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3-09-05-summarymetadata" sheetId="1" r:id="rId4"/>
    <sheet state="visible" name="Tallies" sheetId="2" r:id="rId5"/>
    <sheet state="visible" name="Brainstorm Labels" sheetId="3" r:id="rId6"/>
  </sheets>
  <definedNames>
    <definedName hidden="1" localSheetId="0" name="Z_A8F66C3E_5068_4B91_BD73_9964F079B7F0_.wvu.FilterData">'2023-09-05-summarymetadata'!$A$1:$Z$5586</definedName>
  </definedNames>
  <calcPr/>
  <customWorkbookViews>
    <customWorkbookView activeSheetId="0" maximized="1" windowHeight="0" windowWidth="0" guid="{A8F66C3E-5068-4B91-BD73-9964F079B7F0}" name="Filter 1"/>
  </customWorkbookViews>
</workbook>
</file>

<file path=xl/sharedStrings.xml><?xml version="1.0" encoding="utf-8"?>
<sst xmlns="http://schemas.openxmlformats.org/spreadsheetml/2006/main" count="94392" uniqueCount="19567">
  <si>
    <t>Contributor Verified</t>
  </si>
  <si>
    <t>Dataset Type</t>
  </si>
  <si>
    <t>Dataset Type 2</t>
  </si>
  <si>
    <t>Virus Spread</t>
  </si>
  <si>
    <t>Imaging Modality</t>
  </si>
  <si>
    <t>Atlas Aligned?</t>
  </si>
  <si>
    <t>species</t>
  </si>
  <si>
    <t>total_swc_files</t>
  </si>
  <si>
    <t>URL</t>
  </si>
  <si>
    <t>bildirectory</t>
  </si>
  <si>
    <t>metadata_version</t>
  </si>
  <si>
    <t>project</t>
  </si>
  <si>
    <t>is_biccn</t>
  </si>
  <si>
    <t>bil_uuid</t>
  </si>
  <si>
    <t>contributorname</t>
  </si>
  <si>
    <t>affiliation</t>
  </si>
  <si>
    <t>award_number</t>
  </si>
  <si>
    <t>ncbitaxonomy</t>
  </si>
  <si>
    <t>samplelocalid</t>
  </si>
  <si>
    <t>genotype</t>
  </si>
  <si>
    <t>generalmodality</t>
  </si>
  <si>
    <t>technique</t>
  </si>
  <si>
    <t>locations</t>
  </si>
  <si>
    <t>title</t>
  </si>
  <si>
    <t>abstract</t>
  </si>
  <si>
    <t>Tracer Injected</t>
  </si>
  <si>
    <t>Retrograde</t>
  </si>
  <si>
    <t>mouse</t>
  </si>
  <si>
    <t>https://download.brainimagelibrary.org/12/31/1231ea9a51cf9003/1U19MH114821-01/SW220327-03A</t>
  </si>
  <si>
    <t>/bil/data/12/31/1231ea9a51cf9003/1U19MH114821-01/SW220327-03A</t>
  </si>
  <si>
    <t>U19 Huang</t>
  </si>
  <si>
    <t>1231ea9a51cf9003</t>
  </si>
  <si>
    <t>Hongwei Dong</t>
  </si>
  <si>
    <t>University of California, Los Angeles</t>
  </si>
  <si>
    <t>1-U19-MH114821-01</t>
  </si>
  <si>
    <t>NCBI:txid10090</t>
  </si>
  <si>
    <t>SW220327-03</t>
  </si>
  <si>
    <t>C57Bl6</t>
  </si>
  <si>
    <t>connectivity</t>
  </si>
  <si>
    <t>retrograde tracing</t>
  </si>
  <si>
    <t>ACA:ACA:ACA</t>
  </si>
  <si>
    <t>2022 Q2 U19 Huang Level 1 Mini Atlas Data Upload</t>
  </si>
  <si>
    <t>Level 1 -- Raw Split Channel TIFF Images</t>
  </si>
  <si>
    <t>STPT</t>
  </si>
  <si>
    <t>https://download.brainimagelibrary.org/74/02/7402741313727c9b/tissuecyte_data/0500368582/</t>
  </si>
  <si>
    <t>/bil/data/74/02/7402741313727c9b/tissuecyte_data/0500368582/</t>
  </si>
  <si>
    <t>U19 Zeng</t>
  </si>
  <si>
    <t>7402741313727c9b</t>
  </si>
  <si>
    <t>Zeng, Hongkui</t>
  </si>
  <si>
    <t>Allen Institute for Brain Science</t>
  </si>
  <si>
    <t>1-U19-MH114830-01</t>
  </si>
  <si>
    <t>Cux2-IRES-Cre</t>
  </si>
  <si>
    <t>transsynaptic</t>
  </si>
  <si>
    <t>ACAd Anterior cingulate area;dorsal part</t>
  </si>
  <si>
    <t>AI_transsynaptic_September_2018_a</t>
  </si>
  <si>
    <t>53 trans-synaptic two-photon serial tomography Mouse coronal image data sets</t>
  </si>
  <si>
    <t>https://download.brainimagelibrary.org/74/02/7402741313727c9b/tissuecyte_data/0500371781/</t>
  </si>
  <si>
    <t>/bil/data/74/02/7402741313727c9b/tissuecyte_data/0500371781/</t>
  </si>
  <si>
    <t>Syt6-Cre_KI148</t>
  </si>
  <si>
    <t>https://download.brainimagelibrary.org/74/02/7402741313727c9b/tissuecyte_data/0500372068/</t>
  </si>
  <si>
    <t>/bil/data/74/02/7402741313727c9b/tissuecyte_data/0500372068/</t>
  </si>
  <si>
    <t>https://download.brainimagelibrary.org/74/02/7402741313727c9b/tissuecyte_data/0500373088/</t>
  </si>
  <si>
    <t>/bil/data/74/02/7402741313727c9b/tissuecyte_data/0500373088/</t>
  </si>
  <si>
    <t>https://download.brainimagelibrary.org/82/e9/82e9592c90c456ef/1U01MH114829-01/SW181012-01A/</t>
  </si>
  <si>
    <t>/bil/data/82/e9/82e9592c90c456ef/1U01MH114829-01/SW181012-01A/</t>
  </si>
  <si>
    <t>U01 Dong</t>
  </si>
  <si>
    <t>82e9592c90c456ef</t>
  </si>
  <si>
    <t>Dong, Hongwei</t>
  </si>
  <si>
    <t>University of Southern California</t>
  </si>
  <si>
    <t>1-U01-MH114829-01</t>
  </si>
  <si>
    <t>SW181012-01A</t>
  </si>
  <si>
    <t>ACAd:MOp:SSp-ll:SSp-n</t>
  </si>
  <si>
    <t>2019 Q2 U01 Dong Level 2 Mini Atlas Data Upload</t>
  </si>
  <si>
    <t>Level 2 -- Registered fluorescent labeled Tiff images.</t>
  </si>
  <si>
    <t>https://download.brainimagelibrary.org/90/a9/90a90c314769c834/1U01MH114829-01/SW191017-02A</t>
  </si>
  <si>
    <t>/bil/data/90/a9/90a90c314769c834/1U01MH114829-01/SW191017-02A</t>
  </si>
  <si>
    <t>90a90c314769c834</t>
  </si>
  <si>
    <t>SW191017-02A</t>
  </si>
  <si>
    <t>TRIO tracing</t>
  </si>
  <si>
    <t>ACAd:TTd:TTd</t>
  </si>
  <si>
    <t>2019 Q4 U01 Dong Level 2 Mini Atlas Data Upload</t>
  </si>
  <si>
    <t>Level 2 -- Registered fluorescent tracer labeled tiff images.</t>
  </si>
  <si>
    <t>https://download.brainimagelibrary.org/9d/6d/9d6d3526d842d47f/1U19MH114831-01/SW190905-10A</t>
  </si>
  <si>
    <t>/bil/data/9d/6d/9d6d3526d842d47f/1U19MH114831-01/SW190905-10A</t>
  </si>
  <si>
    <t>U19 Ecker</t>
  </si>
  <si>
    <t>9d6d3526d842d47f</t>
  </si>
  <si>
    <t>1-U19-MH114831-01</t>
  </si>
  <si>
    <t>SW190905-10A</t>
  </si>
  <si>
    <t>ACAd/MOs:DP:DP</t>
  </si>
  <si>
    <t>2019 Q4 U19 Ecker Level 2 Mini Atlas Data Upload</t>
  </si>
  <si>
    <t>Level 2 -- Registered fluorescent tracer labeled tiff images</t>
  </si>
  <si>
    <t>https://download.brainimagelibrary.org/82/e9/82e9592c90c456ef/1U01MH114829-01/SW190215-01A/</t>
  </si>
  <si>
    <t>/bil/data/82/e9/82e9592c90c456ef/1U01MH114829-01/SW190215-01A/</t>
  </si>
  <si>
    <t>SW190215-01A</t>
  </si>
  <si>
    <t>ACAd/PL_5:ORB-vl:LSR:LHA</t>
  </si>
  <si>
    <t>https://download.brainimagelibrary.org/17/28/1728aaa5a67cb758/0539057675/</t>
  </si>
  <si>
    <t>/bil/data/17/28/1728aaa5a67cb758/0539057675/</t>
  </si>
  <si>
    <t>1728aaa5a67cb758</t>
  </si>
  <si>
    <t>AIBS_803549408</t>
  </si>
  <si>
    <t>C57BL/6J;Cux2-IRES-Cre;</t>
  </si>
  <si>
    <t>retrograde transsynaptic tracing</t>
  </si>
  <si>
    <t>ACAv</t>
  </si>
  <si>
    <t>AI_transsynaptic_June_2019</t>
  </si>
  <si>
    <t>23 trans-synaptic two-photon serial tomography Mouse coronal image data sets</t>
  </si>
  <si>
    <t>Cell Density</t>
  </si>
  <si>
    <t>https://download.brainimagelibrary.org/5c/e8/5ce841021ae87be8/180831_JH_HK35_Fezf2LSLflp_ACAv_female_processed/</t>
  </si>
  <si>
    <t>/bil/data/5c/e8/5ce841021ae87be8/180831_JH_HK35_Fezf2LSLflp_ACAv_female_processed/</t>
  </si>
  <si>
    <t>5ce841021ae87be8</t>
  </si>
  <si>
    <t>Z. Josh Huang</t>
  </si>
  <si>
    <t>Cold Spring Harbor Laboratory</t>
  </si>
  <si>
    <t>NCBI:txid10091</t>
  </si>
  <si>
    <t>180831_JH_HK35_Fezf2LSLflp_ACAv_female</t>
  </si>
  <si>
    <t>NA</t>
  </si>
  <si>
    <t>population imaging</t>
  </si>
  <si>
    <t>Huang U19</t>
  </si>
  <si>
    <t>https://download.brainimagelibrary.org/ec/3d/ec3d1558fe82cb6a/190102_JH_HK0077_PlexinD1LSLflp_ACAv_female_processed/</t>
  </si>
  <si>
    <t>/bil/data/ec/3d/ec3d1558fe82cb6a/190102_JH_HK0077_PlexinD1LSLflp_ACAv_female_processed/</t>
  </si>
  <si>
    <t>ec3d1558fe82cb6a</t>
  </si>
  <si>
    <t>190102_JH_HK0077_PlexinD1LSLflp_ACAv_female</t>
  </si>
  <si>
    <t>https://download.brainimagelibrary.org/84/aa/84aa97d12a6c17ba/180517_HK_Tle4CingfemaleA16_processed/</t>
  </si>
  <si>
    <t>/bil/data/84/aa/84aa97d12a6c17ba/180517_HK_Tle4CingfemaleA16_processed/</t>
  </si>
  <si>
    <t>84aa97d12a6c17ba</t>
  </si>
  <si>
    <t>180517_HK_Tle4CingfemaleA16_processed</t>
  </si>
  <si>
    <t>Strain_Name='C57BL6/Agouti/Swiss'; Pynline_Driver_InjectionSite='Tle4CingfemaleA16'</t>
  </si>
  <si>
    <t>Collection 84aa97d12a6c17ba</t>
  </si>
  <si>
    <t>https://download.brainimagelibrary.org/ec/80/ec8077684d25fc8b/0539059853</t>
  </si>
  <si>
    <t>/bil/data/ec/80/ec8077684d25fc8b/0539059853</t>
  </si>
  <si>
    <t>ec8077684d25fc8b</t>
  </si>
  <si>
    <t>AIBS_791852680</t>
  </si>
  <si>
    <t>Rbp4-Cre_KL100/wt</t>
  </si>
  <si>
    <t>ACAv Anterior cingulate area, ventral part</t>
  </si>
  <si>
    <t>AI_transsynaptic_September_2019</t>
  </si>
  <si>
    <t>trans-synaptic two-photon serial tomography Mouse coronal image data sets</t>
  </si>
  <si>
    <t>https://download.brainimagelibrary.org/ec/80/ec8077684d25fc8b/0539059854</t>
  </si>
  <si>
    <t>/bil/data/ec/80/ec8077684d25fc8b/0539059854</t>
  </si>
  <si>
    <t>AIBS_834838796</t>
  </si>
  <si>
    <t>Cux2-IRES-Cre/wt</t>
  </si>
  <si>
    <t>https://download.brainimagelibrary.org/90/a9/90a90c314769c834/1U01MH114829-01/SW190801-03A</t>
  </si>
  <si>
    <t>/bil/data/90/a9/90a90c314769c834/1U01MH114829-01/SW190801-03A</t>
  </si>
  <si>
    <t>SW190801-03A</t>
  </si>
  <si>
    <t>ACAv:ILA:ILA</t>
  </si>
  <si>
    <t>Anterograde</t>
  </si>
  <si>
    <t>https://download.brainimagelibrary.org/4b/56/4b566d18d8902206/1U19MH114821-01/SW180227-03A_olivaw/</t>
  </si>
  <si>
    <t>/bil/data/4b/56/4b566d18d8902206/1U19MH114821-01/SW180227-03A_olivaw/</t>
  </si>
  <si>
    <t>4b566d18d8902206</t>
  </si>
  <si>
    <t>SW180227-03A</t>
  </si>
  <si>
    <t>anterograde tracing</t>
  </si>
  <si>
    <t>ACAv:MOs: PL</t>
  </si>
  <si>
    <t>2019 Q2 U19 Huang Level 2 Mini Atlas Data Upload</t>
  </si>
  <si>
    <t>https://download.brainimagelibrary.org/f1/6e/f16e93e3ff05538e/2018Q4_U19CSHL/SW180228-03A/</t>
  </si>
  <si>
    <t>/bil/data/f1/6e/f16e93e3ff05538e/2018Q4_U19CSHL/SW180228-03A/</t>
  </si>
  <si>
    <t>f16e93e3ff05538e</t>
  </si>
  <si>
    <t>SW180228-03A</t>
  </si>
  <si>
    <t>ACAv:MOs:fail</t>
  </si>
  <si>
    <t>2018 Q4 U19 CSHL Mini Atlas Data Upload</t>
  </si>
  <si>
    <t>A collection Level 2 (i.e. registered) mouse brain light microscopy section images for U19 CSHL.</t>
  </si>
  <si>
    <t>https://download.brainimagelibrary.org/90/a9/90a90c314769c834/1U01MH114829-01/SW190830-02A</t>
  </si>
  <si>
    <t>/bil/data/90/a9/90a90c314769c834/1U01MH114829-01/SW190830-02A</t>
  </si>
  <si>
    <t>SW190830-02A</t>
  </si>
  <si>
    <t>ACAv:VAL:PF</t>
  </si>
  <si>
    <t>https://download.brainimagelibrary.org/e8/20/e820c8267a0cbedb/2018Q4_U01/SW180514-01A/</t>
  </si>
  <si>
    <t>/bil/data/e8/20/e820c8267a0cbedb/2018Q4_U01/SW180514-01A/</t>
  </si>
  <si>
    <t>e820c8267a0cbedb</t>
  </si>
  <si>
    <t>SW180514-01A</t>
  </si>
  <si>
    <t>ACB:CP/CLA:CP(r):ACAv</t>
  </si>
  <si>
    <t>2018 Q4 U01 Mini Atlas Data Upload</t>
  </si>
  <si>
    <t>A collection Level 2 (i.e. registered) mouse brain light microscopy section images for the U01.</t>
  </si>
  <si>
    <t>https://download.brainimagelibrary.org/bb/65/bb65b3ba913c2aa2/1U19MH114831-01/SW220214-01A</t>
  </si>
  <si>
    <t>/bil/data/bb/65/bb65b3ba913c2aa2/1U19MH114831-01/SW220214-01A</t>
  </si>
  <si>
    <t>bb65b3ba913c2aa2</t>
  </si>
  <si>
    <t>SW220214-01A</t>
  </si>
  <si>
    <t>ACB:SUB:SUB</t>
  </si>
  <si>
    <t>2022 Q2 U19 Ecker Level 1 Mini Atlas Data Upload</t>
  </si>
  <si>
    <t>Level 1 -- Raw split-channel tiff images</t>
  </si>
  <si>
    <t>https://download.brainimagelibrary.org/61/90/6190bf65dac65960/1U19MH114831-01/SW210301-01A</t>
  </si>
  <si>
    <t>/bil/data/61/90/6190bf65dac65960/1U19MH114831-01/SW210301-01A</t>
  </si>
  <si>
    <t>6190bf65dac65960</t>
  </si>
  <si>
    <t>SW210301-01</t>
  </si>
  <si>
    <t>ACB:SUBv:SUBv:ACB</t>
  </si>
  <si>
    <t>2021 Q3 U19 Ecker Level 1 Mini Atlas Data Upload</t>
  </si>
  <si>
    <t>Level 1 -- Raw split channel tiff images</t>
  </si>
  <si>
    <t>https://download.brainimagelibrary.org/90/a9/90a90c314769c834/1U01MH114829-01/SW191004-08A</t>
  </si>
  <si>
    <t>/bil/data/90/a9/90a90c314769c834/1U01MH114829-01/SW191004-08A</t>
  </si>
  <si>
    <t>SW191004-08A</t>
  </si>
  <si>
    <t>ACB.m:SNC/r.d.m</t>
  </si>
  <si>
    <t>https://download.brainimagelibrary.org/90/a9/90a90c314769c834/1U01MH114829-01/SW191004-09A</t>
  </si>
  <si>
    <t>/bil/data/90/a9/90a90c314769c834/1U01MH114829-01/SW191004-09A</t>
  </si>
  <si>
    <t>SW191004-09A</t>
  </si>
  <si>
    <t>https://download.brainimagelibrary.org/82/19/82197a758a3b87d2/1U19MH114821-01/SW210421-02A/</t>
  </si>
  <si>
    <t>/bil/data/82/19/82197a758a3b87d2/1U19MH114821-01/SW210421-02A/</t>
  </si>
  <si>
    <t>82197a758a3b87d2</t>
  </si>
  <si>
    <t>SW210421-02</t>
  </si>
  <si>
    <t>aco:VMHvl/TU:PVp:BSTpr</t>
  </si>
  <si>
    <t>2021 Q4 U19 Huang Level 1 Mini Atlas Data Upload</t>
  </si>
  <si>
    <t>https://download.brainimagelibrary.org/e8/20/e820c8267a0cbedb/2018Q4_U01/SW180628-02A/</t>
  </si>
  <si>
    <t>/bil/data/e8/20/e820c8267a0cbedb/2018Q4_U01/SW180628-02A/</t>
  </si>
  <si>
    <t>SW180628-02A</t>
  </si>
  <si>
    <t>ACVII/PARN:MOp_m:CEAm/c</t>
  </si>
  <si>
    <t>https://download.brainimagelibrary.org/67/8f/678f4a67584490df/1U19MH114831-01/SW210927-04A</t>
  </si>
  <si>
    <t>/bil/data/67/8f/678f4a67584490df/1U19MH114831-01/SW210927-04A</t>
  </si>
  <si>
    <t>678f4a67584490df</t>
  </si>
  <si>
    <t>SW210927-04</t>
  </si>
  <si>
    <t>AHN:SUB:SUB</t>
  </si>
  <si>
    <t>2022 Q1 U19 Ecker Level 1 Mini Atlas Data Upload</t>
  </si>
  <si>
    <t>https://download.brainimagelibrary.org/bb/65/bb65b3ba913c2aa2/1U19MH114831-01/SW220215-05A</t>
  </si>
  <si>
    <t>/bil/data/bb/65/bb65b3ba913c2aa2/1U19MH114831-01/SW220215-05A</t>
  </si>
  <si>
    <t>SW220215-05A</t>
  </si>
  <si>
    <t>https://download.brainimagelibrary.org/bb/65/bb65b3ba913c2aa2/1U19MH114831-01/SW220215-06A</t>
  </si>
  <si>
    <t>/bil/data/bb/65/bb65b3ba913c2aa2/1U19MH114831-01/SW220215-06A</t>
  </si>
  <si>
    <t>SW220215-06A</t>
  </si>
  <si>
    <t>https://download.brainimagelibrary.org/9c/64/9c6442e30a8d12d9/191107_JH_HK0233_Fezf2LSLflp_Ald_insula_male_processed</t>
  </si>
  <si>
    <t>/bil/data/9c/64/9c6442e30a8d12d9/191107_JH_HK0233_Fezf2LSLflp_Ald_insula_male_processed</t>
  </si>
  <si>
    <t>9c6442e30a8d12d9</t>
  </si>
  <si>
    <t>191107_JH_HK0233_Fezf2LSLflp_Ald_insula_male_processed</t>
  </si>
  <si>
    <t>AId</t>
  </si>
  <si>
    <t>191107_JH_HK0233_Fezf2LSLflp_Ald_insula_male</t>
  </si>
  <si>
    <t>https://download.brainimagelibrary.org/61/f2/61f2ec024d5f6558/190604_JH_HK0155_PlexinD1LSLflp_AId_Insula_male_processed/</t>
  </si>
  <si>
    <t>/bil/data/61/f2/61f2ec024d5f6558/190604_JH_HK0155_PlexinD1LSLflp_AId_Insula_male_processed/</t>
  </si>
  <si>
    <t>61f2ec024d5f6558</t>
  </si>
  <si>
    <t>190604_JH_HK0155_PlexinD1LSLflp_AId_Insula_male</t>
  </si>
  <si>
    <t>https://download.brainimagelibrary.org/74/02/7402741313727c9b/tissuecyte_data/0500369949/</t>
  </si>
  <si>
    <t>/bil/data/74/02/7402741313727c9b/tissuecyte_data/0500369949/</t>
  </si>
  <si>
    <t>Vip-IRES-Cre</t>
  </si>
  <si>
    <t>AId Agranular insular area;dorsal part</t>
  </si>
  <si>
    <t>https://download.brainimagelibrary.org/74/02/7402741313727c9b/tissuecyte_data/0500371125/</t>
  </si>
  <si>
    <t>/bil/data/74/02/7402741313727c9b/tissuecyte_data/0500371125/</t>
  </si>
  <si>
    <t>Sst-IRES-Cre</t>
  </si>
  <si>
    <t>https://download.brainimagelibrary.org/4b/56/4b566d18d8902206/1U19MH114821-01/SW180117-01A/</t>
  </si>
  <si>
    <t>/bil/data/4b/56/4b566d18d8902206/1U19MH114821-01/SW180117-01A/</t>
  </si>
  <si>
    <t>SW180117-01A</t>
  </si>
  <si>
    <t>Ald_2/3:MOs_5:MOp_5</t>
  </si>
  <si>
    <t>https://download.brainimagelibrary.org/d9/b8/d9b827f296313258/1U01MH114829-01/SW190422-03A/</t>
  </si>
  <si>
    <t>/bil/data/d9/b8/d9b827f296313258/1U01MH114829-01/SW190422-03A/</t>
  </si>
  <si>
    <t>d9b827f296313258</t>
  </si>
  <si>
    <t>NCBI:txid10093</t>
  </si>
  <si>
    <t>SW190422-03A</t>
  </si>
  <si>
    <t>ALv:PIR:TEa</t>
  </si>
  <si>
    <t>2019 Q3 U01 Dong Level 2 Mini Atlas Data Upload</t>
  </si>
  <si>
    <t>https://download.brainimagelibrary.org/ec/80/ec8077684d25fc8b/0539062035</t>
  </si>
  <si>
    <t>/bil/data/ec/80/ec8077684d25fc8b/0539062035</t>
  </si>
  <si>
    <t>AIBS_776036718</t>
  </si>
  <si>
    <t>Slc17a6-IRES-Cre/wt</t>
  </si>
  <si>
    <t>AM Anteromedial nucleus</t>
  </si>
  <si>
    <t>Morphology</t>
  </si>
  <si>
    <t>Patch-seq</t>
  </si>
  <si>
    <t>human</t>
  </si>
  <si>
    <t>https://download.brainimagelibrary.org/d8/33/d833ba8bd931f23f/701223121</t>
  </si>
  <si>
    <t>/bil/data/d8/33/d833ba8bd931f23f/701223121</t>
  </si>
  <si>
    <t>U01 Lein</t>
  </si>
  <si>
    <t>d833ba8bd931f23f</t>
  </si>
  <si>
    <t>Ed Lein</t>
  </si>
  <si>
    <t>1-U01-MH114812-01</t>
  </si>
  <si>
    <t>NCBI:txid9606</t>
  </si>
  <si>
    <t>cell morphology</t>
  </si>
  <si>
    <t>PATCH-Seq</t>
  </si>
  <si>
    <t>AnG</t>
  </si>
  <si>
    <t>AIBS_Patchseq_Human_ December_2021</t>
  </si>
  <si>
    <t>72 human neuron reconstructions. Each reconstruction has a raw reconstruction file, a transformed file oriented so that the y axis extends vertically towards the pia surface, and a marker file indicating nodes where dendrites were truncated (10), reconstruction was not continued (20), or surface of tissue was closest to soma (30).</t>
  </si>
  <si>
    <t>https://download.brainimagelibrary.org/d8/33/d833ba8bd931f23f/701225685</t>
  </si>
  <si>
    <t>/bil/data/d8/33/d833ba8bd931f23f/701225685</t>
  </si>
  <si>
    <t>https://download.brainimagelibrary.org/ef/b9/efb9b12ba2fab63d/859648891</t>
  </si>
  <si>
    <t>/bil/data/ef/b9/efb9b12ba2fab63d/859648891</t>
  </si>
  <si>
    <t>efb9b12ba2fab63d</t>
  </si>
  <si>
    <t>Lein, Ed</t>
  </si>
  <si>
    <t>Neuron Morphology data in .swc format from Patch-seq experiments in human neocortex, Cell ID 859648891</t>
  </si>
  <si>
    <t>Human neocortical neurons display diverse morphology, physiology and gene expression profiles. We use a method called Patch-seq, where these three data modalities are assayed simultaneously from the same neuron, to understand how the genetic profile of human neocortical neuron types corresponds to their morphological and electrophysiological phenotypes. This collection may contain image stacks (TIFF), reconstruction files in image space (.swc, Âµm), a transformed file (.swc, Âµm) oriented so that the y axis extends vertically towards the pia surface, and a marker file (.marker, Âµm) indicating nodes where dendrites were truncated (10), reconstruction was not continued (20), or surface of tissue was closest to soma (30).</t>
  </si>
  <si>
    <t>https://download.brainimagelibrary.org/dd/90/dd90893e7193151f/701223121</t>
  </si>
  <si>
    <t>/bil/data/dd/90/dd90893e7193151f/701223121</t>
  </si>
  <si>
    <t>dd90893e7193151f</t>
  </si>
  <si>
    <t>Neuron Morphology data in tiff stack format from Patch-seq experiments in human neocortex, Cell ID 701223121</t>
  </si>
  <si>
    <t>https://download.brainimagelibrary.org/dd/90/dd90893e7193151f/701225685</t>
  </si>
  <si>
    <t>/bil/data/dd/90/dd90893e7193151f/701225685</t>
  </si>
  <si>
    <t>Neuron Morphology data in tiff stack format from Patch-seq experiments in human neocortex, Cell ID 701225685</t>
  </si>
  <si>
    <t>https://download.brainimagelibrary.org/dd/90/dd90893e7193151f/859648891</t>
  </si>
  <si>
    <t>/bil/data/dd/90/dd90893e7193151f/859648891</t>
  </si>
  <si>
    <t>Neuron Morphology data in tiff stack format from Patch-seq experiments in human neocortex, Cell ID 859648891</t>
  </si>
  <si>
    <t>https://download.brainimagelibrary.org/ec/80/ec8077684d25fc8b/0539057961</t>
  </si>
  <si>
    <t>/bil/data/ec/80/ec8077684d25fc8b/0539057961</t>
  </si>
  <si>
    <t>AIBS_807451900</t>
  </si>
  <si>
    <t>Gad2-IRES-Cre/wt</t>
  </si>
  <si>
    <t>AOB Accessory olfactory bulb</t>
  </si>
  <si>
    <t>https://download.brainimagelibrary.org/84/c1/84c11fe5e4550ca0/SW171117-03A/</t>
  </si>
  <si>
    <t>/bil/data/84/c1/84c11fe5e4550ca0/SW171117-03A/</t>
  </si>
  <si>
    <t>84c11fe5e4550ca0</t>
  </si>
  <si>
    <t>SW171117-03A</t>
  </si>
  <si>
    <t>Strain_Name='C57BL/6J';</t>
  </si>
  <si>
    <t>AONm;TTd;MOs;ACAd;AD;AMv;fx;RSPagl;RSPd</t>
  </si>
  <si>
    <t>Collection 84c11fe5e4550ca0</t>
  </si>
  <si>
    <t>https://download.brainimagelibrary.org/d8/33/d833ba8bd931f23f/967540207</t>
  </si>
  <si>
    <t>/bil/data/d8/33/d833ba8bd931f23f/967540207</t>
  </si>
  <si>
    <t>AOrG</t>
  </si>
  <si>
    <t>https://download.brainimagelibrary.org/dd/90/dd90893e7193151f/1069007585</t>
  </si>
  <si>
    <t>/bil/data/dd/90/dd90893e7193151f/1069007585</t>
  </si>
  <si>
    <t>culture, enhancer AAV</t>
  </si>
  <si>
    <t>Neuron Morphology data in tiff stack format from Patch-seq experiments in human neocortex, Cell ID 1069007585</t>
  </si>
  <si>
    <t>https://download.brainimagelibrary.org/dd/90/dd90893e7193151f/967540207</t>
  </si>
  <si>
    <t>/bil/data/dd/90/dd90893e7193151f/967540207</t>
  </si>
  <si>
    <t>Neuron Morphology data in tiff stack format from Patch-seq experiments in human neocortex, Cell ID 967540207</t>
  </si>
  <si>
    <t>https://download.brainimagelibrary.org/dd/90/dd90893e7193151f/967660592</t>
  </si>
  <si>
    <t>/bil/data/dd/90/dd90893e7193151f/967660592</t>
  </si>
  <si>
    <t>Neuron Morphology data in tiff stack format from Patch-seq experiments in human neocortex, Cell ID 967660592</t>
  </si>
  <si>
    <t>https://download.brainimagelibrary.org/74/02/7402741313727c9b/tissuecyte_data/0500370512/</t>
  </si>
  <si>
    <t>/bil/data/74/02/7402741313727c9b/tissuecyte_data/0500370512/</t>
  </si>
  <si>
    <t>Slc32a1-IRES-Cre</t>
  </si>
  <si>
    <t>APN Anterior pretectal nucleus</t>
  </si>
  <si>
    <t>https://download.brainimagelibrary.org/74/02/7402741313727c9b/tissuecyte_data/0500370762/</t>
  </si>
  <si>
    <t>/bil/data/74/02/7402741313727c9b/tissuecyte_data/0500370762/</t>
  </si>
  <si>
    <t>https://download.brainimagelibrary.org/82/e9/82e9592c90c456ef/1U01MH114829-01/SW190225-02A/</t>
  </si>
  <si>
    <t>/bil/data/82/e9/82e9592c90c456ef/1U01MH114829-01/SW190225-02A/</t>
  </si>
  <si>
    <t>SW190225-02A</t>
  </si>
  <si>
    <t>ARH/VMH:COApm:MEAav</t>
  </si>
  <si>
    <t>https://download.brainimagelibrary.org/82/e9/82e9592c90c456ef/1U01MH114829-01/SW181212-01A/</t>
  </si>
  <si>
    <t>/bil/data/82/e9/82e9592c90c456ef/1U01MH114829-01/SW181212-01A/</t>
  </si>
  <si>
    <t>SW181212-01A</t>
  </si>
  <si>
    <t>AUDd:MOp:PTLp</t>
  </si>
  <si>
    <t>https://download.brainimagelibrary.org/06/35/0635a0b3b0954c7e/20190807cdh_exp_with_3_genes/</t>
  </si>
  <si>
    <t>/bil/data/06/35/0635a0b3b0954c7e/20190807cdh_exp_with_3_genes/</t>
  </si>
  <si>
    <t>0635a0b3b0954c7e</t>
  </si>
  <si>
    <t>Xiaoyin Chen</t>
  </si>
  <si>
    <t>5-U19-MH114821-01</t>
  </si>
  <si>
    <t>XC-wt1</t>
  </si>
  <si>
    <t>Strain_Name=C57Bl6/Agouti/Swiss</t>
  </si>
  <si>
    <t>spatial transcriptomics</t>
  </si>
  <si>
    <t>BARseq</t>
  </si>
  <si>
    <t>Auditory cortex</t>
  </si>
  <si>
    <t>Correlated gene expression and projection mapping in M1 and A1 using BARseq</t>
  </si>
  <si>
    <t>Proof of principle in situ sequencing of endogenous genes and correlation of gene expression to projection mapping in M1 and A1 using BARseq</t>
  </si>
  <si>
    <t>https://download.brainimagelibrary.org/06/35/0635a0b3b0954c7e/20190814cadherinsandbarcode/</t>
  </si>
  <si>
    <t>/bil/data/06/35/0635a0b3b0954c7e/20190814cadherinsandbarcode/</t>
  </si>
  <si>
    <t>XC95</t>
  </si>
  <si>
    <t>https://download.brainimagelibrary.org/06/35/0635a0b3b0954c7e/20190916barseq_sample_2/</t>
  </si>
  <si>
    <t>/bil/data/06/35/0635a0b3b0954c7e/20190916barseq_sample_2/</t>
  </si>
  <si>
    <t>XC97</t>
  </si>
  <si>
    <t>https://download.brainimagelibrary.org/87/8c/878c234a77272f85/190225_JH_HK0109_Fezf2LSLflp_AUDp_A1_female_processed/</t>
  </si>
  <si>
    <t>/bil/data/87/8c/878c234a77272f85/190225_JH_HK0109_Fezf2LSLflp_AUDp_A1_female_processed/</t>
  </si>
  <si>
    <t>878c234a77272f85</t>
  </si>
  <si>
    <t>190225_JH_HK0109_FezF2LSLflp_AUDp_A1_female</t>
  </si>
  <si>
    <t>AUDp</t>
  </si>
  <si>
    <t>https://download.brainimagelibrary.org/9d/c7/9dc7eb075dc9e3a1/190320_JH_HK0122_PlexinD1LSLflp_AUD_A1_male_processed/</t>
  </si>
  <si>
    <t>/bil/data/9d/c7/9dc7eb075dc9e3a1/190320_JH_HK0122_PlexinD1LSLflp_AUD_A1_male_processed/</t>
  </si>
  <si>
    <t>9dc7eb075dc9e3a1</t>
  </si>
  <si>
    <t>190320_JH_HK0122_PlexinD1LSLflp_AUD_A1_male</t>
  </si>
  <si>
    <t>https://download.brainimagelibrary.org/e1/74/e174f5232b856887/190118_JH_HK0084_Tle4LSLflp_AUDp_A1_male_processed/</t>
  </si>
  <si>
    <t>/bil/data/e1/74/e174f5232b856887/190118_JH_HK0084_Tle4LSLflp_AUDp_A1_male_processed/</t>
  </si>
  <si>
    <t>e174f5232b856887</t>
  </si>
  <si>
    <t>190118_JH_HK0084_Tle4LSLflp_AUDp_A1_male</t>
  </si>
  <si>
    <t>https://download.brainimagelibrary.org/74/02/7402741313727c9b/tissuecyte_data/0500369802/</t>
  </si>
  <si>
    <t>/bil/data/74/02/7402741313727c9b/tissuecyte_data/0500369802/</t>
  </si>
  <si>
    <t>AUDp Primary auditory area</t>
  </si>
  <si>
    <t>https://download.brainimagelibrary.org/74/02/7402741313727c9b/tissuecyte_data/0500369943/</t>
  </si>
  <si>
    <t>/bil/data/74/02/7402741313727c9b/tissuecyte_data/0500369943/</t>
  </si>
  <si>
    <t>Nr5a1-Cre</t>
  </si>
  <si>
    <t>https://download.brainimagelibrary.org/74/02/7402741313727c9b/tissuecyte_data/0500370844/</t>
  </si>
  <si>
    <t>/bil/data/74/02/7402741313727c9b/tissuecyte_data/0500370844/</t>
  </si>
  <si>
    <t>Ntsr1-Cre_GN220</t>
  </si>
  <si>
    <t>https://download.brainimagelibrary.org/74/02/7402741313727c9b/tissuecyte_data/0500371183/</t>
  </si>
  <si>
    <t>/bil/data/74/02/7402741313727c9b/tissuecyte_data/0500371183/</t>
  </si>
  <si>
    <t>Scnn1a-Tg3-Cre</t>
  </si>
  <si>
    <t>https://download.brainimagelibrary.org/74/02/7402741313727c9b/tissuecyte_data/0500371769/</t>
  </si>
  <si>
    <t>/bil/data/74/02/7402741313727c9b/tissuecyte_data/0500371769/</t>
  </si>
  <si>
    <t>Sim1-Cre_KJ18</t>
  </si>
  <si>
    <t>https://download.brainimagelibrary.org/74/02/7402741313727c9b/tissuecyte_data/0500371984/</t>
  </si>
  <si>
    <t>/bil/data/74/02/7402741313727c9b/tissuecyte_data/0500371984/</t>
  </si>
  <si>
    <t>https://download.brainimagelibrary.org/74/02/7402741313727c9b/tissuecyte_data/0500372194/</t>
  </si>
  <si>
    <t>/bil/data/74/02/7402741313727c9b/tissuecyte_data/0500372194/</t>
  </si>
  <si>
    <t>https://download.brainimagelibrary.org/74/02/7402741313727c9b/tissuecyte_data/0500372519/</t>
  </si>
  <si>
    <t>/bil/data/74/02/7402741313727c9b/tissuecyte_data/0500372519/</t>
  </si>
  <si>
    <t>fMOST</t>
  </si>
  <si>
    <t>https://download.brainimagelibrary.org/3a/c1/3ac1bdc022d0da78/201716-20</t>
  </si>
  <si>
    <t>/bil/data/3a/c1/3ac1bdc022d0da78/201716-20</t>
  </si>
  <si>
    <t>3ac1bdc022d0da78</t>
  </si>
  <si>
    <t>Fezf2-2A-CreER*LSL-Flpo</t>
  </si>
  <si>
    <t>fMOST; neuron morphology reconstruction</t>
  </si>
  <si>
    <t>AUDpo</t>
  </si>
  <si>
    <t>Huang U19 fMOST cell reconstructions</t>
  </si>
  <si>
    <t>These are 662 cell reconstructions in .swc format derived from 47 mouse brains. These were reconstructed at HUST and submitted by the Huang Lab.</t>
  </si>
  <si>
    <t>https://download.brainimagelibrary.org/3a/c1/3ac1bdc022d0da78/201720-28</t>
  </si>
  <si>
    <t>/bil/data/3a/c1/3ac1bdc022d0da78/201720-28</t>
  </si>
  <si>
    <t>Fezf2-creER+LSL-flp</t>
  </si>
  <si>
    <t>https://download.brainimagelibrary.org/17/28/1728aaa5a67cb758/0539056902/</t>
  </si>
  <si>
    <t>/bil/data/17/28/1728aaa5a67cb758/0539056902/</t>
  </si>
  <si>
    <t>AIBS_780717156</t>
  </si>
  <si>
    <t>C57BL/6J;Sepw1-Cre_NP39;</t>
  </si>
  <si>
    <t>https://download.brainimagelibrary.org/17/28/1728aaa5a67cb758/0539057684/</t>
  </si>
  <si>
    <t>/bil/data/17/28/1728aaa5a67cb758/0539057684/</t>
  </si>
  <si>
    <t>AIBS_810584348</t>
  </si>
  <si>
    <t>C57BL/6J;Scnn1a-Tg3-Cre;</t>
  </si>
  <si>
    <t>https://download.brainimagelibrary.org/17/28/1728aaa5a67cb758/0539057777/</t>
  </si>
  <si>
    <t>/bil/data/17/28/1728aaa5a67cb758/0539057777/</t>
  </si>
  <si>
    <t>AIBS_807456991</t>
  </si>
  <si>
    <t>C57BL/6J;Nr5a1-Cre;</t>
  </si>
  <si>
    <t>https://download.brainimagelibrary.org/17/28/1728aaa5a67cb758/0539059486/</t>
  </si>
  <si>
    <t>/bil/data/17/28/1728aaa5a67cb758/0539059486/</t>
  </si>
  <si>
    <t>AIBS_811319588</t>
  </si>
  <si>
    <t>C57BL/6J;Ntsr1-Cre_GN220;</t>
  </si>
  <si>
    <t>https://download.brainimagelibrary.org/17/28/1728aaa5a67cb758/0539061318/</t>
  </si>
  <si>
    <t>/bil/data/17/28/1728aaa5a67cb758/0539061318/</t>
  </si>
  <si>
    <t>AIBS_780677100</t>
  </si>
  <si>
    <t>https://download.brainimagelibrary.org/17/28/1728aaa5a67cb758/0539061640/</t>
  </si>
  <si>
    <t>/bil/data/17/28/1728aaa5a67cb758/0539061640/</t>
  </si>
  <si>
    <t>AIBS_810584340</t>
  </si>
  <si>
    <t>https://download.brainimagelibrary.org/ec/80/ec8077684d25fc8b/0539059242</t>
  </si>
  <si>
    <t>/bil/data/ec/80/ec8077684d25fc8b/0539059242</t>
  </si>
  <si>
    <t>AIBS_807319331</t>
  </si>
  <si>
    <t>A930038C07Rik-Tg1-Cre/wt</t>
  </si>
  <si>
    <t>AUDpo Posterior auditory area</t>
  </si>
  <si>
    <t>https://download.brainimagelibrary.org/ec/80/ec8077684d25fc8b/0539060234</t>
  </si>
  <si>
    <t>/bil/data/ec/80/ec8077684d25fc8b/0539060234</t>
  </si>
  <si>
    <t>AIBS_813702626</t>
  </si>
  <si>
    <t>Sst-IRES-Cre/wt</t>
  </si>
  <si>
    <t>https://download.brainimagelibrary.org/ec/80/ec8077684d25fc8b/0539060537</t>
  </si>
  <si>
    <t>/bil/data/ec/80/ec8077684d25fc8b/0539060537</t>
  </si>
  <si>
    <t>AIBS_807243922</t>
  </si>
  <si>
    <t>Vip-IRES-Cre/wt</t>
  </si>
  <si>
    <t>https://download.brainimagelibrary.org/82/19/82197a758a3b87d2/1U19MH114821-01/SW190315-09A/</t>
  </si>
  <si>
    <t>/bil/data/82/19/82197a758a3b87d2/1U19MH114821-01/SW190315-09A/</t>
  </si>
  <si>
    <t>SW190315-09</t>
  </si>
  <si>
    <t>AUDv:AUDp:AUDp</t>
  </si>
  <si>
    <t>https://download.brainimagelibrary.org/e8/20/e820c8267a0cbedb/2018Q4_U01/SW180926-02A/</t>
  </si>
  <si>
    <t>/bil/data/e8/20/e820c8267a0cbedb/2018Q4_U01/SW180926-02A/</t>
  </si>
  <si>
    <t>SW180926-02A</t>
  </si>
  <si>
    <t>BA:CPc.dm:fail:PL</t>
  </si>
  <si>
    <t>Histology</t>
  </si>
  <si>
    <t>https://download.brainimagelibrary.org/18/a7/18a7be960ea940f8/pRF1MOUSEsMMrBiM024d210604tNISSLn5/</t>
  </si>
  <si>
    <t>/bil/data/18/a7/18a7be960ea940f8/pRF1MOUSEsMMrBiM024d210604tNISSLn5/</t>
  </si>
  <si>
    <t>RF1 Macosko</t>
  </si>
  <si>
    <t>18a7be960ea940f8</t>
  </si>
  <si>
    <t>Evan Macosko</t>
  </si>
  <si>
    <t>Broad Institute</t>
  </si>
  <si>
    <t>1-RF1-MH124598-01</t>
  </si>
  <si>
    <t>pRF1MOUSEsMMrBiM024d210604tNISSLn5</t>
  </si>
  <si>
    <t>None</t>
  </si>
  <si>
    <t>histology imaging</t>
  </si>
  <si>
    <t>histology</t>
  </si>
  <si>
    <t>Barrington's nucleus</t>
  </si>
  <si>
    <t>macosko_mouse_slideseq_histologydataset_2021Q3</t>
  </si>
  <si>
    <t>This collection contains histology images of the mouse: [sample_id: pRF1MOUSEsMMrCBrMYiM024d210604tNISSLn1; Corresponding slide-seq sample: pRF1MOUSEsMMrCBrMYiM024d210401tSLIDESEQnPuck_210203_15; Total number sets: 6], [sample_id: pRF1MOUSEsMMrCBrBSiM025d210610tNISSLn2; Corresponding slide-seq sample: pRF1MOUSEsMMrCBrBSiM025d210517tSLIDESEQnPuck_210203_04; Total number sets: 6], [sample_id: pRF1MOUSEsMMrCBrMYiM024d210604tNISSLn3; Corresponding slide-seq sample: pRF1MOUSEsMMrCBrMYiM024d210401tSLIDESEQnPuck_210203_13; Total number sets: 6], [sample_id: pRF1MOUSEsMMrCBrMYiM024d210604tNISSLn4; Corresponding slide-seq sample: pRF1MOUSEsMMrCBrMYiM024d210401tSLIDESEQnPuck_210203_14; Total number sets: 6], [sample_id: pRF1MOUSEsMMrBiM024d210604tNISSLn5; Corresponding slide-seq sample: pRF1MOUSEsMMrBiM024d210517tSLIDESEQnPuck_210203_18; Total number sets: 6], [sample_id: pRF1MOUSEsMMrHIPiF023d210610tNISSLn6; Corresponding slide-seq sample: pRF1MOUSEsMMrHIPiF023d210616tSLIDESEQnPuck_210416_01; Total number sets: 6]</t>
  </si>
  <si>
    <t>https://download.brainimagelibrary.org/ec/80/ec8077684d25fc8b/0539058549</t>
  </si>
  <si>
    <t>/bil/data/ec/80/ec8077684d25fc8b/0539058549</t>
  </si>
  <si>
    <t>AIBS_817054887</t>
  </si>
  <si>
    <t>Dlg3-Cre_KG118/wt</t>
  </si>
  <si>
    <t>BLA Basolateral amygdalar nucleus</t>
  </si>
  <si>
    <t>https://download.brainimagelibrary.org/82/e9/82e9592c90c456ef/1U01MH114829-01/SW190312-04A/</t>
  </si>
  <si>
    <t>/bil/data/82/e9/82e9592c90c456ef/1U01MH114829-01/SW190312-04A/</t>
  </si>
  <si>
    <t>SW190312-04A</t>
  </si>
  <si>
    <t>BLA:PIR:OT</t>
  </si>
  <si>
    <t>https://download.brainimagelibrary.org/90/a9/90a90c314769c834/1U01MH114829-01/SW190905-02A</t>
  </si>
  <si>
    <t>/bil/data/90/a9/90a90c314769c834/1U01MH114829-01/SW190905-02A</t>
  </si>
  <si>
    <t>SW190905-02A</t>
  </si>
  <si>
    <t>BLA.al:EPd:EPd</t>
  </si>
  <si>
    <t>https://download.brainimagelibrary.org/90/a9/90a90c314769c834/1U01MH114829-01/SW190905-03A</t>
  </si>
  <si>
    <t>/bil/data/90/a9/90a90c314769c834/1U01MH114829-01/SW190905-03A</t>
  </si>
  <si>
    <t>SW190905-03A</t>
  </si>
  <si>
    <t>BLA.al:PEd:CPc.dl</t>
  </si>
  <si>
    <t>https://download.brainimagelibrary.org/90/a9/90a90c314769c834/1U01MH114829-01/SW190808-02A</t>
  </si>
  <si>
    <t>/bil/data/90/a9/90a90c314769c834/1U01MH114829-01/SW190808-02A</t>
  </si>
  <si>
    <t>SW190808-02A</t>
  </si>
  <si>
    <t>BLAa:TEa:PER/ECT</t>
  </si>
  <si>
    <t>https://download.brainimagelibrary.org/be/4e/be4e95b2c36e475b/1U19MH114831-01/SW210926-05A</t>
  </si>
  <si>
    <t>/bil/data/be/4e/be4e95b2c36e475b/1U19MH114831-01/SW210926-05A</t>
  </si>
  <si>
    <t>be4e95b2c36e475b</t>
  </si>
  <si>
    <t>SW210926-05A</t>
  </si>
  <si>
    <t>BMAp:CA1vv:CA1vv</t>
  </si>
  <si>
    <t>2021 Q4 U19 Ecker Level 1 Mini Atlas Data Upload</t>
  </si>
  <si>
    <t>https://download.brainimagelibrary.org/e8/20/e820c8267a0cbedb/2018Q4_U01/SW180629-05A/</t>
  </si>
  <si>
    <t>/bil/data/e8/20/e820c8267a0cbedb/2018Q4_U01/SW180629-05A/</t>
  </si>
  <si>
    <t>SW180629-05A</t>
  </si>
  <si>
    <t>BMAp:LA:PT</t>
  </si>
  <si>
    <t>https://download.brainimagelibrary.org/78/37/7837c3cf704aa7fc/2018-12-01</t>
  </si>
  <si>
    <t>/bil/data/78/37/7837c3cf704aa7fc/2018-12-01</t>
  </si>
  <si>
    <t>RF1 Mueller</t>
  </si>
  <si>
    <t>7837c3cf704aa7fc</t>
  </si>
  <si>
    <t>Ulrich Mueller</t>
  </si>
  <si>
    <t>John Hopkins</t>
  </si>
  <si>
    <t>1-RF1-MH121539-01</t>
  </si>
  <si>
    <t>Sim1-Cre</t>
  </si>
  <si>
    <t>morphology</t>
  </si>
  <si>
    <t>Mouselight</t>
  </si>
  <si>
    <t>Brain</t>
  </si>
  <si>
    <t>kolasny2</t>
  </si>
  <si>
    <t>https://download.brainimagelibrary.org/87/29/8729e953896c2be0/2018-08-01</t>
  </si>
  <si>
    <t>/bil/data/87/29/8729e953896c2be0/2018-08-01</t>
  </si>
  <si>
    <t>8729e953896c2be0</t>
  </si>
  <si>
    <t>Mueller Mouselight datasets</t>
  </si>
  <si>
    <t>The data were generated by imaging sections through the entire mouse brain using serial sections combined with two photon fluorescence imaging of sparsely labeled neurons (MouseLight platform from Janelia). Mouse lines expressing Cre were injected with Cre-inducible AAV viruses to obtain sparse neuronal labeling.</t>
  </si>
  <si>
    <t>https://download.brainimagelibrary.org/11/5b/115bda6eacd6507c/1U01MH114829-01/SW170928-03A</t>
  </si>
  <si>
    <t>/bil/data/11/5b/115bda6eacd6507c/1U01MH114829-01/SW170928-03A</t>
  </si>
  <si>
    <t>115bda6eacd6507c</t>
  </si>
  <si>
    <t>SW170928-03A</t>
  </si>
  <si>
    <t>brain</t>
  </si>
  <si>
    <t>2019 Q1 U01 Dong Level 2 Mini Atlas Data Upload</t>
  </si>
  <si>
    <t>https://download.brainimagelibrary.org/11/5b/115bda6eacd6507c/1U01MH114829-01/SW171031-04A</t>
  </si>
  <si>
    <t>/bil/data/11/5b/115bda6eacd6507c/1U01MH114829-01/SW171031-04A</t>
  </si>
  <si>
    <t>SW171031-04A</t>
  </si>
  <si>
    <t>https://download.brainimagelibrary.org/11/5b/115bda6eacd6507c/1U01MH114829-01/SW180301-01A</t>
  </si>
  <si>
    <t>/bil/data/11/5b/115bda6eacd6507c/1U01MH114829-01/SW180301-01A</t>
  </si>
  <si>
    <t>SW180301-01A</t>
  </si>
  <si>
    <t>https://download.brainimagelibrary.org/11/5b/115bda6eacd6507c/1U01MH114829-01/SW180413-01A</t>
  </si>
  <si>
    <t>/bil/data/11/5b/115bda6eacd6507c/1U01MH114829-01/SW180413-01A</t>
  </si>
  <si>
    <t>SW180413-01A</t>
  </si>
  <si>
    <t>https://download.brainimagelibrary.org/11/5b/115bda6eacd6507c/1U01MH114829-01/SW180413-02A</t>
  </si>
  <si>
    <t>/bil/data/11/5b/115bda6eacd6507c/1U01MH114829-01/SW180413-02A</t>
  </si>
  <si>
    <t>SW180413-02A</t>
  </si>
  <si>
    <t>https://download.brainimagelibrary.org/11/5b/115bda6eacd6507c/1U01MH114829-01/SW180628-03A</t>
  </si>
  <si>
    <t>/bil/data/11/5b/115bda6eacd6507c/1U01MH114829-01/SW180628-03A</t>
  </si>
  <si>
    <t>SW180628-03A</t>
  </si>
  <si>
    <t>https://download.brainimagelibrary.org/11/5b/115bda6eacd6507c/1U01MH114829-01/SW180709-02A</t>
  </si>
  <si>
    <t>/bil/data/11/5b/115bda6eacd6507c/1U01MH114829-01/SW180709-02A</t>
  </si>
  <si>
    <t>SW180709-02A</t>
  </si>
  <si>
    <t>https://download.brainimagelibrary.org/11/5b/115bda6eacd6507c/1U01MH114829-01/SW181029-01A</t>
  </si>
  <si>
    <t>/bil/data/11/5b/115bda6eacd6507c/1U01MH114829-01/SW181029-01A</t>
  </si>
  <si>
    <t>SW181029-01A</t>
  </si>
  <si>
    <t>https://download.brainimagelibrary.org/11/5b/115bda6eacd6507c/1U01MH114829-01/SW181101-03A</t>
  </si>
  <si>
    <t>/bil/data/11/5b/115bda6eacd6507c/1U01MH114829-01/SW181101-03A</t>
  </si>
  <si>
    <t>SW181101-03A</t>
  </si>
  <si>
    <t>https://download.brainimagelibrary.org/11/5b/115bda6eacd6507c/1U01MH114829-01/SW181115-01A</t>
  </si>
  <si>
    <t>/bil/data/11/5b/115bda6eacd6507c/1U01MH114829-01/SW181115-01A</t>
  </si>
  <si>
    <t>SW181115-01A</t>
  </si>
  <si>
    <t>https://download.brainimagelibrary.org/11/5b/115bda6eacd6507c/1U01MH114829-01/SW181205-01A</t>
  </si>
  <si>
    <t>/bil/data/11/5b/115bda6eacd6507c/1U01MH114829-01/SW181205-01A</t>
  </si>
  <si>
    <t>SW181205-01A</t>
  </si>
  <si>
    <t>https://download.brainimagelibrary.org/11/5b/115bda6eacd6507c/1U01MH114829-01/SW181212-03A</t>
  </si>
  <si>
    <t>/bil/data/11/5b/115bda6eacd6507c/1U01MH114829-01/SW181212-03A</t>
  </si>
  <si>
    <t>SW181212-03A</t>
  </si>
  <si>
    <t>https://download.brainimagelibrary.org/11/5b/115bda6eacd6507c/1U01MH114829-01/SW190110-02A</t>
  </si>
  <si>
    <t>/bil/data/11/5b/115bda6eacd6507c/1U01MH114829-01/SW190110-02A</t>
  </si>
  <si>
    <t>SW190110-02A</t>
  </si>
  <si>
    <t>https://download.brainimagelibrary.org/47/01/4701bc104b9651f0/1U19MH114821-01/SW171101-03A/</t>
  </si>
  <si>
    <t>/bil/data/47/01/4701bc104b9651f0/1U19MH114821-01/SW171101-03A/</t>
  </si>
  <si>
    <t>4701bc104b9651f0</t>
  </si>
  <si>
    <t>SW171101-03A</t>
  </si>
  <si>
    <t>2019 Q1 U19 Huang Level 2 Mini Atlas Data Upload</t>
  </si>
  <si>
    <t>https://download.brainimagelibrary.org/47/01/4701bc104b9651f0/1U19MH114821-01/SW171102-01A/</t>
  </si>
  <si>
    <t>/bil/data/47/01/4701bc104b9651f0/1U19MH114821-01/SW171102-01A/</t>
  </si>
  <si>
    <t>SW171102-01A</t>
  </si>
  <si>
    <t>https://download.brainimagelibrary.org/47/01/4701bc104b9651f0/1U19MH114821-01/SW171102-02A/</t>
  </si>
  <si>
    <t>/bil/data/47/01/4701bc104b9651f0/1U19MH114821-01/SW171102-02A/</t>
  </si>
  <si>
    <t>SW171102-02A</t>
  </si>
  <si>
    <t>https://download.brainimagelibrary.org/47/01/4701bc104b9651f0/1U19MH114821-01/SW180117-01A/</t>
  </si>
  <si>
    <t>/bil/data/47/01/4701bc104b9651f0/1U19MH114821-01/SW180117-01A/</t>
  </si>
  <si>
    <t>https://download.brainimagelibrary.org/47/01/4701bc104b9651f0/1U19MH114821-01/SW180122-02A/</t>
  </si>
  <si>
    <t>/bil/data/47/01/4701bc104b9651f0/1U19MH114821-01/SW180122-02A/</t>
  </si>
  <si>
    <t>SW180122-02A</t>
  </si>
  <si>
    <t>https://download.brainimagelibrary.org/47/01/4701bc104b9651f0/1U19MH114821-01/SW180124-01A/</t>
  </si>
  <si>
    <t>/bil/data/47/01/4701bc104b9651f0/1U19MH114821-01/SW180124-01A/</t>
  </si>
  <si>
    <t>SW180124-01A</t>
  </si>
  <si>
    <t>https://download.brainimagelibrary.org/47/01/4701bc104b9651f0/1U19MH114821-01/SW180227-01A/</t>
  </si>
  <si>
    <t>/bil/data/47/01/4701bc104b9651f0/1U19MH114821-01/SW180227-01A/</t>
  </si>
  <si>
    <t>SW180227-01A</t>
  </si>
  <si>
    <t>https://download.brainimagelibrary.org/47/01/4701bc104b9651f0/1U19MH114821-01/SW181109-07A/</t>
  </si>
  <si>
    <t>/bil/data/47/01/4701bc104b9651f0/1U19MH114821-01/SW181109-07A/</t>
  </si>
  <si>
    <t>SW181109-07A</t>
  </si>
  <si>
    <t>https://download.brainimagelibrary.org/11/5b/115bda6eacd6507c/1U01MH114829-01/SW170928-04A</t>
  </si>
  <si>
    <t>/bil/data/11/5b/115bda6eacd6507c/1U01MH114829-01/SW170928-04A</t>
  </si>
  <si>
    <t>SW170928-04A</t>
  </si>
  <si>
    <t>https://download.brainimagelibrary.org/11/5b/115bda6eacd6507c/1U01MH114829-01/SW171016-01A</t>
  </si>
  <si>
    <t>/bil/data/11/5b/115bda6eacd6507c/1U01MH114829-01/SW171016-01A</t>
  </si>
  <si>
    <t>SW171016-01A</t>
  </si>
  <si>
    <t>https://download.brainimagelibrary.org/11/5b/115bda6eacd6507c/1U01MH114829-01/SW171016-02A</t>
  </si>
  <si>
    <t>/bil/data/11/5b/115bda6eacd6507c/1U01MH114829-01/SW171016-02A</t>
  </si>
  <si>
    <t>SW171016-02A</t>
  </si>
  <si>
    <t>https://download.brainimagelibrary.org/11/5b/115bda6eacd6507c/1U01MH114829-01/SW180131-01A</t>
  </si>
  <si>
    <t>/bil/data/11/5b/115bda6eacd6507c/1U01MH114829-01/SW180131-01A</t>
  </si>
  <si>
    <t>SW180131-01A</t>
  </si>
  <si>
    <t>https://download.brainimagelibrary.org/11/5b/115bda6eacd6507c/1U01MH114829-01/SW180131-02A</t>
  </si>
  <si>
    <t>/bil/data/11/5b/115bda6eacd6507c/1U01MH114829-01/SW180131-02A</t>
  </si>
  <si>
    <t>SW180131-02A</t>
  </si>
  <si>
    <t>https://download.brainimagelibrary.org/11/5b/115bda6eacd6507c/1U01MH114829-01/SW180201-01A</t>
  </si>
  <si>
    <t>/bil/data/11/5b/115bda6eacd6507c/1U01MH114829-01/SW180201-01A</t>
  </si>
  <si>
    <t>SW180201-01A</t>
  </si>
  <si>
    <t>https://download.brainimagelibrary.org/11/5b/115bda6eacd6507c/1U01MH114829-01/SW180201-02A</t>
  </si>
  <si>
    <t>/bil/data/11/5b/115bda6eacd6507c/1U01MH114829-01/SW180201-02A</t>
  </si>
  <si>
    <t>SW180201-02A</t>
  </si>
  <si>
    <t>https://download.brainimagelibrary.org/11/5b/115bda6eacd6507c/1U01MH114829-01/SW180329-01A</t>
  </si>
  <si>
    <t>/bil/data/11/5b/115bda6eacd6507c/1U01MH114829-01/SW180329-01A</t>
  </si>
  <si>
    <t>SW180329-01A</t>
  </si>
  <si>
    <t>https://download.brainimagelibrary.org/11/5b/115bda6eacd6507c/1U01MH114829-01/SW180517-04A</t>
  </si>
  <si>
    <t>/bil/data/11/5b/115bda6eacd6507c/1U01MH114829-01/SW180517-04A</t>
  </si>
  <si>
    <t>SW180517-04A</t>
  </si>
  <si>
    <t>https://download.brainimagelibrary.org/11/5b/115bda6eacd6507c/1U01MH114829-01/SW180612-02A</t>
  </si>
  <si>
    <t>/bil/data/11/5b/115bda6eacd6507c/1U01MH114829-01/SW180612-02A</t>
  </si>
  <si>
    <t>SW180612-02A</t>
  </si>
  <si>
    <t>https://download.brainimagelibrary.org/11/5b/115bda6eacd6507c/1U01MH114829-01/SW180621-02A</t>
  </si>
  <si>
    <t>/bil/data/11/5b/115bda6eacd6507c/1U01MH114829-01/SW180621-02A</t>
  </si>
  <si>
    <t>SW180621-02A</t>
  </si>
  <si>
    <t>https://download.brainimagelibrary.org/11/5b/115bda6eacd6507c/1U01MH114829-01/SW180621-03A</t>
  </si>
  <si>
    <t>/bil/data/11/5b/115bda6eacd6507c/1U01MH114829-01/SW180621-03A</t>
  </si>
  <si>
    <t>SW180621-03A</t>
  </si>
  <si>
    <t>https://download.brainimagelibrary.org/11/5b/115bda6eacd6507c/1U01MH114829-01/SW180716-02A</t>
  </si>
  <si>
    <t>/bil/data/11/5b/115bda6eacd6507c/1U01MH114829-01/SW180716-02A</t>
  </si>
  <si>
    <t>SW180716-02A</t>
  </si>
  <si>
    <t>https://download.brainimagelibrary.org/11/5b/115bda6eacd6507c/1U01MH114829-01/SW180716-03A</t>
  </si>
  <si>
    <t>/bil/data/11/5b/115bda6eacd6507c/1U01MH114829-01/SW180716-03A</t>
  </si>
  <si>
    <t>SW180716-03A</t>
  </si>
  <si>
    <t>https://download.brainimagelibrary.org/11/5b/115bda6eacd6507c/1U01MH114829-01/SW180716-04A</t>
  </si>
  <si>
    <t>/bil/data/11/5b/115bda6eacd6507c/1U01MH114829-01/SW180716-04A</t>
  </si>
  <si>
    <t>SW180716-04A</t>
  </si>
  <si>
    <t>https://download.brainimagelibrary.org/11/5b/115bda6eacd6507c/1U01MH114829-01/SW180725-02A</t>
  </si>
  <si>
    <t>/bil/data/11/5b/115bda6eacd6507c/1U01MH114829-01/SW180725-02A</t>
  </si>
  <si>
    <t>SW180725-02A</t>
  </si>
  <si>
    <t>https://download.brainimagelibrary.org/11/5b/115bda6eacd6507c/1U01MH114829-01/SW180725-03A</t>
  </si>
  <si>
    <t>/bil/data/11/5b/115bda6eacd6507c/1U01MH114829-01/SW180725-03A</t>
  </si>
  <si>
    <t>SW180725-03A</t>
  </si>
  <si>
    <t>https://download.brainimagelibrary.org/11/5b/115bda6eacd6507c/1U01MH114829-01/SW180727-01A</t>
  </si>
  <si>
    <t>/bil/data/11/5b/115bda6eacd6507c/1U01MH114829-01/SW180727-01A</t>
  </si>
  <si>
    <t>SW180727-01A</t>
  </si>
  <si>
    <t>https://download.brainimagelibrary.org/11/5b/115bda6eacd6507c/1U01MH114829-01/SW180925-01A</t>
  </si>
  <si>
    <t>/bil/data/11/5b/115bda6eacd6507c/1U01MH114829-01/SW180925-01A</t>
  </si>
  <si>
    <t>SW180925-01A</t>
  </si>
  <si>
    <t>https://download.brainimagelibrary.org/11/5b/115bda6eacd6507c/1U01MH114829-01/SW180925-02A</t>
  </si>
  <si>
    <t>/bil/data/11/5b/115bda6eacd6507c/1U01MH114829-01/SW180925-02A</t>
  </si>
  <si>
    <t>SW180925-02A</t>
  </si>
  <si>
    <t>https://download.brainimagelibrary.org/11/5b/115bda6eacd6507c/1U01MH114829-01/SW180925-03A</t>
  </si>
  <si>
    <t>/bil/data/11/5b/115bda6eacd6507c/1U01MH114829-01/SW180925-03A</t>
  </si>
  <si>
    <t>SW180925-03A</t>
  </si>
  <si>
    <t>https://download.brainimagelibrary.org/11/5b/115bda6eacd6507c/1U01MH114829-01/SW180925-04A</t>
  </si>
  <si>
    <t>/bil/data/11/5b/115bda6eacd6507c/1U01MH114829-01/SW180925-04A</t>
  </si>
  <si>
    <t>SW180925-04A</t>
  </si>
  <si>
    <t>https://download.brainimagelibrary.org/11/5b/115bda6eacd6507c/1U01MH114829-01/SW180926-01A</t>
  </si>
  <si>
    <t>/bil/data/11/5b/115bda6eacd6507c/1U01MH114829-01/SW180926-01A</t>
  </si>
  <si>
    <t>SW180926-01A</t>
  </si>
  <si>
    <t>https://download.brainimagelibrary.org/11/5b/115bda6eacd6507c/1U01MH114829-01/SW180926-03A</t>
  </si>
  <si>
    <t>/bil/data/11/5b/115bda6eacd6507c/1U01MH114829-01/SW180926-03A</t>
  </si>
  <si>
    <t>SW180926-03A</t>
  </si>
  <si>
    <t>https://download.brainimagelibrary.org/11/5b/115bda6eacd6507c/1U01MH114829-01/SW180927-01A</t>
  </si>
  <si>
    <t>/bil/data/11/5b/115bda6eacd6507c/1U01MH114829-01/SW180927-01A</t>
  </si>
  <si>
    <t>SW180927-01A</t>
  </si>
  <si>
    <t>https://download.brainimagelibrary.org/11/5b/115bda6eacd6507c/1U01MH114829-01/SW181105-01A</t>
  </si>
  <si>
    <t>/bil/data/11/5b/115bda6eacd6507c/1U01MH114829-01/SW181105-01A</t>
  </si>
  <si>
    <t>SW181105-01A</t>
  </si>
  <si>
    <t>https://download.brainimagelibrary.org/11/5b/115bda6eacd6507c/1U01MH114829-01/SW181105-02A</t>
  </si>
  <si>
    <t>/bil/data/11/5b/115bda6eacd6507c/1U01MH114829-01/SW181105-02A</t>
  </si>
  <si>
    <t>SW181105-02A</t>
  </si>
  <si>
    <t>https://download.brainimagelibrary.org/11/5b/115bda6eacd6507c/1U01MH114829-01/SW181105-03A</t>
  </si>
  <si>
    <t>/bil/data/11/5b/115bda6eacd6507c/1U01MH114829-01/SW181105-03A</t>
  </si>
  <si>
    <t>SW181105-03A</t>
  </si>
  <si>
    <t>https://download.brainimagelibrary.org/11/5b/115bda6eacd6507c/1U01MH114829-01/SW181130-01A</t>
  </si>
  <si>
    <t>/bil/data/11/5b/115bda6eacd6507c/1U01MH114829-01/SW181130-01A</t>
  </si>
  <si>
    <t>SW181130-01A</t>
  </si>
  <si>
    <t>https://download.brainimagelibrary.org/11/5b/115bda6eacd6507c/1U01MH114829-01/SW181130-02A</t>
  </si>
  <si>
    <t>/bil/data/11/5b/115bda6eacd6507c/1U01MH114829-01/SW181130-02A</t>
  </si>
  <si>
    <t>SW181130-02A</t>
  </si>
  <si>
    <t>https://download.brainimagelibrary.org/47/01/4701bc104b9651f0/1U19MH114821-01/SW171221-04A/</t>
  </si>
  <si>
    <t>/bil/data/47/01/4701bc104b9651f0/1U19MH114821-01/SW171221-04A/</t>
  </si>
  <si>
    <t>SW171221-04A</t>
  </si>
  <si>
    <t>https://download.brainimagelibrary.org/47/01/4701bc104b9651f0/1U19MH114821-01/SW180202-01A/</t>
  </si>
  <si>
    <t>/bil/data/47/01/4701bc104b9651f0/1U19MH114821-01/SW180202-01A/</t>
  </si>
  <si>
    <t>SW180202-01A</t>
  </si>
  <si>
    <t>https://download.brainimagelibrary.org/47/01/4701bc104b9651f0/1U19MH114821-01/SW180202-02A/</t>
  </si>
  <si>
    <t>/bil/data/47/01/4701bc104b9651f0/1U19MH114821-01/SW180202-02A/</t>
  </si>
  <si>
    <t>SW180202-02A</t>
  </si>
  <si>
    <t>https://download.brainimagelibrary.org/47/01/4701bc104b9651f0/1U19MH114821-01/SW180305-01A/</t>
  </si>
  <si>
    <t>/bil/data/47/01/4701bc104b9651f0/1U19MH114821-01/SW180305-01A/</t>
  </si>
  <si>
    <t>SW180305-01A</t>
  </si>
  <si>
    <t>https://download.brainimagelibrary.org/47/01/4701bc104b9651f0/1U19MH114821-01/SW180306-03A/</t>
  </si>
  <si>
    <t>/bil/data/47/01/4701bc104b9651f0/1U19MH114821-01/SW180306-03A/</t>
  </si>
  <si>
    <t>SW180306-03A</t>
  </si>
  <si>
    <t>https://download.brainimagelibrary.org/47/01/4701bc104b9651f0/1U19MH114821-01/SW180314-03B/</t>
  </si>
  <si>
    <t>/bil/data/47/01/4701bc104b9651f0/1U19MH114821-01/SW180314-03B/</t>
  </si>
  <si>
    <t>SW180314-03B</t>
  </si>
  <si>
    <t>https://download.brainimagelibrary.org/47/01/4701bc104b9651f0/1U19MH114821-01/SW180315-01B/</t>
  </si>
  <si>
    <t>/bil/data/47/01/4701bc104b9651f0/1U19MH114821-01/SW180315-01B/</t>
  </si>
  <si>
    <t>SW180315-01B</t>
  </si>
  <si>
    <t>https://download.brainimagelibrary.org/47/01/4701bc104b9651f0/1U19MH114821-01/SW180327-09A/</t>
  </si>
  <si>
    <t>/bil/data/47/01/4701bc104b9651f0/1U19MH114821-01/SW180327-09A/</t>
  </si>
  <si>
    <t>SW180327-09A</t>
  </si>
  <si>
    <t>https://download.brainimagelibrary.org/47/01/4701bc104b9651f0/1U19MH114821-01/SW180328-04A/</t>
  </si>
  <si>
    <t>/bil/data/47/01/4701bc104b9651f0/1U19MH114821-01/SW180328-04A/</t>
  </si>
  <si>
    <t>SW180328-04A</t>
  </si>
  <si>
    <t>https://download.brainimagelibrary.org/47/01/4701bc104b9651f0/1U19MH114821-01/SW180404-01A/</t>
  </si>
  <si>
    <t>/bil/data/47/01/4701bc104b9651f0/1U19MH114821-01/SW180404-01A/</t>
  </si>
  <si>
    <t>SW180404-01A</t>
  </si>
  <si>
    <t>https://download.brainimagelibrary.org/47/01/4701bc104b9651f0/1U19MH114821-01/SW180404-04A/</t>
  </si>
  <si>
    <t>/bil/data/47/01/4701bc104b9651f0/1U19MH114821-01/SW180404-04A/</t>
  </si>
  <si>
    <t>SW180404-04A</t>
  </si>
  <si>
    <t>https://download.brainimagelibrary.org/47/01/4701bc104b9651f0/1U19MH114821-01/SW181218-01A/</t>
  </si>
  <si>
    <t>/bil/data/47/01/4701bc104b9651f0/1U19MH114821-01/SW181218-01A/</t>
  </si>
  <si>
    <t>SW181218-01A</t>
  </si>
  <si>
    <t>https://download.brainimagelibrary.org/11/5b/115bda6eacd6507c/1U01MH114829-01/SW180611-01A</t>
  </si>
  <si>
    <t>/bil/data/11/5b/115bda6eacd6507c/1U01MH114829-01/SW180611-01A</t>
  </si>
  <si>
    <t>SW180611-01A</t>
  </si>
  <si>
    <t>https://download.brainimagelibrary.org/11/5b/115bda6eacd6507c/1U01MH114829-01/SW180628-01A</t>
  </si>
  <si>
    <t>/bil/data/11/5b/115bda6eacd6507c/1U01MH114829-01/SW180628-01A</t>
  </si>
  <si>
    <t>SW180628-01A</t>
  </si>
  <si>
    <t>https://download.brainimagelibrary.org/05/1b/051be0126afffca0/0539070391/</t>
  </si>
  <si>
    <t>/bil/data/05/1b/051be0126afffca0/0539070391/</t>
  </si>
  <si>
    <t>RF1 Tasic</t>
  </si>
  <si>
    <t>051be0126afffca0</t>
  </si>
  <si>
    <t>Bosiljka Tasic</t>
  </si>
  <si>
    <t>1-RF1-MH121274-01</t>
  </si>
  <si>
    <t>AIBS_1110615506</t>
  </si>
  <si>
    <t>Gpr139-IRES2-FlpO-WPRE-neo-581732</t>
  </si>
  <si>
    <t>enhancer virus labeling</t>
  </si>
  <si>
    <t>AI_enhancer_September_2021</t>
  </si>
  <si>
    <t>70 mouse enhancer virus labeling two-photon serial tomography coronal image data sets</t>
  </si>
  <si>
    <t>https://download.brainimagelibrary.org/05/1b/051be0126afffca0/0539070394/</t>
  </si>
  <si>
    <t>/bil/data/05/1b/051be0126afffca0/0539070394/</t>
  </si>
  <si>
    <t>AIBS_1109659051</t>
  </si>
  <si>
    <t>Ctxn3-IRES2-FlpO-neo-580875</t>
  </si>
  <si>
    <t>https://download.brainimagelibrary.org/05/1b/051be0126afffca0/0539070396/</t>
  </si>
  <si>
    <t>/bil/data/05/1b/051be0126afffca0/0539070396/</t>
  </si>
  <si>
    <t>AIBS_1121009598</t>
  </si>
  <si>
    <t>Ai63(TIT-tdT)-589712</t>
  </si>
  <si>
    <t>https://download.brainimagelibrary.org/05/1b/051be0126afffca0/0539070402/</t>
  </si>
  <si>
    <t>/bil/data/05/1b/051be0126afffca0/0539070402/</t>
  </si>
  <si>
    <t>AIBS_1109658982</t>
  </si>
  <si>
    <t>Ctxn3-IRES2-FlpO-neo-580873</t>
  </si>
  <si>
    <t>https://download.brainimagelibrary.org/05/1b/051be0126afffca0/0539070403/</t>
  </si>
  <si>
    <t>/bil/data/05/1b/051be0126afffca0/0539070403/</t>
  </si>
  <si>
    <t>AIBS_1109658555</t>
  </si>
  <si>
    <t>Ctxn3-IRES2-FlpO-neo-580872</t>
  </si>
  <si>
    <t>https://download.brainimagelibrary.org/05/1b/051be0126afffca0/0539070405/</t>
  </si>
  <si>
    <t>/bil/data/05/1b/051be0126afffca0/0539070405/</t>
  </si>
  <si>
    <t>AIBS_1107146259</t>
  </si>
  <si>
    <t>C57BL6J-579531</t>
  </si>
  <si>
    <t>https://download.brainimagelibrary.org/05/1b/051be0126afffca0/0539070406/</t>
  </si>
  <si>
    <t>/bil/data/05/1b/051be0126afffca0/0539070406/</t>
  </si>
  <si>
    <t>AIBS_1102197385</t>
  </si>
  <si>
    <t>C57BL6J-580937</t>
  </si>
  <si>
    <t>https://download.brainimagelibrary.org/05/1b/051be0126afffca0/0539070411/</t>
  </si>
  <si>
    <t>/bil/data/05/1b/051be0126afffca0/0539070411/</t>
  </si>
  <si>
    <t>AIBS_1109659342</t>
  </si>
  <si>
    <t>Ctxn3-IRES2-FlpO-neo-581091</t>
  </si>
  <si>
    <t>https://download.brainimagelibrary.org/05/1b/051be0126afffca0/0539070413/</t>
  </si>
  <si>
    <t>/bil/data/05/1b/051be0126afffca0/0539070413/</t>
  </si>
  <si>
    <t>AIBS_1107147863</t>
  </si>
  <si>
    <t>C57BL6J-579530</t>
  </si>
  <si>
    <t>https://download.brainimagelibrary.org/05/1b/051be0126afffca0/0539070418/</t>
  </si>
  <si>
    <t>/bil/data/05/1b/051be0126afffca0/0539070418/</t>
  </si>
  <si>
    <t>AIBS_1107154522</t>
  </si>
  <si>
    <t>C57BL6J-579141</t>
  </si>
  <si>
    <t>https://download.brainimagelibrary.org/05/1b/051be0126afffca0/0539070422/</t>
  </si>
  <si>
    <t>/bil/data/05/1b/051be0126afffca0/0539070422/</t>
  </si>
  <si>
    <t>AIBS_1107152571</t>
  </si>
  <si>
    <t>C57BL6J-579528</t>
  </si>
  <si>
    <t>https://download.brainimagelibrary.org/05/1b/051be0126afffca0/0539070423/</t>
  </si>
  <si>
    <t>/bil/data/05/1b/051be0126afffca0/0539070423/</t>
  </si>
  <si>
    <t>AIBS_1108316706</t>
  </si>
  <si>
    <t>C57BL6J-580636</t>
  </si>
  <si>
    <t>https://download.brainimagelibrary.org/05/1b/051be0126afffca0/0539070425/</t>
  </si>
  <si>
    <t>/bil/data/05/1b/051be0126afffca0/0539070425/</t>
  </si>
  <si>
    <t>AIBS_1108314959</t>
  </si>
  <si>
    <t>C57BL6J-580143</t>
  </si>
  <si>
    <t>https://download.brainimagelibrary.org/05/1b/051be0126afffca0/0539070430/</t>
  </si>
  <si>
    <t>/bil/data/05/1b/051be0126afffca0/0539070430/</t>
  </si>
  <si>
    <t>AIBS_1105092097</t>
  </si>
  <si>
    <t>C57BL6J-578062</t>
  </si>
  <si>
    <t>https://download.brainimagelibrary.org/05/1b/051be0126afffca0/0539070479/</t>
  </si>
  <si>
    <t>/bil/data/05/1b/051be0126afffca0/0539070479/</t>
  </si>
  <si>
    <t>AIBS_1102761482</t>
  </si>
  <si>
    <t>C57BL6J-576969</t>
  </si>
  <si>
    <t>https://download.brainimagelibrary.org/05/1b/051be0126afffca0/0539070483/</t>
  </si>
  <si>
    <t>/bil/data/05/1b/051be0126afffca0/0539070483/</t>
  </si>
  <si>
    <t>AIBS_1107907243</t>
  </si>
  <si>
    <t>C57BL6J-579828</t>
  </si>
  <si>
    <t>https://download.brainimagelibrary.org/05/1b/051be0126afffca0/0539070487/</t>
  </si>
  <si>
    <t>/bil/data/05/1b/051be0126afffca0/0539070487/</t>
  </si>
  <si>
    <t>AIBS_1113678926</t>
  </si>
  <si>
    <t>Ai224(TICL-NLS-EGFP-ICF-NLS-dT)-hyg-584910</t>
  </si>
  <si>
    <t>https://download.brainimagelibrary.org/05/1b/051be0126afffca0/0539070489/</t>
  </si>
  <si>
    <t>/bil/data/05/1b/051be0126afffca0/0539070489/</t>
  </si>
  <si>
    <t>AIBS_1105099406</t>
  </si>
  <si>
    <t>C57BL6J-578065</t>
  </si>
  <si>
    <t>https://download.brainimagelibrary.org/05/1b/051be0126afffca0/0539070493/</t>
  </si>
  <si>
    <t>/bil/data/05/1b/051be0126afffca0/0539070493/</t>
  </si>
  <si>
    <t>AIBS_1110044514</t>
  </si>
  <si>
    <t>Chodl-P2A-Cre;Sst-IRES-FlpO;Ai65-581449</t>
  </si>
  <si>
    <t>https://download.brainimagelibrary.org/05/1b/051be0126afffca0/0539070501/</t>
  </si>
  <si>
    <t>/bil/data/05/1b/051be0126afffca0/0539070501/</t>
  </si>
  <si>
    <t>AIBS_1107150398</t>
  </si>
  <si>
    <t>C57BL6J-579529</t>
  </si>
  <si>
    <t>https://download.brainimagelibrary.org/05/1b/051be0126afffca0/0539070505/</t>
  </si>
  <si>
    <t>/bil/data/05/1b/051be0126afffca0/0539070505/</t>
  </si>
  <si>
    <t>AIBS_1093845072</t>
  </si>
  <si>
    <t>C57BL6J-571306</t>
  </si>
  <si>
    <t>https://download.brainimagelibrary.org/05/1b/051be0126afffca0/0539070513/</t>
  </si>
  <si>
    <t>/bil/data/05/1b/051be0126afffca0/0539070513/</t>
  </si>
  <si>
    <t>AIBS_1108317382</t>
  </si>
  <si>
    <t>C57BL6J-580142</t>
  </si>
  <si>
    <t>https://download.brainimagelibrary.org/05/1b/051be0126afffca0/0539070805/</t>
  </si>
  <si>
    <t>/bil/data/05/1b/051be0126afffca0/0539070805/</t>
  </si>
  <si>
    <t>AIBS_1107906431</t>
  </si>
  <si>
    <t>C57BL6J-579827</t>
  </si>
  <si>
    <t>https://download.brainimagelibrary.org/05/1b/051be0126afffca0/0539070809/</t>
  </si>
  <si>
    <t>/bil/data/05/1b/051be0126afffca0/0539070809/</t>
  </si>
  <si>
    <t>AIBS_1111184755</t>
  </si>
  <si>
    <t>Ai193(TICL-EGFP-ICF-tdT)-hyg-582924</t>
  </si>
  <si>
    <t>https://download.brainimagelibrary.org/05/1b/051be0126afffca0/0539070811/</t>
  </si>
  <si>
    <t>/bil/data/05/1b/051be0126afffca0/0539070811/</t>
  </si>
  <si>
    <t>AIBS_1107906198</t>
  </si>
  <si>
    <t>C57BL6J-579791</t>
  </si>
  <si>
    <t>https://download.brainimagelibrary.org/05/1b/051be0126afffca0/0539070825/</t>
  </si>
  <si>
    <t>/bil/data/05/1b/051be0126afffca0/0539070825/</t>
  </si>
  <si>
    <t>AIBS_1109659496</t>
  </si>
  <si>
    <t>Ctxn3-IRES2-FlpO-neo-581093</t>
  </si>
  <si>
    <t>https://download.brainimagelibrary.org/05/1b/051be0126afffca0/0539070829/</t>
  </si>
  <si>
    <t>/bil/data/05/1b/051be0126afffca0/0539070829/</t>
  </si>
  <si>
    <t>AIBS_1098118195</t>
  </si>
  <si>
    <t>C57BL6J-574071</t>
  </si>
  <si>
    <t>https://download.brainimagelibrary.org/05/1b/051be0126afffca0/0539070845/</t>
  </si>
  <si>
    <t>/bil/data/05/1b/051be0126afffca0/0539070845/</t>
  </si>
  <si>
    <t>AIBS_1114774742</t>
  </si>
  <si>
    <t>C57BL6J-584581</t>
  </si>
  <si>
    <t>https://download.brainimagelibrary.org/05/1b/051be0126afffca0/0539070847/</t>
  </si>
  <si>
    <t>/bil/data/05/1b/051be0126afffca0/0539070847/</t>
  </si>
  <si>
    <t>AIBS_1102973517</t>
  </si>
  <si>
    <t>C57BL6J-576972</t>
  </si>
  <si>
    <t>https://download.brainimagelibrary.org/05/1b/051be0126afffca0/0539070851/</t>
  </si>
  <si>
    <t>/bil/data/05/1b/051be0126afffca0/0539070851/</t>
  </si>
  <si>
    <t>AIBS_1111185698</t>
  </si>
  <si>
    <t>Ai193(TICL-EGFP-ICF-tdT)-hyg-583167</t>
  </si>
  <si>
    <t>https://download.brainimagelibrary.org/05/1b/051be0126afffca0/0539070855/</t>
  </si>
  <si>
    <t>/bil/data/05/1b/051be0126afffca0/0539070855/</t>
  </si>
  <si>
    <t>AIBS_1111184872</t>
  </si>
  <si>
    <t>Ai193(TICL-EGFP-ICF-tdT)-hyg-582925</t>
  </si>
  <si>
    <t>https://download.brainimagelibrary.org/05/1b/051be0126afffca0/0539070859/</t>
  </si>
  <si>
    <t>/bil/data/05/1b/051be0126afffca0/0539070859/</t>
  </si>
  <si>
    <t>AIBS_1111185296</t>
  </si>
  <si>
    <t>Ai193(TICL-EGFP-ICF-tdT)-hyg-582927</t>
  </si>
  <si>
    <t>https://download.brainimagelibrary.org/05/1b/051be0126afffca0/0539070863/</t>
  </si>
  <si>
    <t>/bil/data/05/1b/051be0126afffca0/0539070863/</t>
  </si>
  <si>
    <t>AIBS_1110807815</t>
  </si>
  <si>
    <t>Pvalb-T2A-FlpO;Ai224-hyg-582789</t>
  </si>
  <si>
    <t>https://download.brainimagelibrary.org/05/1b/051be0126afffca0/0539070867/</t>
  </si>
  <si>
    <t>/bil/data/05/1b/051be0126afffca0/0539070867/</t>
  </si>
  <si>
    <t>AIBS_1114775158</t>
  </si>
  <si>
    <t>C57BL6J-584587</t>
  </si>
  <si>
    <t>https://download.brainimagelibrary.org/05/1b/051be0126afffca0/0539070869/</t>
  </si>
  <si>
    <t>/bil/data/05/1b/051be0126afffca0/0539070869/</t>
  </si>
  <si>
    <t>AIBS_1110807566</t>
  </si>
  <si>
    <t>Pvalb-T2A-FlpO;Ai224-hyg-582787</t>
  </si>
  <si>
    <t>https://download.brainimagelibrary.org/05/1b/051be0126afffca0/0539070871/</t>
  </si>
  <si>
    <t>/bil/data/05/1b/051be0126afffca0/0539070871/</t>
  </si>
  <si>
    <t>AIBS_1107908178</t>
  </si>
  <si>
    <t>C57BL6J-579829</t>
  </si>
  <si>
    <t>https://download.brainimagelibrary.org/05/1b/051be0126afffca0/0539070873/</t>
  </si>
  <si>
    <t>/bil/data/05/1b/051be0126afffca0/0539070873/</t>
  </si>
  <si>
    <t>AIBS_1110807062</t>
  </si>
  <si>
    <t>Pvalb-T2A-FlpO;Ai224-hyg-582782</t>
  </si>
  <si>
    <t>https://download.brainimagelibrary.org/05/1b/051be0126afffca0/0539070891/</t>
  </si>
  <si>
    <t>/bil/data/05/1b/051be0126afffca0/0539070891/</t>
  </si>
  <si>
    <t>AIBS_1109659413</t>
  </si>
  <si>
    <t>Ctxn3-IRES2-FlpO-neo-581092</t>
  </si>
  <si>
    <t>https://download.brainimagelibrary.org/05/1b/051be0126afffca0/0539070899/</t>
  </si>
  <si>
    <t>/bil/data/05/1b/051be0126afffca0/0539070899/</t>
  </si>
  <si>
    <t>AIBS_1114774646</t>
  </si>
  <si>
    <t>C57BL6J-584580</t>
  </si>
  <si>
    <t>https://download.brainimagelibrary.org/05/1b/051be0126afffca0/0539070905/</t>
  </si>
  <si>
    <t>/bil/data/05/1b/051be0126afffca0/0539070905/</t>
  </si>
  <si>
    <t>AIBS_1102761370</t>
  </si>
  <si>
    <t>C57BL6J-576968</t>
  </si>
  <si>
    <t>https://download.brainimagelibrary.org/05/1b/051be0126afffca0/0539070911/</t>
  </si>
  <si>
    <t>/bil/data/05/1b/051be0126afffca0/0539070911/</t>
  </si>
  <si>
    <t>AIBS_1111184460</t>
  </si>
  <si>
    <t>Ai193(TICL-EGFP-ICF-tdT)-hyg-582656</t>
  </si>
  <si>
    <t>https://download.brainimagelibrary.org/05/1b/051be0126afffca0/0539070917/</t>
  </si>
  <si>
    <t>/bil/data/05/1b/051be0126afffca0/0539070917/</t>
  </si>
  <si>
    <t>AIBS_1102761008</t>
  </si>
  <si>
    <t>C57BL6J-576758</t>
  </si>
  <si>
    <t>https://download.brainimagelibrary.org/05/1b/051be0126afffca0/0539070925/</t>
  </si>
  <si>
    <t>/bil/data/05/1b/051be0126afffca0/0539070925/</t>
  </si>
  <si>
    <t>AIBS_1102973791</t>
  </si>
  <si>
    <t>C57BL6J-576973</t>
  </si>
  <si>
    <t>https://download.brainimagelibrary.org/05/1b/051be0126afffca0/0539070927/</t>
  </si>
  <si>
    <t>/bil/data/05/1b/051be0126afffca0/0539070927/</t>
  </si>
  <si>
    <t>AIBS_1102972202</t>
  </si>
  <si>
    <t>C57BL6J-576970</t>
  </si>
  <si>
    <t>https://download.brainimagelibrary.org/05/1b/051be0126afffca0/0539070931/</t>
  </si>
  <si>
    <t>/bil/data/05/1b/051be0126afffca0/0539070931/</t>
  </si>
  <si>
    <t>AIBS_1102973213</t>
  </si>
  <si>
    <t>C57BL6J-576971</t>
  </si>
  <si>
    <t>https://download.brainimagelibrary.org/05/1b/051be0126afffca0/0539071365/</t>
  </si>
  <si>
    <t>/bil/data/05/1b/051be0126afffca0/0539071365/</t>
  </si>
  <si>
    <t>AIBS_1121009694</t>
  </si>
  <si>
    <t>Ai63(TIT-tdT)-589713</t>
  </si>
  <si>
    <t>https://download.brainimagelibrary.org/05/1b/051be0126afffca0/0539071395/</t>
  </si>
  <si>
    <t>/bil/data/05/1b/051be0126afffca0/0539071395/</t>
  </si>
  <si>
    <t>AIBS_1110615625</t>
  </si>
  <si>
    <t>Gpr139-IRES2-FlpO-WPRE-neo-581735</t>
  </si>
  <si>
    <t>https://download.brainimagelibrary.org/05/1b/051be0126afffca0/0539071411/</t>
  </si>
  <si>
    <t>/bil/data/05/1b/051be0126afffca0/0539071411/</t>
  </si>
  <si>
    <t>AIBS_1107908500</t>
  </si>
  <si>
    <t>C57BL6J-579922</t>
  </si>
  <si>
    <t>https://download.brainimagelibrary.org/05/1b/051be0126afffca0/0539071419/</t>
  </si>
  <si>
    <t>/bil/data/05/1b/051be0126afffca0/0539071419/</t>
  </si>
  <si>
    <t>AIBS_1108072284</t>
  </si>
  <si>
    <t>C57BL6J-579995</t>
  </si>
  <si>
    <t>https://download.brainimagelibrary.org/05/1b/051be0126afffca0/0539071466/</t>
  </si>
  <si>
    <t>/bil/data/05/1b/051be0126afffca0/0539071466/</t>
  </si>
  <si>
    <t>AIBS_1091750104</t>
  </si>
  <si>
    <t>Ai193(TICL-EGFP-ICF-tdT)-hyg-571033</t>
  </si>
  <si>
    <t>https://download.brainimagelibrary.org/05/1b/051be0126afffca0/0539071541/</t>
  </si>
  <si>
    <t>/bil/data/05/1b/051be0126afffca0/0539071541/</t>
  </si>
  <si>
    <t>AIBS_1107155228</t>
  </si>
  <si>
    <t>C57BL6J-579268</t>
  </si>
  <si>
    <t>https://download.brainimagelibrary.org/05/1b/051be0126afffca0/0539071543/</t>
  </si>
  <si>
    <t>/bil/data/05/1b/051be0126afffca0/0539071543/</t>
  </si>
  <si>
    <t>AIBS_1123074583</t>
  </si>
  <si>
    <t>C57BL6J-593931</t>
  </si>
  <si>
    <t>https://download.brainimagelibrary.org/05/1b/051be0126afffca0/0539071549/</t>
  </si>
  <si>
    <t>/bil/data/05/1b/051be0126afffca0/0539071549/</t>
  </si>
  <si>
    <t>AIBS_1107155294</t>
  </si>
  <si>
    <t>C57BL6J-579266</t>
  </si>
  <si>
    <t>https://download.brainimagelibrary.org/05/1b/051be0126afffca0/0539071654/</t>
  </si>
  <si>
    <t>/bil/data/05/1b/051be0126afffca0/0539071654/</t>
  </si>
  <si>
    <t>AIBS_1111185771</t>
  </si>
  <si>
    <t>Ai193(TICL-EGFP-ICF-tdT)-hyg-583169</t>
  </si>
  <si>
    <t>https://download.brainimagelibrary.org/05/1b/051be0126afffca0/0539071699/</t>
  </si>
  <si>
    <t>/bil/data/05/1b/051be0126afffca0/0539071699/</t>
  </si>
  <si>
    <t>AIBS_1109844412</t>
  </si>
  <si>
    <t>Calb1-IRES2-Cre-neo;Ai14-582121</t>
  </si>
  <si>
    <t>https://download.brainimagelibrary.org/05/1b/051be0126afffca0/0539071975/</t>
  </si>
  <si>
    <t>/bil/data/05/1b/051be0126afffca0/0539071975/</t>
  </si>
  <si>
    <t>AIBS_1093843667</t>
  </si>
  <si>
    <t>C57BL6J-571305</t>
  </si>
  <si>
    <t>https://download.brainimagelibrary.org/05/1b/051be0126afffca0/0539072093/</t>
  </si>
  <si>
    <t>/bil/data/05/1b/051be0126afffca0/0539072093/</t>
  </si>
  <si>
    <t>AIBS_1108316261</t>
  </si>
  <si>
    <t>C57BL6J-580147</t>
  </si>
  <si>
    <t>https://download.brainimagelibrary.org/05/1b/051be0126afffca0/0539072099/</t>
  </si>
  <si>
    <t>/bil/data/05/1b/051be0126afffca0/0539072099/</t>
  </si>
  <si>
    <t>AIBS_1099072197</t>
  </si>
  <si>
    <t>C57BL6J-574636</t>
  </si>
  <si>
    <t>https://download.brainimagelibrary.org/05/1b/051be0126afffca0/0539072105/</t>
  </si>
  <si>
    <t>/bil/data/05/1b/051be0126afffca0/0539072105/</t>
  </si>
  <si>
    <t>AIBS_1102196054</t>
  </si>
  <si>
    <t>C57BL6J-580930</t>
  </si>
  <si>
    <t>https://download.brainimagelibrary.org/05/1b/051be0126afffca0/0539072113/</t>
  </si>
  <si>
    <t>/bil/data/05/1b/051be0126afffca0/0539072113/</t>
  </si>
  <si>
    <t>AIBS_1098118132</t>
  </si>
  <si>
    <t>C57BL6J-574070</t>
  </si>
  <si>
    <t>https://download.brainimagelibrary.org/05/1b/051be0126afffca0/0539072115/</t>
  </si>
  <si>
    <t>/bil/data/05/1b/051be0126afffca0/0539072115/</t>
  </si>
  <si>
    <t>AIBS_1099072260</t>
  </si>
  <si>
    <t>C57BL6J-574637</t>
  </si>
  <si>
    <t>https://download.brainimagelibrary.org/05/1b/051be0126afffca0/0539072151/</t>
  </si>
  <si>
    <t>/bil/data/05/1b/051be0126afffca0/0539072151/</t>
  </si>
  <si>
    <t>AIBS_1099072019</t>
  </si>
  <si>
    <t>C57BL6J-574634</t>
  </si>
  <si>
    <t>https://download.brainimagelibrary.org/05/1b/051be0126afffca0/0539072179/</t>
  </si>
  <si>
    <t>/bil/data/05/1b/051be0126afffca0/0539072179/</t>
  </si>
  <si>
    <t>AIBS_1107906006</t>
  </si>
  <si>
    <t>C57BL6J-579783</t>
  </si>
  <si>
    <t>https://download.brainimagelibrary.org/05/1b/051be0126afffca0/0539072187/</t>
  </si>
  <si>
    <t>/bil/data/05/1b/051be0126afffca0/0539072187/</t>
  </si>
  <si>
    <t>AIBS_1109659183</t>
  </si>
  <si>
    <t>Ctxn3-IRES2-FlpO-neo-581089</t>
  </si>
  <si>
    <t>https://download.brainimagelibrary.org/05/1b/051be0126afffca0/0539072191/</t>
  </si>
  <si>
    <t>/bil/data/05/1b/051be0126afffca0/0539072191/</t>
  </si>
  <si>
    <t>AIBS_1108317540</t>
  </si>
  <si>
    <t>C57BL6J-580146</t>
  </si>
  <si>
    <t>https://download.brainimagelibrary.org/05/1b/051be0126afffca0/0539072203/</t>
  </si>
  <si>
    <t>/bil/data/05/1b/051be0126afffca0/0539072203/</t>
  </si>
  <si>
    <t>AIBS_1093829575</t>
  </si>
  <si>
    <t>C57BL6J-571303</t>
  </si>
  <si>
    <t>https://download.brainimagelibrary.org/05/1b/051be0126afffca0/0539072207/</t>
  </si>
  <si>
    <t>/bil/data/05/1b/051be0126afffca0/0539072207/</t>
  </si>
  <si>
    <t>AIBS_1105092399</t>
  </si>
  <si>
    <t>C57BL6J-578063</t>
  </si>
  <si>
    <t>https://download.brainimagelibrary.org/05/1b/051be0126afffca0/0539072211/</t>
  </si>
  <si>
    <t>/bil/data/05/1b/051be0126afffca0/0539072211/</t>
  </si>
  <si>
    <t>AIBS_1108515184</t>
  </si>
  <si>
    <t>C57BL6J-583076</t>
  </si>
  <si>
    <t>https://download.brainimagelibrary.org/05/1b/051be0126afffca0/0539072236/</t>
  </si>
  <si>
    <t>/bil/data/05/1b/051be0126afffca0/0539072236/</t>
  </si>
  <si>
    <t>AIBS_1111184318</t>
  </si>
  <si>
    <t>Ai193(TICL-EGFP-ICF-tdT)-hyg-582652</t>
  </si>
  <si>
    <t>https://download.brainimagelibrary.org/05/1b/051be0126afffca0/0539072240/</t>
  </si>
  <si>
    <t>/bil/data/05/1b/051be0126afffca0/0539072240/</t>
  </si>
  <si>
    <t>AIBS_1111186029</t>
  </si>
  <si>
    <t>Ai193(TICL-EGFP-ICF-tdT)-hyg-583170</t>
  </si>
  <si>
    <t>https://download.brainimagelibrary.org/15/35/1535a69f63702bca/0539046487/</t>
  </si>
  <si>
    <t>/bil/data/15/35/1535a69f63702bca/0539046487/</t>
  </si>
  <si>
    <t>1535a69f63702bca</t>
  </si>
  <si>
    <t>Ai193(TICL-EGFP-ICF-tdT)-hyg/wt</t>
  </si>
  <si>
    <t>AI_enhancer_December_2020</t>
  </si>
  <si>
    <t>8 mouse enhancer virus labeling two-photon serial tomography coronal image data sets</t>
  </si>
  <si>
    <t>https://download.brainimagelibrary.org/15/35/1535a69f63702bca/0539046671/</t>
  </si>
  <si>
    <t>/bil/data/15/35/1535a69f63702bca/0539046671/</t>
  </si>
  <si>
    <t>https://download.brainimagelibrary.org/15/35/1535a69f63702bca/0539047075/</t>
  </si>
  <si>
    <t>/bil/data/15/35/1535a69f63702bca/0539047075/</t>
  </si>
  <si>
    <t>Ai224(TICL-NLS-EGFP-ICF-NLS-dT)-hyg/wt</t>
  </si>
  <si>
    <t>https://download.brainimagelibrary.org/15/35/1535a69f63702bca/0539048696/</t>
  </si>
  <si>
    <t>/bil/data/15/35/1535a69f63702bca/0539048696/</t>
  </si>
  <si>
    <t>https://download.brainimagelibrary.org/15/35/1535a69f63702bca/0539049651/</t>
  </si>
  <si>
    <t>/bil/data/15/35/1535a69f63702bca/0539049651/</t>
  </si>
  <si>
    <t>https://download.brainimagelibrary.org/15/35/1535a69f63702bca/0539050203/</t>
  </si>
  <si>
    <t>/bil/data/15/35/1535a69f63702bca/0539050203/</t>
  </si>
  <si>
    <t>https://download.brainimagelibrary.org/15/35/1535a69f63702bca/0539051309/</t>
  </si>
  <si>
    <t>/bil/data/15/35/1535a69f63702bca/0539051309/</t>
  </si>
  <si>
    <t>https://download.brainimagelibrary.org/15/35/1535a69f63702bca/0539051460/</t>
  </si>
  <si>
    <t>/bil/data/15/35/1535a69f63702bca/0539051460/</t>
  </si>
  <si>
    <t>https://download.brainimagelibrary.org/81/94/819415228c6fd31a/0539070390/</t>
  </si>
  <si>
    <t>/bil/data/81/94/819415228c6fd31a/0539070390/</t>
  </si>
  <si>
    <t>819415228c6fd31a</t>
  </si>
  <si>
    <t>AIBS_1107152865</t>
  </si>
  <si>
    <t>C57BL6J-579527</t>
  </si>
  <si>
    <t>AI_enhancer_December_2021</t>
  </si>
  <si>
    <t>20 mouse enhancer virus labeling two-photon serial tomography coronal image data sets</t>
  </si>
  <si>
    <t>https://download.brainimagelibrary.org/81/94/819415228c6fd31a/0539070528/</t>
  </si>
  <si>
    <t>/bil/data/81/94/819415228c6fd31a/0539070528/</t>
  </si>
  <si>
    <t>AIBS_1108316641</t>
  </si>
  <si>
    <t>C57BL6J-580635</t>
  </si>
  <si>
    <t>https://download.brainimagelibrary.org/81/94/819415228c6fd31a/0539070532/</t>
  </si>
  <si>
    <t>/bil/data/81/94/819415228c6fd31a/0539070532/</t>
  </si>
  <si>
    <t>AIBS_1108315276</t>
  </si>
  <si>
    <t>C57BL6J-580144</t>
  </si>
  <si>
    <t>https://download.brainimagelibrary.org/81/94/819415228c6fd31a/0539070815/</t>
  </si>
  <si>
    <t>/bil/data/81/94/819415228c6fd31a/0539070815/</t>
  </si>
  <si>
    <t>AIBS_1107906090</t>
  </si>
  <si>
    <t>C57BL6J-579790</t>
  </si>
  <si>
    <t>https://download.brainimagelibrary.org/81/94/819415228c6fd31a/0539070823/</t>
  </si>
  <si>
    <t>/bil/data/81/94/819415228c6fd31a/0539070823/</t>
  </si>
  <si>
    <t>AIBS_1113679100</t>
  </si>
  <si>
    <t>Ai193(TICL-EGFP-ICF-tdT)-hyg-585013</t>
  </si>
  <si>
    <t>https://download.brainimagelibrary.org/81/94/819415228c6fd31a/0539070853/</t>
  </si>
  <si>
    <t>/bil/data/81/94/819415228c6fd31a/0539070853/</t>
  </si>
  <si>
    <t>AIBS_1113679017</t>
  </si>
  <si>
    <t>Ai193(TICL-EGFP-ICF-tdT)-hyg-585012</t>
  </si>
  <si>
    <t>https://download.brainimagelibrary.org/81/94/819415228c6fd31a/0539070879/</t>
  </si>
  <si>
    <t>/bil/data/81/94/819415228c6fd31a/0539070879/</t>
  </si>
  <si>
    <t>AIBS_1113678873</t>
  </si>
  <si>
    <t>Ai224(TICL-NLS-EGFP-ICF-NLS-dT)-hyg-584909</t>
  </si>
  <si>
    <t>https://download.brainimagelibrary.org/81/94/819415228c6fd31a/0539070893/</t>
  </si>
  <si>
    <t>/bil/data/81/94/819415228c6fd31a/0539070893/</t>
  </si>
  <si>
    <t>AIBS_1107153453</t>
  </si>
  <si>
    <t>C57BL6J-579522</t>
  </si>
  <si>
    <t>https://download.brainimagelibrary.org/81/94/819415228c6fd31a/0539070919/</t>
  </si>
  <si>
    <t>/bil/data/81/94/819415228c6fd31a/0539070919/</t>
  </si>
  <si>
    <t>AIBS_1107155348</t>
  </si>
  <si>
    <t>C57BL6J-579265</t>
  </si>
  <si>
    <t>https://download.brainimagelibrary.org/81/94/819415228c6fd31a/0539071403/</t>
  </si>
  <si>
    <t>/bil/data/81/94/819415228c6fd31a/0539071403/</t>
  </si>
  <si>
    <t>AIBS_1108072080</t>
  </si>
  <si>
    <t>C57BL6J-579994</t>
  </si>
  <si>
    <t>https://download.brainimagelibrary.org/81/94/819415228c6fd31a/0539071427/</t>
  </si>
  <si>
    <t>/bil/data/81/94/819415228c6fd31a/0539071427/</t>
  </si>
  <si>
    <t>AIBS_1107918331</t>
  </si>
  <si>
    <t>C57BL6J-579921</t>
  </si>
  <si>
    <t>https://download.brainimagelibrary.org/81/94/819415228c6fd31a/0539071458/</t>
  </si>
  <si>
    <t>/bil/data/81/94/819415228c6fd31a/0539071458/</t>
  </si>
  <si>
    <t>AIBS_1091750044</t>
  </si>
  <si>
    <t>Ai193(TICL-EGFP-ICF-tdT)-hyg-570758</t>
  </si>
  <si>
    <t>https://download.brainimagelibrary.org/81/94/819415228c6fd31a/0539071551/</t>
  </si>
  <si>
    <t>/bil/data/81/94/819415228c6fd31a/0539071551/</t>
  </si>
  <si>
    <t>AIBS_1111904775</t>
  </si>
  <si>
    <t>Pvalb-T2A-FlpO;Ai224-hyg-582783</t>
  </si>
  <si>
    <t>https://download.brainimagelibrary.org/81/94/819415228c6fd31a/0539071864/</t>
  </si>
  <si>
    <t>/bil/data/81/94/819415228c6fd31a/0539071864/</t>
  </si>
  <si>
    <t>AIBS_1105093561</t>
  </si>
  <si>
    <t>C57BL6J-578064</t>
  </si>
  <si>
    <t>https://download.brainimagelibrary.org/81/94/819415228c6fd31a/0539071963/</t>
  </si>
  <si>
    <t>/bil/data/81/94/819415228c6fd31a/0539071963/</t>
  </si>
  <si>
    <t>AIBS_1094634430</t>
  </si>
  <si>
    <t>C57BL6J-572045</t>
  </si>
  <si>
    <t>https://download.brainimagelibrary.org/81/94/819415228c6fd31a/0539071989/</t>
  </si>
  <si>
    <t>/bil/data/81/94/819415228c6fd31a/0539071989/</t>
  </si>
  <si>
    <t>AIBS_1094635343</t>
  </si>
  <si>
    <t>C57BL6J-572046</t>
  </si>
  <si>
    <t>https://download.brainimagelibrary.org/81/94/819415228c6fd31a/0539072107/</t>
  </si>
  <si>
    <t>/bil/data/81/94/819415228c6fd31a/0539072107/</t>
  </si>
  <si>
    <t>AIBS_1107908673</t>
  </si>
  <si>
    <t>C57BL6J-579923</t>
  </si>
  <si>
    <t>https://download.brainimagelibrary.org/81/94/819415228c6fd31a/0539072133/</t>
  </si>
  <si>
    <t>/bil/data/81/94/819415228c6fd31a/0539072133/</t>
  </si>
  <si>
    <t>AIBS_1102197262</t>
  </si>
  <si>
    <t>C57BL6J-580936</t>
  </si>
  <si>
    <t>https://download.brainimagelibrary.org/81/94/819415228c6fd31a/0539072205/</t>
  </si>
  <si>
    <t>/bil/data/81/94/819415228c6fd31a/0539072205/</t>
  </si>
  <si>
    <t>AIBS_1123776280</t>
  </si>
  <si>
    <t>Ai224(TICL-NLS-EGFP-ICF-NLS-dT)-hyg-591747</t>
  </si>
  <si>
    <t>https://download.brainimagelibrary.org/81/94/819415228c6fd31a/0539072223/</t>
  </si>
  <si>
    <t>/bil/data/81/94/819415228c6fd31a/0539072223/</t>
  </si>
  <si>
    <t>AIBS_1119684572</t>
  </si>
  <si>
    <t>C57BL6J-588181</t>
  </si>
  <si>
    <t>https://download.brainimagelibrary.org/9e/60/9e60ff3c60ae6228/0539071325</t>
  </si>
  <si>
    <t>/bil/data/9e/60/9e60ff3c60ae6228/0539071325</t>
  </si>
  <si>
    <t>9e60ff3c60ae6228</t>
  </si>
  <si>
    <t>AI_enhancer_June_2021</t>
  </si>
  <si>
    <t>18 mouse enhancer virus labeling two-photon serial tomography coronal image data sets</t>
  </si>
  <si>
    <t>https://download.brainimagelibrary.org/9e/60/9e60ff3c60ae6228/0539071341</t>
  </si>
  <si>
    <t>/bil/data/9e/60/9e60ff3c60ae6228/0539071341</t>
  </si>
  <si>
    <t>wt/wt</t>
  </si>
  <si>
    <t>https://download.brainimagelibrary.org/9e/60/9e60ff3c60ae6228/0539071399</t>
  </si>
  <si>
    <t>/bil/data/9e/60/9e60ff3c60ae6228/0539071399</t>
  </si>
  <si>
    <t>https://download.brainimagelibrary.org/9e/60/9e60ff3c60ae6228/0539071470</t>
  </si>
  <si>
    <t>/bil/data/9e/60/9e60ff3c60ae6228/0539071470</t>
  </si>
  <si>
    <t>https://download.brainimagelibrary.org/9e/60/9e60ff3c60ae6228/0539071887</t>
  </si>
  <si>
    <t>/bil/data/9e/60/9e60ff3c60ae6228/0539071887</t>
  </si>
  <si>
    <t>https://download.brainimagelibrary.org/9e/60/9e60ff3c60ae6228/0539071895</t>
  </si>
  <si>
    <t>/bil/data/9e/60/9e60ff3c60ae6228/0539071895</t>
  </si>
  <si>
    <t>https://download.brainimagelibrary.org/9e/60/9e60ff3c60ae6228/0539071903</t>
  </si>
  <si>
    <t>/bil/data/9e/60/9e60ff3c60ae6228/0539071903</t>
  </si>
  <si>
    <t>https://download.brainimagelibrary.org/9e/60/9e60ff3c60ae6228/0539071913</t>
  </si>
  <si>
    <t>/bil/data/9e/60/9e60ff3c60ae6228/0539071913</t>
  </si>
  <si>
    <t>https://download.brainimagelibrary.org/9e/60/9e60ff3c60ae6228/0539071917</t>
  </si>
  <si>
    <t>/bil/data/9e/60/9e60ff3c60ae6228/0539071917</t>
  </si>
  <si>
    <t>https://download.brainimagelibrary.org/9e/60/9e60ff3c60ae6228/0539071919</t>
  </si>
  <si>
    <t>/bil/data/9e/60/9e60ff3c60ae6228/0539071919</t>
  </si>
  <si>
    <t>https://download.brainimagelibrary.org/9e/60/9e60ff3c60ae6228/0539071929</t>
  </si>
  <si>
    <t>/bil/data/9e/60/9e60ff3c60ae6228/0539071929</t>
  </si>
  <si>
    <t>https://download.brainimagelibrary.org/9e/60/9e60ff3c60ae6228/0539071939</t>
  </si>
  <si>
    <t>/bil/data/9e/60/9e60ff3c60ae6228/0539071939</t>
  </si>
  <si>
    <t>https://download.brainimagelibrary.org/9e/60/9e60ff3c60ae6228/0539071953</t>
  </si>
  <si>
    <t>/bil/data/9e/60/9e60ff3c60ae6228/0539071953</t>
  </si>
  <si>
    <t>https://download.brainimagelibrary.org/9e/60/9e60ff3c60ae6228/0539071957</t>
  </si>
  <si>
    <t>/bil/data/9e/60/9e60ff3c60ae6228/0539071957</t>
  </si>
  <si>
    <t>https://download.brainimagelibrary.org/9e/60/9e60ff3c60ae6228/0539071987</t>
  </si>
  <si>
    <t>/bil/data/9e/60/9e60ff3c60ae6228/0539071987</t>
  </si>
  <si>
    <t>https://download.brainimagelibrary.org/9e/60/9e60ff3c60ae6228/0539072001</t>
  </si>
  <si>
    <t>/bil/data/9e/60/9e60ff3c60ae6228/0539072001</t>
  </si>
  <si>
    <t>https://download.brainimagelibrary.org/9e/60/9e60ff3c60ae6228/0539072019</t>
  </si>
  <si>
    <t>/bil/data/9e/60/9e60ff3c60ae6228/0539072019</t>
  </si>
  <si>
    <t>https://download.brainimagelibrary.org/9e/60/9e60ff3c60ae6228/0539072031</t>
  </si>
  <si>
    <t>/bil/data/9e/60/9e60ff3c60ae6228/0539072031</t>
  </si>
  <si>
    <t>https://download.brainimagelibrary.org/00/5b/005bac14887d385c/mnt/osten_data/rpalanis/osten-U01/Batch8transfers_200103/Vglut3_GFP_F_F6_190923</t>
  </si>
  <si>
    <t>/bil/data/00/5b/005bac14887d385c/mnt/osten_data/rpalanis/osten-U01/Batch8transfers_200103/Vglut3_GFP_F_F6_190923</t>
  </si>
  <si>
    <t>U01 Osten</t>
  </si>
  <si>
    <t>005bac14887d385c</t>
  </si>
  <si>
    <t>Osten, Pavel</t>
  </si>
  <si>
    <t>1-U01-MH114824-01</t>
  </si>
  <si>
    <t>Vglut3_GFP_F6_190923</t>
  </si>
  <si>
    <t>R26-CAG-LSL-H2B-GFP/R26-CAG-LSL-H2B-GFP; Vglut3/wt</t>
  </si>
  <si>
    <t>Osten U01</t>
  </si>
  <si>
    <t>https://download.brainimagelibrary.org/08/17/08172ba8669d1f18/mnt/osten_data/rpalanis/osten-U01/Batch8transfers_200103/Agrp_GFP_M_M1_191111</t>
  </si>
  <si>
    <t>/bil/data/08/17/08172ba8669d1f18/mnt/osten_data/rpalanis/osten-U01/Batch8transfers_200103/Agrp_GFP_M_M1_191111</t>
  </si>
  <si>
    <t>08172ba8669d1f18</t>
  </si>
  <si>
    <t>Pavel Osten</t>
  </si>
  <si>
    <t>Agrp_GFP_M1_191111</t>
  </si>
  <si>
    <t>R26-CAG-LSL-H2B-GFP/R26-CAG-LSL-H2B-GFP; Agrp/Agrp</t>
  </si>
  <si>
    <t>https://download.brainimagelibrary.org/15/b3/15b355e87ad999f9/mnt/osten_data/rpalanis/osten-U01/Batch6transfers_190619/Crh1_GFP_F_F5_190516/level1/</t>
  </si>
  <si>
    <t>/bil/data/15/b3/15b355e87ad999f9/mnt/osten_data/rpalanis/osten-U01/Batch6transfers_190619/Crh1_GFP_F_F5_190516/level1/</t>
  </si>
  <si>
    <t>15b355e87ad999f9</t>
  </si>
  <si>
    <t>Crh1_GFP_F5_190516</t>
  </si>
  <si>
    <t>R26-CAG-LSL-H2B-GFP/R26-CAG-LSL-H2B-GFP; Crh/Crh</t>
  </si>
  <si>
    <t>https://download.brainimagelibrary.org/1a/04/1a04784983ba0cba/mnt/osten_data/rpalanis/osten-U01/Batch8transfers_200103/Agrp_GFP_M_M2_191112</t>
  </si>
  <si>
    <t>/bil/data/1a/04/1a04784983ba0cba/mnt/osten_data/rpalanis/osten-U01/Batch8transfers_200103/Agrp_GFP_M_M2_191112</t>
  </si>
  <si>
    <t>1a04784983ba0cba</t>
  </si>
  <si>
    <t>Agrp_GFP_M2_191112</t>
  </si>
  <si>
    <t>https://download.brainimagelibrary.org/21/f6/21f6d0ddd4bd915c/mnt/osten_data/rpalanis/osten-U01/Batch5transfers-190315/Tac1_GFP_F_F5_190118</t>
  </si>
  <si>
    <t>/bil/data/21/f6/21f6d0ddd4bd915c/mnt/osten_data/rpalanis/osten-U01/Batch5transfers-190315/Tac1_GFP_F_F5_190118</t>
  </si>
  <si>
    <t>21f6d0ddd4bd915c</t>
  </si>
  <si>
    <t>Tac1_GFP_F5_190118</t>
  </si>
  <si>
    <t>R26-CAG-LSL-H2B-GFP/R26-CAG-LSL-H2B-GFP; Tac1/Tac1</t>
  </si>
  <si>
    <t>https://download.brainimagelibrary.org/2f/87/2f871506f465c28f/mnt/osten_data/rpalanis/osten-U01/Batch6transfers_190619/Avptm_GFP_F_F7_190322/level1/</t>
  </si>
  <si>
    <t>/bil/data/2f/87/2f871506f465c28f/mnt/osten_data/rpalanis/osten-U01/Batch6transfers_190619/Avptm_GFP_F_F7_190322/level1/</t>
  </si>
  <si>
    <t>2f871506f465c28f</t>
  </si>
  <si>
    <t>Avptm_GFP_F7_190322</t>
  </si>
  <si>
    <t>R26-CAG-LSL-H2B-GFP/R26-CAG-LSL-H2B-GFP; Avptm/wt</t>
  </si>
  <si>
    <t>https://download.brainimagelibrary.org/3b/e0/3be07a7124e33539/mnt/osten_data/rpalanis/osten-U01/Batch5transfers-190315/Tac1_GFP_M_M4_190111</t>
  </si>
  <si>
    <t>/bil/data/3b/e0/3be07a7124e33539/mnt/osten_data/rpalanis/osten-U01/Batch5transfers-190315/Tac1_GFP_M_M4_190111</t>
  </si>
  <si>
    <t>3be07a7124e33539</t>
  </si>
  <si>
    <t>Tac1_GFP_M4_190111</t>
  </si>
  <si>
    <t>https://download.brainimagelibrary.org/3f/15/3f153f84f1ebc8ef/mnt/osten_data/rpalanis/osten-U01/Batch5transfers-190315/Tac1_GFP_F_F10_190125</t>
  </si>
  <si>
    <t>/bil/data/3f/15/3f153f84f1ebc8ef/mnt/osten_data/rpalanis/osten-U01/Batch5transfers-190315/Tac1_GFP_F_F10_190125</t>
  </si>
  <si>
    <t>3f153f84f1ebc8ef</t>
  </si>
  <si>
    <t>Tac1_GFP_F10_190125</t>
  </si>
  <si>
    <t>https://download.brainimagelibrary.org/40/a1/40a1b97fcbc5d6cd/mnt/osten_data/rpalanis/osten-U01/Batch6transfers_190619/Crh1_GFP_F_F6_190517/level1/</t>
  </si>
  <si>
    <t>/bil/data/40/a1/40a1b97fcbc5d6cd/mnt/osten_data/rpalanis/osten-U01/Batch6transfers_190619/Crh1_GFP_F_F6_190517/level1/</t>
  </si>
  <si>
    <t>40a1b97fcbc5d6cd</t>
  </si>
  <si>
    <t>Crh1_GFP_F6_190517</t>
  </si>
  <si>
    <t>https://download.brainimagelibrary.org/43/65/436580951f5c704c/mnt/osten_data/rpalanis/osten-U01/Batch5transfers-190315/Tac1_GFP_M_M5_190115</t>
  </si>
  <si>
    <t>/bil/data/43/65/436580951f5c704c/mnt/osten_data/rpalanis/osten-U01/Batch5transfers-190315/Tac1_GFP_M_M5_190115</t>
  </si>
  <si>
    <t>436580951f5c704c</t>
  </si>
  <si>
    <t>Tac1_GFP_M5_190115</t>
  </si>
  <si>
    <t>https://download.brainimagelibrary.org/4b/4c/4b4c4052866eb517/mnt/osten_data/rpalanis/osten-U01/Batch5transfers-190315/Tac1_GFP_F_F12_190221</t>
  </si>
  <si>
    <t>/bil/data/4b/4c/4b4c4052866eb517/mnt/osten_data/rpalanis/osten-U01/Batch5transfers-190315/Tac1_GFP_F_F12_190221</t>
  </si>
  <si>
    <t>4b4c4052866eb517</t>
  </si>
  <si>
    <t>Tac1_GFP_F12_190221</t>
  </si>
  <si>
    <t>https://download.brainimagelibrary.org/54/00/5400491d1f1fdbd8/mnt/osten_data/rpalanis/osten-U01/Batch5transfers-190315/Tac1_GFP_M_M1_190108</t>
  </si>
  <si>
    <t>/bil/data/54/00/5400491d1f1fdbd8/mnt/osten_data/rpalanis/osten-U01/Batch5transfers-190315/Tac1_GFP_M_M1_190108</t>
  </si>
  <si>
    <t>5400491d1f1fdbd8</t>
  </si>
  <si>
    <t>Tac1_GFP_M1_190108</t>
  </si>
  <si>
    <t>https://download.brainimagelibrary.org/54/ac/54ace3ba5bceba99/mnt/osten_data/rpalanis/osten-U01/Batch5transfers-190315/Tac1_GFP_F_F9_190124</t>
  </si>
  <si>
    <t>/bil/data/54/ac/54ace3ba5bceba99/mnt/osten_data/rpalanis/osten-U01/Batch5transfers-190315/Tac1_GFP_F_F9_190124</t>
  </si>
  <si>
    <t>54ace3ba5bceba99</t>
  </si>
  <si>
    <t>Tac1_GFP_F9_190124</t>
  </si>
  <si>
    <t>https://download.brainimagelibrary.org/5b/2f/5b2f22591b663a1a/mnt/osten_data/rpalanis/osten-U01/Batch8transfers_200103/Vglut3_GFP_M_M3_191003</t>
  </si>
  <si>
    <t>/bil/data/5b/2f/5b2f22591b663a1a/mnt/osten_data/rpalanis/osten-U01/Batch8transfers_200103/Vglut3_GFP_M_M3_191003</t>
  </si>
  <si>
    <t>5b2f22591b663a1a</t>
  </si>
  <si>
    <t>Vglut3_GFP_M3_191003</t>
  </si>
  <si>
    <t>https://download.brainimagelibrary.org/5e/10/5e103fa107108a64/mnt/osten_data/rpalanis/osten-U01/Batch5transfers-190315/Olig2_GFP_M_M3_190204/level1/</t>
  </si>
  <si>
    <t>/bil/data/5e/10/5e103fa107108a64/mnt/osten_data/rpalanis/osten-U01/Batch5transfers-190315/Olig2_GFP_M_M3_190204/level1/</t>
  </si>
  <si>
    <t>5e103fa107108a64</t>
  </si>
  <si>
    <t>Olig2_GFP_M3_190204</t>
  </si>
  <si>
    <t>R26-CAG-LSL-H2B-GFP/R26-CAG-LSL-H2B-GFP; Olig2/wt</t>
  </si>
  <si>
    <t>https://download.brainimagelibrary.org/60/2d/602de4dfef4117bf/mnt/osten_data/rpalanis/osten-U01/Batch5transfers-190315/Tac1_GFP_M_M2_190109</t>
  </si>
  <si>
    <t>/bil/data/60/2d/602de4dfef4117bf/mnt/osten_data/rpalanis/osten-U01/Batch5transfers-190315/Tac1_GFP_M_M2_190109</t>
  </si>
  <si>
    <t>602de4dfef4117bf</t>
  </si>
  <si>
    <t>Tac1_GFP_M2_190109</t>
  </si>
  <si>
    <t>https://download.brainimagelibrary.org/72/91/72917f29446ba574/mnt/osten_data/rpalanis/osten-U01/Batch5transfers-190315/Tac1_GFP_F_F7_190121</t>
  </si>
  <si>
    <t>/bil/data/72/91/72917f29446ba574/mnt/osten_data/rpalanis/osten-U01/Batch5transfers-190315/Tac1_GFP_F_F7_190121</t>
  </si>
  <si>
    <t>72917f29446ba574</t>
  </si>
  <si>
    <t>Tac1_GFP_F7_190121</t>
  </si>
  <si>
    <t>https://download.brainimagelibrary.org/72/ca/72ca0a6e927ba2a6/mnt/osten_data/rpalanis/osten-U01/Batch5transfers-190315/Tac1_GFP_F_F8_190122</t>
  </si>
  <si>
    <t>/bil/data/72/ca/72ca0a6e927ba2a6/mnt/osten_data/rpalanis/osten-U01/Batch5transfers-190315/Tac1_GFP_F_F8_190122</t>
  </si>
  <si>
    <t>72ca0a6e927ba2a6</t>
  </si>
  <si>
    <t>Tac1_GFP_F8_190122</t>
  </si>
  <si>
    <t>https://download.brainimagelibrary.org/84/f1/84f1ff7d680d3cd9/mnt/osten_data/rpalanis/osten-U01/Batch5transfers-190315/Avptm_GFP_M_M5_190120/level1/</t>
  </si>
  <si>
    <t>/bil/data/84/f1/84f1ff7d680d3cd9/mnt/osten_data/rpalanis/osten-U01/Batch5transfers-190315/Avptm_GFP_M_M5_190120/level1/</t>
  </si>
  <si>
    <t>84f1ff7d680d3cd9</t>
  </si>
  <si>
    <t>Avptm_GFP_M5_190120</t>
  </si>
  <si>
    <t>https://download.brainimagelibrary.org/85/de/85def2c919292c73/mnt/osten_data/rpalanis/osten-U01/Batch6transfers_190619/Crh1_GFP_F_F4_190515/level1/</t>
  </si>
  <si>
    <t>/bil/data/85/de/85def2c919292c73/mnt/osten_data/rpalanis/osten-U01/Batch6transfers_190619/Crh1_GFP_F_F4_190515/level1/</t>
  </si>
  <si>
    <t>85def2c919292c73</t>
  </si>
  <si>
    <t>Crh1_GFP_F4_190515</t>
  </si>
  <si>
    <t>https://download.brainimagelibrary.org/8a/24/8a24e0a6efd75164/mnt/osten_data/rpalanis/osten-U01/Batch5transfers-190315/Tac1_GFP_F_F11_190220</t>
  </si>
  <si>
    <t>/bil/data/8a/24/8a24e0a6efd75164/mnt/osten_data/rpalanis/osten-U01/Batch5transfers-190315/Tac1_GFP_F_F11_190220</t>
  </si>
  <si>
    <t>8a24e0a6efd75164</t>
  </si>
  <si>
    <t>Tac1_GFP_F11_190220</t>
  </si>
  <si>
    <t>https://download.brainimagelibrary.org/8c/bd/8cbdbb20d136006e/mnt/osten_data/rpalanis/osten-U01/Batch8transfers_200103/Agrp_GFP_F_F4_191126</t>
  </si>
  <si>
    <t>/bil/data/8c/bd/8cbdbb20d136006e/mnt/osten_data/rpalanis/osten-U01/Batch8transfers_200103/Agrp_GFP_F_F4_191126</t>
  </si>
  <si>
    <t>8cbdbb20d136006e</t>
  </si>
  <si>
    <t>Agrp_GFP_F4_191126</t>
  </si>
  <si>
    <t>https://download.brainimagelibrary.org/90/4d/904d21d583ac35bc/</t>
  </si>
  <si>
    <t>/bil/data/90/4d/904d21d583ac35bc/</t>
  </si>
  <si>
    <t>904d21d583ac35bc</t>
  </si>
  <si>
    <t>Crh1_GFP_F7_190524</t>
  </si>
  <si>
    <t>https://download.brainimagelibrary.org/91/4f/914f377d4e6e1711/mnt/osten_data/rpalanis/osten-U01/Batch8transfers_200103/Agrp_GFP_F_F8_191206</t>
  </si>
  <si>
    <t>/bil/data/91/4f/914f377d4e6e1711/mnt/osten_data/rpalanis/osten-U01/Batch8transfers_200103/Agrp_GFP_F_F8_191206</t>
  </si>
  <si>
    <t>914f377d4e6e1711</t>
  </si>
  <si>
    <t>Agrp_GFP_F8_191206</t>
  </si>
  <si>
    <t>https://download.brainimagelibrary.org/93/10/931022568b86ad25/mnt/osten_data/rpalanis/osten-U01/Batch8transfers_200103/Agrp_GFP_F_F2_191123</t>
  </si>
  <si>
    <t>/bil/data/93/10/931022568b86ad25/mnt/osten_data/rpalanis/osten-U01/Batch8transfers_200103/Agrp_GFP_F_F2_191123</t>
  </si>
  <si>
    <t>931022568b86ad25</t>
  </si>
  <si>
    <t>Agrp_GFP_F2_191123</t>
  </si>
  <si>
    <t>https://download.brainimagelibrary.org/a6/b0/a6b01a7ec9816f4b/mnt/osten_data/rpalanis/osten-U01/Batch5transfers-190315/Tac1_GFP_M_M7_190129</t>
  </si>
  <si>
    <t>/bil/data/a6/b0/a6b01a7ec9816f4b/mnt/osten_data/rpalanis/osten-U01/Batch5transfers-190315/Tac1_GFP_M_M7_190129</t>
  </si>
  <si>
    <t>a6b01a7ec9816f4b</t>
  </si>
  <si>
    <t>Tac1_GFP_M7_190129</t>
  </si>
  <si>
    <t>https://download.brainimagelibrary.org/a6/ed/a6ed4d4cb69fb039/mnt/osten_data/rpalanis/osten-U01/Batch6transfers_190619/Avptm_GFP_F_F5_190321/level1/</t>
  </si>
  <si>
    <t>/bil/data/a6/ed/a6ed4d4cb69fb039/mnt/osten_data/rpalanis/osten-U01/Batch6transfers_190619/Avptm_GFP_F_F5_190321/level1/</t>
  </si>
  <si>
    <t>a6ed4d4cb69fb039</t>
  </si>
  <si>
    <t>Avptm_GFP_F5_190321</t>
  </si>
  <si>
    <t>https://download.brainimagelibrary.org/b9/17/b917b560646efd1e/mnt/osten_data/rpalanis/osten-U01/Batch8transfers_200103/Vglut3_GFP_M_M2_191002</t>
  </si>
  <si>
    <t>/bil/data/b9/17/b917b560646efd1e/mnt/osten_data/rpalanis/osten-U01/Batch8transfers_200103/Vglut3_GFP_M_M2_191002</t>
  </si>
  <si>
    <t>b917b560646efd1e</t>
  </si>
  <si>
    <t>Vglut3_GFP_M2_191002</t>
  </si>
  <si>
    <t>https://download.brainimagelibrary.org/c3/39/c33968d6fb6f6e7e/mnt/osten_data/rpalanis/osten-U01/Batch8transfers_200103/Vglut3_GFP_F_F8_190927</t>
  </si>
  <si>
    <t>/bil/data/c3/39/c33968d6fb6f6e7e/mnt/osten_data/rpalanis/osten-U01/Batch8transfers_200103/Vglut3_GFP_F_F8_190927</t>
  </si>
  <si>
    <t>c33968d6fb6f6e7e</t>
  </si>
  <si>
    <t>Vglut3_GFP_F8_190927</t>
  </si>
  <si>
    <t>https://download.brainimagelibrary.org/cc/e5/cce598898ecae5e8/</t>
  </si>
  <si>
    <t>/bil/data/cc/e5/cce598898ecae5e8/</t>
  </si>
  <si>
    <t>cce598898ecae5e8</t>
  </si>
  <si>
    <t>Tac1_GFP_F4_190117</t>
  </si>
  <si>
    <t>https://download.brainimagelibrary.org/cf/d9/cfd9a550c52aaab9/mnt/osten_data/rpalanis/osten-U01/Batch8transfers_200103/Agrp_GFP_M_M4_191115</t>
  </si>
  <si>
    <t>/bil/data/cf/d9/cfd9a550c52aaab9/mnt/osten_data/rpalanis/osten-U01/Batch8transfers_200103/Agrp_GFP_M_M4_191115</t>
  </si>
  <si>
    <t>cfd9a550c52aaab9</t>
  </si>
  <si>
    <t>Agrp_GFP_M4_191115</t>
  </si>
  <si>
    <t>https://download.brainimagelibrary.org/d6/9b/d69b1d0259e98157/mnt/osten_data/rpalanis/osten-U01/Batch8transfers_200103/Vglut3_GFP_F_F7_190925</t>
  </si>
  <si>
    <t>/bil/data/d6/9b/d69b1d0259e98157/mnt/osten_data/rpalanis/osten-U01/Batch8transfers_200103/Vglut3_GFP_F_F7_190925</t>
  </si>
  <si>
    <t>d69b1d0259e98157</t>
  </si>
  <si>
    <t>Vglut3_GFP_F7_190925</t>
  </si>
  <si>
    <t>https://download.brainimagelibrary.org/da/d8/dad851b5b58b53bc/mnt/osten_data/rpalanis/osten-U01/Batch8transfers_200103/Vglut3_GFP_M_M1_191001</t>
  </si>
  <si>
    <t>/bil/data/da/d8/dad851b5b58b53bc/mnt/osten_data/rpalanis/osten-U01/Batch8transfers_200103/Vglut3_GFP_M_M1_191001</t>
  </si>
  <si>
    <t>dad851b5b58b53bc</t>
  </si>
  <si>
    <t>Vglut3_GFP_M1_191001</t>
  </si>
  <si>
    <t>https://download.brainimagelibrary.org/dc/13/dc13e9ac18cb40a7/mnt/osten_data/rpalanis/osten-U01/Batch5transfers-190315/Tac1_GFP_M_M6_190128</t>
  </si>
  <si>
    <t>/bil/data/dc/13/dc13e9ac18cb40a7/mnt/osten_data/rpalanis/osten-U01/Batch5transfers-190315/Tac1_GFP_M_M6_190128</t>
  </si>
  <si>
    <t>dc13e9ac18cb40a7</t>
  </si>
  <si>
    <t>Tac1_GFP_M6_190128</t>
  </si>
  <si>
    <t>https://download.brainimagelibrary.org/e1/f2/e1f2df864d371dc9/mnt/osten_data/rpalanis/osten-U01/Batch8transfers_200103/Agrp_GFP_M_M3_191113</t>
  </si>
  <si>
    <t>/bil/data/e1/f2/e1f2df864d371dc9/mnt/osten_data/rpalanis/osten-U01/Batch8transfers_200103/Agrp_GFP_M_M3_191113</t>
  </si>
  <si>
    <t>e1f2df864d371dc9</t>
  </si>
  <si>
    <t>Agrp_GFP_M3_191113</t>
  </si>
  <si>
    <t>https://download.brainimagelibrary.org/e5/b3/e5b37e07108ec95a/mnt/osten_data/rpalanis/osten-U01/Batch5transfers-190315/Tac1_GFP_M_M8_190131</t>
  </si>
  <si>
    <t>/bil/data/e5/b3/e5b37e07108ec95a/mnt/osten_data/rpalanis/osten-U01/Batch5transfers-190315/Tac1_GFP_M_M8_190131</t>
  </si>
  <si>
    <t>e5b37e07108ec95a</t>
  </si>
  <si>
    <t>Tac1_GFP_M8_190131</t>
  </si>
  <si>
    <t>https://download.brainimagelibrary.org/e8/03/e803bcebc2c815f5/mnt/osten_data/rpalanis/osten-U01/Batch6transfers_190619/Avptm_GFP_F_F1_181214/level1/</t>
  </si>
  <si>
    <t>/bil/data/e8/03/e803bcebc2c815f5/mnt/osten_data/rpalanis/osten-U01/Batch6transfers_190619/Avptm_GFP_F_F1_181214/level1/</t>
  </si>
  <si>
    <t>e803bcebc2c815f5</t>
  </si>
  <si>
    <t>Avptm_GFP_F1_181214</t>
  </si>
  <si>
    <t>https://download.brainimagelibrary.org/ee/63/ee63488a0d808881/mnt/osten_data/rpalanis/osten-U01/Batch8transfers_200103/Agrp_GFP_M_M5_191118</t>
  </si>
  <si>
    <t>/bil/data/ee/63/ee63488a0d808881/mnt/osten_data/rpalanis/osten-U01/Batch8transfers_200103/Agrp_GFP_M_M5_191118</t>
  </si>
  <si>
    <t>ee63488a0d808881</t>
  </si>
  <si>
    <t>Agrp_GFP_M5_191118</t>
  </si>
  <si>
    <t>https://download.brainimagelibrary.org/f7/66/f76641c1ba1c9ced/mnt/osten_data/rpalanis/osten-U01/Batch8transfers_200103/Agrp_GFP_F_F6_191203</t>
  </si>
  <si>
    <t>/bil/data/f7/66/f76641c1ba1c9ced/mnt/osten_data/rpalanis/osten-U01/Batch8transfers_200103/Agrp_GFP_F_F6_191203</t>
  </si>
  <si>
    <t>f76641c1ba1c9ced</t>
  </si>
  <si>
    <t>Agrp_GFP_F6_191203</t>
  </si>
  <si>
    <t>https://download.brainimagelibrary.org/fe/85/fe8572664be98b47/mnt/osten_data/rpalanis/osten-U01/Batch8transfers_200103/Vglut3_GFP_M_M4_191004</t>
  </si>
  <si>
    <t>/bil/data/fe/85/fe8572664be98b47/mnt/osten_data/rpalanis/osten-U01/Batch8transfers_200103/Vglut3_GFP_M_M4_191004</t>
  </si>
  <si>
    <t>fe8572664be98b47</t>
  </si>
  <si>
    <t>Vglut3_GFP_M4_191004</t>
  </si>
  <si>
    <t>Vglut3GFP-Vglut3004,R26-CAG-LSL-H2B-GFP/R26-CAG-LSL-H2B-GFP; Vglut3/wt</t>
  </si>
  <si>
    <t>https://download.brainimagelibrary.org/56/fb/56fb1b25ca6b5fae/OTR-Cre_Ai14/OTR-Cre_Ai14_P14_F1</t>
  </si>
  <si>
    <t>/bil/data/56/fb/56fb1b25ca6b5fae/OTR-Cre_Ai14/OTR-Cre_Ai14_P14_F1</t>
  </si>
  <si>
    <t>U01 Zhang, Li</t>
  </si>
  <si>
    <t>56fb1b25ca6b5fae</t>
  </si>
  <si>
    <t>Yongsoo Kim</t>
  </si>
  <si>
    <t>Pennsylvania State University</t>
  </si>
  <si>
    <t>5-R01-MH116176-02</t>
  </si>
  <si>
    <t>OTR-Cre_Ai14_P14_F1</t>
  </si>
  <si>
    <t>129 x C57BL/6J mixed ;OTR-Cre:Ai14;</t>
  </si>
  <si>
    <t>receptor mapping</t>
  </si>
  <si>
    <t>Oxytocin Receptor mapping in Postnatally Developing Mouse Brains</t>
  </si>
  <si>
    <t>Oxytocin receptor (OTR) plays critical roles in social behavior development. Despite its significance, brain-wide quantitative understanding of OTR expression remains limited in postnatally developing brains. Here, we use serial two-photon tomography to image OTR reporter (OTR-Venus knock-in, OTR-eGFP BAC transgenic, and OTR-Cre:Ai14) in postnatally developmental periods at P7, P14, P21, P28, and P56. These datasets provide resource to examine fine details of OTR expression in postnatally developing mouse brains.</t>
  </si>
  <si>
    <t>https://download.brainimagelibrary.org/56/fb/56fb1b25ca6b5fae/OTR-Cre_Ai14/OTR-Cre_Ai14_P14_F2</t>
  </si>
  <si>
    <t>/bil/data/56/fb/56fb1b25ca6b5fae/OTR-Cre_Ai14/OTR-Cre_Ai14_P14_F2</t>
  </si>
  <si>
    <t>OTR-Cre_Ai14_P14_F2</t>
  </si>
  <si>
    <t>https://download.brainimagelibrary.org/56/fb/56fb1b25ca6b5fae/OTR-Cre_Ai14/OTR-Cre_Ai14_P14_M1</t>
  </si>
  <si>
    <t>/bil/data/56/fb/56fb1b25ca6b5fae/OTR-Cre_Ai14/OTR-Cre_Ai14_P14_M1</t>
  </si>
  <si>
    <t>OTR-Cre_Ai14_P14_M1</t>
  </si>
  <si>
    <t>https://download.brainimagelibrary.org/56/fb/56fb1b25ca6b5fae/OTR-Cre_Ai14/OTR-Cre_Ai14_P14_M2</t>
  </si>
  <si>
    <t>/bil/data/56/fb/56fb1b25ca6b5fae/OTR-Cre_Ai14/OTR-Cre_Ai14_P14_M2</t>
  </si>
  <si>
    <t>OTR-Cre_Ai14_P14_M2</t>
  </si>
  <si>
    <t>https://download.brainimagelibrary.org/56/fb/56fb1b25ca6b5fae/OTR-Cre_Ai14/OTR-Cre_Ai14_P14_M3</t>
  </si>
  <si>
    <t>/bil/data/56/fb/56fb1b25ca6b5fae/OTR-Cre_Ai14/OTR-Cre_Ai14_P14_M3</t>
  </si>
  <si>
    <t>OTR-Cre_Ai14_P14_M3</t>
  </si>
  <si>
    <t>https://download.brainimagelibrary.org/56/fb/56fb1b25ca6b5fae/OTR-Cre_Ai14/OTR-Cre_Ai14_P21_F1</t>
  </si>
  <si>
    <t>/bil/data/56/fb/56fb1b25ca6b5fae/OTR-Cre_Ai14/OTR-Cre_Ai14_P21_F1</t>
  </si>
  <si>
    <t>OTR-Cre_Ai14_P21_F1</t>
  </si>
  <si>
    <t>https://download.brainimagelibrary.org/56/fb/56fb1b25ca6b5fae/OTR-Cre_Ai14/OTR-Cre_Ai14_P21_F2</t>
  </si>
  <si>
    <t>/bil/data/56/fb/56fb1b25ca6b5fae/OTR-Cre_Ai14/OTR-Cre_Ai14_P21_F2</t>
  </si>
  <si>
    <t>OTR-Cre_Ai14_P21_F2</t>
  </si>
  <si>
    <t>https://download.brainimagelibrary.org/56/fb/56fb1b25ca6b5fae/OTR-Cre_Ai14/OTR-Cre_Ai14_P21_F3</t>
  </si>
  <si>
    <t>/bil/data/56/fb/56fb1b25ca6b5fae/OTR-Cre_Ai14/OTR-Cre_Ai14_P21_F3</t>
  </si>
  <si>
    <t>OTR-Cre_Ai14_P21_F3</t>
  </si>
  <si>
    <t>https://download.brainimagelibrary.org/56/fb/56fb1b25ca6b5fae/OTR-Cre_Ai14/OTR-Cre_Ai14_P21_F4</t>
  </si>
  <si>
    <t>/bil/data/56/fb/56fb1b25ca6b5fae/OTR-Cre_Ai14/OTR-Cre_Ai14_P21_F4</t>
  </si>
  <si>
    <t>OTR-Cre_Ai14_P21_F4</t>
  </si>
  <si>
    <t>https://download.brainimagelibrary.org/56/fb/56fb1b25ca6b5fae/OTR-Cre_Ai14/OTR-Cre_Ai14_P21_M1</t>
  </si>
  <si>
    <t>/bil/data/56/fb/56fb1b25ca6b5fae/OTR-Cre_Ai14/OTR-Cre_Ai14_P21_M1</t>
  </si>
  <si>
    <t>OTR-Cre_Ai14_P21_M1</t>
  </si>
  <si>
    <t>https://download.brainimagelibrary.org/56/fb/56fb1b25ca6b5fae/OTR-Cre_Ai14/OTR-Cre_Ai14_P21_M2</t>
  </si>
  <si>
    <t>/bil/data/56/fb/56fb1b25ca6b5fae/OTR-Cre_Ai14/OTR-Cre_Ai14_P21_M2</t>
  </si>
  <si>
    <t>OTR-Cre_Ai14_P21_M2</t>
  </si>
  <si>
    <t>https://download.brainimagelibrary.org/56/fb/56fb1b25ca6b5fae/OTR-Cre_Ai14/OTR-Cre_Ai14_P28_F1</t>
  </si>
  <si>
    <t>/bil/data/56/fb/56fb1b25ca6b5fae/OTR-Cre_Ai14/OTR-Cre_Ai14_P28_F1</t>
  </si>
  <si>
    <t>OTR-Cre_Ai14_P28_F1</t>
  </si>
  <si>
    <t>https://download.brainimagelibrary.org/56/fb/56fb1b25ca6b5fae/OTR-Cre_Ai14/OTR-Cre_Ai14_P28_F2</t>
  </si>
  <si>
    <t>/bil/data/56/fb/56fb1b25ca6b5fae/OTR-Cre_Ai14/OTR-Cre_Ai14_P28_F2</t>
  </si>
  <si>
    <t>OTR-Cre_Ai14_P28_F2</t>
  </si>
  <si>
    <t>https://download.brainimagelibrary.org/56/fb/56fb1b25ca6b5fae/OTR-Cre_Ai14/OTR-Cre_Ai14_P28_F3</t>
  </si>
  <si>
    <t>/bil/data/56/fb/56fb1b25ca6b5fae/OTR-Cre_Ai14/OTR-Cre_Ai14_P28_F3</t>
  </si>
  <si>
    <t>OTR-Cre_Ai14_P28_F3</t>
  </si>
  <si>
    <t>https://download.brainimagelibrary.org/56/fb/56fb1b25ca6b5fae/OTR-Cre_Ai14/OTR-Cre_Ai14_P28_F4</t>
  </si>
  <si>
    <t>/bil/data/56/fb/56fb1b25ca6b5fae/OTR-Cre_Ai14/OTR-Cre_Ai14_P28_F4</t>
  </si>
  <si>
    <t>OTR-Cre_Ai14_P28_F4</t>
  </si>
  <si>
    <t>https://download.brainimagelibrary.org/56/fb/56fb1b25ca6b5fae/OTR-Cre_Ai14/OTR-Cre_Ai14_P28_M1</t>
  </si>
  <si>
    <t>/bil/data/56/fb/56fb1b25ca6b5fae/OTR-Cre_Ai14/OTR-Cre_Ai14_P28_M1</t>
  </si>
  <si>
    <t>OTR-Cre_Ai14_P28_M1</t>
  </si>
  <si>
    <t>https://download.brainimagelibrary.org/56/fb/56fb1b25ca6b5fae/OTR-Cre_Ai14/OTR-Cre_Ai14_P28_M2</t>
  </si>
  <si>
    <t>/bil/data/56/fb/56fb1b25ca6b5fae/OTR-Cre_Ai14/OTR-Cre_Ai14_P28_M2</t>
  </si>
  <si>
    <t>OTR-Cre_Ai14_P28_M2</t>
  </si>
  <si>
    <t>https://download.brainimagelibrary.org/56/fb/56fb1b25ca6b5fae/OTR-Cre_Ai14/OTR-Cre_Ai14_P56_F1</t>
  </si>
  <si>
    <t>/bil/data/56/fb/56fb1b25ca6b5fae/OTR-Cre_Ai14/OTR-Cre_Ai14_P56_F1</t>
  </si>
  <si>
    <t>OTR-Cre_Ai14_P56_F1</t>
  </si>
  <si>
    <t>https://download.brainimagelibrary.org/56/fb/56fb1b25ca6b5fae/OTR-Cre_Ai14/OTR-Cre_Ai14_P56_F2</t>
  </si>
  <si>
    <t>/bil/data/56/fb/56fb1b25ca6b5fae/OTR-Cre_Ai14/OTR-Cre_Ai14_P56_F2</t>
  </si>
  <si>
    <t>OTR-Cre_Ai14_P56_F2</t>
  </si>
  <si>
    <t>https://download.brainimagelibrary.org/56/fb/56fb1b25ca6b5fae/OTR-Cre_Ai14/OTR-Cre_Ai14_P56_F3</t>
  </si>
  <si>
    <t>/bil/data/56/fb/56fb1b25ca6b5fae/OTR-Cre_Ai14/OTR-Cre_Ai14_P56_F3</t>
  </si>
  <si>
    <t>OTR-Cre_Ai14_P56_F3</t>
  </si>
  <si>
    <t>https://download.brainimagelibrary.org/56/fb/56fb1b25ca6b5fae/OTR-Cre_Ai14/OTR-Cre_Ai14_P56_M1</t>
  </si>
  <si>
    <t>/bil/data/56/fb/56fb1b25ca6b5fae/OTR-Cre_Ai14/OTR-Cre_Ai14_P56_M1</t>
  </si>
  <si>
    <t>OTR-Cre_Ai14_P56_M1</t>
  </si>
  <si>
    <t>https://download.brainimagelibrary.org/56/fb/56fb1b25ca6b5fae/OTR-Cre_Ai14/OTR-Cre_Ai14_P56_M2</t>
  </si>
  <si>
    <t>/bil/data/56/fb/56fb1b25ca6b5fae/OTR-Cre_Ai14/OTR-Cre_Ai14_P56_M2</t>
  </si>
  <si>
    <t>OTR-Cre_Ai14_P56_M2</t>
  </si>
  <si>
    <t>https://download.brainimagelibrary.org/56/fb/56fb1b25ca6b5fae/OTR-Cre_Ai14/OTR-Cre_Ai14_P56_M3</t>
  </si>
  <si>
    <t>/bil/data/56/fb/56fb1b25ca6b5fae/OTR-Cre_Ai14/OTR-Cre_Ai14_P56_M3</t>
  </si>
  <si>
    <t>OTR-Cre_Ai14_P56_M3</t>
  </si>
  <si>
    <t>https://download.brainimagelibrary.org/56/fb/56fb1b25ca6b5fae/OTR-Cre_Ai14/OTR-Cre_Ai14_P7_F1</t>
  </si>
  <si>
    <t>/bil/data/56/fb/56fb1b25ca6b5fae/OTR-Cre_Ai14/OTR-Cre_Ai14_P7_F1</t>
  </si>
  <si>
    <t>OTR-Cre_Ai14_P7_F1</t>
  </si>
  <si>
    <t>https://download.brainimagelibrary.org/56/fb/56fb1b25ca6b5fae/OTR-Cre_Ai14/OTR-Cre_Ai14_P7_M1</t>
  </si>
  <si>
    <t>/bil/data/56/fb/56fb1b25ca6b5fae/OTR-Cre_Ai14/OTR-Cre_Ai14_P7_M1</t>
  </si>
  <si>
    <t>OTR-Cre_Ai14_P7_M1</t>
  </si>
  <si>
    <t>https://download.brainimagelibrary.org/56/fb/56fb1b25ca6b5fae/OTR-eGFP/OTR-eGFP_P14_F1</t>
  </si>
  <si>
    <t>/bil/data/56/fb/56fb1b25ca6b5fae/OTR-eGFP/OTR-eGFP_P14_F1</t>
  </si>
  <si>
    <t>OTR-eGFP_P14_F1</t>
  </si>
  <si>
    <t>FVB/N x Swiss-Webster mixed background;OTR-eGFP;</t>
  </si>
  <si>
    <t>https://download.brainimagelibrary.org/56/fb/56fb1b25ca6b5fae/OTR-eGFP/OTR-eGFP_P14_F2</t>
  </si>
  <si>
    <t>/bil/data/56/fb/56fb1b25ca6b5fae/OTR-eGFP/OTR-eGFP_P14_F2</t>
  </si>
  <si>
    <t>OTR-eGFP_P14_F2</t>
  </si>
  <si>
    <t>https://download.brainimagelibrary.org/56/fb/56fb1b25ca6b5fae/OTR-eGFP/OTR-eGFP_P14_F3</t>
  </si>
  <si>
    <t>/bil/data/56/fb/56fb1b25ca6b5fae/OTR-eGFP/OTR-eGFP_P14_F3</t>
  </si>
  <si>
    <t>OTR-eGFP_P14_F3</t>
  </si>
  <si>
    <t>https://download.brainimagelibrary.org/56/fb/56fb1b25ca6b5fae/OTR-eGFP/OTR-eGFP_P14_F4</t>
  </si>
  <si>
    <t>/bil/data/56/fb/56fb1b25ca6b5fae/OTR-eGFP/OTR-eGFP_P14_F4</t>
  </si>
  <si>
    <t>OTR-eGFP_P14_F4</t>
  </si>
  <si>
    <t>https://download.brainimagelibrary.org/56/fb/56fb1b25ca6b5fae/OTR-eGFP/OTR-eGFP_P14_M1</t>
  </si>
  <si>
    <t>/bil/data/56/fb/56fb1b25ca6b5fae/OTR-eGFP/OTR-eGFP_P14_M1</t>
  </si>
  <si>
    <t>OTR-eGFP_P14_M1</t>
  </si>
  <si>
    <t>https://download.brainimagelibrary.org/56/fb/56fb1b25ca6b5fae/OTR-eGFP/OTR-eGFP_P14_M2</t>
  </si>
  <si>
    <t>/bil/data/56/fb/56fb1b25ca6b5fae/OTR-eGFP/OTR-eGFP_P14_M2</t>
  </si>
  <si>
    <t>OTR-eGFP_P14_M2</t>
  </si>
  <si>
    <t>https://download.brainimagelibrary.org/56/fb/56fb1b25ca6b5fae/OTR-eGFP/OTR-eGFP_P14_M3</t>
  </si>
  <si>
    <t>/bil/data/56/fb/56fb1b25ca6b5fae/OTR-eGFP/OTR-eGFP_P14_M3</t>
  </si>
  <si>
    <t>OTR-eGFP_P14_M3</t>
  </si>
  <si>
    <t>https://download.brainimagelibrary.org/56/fb/56fb1b25ca6b5fae/OTR-eGFP/OTR-eGFP_P21_F1</t>
  </si>
  <si>
    <t>/bil/data/56/fb/56fb1b25ca6b5fae/OTR-eGFP/OTR-eGFP_P21_F1</t>
  </si>
  <si>
    <t>OTR-eGFP_P21_F1</t>
  </si>
  <si>
    <t>https://download.brainimagelibrary.org/56/fb/56fb1b25ca6b5fae/OTR-eGFP/OTR-eGFP_P21_F2</t>
  </si>
  <si>
    <t>/bil/data/56/fb/56fb1b25ca6b5fae/OTR-eGFP/OTR-eGFP_P21_F2</t>
  </si>
  <si>
    <t>OTR-eGFP_P21_F2</t>
  </si>
  <si>
    <t>https://download.brainimagelibrary.org/56/fb/56fb1b25ca6b5fae/OTR-eGFP/OTR-eGFP_P21_F3</t>
  </si>
  <si>
    <t>/bil/data/56/fb/56fb1b25ca6b5fae/OTR-eGFP/OTR-eGFP_P21_F3</t>
  </si>
  <si>
    <t>OTR-eGFP_P21_F3</t>
  </si>
  <si>
    <t>https://download.brainimagelibrary.org/56/fb/56fb1b25ca6b5fae/OTR-eGFP/OTR-eGFP_P21_F4</t>
  </si>
  <si>
    <t>/bil/data/56/fb/56fb1b25ca6b5fae/OTR-eGFP/OTR-eGFP_P21_F4</t>
  </si>
  <si>
    <t>OTR-eGFP_P21_F4</t>
  </si>
  <si>
    <t>https://download.brainimagelibrary.org/56/fb/56fb1b25ca6b5fae/OTR-eGFP/OTR-eGFP_P21_M1</t>
  </si>
  <si>
    <t>/bil/data/56/fb/56fb1b25ca6b5fae/OTR-eGFP/OTR-eGFP_P21_M1</t>
  </si>
  <si>
    <t>OTR-eGFP_P21_M1</t>
  </si>
  <si>
    <t>https://download.brainimagelibrary.org/56/fb/56fb1b25ca6b5fae/OTR-eGFP/OTR-eGFP_P21_M2</t>
  </si>
  <si>
    <t>/bil/data/56/fb/56fb1b25ca6b5fae/OTR-eGFP/OTR-eGFP_P21_M2</t>
  </si>
  <si>
    <t>OTR-eGFP_P21_M2</t>
  </si>
  <si>
    <t>https://download.brainimagelibrary.org/56/fb/56fb1b25ca6b5fae/OTR-eGFP/OTR-eGFP_P21_M3</t>
  </si>
  <si>
    <t>/bil/data/56/fb/56fb1b25ca6b5fae/OTR-eGFP/OTR-eGFP_P21_M3</t>
  </si>
  <si>
    <t>OTR-eGFP_P21_M3</t>
  </si>
  <si>
    <t>https://download.brainimagelibrary.org/56/fb/56fb1b25ca6b5fae/OTR-eGFP/OTR-eGFP_P21_M4</t>
  </si>
  <si>
    <t>/bil/data/56/fb/56fb1b25ca6b5fae/OTR-eGFP/OTR-eGFP_P21_M4</t>
  </si>
  <si>
    <t>OTR-eGFP_P21_M4</t>
  </si>
  <si>
    <t>https://download.brainimagelibrary.org/56/fb/56fb1b25ca6b5fae/OTR-eGFP/OTR-eGFP_P28_F1</t>
  </si>
  <si>
    <t>/bil/data/56/fb/56fb1b25ca6b5fae/OTR-eGFP/OTR-eGFP_P28_F1</t>
  </si>
  <si>
    <t>OTR-eGFP_P28_F1</t>
  </si>
  <si>
    <t>https://download.brainimagelibrary.org/56/fb/56fb1b25ca6b5fae/OTR-eGFP/OTR-eGFP_P28_F2</t>
  </si>
  <si>
    <t>/bil/data/56/fb/56fb1b25ca6b5fae/OTR-eGFP/OTR-eGFP_P28_F2</t>
  </si>
  <si>
    <t>OTR-eGFP_P28_F2</t>
  </si>
  <si>
    <t>https://download.brainimagelibrary.org/56/fb/56fb1b25ca6b5fae/OTR-eGFP/OTR-eGFP_P28_F3</t>
  </si>
  <si>
    <t>/bil/data/56/fb/56fb1b25ca6b5fae/OTR-eGFP/OTR-eGFP_P28_F3</t>
  </si>
  <si>
    <t>OTR-eGFP_P28_F3</t>
  </si>
  <si>
    <t>https://download.brainimagelibrary.org/56/fb/56fb1b25ca6b5fae/OTR-eGFP/OTR-eGFP_P28_F4</t>
  </si>
  <si>
    <t>/bil/data/56/fb/56fb1b25ca6b5fae/OTR-eGFP/OTR-eGFP_P28_F4</t>
  </si>
  <si>
    <t>OTR-eGFP_P28_F4</t>
  </si>
  <si>
    <t>https://download.brainimagelibrary.org/56/fb/56fb1b25ca6b5fae/OTR-eGFP/OTR-eGFP_P28_M1</t>
  </si>
  <si>
    <t>/bil/data/56/fb/56fb1b25ca6b5fae/OTR-eGFP/OTR-eGFP_P28_M1</t>
  </si>
  <si>
    <t>OTR-eGFP_P28_M1</t>
  </si>
  <si>
    <t>https://download.brainimagelibrary.org/56/fb/56fb1b25ca6b5fae/OTR-eGFP/OTR-eGFP_P28_M2</t>
  </si>
  <si>
    <t>/bil/data/56/fb/56fb1b25ca6b5fae/OTR-eGFP/OTR-eGFP_P28_M2</t>
  </si>
  <si>
    <t>OTR-eGFP_P28_M2</t>
  </si>
  <si>
    <t>https://download.brainimagelibrary.org/56/fb/56fb1b25ca6b5fae/OTR-eGFP/OTR-eGFP_P28_M3</t>
  </si>
  <si>
    <t>/bil/data/56/fb/56fb1b25ca6b5fae/OTR-eGFP/OTR-eGFP_P28_M3</t>
  </si>
  <si>
    <t>OTR-eGFP_P28_M3</t>
  </si>
  <si>
    <t>https://download.brainimagelibrary.org/56/fb/56fb1b25ca6b5fae/OTR-eGFP/OTR-eGFP_P56_F1</t>
  </si>
  <si>
    <t>/bil/data/56/fb/56fb1b25ca6b5fae/OTR-eGFP/OTR-eGFP_P56_F1</t>
  </si>
  <si>
    <t>OTR-eGFP_P56_F1</t>
  </si>
  <si>
    <t>https://download.brainimagelibrary.org/56/fb/56fb1b25ca6b5fae/OTR-eGFP/OTR-eGFP_P56_F2</t>
  </si>
  <si>
    <t>/bil/data/56/fb/56fb1b25ca6b5fae/OTR-eGFP/OTR-eGFP_P56_F2</t>
  </si>
  <si>
    <t>OTR-eGFP_P56_F2</t>
  </si>
  <si>
    <t>https://download.brainimagelibrary.org/56/fb/56fb1b25ca6b5fae/OTR-eGFP/OTR-eGFP_P56_F3</t>
  </si>
  <si>
    <t>/bil/data/56/fb/56fb1b25ca6b5fae/OTR-eGFP/OTR-eGFP_P56_F3</t>
  </si>
  <si>
    <t>OTR-eGFP_P56_F3</t>
  </si>
  <si>
    <t>https://download.brainimagelibrary.org/56/fb/56fb1b25ca6b5fae/OTR-eGFP/OTR-eGFP_P56_M1</t>
  </si>
  <si>
    <t>/bil/data/56/fb/56fb1b25ca6b5fae/OTR-eGFP/OTR-eGFP_P56_M1</t>
  </si>
  <si>
    <t>OTR-eGFP_P56_M1</t>
  </si>
  <si>
    <t>https://download.brainimagelibrary.org/56/fb/56fb1b25ca6b5fae/OTR-eGFP/OTR-eGFP_P56_M2</t>
  </si>
  <si>
    <t>/bil/data/56/fb/56fb1b25ca6b5fae/OTR-eGFP/OTR-eGFP_P56_M2</t>
  </si>
  <si>
    <t>OTR-eGFP_P56_M2</t>
  </si>
  <si>
    <t>https://download.brainimagelibrary.org/56/fb/56fb1b25ca6b5fae/OTR-eGFP/OTR-eGFP_P56_M3</t>
  </si>
  <si>
    <t>/bil/data/56/fb/56fb1b25ca6b5fae/OTR-eGFP/OTR-eGFP_P56_M3</t>
  </si>
  <si>
    <t>OTR-eGFP_P56_M3</t>
  </si>
  <si>
    <t>https://download.brainimagelibrary.org/56/fb/56fb1b25ca6b5fae/OTR-eGFP/OTR-eGFP_P56_M4</t>
  </si>
  <si>
    <t>/bil/data/56/fb/56fb1b25ca6b5fae/OTR-eGFP/OTR-eGFP_P56_M4</t>
  </si>
  <si>
    <t>OTR-eGFP_P56_M4</t>
  </si>
  <si>
    <t>https://download.brainimagelibrary.org/56/fb/56fb1b25ca6b5fae/OTR-eGFP/OTR-eGFP_P7_F1</t>
  </si>
  <si>
    <t>/bil/data/56/fb/56fb1b25ca6b5fae/OTR-eGFP/OTR-eGFP_P7_F1</t>
  </si>
  <si>
    <t>OTR-eGFP_P7_F1</t>
  </si>
  <si>
    <t>https://download.brainimagelibrary.org/56/fb/56fb1b25ca6b5fae/OTR-eGFP/OTR-eGFP_P7_F2</t>
  </si>
  <si>
    <t>/bil/data/56/fb/56fb1b25ca6b5fae/OTR-eGFP/OTR-eGFP_P7_F2</t>
  </si>
  <si>
    <t>OTR-eGFP_P7_F2</t>
  </si>
  <si>
    <t>https://download.brainimagelibrary.org/56/fb/56fb1b25ca6b5fae/OTR-eGFP/OTR-eGFP_P7_F3</t>
  </si>
  <si>
    <t>/bil/data/56/fb/56fb1b25ca6b5fae/OTR-eGFP/OTR-eGFP_P7_F3</t>
  </si>
  <si>
    <t>OTR-eGFP_P7_F3</t>
  </si>
  <si>
    <t>https://download.brainimagelibrary.org/56/fb/56fb1b25ca6b5fae/OTR-eGFP/OTR-eGFP_P7_M1</t>
  </si>
  <si>
    <t>/bil/data/56/fb/56fb1b25ca6b5fae/OTR-eGFP/OTR-eGFP_P7_M1</t>
  </si>
  <si>
    <t>OTR-eGFP_P7_M1</t>
  </si>
  <si>
    <t>https://download.brainimagelibrary.org/56/fb/56fb1b25ca6b5fae/OTR-eGFP/OTR-eGFP_P7_M2</t>
  </si>
  <si>
    <t>/bil/data/56/fb/56fb1b25ca6b5fae/OTR-eGFP/OTR-eGFP_P7_M2</t>
  </si>
  <si>
    <t>OTR-eGFP_P7_M2</t>
  </si>
  <si>
    <t>https://download.brainimagelibrary.org/56/fb/56fb1b25ca6b5fae/OTR-eGFP/OTR-eGFP_P7_M3</t>
  </si>
  <si>
    <t>/bil/data/56/fb/56fb1b25ca6b5fae/OTR-eGFP/OTR-eGFP_P7_M3</t>
  </si>
  <si>
    <t>OTR-eGFP_P7_M3</t>
  </si>
  <si>
    <t>https://download.brainimagelibrary.org/56/fb/56fb1b25ca6b5fae/OTR-eGFP/OTR-eGFP_P7_M4</t>
  </si>
  <si>
    <t>/bil/data/56/fb/56fb1b25ca6b5fae/OTR-eGFP/OTR-eGFP_P7_M4</t>
  </si>
  <si>
    <t>OTR-eGFP_P7_M4</t>
  </si>
  <si>
    <t>https://download.brainimagelibrary.org/56/fb/56fb1b25ca6b5fae/OTR-Venus/OTR-Venus_P14_F1</t>
  </si>
  <si>
    <t>/bil/data/56/fb/56fb1b25ca6b5fae/OTR-Venus/OTR-Venus_P14_F1</t>
  </si>
  <si>
    <t>OTR-Venus_P14_F1</t>
  </si>
  <si>
    <t>129 x C57BL/6J mixed ;OTR-Venus;</t>
  </si>
  <si>
    <t>https://download.brainimagelibrary.org/56/fb/56fb1b25ca6b5fae/OTR-Venus/OTR-Venus_P14_F2</t>
  </si>
  <si>
    <t>/bil/data/56/fb/56fb1b25ca6b5fae/OTR-Venus/OTR-Venus_P14_F2</t>
  </si>
  <si>
    <t>OTR-Venus_P14_F2</t>
  </si>
  <si>
    <t>https://download.brainimagelibrary.org/56/fb/56fb1b25ca6b5fae/OTR-Venus/OTR-Venus_P14_F3</t>
  </si>
  <si>
    <t>/bil/data/56/fb/56fb1b25ca6b5fae/OTR-Venus/OTR-Venus_P14_F3</t>
  </si>
  <si>
    <t>OTR-Venus_P14_F3</t>
  </si>
  <si>
    <t>https://download.brainimagelibrary.org/56/fb/56fb1b25ca6b5fae/OTR-Venus/OTR-Venus_P14_F4</t>
  </si>
  <si>
    <t>/bil/data/56/fb/56fb1b25ca6b5fae/OTR-Venus/OTR-Venus_P14_F4</t>
  </si>
  <si>
    <t>OTR-Venus_P14_F4</t>
  </si>
  <si>
    <t>https://download.brainimagelibrary.org/56/fb/56fb1b25ca6b5fae/OTR-Venus/OTR-Venus_P14_F5</t>
  </si>
  <si>
    <t>/bil/data/56/fb/56fb1b25ca6b5fae/OTR-Venus/OTR-Venus_P14_F5</t>
  </si>
  <si>
    <t>OTR-Venus_P14_F5</t>
  </si>
  <si>
    <t>https://download.brainimagelibrary.org/56/fb/56fb1b25ca6b5fae/OTR-Venus/OTR-Venus_P14_M1</t>
  </si>
  <si>
    <t>/bil/data/56/fb/56fb1b25ca6b5fae/OTR-Venus/OTR-Venus_P14_M1</t>
  </si>
  <si>
    <t>OTR-Venus_P14_M1</t>
  </si>
  <si>
    <t>https://download.brainimagelibrary.org/56/fb/56fb1b25ca6b5fae/OTR-Venus/OTR-Venus_P14_M2</t>
  </si>
  <si>
    <t>/bil/data/56/fb/56fb1b25ca6b5fae/OTR-Venus/OTR-Venus_P14_M2</t>
  </si>
  <si>
    <t>OTR-Venus_P14_M2</t>
  </si>
  <si>
    <t>https://download.brainimagelibrary.org/56/fb/56fb1b25ca6b5fae/OTR-Venus/OTR-Venus_P14_M3</t>
  </si>
  <si>
    <t>/bil/data/56/fb/56fb1b25ca6b5fae/OTR-Venus/OTR-Venus_P14_M3</t>
  </si>
  <si>
    <t>OTR-Venus_P14_M3</t>
  </si>
  <si>
    <t>https://download.brainimagelibrary.org/56/fb/56fb1b25ca6b5fae/OTR-Venus/OTR-Venus_P14_M4</t>
  </si>
  <si>
    <t>/bil/data/56/fb/56fb1b25ca6b5fae/OTR-Venus/OTR-Venus_P14_M4</t>
  </si>
  <si>
    <t>OTR-Venus_P14_M4</t>
  </si>
  <si>
    <t>https://download.brainimagelibrary.org/56/fb/56fb1b25ca6b5fae/OTR-Venus/OTR-Venus_P14_M5</t>
  </si>
  <si>
    <t>/bil/data/56/fb/56fb1b25ca6b5fae/OTR-Venus/OTR-Venus_P14_M5</t>
  </si>
  <si>
    <t>OTR-Venus_P14_M5</t>
  </si>
  <si>
    <t>https://download.brainimagelibrary.org/56/fb/56fb1b25ca6b5fae/OTR-Venus/OTR-Venus_P21_F1</t>
  </si>
  <si>
    <t>/bil/data/56/fb/56fb1b25ca6b5fae/OTR-Venus/OTR-Venus_P21_F1</t>
  </si>
  <si>
    <t>OTR-Venus_P21_F1</t>
  </si>
  <si>
    <t>https://download.brainimagelibrary.org/56/fb/56fb1b25ca6b5fae/OTR-Venus/OTR-Venus_P21_F2</t>
  </si>
  <si>
    <t>/bil/data/56/fb/56fb1b25ca6b5fae/OTR-Venus/OTR-Venus_P21_F2</t>
  </si>
  <si>
    <t>OTR-Venus_P21_F2</t>
  </si>
  <si>
    <t>https://download.brainimagelibrary.org/56/fb/56fb1b25ca6b5fae/OTR-Venus/OTR-Venus_P21_F3</t>
  </si>
  <si>
    <t>/bil/data/56/fb/56fb1b25ca6b5fae/OTR-Venus/OTR-Venus_P21_F3</t>
  </si>
  <si>
    <t>OTR-Venus_P21_F3</t>
  </si>
  <si>
    <t>https://download.brainimagelibrary.org/56/fb/56fb1b25ca6b5fae/OTR-Venus/OTR-Venus_P21_F4</t>
  </si>
  <si>
    <t>/bil/data/56/fb/56fb1b25ca6b5fae/OTR-Venus/OTR-Venus_P21_F4</t>
  </si>
  <si>
    <t>OTR-Venus_P21_F4</t>
  </si>
  <si>
    <t>https://download.brainimagelibrary.org/56/fb/56fb1b25ca6b5fae/OTR-Venus/OTR-Venus_P21_F5</t>
  </si>
  <si>
    <t>/bil/data/56/fb/56fb1b25ca6b5fae/OTR-Venus/OTR-Venus_P21_F5</t>
  </si>
  <si>
    <t>OTR-Venus_P21_F5</t>
  </si>
  <si>
    <t>https://download.brainimagelibrary.org/56/fb/56fb1b25ca6b5fae/OTR-Venus/OTR-Venus_P21_M1</t>
  </si>
  <si>
    <t>/bil/data/56/fb/56fb1b25ca6b5fae/OTR-Venus/OTR-Venus_P21_M1</t>
  </si>
  <si>
    <t>OTR-Venus_P21_M1</t>
  </si>
  <si>
    <t>https://download.brainimagelibrary.org/56/fb/56fb1b25ca6b5fae/OTR-Venus/OTR-Venus_P21_M2</t>
  </si>
  <si>
    <t>/bil/data/56/fb/56fb1b25ca6b5fae/OTR-Venus/OTR-Venus_P21_M2</t>
  </si>
  <si>
    <t>OTR-Venus_P21_M2</t>
  </si>
  <si>
    <t>https://download.brainimagelibrary.org/56/fb/56fb1b25ca6b5fae/OTR-Venus/OTR-Venus_P21_M3</t>
  </si>
  <si>
    <t>/bil/data/56/fb/56fb1b25ca6b5fae/OTR-Venus/OTR-Venus_P21_M3</t>
  </si>
  <si>
    <t>OTR-Venus_P21_M3</t>
  </si>
  <si>
    <t>https://download.brainimagelibrary.org/56/fb/56fb1b25ca6b5fae/OTR-Venus/OTR-Venus_P21_M4</t>
  </si>
  <si>
    <t>/bil/data/56/fb/56fb1b25ca6b5fae/OTR-Venus/OTR-Venus_P21_M4</t>
  </si>
  <si>
    <t>OTR-Venus_P21_M4</t>
  </si>
  <si>
    <t>https://download.brainimagelibrary.org/56/fb/56fb1b25ca6b5fae/OTR-Venus/OTR-Venus_P21_M5</t>
  </si>
  <si>
    <t>/bil/data/56/fb/56fb1b25ca6b5fae/OTR-Venus/OTR-Venus_P21_M5</t>
  </si>
  <si>
    <t>OTR-Venus_P21_M5</t>
  </si>
  <si>
    <t>https://download.brainimagelibrary.org/56/fb/56fb1b25ca6b5fae/OTR-Venus/OTR-Venus_P28_F1</t>
  </si>
  <si>
    <t>/bil/data/56/fb/56fb1b25ca6b5fae/OTR-Venus/OTR-Venus_P28_F1</t>
  </si>
  <si>
    <t>OTR-Venus_P28_F1</t>
  </si>
  <si>
    <t>https://download.brainimagelibrary.org/56/fb/56fb1b25ca6b5fae/OTR-Venus/OTR-Venus_P28_F2</t>
  </si>
  <si>
    <t>/bil/data/56/fb/56fb1b25ca6b5fae/OTR-Venus/OTR-Venus_P28_F2</t>
  </si>
  <si>
    <t>OTR-Venus_P28_F2</t>
  </si>
  <si>
    <t>https://download.brainimagelibrary.org/56/fb/56fb1b25ca6b5fae/OTR-Venus/OTR-Venus_P28_F3</t>
  </si>
  <si>
    <t>/bil/data/56/fb/56fb1b25ca6b5fae/OTR-Venus/OTR-Venus_P28_F3</t>
  </si>
  <si>
    <t>OTR-Venus_P28_F3</t>
  </si>
  <si>
    <t>https://download.brainimagelibrary.org/56/fb/56fb1b25ca6b5fae/OTR-Venus/OTR-Venus_P28_F4</t>
  </si>
  <si>
    <t>/bil/data/56/fb/56fb1b25ca6b5fae/OTR-Venus/OTR-Venus_P28_F4</t>
  </si>
  <si>
    <t>OTR-Venus_P28_F4</t>
  </si>
  <si>
    <t>https://download.brainimagelibrary.org/56/fb/56fb1b25ca6b5fae/OTR-Venus/OTR-Venus_P28_F5</t>
  </si>
  <si>
    <t>/bil/data/56/fb/56fb1b25ca6b5fae/OTR-Venus/OTR-Venus_P28_F5</t>
  </si>
  <si>
    <t>OTR-Venus_P28_F5</t>
  </si>
  <si>
    <t>https://download.brainimagelibrary.org/56/fb/56fb1b25ca6b5fae/OTR-Venus/OTR-Venus_P28_M1</t>
  </si>
  <si>
    <t>/bil/data/56/fb/56fb1b25ca6b5fae/OTR-Venus/OTR-Venus_P28_M1</t>
  </si>
  <si>
    <t>OTR-Venus_P28_M1</t>
  </si>
  <si>
    <t>https://download.brainimagelibrary.org/56/fb/56fb1b25ca6b5fae/OTR-Venus/OTR-Venus_P28_M2</t>
  </si>
  <si>
    <t>/bil/data/56/fb/56fb1b25ca6b5fae/OTR-Venus/OTR-Venus_P28_M2</t>
  </si>
  <si>
    <t>OTR-Venus_P28_M2</t>
  </si>
  <si>
    <t>https://download.brainimagelibrary.org/56/fb/56fb1b25ca6b5fae/OTR-Venus/OTR-Venus_P28_M3</t>
  </si>
  <si>
    <t>/bil/data/56/fb/56fb1b25ca6b5fae/OTR-Venus/OTR-Venus_P28_M3</t>
  </si>
  <si>
    <t>OTR-Venus_P28_M3</t>
  </si>
  <si>
    <t>https://download.brainimagelibrary.org/56/fb/56fb1b25ca6b5fae/OTR-Venus/OTR-Venus_P28_M4</t>
  </si>
  <si>
    <t>/bil/data/56/fb/56fb1b25ca6b5fae/OTR-Venus/OTR-Venus_P28_M4</t>
  </si>
  <si>
    <t>OTR-Venus_P28_M4</t>
  </si>
  <si>
    <t>https://download.brainimagelibrary.org/56/fb/56fb1b25ca6b5fae/OTR-Venus/OTR-Venus_P28_M5</t>
  </si>
  <si>
    <t>/bil/data/56/fb/56fb1b25ca6b5fae/OTR-Venus/OTR-Venus_P28_M5</t>
  </si>
  <si>
    <t>OTR-Venus_P28_M5</t>
  </si>
  <si>
    <t>https://download.brainimagelibrary.org/56/fb/56fb1b25ca6b5fae/OTR-Venus/OTR-Venus_P56_F1</t>
  </si>
  <si>
    <t>/bil/data/56/fb/56fb1b25ca6b5fae/OTR-Venus/OTR-Venus_P56_F1</t>
  </si>
  <si>
    <t>OTR-Venus_P56_F1</t>
  </si>
  <si>
    <t>https://download.brainimagelibrary.org/56/fb/56fb1b25ca6b5fae/OTR-Venus/OTR-Venus_P56_F2</t>
  </si>
  <si>
    <t>/bil/data/56/fb/56fb1b25ca6b5fae/OTR-Venus/OTR-Venus_P56_F2</t>
  </si>
  <si>
    <t>OTR-Venus_P56_F2</t>
  </si>
  <si>
    <t>https://download.brainimagelibrary.org/56/fb/56fb1b25ca6b5fae/OTR-Venus/OTR-Venus_P56_F3</t>
  </si>
  <si>
    <t>/bil/data/56/fb/56fb1b25ca6b5fae/OTR-Venus/OTR-Venus_P56_F3</t>
  </si>
  <si>
    <t>OTR-Venus_P56_F3</t>
  </si>
  <si>
    <t>https://download.brainimagelibrary.org/56/fb/56fb1b25ca6b5fae/OTR-Venus/OTR-Venus_P56_F4</t>
  </si>
  <si>
    <t>/bil/data/56/fb/56fb1b25ca6b5fae/OTR-Venus/OTR-Venus_P56_F4</t>
  </si>
  <si>
    <t>OTR-Venus_P56_F4</t>
  </si>
  <si>
    <t>https://download.brainimagelibrary.org/56/fb/56fb1b25ca6b5fae/OTR-Venus/OTR-Venus_P56_F5</t>
  </si>
  <si>
    <t>/bil/data/56/fb/56fb1b25ca6b5fae/OTR-Venus/OTR-Venus_P56_F5</t>
  </si>
  <si>
    <t>OTR-Venus_P56_F5</t>
  </si>
  <si>
    <t>https://download.brainimagelibrary.org/56/fb/56fb1b25ca6b5fae/OTR-Venus/OTR-Venus_P56_M1</t>
  </si>
  <si>
    <t>/bil/data/56/fb/56fb1b25ca6b5fae/OTR-Venus/OTR-Venus_P56_M1</t>
  </si>
  <si>
    <t>OTR-Venus_P56_M1</t>
  </si>
  <si>
    <t>https://download.brainimagelibrary.org/56/fb/56fb1b25ca6b5fae/OTR-Venus/OTR-Venus_P56_M2</t>
  </si>
  <si>
    <t>/bil/data/56/fb/56fb1b25ca6b5fae/OTR-Venus/OTR-Venus_P56_M2</t>
  </si>
  <si>
    <t>OTR-Venus_P56_M2</t>
  </si>
  <si>
    <t>https://download.brainimagelibrary.org/56/fb/56fb1b25ca6b5fae/OTR-Venus/OTR-Venus_P56_M3</t>
  </si>
  <si>
    <t>/bil/data/56/fb/56fb1b25ca6b5fae/OTR-Venus/OTR-Venus_P56_M3</t>
  </si>
  <si>
    <t>OTR-Venus_P56_M3</t>
  </si>
  <si>
    <t>https://download.brainimagelibrary.org/56/fb/56fb1b25ca6b5fae/OTR-Venus/OTR-Venus_P56_M4</t>
  </si>
  <si>
    <t>/bil/data/56/fb/56fb1b25ca6b5fae/OTR-Venus/OTR-Venus_P56_M4</t>
  </si>
  <si>
    <t>OTR-Venus_P56_M4</t>
  </si>
  <si>
    <t>https://download.brainimagelibrary.org/56/fb/56fb1b25ca6b5fae/OTR-Venus/OTR-Venus_P56_M5</t>
  </si>
  <si>
    <t>/bil/data/56/fb/56fb1b25ca6b5fae/OTR-Venus/OTR-Venus_P56_M5</t>
  </si>
  <si>
    <t>OTR-Venus_P56_M5</t>
  </si>
  <si>
    <t>https://download.brainimagelibrary.org/56/fb/56fb1b25ca6b5fae/OTR-Venus/OTR-Venus_P7_F1</t>
  </si>
  <si>
    <t>/bil/data/56/fb/56fb1b25ca6b5fae/OTR-Venus/OTR-Venus_P7_F1</t>
  </si>
  <si>
    <t>OTR-Venus_P7_F1</t>
  </si>
  <si>
    <t>https://download.brainimagelibrary.org/56/fb/56fb1b25ca6b5fae/OTR-Venus/OTR-Venus_P7_F2</t>
  </si>
  <si>
    <t>/bil/data/56/fb/56fb1b25ca6b5fae/OTR-Venus/OTR-Venus_P7_F2</t>
  </si>
  <si>
    <t>OTR-Venus_P7_F2</t>
  </si>
  <si>
    <t>https://download.brainimagelibrary.org/56/fb/56fb1b25ca6b5fae/OTR-Venus/OTR-Venus_P7_F3</t>
  </si>
  <si>
    <t>/bil/data/56/fb/56fb1b25ca6b5fae/OTR-Venus/OTR-Venus_P7_F3</t>
  </si>
  <si>
    <t>OTR-Venus_P7_F3</t>
  </si>
  <si>
    <t>https://download.brainimagelibrary.org/56/fb/56fb1b25ca6b5fae/OTR-Venus/OTR-Venus_P7_F4</t>
  </si>
  <si>
    <t>/bil/data/56/fb/56fb1b25ca6b5fae/OTR-Venus/OTR-Venus_P7_F4</t>
  </si>
  <si>
    <t>OTR-Venus_P7_F4</t>
  </si>
  <si>
    <t>https://download.brainimagelibrary.org/56/fb/56fb1b25ca6b5fae/OTR-Venus/OTR-Venus_P7_F5</t>
  </si>
  <si>
    <t>/bil/data/56/fb/56fb1b25ca6b5fae/OTR-Venus/OTR-Venus_P7_F5</t>
  </si>
  <si>
    <t>OTR-Venus_P7_F5</t>
  </si>
  <si>
    <t>https://download.brainimagelibrary.org/56/fb/56fb1b25ca6b5fae/OTR-Venus/OTR-Venus_P7_M1</t>
  </si>
  <si>
    <t>/bil/data/56/fb/56fb1b25ca6b5fae/OTR-Venus/OTR-Venus_P7_M1</t>
  </si>
  <si>
    <t>OTR-Venus_P7_M1</t>
  </si>
  <si>
    <t>https://download.brainimagelibrary.org/56/fb/56fb1b25ca6b5fae/OTR-Venus/OTR-Venus_P7_M2</t>
  </si>
  <si>
    <t>/bil/data/56/fb/56fb1b25ca6b5fae/OTR-Venus/OTR-Venus_P7_M2</t>
  </si>
  <si>
    <t>OTR-Venus_P7_M2</t>
  </si>
  <si>
    <t>https://download.brainimagelibrary.org/56/fb/56fb1b25ca6b5fae/OTR-Venus/OTR-Venus_P7_M3</t>
  </si>
  <si>
    <t>/bil/data/56/fb/56fb1b25ca6b5fae/OTR-Venus/OTR-Venus_P7_M3</t>
  </si>
  <si>
    <t>OTR-Venus_P7_M3</t>
  </si>
  <si>
    <t>https://download.brainimagelibrary.org/56/fb/56fb1b25ca6b5fae/OTR-Venus/OTR-Venus_P7_M4</t>
  </si>
  <si>
    <t>/bil/data/56/fb/56fb1b25ca6b5fae/OTR-Venus/OTR-Venus_P7_M4</t>
  </si>
  <si>
    <t>OTR-Venus_P7_M4</t>
  </si>
  <si>
    <t>https://download.brainimagelibrary.org/56/fb/56fb1b25ca6b5fae/OTR-Venus/OTR-Venus_P7_M5</t>
  </si>
  <si>
    <t>/bil/data/56/fb/56fb1b25ca6b5fae/OTR-Venus/OTR-Venus_P7_M5</t>
  </si>
  <si>
    <t>OTR-Venus_P7_M5</t>
  </si>
  <si>
    <t>https://download.brainimagelibrary.org/59/91/599166588c7697a4/Oxt_GFP_M_M3_181121/</t>
  </si>
  <si>
    <t>/bil/data/59/91/599166588c7697a4/Oxt_GFP_M_M3_181121/</t>
  </si>
  <si>
    <t>599166588c7697a4</t>
  </si>
  <si>
    <t>OxtGFP-Oxt003</t>
  </si>
  <si>
    <t>B6;129S-Oxttm1.1(cre)Dolsn/J</t>
  </si>
  <si>
    <t>other</t>
  </si>
  <si>
    <t>Cell type distribution in female and male mouse brains: Oxt_GFP_M_M3_181121</t>
  </si>
  <si>
    <t>This project proposes to establish an Anatomical Collaboratory for Systematic Atlasing of Cell-Type Distribution and Morphology in female and male brain. This Collaboratory will apply standardized, unbiased and largely automated methods developed in the groupâ€™s laboratories to atlas the distribution and morphology of &gt;80 molecularly defined cell classes and cell type across all regions of the female and male brain. This work will yield the most comprehensive characterization of cell type anatomy in the mammalian brain to date, establishing a structural basis for building an integrated Cell Type Brain Atlas.</t>
  </si>
  <si>
    <t>https://download.brainimagelibrary.org/59/91/599166588c7697a4/Oxt_GFP_M_M4_181129/</t>
  </si>
  <si>
    <t>/bil/data/59/91/599166588c7697a4/Oxt_GFP_M_M4_181129/</t>
  </si>
  <si>
    <t>OxtGFP-Oxt004</t>
  </si>
  <si>
    <t>Cell type distribution in female and male mouse brains: Oxt_GFP_M_M4_181129</t>
  </si>
  <si>
    <t>https://download.brainimagelibrary.org/00/9c/009c1e6fcc03ebac/mouseID_019081501-193388/</t>
  </si>
  <si>
    <t>/bil/data/00/9c/009c1e6fcc03ebac/mouseID_019081501-193388/</t>
  </si>
  <si>
    <t>009c1e6fcc03ebac</t>
  </si>
  <si>
    <t>Huang U19 fMOST Datasets</t>
  </si>
  <si>
    <t>These are 111 fMOST datasets imaged at HUST and submitted by the Huang Lab.</t>
  </si>
  <si>
    <t>https://download.brainimagelibrary.org/00/9c/009c1e6fcc03ebac/mouseID_019081503-193374/</t>
  </si>
  <si>
    <t>/bil/data/00/9c/009c1e6fcc03ebac/mouseID_019081503-193374/</t>
  </si>
  <si>
    <t>https://download.brainimagelibrary.org/00/9c/009c1e6fcc03ebac/mouseID_019081504-193375/</t>
  </si>
  <si>
    <t>/bil/data/00/9c/009c1e6fcc03ebac/mouseID_019081504-193375/</t>
  </si>
  <si>
    <t>https://download.brainimagelibrary.org/00/9c/009c1e6fcc03ebac/mouseID_019081505-193376/</t>
  </si>
  <si>
    <t>/bil/data/00/9c/009c1e6fcc03ebac/mouseID_019081505-193376/</t>
  </si>
  <si>
    <t>https://download.brainimagelibrary.org/00/9c/009c1e6fcc03ebac/mouseID_019081506-193377/</t>
  </si>
  <si>
    <t>/bil/data/00/9c/009c1e6fcc03ebac/mouseID_019081506-193377/</t>
  </si>
  <si>
    <t>https://download.brainimagelibrary.org/00/9c/009c1e6fcc03ebac/mouseID_019081507-193378/</t>
  </si>
  <si>
    <t>/bil/data/00/9c/009c1e6fcc03ebac/mouseID_019081507-193378/</t>
  </si>
  <si>
    <t>https://download.brainimagelibrary.org/00/9c/009c1e6fcc03ebac/mouseID_019081508-193379/</t>
  </si>
  <si>
    <t>/bil/data/00/9c/009c1e6fcc03ebac/mouseID_019081508-193379/</t>
  </si>
  <si>
    <t>https://download.brainimagelibrary.org/00/9c/009c1e6fcc03ebac/mouseID_019081510-193381/</t>
  </si>
  <si>
    <t>/bil/data/00/9c/009c1e6fcc03ebac/mouseID_019081510-193381/</t>
  </si>
  <si>
    <t>https://download.brainimagelibrary.org/00/9c/009c1e6fcc03ebac/mouseID_019081511-193382/</t>
  </si>
  <si>
    <t>/bil/data/00/9c/009c1e6fcc03ebac/mouseID_019081511-193382/</t>
  </si>
  <si>
    <t>https://download.brainimagelibrary.org/00/9c/009c1e6fcc03ebac/mouseID_019081512-193383/</t>
  </si>
  <si>
    <t>/bil/data/00/9c/009c1e6fcc03ebac/mouseID_019081512-193383/</t>
  </si>
  <si>
    <t>https://download.brainimagelibrary.org/00/9c/009c1e6fcc03ebac/mouseID_019081513-193385/</t>
  </si>
  <si>
    <t>/bil/data/00/9c/009c1e6fcc03ebac/mouseID_019081513-193385/</t>
  </si>
  <si>
    <t>https://download.brainimagelibrary.org/00/9c/009c1e6fcc03ebac/mouseID_019081514-193386/</t>
  </si>
  <si>
    <t>/bil/data/00/9c/009c1e6fcc03ebac/mouseID_019081514-193386/</t>
  </si>
  <si>
    <t>https://download.brainimagelibrary.org/00/9c/009c1e6fcc03ebac/mouseID_019081515-193387/</t>
  </si>
  <si>
    <t>/bil/data/00/9c/009c1e6fcc03ebac/mouseID_019081515-193387/</t>
  </si>
  <si>
    <t>https://download.brainimagelibrary.org/00/9c/009c1e6fcc03ebac/mouseID_18112111-182448/</t>
  </si>
  <si>
    <t>/bil/data/00/9c/009c1e6fcc03ebac/mouseID_18112111-182448/</t>
  </si>
  <si>
    <t>https://download.brainimagelibrary.org/00/9c/009c1e6fcc03ebac/mouseID_18112613-182680/</t>
  </si>
  <si>
    <t>/bil/data/00/9c/009c1e6fcc03ebac/mouseID_18112613-182680/</t>
  </si>
  <si>
    <t>https://download.brainimagelibrary.org/00/9c/009c1e6fcc03ebac/mouseID_18112614-182681/</t>
  </si>
  <si>
    <t>/bil/data/00/9c/009c1e6fcc03ebac/mouseID_18112614-182681/</t>
  </si>
  <si>
    <t>https://download.brainimagelibrary.org/00/9c/009c1e6fcc03ebac/mouseID_18112615-182682/</t>
  </si>
  <si>
    <t>/bil/data/00/9c/009c1e6fcc03ebac/mouseID_18112615-182682/</t>
  </si>
  <si>
    <t>https://download.brainimagelibrary.org/00/9c/009c1e6fcc03ebac/mouseID_18121216-182931/</t>
  </si>
  <si>
    <t>/bil/data/00/9c/009c1e6fcc03ebac/mouseID_18121216-182931/</t>
  </si>
  <si>
    <t>https://download.brainimagelibrary.org/00/9c/009c1e6fcc03ebac/mouseID_19010302-190132/</t>
  </si>
  <si>
    <t>/bil/data/00/9c/009c1e6fcc03ebac/mouseID_19010302-190132/</t>
  </si>
  <si>
    <t>https://download.brainimagelibrary.org/00/9c/009c1e6fcc03ebac/mouseID_19010303-190134/</t>
  </si>
  <si>
    <t>/bil/data/00/9c/009c1e6fcc03ebac/mouseID_19010303-190134/</t>
  </si>
  <si>
    <t>https://download.brainimagelibrary.org/00/9c/009c1e6fcc03ebac/mouseID_19010304-190133/</t>
  </si>
  <si>
    <t>/bil/data/00/9c/009c1e6fcc03ebac/mouseID_19010304-190133/</t>
  </si>
  <si>
    <t>https://download.brainimagelibrary.org/00/9c/009c1e6fcc03ebac/mouseID_19010305-190128/</t>
  </si>
  <si>
    <t>/bil/data/00/9c/009c1e6fcc03ebac/mouseID_19010305-190128/</t>
  </si>
  <si>
    <t>https://download.brainimagelibrary.org/00/9c/009c1e6fcc03ebac/mouseID_19010306-190130/</t>
  </si>
  <si>
    <t>/bil/data/00/9c/009c1e6fcc03ebac/mouseID_19010306-190130/</t>
  </si>
  <si>
    <t>https://download.brainimagelibrary.org/00/9c/009c1e6fcc03ebac/mouseID_19010307-190131/</t>
  </si>
  <si>
    <t>/bil/data/00/9c/009c1e6fcc03ebac/mouseID_19010307-190131/</t>
  </si>
  <si>
    <t>https://download.brainimagelibrary.org/00/9c/009c1e6fcc03ebac/mouseID_19010308-190129/</t>
  </si>
  <si>
    <t>/bil/data/00/9c/009c1e6fcc03ebac/mouseID_19010308-190129/</t>
  </si>
  <si>
    <t>https://download.brainimagelibrary.org/00/9c/009c1e6fcc03ebac/mouseID_19010309-190138/</t>
  </si>
  <si>
    <t>/bil/data/00/9c/009c1e6fcc03ebac/mouseID_19010309-190138/</t>
  </si>
  <si>
    <t>https://download.brainimagelibrary.org/00/9c/009c1e6fcc03ebac/mouseID_19010310-190135/</t>
  </si>
  <si>
    <t>/bil/data/00/9c/009c1e6fcc03ebac/mouseID_19010310-190135/</t>
  </si>
  <si>
    <t>https://download.brainimagelibrary.org/00/9c/009c1e6fcc03ebac/mouseID_19010312-190136/</t>
  </si>
  <si>
    <t>/bil/data/00/9c/009c1e6fcc03ebac/mouseID_19010312-190136/</t>
  </si>
  <si>
    <t>https://download.brainimagelibrary.org/00/9c/009c1e6fcc03ebac/mouseID_19011801-190363/</t>
  </si>
  <si>
    <t>/bil/data/00/9c/009c1e6fcc03ebac/mouseID_19011801-190363/</t>
  </si>
  <si>
    <t>https://download.brainimagelibrary.org/00/9c/009c1e6fcc03ebac/mouseID_19011802-190364/</t>
  </si>
  <si>
    <t>/bil/data/00/9c/009c1e6fcc03ebac/mouseID_19011802-190364/</t>
  </si>
  <si>
    <t>https://download.brainimagelibrary.org/00/9c/009c1e6fcc03ebac/mouseID_19011803-190365/</t>
  </si>
  <si>
    <t>/bil/data/00/9c/009c1e6fcc03ebac/mouseID_19011803-190365/</t>
  </si>
  <si>
    <t>https://download.brainimagelibrary.org/00/9c/009c1e6fcc03ebac/mouseID_19011804-190366/</t>
  </si>
  <si>
    <t>/bil/data/00/9c/009c1e6fcc03ebac/mouseID_19011804-190366/</t>
  </si>
  <si>
    <t>https://download.brainimagelibrary.org/00/9c/009c1e6fcc03ebac/mouseID_19011805-190367/</t>
  </si>
  <si>
    <t>/bil/data/00/9c/009c1e6fcc03ebac/mouseID_19011805-190367/</t>
  </si>
  <si>
    <t>https://download.brainimagelibrary.org/00/9c/009c1e6fcc03ebac/mouseID_19011806-190368/</t>
  </si>
  <si>
    <t>/bil/data/00/9c/009c1e6fcc03ebac/mouseID_19011806-190368/</t>
  </si>
  <si>
    <t>https://download.brainimagelibrary.org/00/9c/009c1e6fcc03ebac/mouseID_19011807-190369/</t>
  </si>
  <si>
    <t>/bil/data/00/9c/009c1e6fcc03ebac/mouseID_19011807-190369/</t>
  </si>
  <si>
    <t>https://download.brainimagelibrary.org/00/9c/009c1e6fcc03ebac/mouseID_19011808-190370/</t>
  </si>
  <si>
    <t>/bil/data/00/9c/009c1e6fcc03ebac/mouseID_19011808-190370/</t>
  </si>
  <si>
    <t>https://download.brainimagelibrary.org/00/9c/009c1e6fcc03ebac/mouseID_19022512-190902/</t>
  </si>
  <si>
    <t>/bil/data/00/9c/009c1e6fcc03ebac/mouseID_19022512-190902/</t>
  </si>
  <si>
    <t>https://download.brainimagelibrary.org/00/9c/009c1e6fcc03ebac/mouseID_19022513-190891/</t>
  </si>
  <si>
    <t>/bil/data/00/9c/009c1e6fcc03ebac/mouseID_19022513-190891/</t>
  </si>
  <si>
    <t>https://download.brainimagelibrary.org/00/9c/009c1e6fcc03ebac/mouseID_19022514-190892/</t>
  </si>
  <si>
    <t>/bil/data/00/9c/009c1e6fcc03ebac/mouseID_19022514-190892/</t>
  </si>
  <si>
    <t>https://download.brainimagelibrary.org/00/9c/009c1e6fcc03ebac/mouseID_19022515-190900/</t>
  </si>
  <si>
    <t>/bil/data/00/9c/009c1e6fcc03ebac/mouseID_19022515-190900/</t>
  </si>
  <si>
    <t>https://download.brainimagelibrary.org/00/9c/009c1e6fcc03ebac/mouseID_19022516-190901/</t>
  </si>
  <si>
    <t>/bil/data/00/9c/009c1e6fcc03ebac/mouseID_19022516-190901/</t>
  </si>
  <si>
    <t>https://download.brainimagelibrary.org/00/9c/009c1e6fcc03ebac/mouseID_19022518_190903/</t>
  </si>
  <si>
    <t>/bil/data/00/9c/009c1e6fcc03ebac/mouseID_19022518_190903/</t>
  </si>
  <si>
    <t>https://download.brainimagelibrary.org/00/9c/009c1e6fcc03ebac/mouseID_19022519-190905/</t>
  </si>
  <si>
    <t>/bil/data/00/9c/009c1e6fcc03ebac/mouseID_19022519-190905/</t>
  </si>
  <si>
    <t>https://download.brainimagelibrary.org/00/9c/009c1e6fcc03ebac/mouseID_19022520-190904/</t>
  </si>
  <si>
    <t>/bil/data/00/9c/009c1e6fcc03ebac/mouseID_19022520-190904/</t>
  </si>
  <si>
    <t>https://download.brainimagelibrary.org/00/9c/009c1e6fcc03ebac/mouseID_19022521-190896/</t>
  </si>
  <si>
    <t>/bil/data/00/9c/009c1e6fcc03ebac/mouseID_19022521-190896/</t>
  </si>
  <si>
    <t>https://download.brainimagelibrary.org/00/9c/009c1e6fcc03ebac/mouseID_19022522-190895/</t>
  </si>
  <si>
    <t>/bil/data/00/9c/009c1e6fcc03ebac/mouseID_19022522-190895/</t>
  </si>
  <si>
    <t>https://download.brainimagelibrary.org/00/9c/009c1e6fcc03ebac/mouseID_19022523-190893/</t>
  </si>
  <si>
    <t>/bil/data/00/9c/009c1e6fcc03ebac/mouseID_19022523-190893/</t>
  </si>
  <si>
    <t>https://download.brainimagelibrary.org/00/9c/009c1e6fcc03ebac/mouseID_19022524-190894/</t>
  </si>
  <si>
    <t>/bil/data/00/9c/009c1e6fcc03ebac/mouseID_19022524-190894/</t>
  </si>
  <si>
    <t>https://download.brainimagelibrary.org/00/9c/009c1e6fcc03ebac/mouseID_19022525-190897/</t>
  </si>
  <si>
    <t>/bil/data/00/9c/009c1e6fcc03ebac/mouseID_19022525-190897/</t>
  </si>
  <si>
    <t>https://download.brainimagelibrary.org/00/9c/009c1e6fcc03ebac/mouseID_19022526-190898/</t>
  </si>
  <si>
    <t>/bil/data/00/9c/009c1e6fcc03ebac/mouseID_19022526-190898/</t>
  </si>
  <si>
    <t>https://download.brainimagelibrary.org/00/9c/009c1e6fcc03ebac/mouseID_19022714-190909/</t>
  </si>
  <si>
    <t>/bil/data/00/9c/009c1e6fcc03ebac/mouseID_19022714-190909/</t>
  </si>
  <si>
    <t>https://download.brainimagelibrary.org/00/9c/009c1e6fcc03ebac/mouseID_19022715-190906/</t>
  </si>
  <si>
    <t>/bil/data/00/9c/009c1e6fcc03ebac/mouseID_19022715-190906/</t>
  </si>
  <si>
    <t>https://download.brainimagelibrary.org/00/9c/009c1e6fcc03ebac/mouseID_19022716-190907/</t>
  </si>
  <si>
    <t>/bil/data/00/9c/009c1e6fcc03ebac/mouseID_19022716-190907/</t>
  </si>
  <si>
    <t>https://download.brainimagelibrary.org/00/9c/009c1e6fcc03ebac/mouseID_19022717-190908/</t>
  </si>
  <si>
    <t>/bil/data/00/9c/009c1e6fcc03ebac/mouseID_19022717-190908/</t>
  </si>
  <si>
    <t>https://download.brainimagelibrary.org/00/9c/009c1e6fcc03ebac/mouseID_19030601-191223/</t>
  </si>
  <si>
    <t>/bil/data/00/9c/009c1e6fcc03ebac/mouseID_19030601-191223/</t>
  </si>
  <si>
    <t>https://download.brainimagelibrary.org/00/9c/009c1e6fcc03ebac/mouseID_19030602-191224/</t>
  </si>
  <si>
    <t>/bil/data/00/9c/009c1e6fcc03ebac/mouseID_19030602-191224/</t>
  </si>
  <si>
    <t>https://download.brainimagelibrary.org/00/9c/009c1e6fcc03ebac/mouseID_19030603-191225/</t>
  </si>
  <si>
    <t>/bil/data/00/9c/009c1e6fcc03ebac/mouseID_19030603-191225/</t>
  </si>
  <si>
    <t>https://download.brainimagelibrary.org/00/9c/009c1e6fcc03ebac/mouseID_19030606-191227/</t>
  </si>
  <si>
    <t>/bil/data/00/9c/009c1e6fcc03ebac/mouseID_19030606-191227/</t>
  </si>
  <si>
    <t>https://download.brainimagelibrary.org/00/9c/009c1e6fcc03ebac/mouseID_19030607-191192/</t>
  </si>
  <si>
    <t>/bil/data/00/9c/009c1e6fcc03ebac/mouseID_19030607-191192/</t>
  </si>
  <si>
    <t>https://download.brainimagelibrary.org/00/9c/009c1e6fcc03ebac/mouseID_19030608-191193/</t>
  </si>
  <si>
    <t>/bil/data/00/9c/009c1e6fcc03ebac/mouseID_19030608-191193/</t>
  </si>
  <si>
    <t>https://download.brainimagelibrary.org/00/9c/009c1e6fcc03ebac/mouseID_19030609-191194/</t>
  </si>
  <si>
    <t>/bil/data/00/9c/009c1e6fcc03ebac/mouseID_19030609-191194/</t>
  </si>
  <si>
    <t>https://download.brainimagelibrary.org/00/9c/009c1e6fcc03ebac/mouseID_19030610-191195/</t>
  </si>
  <si>
    <t>/bil/data/00/9c/009c1e6fcc03ebac/mouseID_19030610-191195/</t>
  </si>
  <si>
    <t>https://download.brainimagelibrary.org/00/9c/009c1e6fcc03ebac/mouseID_19030611-191196/</t>
  </si>
  <si>
    <t>/bil/data/00/9c/009c1e6fcc03ebac/mouseID_19030611-191196/</t>
  </si>
  <si>
    <t>https://download.brainimagelibrary.org/00/9c/009c1e6fcc03ebac/mouseID_19030612-191228/</t>
  </si>
  <si>
    <t>/bil/data/00/9c/009c1e6fcc03ebac/mouseID_19030612-191228/</t>
  </si>
  <si>
    <t>https://download.brainimagelibrary.org/00/9c/009c1e6fcc03ebac/mouseID_19030613-191229/</t>
  </si>
  <si>
    <t>/bil/data/00/9c/009c1e6fcc03ebac/mouseID_19030613-191229/</t>
  </si>
  <si>
    <t>https://download.brainimagelibrary.org/00/9c/009c1e6fcc03ebac/mouseID_19030614-191197/</t>
  </si>
  <si>
    <t>/bil/data/00/9c/009c1e6fcc03ebac/mouseID_19030614-191197/</t>
  </si>
  <si>
    <t>https://download.brainimagelibrary.org/00/9c/009c1e6fcc03ebac/mouseID_19030615-191198/</t>
  </si>
  <si>
    <t>/bil/data/00/9c/009c1e6fcc03ebac/mouseID_19030615-191198/</t>
  </si>
  <si>
    <t>https://download.brainimagelibrary.org/00/9c/009c1e6fcc03ebac/mouseID_19030616-191199/</t>
  </si>
  <si>
    <t>/bil/data/00/9c/009c1e6fcc03ebac/mouseID_19030616-191199/</t>
  </si>
  <si>
    <t>https://download.brainimagelibrary.org/00/9c/009c1e6fcc03ebac/mouseID_19032503-191186/</t>
  </si>
  <si>
    <t>/bil/data/00/9c/009c1e6fcc03ebac/mouseID_19032503-191186/</t>
  </si>
  <si>
    <t>https://download.brainimagelibrary.org/00/9c/009c1e6fcc03ebac/mouseID_19032504-191187/</t>
  </si>
  <si>
    <t>/bil/data/00/9c/009c1e6fcc03ebac/mouseID_19032504-191187/</t>
  </si>
  <si>
    <t>https://download.brainimagelibrary.org/00/9c/009c1e6fcc03ebac/mouseID_19032505-191185/</t>
  </si>
  <si>
    <t>/bil/data/00/9c/009c1e6fcc03ebac/mouseID_19032505-191185/</t>
  </si>
  <si>
    <t>https://download.brainimagelibrary.org/00/9c/009c1e6fcc03ebac/mouseID_19032506-191184/</t>
  </si>
  <si>
    <t>/bil/data/00/9c/009c1e6fcc03ebac/mouseID_19032506-191184/</t>
  </si>
  <si>
    <t>https://download.brainimagelibrary.org/00/9c/009c1e6fcc03ebac/mouseID_19032507-191175/</t>
  </si>
  <si>
    <t>/bil/data/00/9c/009c1e6fcc03ebac/mouseID_19032507-191175/</t>
  </si>
  <si>
    <t>https://download.brainimagelibrary.org/00/9c/009c1e6fcc03ebac/mouseID_19032508-191171/</t>
  </si>
  <si>
    <t>/bil/data/00/9c/009c1e6fcc03ebac/mouseID_19032508-191171/</t>
  </si>
  <si>
    <t>https://download.brainimagelibrary.org/00/9c/009c1e6fcc03ebac/mouseID_19032509-191174/</t>
  </si>
  <si>
    <t>/bil/data/00/9c/009c1e6fcc03ebac/mouseID_19032509-191174/</t>
  </si>
  <si>
    <t>https://download.brainimagelibrary.org/00/9c/009c1e6fcc03ebac/mouseID_19032510-191173/</t>
  </si>
  <si>
    <t>/bil/data/00/9c/009c1e6fcc03ebac/mouseID_19032510-191173/</t>
  </si>
  <si>
    <t>https://download.brainimagelibrary.org/00/9c/009c1e6fcc03ebac/mouseID_19032511-191176/</t>
  </si>
  <si>
    <t>/bil/data/00/9c/009c1e6fcc03ebac/mouseID_19032511-191176/</t>
  </si>
  <si>
    <t>https://download.brainimagelibrary.org/00/9c/009c1e6fcc03ebac/mouseID_19032514-191183/</t>
  </si>
  <si>
    <t>/bil/data/00/9c/009c1e6fcc03ebac/mouseID_19032514-191183/</t>
  </si>
  <si>
    <t>https://download.brainimagelibrary.org/00/9c/009c1e6fcc03ebac/mouseID_19032515-191182/</t>
  </si>
  <si>
    <t>/bil/data/00/9c/009c1e6fcc03ebac/mouseID_19032515-191182/</t>
  </si>
  <si>
    <t>https://download.brainimagelibrary.org/00/9c/009c1e6fcc03ebac/mouseID_19032516-191180/</t>
  </si>
  <si>
    <t>/bil/data/00/9c/009c1e6fcc03ebac/mouseID_19032516-191180/</t>
  </si>
  <si>
    <t>https://download.brainimagelibrary.org/00/9c/009c1e6fcc03ebac/mouseID_19032517-191178/</t>
  </si>
  <si>
    <t>/bil/data/00/9c/009c1e6fcc03ebac/mouseID_19032517-191178/</t>
  </si>
  <si>
    <t>https://download.brainimagelibrary.org/00/9c/009c1e6fcc03ebac/mouseID_19032518-191177/</t>
  </si>
  <si>
    <t>/bil/data/00/9c/009c1e6fcc03ebac/mouseID_19032518-191177/</t>
  </si>
  <si>
    <t>https://download.brainimagelibrary.org/00/9c/009c1e6fcc03ebac/mouseID_19032519-191179/</t>
  </si>
  <si>
    <t>/bil/data/00/9c/009c1e6fcc03ebac/mouseID_19032519-191179/</t>
  </si>
  <si>
    <t>https://download.brainimagelibrary.org/00/9c/009c1e6fcc03ebac/mouseID_w19051002-192869/</t>
  </si>
  <si>
    <t>/bil/data/00/9c/009c1e6fcc03ebac/mouseID_w19051002-192869/</t>
  </si>
  <si>
    <t>https://download.brainimagelibrary.org/00/9c/009c1e6fcc03ebac/mouseID_w19051003-192868/</t>
  </si>
  <si>
    <t>/bil/data/00/9c/009c1e6fcc03ebac/mouseID_w19051003-192868/</t>
  </si>
  <si>
    <t>https://download.brainimagelibrary.org/00/9c/009c1e6fcc03ebac/mouseID_w19051004-192867/</t>
  </si>
  <si>
    <t>/bil/data/00/9c/009c1e6fcc03ebac/mouseID_w19051004-192867/</t>
  </si>
  <si>
    <t>https://download.brainimagelibrary.org/00/9c/009c1e6fcc03ebac/mouseID_w19051005-192870/</t>
  </si>
  <si>
    <t>/bil/data/00/9c/009c1e6fcc03ebac/mouseID_w19051005-192870/</t>
  </si>
  <si>
    <t>https://download.brainimagelibrary.org/00/9c/009c1e6fcc03ebac/mouseID_w19051006-192865/</t>
  </si>
  <si>
    <t>/bil/data/00/9c/009c1e6fcc03ebac/mouseID_w19051006-192865/</t>
  </si>
  <si>
    <t>https://download.brainimagelibrary.org/00/9c/009c1e6fcc03ebac/mouseID_w19051007-192858/</t>
  </si>
  <si>
    <t>/bil/data/00/9c/009c1e6fcc03ebac/mouseID_w19051007-192858/</t>
  </si>
  <si>
    <t>https://download.brainimagelibrary.org/00/9c/009c1e6fcc03ebac/mouseID_w19051009-192860/</t>
  </si>
  <si>
    <t>/bil/data/00/9c/009c1e6fcc03ebac/mouseID_w19051009-192860/</t>
  </si>
  <si>
    <t>https://download.brainimagelibrary.org/00/9c/009c1e6fcc03ebac/mouseID_w19051010-192861/</t>
  </si>
  <si>
    <t>/bil/data/00/9c/009c1e6fcc03ebac/mouseID_w19051010-192861/</t>
  </si>
  <si>
    <t>https://download.brainimagelibrary.org/00/9c/009c1e6fcc03ebac/mouseID_w19051011-192855/</t>
  </si>
  <si>
    <t>/bil/data/00/9c/009c1e6fcc03ebac/mouseID_w19051011-192855/</t>
  </si>
  <si>
    <t>https://download.brainimagelibrary.org/00/9c/009c1e6fcc03ebac/mouseID_w19051012-192856/</t>
  </si>
  <si>
    <t>/bil/data/00/9c/009c1e6fcc03ebac/mouseID_w19051012-192856/</t>
  </si>
  <si>
    <t>https://download.brainimagelibrary.org/00/9c/009c1e6fcc03ebac/mouseID_w19051013-192862/</t>
  </si>
  <si>
    <t>/bil/data/00/9c/009c1e6fcc03ebac/mouseID_w19051013-192862/</t>
  </si>
  <si>
    <t>https://download.brainimagelibrary.org/00/9c/009c1e6fcc03ebac/mouseID_w19051015-192853/</t>
  </si>
  <si>
    <t>/bil/data/00/9c/009c1e6fcc03ebac/mouseID_w19051015-192853/</t>
  </si>
  <si>
    <t>https://download.brainimagelibrary.org/00/9c/009c1e6fcc03ebac/mouseID_w19051017-192863/</t>
  </si>
  <si>
    <t>/bil/data/00/9c/009c1e6fcc03ebac/mouseID_w19051017-192863/</t>
  </si>
  <si>
    <t>https://download.brainimagelibrary.org/00/9c/009c1e6fcc03ebac/mouseID_w19051020-192857/</t>
  </si>
  <si>
    <t>/bil/data/00/9c/009c1e6fcc03ebac/mouseID_w19051020-192857/</t>
  </si>
  <si>
    <t>https://download.brainimagelibrary.org/00/9c/009c1e6fcc03ebac/mouseID_w19082902-193644/</t>
  </si>
  <si>
    <t>/bil/data/00/9c/009c1e6fcc03ebac/mouseID_w19082902-193644/</t>
  </si>
  <si>
    <t>https://download.brainimagelibrary.org/00/9c/009c1e6fcc03ebac/mouseID_w19082904-193646/</t>
  </si>
  <si>
    <t>/bil/data/00/9c/009c1e6fcc03ebac/mouseID_w19082904-193646/</t>
  </si>
  <si>
    <t>https://download.brainimagelibrary.org/00/9c/009c1e6fcc03ebac/mouseID_w19082905-193647/</t>
  </si>
  <si>
    <t>/bil/data/00/9c/009c1e6fcc03ebac/mouseID_w19082905-193647/</t>
  </si>
  <si>
    <t>https://download.brainimagelibrary.org/00/9c/009c1e6fcc03ebac/mouseID_w19082908-193650/</t>
  </si>
  <si>
    <t>/bil/data/00/9c/009c1e6fcc03ebac/mouseID_w19082908-193650/</t>
  </si>
  <si>
    <t>https://download.brainimagelibrary.org/00/9c/009c1e6fcc03ebac/mouseID_w19082909-193651/</t>
  </si>
  <si>
    <t>/bil/data/00/9c/009c1e6fcc03ebac/mouseID_w19082909-193651/</t>
  </si>
  <si>
    <t>https://download.brainimagelibrary.org/00/9c/009c1e6fcc03ebac/mouseID_w19082922-193663/</t>
  </si>
  <si>
    <t>/bil/data/00/9c/009c1e6fcc03ebac/mouseID_w19082922-193663/</t>
  </si>
  <si>
    <t>https://download.brainimagelibrary.org/00/9c/009c1e6fcc03ebac/mouseID_w19082925-193666/</t>
  </si>
  <si>
    <t>/bil/data/00/9c/009c1e6fcc03ebac/mouseID_w19082925-193666/</t>
  </si>
  <si>
    <t>https://download.brainimagelibrary.org/00/9c/009c1e6fcc03ebac/mouseID_w19091704-194089/</t>
  </si>
  <si>
    <t>/bil/data/00/9c/009c1e6fcc03ebac/mouseID_w19091704-194089/</t>
  </si>
  <si>
    <t>https://download.brainimagelibrary.org/00/9c/009c1e6fcc03ebac/mouseID_w19091705-194090/</t>
  </si>
  <si>
    <t>/bil/data/00/9c/009c1e6fcc03ebac/mouseID_w19091705-194090/</t>
  </si>
  <si>
    <t>https://download.brainimagelibrary.org/00/9c/009c1e6fcc03ebac/mouseID_w19091706-194091/</t>
  </si>
  <si>
    <t>/bil/data/00/9c/009c1e6fcc03ebac/mouseID_w19091706-194091/</t>
  </si>
  <si>
    <t>https://download.brainimagelibrary.org/00/9c/009c1e6fcc03ebac/mouseID_w19091707-194092/</t>
  </si>
  <si>
    <t>/bil/data/00/9c/009c1e6fcc03ebac/mouseID_w19091707-194092/</t>
  </si>
  <si>
    <t>https://download.brainimagelibrary.org/00/9c/009c1e6fcc03ebac/mouseID_w19091708-194093/</t>
  </si>
  <si>
    <t>/bil/data/00/9c/009c1e6fcc03ebac/mouseID_w19091708-194093/</t>
  </si>
  <si>
    <t>https://download.brainimagelibrary.org/00/9c/009c1e6fcc03ebac/mouseID_w19091709-194094/</t>
  </si>
  <si>
    <t>/bil/data/00/9c/009c1e6fcc03ebac/mouseID_w19091709-194094/</t>
  </si>
  <si>
    <t>https://download.brainimagelibrary.org/00/9c/009c1e6fcc03ebac/mouseID_w19091710-194095/</t>
  </si>
  <si>
    <t>/bil/data/00/9c/009c1e6fcc03ebac/mouseID_w19091710-194095/</t>
  </si>
  <si>
    <t>https://download.brainimagelibrary.org/ee/01/ee01a74d90e26226/mouseID_327010-17298/</t>
  </si>
  <si>
    <t>/bil/data/ee/01/ee01a74d90e26226/mouseID_327010-17298/</t>
  </si>
  <si>
    <t>ee01a74d90e26226</t>
  </si>
  <si>
    <t>Gnb4-IRES2-CreERT2/wt;Ai82(TITL-GFP)/Ai140(TIT2L-GFP-ICL-tTA2)</t>
  </si>
  <si>
    <t>AllenInstitute_fMOST_Brains_August_2021</t>
  </si>
  <si>
    <t>fluorescence micro-optical sectioning tomography (fMOST) whole-brain image files for 8 mouse specimens</t>
  </si>
  <si>
    <t>https://download.brainimagelibrary.org/ee/01/ee01a74d90e26226/mouseID_342870-17541/</t>
  </si>
  <si>
    <t>/bil/data/ee/01/ee01a74d90e26226/mouseID_342870-17541/</t>
  </si>
  <si>
    <t>Sst-Cre/wt;Ai166(TIT2L-MORF-ICL-tTA2)/wt</t>
  </si>
  <si>
    <t>https://download.brainimagelibrary.org/ee/01/ee01a74d90e26226/mouseID_344548-17542/</t>
  </si>
  <si>
    <t>/bil/data/ee/01/ee01a74d90e26226/mouseID_344548-17542/</t>
  </si>
  <si>
    <t>https://download.brainimagelibrary.org/ee/01/ee01a74d90e26226/mouseID_351325-17786/</t>
  </si>
  <si>
    <t>/bil/data/ee/01/ee01a74d90e26226/mouseID_351325-17786/</t>
  </si>
  <si>
    <t>Plxnd1-CreER/wt;PhiC31-neo/wt;Ai166(TIT2L-MORF-ICL-tTA2)/wt</t>
  </si>
  <si>
    <t>https://download.brainimagelibrary.org/ee/01/ee01a74d90e26226/mouseID_369739-18459/</t>
  </si>
  <si>
    <t>/bil/data/ee/01/ee01a74d90e26226/mouseID_369739-18459/</t>
  </si>
  <si>
    <t>Slc6a4-CreERT2_EZ13/wt;Ai166(TIT2L-MORF-ICL-tTA2)/wt</t>
  </si>
  <si>
    <t>https://download.brainimagelibrary.org/ee/01/ee01a74d90e26226/mouseID_374712-18453/</t>
  </si>
  <si>
    <t>/bil/data/ee/01/ee01a74d90e26226/mouseID_374712-18453/</t>
  </si>
  <si>
    <t>Cux2-CreERT2/wt;Ai166(TIT2L-MORF-ICL-tTA2)/wt</t>
  </si>
  <si>
    <t>https://download.brainimagelibrary.org/ee/01/ee01a74d90e26226/mouseID_396477-18869/</t>
  </si>
  <si>
    <t>/bil/data/ee/01/ee01a74d90e26226/mouseID_396477-18869/</t>
  </si>
  <si>
    <t>Pvalb-T2A-CreERT2/wt;Ai166(TIT2L-MORF-ICL-tTA2)/wt</t>
  </si>
  <si>
    <t>https://download.brainimagelibrary.org/ee/01/ee01a74d90e26226/mouseID_463865-192341/</t>
  </si>
  <si>
    <t>/bil/data/ee/01/ee01a74d90e26226/mouseID_463865-192341/</t>
  </si>
  <si>
    <t>Nxph4-T2A-CreERT2/wt;Ai166(TIT2L-MORF-ICL-tTA2)/wt</t>
  </si>
  <si>
    <t>https://download.brainimagelibrary.org/03/cf/03cfa53d78d33efd/SERT_GFP_M_M7_200108</t>
  </si>
  <si>
    <t>/bil/data/03/cf/03cfa53d78d33efd/SERT_GFP_M_M7_200108</t>
  </si>
  <si>
    <t>03cfa53d78d33efd</t>
  </si>
  <si>
    <t>SERT_GFP_M7_200108</t>
  </si>
  <si>
    <t>R26-CAG-LSL-H2B-GFP/R26-CAG-LSL-H2B-GFP; Calb1/Calb1</t>
  </si>
  <si>
    <t>SERT_GFP_M_M7_200108</t>
  </si>
  <si>
    <t>https://download.brainimagelibrary.org/12/56/1256980b75bbf7de/Pdyn_GFP_M_M6_191223</t>
  </si>
  <si>
    <t>/bil/data/12/56/1256980b75bbf7de/Pdyn_GFP_M_M6_191223</t>
  </si>
  <si>
    <t>1256980b75bbf7de</t>
  </si>
  <si>
    <t>Pdyn_GFP_M6_191223</t>
  </si>
  <si>
    <t>https://download.brainimagelibrary.org/2c/75/2c75200e414abb0a/SERT_GFP_F_F5_200127</t>
  </si>
  <si>
    <t>/bil/data/2c/75/2c75200e414abb0a/SERT_GFP_F_F5_200127</t>
  </si>
  <si>
    <t>2c75200e414abb0a</t>
  </si>
  <si>
    <t>SERT_GFP_F5_200127</t>
  </si>
  <si>
    <t>https://download.brainimagelibrary.org/39/e9/39e9a700e8e7e0dd/Pdyn_GFP_M_M7_191224</t>
  </si>
  <si>
    <t>/bil/data/39/e9/39e9a700e8e7e0dd/Pdyn_GFP_M_M7_191224</t>
  </si>
  <si>
    <t>39e9a700e8e7e0dd</t>
  </si>
  <si>
    <t>Pdyn_GFP_M7_191224</t>
  </si>
  <si>
    <t>https://download.brainimagelibrary.org/59/d1/59d13d123d32ec8a/Oxt_GFP_M_M2_181120</t>
  </si>
  <si>
    <t>/bil/data/59/d1/59d13d123d32ec8a/Oxt_GFP_M_M2_181120</t>
  </si>
  <si>
    <t>59d13d123d32ec8a</t>
  </si>
  <si>
    <t>Oxt_GFP_M2_181120</t>
  </si>
  <si>
    <t>https://download.brainimagelibrary.org/63/33/6333ed3e409e9a6b/SERT_GFP_M_M5_200106</t>
  </si>
  <si>
    <t>/bil/data/63/33/6333ed3e409e9a6b/SERT_GFP_M_M5_200106</t>
  </si>
  <si>
    <t>6333ed3e409e9a6b</t>
  </si>
  <si>
    <t>SERT_GFP_M5_200106</t>
  </si>
  <si>
    <t>SERT_GFP_M_M5_200106</t>
  </si>
  <si>
    <t>https://download.brainimagelibrary.org/a2/a7/a2a71a01ed7a9d9f/SERT_GFP_F_F1_200114</t>
  </si>
  <si>
    <t>/bil/data/a2/a7/a2a71a01ed7a9d9f/SERT_GFP_F_F1_200114</t>
  </si>
  <si>
    <t>a2a71a01ed7a9d9f</t>
  </si>
  <si>
    <t>SERT_GFP_F1_200114</t>
  </si>
  <si>
    <t>https://download.brainimagelibrary.org/c1/8b/c18b98d301567bf9/Calb1_GFP_M_M4_200407</t>
  </si>
  <si>
    <t>/bil/data/c1/8b/c18b98d301567bf9/Calb1_GFP_M_M4_200407</t>
  </si>
  <si>
    <t>c18b98d301567bf9</t>
  </si>
  <si>
    <t>Calb1_GFP_M4_200407</t>
  </si>
  <si>
    <t>https://download.brainimagelibrary.org/c1/ed/c1ed77a16c12ed9e/Pdyn_GFP_F_F6_200715</t>
  </si>
  <si>
    <t>/bil/data/c1/ed/c1ed77a16c12ed9e/Pdyn_GFP_F_F6_200715</t>
  </si>
  <si>
    <t>c1ed77a16c12ed9e</t>
  </si>
  <si>
    <t>Pdyn_GFP_F6_200715</t>
  </si>
  <si>
    <t>https://download.brainimagelibrary.org/c4/af/c4af65ea976e8f62/SERT_GFP_M_M3_200103</t>
  </si>
  <si>
    <t>/bil/data/c4/af/c4af65ea976e8f62/SERT_GFP_M_M3_200103</t>
  </si>
  <si>
    <t>c4af65ea976e8f62</t>
  </si>
  <si>
    <t>SERT_GFP_M3_200103</t>
  </si>
  <si>
    <t>SERT_GFP_M_M3_200103</t>
  </si>
  <si>
    <t>Osten u01</t>
  </si>
  <si>
    <t>https://download.brainimagelibrary.org/c8/aa/c8aac6ba1952bd21/Pdyn_GFP_F_F10_200727</t>
  </si>
  <si>
    <t>/bil/data/c8/aa/c8aac6ba1952bd21/Pdyn_GFP_F_F10_200727</t>
  </si>
  <si>
    <t>c8aac6ba1952bd21</t>
  </si>
  <si>
    <t>Pdyn_GFP_F10_200727</t>
  </si>
  <si>
    <t>https://download.brainimagelibrary.org/cc/2b/cc2bad7501c12fe1/Pdyn_GFP_F_F8_200720</t>
  </si>
  <si>
    <t>/bil/data/cc/2b/cc2bad7501c12fe1/Pdyn_GFP_F_F8_200720</t>
  </si>
  <si>
    <t>cc2bad7501c12fe1</t>
  </si>
  <si>
    <t>Pdyn_GFP_F8_200720</t>
  </si>
  <si>
    <t>https://download.brainimagelibrary.org/cd/f6/cdf63cb3825e0347/SERT_GFP_M_M2_200101</t>
  </si>
  <si>
    <t>/bil/data/cd/f6/cdf63cb3825e0347/SERT_GFP_M_M2_200101</t>
  </si>
  <si>
    <t>cdf63cb3825e0347</t>
  </si>
  <si>
    <t>SERT_GFP_M2_200101</t>
  </si>
  <si>
    <t>SERT_GFP_M_M2_200101</t>
  </si>
  <si>
    <t>https://download.brainimagelibrary.org/da/79/da79b2b33bed1f31/Slc17a6_GFP_F_484310_200703</t>
  </si>
  <si>
    <t>/bil/data/da/79/da79b2b33bed1f31/Slc17a6_GFP_F_484310_200703</t>
  </si>
  <si>
    <t>da79b2b33bed1f31</t>
  </si>
  <si>
    <t>Slc17a6_GFP_484310_200703</t>
  </si>
  <si>
    <t>R26-CAG-LSL-H2B-GFP/R26-CAG-LSL-H2B-GFP; Slc17a6/Slc17a6</t>
  </si>
  <si>
    <t>Slc17a6_GFP_F_484310_200703</t>
  </si>
  <si>
    <t>https://download.brainimagelibrary.org/ec/75/ec7585b61b1fa277/SERT_GFP_M_M6_200107</t>
  </si>
  <si>
    <t>/bil/data/ec/75/ec7585b61b1fa277/SERT_GFP_M_M6_200107</t>
  </si>
  <si>
    <t>ec7585b61b1fa277</t>
  </si>
  <si>
    <t>SERT_GFP_M6_200107</t>
  </si>
  <si>
    <t>SERT_GFP_M_M6_200107</t>
  </si>
  <si>
    <t>https://download.brainimagelibrary.org/f3/23/f3230df21ab9a738/SERT_GFP_F_F9_200201</t>
  </si>
  <si>
    <t>/bil/data/f3/23/f3230df21ab9a738/SERT_GFP_F_F9_200201</t>
  </si>
  <si>
    <t>f3230df21ab9a738</t>
  </si>
  <si>
    <t>SERT_GFP_F9_200201</t>
  </si>
  <si>
    <t>https://download.brainimagelibrary.org/11/5b/115bda6eacd6507c/1U01MH114829-01/SW181116-03A</t>
  </si>
  <si>
    <t>/bil/data/11/5b/115bda6eacd6507c/1U01MH114829-01/SW181116-03A</t>
  </si>
  <si>
    <t>SW181116-03A</t>
  </si>
  <si>
    <t>https://download.brainimagelibrary.org/49/95/49954aac37f69aef/1U19MH114831-01/SW181217-01A/</t>
  </si>
  <si>
    <t>/bil/data/49/95/49954aac37f69aef/1U19MH114831-01/SW181217-01A/</t>
  </si>
  <si>
    <t>49954aac37f69aef</t>
  </si>
  <si>
    <t>SW181217-01A</t>
  </si>
  <si>
    <t>2019 Q1 U19 Ecker Level 2 Mini Atlas Data Upload</t>
  </si>
  <si>
    <t>https://download.brainimagelibrary.org/49/95/49954aac37f69aef/1U19MH114831-01/SW181217-02A/</t>
  </si>
  <si>
    <t>/bil/data/49/95/49954aac37f69aef/1U19MH114831-01/SW181217-02A/</t>
  </si>
  <si>
    <t>SW181217-02A</t>
  </si>
  <si>
    <t>https://download.brainimagelibrary.org/49/95/49954aac37f69aef/1U19MH114831-01/SW181219-01A/</t>
  </si>
  <si>
    <t>/bil/data/49/95/49954aac37f69aef/1U19MH114831-01/SW181219-01A/</t>
  </si>
  <si>
    <t>SW181219-01A</t>
  </si>
  <si>
    <t>https://download.brainimagelibrary.org/49/95/49954aac37f69aef/1U19MH114831-01/SW181219-04A/</t>
  </si>
  <si>
    <t>/bil/data/49/95/49954aac37f69aef/1U19MH114831-01/SW181219-04A/</t>
  </si>
  <si>
    <t>SW181219-04A</t>
  </si>
  <si>
    <t>https://download.brainimagelibrary.org/2f/27/2f27b45f2590ec86/2019-09-06</t>
  </si>
  <si>
    <t>/bil/data/2f/27/2f27b45f2590ec86/2019-09-06</t>
  </si>
  <si>
    <t>2f27b45f2590ec86</t>
  </si>
  <si>
    <t>kolasny4</t>
  </si>
  <si>
    <t>https://download.brainimagelibrary.org/a0/f9/a0f9d058f6daa3bc/2019-08-08</t>
  </si>
  <si>
    <t>/bil/data/a0/f9/a0f9d058f6daa3bc/2019-08-08</t>
  </si>
  <si>
    <t>a0f9d058f6daa3bc</t>
  </si>
  <si>
    <t>PV-CRE</t>
  </si>
  <si>
    <t>kolasny3</t>
  </si>
  <si>
    <t>https://download.brainimagelibrary.org/d9/b8/d9b827f296313258/1U01MH114829-01/SW190716-08A/</t>
  </si>
  <si>
    <t>/bil/data/d9/b8/d9b827f296313258/1U01MH114829-01/SW190716-08A/</t>
  </si>
  <si>
    <t>NCBI:txid10134</t>
  </si>
  <si>
    <t>SW190716-08A</t>
  </si>
  <si>
    <t>BST:MPO:MPNI</t>
  </si>
  <si>
    <t>https://download.brainimagelibrary.org/82/19/82197a758a3b87d2/1U19MH114821-01/SW210421-01A/</t>
  </si>
  <si>
    <t>/bil/data/82/19/82197a758a3b87d2/1U19MH114821-01/SW210421-01A/</t>
  </si>
  <si>
    <t>SW210421-01</t>
  </si>
  <si>
    <t>BST:VMHvl/TU:ARH:LSv/BSTpr</t>
  </si>
  <si>
    <t>https://download.brainimagelibrary.org/90/a9/90a90c314769c834/1U01MH114829-01/SW190808-06A</t>
  </si>
  <si>
    <t>/bil/data/90/a9/90a90c314769c834/1U01MH114829-01/SW190808-06A</t>
  </si>
  <si>
    <t>SW190808-06A</t>
  </si>
  <si>
    <t>C.P.cv:BLAa.am:BLAa.am</t>
  </si>
  <si>
    <t>https://download.brainimagelibrary.org/6d/d3/6dd376b74bc8b235/pU01BGsHSrCai5427d211012tNISSL</t>
  </si>
  <si>
    <t>/bil/data/6d/d3/6dd376b74bc8b235/pU01BGsHSrCai5427d211012tNISSL</t>
  </si>
  <si>
    <t>U01 Macosko</t>
  </si>
  <si>
    <t>6dd376b74bc8b235</t>
  </si>
  <si>
    <t>1-U01-MH124602-01</t>
  </si>
  <si>
    <t>pU01BGsHSrCai5427d211012tNISSL</t>
  </si>
  <si>
    <t>Ca</t>
  </si>
  <si>
    <t>macosko_bg_slideseq_histologydataset_human_2021Q4</t>
  </si>
  <si>
    <t>This collection contains histology images of the human. Comments: https://docs.google.com/document/d/1aMYA6H9YTp-22bkhmsdjc1tFTiEuZyWnRGeAZuxM3xM/edit?usp=sharing</t>
  </si>
  <si>
    <t>https://download.brainimagelibrary.org/6d/d3/6dd376b74bc8b235/pU01BGsHSrCaiDK2d211012tNISSL</t>
  </si>
  <si>
    <t>/bil/data/6d/d3/6dd376b74bc8b235/pU01BGsHSrCaiDK2d211012tNISSL</t>
  </si>
  <si>
    <t>pU01BGsHSrCaiDK2d211012tNISSL</t>
  </si>
  <si>
    <t>https://download.brainimagelibrary.org/6d/d3/6dd376b74bc8b235/pU01BGsHSrCaiDK3d211012tNISSL</t>
  </si>
  <si>
    <t>/bil/data/6d/d3/6dd376b74bc8b235/pU01BGsHSrCaiDK3d211012tNISSL</t>
  </si>
  <si>
    <t>pU01BGsHSrCaiDK3d211012tNISSL</t>
  </si>
  <si>
    <t>https://download.brainimagelibrary.org/6d/d3/6dd376b74bc8b235/pU01BGsHSrCaiS09059d211012tNISSL</t>
  </si>
  <si>
    <t>/bil/data/6d/d3/6dd376b74bc8b235/pU01BGsHSrCaiS09059d211012tNISSL</t>
  </si>
  <si>
    <t>pU01BGsHSrCaiS09059d211012tNISSL</t>
  </si>
  <si>
    <t>https://download.brainimagelibrary.org/91/be/91bee264979ace06/190129_JH_HK0090_PlexinD1LSLflp_CA1_hippocampus_female_processed/</t>
  </si>
  <si>
    <t>/bil/data/91/be/91bee264979ace06/190129_JH_HK0090_PlexinD1LSLflp_CA1_hippocampus_female_processed/</t>
  </si>
  <si>
    <t>91bee264979ace06</t>
  </si>
  <si>
    <t>190129_JH_HK0090_PlexinD1LSLflp_CA1_hippocampus_female</t>
  </si>
  <si>
    <t>CA1</t>
  </si>
  <si>
    <t>https://download.brainimagelibrary.org/ec/80/ec8077684d25fc8b/0539058108</t>
  </si>
  <si>
    <t>/bil/data/ec/80/ec8077684d25fc8b/0539058108</t>
  </si>
  <si>
    <t>AIBS_840384534</t>
  </si>
  <si>
    <t>Sim1-Cre_KJ18/wt</t>
  </si>
  <si>
    <t>CA1 Field CA1</t>
  </si>
  <si>
    <t>https://download.brainimagelibrary.org/ec/80/ec8077684d25fc8b/0539061735</t>
  </si>
  <si>
    <t>/bil/data/ec/80/ec8077684d25fc8b/0539061735</t>
  </si>
  <si>
    <t>AIBS_840384526</t>
  </si>
  <si>
    <t>https://download.brainimagelibrary.org/61/90/6190bf65dac65960/1U19MH114831-01/SW210517-01A</t>
  </si>
  <si>
    <t>/bil/data/61/90/6190bf65dac65960/1U19MH114831-01/SW210517-01A</t>
  </si>
  <si>
    <t>SW210517-01</t>
  </si>
  <si>
    <t>CA1:CA1v:CA1v</t>
  </si>
  <si>
    <t>https://download.brainimagelibrary.org/d9/b8/d9b827f296313258/1U01MH114829-01/SW190422-02A/</t>
  </si>
  <si>
    <t>/bil/data/d9/b8/d9b827f296313258/1U01MH114829-01/SW190422-02A/</t>
  </si>
  <si>
    <t>NCBI:txid10103</t>
  </si>
  <si>
    <t>SW190422-02A</t>
  </si>
  <si>
    <t>CA1:EPv:IMD</t>
  </si>
  <si>
    <t>https://download.brainimagelibrary.org/e8/20/e820c8267a0cbedb/2018Q4_U01/SW171031-01A/</t>
  </si>
  <si>
    <t>/bil/data/e8/20/e820c8267a0cbedb/2018Q4_U01/SW171031-01A/</t>
  </si>
  <si>
    <t>SW171031-01A</t>
  </si>
  <si>
    <t>CA1i:SUBvv:CA3</t>
  </si>
  <si>
    <t>https://download.brainimagelibrary.org/e8/20/e820c8267a0cbedb/2018Q4_U01/SW180629-02A/</t>
  </si>
  <si>
    <t>/bil/data/e8/20/e820c8267a0cbedb/2018Q4_U01/SW180629-02A/</t>
  </si>
  <si>
    <t>SW180629-02A</t>
  </si>
  <si>
    <t>CA3:BLAa:CLA</t>
  </si>
  <si>
    <t>https://download.brainimagelibrary.org/61/90/6190bf65dac65960/1U19MH114831-01/SW210311-01A</t>
  </si>
  <si>
    <t>/bil/data/61/90/6190bf65dac65960/1U19MH114831-01/SW210311-01A</t>
  </si>
  <si>
    <t>SW210311-01</t>
  </si>
  <si>
    <t>CEAc:CA1v:CA1v</t>
  </si>
  <si>
    <t>https://download.brainimagelibrary.org/e8/20/e820c8267a0cbedb/2018Q4_U01/SW180412-03A/</t>
  </si>
  <si>
    <t>/bil/data/e8/20/e820c8267a0cbedb/2018Q4_U01/SW180412-03A/</t>
  </si>
  <si>
    <t>SW180412-03A</t>
  </si>
  <si>
    <t>CEAc:CP:BMAp:BLAa</t>
  </si>
  <si>
    <t>https://download.brainimagelibrary.org/ef/b9/efb9b12ba2fab63d/1004840721</t>
  </si>
  <si>
    <t>/bil/data/ef/b9/efb9b12ba2fab63d/1004840721</t>
  </si>
  <si>
    <t>CeG</t>
  </si>
  <si>
    <t>Neuron Morphology data in .swc format from Patch-seq experiments in human neocortex, Cell ID 1004840721</t>
  </si>
  <si>
    <t>https://download.brainimagelibrary.org/ef/b9/efb9b12ba2fab63d/1004840833</t>
  </si>
  <si>
    <t>/bil/data/ef/b9/efb9b12ba2fab63d/1004840833</t>
  </si>
  <si>
    <t>Neuron Morphology data in .swc format from Patch-seq experiments in human neocortex, Cell ID 1004840833</t>
  </si>
  <si>
    <t>https://download.brainimagelibrary.org/ef/b9/efb9b12ba2fab63d/665718254</t>
  </si>
  <si>
    <t>/bil/data/ef/b9/efb9b12ba2fab63d/665718254</t>
  </si>
  <si>
    <t>Neuron Morphology data in .swc format from Patch-seq experiments in human neocortex, Cell ID 665718254</t>
  </si>
  <si>
    <t>https://download.brainimagelibrary.org/3e/35/3e3553203fc355ed/1004840721</t>
  </si>
  <si>
    <t>/bil/data/3e/35/3e3553203fc355ed/1004840721</t>
  </si>
  <si>
    <t>3e3553203fc355ed</t>
  </si>
  <si>
    <t>Neuron Morphology data in tiff stack format from Patch-seq experiments in human neocortex, Cell ID 1004840721</t>
  </si>
  <si>
    <t>https://download.brainimagelibrary.org/3e/35/3e3553203fc355ed/1004840833</t>
  </si>
  <si>
    <t>/bil/data/3e/35/3e3553203fc355ed/1004840833</t>
  </si>
  <si>
    <t>Neuron Morphology data in tiff stack format from Patch-seq experiments in human neocortex, Cell ID 1004840833</t>
  </si>
  <si>
    <t>https://download.brainimagelibrary.org/3e/35/3e3553203fc355ed/665713811</t>
  </si>
  <si>
    <t>/bil/data/3e/35/3e3553203fc355ed/665713811</t>
  </si>
  <si>
    <t>Neuron Morphology data in tiff stack format from Patch-seq experiments in human neocortex, Cell ID 665713811</t>
  </si>
  <si>
    <t>https://download.brainimagelibrary.org/3e/35/3e3553203fc355ed/665718254</t>
  </si>
  <si>
    <t>/bil/data/3e/35/3e3553203fc355ed/665718254</t>
  </si>
  <si>
    <t>Neuron Morphology data in tiff stack format from Patch-seq experiments in human neocortex, Cell ID 665718254</t>
  </si>
  <si>
    <t>https://download.brainimagelibrary.org/18/a7/18a7be960ea940f8/pRF1MOUSEsMMrCBrBSiM025d210610tNISSLn2/</t>
  </si>
  <si>
    <t>/bil/data/18/a7/18a7be960ea940f8/pRF1MOUSEsMMrCBrBSiM025d210610tNISSLn2/</t>
  </si>
  <si>
    <t>pRF1MOUSEsMMrCBrBSiM025d210610tNISSLn2</t>
  </si>
  <si>
    <t>Cerebellum, Brain stem</t>
  </si>
  <si>
    <t>https://download.brainimagelibrary.org/18/a7/18a7be960ea940f8/pRF1MOUSEsMMrCBrMYiM024d210604tNISSLn1/</t>
  </si>
  <si>
    <t>/bil/data/18/a7/18a7be960ea940f8/pRF1MOUSEsMMrCBrMYiM024d210604tNISSLn1/</t>
  </si>
  <si>
    <t>pRF1MOUSEsMMrCBrMYiM024d210604tNISSLn1</t>
  </si>
  <si>
    <t>Cerebellum, Medulla</t>
  </si>
  <si>
    <t>https://download.brainimagelibrary.org/18/a7/18a7be960ea940f8/pRF1MOUSEsMMrCBrMYiM024d210604tNISSLn3/</t>
  </si>
  <si>
    <t>/bil/data/18/a7/18a7be960ea940f8/pRF1MOUSEsMMrCBrMYiM024d210604tNISSLn3/</t>
  </si>
  <si>
    <t>pRF1MOUSEsMMrCBrMYiM024d210604tNISSLn3</t>
  </si>
  <si>
    <t>https://download.brainimagelibrary.org/18/a7/18a7be960ea940f8/pRF1MOUSEsMMrCBrMYiM024d210604tNISSLn4/</t>
  </si>
  <si>
    <t>/bil/data/18/a7/18a7be960ea940f8/pRF1MOUSEsMMrCBrMYiM024d210604tNISSLn4/</t>
  </si>
  <si>
    <t>pRF1MOUSEsMMrCBrMYiM024d210604tNISSLn4</t>
  </si>
  <si>
    <t>https://download.brainimagelibrary.org/d8/33/d833ba8bd931f23f/1067599469</t>
  </si>
  <si>
    <t>/bil/data/d8/33/d833ba8bd931f23f/1067599469</t>
  </si>
  <si>
    <t>CgGr</t>
  </si>
  <si>
    <t>https://download.brainimagelibrary.org/d8/33/d833ba8bd931f23f/1067605482</t>
  </si>
  <si>
    <t>/bil/data/d8/33/d833ba8bd931f23f/1067605482</t>
  </si>
  <si>
    <t>https://download.brainimagelibrary.org/85/f4/85f4b93699151f1c/1065913190</t>
  </si>
  <si>
    <t>/bil/data/85/f4/85f4b93699151f1c/1065913190</t>
  </si>
  <si>
    <t>85f4b93699151f1c</t>
  </si>
  <si>
    <t>Neuron Morphology data in .swc format from Patch-seq experiments in human neocortex, Cell ID 1065913190</t>
  </si>
  <si>
    <t>https://download.brainimagelibrary.org/dd/90/dd90893e7193151f/1065913190</t>
  </si>
  <si>
    <t>/bil/data/dd/90/dd90893e7193151f/1065913190</t>
  </si>
  <si>
    <t>Neuron Morphology data in tiff stack format from Patch-seq experiments in human neocortex, Cell ID 1065913190</t>
  </si>
  <si>
    <t>https://download.brainimagelibrary.org/dd/90/dd90893e7193151f/1065922963</t>
  </si>
  <si>
    <t>/bil/data/dd/90/dd90893e7193151f/1065922963</t>
  </si>
  <si>
    <t>Neuron Morphology data in tiff stack format from Patch-seq experiments in human neocortex, Cell ID 1065922963</t>
  </si>
  <si>
    <t>https://download.brainimagelibrary.org/dd/90/dd90893e7193151f/1067599469</t>
  </si>
  <si>
    <t>/bil/data/dd/90/dd90893e7193151f/1067599469</t>
  </si>
  <si>
    <t>Neuron Morphology data in tiff stack format from Patch-seq experiments in human neocortex, Cell ID 1067599469</t>
  </si>
  <si>
    <t>https://download.brainimagelibrary.org/dd/90/dd90893e7193151f/1067604979</t>
  </si>
  <si>
    <t>/bil/data/dd/90/dd90893e7193151f/1067604979</t>
  </si>
  <si>
    <t>Neuron Morphology data in tiff stack format from Patch-seq experiments in human neocortex, Cell ID 1067604979</t>
  </si>
  <si>
    <t>https://download.brainimagelibrary.org/dd/90/dd90893e7193151f/1067605482</t>
  </si>
  <si>
    <t>/bil/data/dd/90/dd90893e7193151f/1067605482</t>
  </si>
  <si>
    <t>Neuron Morphology data in tiff stack format from Patch-seq experiments in human neocortex, Cell ID 1067605482</t>
  </si>
  <si>
    <t>https://download.brainimagelibrary.org/dd/90/dd90893e7193151f/1067615877</t>
  </si>
  <si>
    <t>/bil/data/dd/90/dd90893e7193151f/1067615877</t>
  </si>
  <si>
    <t>Neuron Morphology data in tiff stack format from Patch-seq experiments in human neocortex, Cell ID 1067615877</t>
  </si>
  <si>
    <t>https://download.brainimagelibrary.org/dd/90/dd90893e7193151f/1067628255</t>
  </si>
  <si>
    <t>/bil/data/dd/90/dd90893e7193151f/1067628255</t>
  </si>
  <si>
    <t>Neuron Morphology data in tiff stack format from Patch-seq experiments in human neocortex, Cell ID 1067628255</t>
  </si>
  <si>
    <t>https://download.brainimagelibrary.org/b4/d4/b4d4211078a67217/17781/</t>
  </si>
  <si>
    <t>/bil/data/b4/d4/b4d4211078a67217/17781/</t>
  </si>
  <si>
    <t>b4d4211078a67217</t>
  </si>
  <si>
    <t>AIBS_732664811</t>
  </si>
  <si>
    <t>CLA</t>
  </si>
  <si>
    <t>Single_Neuron_Full_Morphology_Reconsruction</t>
  </si>
  <si>
    <t>This collection includes single cell full morphology reconstructions of sparsely labeled mouse lines. Whole-brain image data are generated using the fluorescence micro-optical sectioning tomography (fMOST) system. Reconstruction data are generated using the 3D Visualization-Assisted Analysis (Vaa3D) software suite.</t>
  </si>
  <si>
    <t>https://download.brainimagelibrary.org/b4/d4/b4d4211078a67217/17782/</t>
  </si>
  <si>
    <t>/bil/data/b4/d4/b4d4211078a67217/17782/</t>
  </si>
  <si>
    <t>AIBS_732665241</t>
  </si>
  <si>
    <t>https://download.brainimagelibrary.org/f1/dc/f1dcaeb016197373/339952-17782</t>
  </si>
  <si>
    <t>/bil/data/f1/dc/f1dcaeb016197373/339952-17782</t>
  </si>
  <si>
    <t>f1dcaeb016197373</t>
  </si>
  <si>
    <t>AI_fMOST_March_2019</t>
  </si>
  <si>
    <t>A collection of hard drives containing fMOST data for 9 complete specimens: 339952-17782, 351327-17787, 351331-17788, 358361-18047, 355458-18053, 355459-18054, 373367-18454, 373368-18455, 381484-18457</t>
  </si>
  <si>
    <t>https://download.brainimagelibrary.org/ec/80/ec8077684d25fc8b/0539057143</t>
  </si>
  <si>
    <t>/bil/data/ec/80/ec8077684d25fc8b/0539057143</t>
  </si>
  <si>
    <t>AIBS_837614667</t>
  </si>
  <si>
    <t>Gnb4-IRES2-Cre/wt</t>
  </si>
  <si>
    <t>CLA Claustrum</t>
  </si>
  <si>
    <t>https://download.brainimagelibrary.org/ec/80/ec8077684d25fc8b/0539057363</t>
  </si>
  <si>
    <t>/bil/data/ec/80/ec8077684d25fc8b/0539057363</t>
  </si>
  <si>
    <t>AIBS_837623259</t>
  </si>
  <si>
    <t>Ntng2-IRES2-Cre/wt</t>
  </si>
  <si>
    <t>https://download.brainimagelibrary.org/e8/20/e820c8267a0cbedb/2018Q4_U01/SW180514-04B/</t>
  </si>
  <si>
    <t>/bil/data/e8/20/e820c8267a0cbedb/2018Q4_U01/SW180514-04B/</t>
  </si>
  <si>
    <t>SW180514-04B</t>
  </si>
  <si>
    <t>CLA:CP:RE:IAM</t>
  </si>
  <si>
    <t>https://download.brainimagelibrary.org/e8/20/e820c8267a0cbedb/2018Q4_U01/SW180514-03A/</t>
  </si>
  <si>
    <t>/bil/data/e8/20/e820c8267a0cbedb/2018Q4_U01/SW180514-03A/</t>
  </si>
  <si>
    <t>SW180514-03A</t>
  </si>
  <si>
    <t>CLA:CP:SMT:CM</t>
  </si>
  <si>
    <t>https://download.brainimagelibrary.org/f1/6e/f16e93e3ff05538e/2018Q4_U19CSHL/SW180305-01A/</t>
  </si>
  <si>
    <t>/bil/data/f1/6e/f16e93e3ff05538e/2018Q4_U19CSHL/SW180305-01A/</t>
  </si>
  <si>
    <t>CLA:PT:SI:MDm/l</t>
  </si>
  <si>
    <t>Spatial Transcriptomics</t>
  </si>
  <si>
    <t>https://download.brainimagelibrary.org/49/77/49777378713bb584/tissue1/</t>
  </si>
  <si>
    <t>/bil/data/49/77/49777378713bb584/tissue1/</t>
  </si>
  <si>
    <t>RF1 Regev</t>
  </si>
  <si>
    <t>49777378713bb584</t>
  </si>
  <si>
    <t>Brian Cleary</t>
  </si>
  <si>
    <t>1-RF1-MH121289-01</t>
  </si>
  <si>
    <t>Tissue1</t>
  </si>
  <si>
    <t>CISI</t>
  </si>
  <si>
    <t>Coronal sections</t>
  </si>
  <si>
    <t>CISI Mouse Coronal Sections - October 2020</t>
  </si>
  <si>
    <t>Composite In Situ Imaging of 37 genes with 11 composite measurements and validation images in 12 coronal sections of bisected mouse brain. Uploaded in October 2020.</t>
  </si>
  <si>
    <t>https://download.brainimagelibrary.org/49/77/49777378713bb584/tissue10/</t>
  </si>
  <si>
    <t>/bil/data/49/77/49777378713bb584/tissue10/</t>
  </si>
  <si>
    <t>NCBI:txid10099</t>
  </si>
  <si>
    <t>Tissue10</t>
  </si>
  <si>
    <t>https://download.brainimagelibrary.org/49/77/49777378713bb584/tissue11/</t>
  </si>
  <si>
    <t>/bil/data/49/77/49777378713bb584/tissue11/</t>
  </si>
  <si>
    <t>NCBI:txid10100</t>
  </si>
  <si>
    <t>Tissue11</t>
  </si>
  <si>
    <t>https://download.brainimagelibrary.org/49/77/49777378713bb584/tissue12/</t>
  </si>
  <si>
    <t>/bil/data/49/77/49777378713bb584/tissue12/</t>
  </si>
  <si>
    <t>NCBI:txid10101</t>
  </si>
  <si>
    <t>Tissue12</t>
  </si>
  <si>
    <t>https://download.brainimagelibrary.org/49/77/49777378713bb584/tissue2/</t>
  </si>
  <si>
    <t>/bil/data/49/77/49777378713bb584/tissue2/</t>
  </si>
  <si>
    <t>Tissue2</t>
  </si>
  <si>
    <t>https://download.brainimagelibrary.org/49/77/49777378713bb584/tissue3/</t>
  </si>
  <si>
    <t>/bil/data/49/77/49777378713bb584/tissue3/</t>
  </si>
  <si>
    <t>NCBI:txid10092</t>
  </si>
  <si>
    <t>Tissue3</t>
  </si>
  <si>
    <t>https://download.brainimagelibrary.org/49/77/49777378713bb584/tissue4/</t>
  </si>
  <si>
    <t>/bil/data/49/77/49777378713bb584/tissue4/</t>
  </si>
  <si>
    <t>Tissue4</t>
  </si>
  <si>
    <t>https://download.brainimagelibrary.org/49/77/49777378713bb584/tissue5/</t>
  </si>
  <si>
    <t>/bil/data/49/77/49777378713bb584/tissue5/</t>
  </si>
  <si>
    <t>NCBI:txid10094</t>
  </si>
  <si>
    <t>Tissue5</t>
  </si>
  <si>
    <t>https://download.brainimagelibrary.org/49/77/49777378713bb584/tissue6/</t>
  </si>
  <si>
    <t>/bil/data/49/77/49777378713bb584/tissue6/</t>
  </si>
  <si>
    <t>NCBI:txid10095</t>
  </si>
  <si>
    <t>Tissue6</t>
  </si>
  <si>
    <t>https://download.brainimagelibrary.org/49/77/49777378713bb584/tissue7/</t>
  </si>
  <si>
    <t>/bil/data/49/77/49777378713bb584/tissue7/</t>
  </si>
  <si>
    <t>NCBI:txid10096</t>
  </si>
  <si>
    <t>Tissue7</t>
  </si>
  <si>
    <t>https://download.brainimagelibrary.org/49/77/49777378713bb584/tissue8/</t>
  </si>
  <si>
    <t>/bil/data/49/77/49777378713bb584/tissue8/</t>
  </si>
  <si>
    <t>NCBI:txid10097</t>
  </si>
  <si>
    <t>Tissue8</t>
  </si>
  <si>
    <t>https://download.brainimagelibrary.org/49/77/49777378713bb584/tissue9/</t>
  </si>
  <si>
    <t>/bil/data/49/77/49777378713bb584/tissue9/</t>
  </si>
  <si>
    <t>NCBI:txid10098</t>
  </si>
  <si>
    <t>Tissue9</t>
  </si>
  <si>
    <t>marmoset</t>
  </si>
  <si>
    <t>https://download.brainimagelibrary.org/31/b3/31b3f5fdea974a79/</t>
  </si>
  <si>
    <t>/bil/data/31/b3/31b3f5fdea974a79/</t>
  </si>
  <si>
    <t>U01 Feng</t>
  </si>
  <si>
    <t>31b3f5fdea974a79</t>
  </si>
  <si>
    <t>Guoping Feng</t>
  </si>
  <si>
    <t>Massachusetts Institute of Technology</t>
  </si>
  <si>
    <t>1-U01-MH114819-01</t>
  </si>
  <si>
    <t>NCBI:txid9483</t>
  </si>
  <si>
    <t>20190621_CTX_DLX-GFP_PVALB_POSTN_CJJamie_010</t>
  </si>
  <si>
    <t>Cortex</t>
  </si>
  <si>
    <t>Cortex PVALB+ POSTN+ DLX5/6-GFP+ Marmoset Jamie 20190621</t>
  </si>
  <si>
    <t>Image and morphological reconstruction of a cortical interneuron from marmoset, Jamie, after systemic viral IV injection with AAV2/9-hDlx-GFP-fGFP, imaged in June 2019 - positive for DLX5/6-GFP, positive for Parvalbumin, and positive for tyrosine hydroxylase</t>
  </si>
  <si>
    <t>https://download.brainimagelibrary.org/84/bd/84bdd7b6df12b1f7/</t>
  </si>
  <si>
    <t>/bil/data/84/bd/84bdd7b6df12b1f7/</t>
  </si>
  <si>
    <t>84bdd7b6df12b1f7</t>
  </si>
  <si>
    <t>20190516_CTX_DLX-GFP_VIP_CCK_CJJamie_002</t>
  </si>
  <si>
    <t>MORPHO reconstruction</t>
  </si>
  <si>
    <t>Cortex VIP- CCK- DLX5/6-GFP+ Marmoset Jamie 20190519</t>
  </si>
  <si>
    <t>Image and morphological reconstruction of a cortical interneuron from marmoset, Jamie, after systemic viral IV injection with AAV2/9-hDlx-GFP-fGFP, imaged in May 2019 - positive for DLX5/6-GFP, negative for Vasoactive Intestinal Peptide, and negative for Cholecystokinin.</t>
  </si>
  <si>
    <t>https://download.brainimagelibrary.org/b5/cd/b5cd9fc0da4f12b8</t>
  </si>
  <si>
    <t>/bil/data/b5/cd/b5cd9fc0da4f12b8</t>
  </si>
  <si>
    <t>b5cd9fc0da4f12b8</t>
  </si>
  <si>
    <t>20190619__CTX_DLX-GFP_PVALB_TH_CJJamie_010</t>
  </si>
  <si>
    <t>Cortex PVALB- TH+ DLX5/6-GFP+ Marmoset Jamie 20190619</t>
  </si>
  <si>
    <t>Image and morphological reconstruction of a cortical interneuron from marmoset, Jamie, after systemic viral IV injection with AAV2/9-hDlx-GFP-fGFP, imaged in June 2019 - positive for DLX5/6-GFP, negative for Parvalbumin, and positive for tyrosine hydroxylase.</t>
  </si>
  <si>
    <t>https://download.brainimagelibrary.org/f3/a8/f3a8145c0a7a38a3</t>
  </si>
  <si>
    <t>/bil/data/f3/a8/f3a8145c0a7a38a3</t>
  </si>
  <si>
    <t>f3a8145c0a7a38a3</t>
  </si>
  <si>
    <t>20190619_CTX_DLX-GFP_PVALB_TH_CJJamie_011</t>
  </si>
  <si>
    <t>Cortex PVALB+ TH+ DLX5/6-GFP+ Marmoset Jamie 20190619</t>
  </si>
  <si>
    <t>https://download.brainimagelibrary.org/5f/75/5f75caf7685e6ccf</t>
  </si>
  <si>
    <t>/bil/data/5f/75/5f75caf7685e6ccf</t>
  </si>
  <si>
    <t>5f75caf7685e6ccf</t>
  </si>
  <si>
    <t>Cortex 20210413_CJLoreleai_Ex14_S7_Lamp5+_HRH-_Hippo-Region 013</t>
  </si>
  <si>
    <t>WT</t>
  </si>
  <si>
    <t>smFISH</t>
  </si>
  <si>
    <t>Image and morphological reconstruction of a cortical interneuron from marmoset, Loreleai, after systemic viral IV injection with AAV2/9-hDlx-GFP-fGFP, imaged in April 2021 - positive for DLX5/6-GFP, positive for Lysosome-associated membrane glycoprotein 5 and positive for Histamine Receptor H1.</t>
  </si>
  <si>
    <t>https://download.brainimagelibrary.org/92/6e/926e34dedd485320</t>
  </si>
  <si>
    <t>/bil/data/92/6e/926e34dedd485320</t>
  </si>
  <si>
    <t>926e34dedd485320</t>
  </si>
  <si>
    <t>Cortex 20210413_CJLoreleai_Ex14_S7_Lamp5+_HRH-_Hippo-Region 022</t>
  </si>
  <si>
    <t>https://download.brainimagelibrary.org/eb/db/ebdb3d151c5e6f8b</t>
  </si>
  <si>
    <t>/bil/data/eb/db/ebdb3d151c5e6f8b</t>
  </si>
  <si>
    <t>ebdb3d151c5e6f8b</t>
  </si>
  <si>
    <t>Cortex 20210519_CJLoreleai_Ex17_S1_SST_CORT_Hippo-Region 047</t>
  </si>
  <si>
    <t>Image and morphological reconstruction of a hippocampal interneuron from marmoset, Loreleai, after systemic viral IV injection with AAV2/9-hDlx-GFP-fGFP, imaged in May 2021 - positive for DLX5/6-GFP, negative for Somatostatin, and positive for Cortistatin</t>
  </si>
  <si>
    <t>https://download.brainimagelibrary.org/f3/42/f3426dac5f53cd92</t>
  </si>
  <si>
    <t>/bil/data/f3/42/f3426dac5f53cd92</t>
  </si>
  <si>
    <t>f3426dac5f53cd92</t>
  </si>
  <si>
    <t>Cortex 20210413_CJLoreleai_Ex14_S7_Lamp5+_HRH-_Hippo-Region 020</t>
  </si>
  <si>
    <t>https://download.brainimagelibrary.org/00/c5/00c5bada77a1e078</t>
  </si>
  <si>
    <t>/bil/data/00/c5/00c5bada77a1e078</t>
  </si>
  <si>
    <t>00c5bada77a1e078</t>
  </si>
  <si>
    <t>Cortex 20201203_CjYanma_Ex10_S3_PVALB+RGS5+_Hippo-Region 019</t>
  </si>
  <si>
    <t>CjYanma</t>
  </si>
  <si>
    <t>Cortex - 20201203_CjYanma_Ex10_S3_PVALB+RGS5+_Hippo-Region 019</t>
  </si>
  <si>
    <t>Image and morphological reconstruction of a cortical interneuron (EntL) from marmoset, Yanma, after systemic viral IV injection with AAV2/9-hDlx-GFP-fGFP, imaged in December 2020 - positive for DLX5/6-GFP, positive for Parvalbumin and positive for Regulator Of G Protein Signaling 5.</t>
  </si>
  <si>
    <t>https://download.brainimagelibrary.org/01/e3/01e3d665ebd098ea</t>
  </si>
  <si>
    <t>/bil/data/01/e3/01e3d665ebd098ea</t>
  </si>
  <si>
    <t>01e3d665ebd098ea</t>
  </si>
  <si>
    <t>Cortex 20201203_CjYanma_Ex10_S3_PVALB+_RGS5+_Hippo-Region 020</t>
  </si>
  <si>
    <t>Cortex - 20201203_CjYanma_Ex10_S3_PVALB+_RGS5+_Hippo-Region 020</t>
  </si>
  <si>
    <t>Image and morphological reconstruction of a cortical interneuron (EntM) from marmoset, Yanma, after systemic viral IV injection with AAV2/9-hDlx-GFP-fGFP, imaged in December 2020 - positive for DLX5/6-GFP, positive for Parvalbumin and positive for Regulator Of G Protein Signaling 5.</t>
  </si>
  <si>
    <t>https://download.brainimagelibrary.org/02/88/028883deee63b094</t>
  </si>
  <si>
    <t>/bil/data/02/88/028883deee63b094</t>
  </si>
  <si>
    <t>028883deee63b094</t>
  </si>
  <si>
    <t>Cortex 20210224_CJLoreleai_Ex13_S2_SST+_TRHDE+_Hippo-Region 030</t>
  </si>
  <si>
    <t>CjLoreleai</t>
  </si>
  <si>
    <t>Cortex - 20210224_CJLoreleai_Ex13_S2_SST+_TRHDE+_Hippo-Region 030</t>
  </si>
  <si>
    <t>Image and morphological reconstruction of a cortical interneuron (ITD1) from marmoset, Loreleai, after systemic viral IV injection with AAV2/9-hDlx-GFP-fGFP, imaged in February 2021 - positive for DLX5/6-GFP, positive for Somatostatin, and lowly positive for Thyrotropin Releasing Hormone Degrading Enzyme.</t>
  </si>
  <si>
    <t>https://download.brainimagelibrary.org/02/cc/02cc9f44efb33329</t>
  </si>
  <si>
    <t>/bil/data/02/cc/02cc9f44efb33329</t>
  </si>
  <si>
    <t>02cc9f44efb33329</t>
  </si>
  <si>
    <t>Cortex 20210310_CJLoreleai_Ex14_S2_VIP+IGFBP5+_CTX-Region 012</t>
  </si>
  <si>
    <t>Image and morphological reconstruction of a cortical interneuron from marmoset, Loreleai, after systemic viral IV injection with AAV2/9-hDlx-GFP-fGFP, imaged in March 2021 - positive for DLX5/6-GFP, positive for Vasoactive Intestinal Peptide and positive for Insulin Like Growth Factor Binding Prote</t>
  </si>
  <si>
    <t>https://download.brainimagelibrary.org/06/02/06024b37df98fa08</t>
  </si>
  <si>
    <t>/bil/data/06/02/06024b37df98fa08</t>
  </si>
  <si>
    <t>06024b37df98fa08</t>
  </si>
  <si>
    <t>Visual Cortex 20210728_CJLoreleai_EX18_S3_VIP-_SPP1+-Region 112</t>
  </si>
  <si>
    <t>Image and morphological reconstruction of a cortical interneuron from marmoset, Loreleai, after systemic viral IV injection with AAV2/9-hDlx-GFP-fGFP, imaged in July 2021 - positive for DLX5/6-GFP, negative for Vasoactive Intestinal Peptide and positive for Secreted Phosphoprotein 1.</t>
  </si>
  <si>
    <t>https://download.brainimagelibrary.org/07/50/07504513d424f013/</t>
  </si>
  <si>
    <t>/bil/data/07/50/07504513d424f013/</t>
  </si>
  <si>
    <t>07504513d424f013</t>
  </si>
  <si>
    <t>Cortex 20201201_CJYanma_Ex10_PVALB+THSD7a-_Hippo-Region 004</t>
  </si>
  <si>
    <t>CJYanma</t>
  </si>
  <si>
    <t>Cortex - 20201201_CJYanma_Ex10_PVALB+THSD7a-_Hippo-Region 004</t>
  </si>
  <si>
    <t>Image and morphological reconstruction of a cortical interneuron (3b) from marmoset, Yanma, after systemic viral IV injection with AAV2/9-hDlx-GFP-fGFP, imaged in December 2020 - positive for DLX5/6-GFP, positive for Parvalbumin and negative for Thrombospondin Type 1 Domain Containing 7A.</t>
  </si>
  <si>
    <t>https://download.brainimagelibrary.org/08/2a/082a0c96831e73ad/</t>
  </si>
  <si>
    <t>/bil/data/08/2a/082a0c96831e73ad/</t>
  </si>
  <si>
    <t>082a0c96831e73ad</t>
  </si>
  <si>
    <t>Cortex 20210216_CJLoreleai_Ex12_S4_Lamp5+_RELN-_Hippo-Region 010</t>
  </si>
  <si>
    <t>Cortex - 20210216_CJLoreleai_Ex12_S4_Lamp5+_RELN-_Hippo-Region 010</t>
  </si>
  <si>
    <t>Image and morphological reconstruction of a cortical interneuron (PPD2) from marmoset, Loreleai, after systemic viral IV injection with AAV2/9-hDlx-GFP-fGFP, imaged in February 2021 - positive for DLX5/6-GFP, positive for Lysosome-associated membrane glycoprotein 5 and negative for Reelin.</t>
  </si>
  <si>
    <t>https://download.brainimagelibrary.org/0a/20/0a20da181b961239</t>
  </si>
  <si>
    <t>/bil/data/0a/20/0a20da181b961239</t>
  </si>
  <si>
    <t>0a20da181b961239</t>
  </si>
  <si>
    <t>Cortex 20201209_CJYanma_Ex10_S6_SST_CORT_Hippo-Region 043</t>
  </si>
  <si>
    <t>Cortex - 20201209_CJYanma_Ex10_S6_SST+CORT+_Hippo-Region 043</t>
  </si>
  <si>
    <t>Image and morphological reconstruction of a cortical interneuron (ITA2) from marmoset, Yanma, after systemic viral IV injection with AAV2/9-hDlx-GFP-fGFP, imaged in December 2020 - positive for DLX5/6-GFP, positive for Somatostatin, and positive for Cortistatin.</t>
  </si>
  <si>
    <t>https://download.brainimagelibrary.org/0e/c8/0ec84cd3c8b99b0a</t>
  </si>
  <si>
    <t>/bil/data/0e/c8/0ec84cd3c8b99b0a</t>
  </si>
  <si>
    <t>0ec84cd3c8b99b0a</t>
  </si>
  <si>
    <t>Prefrontal Cortex 20210309_CJLoreleai_Ex14_S1_CXCL14+_PAX6+_CTX-Region 044</t>
  </si>
  <si>
    <t>Prefrontal Cortex - 20210309_CJLoreleai_Ex14_S1_CXCL14+_PAX6+_CTX-Region 044</t>
  </si>
  <si>
    <t>Image and morphological reconstruction of a cortical interneuron (12m) from marmoset, Loreleai, after systemic viral IV injection with AAV2/9-hDlx-GFP-fGFP, imaged in March 2021 - positive for DLX5/6-GFP, positive for C-X-C Motif Chemokine Ligand 14, and positive for Paired box protein Pax-6.</t>
  </si>
  <si>
    <t>https://download.brainimagelibrary.org/12/48/12489918115f6fe0/</t>
  </si>
  <si>
    <t>/bil/data/12/48/12489918115f6fe0/</t>
  </si>
  <si>
    <t>12489918115f6fe0</t>
  </si>
  <si>
    <t>Cortex VIP+PTGFR+ DLX5/6-GFP+ Marmoset Yanma 20200901</t>
  </si>
  <si>
    <t>Image and morphological reconstruction of a cortical interneuron from marmoset, Yanma, after systemic viral IV injection with AAV2/9-hDlx-GFP-fGFP, imaged in September 2020 - positive for DLX5/6-GFP, positive for Vasoactive Intestinal Peptide, and positive for Prostaglandin F Receptor</t>
  </si>
  <si>
    <t>https://download.brainimagelibrary.org/1c/5a/1c5a46411536514c</t>
  </si>
  <si>
    <t>/bil/data/1c/5a/1c5a46411536514c</t>
  </si>
  <si>
    <t>1c5a46411536514c</t>
  </si>
  <si>
    <t>Visual Cortex 20210309_CJLoreleai_Ex14_S1_CXCL14+_PAX6-_CTX-Region 028</t>
  </si>
  <si>
    <t>Cj Loreleai</t>
  </si>
  <si>
    <t>Visual Cortex - 20210309_CJLoreleai_Ex14_S1_CXCL14+_PAX6-_CTX-Region 028</t>
  </si>
  <si>
    <t>Image and morphological reconstruction of a cortical interneuron (VLP) from marmoset, Loreleai, after systemic viral IV injection with AAV2/9-hDlx-GFP-fGFP, imaged in March 2021 - positive for DLX5/6-GFP, positive for C-X-C Motif Chemokine Ligand 14, and negative for Paired box protein Pax-6.</t>
  </si>
  <si>
    <t>https://download.brainimagelibrary.org/1e/2a/1e2a02af2359bc99</t>
  </si>
  <si>
    <t>/bil/data/1e/2a/1e2a02af2359bc99</t>
  </si>
  <si>
    <t>1e2a02af2359bc99</t>
  </si>
  <si>
    <t>Cortex 20210217_CJLoreleai_Ex12_S5_Lamp5+_SCGZ-_Hippo-Region 016</t>
  </si>
  <si>
    <t>Cortex - 20210217_CJLoreleai_Ex12_S5_Lamp5+_SCGZ-_Hippo-Region 016</t>
  </si>
  <si>
    <t>Image and morphological reconstruction of a cortical interneuron (AuML) from marmoset, Loreleai, after systemic viral IV injection with AAV2/9-hDlx-GFP-fGFP, imaged in February 2021 - positive for DLX5/6-GFP, positive for Lysosome-associated membrane glycoprotein 5 and negative for Sarcoglycan zeta.</t>
  </si>
  <si>
    <t>https://download.brainimagelibrary.org/22/e8/22e84e8aa9d42dcc</t>
  </si>
  <si>
    <t>/bil/data/22/e8/22e84e8aa9d42dcc</t>
  </si>
  <si>
    <t>22e84e8aa9d42dcc</t>
  </si>
  <si>
    <t>Cortex 20210303_CJLoreleai_Ex13_S4_Lamp5-_Nos1+_Hippo-Region 018</t>
  </si>
  <si>
    <t>Cortex - 20210303_CJLoreleai_Ex13_S4_Lamp5-_Nos1+_Hippo-Region 018</t>
  </si>
  <si>
    <t>Image and morphological reconstruction of a cortical interneuron (AuRPB) from marmoset, Loreleai, after systemic viral IV injection with AAV2/9-hDlx-GFP-fGFP, imaged in March 2021 - positive for DLX5/6-GFP, negative for Lysosome-associated membrane glycoprotein 5 and lowly positive for Nitric oxide synthase 1.</t>
  </si>
  <si>
    <t>https://download.brainimagelibrary.org/25/9b/259bb346761fcdae/</t>
  </si>
  <si>
    <t>/bil/data/25/9b/259bb346761fcdae/</t>
  </si>
  <si>
    <t>259bb346761fcdae</t>
  </si>
  <si>
    <t>Cortex 20210209_CJLoreleai_Ex12_S1_Lamp5+RXFP1+_Hippo-Region 105</t>
  </si>
  <si>
    <t>Image and morphological reconstruction of a cortical interneuron from marmoset, Loreleai, after systemic viral IV injection with AAV2/9-hDlx-GFP-fGFP, imaged in February 2021 - positive for DLX5/6-GFP, positive for Lysosome-associated membrane glycoprotein 5 and negative for Relaxin Family Peptide Receptor 1.</t>
  </si>
  <si>
    <t>https://download.brainimagelibrary.org/26/47/26477cde26f61f7c</t>
  </si>
  <si>
    <t>/bil/data/26/47/26477cde26f61f7c</t>
  </si>
  <si>
    <t>26477cde26f61f7c</t>
  </si>
  <si>
    <t>Â Cortex 20210714_CJYanma_Ex17_S9_VIP+_PDE3A-_Hippo-Region 055</t>
  </si>
  <si>
    <t>Cortex 20210714_CJYanma_Ex17_S9_VIP+_PDE3A-_Hippo-Region 055</t>
  </si>
  <si>
    <t>Image and morphological reconstruction of a cortical interneuron from marmoset, Loreleai, after systemic viral IV injection with AAV2/9-hDlx-GFP-fGFP, imaged in July 2021 - positive for DLX5/6-GFP, positive for Vasoactive Intestinal Peptide, and negative for Phosphodiesterase 3A.</t>
  </si>
  <si>
    <t>https://download.brainimagelibrary.org/27/6e/276e61d1a10d7b34</t>
  </si>
  <si>
    <t>/bil/data/27/6e/276e61d1a10d7b34</t>
  </si>
  <si>
    <t>276e61d1a10d7b34</t>
  </si>
  <si>
    <t>Striatum 20210420_CJLoreleai_Ex14_S10_VIP+_PDE3A+_Hippo- Region 058</t>
  </si>
  <si>
    <t>Image and morphological reconstruction of a striatal interneuron (Cd) from marmoset, Loreleai, after systemic viral IV injection with AAV2/9-hDlx-GFP-fGFP, imaged in April 2021 - positive for DLX5/6-GFP, positive for Vasoactive Intestinal Peptide, and positive for Phosphodiesterase 3A.</t>
  </si>
  <si>
    <t>https://download.brainimagelibrary.org/28/a7/28a70a2242a63091</t>
  </si>
  <si>
    <t>/bil/data/28/a7/28a70a2242a63091</t>
  </si>
  <si>
    <t>28a70a2242a63091</t>
  </si>
  <si>
    <t>Visual Cortex 20210512_CJLoreleai_Ex16_S3_VIP+_SPPI-_CTX-Region 094</t>
  </si>
  <si>
    <t>Image and morphological reconstruction of a cortical interneuron (V1) from marmoset, Loreleai, after systemic viral IV injection with AAV2/9-hDlx-GFP-fGFP, imaged in May 2021 - positive for DLX5/6-GFP, positive for Vasoactive Intestinal Peptide, and negative for Secreted Phosphoprotein 1.</t>
  </si>
  <si>
    <t>https://download.brainimagelibrary.org/29/a1/29a1b8384b1e6485</t>
  </si>
  <si>
    <t>/bil/data/29/a1/29a1b8384b1e6485</t>
  </si>
  <si>
    <t>29a1b8384b1e6485</t>
  </si>
  <si>
    <t>Anterior commissure 20210414_CJLoreleai_Ex14_S8_VIP+_LYPD1-_Hippo-Region 043</t>
  </si>
  <si>
    <t>Image and morphological reconstruction of a Anterior commissural interneuron ((Cp or IPAC (interst. nu acp)) from marmoset, Loreleai, after systemic viral IV injection with AAV2/9-hDlx-GFP-fGFP, imaged in April 2021 - positive for DLX5/6-GFP, positive for Vasoactive Intestinal Peptide, and negative for LY6/PLAUR Domain Containing 1.</t>
  </si>
  <si>
    <t>https://download.brainimagelibrary.org/2f/1c/2f1c0012116acbb8</t>
  </si>
  <si>
    <t>/bil/data/2f/1c/2f1c0012116acbb8</t>
  </si>
  <si>
    <t>2f1c0012116acbb8</t>
  </si>
  <si>
    <t>Cortex 20200113_CJLoreleai_Ex11_S2_VIP-C3LN2+_Hippo-Region 006_2</t>
  </si>
  <si>
    <t>Image and morphological reconstruction of a cortical interneuron from marmoset, Loreleai, after systemic viral IV injection with AAV2/9-hDlx-GFP-fGFP, imaged in January 2021 - positive for DLX5/6-GFP, negative for Vasoactive Intestinal Peptide and positive for Cerebellin 2 Precursor.</t>
  </si>
  <si>
    <t>https://download.brainimagelibrary.org/31/cd/31cd907a7f7cde6d</t>
  </si>
  <si>
    <t>/bil/data/31/cd/31cd907a7f7cde6d</t>
  </si>
  <si>
    <t>31cd907a7f7cde6d</t>
  </si>
  <si>
    <t>Â Cortex 20210414_CJLoreleai_Ex14_S8_VIP+_LYPD1+_Hippo-Region 027</t>
  </si>
  <si>
    <t>Cortex 20210414_CJLoreleai_Ex14_S8_VIP+_LYPD1+_Hippo-Region 027</t>
  </si>
  <si>
    <t>Image and morphological reconstruction of a cortical interneuron (IAT1) from marmoset, Loreleai, after systemic viral IV injection with AAV2/9-hDlx-GFP-fGFP, imaged in April 2021 - positive for DLX5/6-GFP, positive for Vasoactive Intestinal Peptide, and positive for LY6/PLAUR Domain Containing 1.</t>
  </si>
  <si>
    <t>https://download.brainimagelibrary.org/33/ad/33ad9a065af989f6</t>
  </si>
  <si>
    <t>/bil/data/33/ad/33ad9a065af989f6</t>
  </si>
  <si>
    <t>33ad9a065af989f6</t>
  </si>
  <si>
    <t>Cortex 20201202_CJYanma_Ex10_S2_Pvalb+IBSP-_Hippo-Region 073</t>
  </si>
  <si>
    <t>Cortex - 20201202_CJYanma_Ex10_S2_Pvalb+IBSP-_Hippo-Region 073</t>
  </si>
  <si>
    <t>Image and morphological reconstruction of a cortical interneuron (3b) from marmoset, Yanma, after systemic viral IV injection with AAV2/9-hDlx-GFP-fGFP, imaged in December 2020 - positive for DLX5/6-GFP, positive for Parvalbumin and negative for Integrin Binding Sialoprotein.</t>
  </si>
  <si>
    <t>https://download.brainimagelibrary.org/36/b1/36b100524205d3bf</t>
  </si>
  <si>
    <t>/bil/data/36/b1/36b100524205d3bf</t>
  </si>
  <si>
    <t>36b100524205d3bf</t>
  </si>
  <si>
    <t>Cortex 20210518_CJLoreleai_Ex16_S2_CCK+_TRPC6+_STR-Region 054</t>
  </si>
  <si>
    <t>Image and morphological reconstruction of a cortical interneuron (ITA1) from marmoset, Loreleai, after systemic viral IV injection with AAV2/9-hDlx-GFP-fGFP, imaged in May 2021 - positive for DLX5/6-GFP, positive for Cholecystokinin, and positive for Transient Receptor Potential Cation Channel Subfamily C Member 6.</t>
  </si>
  <si>
    <t>https://download.brainimagelibrary.org/38/bb/38bb48971656cacf</t>
  </si>
  <si>
    <t>/bil/data/38/bb/38bb48971656cacf</t>
  </si>
  <si>
    <t>38bb48971656cacf</t>
  </si>
  <si>
    <t>Striatum 20210420_CJLoreleai_Ex14_S10_VIP-_PDE3A+_Hippo-Region 100</t>
  </si>
  <si>
    <t>Image and morphological reconstruction of a striatal interneuron (Cd) from marmoset, Loreleai, after systemic viral IV injection with AAV2/9-hDlx-GFP-fGFP, imaged in April 2021 - positive for DLX5/6-GFP, negative for Vasoactive Intestinal Peptide, and positive for Phosphodiesterase 3A.</t>
  </si>
  <si>
    <t>https://download.brainimagelibrary.org/3a/cc/3acc58bd163128ee</t>
  </si>
  <si>
    <t>/bil/data/3a/cc/3acc58bd163128ee</t>
  </si>
  <si>
    <t>3acc58bd163128ee</t>
  </si>
  <si>
    <t>Visual Cortex 20210804_CJLoreleai_Ex18_S4_VIP+_DIRAS--Region 078</t>
  </si>
  <si>
    <t>Image and morphological reconstruction of a cortical interneuron from marmoset, Loreleai, after systemic viral IV injection with AAV2/9-hDlx-GFP-fGFP, imaged in August 2021 - positive for DLX5/6-GFP, positive for Vasoactive Intestinal Peptide and negative for GTP-binding protein Di-Ras3.</t>
  </si>
  <si>
    <t>https://download.brainimagelibrary.org/3b/3b/3b3b98366946c965</t>
  </si>
  <si>
    <t>/bil/data/3b/3b/3b3b98366946c965</t>
  </si>
  <si>
    <t>3b3b98366946c965</t>
  </si>
  <si>
    <t>Cortex 20210216_CJLoreleai_Ex12_S4_Lamp5-_RELN+_Hippo-Region 062</t>
  </si>
  <si>
    <t>Cortex - 20210216_CJLoreleai_Ex12_S4_Lamp5-_RELN+_Hippo-Region 062</t>
  </si>
  <si>
    <t>Image and morphological reconstruction of a cortical interneuron (ITV) from marmoset, Loreleai, after systemic viral IV injection with AAV2/9-hDlx-GFP-fGFP, imaged in February 2021 - positive for DLX5/6-GFP, negative for Lysosome-associated membrane glycoprotein 5 and lowly positive for Reelin.</t>
  </si>
  <si>
    <t>https://download.brainimagelibrary.org/3e/a4/3ea46b7f9ba783b1</t>
  </si>
  <si>
    <t>/bil/data/3e/a4/3ea46b7f9ba783b1</t>
  </si>
  <si>
    <t>3ea46b7f9ba783b1</t>
  </si>
  <si>
    <t>Visual Cortex 20210512_CJLoreleai_Ex16_S3_VIP-_SPPI+_CTX-Region 072</t>
  </si>
  <si>
    <t>Image and morphological reconstruction of a cortical interneuron (V1) from marmoset, Loreleai, after systemic viral IV injection with AAV2/9-hDlx-GFP-fGFP, imaged in May 2021 - positive for DLX5/6-GFP, negative for Vasoactive Intestinal Peptide, and positive for Secreted Phosphoprotein 1.</t>
  </si>
  <si>
    <t>https://download.brainimagelibrary.org/49/15/49154a82f420870b</t>
  </si>
  <si>
    <t>/bil/data/49/15/49154a82f420870b</t>
  </si>
  <si>
    <t>49154a82f420870b</t>
  </si>
  <si>
    <t>Cortex 20210224_CJLoreleai_Ex13_S2_SST-_TRHDE+_Hippo-Region 031</t>
  </si>
  <si>
    <t>Cortex - 20210224_CJLoreleai_Ex13_S2_SST-_TRHDE+_Hippo-Region 031</t>
  </si>
  <si>
    <t>Image and morphological reconstruction of a cortical interneuron (ITV) from marmoset, Loreleai, after systemic viral IV injection with AAV2/9-hDlx-GFP-fGFP, imaged in February 2021 - positive for DLX5/6-GFP, negative for Somatostatin, and lowly positive for Thyrotropin Releasing Hormone Degrading Enzyme.</t>
  </si>
  <si>
    <t>https://download.brainimagelibrary.org/4a/cf/4acfd86361502103</t>
  </si>
  <si>
    <t>/bil/data/4a/cf/4acfd86361502103</t>
  </si>
  <si>
    <t>4acfd86361502103</t>
  </si>
  <si>
    <t>Cortex 20210212_CJLoreleai_Ex12_S3_Lamp5+_Nos1+_2ndhalf-Region 026</t>
  </si>
  <si>
    <t>Cortex - 20210212_CJLoreleai_Ex12_S3_Lamp5+_Nos1+_2ndhalf-Region 026</t>
  </si>
  <si>
    <t>Image and morphological reconstruction of a cortical interneuron from marmoset, Loreleai, after systemic viral IV injection with AAV2/9-hDlx-GFP-fGFP, imaged in February 2021 - positive for DLX5/6-GFP, positive for Lysosome-associated membrane glycoprotein 5 and positive for Nitric oxide synthase 1.</t>
  </si>
  <si>
    <t>https://download.brainimagelibrary.org/4c/aa/4caa5f0fce5ebcec</t>
  </si>
  <si>
    <t>/bil/data/4c/aa/4caa5f0fce5ebcec</t>
  </si>
  <si>
    <t>4caa5f0fce5ebcec</t>
  </si>
  <si>
    <t>Cortex 20210721_CJLoreleai_Ex17_S16_PVALB+_THSD7A+_Hippo-Region 055</t>
  </si>
  <si>
    <t>Image and morphological reconstruction of a cortical interneuron from marmoset, Loreleai, after systemic viral IV injection with AAV2/9-hDlx-GFP-fGFP, imaged in July 2021 - positive for DLX5/6-GFP, positive for Parvalbumin and positive for Thrombospondin Type 1 Domain Containing 7A</t>
  </si>
  <si>
    <t>https://download.brainimagelibrary.org/4c/dd/4cddeeb55b236c76</t>
  </si>
  <si>
    <t>/bil/data/4c/dd/4cddeeb55b236c76</t>
  </si>
  <si>
    <t>4cddeeb55b236c76</t>
  </si>
  <si>
    <t>Cortex 20210728_CJLoreleai_EX18_S3_VIP+_SPP1--Region 054</t>
  </si>
  <si>
    <t>Image and morphological reconstruction of a cortical interneuron from marmoset, Loreleai, after systemic viral IV injection with AAV2/9-hDlx-GFP-fGFP, imaged in July 2021 - positive for DLX5/6-GFP, positive for Vasoactive Intestinal Peptide and negative for Secreted Phosphoprotein 1.</t>
  </si>
  <si>
    <t>https://download.brainimagelibrary.org/4e/50/4e50f939b8d549bc</t>
  </si>
  <si>
    <t>/bil/data/4e/50/4e50f939b8d549bc</t>
  </si>
  <si>
    <t>4e50f939b8d549bc</t>
  </si>
  <si>
    <t>Cortex 20210728_CJLoreleai_EX18_S3_VIP+_SPP1--Region 102</t>
  </si>
  <si>
    <t>https://download.brainimagelibrary.org/50/00/500042978fab9d11</t>
  </si>
  <si>
    <t>/bil/data/50/00/500042978fab9d11</t>
  </si>
  <si>
    <t>500042978fab9d11</t>
  </si>
  <si>
    <t>Cortex 20210728_CJLoreleai_EX18_S3_VIP-_SPP1+-Region 053</t>
  </si>
  <si>
    <t>https://download.brainimagelibrary.org/51/b1/51b194db80ed2af2</t>
  </si>
  <si>
    <t>/bil/data/51/b1/51b194db80ed2af2</t>
  </si>
  <si>
    <t>51b194db80ed2af2</t>
  </si>
  <si>
    <t>Visual Cortex 20210309_CJLoreleai_Ex14_S1_CXCL14+_PAX6-_CTX-Region 034</t>
  </si>
  <si>
    <t>Visual Cortex - 20210309_CJLoreleai_Ex14_S1_CXCL14+_PAX6-_CTX-Region 034</t>
  </si>
  <si>
    <t>Image and morphological reconstruction of a cortical interneuron (V1) from marmoset, Loreleai, after systemic viral IV injection with AAV2/9-hDlx-GFP-fGFP, imaged in March 2021 - positive for DLX5/6-GFP, positive for C-X-C Motif Chemokine Ligand 14, and negative for Paired box protein Pax-6.</t>
  </si>
  <si>
    <t>https://download.brainimagelibrary.org/54/29/5429ce4d58e0acde</t>
  </si>
  <si>
    <t>/bil/data/54/29/5429ce4d58e0acde</t>
  </si>
  <si>
    <t>5429ce4d58e0acde</t>
  </si>
  <si>
    <t>Cortex 20210413_CJLoreleai_Ex14_S7_Lamp5+_HRH-_Hippo-Region 061</t>
  </si>
  <si>
    <t>Image and morphological reconstruction of a cortical interneuron (IAT1) from marmoset, Loreleai, after systemic viral IV injection with AAV2/9-hDlx-GFP-fGFP, imaged in April 2021 - positive for DLX5/6-GFP, positive for Lysosomal Associated Membrane Protein Family Member, and negative for Histamine Receptor H1.</t>
  </si>
  <si>
    <t>https://download.brainimagelibrary.org/54/8f/548f03c09b3e69eb</t>
  </si>
  <si>
    <t>/bil/data/54/8f/548f03c09b3e69eb</t>
  </si>
  <si>
    <t>548f03c09b3e69eb</t>
  </si>
  <si>
    <t>Cortex 20210714_CJYanma_Ex17_S9_VIP+_PDE3A-_Hippo-Region 058</t>
  </si>
  <si>
    <t>https://download.brainimagelibrary.org/55/8a/558a98a927cae96e</t>
  </si>
  <si>
    <t>/bil/data/55/8a/558a98a927cae96e</t>
  </si>
  <si>
    <t>558a98a927cae96e</t>
  </si>
  <si>
    <t>Cortex 20210303_CJLoreleai_Ex13_S4_Lamp5+_Nos1+_Hippo-Region 062</t>
  </si>
  <si>
    <t>Cortex - 20210303_CJLoreleai_Ex13_S4_Lamp5+_Nos1+_Hippo-Region 062</t>
  </si>
  <si>
    <t>Image and morphological reconstruction of a cortical interneuron (1&amp;2) from marmoset, Loreleai, after systemic viral IV injection with AAV2/9-hDlx-GFP-fGFP, imaged in March 2021 - positive for DLX5/6-GFP, positive for Lysosome-associated membrane glycoprotein 5 and positive for Nitric oxide synthase 1.</t>
  </si>
  <si>
    <t>https://download.brainimagelibrary.org/56/8a/568ad9c3e8b193d0/</t>
  </si>
  <si>
    <t>/bil/data/56/8a/568ad9c3e8b193d0/</t>
  </si>
  <si>
    <t>568ad9c3e8b193d0</t>
  </si>
  <si>
    <t>Cortex 20210224_CJLoreleai_Ex13_S2_SST+_TRHDE+_Hippo-Region 028</t>
  </si>
  <si>
    <t>Cortex - 20210224_CJLoreleai_Ex13_S2_SST+_TRHDE+_Hippo-Region 028</t>
  </si>
  <si>
    <t>Image and morphological reconstruction of a cortical interneuron ( ITD1) from marmoset, Loreleai, after systemic viral IV injection with AAV2/9-hDlx-GFP-fGFP, imaged in February 2021 - positive for DLX5/6-GFP, positive for Somatostatin, and positive for Thyrotropin Releasing Hormone Degrading Enzyme.</t>
  </si>
  <si>
    <t>https://download.brainimagelibrary.org/56/aa/56aa52bc656b688e</t>
  </si>
  <si>
    <t>/bil/data/56/aa/56aa52bc656b688e</t>
  </si>
  <si>
    <t>56aa52bc656b688e</t>
  </si>
  <si>
    <t>Cortex 20210212_CJLoreleai_Ex12_S3_Lamp5+_Nos1+_2ndhalf-Region 033</t>
  </si>
  <si>
    <t>Cortex - 20210212_CJLoreleai_Ex12_S3_Lamp5+_Nos1+_2ndhalf-Region 033</t>
  </si>
  <si>
    <t>https://download.brainimagelibrary.org/56/b8/56b8adf4e95108c9/</t>
  </si>
  <si>
    <t>/bil/data/56/b8/56b8adf4e95108c9/</t>
  </si>
  <si>
    <t>56b8adf4e95108c9</t>
  </si>
  <si>
    <t>Cortex 20210210_CJLoreleai_Ex12_S2_Lamp5+_HRH1-_Hippo-Region 016</t>
  </si>
  <si>
    <t>Cortex - 20210210_CJLoreleai_Ex12_S2_Lamp5+_HRH1-_Hippo-Region 016</t>
  </si>
  <si>
    <t>Image and morphological reconstruction of a cortical interneuron (3b) from marmoset, Loreleai, after systemic viral IV injection with AAV2/9-hDlx-GFP-fGFP, imaged in February 2021 - positive for DLX5/6-GFP, positive for Lysosome-associated membrane glycoprotein 5 and negative for Histamine Receptor H1.</t>
  </si>
  <si>
    <t>https://download.brainimagelibrary.org/58/16/58169dc0d7294e45</t>
  </si>
  <si>
    <t>/bil/data/58/16/58169dc0d7294e45</t>
  </si>
  <si>
    <t>58169dc0d7294e45</t>
  </si>
  <si>
    <t>Visual Cortex 20210803_CJLoreleai_Ex18_S2_VIP-_CRH+-Region 117</t>
  </si>
  <si>
    <t>Image and morphological reconstruction of a cortical interneuron from marmoset, Loreleai, after systemic viral IV injection with AAV2/9-hDlx-GFP-fGFP, imaged in August 2021 - positive for DLX5/6-GFP, negative for Vasoactive Intestinal Peptide, and positive for Corticotropin Releasing Hormone.</t>
  </si>
  <si>
    <t>https://download.brainimagelibrary.org/5e/1c/5e1cac6750e6a4c6</t>
  </si>
  <si>
    <t>/bil/data/5e/1c/5e1cac6750e6a4c6</t>
  </si>
  <si>
    <t>5e1cac6750e6a4c6</t>
  </si>
  <si>
    <t>Cortex 20210715_CJYanma_Ex17_S10_Lamp5-_Nos1+_Hippo-Region 009</t>
  </si>
  <si>
    <t>Image and morphological reconstruction of a cortical interneuron from marmoset, Yanma, after systemic viral IV injection with AAV2/9-hDlx-GFP-fGFP, imaged in July 2021 - positive for DLX5/6-GFP, negative for Lysosome-associated membrane glycoprotein 5 and positive for Nitric oxide synthase 1.</t>
  </si>
  <si>
    <t>https://download.brainimagelibrary.org/5f/28/5f287287004fdd8e</t>
  </si>
  <si>
    <t>/bil/data/5f/28/5f287287004fdd8e</t>
  </si>
  <si>
    <t>5f287287004fdd8e</t>
  </si>
  <si>
    <t>Prefrontal Cortex 20210309_CJLoreleai_Ex14_S1_CXCL14+_PAX6+_CTX-Region 058</t>
  </si>
  <si>
    <t>Prefrontal Cortex - 20210309_CJLoreleai_Ex14_S1_CXCL14+_PAX6+_CTX-Region 058</t>
  </si>
  <si>
    <t>Image and morphological reconstruction of a cortical interneuron (8B) from marmoset, Loreleai, after systemic viral IV injection with AAV2/9-hDlx-GFP-fGFP, imaged in March 2021 - positive for DLX5/6-GFP, positive for C-X-C Motif Chemokine Ligand 14, and positive for Paired box protein Pax-6.</t>
  </si>
  <si>
    <t>https://download.brainimagelibrary.org/5f/80/5f80eba09b72bb20</t>
  </si>
  <si>
    <t>/bil/data/5f/80/5f80eba09b72bb20</t>
  </si>
  <si>
    <t>5f80eba09b72bb20</t>
  </si>
  <si>
    <t>Cortex 20210224_CJLoreleai_Ex13_S2_SST+_TRHDE+_Hippo-Region 022</t>
  </si>
  <si>
    <t>Cortex - 20210224_CJLoreleai_Ex13_S2_SST+_TRHDE+_Hippo-Region 022</t>
  </si>
  <si>
    <t>Image and morphological reconstruction of a cortical interneuron (AuR) from marmoset, Loreleai, after systemic viral IV injection with AAV2/9-hDlx-GFP-fGFP, imaged in February 2021 - positive for DLX5/6-GFP, positive for Somatostatin, and lowly positive for Thyrotropin Releasing Hormone Degrading Enzyme.</t>
  </si>
  <si>
    <t>https://download.brainimagelibrary.org/61/99/619986c99263f809</t>
  </si>
  <si>
    <t>/bil/data/61/99/619986c99263f809</t>
  </si>
  <si>
    <t>619986c99263f809</t>
  </si>
  <si>
    <t>Cortex 20210217_CJLoreleai_Ex12_S5_Lamp5+_SCGZ+_Hippo-Region 061</t>
  </si>
  <si>
    <t>Cortex - 20210217_CJLoreleai_Ex12_S5_Lamp5+_SCGZ+_Hippo-Region 061</t>
  </si>
  <si>
    <t>Image and morphological reconstruction of a cortical interneuron (PPV) from marmoset, Loreleai, after systemic viral IV injection with AAV2/9-hDlx-GFP-fGFP, imaged in February 2021 - positive for DLX5/6-GFP, positive for Lysosome-associated membrane glycoprotein 5 and positive for Sarcoglycan zeta.</t>
  </si>
  <si>
    <t>https://download.brainimagelibrary.org/62/0f/620f133cb3715977</t>
  </si>
  <si>
    <t>/bil/data/62/0f/620f133cb3715977</t>
  </si>
  <si>
    <t>620f133cb3715977</t>
  </si>
  <si>
    <t>Cortex 20201203_CjYanma_Ex10_S3_PVALB_RGS5_Hippo-Region 004</t>
  </si>
  <si>
    <t>Cortex - 20201203_CjYanma_Ex10_S3_PVALB+RGS5+_Hippo-Region 004</t>
  </si>
  <si>
    <t>Image and morphological reconstruction of a cortical interneuron (24a) from marmoset, Yanma, after systemic viral IV injection with AAV2/9-hDlx-GFP-fGFP, imaged in December 2020 - positive for DLX5/6-GFP, positive for Parvalbumin and positive for Regulator Of G Protein Signaling 5.</t>
  </si>
  <si>
    <t>https://download.brainimagelibrary.org/63/c4/63c480299a7543f0</t>
  </si>
  <si>
    <t>/bil/data/63/c4/63c480299a7543f0</t>
  </si>
  <si>
    <t>63c480299a7543f0</t>
  </si>
  <si>
    <t>Cortex 20210728_CJLoreleai_EX18_S3_VIP-_SPP1+-Region 016</t>
  </si>
  <si>
    <t>https://download.brainimagelibrary.org/66/f8/66f882082da3004b</t>
  </si>
  <si>
    <t>/bil/data/66/f8/66f882082da3004b</t>
  </si>
  <si>
    <t>66f882082da3004b</t>
  </si>
  <si>
    <t>Cortex 20210519_CJLoreleai_Ex17_S1_SST-_CORT+_Hippo-Region 038</t>
  </si>
  <si>
    <t>Image and morphological reconstruction of a cortical interneuron (area 30 Cx) from marmoset, Loreleai, after systemic viral IV injection with AAV2/9-hDlx-GFP-fGFP, imaged in May 2021 - positive for DLX5/6-GFP, negative for Somatostatin, and positive for Cortistatin.</t>
  </si>
  <si>
    <t>https://download.brainimagelibrary.org/68/4e/684e5b87289e9342</t>
  </si>
  <si>
    <t>/bil/data/68/4e/684e5b87289e9342</t>
  </si>
  <si>
    <t>684e5b87289e9342</t>
  </si>
  <si>
    <t>Prefrontal Cortex 20210512_CJLoreleai_Ex16_S3_VIP-_SPPI+_CTX-Region 008</t>
  </si>
  <si>
    <t>Image and morphological reconstruction of a cortical interneuron (46 (area 46 Cx) from marmoset, Loreleai, after systemic viral IV injection with AAV2/9-hDlx-GFP-fGFP, imaged in May 2021 - positive for DLX5/6-GFP, negative for Vasoactive Intestinal Peptide, and positive for Secreted Phosphoprotein 1.</t>
  </si>
  <si>
    <t>https://download.brainimagelibrary.org/69/bd/69bd34208e4cd3de/</t>
  </si>
  <si>
    <t>/bil/data/69/bd/69bd34208e4cd3de/</t>
  </si>
  <si>
    <t>69bd34208e4cd3de</t>
  </si>
  <si>
    <t>Cortex CALB1+SST-_1 DLX5/6-GFP+ Marmoset Yanma 20200805</t>
  </si>
  <si>
    <t>Image and morphological reconstruction of a cortical interneuron from marmoset, Yanma, after systemic viral IV injection with AAV2/9-hDlx-GFP-fGFP, imaged in August 2020 - positive for DLX5/6-GFP, positive for Calbindin 1, and negative for Somatostatin</t>
  </si>
  <si>
    <t>https://download.brainimagelibrary.org/6f/39/6f396fe8eacde20e</t>
  </si>
  <si>
    <t>/bil/data/6f/39/6f396fe8eacde20e</t>
  </si>
  <si>
    <t>6f396fe8eacde20e</t>
  </si>
  <si>
    <t>Cortex 20210310_CJLoreleai_Ex14_S2_VIP+_IGFBP5+_CTX-Region 057</t>
  </si>
  <si>
    <t>Image and morphological reconstruction of a cortical interneuron from marmoset, Loreleai, after systemic viral IV injection with AAV2/9-hDlx-GFP-fGFP, imaged in March 2021 - positive for DLX5/6-GFP, positive for Vasoactive Intestinal Peptide and positive for Insulin Like Growth Factor Binding Protein 5.</t>
  </si>
  <si>
    <t>https://download.brainimagelibrary.org/72/24/722401149953c30d</t>
  </si>
  <si>
    <t>/bil/data/72/24/722401149953c30d</t>
  </si>
  <si>
    <t>722401149953c30d</t>
  </si>
  <si>
    <t>Cortex 20210302_CJLoreleai_Ex13_S3_Lamp5+NDNF+_Hippo-Region 055</t>
  </si>
  <si>
    <t>Image and morphological reconstruction of a cortical interneuron from marmoset, Loreleai, after systemic viral IV injection with AAV2/9-hDlx-GFP-fGFP, imaged in March 2021 - positive for DLX5/6-GFP, positive for Lysosome-associated membrane glycoprotein 5 and positive for Neuron Derived Neurotrophic Factor.</t>
  </si>
  <si>
    <t>https://download.brainimagelibrary.org/72/f4/72f42ab09cecd7e8</t>
  </si>
  <si>
    <t>/bil/data/72/f4/72f42ab09cecd7e8</t>
  </si>
  <si>
    <t>72f42ab09cecd7e8</t>
  </si>
  <si>
    <t>Cortex 20210212_CJLoreleai_Ex12_S3_Lamp5+_Nos1+_2ndhalf-Region 035</t>
  </si>
  <si>
    <t>Cortex - 20210212_CJLoreleai_Ex12_S3_Lamp5+_Nos1+_2ndhalf-Region 035</t>
  </si>
  <si>
    <t>https://download.brainimagelibrary.org/78/67/78674abbceff7f6b</t>
  </si>
  <si>
    <t>/bil/data/78/67/78674abbceff7f6b</t>
  </si>
  <si>
    <t>78674abbceff7f6b</t>
  </si>
  <si>
    <t>Cortex 20210303_CJLoreleai_Ex13_S4_Lamp5+_Nos1+_Hippo-Region 025</t>
  </si>
  <si>
    <t>Cortex - 20210303_CJLoreleai_Ex13_S4_Lamp5+_Nos1+_Hippo-Region 025</t>
  </si>
  <si>
    <t>Image and morphological reconstruction of a cortical interneuron (ITV) from marmoset, Loreleai, after systemic viral IV injection with AAV2/9-hDlx-GFP-fGFP, imaged in March 2021 - positive for DLX5/6-GFP, positive for Lysosome-associated membrane glycoprotein 5 and positive for Nitric oxide synthase 1.</t>
  </si>
  <si>
    <t>https://download.brainimagelibrary.org/7a/56/7a5602de7e26e7e9</t>
  </si>
  <si>
    <t>/bil/data/7a/56/7a5602de7e26e7e9</t>
  </si>
  <si>
    <t>7a5602de7e26e7e9</t>
  </si>
  <si>
    <t>Cortex 20210419_CJLoreleai_Ex14_S9_VIP+_STY6+_Hippo-Region 055</t>
  </si>
  <si>
    <t>Image and morphological reconstruction of a cortical interneuron (24b) from marmoset, Loreleai, after systemic viral IV injection with AAV2/9-hDlx-GFP-fGFP, imaged in April 2021 - positive for DLX5/6-GFP, positive for Vasoactive Intestinal Peptide, and positive for Synaptotagmin 6.</t>
  </si>
  <si>
    <t>https://download.brainimagelibrary.org/7b/d3/7bd33f5cf9593d3c</t>
  </si>
  <si>
    <t>/bil/data/7b/d3/7bd33f5cf9593d3c</t>
  </si>
  <si>
    <t>7bd33f5cf9593d3c</t>
  </si>
  <si>
    <t>Visual Cortex 20210804_CJLoreleai_Ex18_S4_VIP+_DIRAS--Region 073</t>
  </si>
  <si>
    <t>https://download.brainimagelibrary.org/7c/69/7c69cc260445ae72</t>
  </si>
  <si>
    <t>/bil/data/7c/69/7c69cc260445ae72</t>
  </si>
  <si>
    <t>7c69cc260445ae72</t>
  </si>
  <si>
    <t>Cortex 20210728_CJLoreleai_EX18_S3_VIP-_SPP1+-Region 018</t>
  </si>
  <si>
    <t>https://download.brainimagelibrary.org/7d/5c/7d5c5bfa6fd88e7e</t>
  </si>
  <si>
    <t>/bil/data/7d/5c/7d5c5bfa6fd88e7e</t>
  </si>
  <si>
    <t>7d5c5bfa6fd88e7e</t>
  </si>
  <si>
    <t>Cortex 20210414_CJLoreleai_Ex14_S8_VIP+_LYPD1+_Hippo-Region 024</t>
  </si>
  <si>
    <t>https://download.brainimagelibrary.org/87/2a/872ac07629ac63f3</t>
  </si>
  <si>
    <t>/bil/data/87/2a/872ac07629ac63f3</t>
  </si>
  <si>
    <t>872ac07629ac63f3</t>
  </si>
  <si>
    <t>Visual Cortex 20210804_CJLoreleai_Ex18_S4_VIP+_DIRAS--Region 072</t>
  </si>
  <si>
    <t>https://download.brainimagelibrary.org/88/73/88732bec88a734fc</t>
  </si>
  <si>
    <t>/bil/data/88/73/88732bec88a734fc</t>
  </si>
  <si>
    <t>88732bec88a734fc</t>
  </si>
  <si>
    <t>Cortex 20210520_CJLoreleai_Ex17_S2_SST+_NPY-_Hippo-Region 075</t>
  </si>
  <si>
    <t>Image and morphological reconstruction of a cortical interneuron (AuRPB) from marmoset, Loreleai, after systemic viral IV injection with AAV2/9-hDlx-GFP-fGFP, imaged in May 2021 - positive for DLX5/6-GFP, positive for Somatostatin, and negative for Neuropeptide Y.</t>
  </si>
  <si>
    <t>https://download.brainimagelibrary.org/8a/c6/8ac62bbadc4a5186</t>
  </si>
  <si>
    <t>/bil/data/8a/c6/8ac62bbadc4a5186</t>
  </si>
  <si>
    <t>8ac62bbadc4a5186</t>
  </si>
  <si>
    <t>Cortex 20210210_CJLoreleai_Ex12_S3_Lamp5-_Nos1+_Hippo-Region 014</t>
  </si>
  <si>
    <t>Cortex - 20210210_CJLoreleai_Ex12_S3_Lamp5-_Nos1+_Hippo-Region 014</t>
  </si>
  <si>
    <t>Image and morphological reconstruction of a cortical interneuron (ITD1) from marmoset, Loreleai, after systemic viral IV injection with AAV2/9-hDlx-GFP-fGFP, imaged in February 2021 - positive for DLX5/6-GFP, negative for Lysosome-associated membrane glycoprotein 5 and positive for Nitric oxide synthase 1.</t>
  </si>
  <si>
    <t>https://download.brainimagelibrary.org/8e/0a/8e0a339ebe899e6e</t>
  </si>
  <si>
    <t>/bil/data/8e/0a/8e0a339ebe899e6e</t>
  </si>
  <si>
    <t>8e0a339ebe899e6e</t>
  </si>
  <si>
    <t>Cortex 20210803_CJLoreleai_Ex18_S2_VIP-_CRH+-Region 004</t>
  </si>
  <si>
    <t>https://download.brainimagelibrary.org/91/a1/91a101ad4349e323</t>
  </si>
  <si>
    <t>/bil/data/91/a1/91a101ad4349e323</t>
  </si>
  <si>
    <t>91a101ad4349e323</t>
  </si>
  <si>
    <t>Visual Cortex 20210512_CJLoreleai_Ex16_S3_VIP-_SPPI+_CTX-Region 048</t>
  </si>
  <si>
    <t>Image and morphological reconstruction of a cortical interneuron (V1) from marmoset, Loreleai, after systemic viral IV injection with AAV2/9-hDlx-GFP-fGFP, imaged in May 2021 - positive for DLX5/6-GFP, negative for Vasoactive Intestinal Peptide, and positive for Secreted Phosphoprotein 1</t>
  </si>
  <si>
    <t>https://download.brainimagelibrary.org/92/1f/921f1d1f59387752</t>
  </si>
  <si>
    <t>/bil/data/92/1f/921f1d1f59387752</t>
  </si>
  <si>
    <t>921f1d1f59387752</t>
  </si>
  <si>
    <t>Cortex 20210525_CJLoreleai_Ex17_S3_SST+_TRHDE+_Hippo-Region 066</t>
  </si>
  <si>
    <t>Image and morphological reconstruction of a cortical interneuron ((AuRM (aud. belt Cx, rostmed.)) from marmoset, Loreleai, after systemic viral IV injection with AAV2/9-hDlx-GFP-fGFP, imaged in May 2021 - positive for DLX5/6-GFP, positive for Somatostatin, and positive for Thyrotropin Releasing Hormone Degrading Enzyme.</t>
  </si>
  <si>
    <t>https://download.brainimagelibrary.org/93/0d/930da80ad0342691</t>
  </si>
  <si>
    <t>/bil/data/93/0d/930da80ad0342691</t>
  </si>
  <si>
    <t>930da80ad0342691</t>
  </si>
  <si>
    <t>Cortex 20210121_CJLoreleai_Ex11_S4_VIP+LYPD1+_Hippo-Region 006</t>
  </si>
  <si>
    <t>Image and morphological reconstruction of a cortical interneuron from marmoset, Loreleai, after systemic viral IV injection with AAV2/9-hDlx-GFP-fGFP, imaged in January 2021 - positive for DLX5/6-GFP, positive for Vasoactive Intestinal Peptide and positive for LY6/PLAUR Domain Containing 1.</t>
  </si>
  <si>
    <t>https://download.brainimagelibrary.org/94/3c/943cd038a15d6526</t>
  </si>
  <si>
    <t>/bil/data/94/3c/943cd038a15d6526</t>
  </si>
  <si>
    <t>943cd038a15d6526</t>
  </si>
  <si>
    <t>Cortex 20210303_CJLoreleai_Ex13_S4_Lamp5-_Nos1+_Hippo-Region 010</t>
  </si>
  <si>
    <t>Cortex - 20210303_CJLoreleai_Ex13_S4_Lamp5-_Nos1+_Hippo-Region 010</t>
  </si>
  <si>
    <t>Image and morphological reconstruction of a cortical interneuron (S2) from marmoset, Loreleai, after systemic viral IV injection with AAV2/9-hDlx-GFP-fGFP, imaged in March 2021 - positive for DLX5/6-GFP, negative for Lysosome-associated membrane glycoprotein 5 and lowly positive for Nitric oxide synthase 1.</t>
  </si>
  <si>
    <t>https://download.brainimagelibrary.org/95/cf/95cfa9a3667e7a7b</t>
  </si>
  <si>
    <t>/bil/data/95/cf/95cfa9a3667e7a7b</t>
  </si>
  <si>
    <t>95cfa9a3667e7a7b</t>
  </si>
  <si>
    <t>Cortex 20210518_CJLoreleai_Ex16_S2_CCK-_TRPC6+_STR-Region 053</t>
  </si>
  <si>
    <t>Image and morphological reconstruction of a cortical interneuron (ITA1) from marmoset, Loreleai, after systemic viral IV injection with AAV2/9-hDlx-GFP-fGFP, imaged in May 2021 - positive for DLX5/6-GFP, negative for Cholecystokinin, and positive for Transient Receptor Potential Cation Channel Subfamily C Member 6.</t>
  </si>
  <si>
    <t>https://download.brainimagelibrary.org/97/02/970294e86ff75a67</t>
  </si>
  <si>
    <t>/bil/data/97/02/970294e86ff75a67</t>
  </si>
  <si>
    <t>970294e86ff75a67</t>
  </si>
  <si>
    <t>Cortex 20210209_CJLoreleai_Ex12_S1_Lamp5+_RXFP1-_Hippo-Region 082</t>
  </si>
  <si>
    <t>https://download.brainimagelibrary.org/98/51/98513d30a768d88d</t>
  </si>
  <si>
    <t>/bil/data/98/51/98513d30a768d88d</t>
  </si>
  <si>
    <t>98513d30a768d88d</t>
  </si>
  <si>
    <t>Cortex 20210721_CJLoreleai_Ex17_S16_PVALB+_THSD7A-_Hippo-Region 078</t>
  </si>
  <si>
    <t>Image and morphological reconstruction of a cortical interneuron from marmoset, Loreleai, after systemic viral IV injection with AAV2/9-hDlx-GFP-fGFP, imaged in July 2021 - positive for DLX5/6-GFP, positive for Parvalbumin and negative for Thrombospondin Type 1 Domain Containing 7A</t>
  </si>
  <si>
    <t>https://download.brainimagelibrary.org/9a/53/9a53a80e937b1ec0</t>
  </si>
  <si>
    <t>/bil/data/9a/53/9a53a80e937b1ec0</t>
  </si>
  <si>
    <t>9a53a80e937b1ec0</t>
  </si>
  <si>
    <t>Â Cortex 20210223_CJLoreleai_Ex13_S1_SST+_SFRP2+_Hippo-Region 054</t>
  </si>
  <si>
    <t>Cortex 20210223_CJLoreleai_Ex13_S1_SST+_SFRP2+_Hippo-Region 054</t>
  </si>
  <si>
    <t>Image and morphological reconstruction of a cortical interneuron from marmoset, Loreleai, after systemic viral IV injection with AAV2/9-hDlx-GFP-fGFP, imaged in February 2021 - positive for DLX5/6-GFP, positive for Somatostatin, and positive for Secreted Frizzled Related Protein 2.</t>
  </si>
  <si>
    <t>https://download.brainimagelibrary.org/a0/72/a072e4c3e0c43450</t>
  </si>
  <si>
    <t>/bil/data/a0/72/a072e4c3e0c43450</t>
  </si>
  <si>
    <t>a072e4c3e0c43450</t>
  </si>
  <si>
    <t>Cortex 20210518_CJLoreleai_Ex16_S2_CCK+_TRPC6-_STR-Region 052</t>
  </si>
  <si>
    <t>Image and morphological reconstruction of a cortical interneuron (ITA1) from marmoset, Loreleai, after systemic viral IV injection with AAV2/9-hDlx-GFP-fGFP, imaged in May 2021 - positive for DLX5/6-GFP, positive for Cholecystokinin, and negative for Transient Receptor Potential Cation Channel Subfamily C Member 6</t>
  </si>
  <si>
    <t>https://download.brainimagelibrary.org/a1/c6/a1c6e2a1354a4c5e/</t>
  </si>
  <si>
    <t>/bil/data/a1/c6/a1c6e2a1354a4c5e/</t>
  </si>
  <si>
    <t>a1c6e2a1354a4c5e</t>
  </si>
  <si>
    <t>Cortex IGFBP5-VIP+(lowly) DLX5/6-GFP+ Marmoset Yanma 20200831</t>
  </si>
  <si>
    <t>Image and morphological reconstruction of a cortical interneuron from marmoset, Yanma, after systemic viral IV injection with AAV2/9-hDlx-GFP-fGFP, imaged in August 2020 - positive for DLX5/6-GFP,positive for Vasoactive Intestinal Peptide, and negative for Insulin Like Growth Factor Binding Protein 5</t>
  </si>
  <si>
    <t>https://download.brainimagelibrary.org/a6/fc/a6fc5e2e05101515</t>
  </si>
  <si>
    <t>/bil/data/a6/fc/a6fc5e2e05101515</t>
  </si>
  <si>
    <t>a6fc5e2e05101515</t>
  </si>
  <si>
    <t>Cortex 20210413_CJLoreleai_Ex14_S7_Lamp5+_HRH-_Hippo-Region 028</t>
  </si>
  <si>
    <t>Image and morphological reconstruction of a cortical interneuron (IAT2) from marmoset, Loreleai, after systemic viral IV injection with AAV2/9-hDlx-GFP-fGFP, imaged in April 2021 - positive for DLX5/6-GFP, positive for Lysosomal Associated Membrane Protein Family Member, and negative for Histamine Receptor H1.</t>
  </si>
  <si>
    <t>https://download.brainimagelibrary.org/a7/8e/a78e2c3bf61219b5/</t>
  </si>
  <si>
    <t>/bil/data/a7/8e/a78e2c3bf61219b5/</t>
  </si>
  <si>
    <t>a78e2c3bf61219b5</t>
  </si>
  <si>
    <t>Cortex 20210216_CJLoreleai_Ex12_S4_Lamp5+_RELN+_Hippo-Region 056</t>
  </si>
  <si>
    <t>Cortex - 20210216_CJLoreleai_Ex12_S4_Lamp5+_RELN+_Hippo-Region 056</t>
  </si>
  <si>
    <t>Image and morphological reconstruction of a cortical interneuron (PPV) from marmoset, Loreleai, after systemic viral IV injection with AAV2/9-hDlx-GFP-fGFP, imaged in February 2021 - positive for DLX5/6-GFP, positive for Lysosome-associated membrane glycoprotein 5 and positive for Reelin.</t>
  </si>
  <si>
    <t>https://download.brainimagelibrary.org/ac/e1/ace1ab7588173843</t>
  </si>
  <si>
    <t>/bil/data/ac/e1/ace1ab7588173843</t>
  </si>
  <si>
    <t>ace1ab7588173843</t>
  </si>
  <si>
    <t>Cortex 20210209_CJLoreleai_Ex12_S1_Lamp5+_RXFP1-_Hippo-Region 008</t>
  </si>
  <si>
    <t>https://download.brainimagelibrary.org/ae/00/ae003d5124e7c567</t>
  </si>
  <si>
    <t>/bil/data/ae/00/ae003d5124e7c567</t>
  </si>
  <si>
    <t>ae003d5124e7c567</t>
  </si>
  <si>
    <t>Cortex 20201203_CjYanma_Ex10_S3_PVALB+_RGS5-_Hippo-Region 044</t>
  </si>
  <si>
    <t>Cortex - 20201203_CjYanma_Ex10_S3_PVALB+_RGS5-_Hippo-Region 044</t>
  </si>
  <si>
    <t>Image and morphological reconstruction of a cortical interneuron (4) from marmoset, Yanma, after systemic viral IV injection with AAV2/9-hDlx-GFP-fGFP, imaged in December 2020 - positive for DLX5/6-GFP, positive for Parvalbumin and negative for Regulator Of G Protein Signaling 5.</t>
  </si>
  <si>
    <t>https://download.brainimagelibrary.org/b1/40/b1404ce15cc7e377</t>
  </si>
  <si>
    <t>/bil/data/b1/40/b1404ce15cc7e377</t>
  </si>
  <si>
    <t>b1404ce15cc7e377</t>
  </si>
  <si>
    <t>Cortex 20210412_CJLoreleai_Ex14_S6_VIP+_CRH+_Hippo-Region 010</t>
  </si>
  <si>
    <t>Image and morphological reconstruction of a cortical interneuron from marmoset, Loreleai, after systemic viral IV injection with AAV2/9-hDlx-GFP-fGFP, imaged in April 2021 - positive for DLX5/6-GFP, positive for Vasoactive Intestinal Peptide, and positive for Corticotropin Releasing Hormone.</t>
  </si>
  <si>
    <t>https://download.brainimagelibrary.org/b2/a1/b2a1813af0999ef9</t>
  </si>
  <si>
    <t>/bil/data/b2/a1/b2a1813af0999ef9</t>
  </si>
  <si>
    <t>b2a1813af0999ef9</t>
  </si>
  <si>
    <t>Cortex 20201203_CjYanma_Ex10_S3_PVALB+_RGS5+_Hippo-Region 043</t>
  </si>
  <si>
    <t>Cortex - 20201203_CjYanma_Ex10_S3_PVALB+_RGS5+_Hippo-Region 043</t>
  </si>
  <si>
    <t>Image and morphological reconstruction of a cortical interneuron (4) from marmoset, Yanma, after systemic viral IV injection with AAV2/9-hDlx-GFP-fGFP, imaged in December 2020 - positive for DLX5/6-GFP, positive for Parvalbumin and positive for Regulator Of G Protein Signaling 5.</t>
  </si>
  <si>
    <t>https://download.brainimagelibrary.org/b4/92/b4929ba3bca48c24</t>
  </si>
  <si>
    <t>/bil/data/b4/92/b4929ba3bca48c24</t>
  </si>
  <si>
    <t>b4929ba3bca48c24</t>
  </si>
  <si>
    <t>Cortex 20210303_CJLoreleai_Ex13_S4_Lamp5-_Nos1+_Hippo-Region 019</t>
  </si>
  <si>
    <t>Cortex - 20210303_CJLoreleai_Ex13_S4_Lamp5-_Nos1+_Hippo-Region 019</t>
  </si>
  <si>
    <t>https://download.brainimagelibrary.org/ba/4a/ba4ae7a4781d6606</t>
  </si>
  <si>
    <t>/bil/data/ba/4a/ba4ae7a4781d6606</t>
  </si>
  <si>
    <t>ba4ae7a4781d6606</t>
  </si>
  <si>
    <t>Cortex 20210212_CJLoreleai_Ex12_S3_Lamp5+_Nos1+_2ndhalf-Region 023</t>
  </si>
  <si>
    <t>Cortex - 20210212_CJLoreleai_Ex12_S3_LAMP5+_NOS1+_2ndhalf-Region 023</t>
  </si>
  <si>
    <t>https://download.brainimagelibrary.org/ba/ac/baac9527e69ac617</t>
  </si>
  <si>
    <t>/bil/data/ba/ac/baac9527e69ac617</t>
  </si>
  <si>
    <t>baac9527e69ac617</t>
  </si>
  <si>
    <t>Cortex 20210212_CJLoreleai_Ex12_S3_Lamp5+_Nos1-_2ndhalf-Region 025</t>
  </si>
  <si>
    <t>Cortex - 20210212_CJLoreleai_Ex12_S3_Lamp5+_Nos1-_2ndhalf-Region 025</t>
  </si>
  <si>
    <t>Image and morphological reconstruction of a cortical interneuron (PPD1) from marmoset, Loreleai, after systemic viral IV injection with AAV2/9-hDlx-GFP-fGFP, imaged in February 2021 - positive for DLX5/6-GFP, positive for Lysosome-associated membrane glycoprotein 5 and negative for Nitric oxide synthase 1.</t>
  </si>
  <si>
    <t>https://download.brainimagelibrary.org/c5/09/c509c8b7a617c173</t>
  </si>
  <si>
    <t>/bil/data/c5/09/c509c8b7a617c173</t>
  </si>
  <si>
    <t>c509c8b7a617c173</t>
  </si>
  <si>
    <t>Visual Cortex 20210803_CJLoreleai_Ex18_S2_VIP-_CRH+-Region 096</t>
  </si>
  <si>
    <t>https://download.brainimagelibrary.org/c5/70/c57067b0137f63e7/</t>
  </si>
  <si>
    <t>/bil/data/c5/70/c57067b0137f63e7/</t>
  </si>
  <si>
    <t>c57067b0137f63e7</t>
  </si>
  <si>
    <t>Cortex CALB1-SST+ DLX5/6-GFP+ Marmoset Yanma 20200805</t>
  </si>
  <si>
    <t>Image and morphological reconstruction of a cortical interneuron from marmoset, Yanma, after systemic viral IV injection with AAV2/9-hDlx-GFP-fGFP, imaged in August 2020 - positive for DLX5/6-GFP,negative for Calbindin 1, and positive for Somatostatin</t>
  </si>
  <si>
    <t>https://download.brainimagelibrary.org/c7/f8/c7f8bc4df2594ca8</t>
  </si>
  <si>
    <t>/bil/data/c7/f8/c7f8bc4df2594ca8</t>
  </si>
  <si>
    <t>c7f8bc4df2594ca8</t>
  </si>
  <si>
    <t>Cortex 20210413_CJLoreleai_Ex14_S7_Lamp5+_HRH-_Hippo-Region 027</t>
  </si>
  <si>
    <t>Image and morphological reconstruction of a cortical interneuron ((IAT2 (inf. temp. ant. Cx, 2)) from marmoset, Loreleai, after systemic viral IV injection with AAV2/9-hDlx-GFP-fGFP, imaged in April 2021 - positive for DLX5/6-GFP, positive for Lysosomal Associated Membrane Protein Family Member, and negative for Histamine Receptor H1</t>
  </si>
  <si>
    <t>https://download.brainimagelibrary.org/c8/5a/c85ad7056bc3ee58</t>
  </si>
  <si>
    <t>/bil/data/c8/5a/c85ad7056bc3ee58</t>
  </si>
  <si>
    <t>c85ad7056bc3ee58</t>
  </si>
  <si>
    <t>Prefrontal Cortex 20210309_CJLoreleai_Ex14_S1_CXCL14+_PAX6-_CTX-Region 064</t>
  </si>
  <si>
    <t>Prefrontal Cortex - 20210309_CJLoreleai_Ex14_S1_CXCL14+_PAX6-_CTX-Region 064</t>
  </si>
  <si>
    <t>Image and morphological reconstruction of a cortical interneuron (12l) from marmoset, Loreleai, after systemic viral IV injection with AAV2/9-hDlx-GFP-fGFP, imaged in March 2021 - positive for DLX5/6-GFP, positive for C-X-C Motif Chemokine Ligand 14, and negative for Paired box protein Pax-6.</t>
  </si>
  <si>
    <t>https://download.brainimagelibrary.org/c9/80/c98004286b0e0ad8</t>
  </si>
  <si>
    <t>/bil/data/c9/80/c98004286b0e0ad8</t>
  </si>
  <si>
    <t>c98004286b0e0ad8</t>
  </si>
  <si>
    <t>Cortex 20210413_CJLoreleai_Ex14_S7_Lamp5+_HRH+_Hippo-Region 011</t>
  </si>
  <si>
    <t>Image and morphological reconstruction of a cortical interneuron (3b (tail)) from marmoset, Loreleai, after systemic viral IV injection with AAV2/9-hDlx-GFP-fGFP, imaged in April 2021 - positive for DLX5/6-GFP, positive for Lysosomal Associated Membrane Protein Family Member, and positive for Histamine Receptor H1.</t>
  </si>
  <si>
    <t>https://download.brainimagelibrary.org/ca/2d/ca2d6613e0eba2ac/</t>
  </si>
  <si>
    <t>/bil/data/ca/2d/ca2d6613e0eba2ac/</t>
  </si>
  <si>
    <t>ca2d6613e0eba2ac</t>
  </si>
  <si>
    <t>Cortex CALB1+SST-_2 DLX5/6-GFP+ Marmoset Yanma 20200805</t>
  </si>
  <si>
    <t>https://download.brainimagelibrary.org/ca/d9/cad96343288d2405</t>
  </si>
  <si>
    <t>/bil/data/ca/d9/cad96343288d2405</t>
  </si>
  <si>
    <t>cad96343288d2405</t>
  </si>
  <si>
    <t>Cortex 20210518_CJLoreleai_Ex16_S2_CCK+_TRPC6-_STR-Region 021</t>
  </si>
  <si>
    <t>Image and morphological reconstruction of a cortical interneuron (ITA2) from marmoset, Loreleai, after systemic viral IV injection with AAV2/9-hDlx-GFP-fGFP, imaged in May 2021 - positive for DLX5/6-GFP, positive for Cholecystokinin, and negative for Transient Receptor Potential Cation Channel Subfamily C Member 6.</t>
  </si>
  <si>
    <t>https://download.brainimagelibrary.org/cd/02/cd022c0f1c01c851</t>
  </si>
  <si>
    <t>/bil/data/cd/02/cd022c0f1c01c851</t>
  </si>
  <si>
    <t>cd022c0f1c01c851</t>
  </si>
  <si>
    <t>Visual Cortex 20210309_CJLoreleai_Ex14_S1_CXCL14+_PAX6-_CTX-Region 012</t>
  </si>
  <si>
    <t>Visual Cortex - 20210309_CJLoreleai_Ex14_S1_CXCL14+_PAX6-_CTX-Region 012</t>
  </si>
  <si>
    <t>Image and morphological reconstruction of a cortical interneuron (DM) from marmoset, Loreleai, after systemic viral IV injection with AAV2/9-hDlx-GFP-fGFP, imaged in March 2021 - positive for DLX5/6-GFP, positive for C-X-C Motif Chemokine Ligand 14, and negative for Paired box protein Pax-6.</t>
  </si>
  <si>
    <t>https://download.brainimagelibrary.org/ce/a8/cea83fb90be09ff1</t>
  </si>
  <si>
    <t>/bil/data/ce/a8/cea83fb90be09ff1</t>
  </si>
  <si>
    <t>cea83fb90be09ff1</t>
  </si>
  <si>
    <t>Cortex 20201201_CJYanma_Ex10_PVALB+THSD7a+_Hippo-Region 017</t>
  </si>
  <si>
    <t>Cortex - 20201201_CJYanma_Ex10_PVALB+THSD7a+Hippo-Region 017</t>
  </si>
  <si>
    <t>Image and morphological reconstruction of a cortical interneuron (ITA1) from marmoset, Yanma, after systemic viral injection, IV, with AAV2/9-hDlx-GFP-fGFP, imaged in December 2020 - positive for Parvalbumin and positive for Thrombospondin Type 1 Domain Containing 7A.</t>
  </si>
  <si>
    <t>https://download.brainimagelibrary.org/cf/1c/cf1c2af6b7b0a8a8/</t>
  </si>
  <si>
    <t>/bil/data/cf/1c/cf1c2af6b7b0a8a8/</t>
  </si>
  <si>
    <t>cf1c2af6b7b0a8a8</t>
  </si>
  <si>
    <t>Cortex 20201201_CJYanma_Ex10_PVALB+THSD7a-Hippo-Region 002</t>
  </si>
  <si>
    <t>Cortex - 20201201_CJYanma_Ex10_PVALB+THSD7a-Hippo-Region 002</t>
  </si>
  <si>
    <t>https://download.brainimagelibrary.org/d6/7c/d67cdefba08fa889</t>
  </si>
  <si>
    <t>/bil/data/d6/7c/d67cdefba08fa889</t>
  </si>
  <si>
    <t>d67cdefba08fa889</t>
  </si>
  <si>
    <t>Cortex 20210721_CJLoreleai_Ex17_S16_PVALB+_THSD7A-_Hippo-Region 064</t>
  </si>
  <si>
    <t>https://download.brainimagelibrary.org/d7/6f/d76f0f17f3e34b43</t>
  </si>
  <si>
    <t>/bil/data/d7/6f/d76f0f17f3e34b43</t>
  </si>
  <si>
    <t>d76f0f17f3e34b43</t>
  </si>
  <si>
    <t>Cortex 20210210_CJLoreleai_Ex12_S2_Lamp5+_HRH1-_Hippo-Region 014</t>
  </si>
  <si>
    <t>Cortex - 20210210_CJLoreleai_Ex12_S2_Lamp5+_HRH1-_Hippo-Region 014</t>
  </si>
  <si>
    <t>https://download.brainimagelibrary.org/d8/a3/d8a39c8088e4897d</t>
  </si>
  <si>
    <t>/bil/data/d8/a3/d8a39c8088e4897d</t>
  </si>
  <si>
    <t>d8a39c8088e4897d</t>
  </si>
  <si>
    <t>Cortex 20210721_CJLoreleai_Ex17_S16_PVALB+_THSD7A+_Hippo-Region 026</t>
  </si>
  <si>
    <t>https://download.brainimagelibrary.org/d8/cb/d8cb165b4b5068b5</t>
  </si>
  <si>
    <t>/bil/data/d8/cb/d8cb165b4b5068b5</t>
  </si>
  <si>
    <t>d8cb165b4b5068b5</t>
  </si>
  <si>
    <t>Cortex 20210303_CJLoreleai_Ex13_S4_Lamp5+_Nos1+_Hippo-Region 059</t>
  </si>
  <si>
    <t>Cortex - 20210303_CJLoreleai_Ex13_S4_Lamp5+_Nos1+_Hippo-Region 059</t>
  </si>
  <si>
    <t>Image and morphological reconstruction of a cortical interneuron (31) from marmoset, Loreleai, after systemic viral IV injection with AAV2/9-hDlx-GFP-fGFP, imaged in March 2021 - positive for DLX5/6-GFP, positive for Lysosome-associated membrane glycoprotein 5 and positive for Nitric oxide synthase 1.</t>
  </si>
  <si>
    <t>https://download.brainimagelibrary.org/d9/7e/d97ef6b1dd06907c</t>
  </si>
  <si>
    <t>/bil/data/d9/7e/d97ef6b1dd06907c</t>
  </si>
  <si>
    <t>d97ef6b1dd06907c</t>
  </si>
  <si>
    <t>Cortex 20210728_CJLoreleai_EX18_S3_VIP-_SPP1+-Region 058</t>
  </si>
  <si>
    <t>https://download.brainimagelibrary.org/db/bb/dbbb0fbbd6a5b721</t>
  </si>
  <si>
    <t>/bil/data/db/bb/dbbb0fbbd6a5b721</t>
  </si>
  <si>
    <t>dbbb0fbbd6a5b721</t>
  </si>
  <si>
    <t>Cortex 20210310_CJLoreleai_Ex14_S2_VIP+_IGFBP5+_CTX-Region 053</t>
  </si>
  <si>
    <t>https://download.brainimagelibrary.org/dc/2d/dc2d644dd113775a/</t>
  </si>
  <si>
    <t>/bil/data/dc/2d/dc2d644dd113775a/</t>
  </si>
  <si>
    <t>dc2d644dd113775a</t>
  </si>
  <si>
    <t>Striatum 20210504_CJLoreleai_Ex15_S1_VIP+_CRH-_STR-Region 092</t>
  </si>
  <si>
    <t>Image and morphological reconstruction of a striatal interneuron (Cd) from marmoset, Loreleai, after systemic viral IV injection with AAV2/9-hDlx-GFP-fGFP, imaged in May 2021 - positive for DLX5/6-GFP, positive for Vasoactive Intestinal Peptide, and negative for Corticotropin Releasing Hormone.</t>
  </si>
  <si>
    <t>https://download.brainimagelibrary.org/dc/ad/dcad8e1f7d625784</t>
  </si>
  <si>
    <t>/bil/data/dc/ad/dcad8e1f7d625784</t>
  </si>
  <si>
    <t>dcad8e1f7d625784</t>
  </si>
  <si>
    <t>Visual Cortex 20210803_CJLoreleai_Ex18_S2_VIP-_CRH+-Region 108</t>
  </si>
  <si>
    <t>https://download.brainimagelibrary.org/e0/52/e05220bcd7fca790</t>
  </si>
  <si>
    <t>/bil/data/e0/52/e05220bcd7fca790</t>
  </si>
  <si>
    <t>e05220bcd7fca790</t>
  </si>
  <si>
    <t>Â Cortex 20210303_CJLoreleai_Ex13_S4_Lamp5+_Nos1+_Hippo-Region 023</t>
  </si>
  <si>
    <t>Cortex - 20210303_CJLoreleai_Ex13_S4_Lamp5+_Nos1+_Hippo-Region 023</t>
  </si>
  <si>
    <t>https://download.brainimagelibrary.org/e2/cf/e2cff9c6f9519885</t>
  </si>
  <si>
    <t>/bil/data/e2/cf/e2cff9c6f9519885</t>
  </si>
  <si>
    <t>e2cff9c6f9519885</t>
  </si>
  <si>
    <t>Visual Cortex 20210512_CJLoreleai_Ex16_S3_VIP+_SPPI-_CTX-Region 058</t>
  </si>
  <si>
    <t>Image and morphological reconstruction of a cortical interneuron (V2v (V2 vent. Cx) from marmoset, Loreleai, after systemic viral IV injection with AAV2/9-hDlx-GFP-fGFP, imaged in May 2021 - positive for DLX5/6-GFP, positive for Vasoactive Intestinal Peptide, and negative for Secreted Phosphoprotein 1.</t>
  </si>
  <si>
    <t>https://download.brainimagelibrary.org/e4/aa/e4aaae541b73f0c0</t>
  </si>
  <si>
    <t>/bil/data/e4/aa/e4aaae541b73f0c0</t>
  </si>
  <si>
    <t>e4aaae541b73f0c0</t>
  </si>
  <si>
    <t>Visual Cortex 20210803_CJLoreleai_Ex18_S2_VIP+_CRH+-Region 084</t>
  </si>
  <si>
    <t>Image and morphological reconstruction of a cortical interneuron from marmoset, Loreleai, after systemic viral IV injection with AAV2/9-hDlx-GFP-fGFP, imaged in August 2021 - positive for DLX5/6-GFP, positive for Vasoactive Intestinal Peptide, and positive for Corticotropin Releasing Hormone.</t>
  </si>
  <si>
    <t>https://download.brainimagelibrary.org/e4/fc/e4fcb968bc99c73a</t>
  </si>
  <si>
    <t>/bil/data/e4/fc/e4fcb968bc99c73a</t>
  </si>
  <si>
    <t>e4fcb968bc99c73a</t>
  </si>
  <si>
    <t>Cortex 20210302_CJLoreleai_Ex13_S3_Lamp5+NDNF+_Hippo-Region 029</t>
  </si>
  <si>
    <t>https://download.brainimagelibrary.org/e6/be/e6beba142f61ad13</t>
  </si>
  <si>
    <t>/bil/data/e6/be/e6beba142f61ad13</t>
  </si>
  <si>
    <t>e6beba142f61ad13</t>
  </si>
  <si>
    <t>Amygdala 20210414_CJLoreleai_Ex14_S8_VIP+_LYPD1+_Hippo-Region 037</t>
  </si>
  <si>
    <t>Image and morphological reconstruction of amygdalae interneuron (CeL (cent. amyg. nu., lat.)) from marmoset, Loreleai, after systemic viral IV injection with AAV2/9-hDlx-GFP-fGFP, imaged in April 2021 - positive for DLX5/6-GFP, positive for Vasoactive Intestinal Peptide, and positive for LY6/PLAUR Domain Containing 1.</t>
  </si>
  <si>
    <t>https://download.brainimagelibrary.org/e9/85/e985305c930212eb</t>
  </si>
  <si>
    <t>/bil/data/e9/85/e985305c930212eb</t>
  </si>
  <si>
    <t>e985305c930212eb</t>
  </si>
  <si>
    <t>Cortex 20210224_CJLoreleai_Ex13_S2_SST+_TRHDE+_Hippo-Region 025</t>
  </si>
  <si>
    <t>Cortex - 20210224_CJLoreleai_Ex13_S2_SST+_TRHDE+_Hippo-Region 025</t>
  </si>
  <si>
    <t>Image and morphological reconstruction of a cortical interneuron (AuRPB) from marmoset, Loreleai, after systemic viral IV injection with AAV2/9-hDlx-GFP-fGFP, imaged in February 2021 - positive for DLX5/6-GFP, positive for Somatostatin, and positive for Thyrotropin Releasing Hormone Degrading Enzyme.</t>
  </si>
  <si>
    <t>https://download.brainimagelibrary.org/ee/8c/ee8cb234c62e0e28</t>
  </si>
  <si>
    <t>/bil/data/ee/8c/ee8cb234c62e0e28</t>
  </si>
  <si>
    <t>ee8cb234c62e0e28</t>
  </si>
  <si>
    <t>Cortex 20200113_CJLoreleai_Ex11_S2_VIP+C3LN2+_Hippo-Region 021</t>
  </si>
  <si>
    <t>CJLoreleai</t>
  </si>
  <si>
    <t>Image and morphological reconstruction of a cortical interneuron from marmoset, Loreleai, after systemic viral IV injection with AAV2/9-hDlx-GFP-fGFP, imaged in January 2021 - positive for DLX5/6-GFP, positive for Vasoactive Intestinal Peptide and positive for Cerebellin 3 Precursor.</t>
  </si>
  <si>
    <t>https://download.brainimagelibrary.org/f0/14/f014ec83976b3b25</t>
  </si>
  <si>
    <t>/bil/data/f0/14/f014ec83976b3b25</t>
  </si>
  <si>
    <t>f014ec83976b3b25</t>
  </si>
  <si>
    <t>Cortex 20210209_CJLoreleai_Ex12_S1_Lamp5+_RXFP1-_Hippo-Region 103</t>
  </si>
  <si>
    <t>https://download.brainimagelibrary.org/f0/a8/f0a800a593b49d1e</t>
  </si>
  <si>
    <t>/bil/data/f0/a8/f0a800a593b49d1e</t>
  </si>
  <si>
    <t>f0a800a593b49d1e</t>
  </si>
  <si>
    <t>Cortex 20210518_CJLoreleai_Ex16_S2_CCK+_TRPC6-_STR-Region 020</t>
  </si>
  <si>
    <t>Image and morphological reconstruction of a cortical interneuron (ITA1) from marmoset, Loreleai, after systemic viral IV injection with AAV2/9-hDlx-GFP-fGFP, imaged in May 2021 - positive for DLX5/6-GFP, positive for Cholecystokinin, and negative for Transient Receptor Potential Cation Channel Subfamily C Member 6.</t>
  </si>
  <si>
    <t>https://download.brainimagelibrary.org/f3/27/f327c1b578c456bb</t>
  </si>
  <si>
    <t>/bil/data/f3/27/f327c1b578c456bb</t>
  </si>
  <si>
    <t>f327c1b578c456bb</t>
  </si>
  <si>
    <t>Cortex 20200113_CJLoreleai_Ex11_S2_VIP+C3LN2+_Hippo-Region 054</t>
  </si>
  <si>
    <t>https://download.brainimagelibrary.org/f4/39/f4390e4cfd633d68/</t>
  </si>
  <si>
    <t>/bil/data/f4/39/f4390e4cfd633d68/</t>
  </si>
  <si>
    <t>f4390e4cfd633d68</t>
  </si>
  <si>
    <t>Cortex 20201202_CJYanma_Ex10_S2_Pvalb+IBSP+_Hippo-Region 099</t>
  </si>
  <si>
    <t>Cortex - 20201202_CJYanma_Ex10_S2_Pvalb+IBSP+_Hippo-Region 099</t>
  </si>
  <si>
    <t>Image and morphological reconstruction of a cortical interneuron (3a) from marmoset, Yanma, after systemic viral IV injection with AAV2/9-hDlx-GFP-fGFP, imaged in December 2020 - positive for DLX5/6-GFP, positive for Parvalbumin and lowly positive for Integrin Binding Sialoprotein.</t>
  </si>
  <si>
    <t>https://download.brainimagelibrary.org/f9/c4/f9c4e740ca9f0358</t>
  </si>
  <si>
    <t>/bil/data/f9/c4/f9c4e740ca9f0358</t>
  </si>
  <si>
    <t>f9c4e740ca9f0358</t>
  </si>
  <si>
    <t>Prefrontal Cortex 20210309_CJLoreleai_Ex14_S1_CXCL14+_PAX6-_CTX-Region 049</t>
  </si>
  <si>
    <t>Prefrontal Cortex - 20210309_CJLoreleai_Ex14_S1_CXCL14+_PAX6-_CTX-Region 049</t>
  </si>
  <si>
    <t>Image and morphological reconstruction of a cortical interneuron (8B) from marmoset, Loreleai, after systemic viral IV injection with AAV2/9-hDlx-GFP-fGFP, imaged in March 2021 - positive for DLX5/6-GFP, positive for C-X-C Motif Chemokine Ligand 14, and negative for Paired box protein Pax-6.</t>
  </si>
  <si>
    <t>https://download.brainimagelibrary.org/13/78/13786030de63fb4f/</t>
  </si>
  <si>
    <t>/bil/data/13/78/13786030de63fb4f/</t>
  </si>
  <si>
    <t>13786030de63fb4f</t>
  </si>
  <si>
    <t>Cortex LAMP5+KIT+_1 DLX5/6-GFP+ Marmoset Yanma 20200826</t>
  </si>
  <si>
    <t>Image and morphological reconstruction of a cortical interneuron from marmoset, Yanma, after systemic viral IV injection with AAV2/9-hDlx-GFP-fGFP, imaged in August 2020 - positive for DLX5/6-GFP,positive for Lysosome-associated membrane glycoprotein 5, and positive for Proto-oncogene c-KIT</t>
  </si>
  <si>
    <t>https://download.brainimagelibrary.org/23/07/23077df45c76eb35</t>
  </si>
  <si>
    <t>/bil/data/23/07/23077df45c76eb35</t>
  </si>
  <si>
    <t>23077df45c76eb35</t>
  </si>
  <si>
    <t>Cortex LAMP5+KIT+_2 DLX5/6-GFP+ Marmoset Yanma 20200826</t>
  </si>
  <si>
    <t>https://download.brainimagelibrary.org/4a/8f/4a8ffbb8c976511f/</t>
  </si>
  <si>
    <t>/bil/data/4a/8f/4a8ffbb8c976511f/</t>
  </si>
  <si>
    <t>4a8ffbb8c976511f</t>
  </si>
  <si>
    <t>Cortex LAMP5+NOS1- DLX5/6-GFP+ Marmoset Yanma 20200826</t>
  </si>
  <si>
    <t>Image and morphological reconstruction of a cortical interneuron from marmoset, Yanma, after systemic viral IV injection with AAV2/9-hDlx-GFP-fGFP, imaged in August 2020 - positive for DLX5/6-GFP,positive for Lysosome-associated membrane glycoprotein 5, and negative for Nitric oxide synthase 1</t>
  </si>
  <si>
    <t>https://download.brainimagelibrary.org/a0/3d/a03df56553bd1e9b</t>
  </si>
  <si>
    <t>/bil/data/a0/3d/a03df56553bd1e9b</t>
  </si>
  <si>
    <t>a03df56553bd1e9b</t>
  </si>
  <si>
    <t>Cortex LAMP5+_NTNG+_2 DLX5/6-GFP+ Marmoset Yanma 20200805</t>
  </si>
  <si>
    <t>Cortex LAMP5+_NTNG-_2 DLX5/6-GFP+ Marmoset Yanma 20200805</t>
  </si>
  <si>
    <t>Image and morphological reconstruction of a cortical interneuron from marmoset, Yanma, after systemic viral IV injection with AAV2/9-hDlx-GFP-fGFP, imaged in August 2020 - positive for DLX5/6-GFP,positive for Lysosome-associated membrane glycoprotein 5, and negative for Netrin G1</t>
  </si>
  <si>
    <t>https://download.brainimagelibrary.org/e5/d5/e5d52897efcdffca</t>
  </si>
  <si>
    <t>/bil/data/e5/d5/e5d52897efcdffca</t>
  </si>
  <si>
    <t>e5d52897efcdffca</t>
  </si>
  <si>
    <t>Cortex LAMP5+_NTNG+_1 DLX5/6-GFP+ Marmoset Yanma 20200805</t>
  </si>
  <si>
    <t>Image and morphological reconstruction of a cortical interneuron from marmoset, Yanma, after systemic viral IV injection with AAV2/9-hDlx-GFP-fGFP, imaged in August 2020 - positive for DLX5/6-GFP,positive for Lysosome-associated membrane glycoprotein 5, and positive for Netrin G1.</t>
  </si>
  <si>
    <t>Confocal</t>
  </si>
  <si>
    <t>https://download.brainimagelibrary.org/c0/05/c005adaaed06c496/MS19-1_Lvl0_Tiles/30x</t>
  </si>
  <si>
    <t>/bil/data/c0/05/c005adaaed06c496/MS19-1_Lvl0_Tiles/30x</t>
  </si>
  <si>
    <t>U01 Yang</t>
  </si>
  <si>
    <t>c005adaaed06c496</t>
  </si>
  <si>
    <t>Yang, X. William</t>
  </si>
  <si>
    <t>1-U01-MH117079-01</t>
  </si>
  <si>
    <t>MS19-1 30x</t>
  </si>
  <si>
    <t>Etv1-CreERT2; MORF3 (C57BL/6)</t>
  </si>
  <si>
    <t>anatomy</t>
  </si>
  <si>
    <t>Andor DragonFly confocal (Raw Image Tiles)</t>
  </si>
  <si>
    <t>Etv1-MORF3_MS19-1_Lvl0_Tiles</t>
  </si>
  <si>
    <t>Etv1-CreERT2-Cre; MORF3 (C57BL/6, female, P56, induced with 100mg/kg tamoxifen for 3 days). Coronal sections from the right hemisphere (500um, 14 hemi-sections total) and sagittal sections from the left hemisphere (500um, 9 sections total) were collected from SHIELD-preserved (LifeCanvas) tissue that was cleared with SmartClear (LifeCanvas) and immunostained with SmartLabel (Rabbit anti-v5; Goat SeTau-647 anti-rabbit; SYTO16-green; LifeCanvas) beginning on 2022-02-13. Sections were imaged with the Andor DragonFly spinning-disk confocal system beginning on 2022-03-02. This dataset consists of the 10x and 30x unstitched image tiles (raw data) acquired on the DragonFly (.ims format).</t>
  </si>
  <si>
    <t>https://download.brainimagelibrary.org/14/7c/147ce214415b8876/MS08-1_Lvl2_Reconstruction/</t>
  </si>
  <si>
    <t>/bil/data/14/7c/147ce214415b8876/MS08-1_Lvl2_Reconstruction/</t>
  </si>
  <si>
    <t>147ce214415b8876</t>
  </si>
  <si>
    <t>MS08-1</t>
  </si>
  <si>
    <t>Etv1-CreERT2-Cre; MORF3 (C57BL/6)</t>
  </si>
  <si>
    <t>MORF genetic sparse labeling</t>
  </si>
  <si>
    <t>cortex (30x)</t>
  </si>
  <si>
    <t>Etv1-MORF3_MS08-1_Lvl2_Reconstruction</t>
  </si>
  <si>
    <t>Etv1-CreERT2-Cre; MORF3 (C57BL/6, male, P56). MORF3-labeled L5 cortical pyramidal neurons (CPNs) imaged at 30x (Andor DragonFly spinning-disk confocal) from iDISCO+ cleared and immunostained 500Î¼m-thick sections (10 coronal hemi-sections from the right hemisphere and 8 sagittal sections from the left hemisphere) were digitally reconstructed with an automated pipeline based on APP2 and G-Cut (.swc format). Individual reconstructions were manually corrected and QC'd by trained, expert validators using NeuTube. This validated dataset consists of 20 individual cortical L5-CPN reconstructions (the finalized .swc file and corresponding the tiff image stack of the reconstructed neuron).</t>
  </si>
  <si>
    <t>https://download.brainimagelibrary.org/cf/13/cf1354b86c53f0a5/MS16-1_Lvl2_Reconstruction/</t>
  </si>
  <si>
    <t>/bil/data/cf/13/cf1354b86c53f0a5/MS16-1_Lvl2_Reconstruction/</t>
  </si>
  <si>
    <t>cf1354b86c53f0a5</t>
  </si>
  <si>
    <t>MS16-1</t>
  </si>
  <si>
    <t>Etv1-MORF3_MS16-1_Lvl2_Reconstruction</t>
  </si>
  <si>
    <t>Etv1-CreERT2-Cre; MORF3 (C57BL/6, male, P56). MORF3-labeled L5 cortical pyramidal neurons (CPNs) imaged at 30x (Andor DragonFly spinning-disk confocal) from iDISCO+ cleared and immunostained 500Î¼m-thick sections (12 coronal hemi-sections from the right hemisphere and 8 sagittal sections from the left hemisphere) were digitally reconstructed with an automated pipeline based on APP2 and G-Cut (.swc format). Individual reconstructions were manually corrected and QC'd by trained, expert validators using NeuTube. This validated dataset consists of 34 individual cortical L5-CPN reconstructions (the finalized .swc file and corresponding the tiff image stack of the reconstructed neuron).</t>
  </si>
  <si>
    <t>https://download.brainimagelibrary.org/f9/87/f987248ea5ff1d7d/MS18-1_Set-01_Lvl2_Reconstruction/</t>
  </si>
  <si>
    <t>/bil/data/f9/87/f987248ea5ff1d7d/MS18-1_Set-01_Lvl2_Reconstruction/</t>
  </si>
  <si>
    <t>f987248ea5ff1d7d</t>
  </si>
  <si>
    <t>MS18-1</t>
  </si>
  <si>
    <t>Etv1-MORF3_MS18-1_Set-01_Lvl2_Reconstruction</t>
  </si>
  <si>
    <t>Etv1-CreERT2-Cre; MORF3 (C57BL/6, male, P56). MORF3-labeled L5 cortical pyramidal neurons (CPNs) imaged at 30x (Andor DragonFly spinning-disk confocal) from iDISCO+ cleared and immunostained 500Î¼m-thick sections (12 coronal hemi-sections from the right hemisphere and 7 sagittal sections from the left hemisphere) were digitally reconstructed with an automated pipeline based on APP2 and G-Cut (.swc format). Individual reconstructions were manually corrected and QC'd by trained, expert validators using NeuTube. This validated dataset consists of 91 individual cortical L5-CPN reconstructions from coronal hemi-sections 1 to 3 (the finalized .swc file and corresponding the tiff image stack of the reconstructed neuron).</t>
  </si>
  <si>
    <t>https://download.brainimagelibrary.org/79/1e/791efb78e480e4cf/MS19-1_Lvl1_Stitched/30x</t>
  </si>
  <si>
    <t>/bil/data/79/1e/791efb78e480e4cf/MS19-1_Lvl1_Stitched/30x</t>
  </si>
  <si>
    <t>791efb78e480e4cf</t>
  </si>
  <si>
    <t>1-U01-MH117079</t>
  </si>
  <si>
    <t>Andor DragonFly confocal (Stitched Images)</t>
  </si>
  <si>
    <t>Cortex (30x) (dendritome)</t>
  </si>
  <si>
    <t>Etv1-MORF3_MS19-1_Lvl1_Stitched</t>
  </si>
  <si>
    <t>Etv1-CreERT2; MORF3 (C57BL/6, female, P56, induced with 100mg/kg tamoxifen for 3 days). Coronal sections from the right hemisphere (500um, 14 hemi-sections total) and sagittal sections from the left hemisphere (500um, 9 sections total) were collected from SHIELD-preserved (LifeCanvas) tissue that was cleared with SmartClear (LifeCanvas) and immunostained with SmartLabel (Rabbit anti-v5; Goat SeTau-647 anti-rabbit; SYTO16-green; LifeCanvas) beginning on 2022-02-13. Sections were imaged with the Andor DragonFly spinning-disk confocal system beginning on 2022-03-02. This dataset consists of the 10x (coronal and sagittal section overviews) and 30x (cortex) stitched images acquired on the DragonFly and processed with Imaris Stitcher (.ims format).</t>
  </si>
  <si>
    <t>https://download.brainimagelibrary.org/7f/53/7f537a62e521a26a/mouseID_314107/</t>
  </si>
  <si>
    <t>/bil/data/7f/53/7f537a62e521a26a/mouseID_314107/</t>
  </si>
  <si>
    <t>7f537a62e521a26a</t>
  </si>
  <si>
    <t>Plxnd1-CreER/wt;Ai82(TITL-GFP)/Ai140(TIT2L-GFP-ICL-tTA2)</t>
  </si>
  <si>
    <t>cortical intratelencephalic Layer 2/3;Layer 5</t>
  </si>
  <si>
    <t>Collection 7f537a62e521a26a</t>
  </si>
  <si>
    <t>https://download.brainimagelibrary.org/74/02/7402741313727c9b/tissuecyte_data/0500368558/</t>
  </si>
  <si>
    <t>/bil/data/74/02/7402741313727c9b/tissuecyte_data/0500368558/</t>
  </si>
  <si>
    <t>Penk-IRES2-Cre-neo</t>
  </si>
  <si>
    <t>CP Caudoputamen</t>
  </si>
  <si>
    <t>https://download.brainimagelibrary.org/74/02/7402741313727c9b/tissuecyte_data/0500368678/</t>
  </si>
  <si>
    <t>/bil/data/74/02/7402741313727c9b/tissuecyte_data/0500368678/</t>
  </si>
  <si>
    <t>https://download.brainimagelibrary.org/74/02/7402741313727c9b/tissuecyte_data/0500370714/</t>
  </si>
  <si>
    <t>/bil/data/74/02/7402741313727c9b/tissuecyte_data/0500370714/</t>
  </si>
  <si>
    <t>Tac1-IRES2-Cre</t>
  </si>
  <si>
    <t>https://download.brainimagelibrary.org/74/02/7402741313727c9b/tissuecyte_data/0500370780/</t>
  </si>
  <si>
    <t>/bil/data/74/02/7402741313727c9b/tissuecyte_data/0500370780/</t>
  </si>
  <si>
    <t>https://download.brainimagelibrary.org/84/c1/84c11fe5e4550ca0/SW171221-04A/</t>
  </si>
  <si>
    <t>/bil/data/84/c1/84c11fe5e4550ca0/SW171221-04A/</t>
  </si>
  <si>
    <t>CP;SSp-ul;SSp-bfd;SSs</t>
  </si>
  <si>
    <t>https://download.brainimagelibrary.org/84/c1/84c11fe5e4550ca0/SW171116-02A/</t>
  </si>
  <si>
    <t>/bil/data/84/c1/84c11fe5e4550ca0/SW171116-02A/</t>
  </si>
  <si>
    <t>SW171116-02A</t>
  </si>
  <si>
    <t>CP;SSp;LH</t>
  </si>
  <si>
    <t>https://download.brainimagelibrary.org/e8/20/e820c8267a0cbedb/2018Q4_U01/SW171116-02A/</t>
  </si>
  <si>
    <t>/bil/data/e8/20/e820c8267a0cbedb/2018Q4_U01/SW171116-02A/</t>
  </si>
  <si>
    <t>CP:CP:LD</t>
  </si>
  <si>
    <t>https://download.brainimagelibrary.org/82/e9/82e9592c90c456ef/1U01MH114829-01/SW180723-04A/</t>
  </si>
  <si>
    <t>/bil/data/82/e9/82e9592c90c456ef/1U01MH114829-01/SW180723-04A/</t>
  </si>
  <si>
    <t>SW180723-04A</t>
  </si>
  <si>
    <t>CP:fail:CP:CP</t>
  </si>
  <si>
    <t>https://download.brainimagelibrary.org/f1/6e/f16e93e3ff05538e/2018Q4_U19CSHL/SW180305-02A/</t>
  </si>
  <si>
    <t>/bil/data/f1/6e/f16e93e3ff05538e/2018Q4_U19CSHL/SW180305-02A/</t>
  </si>
  <si>
    <t>SW180305-02A</t>
  </si>
  <si>
    <t>CP:PVT:LHA/SI:MDm</t>
  </si>
  <si>
    <t>https://download.brainimagelibrary.org/4b/56/4b566d18d8902206/1U19MH114821-01/SW180228-01A/</t>
  </si>
  <si>
    <t>/bil/data/4b/56/4b566d18d8902206/1U19MH114821-01/SW180228-01A/</t>
  </si>
  <si>
    <t>SW180228-01A</t>
  </si>
  <si>
    <t>CP:RE/PR:ec:ENTl</t>
  </si>
  <si>
    <t>https://download.brainimagelibrary.org/4b/56/4b566d18d8902206/1U19MH114821-01/SW180228-02A/</t>
  </si>
  <si>
    <t>/bil/data/4b/56/4b566d18d8902206/1U19MH114821-01/SW180228-02A/</t>
  </si>
  <si>
    <t>SW180228-02A</t>
  </si>
  <si>
    <t>CP:RE/SMT/PR:fail:SUBv-sr/m</t>
  </si>
  <si>
    <t>https://download.brainimagelibrary.org/e2/bb/e2bb765b3d184120/1U19MH114831-01/SW190415-04A/</t>
  </si>
  <si>
    <t>/bil/data/e2/bb/e2bb765b3d184120/1U19MH114831-01/SW190415-04A/</t>
  </si>
  <si>
    <t>e2bb765b3d184120</t>
  </si>
  <si>
    <t>SW190415-04A</t>
  </si>
  <si>
    <t>CP:SSp:SSp</t>
  </si>
  <si>
    <t>2019 Q2 U19 Ecker Level 2 Mini Atlas Data Upload</t>
  </si>
  <si>
    <t>https://download.brainimagelibrary.org/61/90/6190bf65dac65960/1U19MH114831-01/SW210301-04A</t>
  </si>
  <si>
    <t>/bil/data/61/90/6190bf65dac65960/1U19MH114831-01/SW210301-04A</t>
  </si>
  <si>
    <t>SW210301-04</t>
  </si>
  <si>
    <t>CP:SUBv:SUBv</t>
  </si>
  <si>
    <t>https://download.brainimagelibrary.org/82/e9/82e9592c90c456ef/1U01MH114829-01/SW190430-03A/</t>
  </si>
  <si>
    <t>/bil/data/82/e9/82e9592c90c456ef/1U01MH114829-01/SW190430-03A/</t>
  </si>
  <si>
    <t>SW190430-03A</t>
  </si>
  <si>
    <t>CP/SI:FS/CP:SI/FS:LSR/SF</t>
  </si>
  <si>
    <t>https://download.brainimagelibrary.org/11/5b/115bda6eacd6507c/1U01MH114829-01/SW190110-04A</t>
  </si>
  <si>
    <t>/bil/data/11/5b/115bda6eacd6507c/1U01MH114829-01/SW190110-04A</t>
  </si>
  <si>
    <t>SW190110-04A</t>
  </si>
  <si>
    <t>CPc:BLA:MOP</t>
  </si>
  <si>
    <t>https://download.brainimagelibrary.org/82/e9/82e9592c90c456ef/1U01MH114829-01/SW190110-01A/</t>
  </si>
  <si>
    <t>/bil/data/82/e9/82e9592c90c456ef/1U01MH114829-01/SW190110-01A/</t>
  </si>
  <si>
    <t>SW190110-01A</t>
  </si>
  <si>
    <t>CPc:BLA:MOs</t>
  </si>
  <si>
    <t>https://download.brainimagelibrary.org/d9/b8/d9b827f296313258/1U01MH114829-01/SW190808-05A/</t>
  </si>
  <si>
    <t>/bil/data/d9/b8/d9b827f296313258/1U01MH114829-01/SW190808-05A/</t>
  </si>
  <si>
    <t>NCBI:txid10125</t>
  </si>
  <si>
    <t>SW190808-05A</t>
  </si>
  <si>
    <t>CPc:LA:LA</t>
  </si>
  <si>
    <t>https://download.brainimagelibrary.org/4d/d6/4dd6853bc4b5bc6f/2018Q4_U19Salk/SW180606-01A/</t>
  </si>
  <si>
    <t>/bil/data/4d/d6/4dd6853bc4b5bc6f/2018Q4_U19Salk/SW180606-01A/</t>
  </si>
  <si>
    <t>4dd6853bc4b5bc6f</t>
  </si>
  <si>
    <t>SW180606-01A</t>
  </si>
  <si>
    <t>CPc:MOpul:MOpul</t>
  </si>
  <si>
    <t>2018 Q4 U19 Salk Mini Atlas Data Upload</t>
  </si>
  <si>
    <t>A collection Level 2 (i.e. registered) mouse brain light microscopy section images for U19 Salk.</t>
  </si>
  <si>
    <t>https://download.brainimagelibrary.org/90/a9/90a90c314769c834/1U01MH114829-01/SW190808-04A</t>
  </si>
  <si>
    <t>/bil/data/90/a9/90a90c314769c834/1U01MH114829-01/SW190808-04A</t>
  </si>
  <si>
    <t>SW190808-04A</t>
  </si>
  <si>
    <t>CPC.v:BLA.al:BLA.al</t>
  </si>
  <si>
    <t>https://download.brainimagelibrary.org/90/a9/90a90c314769c834/1U01MH114829-01/SW190813-04A</t>
  </si>
  <si>
    <t>/bil/data/90/a9/90a90c314769c834/1U01MH114829-01/SW190813-04A</t>
  </si>
  <si>
    <t>SW190813-04A</t>
  </si>
  <si>
    <t>CPcam:BLAam:BLAam</t>
  </si>
  <si>
    <t>https://download.brainimagelibrary.org/82/e9/82e9592c90c456ef/1U01MH114829-01/SW190226-02A/</t>
  </si>
  <si>
    <t>/bil/data/82/e9/82e9592c90c456ef/1U01MH114829-01/SW190226-02A/</t>
  </si>
  <si>
    <t>SW190226-02A</t>
  </si>
  <si>
    <t>CPi:BLAa:CM</t>
  </si>
  <si>
    <t>https://download.brainimagelibrary.org/82/e9/82e9592c90c456ef/1U01MH114829-01/SW190226-03A/</t>
  </si>
  <si>
    <t>/bil/data/82/e9/82e9592c90c456ef/1U01MH114829-01/SW190226-03A/</t>
  </si>
  <si>
    <t>SW190226-03A</t>
  </si>
  <si>
    <t>CPi:PF:ECT</t>
  </si>
  <si>
    <t>https://download.brainimagelibrary.org/e8/20/e820c8267a0cbedb/2018Q4_U01/SW180405-03A/</t>
  </si>
  <si>
    <t>/bil/data/e8/20/e820c8267a0cbedb/2018Q4_U01/SW180405-03A/</t>
  </si>
  <si>
    <t>SW180405-03A</t>
  </si>
  <si>
    <t>CPr:CPc:PO:PSV</t>
  </si>
  <si>
    <t>https://download.brainimagelibrary.org/e8/20/e820c8267a0cbedb/2018Q4_U01/SW180405-04A/</t>
  </si>
  <si>
    <t>/bil/data/e8/20/e820c8267a0cbedb/2018Q4_U01/SW180405-04A/</t>
  </si>
  <si>
    <t>SW180405-04A</t>
  </si>
  <si>
    <t>CPr:VISC:VPM:PRNc</t>
  </si>
  <si>
    <t>https://download.brainimagelibrary.org/f1/60/f160187733d35741/MS18-1_Set-03_Lvl2_Reconstruction</t>
  </si>
  <si>
    <t>/bil/data/f1/60/f160187733d35741/MS18-1_Set-03_Lvl2_Reconstruction</t>
  </si>
  <si>
    <t>f160187733d35741</t>
  </si>
  <si>
    <t>Strain_Name='C57BL6'; Cre_Driver_Line='Etv1-CreERT2'; Reporter_Name='MORF3';</t>
  </si>
  <si>
    <t>CTX</t>
  </si>
  <si>
    <t>Validated reconstructions (.swc format) of L5 cortical pyramidal neurons (CPNs) from a Etv1-CreERT2-Cre; MORF3 brain imaged at 30x (Andor DragonFly spinning-disk confocal)</t>
  </si>
  <si>
    <t>Integrating molecular, morphological, and connectomic properties is critical for unbiased classification of neuronal cell types in the mammalian brain. Here we propose a novel approach to classify neuronal cell types by brainwide comprehensive profiling of the dendritic morphology of genetically-defined neurons in the mouse brain. We have developed an innovative mouse genetic tool, called Mosaicism with Repeat Frameshift (or MORF), which enables sparsely and stochastically labeling of genetically-defined neurons in mice. MORF reporter mice can label in exquisite detail single neurons from dendrite and spines to axons and axonal terminals at a labeling frequency of 1-5% of a given neuronal population. We propose to cross our new MORF lines with Cre mouse lines for striatal medium spiny neurons (MSNs) of direct- and indirect pathways, and for cortical pyramidal neurons of distinct cortical layers (i.e. L2/3/4, L5 and L6). Each MORF/Cre mouse will allow us to image the detailed dendritic morphology for thousands of genetically-defined striatal and cortical neurons (i.e. dendritome). We have also developed and streamlined imaging and computational tools to acquire and register brainwide single neuron morphological data onto a standard reference mouse brain atlas. We will digitally reconstruct hundreds of thousands of MORF-labeled neurons using our novel program called G-Cut. Reconstructed neurons will subsequently used for morphology based clustering to define new morphological subtypes, which in turn can be analyzed for the expression of novel molecular markers neuronal cell types (e.g. from single cell RNA-sequencing). Finally, we will disseminate the data to the Brain Cell Data Center (BCDC) for data integration with those from other BRAIN Initiative Cell Census Network (BICCN) and for data access by the broader neuroscience research community.</t>
  </si>
  <si>
    <t>Systemic Injection</t>
  </si>
  <si>
    <t>https://download.brainimagelibrary.org/16/8f/168f015a77c2b876</t>
  </si>
  <si>
    <t>/bil/data/16/8f/168f015a77c2b876</t>
  </si>
  <si>
    <t>168f015a77c2b876</t>
  </si>
  <si>
    <t>20201013_CJYanma_aGFP488_Ex7_S1_PFC_VIS--FOV 00427</t>
  </si>
  <si>
    <t>FISH</t>
  </si>
  <si>
    <t>CX</t>
  </si>
  <si>
    <t>Cortex PVALB+POSTN+_3_DLX5/6-GFP+Marmoset Yanma 20201013</t>
  </si>
  <si>
    <t>Image and morphological reconstruction of a cortical interneuron from marmoset, Yanma, after systemic viral IV injection with AAV2/9-hDlx-GFP-fGFP, imaged in October 2020 - positive for DLX5/6-GFP, positive for Parvalbumin, and positive for Periostin.</t>
  </si>
  <si>
    <t>https://download.brainimagelibrary.org/29/b7/29b7eefaa2e4df3b</t>
  </si>
  <si>
    <t>/bil/data/29/b7/29b7eefaa2e4df3b</t>
  </si>
  <si>
    <t>29b7eefaa2e4df3b</t>
  </si>
  <si>
    <t>20201013_CJYanma_aGFP488_Ex7_S1_PFC_VIS--FOV 00422</t>
  </si>
  <si>
    <t>Cortex PVALB+POSTN+_2_DLX5/6-GFP+Marmoset Yanma 20201013</t>
  </si>
  <si>
    <t>https://download.brainimagelibrary.org/38/0e/380e5d8ca50f624e</t>
  </si>
  <si>
    <t>/bil/data/38/0e/380e5d8ca50f624e</t>
  </si>
  <si>
    <t>380e5d8ca50f624e</t>
  </si>
  <si>
    <t>20201026_CJYanma_aGFP488_Ex8_S1_S2_PFC_VIS--FOV 00759</t>
  </si>
  <si>
    <t>Cortex SST+_TRHDE+_2_DLX5/6-GFP+Marmoset Yanma 20201026</t>
  </si>
  <si>
    <t>Image and morphological reconstruction of a cortical interneuron from marmoset, Yanma, after systemic viral IV injection with AAV2/9-hDlx-GFP-fGFP, imaged in October 2020 - positive for DLX5/6-GFP, positive for Somatostatin, and positive for Thyrotropin Releasing Hormone Degrading Enzyme.</t>
  </si>
  <si>
    <t>https://download.brainimagelibrary.org/3b/b7/3bb79ce468f5e1a3</t>
  </si>
  <si>
    <t>/bil/data/3b/b7/3bb79ce468f5e1a3</t>
  </si>
  <si>
    <t>3bb79ce468f5e1a3</t>
  </si>
  <si>
    <t>20201013_CJYanma_aGFP488_Ex7_S1_PFC_VIS--FOV 00481</t>
  </si>
  <si>
    <t>Cortex PVALB+POSTN-_12_DLX5/6-GFP+Marmoset Yanma 20201013</t>
  </si>
  <si>
    <t>Image and morphological reconstruction of a cortical interneuron from marmoset, Yanma, after systemic viral IV injection with AAV2/9-hDlx-GFP-fGFP, imaged in October 2020 - positive for DLX5/6-GFP, positive for Parvalbumin, and negative for Periostin.</t>
  </si>
  <si>
    <t>https://download.brainimagelibrary.org/45/1f/451fd3e83e44fb76</t>
  </si>
  <si>
    <t>/bil/data/45/1f/451fd3e83e44fb76</t>
  </si>
  <si>
    <t>451fd3e83e44fb76</t>
  </si>
  <si>
    <t>20200916_CJYanma_aGFP488_S3_S4_MidSec_Ex6--FOV 00884</t>
  </si>
  <si>
    <t>Cortex PVALB+TH-_DLX5/6-GFP+Marmoset Yanma 20200916_00884</t>
  </si>
  <si>
    <t>Image and morphological reconstruction of a cortical interneuron from marmoset, Yanma, after systemic viral IV injection with AAV2/9-hDlx-GFP-fGFP, imaged in September 2020 - positive for DLX5/6-GFP, positive for Parvalbumin, and negative for Tyrosine Hydroxylase.</t>
  </si>
  <si>
    <t>https://download.brainimagelibrary.org/49/dd/49dd25b6235d0682</t>
  </si>
  <si>
    <t>/bil/data/49/dd/49dd25b6235d0682</t>
  </si>
  <si>
    <t>49dd25b6235d0682</t>
  </si>
  <si>
    <t>20201027_CJYanma_aGFP488_Ex8_S3_S4_VIS_STR--FOV 00772</t>
  </si>
  <si>
    <t>Cortex SST+_DKK2+_DLX5/6-GFP+Marmoset Yanma 20201027_00772</t>
  </si>
  <si>
    <t>Image and morphological reconstruction of a cortical interneuron from marmoset, Yanma, after systemic viral IV injection with AAV2/9-hDlx-GFP-fGFP, imaged in October 2020 - positive for DLX5/6-GFP, positive for Somatostatin, and lowly positive for Dickkopf WNT Signaling Pathway Inhibitor 2.</t>
  </si>
  <si>
    <t>https://download.brainimagelibrary.org/53/b8/53b846c1954c3107</t>
  </si>
  <si>
    <t>/bil/data/53/b8/53b846c1954c3107</t>
  </si>
  <si>
    <t>53b846c1954c3107</t>
  </si>
  <si>
    <t>20201013_CJYanma_aGFP488_Ex7_S1_PFC_VIS--FOV 00477</t>
  </si>
  <si>
    <t>Cortex PVALB+POSTN-_11_DLX5/6-GFP+Marmoset Yanma 20201013</t>
  </si>
  <si>
    <t>Image and morphological reconstruction of a cortical interneuron from marmoset, Yanma, after systemic viral IV injection with AAV2/9-hDlx-GFP-fGFP, imaged in October 2020 - positive for DLX5/6-GFP, postitive for Parvalbumin, and negative for Periostin.</t>
  </si>
  <si>
    <t>https://download.brainimagelibrary.org/5a/9f/5a9fa53ebb496c15</t>
  </si>
  <si>
    <t>/bil/data/5a/9f/5a9fa53ebb496c15</t>
  </si>
  <si>
    <t>5a9fa53ebb496c15</t>
  </si>
  <si>
    <t>20201013_CJYanma_aGFP488_Ex7_S1_PFC_VIS--FOV 00470</t>
  </si>
  <si>
    <t>Cortex PVALB+POSTN+_10_DLX5/6-GFP+Marmoset Yanma 20201013</t>
  </si>
  <si>
    <t>https://download.brainimagelibrary.org/5d/d8/5dd895cdb38018e8</t>
  </si>
  <si>
    <t>/bil/data/5d/d8/5dd895cdb38018e8</t>
  </si>
  <si>
    <t>5dd895cdb38018e8</t>
  </si>
  <si>
    <t>20201026_CJYanma_aGFP488_Ex8_S1_S2_PFC_VIS--FOV 00757</t>
  </si>
  <si>
    <t>Cortex SST+_TRHDE+_1_DLX5/6-GFP+Marmoset Yanma 20201026</t>
  </si>
  <si>
    <t>https://download.brainimagelibrary.org/7c/b5/7cb5902f869713c3</t>
  </si>
  <si>
    <t>/bil/data/7c/b5/7cb5902f869713c3</t>
  </si>
  <si>
    <t>7cb5902f869713c3</t>
  </si>
  <si>
    <t>20201013_CJYanma_aGFP488_Ex7_S1_PFC_VIS--FOV 00421</t>
  </si>
  <si>
    <t>Cortex PVALB+POSTN+_1_DLX5/6-GFP+Marmoset Yanma 20201013</t>
  </si>
  <si>
    <t>Image and morphological reconstruction of a cortical interneuron from marmoset, Yanma, after systemic viral IV injection with AAV2/9-hDlx-GFP-fGFP, imaged in October 2020 - positive for DLX5/6-GFP, positive for Parvalbumin, and positive for Periostin</t>
  </si>
  <si>
    <t>https://download.brainimagelibrary.org/8c/a5/8ca53cde06b4390c</t>
  </si>
  <si>
    <t>/bil/data/8c/a5/8ca53cde06b4390c</t>
  </si>
  <si>
    <t>8ca53cde06b4390c</t>
  </si>
  <si>
    <t>20201013_CJYanma_aGFP488_Ex7_S1_PFC_VIS--FOV 00433</t>
  </si>
  <si>
    <t>Cortex PVALB-POSTN+_5_DLX5/6-GFP+Marmoset Yanma 20201013</t>
  </si>
  <si>
    <t>Image and morphological reconstruction of a cortical interneuron from marmoset, Yanma, after systemic viral IV injection with AAV2/9-hDlx-GFP-fGFP, imaged in October 2020 - positive for DLX5/6-GFP, negative for Parvalbumin, and positive for Periostin.</t>
  </si>
  <si>
    <t>https://download.brainimagelibrary.org/96/bc/96bce9459645bcd2</t>
  </si>
  <si>
    <t>/bil/data/96/bc/96bce9459645bcd2</t>
  </si>
  <si>
    <t>96bce9459645bcd2</t>
  </si>
  <si>
    <t>20201013_CJYanma_aGFP488_Ex7_S1_PFC_VIS--FOV 00442</t>
  </si>
  <si>
    <t>Cortex PVALB+POSTN+_7_DLX5/6-GFP+Marmoset Yanma 20201013</t>
  </si>
  <si>
    <t>https://download.brainimagelibrary.org/9d/da/9ddade148271375c</t>
  </si>
  <si>
    <t>/bil/data/9d/da/9ddade148271375c</t>
  </si>
  <si>
    <t>9ddade148271375c</t>
  </si>
  <si>
    <t>20201013_CJYanma_aGFP488_Ex7_S1_PFC_VIS--FOV 00466</t>
  </si>
  <si>
    <t>Cortex PVALB+POSTN+_9_DLX5/6-GFP+Marmoset Yanma 20201013</t>
  </si>
  <si>
    <t>https://download.brainimagelibrary.org/a6/81/a68112bb11e277e8</t>
  </si>
  <si>
    <t>/bil/data/a6/81/a68112bb11e277e8</t>
  </si>
  <si>
    <t>a68112bb11e277e8</t>
  </si>
  <si>
    <t>20201013_CJYanma_aGFP488_Ex7_S1_PFC_VIS--FOV 00487</t>
  </si>
  <si>
    <t>Cortex PVALB+POSTN-_13_DLX5/6-GFP+Marmoset Yanma 20201013</t>
  </si>
  <si>
    <t>https://download.brainimagelibrary.org/a7/e5/a7e5ff95143c147f</t>
  </si>
  <si>
    <t>/bil/data/a7/e5/a7e5ff95143c147f</t>
  </si>
  <si>
    <t>a7e5ff95143c147f</t>
  </si>
  <si>
    <t>20201013_CJYanma_aGFP488_Ex7_S1_PFC_VIS--FOV 00429</t>
  </si>
  <si>
    <t>Cortex PVALB+POSTN+_4_DLX5/6-GFP+Marmoset Yanma 20201013</t>
  </si>
  <si>
    <t>Image and morphological reconstruction of a cortical interneuron from marmoset, Yanma, after systemic viral IV injection with AAV2/9-hDlx-GFP-fGFP, imaged in October 2020 - positive for DLX5/6-GFP, positive for Parvalbumin, and positive for for Periostin.</t>
  </si>
  <si>
    <t>https://download.brainimagelibrary.org/af/44/af44be5f9c8d5862</t>
  </si>
  <si>
    <t>/bil/data/af/44/af44be5f9c8d5862</t>
  </si>
  <si>
    <t>af44be5f9c8d5862</t>
  </si>
  <si>
    <t>20201022_CJYanma_aGFP488_Ex7_S5_S6_PFC_VIS--FOV 00419</t>
  </si>
  <si>
    <t>Cortex CXCL14+PAX6-_DLX5/6-GFP+Marmoset Yanma 20201022</t>
  </si>
  <si>
    <t>Image and morphological reconstruction of a cortical interneuron from marmoset, Yanma, after systemic viral IV injection with AAV2/9-hDlx-GFP-fGFP, imaged in October 2020 - positive for DLX5/6-GFP, positive for C-X-C Motif Chemokine Ligand 14, and negative for paired box protein Pax-6</t>
  </si>
  <si>
    <t>https://download.brainimagelibrary.org/ca/c7/cac73cf3aa8c936d</t>
  </si>
  <si>
    <t>/bil/data/ca/c7/cac73cf3aa8c936d</t>
  </si>
  <si>
    <t>cac73cf3aa8c936d</t>
  </si>
  <si>
    <t>20201123_CJLoreleai_Ex9_S3_MGARP_LHX1_PFC_VIS--FOV 00307</t>
  </si>
  <si>
    <t>Cortex MGARP+LHX1+_2_DLX5/6-GFP+Marmoset Loreleai 20201123</t>
  </si>
  <si>
    <t>Image and morphological reconstruction of a cortical interneuron from marmoset, Loreleai, after systemic viral IV injection with AAV2/9-hDlx-GFP-fGFP, imaged in November 2020 - positive for DLX5/6-GFP, positive for Mitochondria Localized Glutamic Acid Rich Protein, and positive for LIM homeobox</t>
  </si>
  <si>
    <t>https://download.brainimagelibrary.org/cb/8b/cb8ba722defdc5e0</t>
  </si>
  <si>
    <t>/bil/data/cb/8b/cb8ba722defdc5e0</t>
  </si>
  <si>
    <t>cb8ba722defdc5e0</t>
  </si>
  <si>
    <t>20201123_CJLoreleai_Ex9_S3_MGARP_LHX1_PFC_VIS--FOV 00302</t>
  </si>
  <si>
    <t>Cortex MGARP+LHX1+_1_DLX5/6-GFP+Marmoset Loreleai 20201123</t>
  </si>
  <si>
    <t>Image and morphological reconstruction of a cortical interneuron from marmoset, Loreleai, after systemic viral IV injection with AAV2/9-hDlx-GFP-fGFP, imaged in November 2020 - positive for DLX5/6-GFP, positive for Mitochondria Localized Glutamic Acid Rich Protein, and positive for LIM homeobox 1</t>
  </si>
  <si>
    <t>https://download.brainimagelibrary.org/dd/0b/dd0bf4e72f86a1ac</t>
  </si>
  <si>
    <t>/bil/data/dd/0b/dd0bf4e72f86a1ac</t>
  </si>
  <si>
    <t>dd0bf4e72f86a1ac</t>
  </si>
  <si>
    <t>20200916_CJYanma_aGFP488_S3_S4_MidSec_Ex6--FOV 00864</t>
  </si>
  <si>
    <t>Cortex PVALB+TH+_DLX5/6-GFP+Marmoset Yanma 20200916</t>
  </si>
  <si>
    <t>Image and morphological reconstruction of a cortical interneuron from marmoset, Yanma, after systemic viral IV injection with AAV2/9-hDlx-GFP-fGFP, imaged in September 2020 - positive for DLX5/6-GFP, positive for Parvalbumin, and lowly positive for Tyrosine Hydroxylase.</t>
  </si>
  <si>
    <t>https://download.brainimagelibrary.org/e7/40/e7403f7225ca06c1</t>
  </si>
  <si>
    <t>/bil/data/e7/40/e7403f7225ca06c1</t>
  </si>
  <si>
    <t>e7403f7225ca06c1</t>
  </si>
  <si>
    <t>20201026_CJYanma_aGFP488_Ex8_S1_S2_PFC_VIS--FOV 00812</t>
  </si>
  <si>
    <t>Cortex SST+_SMC2+_DLX5/6-GFP+Marmoset Yanma 20201026</t>
  </si>
  <si>
    <t>Image and morphological reconstruction of a cortical interneuron from marmoset, Yanma, after systemic viral IV injection with AAV2/9-hDlx-GFP-fGFP, imaged in October 2020 - positive for DLX5/6-GFP, positive for Somatostatin, and lowly positive for Structural Maintenance Of Chromosomes 2.</t>
  </si>
  <si>
    <t>https://download.brainimagelibrary.org/f6/57/f65757c17e72731b</t>
  </si>
  <si>
    <t>/bil/data/f6/57/f65757c17e72731b</t>
  </si>
  <si>
    <t>f65757c17e72731b</t>
  </si>
  <si>
    <t>20201028_CJYanma_aGFP488_Ex8_S5_S6_VIS_STR_CB--FOV 00827</t>
  </si>
  <si>
    <t>Cortex VIP+_CCK-_DLX5/6-GFP+Marmoset Yanma 20201028</t>
  </si>
  <si>
    <t>Image and morphological reconstruction of a cortical interneuron from marmoset, Yanma, after systemic viral IV injection with AAV2/9-hDlx-GFP-fGFP, imaged in October 2020 - positive for DLX5/6-GFP, positive for Vasoactive Intestinal Peptide, and negative for Cholecystokinin.</t>
  </si>
  <si>
    <t>https://download.brainimagelibrary.org/6d/d3/6dd376b74bc8b235/pU01BGsHSrCxi1879d211025tNISSL</t>
  </si>
  <si>
    <t>/bil/data/6d/d3/6dd376b74bc8b235/pU01BGsHSrCxi1879d211025tNISSL</t>
  </si>
  <si>
    <t>pU01BGsHSrCxi1879d211025tNISSL</t>
  </si>
  <si>
    <t>Cx</t>
  </si>
  <si>
    <t>https://download.brainimagelibrary.org/ec/80/ec8077684d25fc8b/0539048969</t>
  </si>
  <si>
    <t>/bil/data/ec/80/ec8077684d25fc8b/0539048969</t>
  </si>
  <si>
    <t>AIBS_847075749</t>
  </si>
  <si>
    <t>Slc6a5-Cre_KF109/wt</t>
  </si>
  <si>
    <t>DCO Dorsal cochlear nucleus</t>
  </si>
  <si>
    <t>https://download.brainimagelibrary.org/67/8f/678f4a67584490df/1U19MH114831-01/SW211026-06A</t>
  </si>
  <si>
    <t>/bil/data/67/8f/678f4a67584490df/1U19MH114831-01/SW211026-06A</t>
  </si>
  <si>
    <t>SW211026-06</t>
  </si>
  <si>
    <t>DMH:SUB:SUB</t>
  </si>
  <si>
    <t>https://download.brainimagelibrary.org/bb/65/bb65b3ba913c2aa2/1U19MH114831-01/SW220215-04A</t>
  </si>
  <si>
    <t>/bil/data/bb/65/bb65b3ba913c2aa2/1U19MH114831-01/SW220215-04A</t>
  </si>
  <si>
    <t>SW220215-04A</t>
  </si>
  <si>
    <t>https://download.brainimagelibrary.org/04/64/04646ca62a4c2ad4/1U19MH114821-01/SW190829-01A</t>
  </si>
  <si>
    <t>/bil/data/04/64/04646ca62a4c2ad4/1U19MH114821-01/SW190829-01A</t>
  </si>
  <si>
    <t>04646ca62a4c2ad4</t>
  </si>
  <si>
    <t>SW190829-01A</t>
  </si>
  <si>
    <t>DMHa:CM:RE</t>
  </si>
  <si>
    <t>2019 Q4 U19 Huang Level 2 Mini Atlas Data Upload</t>
  </si>
  <si>
    <t>https://download.brainimagelibrary.org/67/8f/678f4a67584490df/1U19MH114831-01/SW220118-01A</t>
  </si>
  <si>
    <t>/bil/data/67/8f/678f4a67584490df/1U19MH114831-01/SW220118-01A</t>
  </si>
  <si>
    <t>SW220118-01</t>
  </si>
  <si>
    <t>DP:CA1:CA1</t>
  </si>
  <si>
    <t>https://download.brainimagelibrary.org/90/a9/90a90c314769c834/1U01MH114829-01/SW191015-04A</t>
  </si>
  <si>
    <t>/bil/data/90/a9/90a90c314769c834/1U01MH114829-01/SW191015-04A</t>
  </si>
  <si>
    <t>SW191015-04A</t>
  </si>
  <si>
    <t>DP:DP:ACAd</t>
  </si>
  <si>
    <t>https://download.brainimagelibrary.org/90/a9/90a90c314769c834/1U01MH114829-01/SW191017-01A</t>
  </si>
  <si>
    <t>/bil/data/90/a9/90a90c314769c834/1U01MH114829-01/SW191017-01A</t>
  </si>
  <si>
    <t>SW191017-01A</t>
  </si>
  <si>
    <t>DP:DP:MOs</t>
  </si>
  <si>
    <t>https://download.brainimagelibrary.org/90/a9/90a90c314769c834/1U01MH114829-01/SW190910-03A</t>
  </si>
  <si>
    <t>/bil/data/90/a9/90a90c314769c834/1U01MH114829-01/SW190910-03A</t>
  </si>
  <si>
    <t>SW190910-03A</t>
  </si>
  <si>
    <t>DP:failed:TTd</t>
  </si>
  <si>
    <t>https://download.brainimagelibrary.org/e8/20/e820c8267a0cbedb/2018Q4_U01/SW180629-03A/</t>
  </si>
  <si>
    <t>/bil/data/e8/20/e820c8267a0cbedb/2018Q4_U01/SW180629-03A/</t>
  </si>
  <si>
    <t>SW180629-03A</t>
  </si>
  <si>
    <t>ECT:LA:BLA</t>
  </si>
  <si>
    <t>https://download.brainimagelibrary.org/e8/20/e820c8267a0cbedb/2018Q4_U01/SW180629-01A/</t>
  </si>
  <si>
    <t>/bil/data/e8/20/e820c8267a0cbedb/2018Q4_U01/SW180629-01A/</t>
  </si>
  <si>
    <t>SW180629-01A</t>
  </si>
  <si>
    <t>ECT:MOp:CP</t>
  </si>
  <si>
    <t>https://download.brainimagelibrary.org/e8/20/e820c8267a0cbedb/2018Q4_U01/SW180627-02A/</t>
  </si>
  <si>
    <t>/bil/data/e8/20/e820c8267a0cbedb/2018Q4_U01/SW180627-02A/</t>
  </si>
  <si>
    <t>SW180627-02A</t>
  </si>
  <si>
    <t>ENTI:VISI:PAG:PCG</t>
  </si>
  <si>
    <t>https://download.brainimagelibrary.org/60/31/6031c85e9241968e/191120_JH_HK0243_FezF2LSLflp_ENTl_entorhinal_female_processed</t>
  </si>
  <si>
    <t>/bil/data/60/31/6031c85e9241968e/191120_JH_HK0243_FezF2LSLflp_ENTl_entorhinal_female_processed</t>
  </si>
  <si>
    <t>6031c85e9241968e</t>
  </si>
  <si>
    <t>191120_JH_HK0243_FezF2LSLflp_ENTl_entorhinal_female_processed</t>
  </si>
  <si>
    <t>ENTl</t>
  </si>
  <si>
    <t>191120_JH_HK0243_FezF2LSLflp_ENTl_entorhinal_female</t>
  </si>
  <si>
    <t>https://download.brainimagelibrary.org/65/5a/655af45b8976bfd4/190430_JH_HK1038_Fezf2LSLflp_ENTl_female_processed</t>
  </si>
  <si>
    <t>/bil/data/65/5a/655af45b8976bfd4/190430_JH_HK1038_Fezf2LSLflp_ENTl_female_processed</t>
  </si>
  <si>
    <t>655af45b8976bfd4</t>
  </si>
  <si>
    <t>190430_JH_HK0138_Fezf2LSLfpl_ENTl_female</t>
  </si>
  <si>
    <t>https://download.brainimagelibrary.org/ec/80/ec8077684d25fc8b/0539057774</t>
  </si>
  <si>
    <t>/bil/data/ec/80/ec8077684d25fc8b/0539057774</t>
  </si>
  <si>
    <t>AIBS_802915350</t>
  </si>
  <si>
    <t>Calb1-IRES2-Cre/wt</t>
  </si>
  <si>
    <t>ENTm Entorhinal area, medial part, dorsal zone</t>
  </si>
  <si>
    <t>https://download.brainimagelibrary.org/82/e9/82e9592c90c456ef/1U01MH114829-01/SW180823-04A/</t>
  </si>
  <si>
    <t>/bil/data/82/e9/82e9592c90c456ef/1U01MH114829-01/SW180823-04A/</t>
  </si>
  <si>
    <t>SW180823-04A</t>
  </si>
  <si>
    <t>EPd: fail: MRN: ENTl</t>
  </si>
  <si>
    <t>https://download.brainimagelibrary.org/e8/20/e820c8267a0cbedb/2018Q4_U01/SW180514-02A/</t>
  </si>
  <si>
    <t>/bil/data/e8/20/e820c8267a0cbedb/2018Q4_U01/SW180514-02A/</t>
  </si>
  <si>
    <t>SW180514-02A</t>
  </si>
  <si>
    <t>fail:CLA:CP(r):PL</t>
  </si>
  <si>
    <t>https://download.brainimagelibrary.org/e8/20/e820c8267a0cbedb/2018Q4_U01/SW180425-04A/</t>
  </si>
  <si>
    <t>/bil/data/e8/20/e820c8267a0cbedb/2018Q4_U01/SW180425-04A/</t>
  </si>
  <si>
    <t>SW180425-04A</t>
  </si>
  <si>
    <t>fail:MOp-ul:SSp-bfd:SSp-bfd/SSs</t>
  </si>
  <si>
    <t>https://download.brainimagelibrary.org/d7/8e/d78e2226de736f24/1U19MH114821-01/SW190628-04A/</t>
  </si>
  <si>
    <t>/bil/data/d7/8e/d78e2226de736f24/1U19MH114821-01/SW190628-04A/</t>
  </si>
  <si>
    <t>d78e2226de736f24</t>
  </si>
  <si>
    <t>SW190628-04A</t>
  </si>
  <si>
    <t>fail:PAG:MRN:APN</t>
  </si>
  <si>
    <t>2019 Q3 U19 Huang Level 2 Mini Atlas Data Upload</t>
  </si>
  <si>
    <t>https://download.brainimagelibrary.org/82/e9/82e9592c90c456ef/1U01MH114829-01/SW180727-02A/</t>
  </si>
  <si>
    <t>/bil/data/82/e9/82e9592c90c456ef/1U01MH114829-01/SW180727-02A/</t>
  </si>
  <si>
    <t>SW180727-02A</t>
  </si>
  <si>
    <t>fail:PL:PL:ILA</t>
  </si>
  <si>
    <t>https://download.brainimagelibrary.org/04/64/04646ca62a4c2ad4/1U19MH114821-01/SW190829-04A</t>
  </si>
  <si>
    <t>/bil/data/04/64/04646ca62a4c2ad4/1U19MH114821-01/SW190829-04A</t>
  </si>
  <si>
    <t>SW190829-04A</t>
  </si>
  <si>
    <t>fail:PSV:CUN</t>
  </si>
  <si>
    <t>https://download.brainimagelibrary.org/d9/b8/d9b827f296313258/1U01MH114829-01/SW190509-09A/</t>
  </si>
  <si>
    <t>/bil/data/d9/b8/d9b827f296313258/1U01MH114829-01/SW190509-09A/</t>
  </si>
  <si>
    <t>NCBI:txid10115</t>
  </si>
  <si>
    <t>SW190509-09A</t>
  </si>
  <si>
    <t>fail:RSPd:SCig/RSPd</t>
  </si>
  <si>
    <t>https://download.brainimagelibrary.org/e8/20/e820c8267a0cbedb/2018Q4_U01/SW180425-02A/</t>
  </si>
  <si>
    <t>/bil/data/e8/20/e820c8267a0cbedb/2018Q4_U01/SW180425-02A/</t>
  </si>
  <si>
    <t>SW180425-02A</t>
  </si>
  <si>
    <t>fail:SSp-tr:SSp-bfd:SSp-bfd</t>
  </si>
  <si>
    <t>https://download.brainimagelibrary.org/90/a9/90a90c314769c834/1U01MH114829-01/SW190426-01A</t>
  </si>
  <si>
    <t>/bil/data/90/a9/90a90c314769c834/1U01MH114829-01/SW190426-01A</t>
  </si>
  <si>
    <t>SW190426-01A</t>
  </si>
  <si>
    <t>fail:SSp-ul:fail:AUDv</t>
  </si>
  <si>
    <t>https://download.brainimagelibrary.org/82/e9/82e9592c90c456ef/1U01MH114829-01/SW180918-02A/</t>
  </si>
  <si>
    <t>/bil/data/82/e9/82e9592c90c456ef/1U01MH114829-01/SW180918-02A/</t>
  </si>
  <si>
    <t>SW180918-02A</t>
  </si>
  <si>
    <t>fail:SSp:MOp:MOs</t>
  </si>
  <si>
    <t>https://download.brainimagelibrary.org/4b/56/4b566d18d8902206/1U19MH114821-01/SW181220-03A/</t>
  </si>
  <si>
    <t>/bil/data/4b/56/4b566d18d8902206/1U19MH114821-01/SW181220-03A/</t>
  </si>
  <si>
    <t>SW181220-03A</t>
  </si>
  <si>
    <t>fail:SSp:SSp:MOp</t>
  </si>
  <si>
    <t>https://download.brainimagelibrary.org/4b/56/4b566d18d8902206/1U19MH114821-01/SW180306-02A/</t>
  </si>
  <si>
    <t>/bil/data/4b/56/4b566d18d8902206/1U19MH114821-01/SW180306-02A/</t>
  </si>
  <si>
    <t>SW180306-02A</t>
  </si>
  <si>
    <t>fail:VPM:PO:ZI</t>
  </si>
  <si>
    <t>https://download.brainimagelibrary.org/69/fe/69fe931fee2b2215/914826774</t>
  </si>
  <si>
    <t>/bil/data/69/fe/69fe931fee2b2215/914826774</t>
  </si>
  <si>
    <t>69fe931fee2b2215</t>
  </si>
  <si>
    <t>n/a</t>
  </si>
  <si>
    <t>FroL</t>
  </si>
  <si>
    <t>AIBS_Patchseq_Human_September_2021</t>
  </si>
  <si>
    <t>108 human neuron reconstructions with matching electrophysiology and transcriptomics data available elsewhere. Each reconstruction has a raw reconstruction file and a marker file indicating nodes where dendrites were truncated (10), reconstruction was not continued (20), or surface of tissue was closest to soma (30).</t>
  </si>
  <si>
    <t>https://download.brainimagelibrary.org/49/e6/49e6114ba67eda01/1031689414</t>
  </si>
  <si>
    <t>/bil/data/49/e6/49e6114ba67eda01/1031689414</t>
  </si>
  <si>
    <t>49e6114ba67eda01</t>
  </si>
  <si>
    <t>AIBS_Patchseq_Human_March_2022</t>
  </si>
  <si>
    <t>22 human neuron reconstructions with matching electrophysiology and transcriptomics data available elsewhere. Each reconstruction has a raw reconstruction file, a transformed file oriented so that the y axis extends vertically towards the pia surface, and a marker file indicating nodes where dendrites were truncated (10), reconstruction was not continued (20), or surface of tissue was closest to soma (30). Part of project lein_human_pseq_m.</t>
  </si>
  <si>
    <t>https://download.brainimagelibrary.org/49/e6/49e6114ba67eda01/1031690284</t>
  </si>
  <si>
    <t>/bil/data/49/e6/49e6114ba67eda01/1031690284</t>
  </si>
  <si>
    <t>https://download.brainimagelibrary.org/49/e6/49e6114ba67eda01/1036182166</t>
  </si>
  <si>
    <t>/bil/data/49/e6/49e6114ba67eda01/1036182166</t>
  </si>
  <si>
    <t>https://download.brainimagelibrary.org/49/e6/49e6114ba67eda01/1038295890</t>
  </si>
  <si>
    <t>/bil/data/49/e6/49e6114ba67eda01/1038295890</t>
  </si>
  <si>
    <t>https://download.brainimagelibrary.org/49/e6/49e6114ba67eda01/992386355</t>
  </si>
  <si>
    <t>/bil/data/49/e6/49e6114ba67eda01/992386355</t>
  </si>
  <si>
    <t>https://download.brainimagelibrary.org/d8/33/d833ba8bd931f23f/1025606094</t>
  </si>
  <si>
    <t>/bil/data/d8/33/d833ba8bd931f23f/1025606094</t>
  </si>
  <si>
    <t>https://download.brainimagelibrary.org/dd/90/dd90893e7193151f/1025606094</t>
  </si>
  <si>
    <t>/bil/data/dd/90/dd90893e7193151f/1025606094</t>
  </si>
  <si>
    <t>Neuron Morphology data in tiff stack format from Patch-seq experiments in human neocortex, Cell ID 1025606094</t>
  </si>
  <si>
    <t>https://download.brainimagelibrary.org/dd/90/dd90893e7193151f/1031689414</t>
  </si>
  <si>
    <t>/bil/data/dd/90/dd90893e7193151f/1031689414</t>
  </si>
  <si>
    <t>Neuron Morphology data in tiff stack format from Patch-seq experiments in human neocortex, Cell ID 1031689414</t>
  </si>
  <si>
    <t>https://download.brainimagelibrary.org/dd/90/dd90893e7193151f/1031690284</t>
  </si>
  <si>
    <t>/bil/data/dd/90/dd90893e7193151f/1031690284</t>
  </si>
  <si>
    <t>Neuron Morphology data in tiff stack format from Patch-seq experiments in human neocortex, Cell ID 1031690284</t>
  </si>
  <si>
    <t>https://download.brainimagelibrary.org/dd/90/dd90893e7193151f/1036182166</t>
  </si>
  <si>
    <t>/bil/data/dd/90/dd90893e7193151f/1036182166</t>
  </si>
  <si>
    <t>Neuron Morphology data in tiff stack format from Patch-seq experiments in human neocortex, Cell ID 1036182166</t>
  </si>
  <si>
    <t>https://download.brainimagelibrary.org/dd/90/dd90893e7193151f/1038295890</t>
  </si>
  <si>
    <t>/bil/data/dd/90/dd90893e7193151f/1038295890</t>
  </si>
  <si>
    <t>Neuron Morphology data in tiff stack format from Patch-seq experiments in human neocortex, Cell ID 1038295890</t>
  </si>
  <si>
    <t>https://download.brainimagelibrary.org/dd/90/dd90893e7193151f/1038296900</t>
  </si>
  <si>
    <t>/bil/data/dd/90/dd90893e7193151f/1038296900</t>
  </si>
  <si>
    <t>Neuron Morphology data in tiff stack format from Patch-seq experiments in human neocortex, Cell ID 1038296900</t>
  </si>
  <si>
    <t>https://download.brainimagelibrary.org/dd/90/dd90893e7193151f/914826774</t>
  </si>
  <si>
    <t>/bil/data/dd/90/dd90893e7193151f/914826774</t>
  </si>
  <si>
    <t>Neuron Morphology data in tiff stack format from Patch-seq experiments in human neocortex, Cell ID 914826774</t>
  </si>
  <si>
    <t>https://download.brainimagelibrary.org/dd/90/dd90893e7193151f/914845838</t>
  </si>
  <si>
    <t>/bil/data/dd/90/dd90893e7193151f/914845838</t>
  </si>
  <si>
    <t>Neuron Morphology data in tiff stack format from Patch-seq experiments in human neocortex, Cell ID 914845838</t>
  </si>
  <si>
    <t>https://download.brainimagelibrary.org/dd/90/dd90893e7193151f/919854732</t>
  </si>
  <si>
    <t>/bil/data/dd/90/dd90893e7193151f/919854732</t>
  </si>
  <si>
    <t>Neuron Morphology data in tiff stack format from Patch-seq experiments in human neocortex, Cell ID 919854732</t>
  </si>
  <si>
    <t>https://download.brainimagelibrary.org/dd/90/dd90893e7193151f/919968983</t>
  </si>
  <si>
    <t>/bil/data/dd/90/dd90893e7193151f/919968983</t>
  </si>
  <si>
    <t>Neuron Morphology data in tiff stack format from Patch-seq experiments in human neocortex, Cell ID 919968983</t>
  </si>
  <si>
    <t>https://download.brainimagelibrary.org/dd/90/dd90893e7193151f/920009568</t>
  </si>
  <si>
    <t>/bil/data/dd/90/dd90893e7193151f/920009568</t>
  </si>
  <si>
    <t>Neuron Morphology data in tiff stack format from Patch-seq experiments in human neocortex, Cell ID 920009568</t>
  </si>
  <si>
    <t>https://download.brainimagelibrary.org/dd/90/dd90893e7193151f/992386355</t>
  </si>
  <si>
    <t>/bil/data/dd/90/dd90893e7193151f/992386355</t>
  </si>
  <si>
    <t>Neuron Morphology data in tiff stack format from Patch-seq experiments in human neocortex, Cell ID 992386355</t>
  </si>
  <si>
    <t>https://download.brainimagelibrary.org/ec/80/ec8077684d25fc8b/0539061138</t>
  </si>
  <si>
    <t>/bil/data/ec/80/ec8077684d25fc8b/0539061138</t>
  </si>
  <si>
    <t>AIBS_830928011</t>
  </si>
  <si>
    <t>GPi Globus pallidus, internal segment</t>
  </si>
  <si>
    <t>https://download.brainimagelibrary.org/74/02/7402741313727c9b/tissuecyte_data/0500368598/</t>
  </si>
  <si>
    <t>/bil/data/74/02/7402741313727c9b/tissuecyte_data/0500368598/</t>
  </si>
  <si>
    <t>Slc6a5-Cre_KF109</t>
  </si>
  <si>
    <t>GRN Gigantocellular reticular nucleus</t>
  </si>
  <si>
    <t>https://download.brainimagelibrary.org/74/02/7402741313727c9b/tissuecyte_data/0500370884/</t>
  </si>
  <si>
    <t>/bil/data/74/02/7402741313727c9b/tissuecyte_data/0500370884/</t>
  </si>
  <si>
    <t>Slc17a6-IRES-Cre</t>
  </si>
  <si>
    <t>https://download.brainimagelibrary.org/74/02/7402741313727c9b/tissuecyte_data/0500373369/</t>
  </si>
  <si>
    <t>/bil/data/74/02/7402741313727c9b/tissuecyte_data/0500373369/</t>
  </si>
  <si>
    <t>fruit fly</t>
  </si>
  <si>
    <t>https://download.brainimagelibrary.org/07/91/079179b6c46b4ae7/dBMN_spGAL4_head_anterior/</t>
  </si>
  <si>
    <t>/bil/data/07/91/079179b6c46b4ae7/dBMN_spGAL4_head_anterior/</t>
  </si>
  <si>
    <t>R01 Seeds</t>
  </si>
  <si>
    <t>079179b6c46b4ae7</t>
  </si>
  <si>
    <t>Seeds, Andrew</t>
  </si>
  <si>
    <t>University of Puerto Rico, Medical Sciences Campus</t>
  </si>
  <si>
    <t>1-RF1-NS121911-01</t>
  </si>
  <si>
    <t>NCBI:txid7227</t>
  </si>
  <si>
    <t>20210906_VT050279_DBD_VT019023_AD_20xUAS_GFP_9_20x_front_head_2a</t>
  </si>
  <si>
    <t>w; VT019023_AD (attP40)/+; VT050279_DBD (attP2)/20XUAS-IVS- mCD8::GFP (attP2)</t>
  </si>
  <si>
    <t>Head peripheral nervous system (i.e. bristle mechanosensory neurons)</t>
  </si>
  <si>
    <t>dBMN_spGAL4_head_anterior: Anterior head confocal imaging of fly driver line dBMN_spGAL4 expressing mCD8::GFP, stained using anti GFP antibodies (green channel) - Autofluorescence from the head cuticle is in the red channel</t>
  </si>
  <si>
    <t>Confocal z-stacks (.tiff stacks) of transgenic driver lines that express in mechanosensory neurons innervating specific bristle populations on the Drosophila melanogaster head. The neurons that are targeted by each driver line were labeled by expressing mCD8::GFP under control of the UAS or LexAop promotors, and then stained using anti-GFP antibodies (green channel). Autofluorescence from the head cuticle is in the red channel. The processed images are published in Figure 3 and Figure 3 â€“ figure supplement 1 of the manuscript â€œSomatotopic organization among parallel sensory pathways that promote a grooming sequence in Drosophila (https://doi.org/10.1101/2023.02.11.528119)â€_x009d_. The confocal stacks used to produce these images are organized based on the driver line used in each figure panel.</t>
  </si>
  <si>
    <t>https://download.brainimagelibrary.org/07/91/079179b6c46b4ae7/dBMN_spGAL4_head_posterior/</t>
  </si>
  <si>
    <t>/bil/data/07/91/079179b6c46b4ae7/dBMN_spGAL4_head_posterior/</t>
  </si>
  <si>
    <t>20210325_VT050279_DBD_VT019023_AD_20xGFP_head_3</t>
  </si>
  <si>
    <t>dBMN_spGAL4_head_posterior: Posterior head confocal imaging of fly driver line dBMN_spGAL4 expressing mCD8::GFP, stained using anti GFP antibodies (green channel) - Autofluorescence from the head cuticle is in the red channel</t>
  </si>
  <si>
    <t>https://download.brainimagelibrary.org/07/91/079179b6c46b4ae7/InOmBMN_LexA_head_posterior/</t>
  </si>
  <si>
    <t>/bil/data/07/91/079179b6c46b4ae7/InOmBMN_LexA_head_posterior/</t>
  </si>
  <si>
    <t>20211123_VT01571_20x_UAS_GFP_20x_head_1</t>
  </si>
  <si>
    <t>w; VT017251_LexA (attP40)/+; 20XUAS-IVS- mCD8::GFP (attP2)/+</t>
  </si>
  <si>
    <t>InOmBMN_LexA_head_posterior: Posterior head confocal imaging of fly driver line InOmBMN_LexA expressing mCD8::GFP, stained using anti GFP antibodies (green channel) - Autofluorescence from the head cuticle is in the red channel</t>
  </si>
  <si>
    <t>https://download.brainimagelibrary.org/07/91/079179b6c46b4ae7/pBMN_spGAL4_head_posterior/</t>
  </si>
  <si>
    <t>/bil/data/07/91/079179b6c46b4ae7/pBMN_spGAL4_head_posterior/</t>
  </si>
  <si>
    <t>20210322_VT050279_DBD_28D07_AD_20x_GFP_head_6b</t>
  </si>
  <si>
    <t>w; 28D07_AD (attP40); VT050279_DBD (attP2)/20XUAS-IVS- mCD8::GFP (attP2)</t>
  </si>
  <si>
    <t>pBMN_spGAL4_head_posterior: Posterior head confocal imaging of fly driver line pBMN_spGAL4 expressing mCD8::GFP, stained using anti GFP antibodies (green channel) - Autofluorescence from the head cuticle is in the red channel</t>
  </si>
  <si>
    <t>https://download.brainimagelibrary.org/07/91/079179b6c46b4ae7/TasteBMN_spGAL4_proboscis_posterior/</t>
  </si>
  <si>
    <t>/bil/data/07/91/079179b6c46b4ae7/TasteBMN_spGAL4_proboscis_posterior/</t>
  </si>
  <si>
    <t>20210320_11D02_DBD_VT023783_AD_20x_GFP_head_3</t>
  </si>
  <si>
    <t>w; VT023783_AD (attP40)/+; R11D02_DBD (attP2)/20XUAS-IVS- mCD8::GFP (attP2)</t>
  </si>
  <si>
    <t>TasteBMN_spGAL4_proboscis_posterior: Posterior proboscis confocal imaging of fly driver line TasteBMN_spGAL4 expressing mCD8::GFP, stained using anti GFP antibodies (green channel) - Autofluorescence from the proboscis cuticle is in the red channel</t>
  </si>
  <si>
    <t>https://download.brainimagelibrary.org/6d/d3/6dd376b74bc8b235/pU01BGsHSrHIPi1562d211025tNISSL</t>
  </si>
  <si>
    <t>/bil/data/6d/d3/6dd376b74bc8b235/pU01BGsHSrHIPi1562d211025tNISSL</t>
  </si>
  <si>
    <t>pU01BGsHSrHIPi1562d211025tNISSL</t>
  </si>
  <si>
    <t>HIP</t>
  </si>
  <si>
    <t>https://download.brainimagelibrary.org/0e/9a/0e9aedefd049ee99/</t>
  </si>
  <si>
    <t>/bil/data/0e/9a/0e9aedefd049ee99/</t>
  </si>
  <si>
    <t>0e9aedefd049ee99</t>
  </si>
  <si>
    <t>Guoping Fneg</t>
  </si>
  <si>
    <t>Hippocampus 20210603_CJLoreleai_Ex17_S4_SST_SFRP2_Hippo-Region 035</t>
  </si>
  <si>
    <t>HIPP</t>
  </si>
  <si>
    <t>Image and morphological reconstruction of a hippocampal interneuron from marmoset, Loreleai, after systemic viral IV injection with AAV2/9-hDlx-GFP-fGFP, imaged in June 2021 - positive for DLX5/6-GFP, positive for Somatostatin, and positive for Secreted Frizzled Related Protein 2</t>
  </si>
  <si>
    <t>https://download.brainimagelibrary.org/e4/09/e409636719257ec8/</t>
  </si>
  <si>
    <t>/bil/data/e4/09/e409636719257ec8/</t>
  </si>
  <si>
    <t>e409636719257ec8</t>
  </si>
  <si>
    <t>Hippocampus 20210603_CJLoreleai_Ex17_S4_SST_SFRP2_Hippo-Region 034</t>
  </si>
  <si>
    <t>Image and morphological reconstruction of a hippocampal interneuron from marmoset, Loreleai, after systemic viral IV injection with AAV2/9-hDlx-GFP-fGFP, imaged in February 2021 - positive for DLX5/6-GFP, positive for Somatostatin, and positive for Secreted Frizzled Related Protein 2</t>
  </si>
  <si>
    <t>https://download.brainimagelibrary.org/f4/59/f459e604adb4295a/</t>
  </si>
  <si>
    <t>/bil/data/f4/59/f459e604adb4295a/</t>
  </si>
  <si>
    <t>f459e604adb4295a</t>
  </si>
  <si>
    <t>Hippocampus 20200113_CJLoreleai_Ex11_S2_VIP+C3LN2+_Hippo-Region 029</t>
  </si>
  <si>
    <t>Image and morphological reconstruction of a hippocampal interneuron from marmoset, Loreleai, after systemic viral IV injection with AAV2/9-hDlx-GFP-fGFP, imaged in January 2021 - positive for DLX5/6-GFP, positive for Vasoactive Intestinal Peptide and positive for Cerebellin 3 Precursor.</t>
  </si>
  <si>
    <t>https://download.brainimagelibrary.org/18/a7/18a7be960ea940f8/pRF1MOUSEsMMrHIPiF023d210610tNISSLn6/</t>
  </si>
  <si>
    <t>/bil/data/18/a7/18a7be960ea940f8/pRF1MOUSEsMMrHIPiF023d210610tNISSLn6/</t>
  </si>
  <si>
    <t>pRF1MOUSEsMMrHIPiF023d210610tNISSLn6</t>
  </si>
  <si>
    <t>Hippocampal region</t>
  </si>
  <si>
    <t>https://download.brainimagelibrary.org/63/5c/635cdbb80c19acab</t>
  </si>
  <si>
    <t>/bil/data/63/5c/635cdbb80c19acab</t>
  </si>
  <si>
    <t>635cdbb80c19acab</t>
  </si>
  <si>
    <t>Hippocampus 20210519_CJLoreleai_Ex17_S1_SST_CORT_Hippo-Region 053</t>
  </si>
  <si>
    <t>Hippocampus</t>
  </si>
  <si>
    <t>Image and morphological reconstruction of a hippocampal interneuron from marmoset, Loreleai, after systemic viral IV injection with AAV2/9-hDlx-GFP-fGFP, imaged in May 2021 - positive for DLX5/6-GFP, positive for Somatostatin, and positive for Cortistatin</t>
  </si>
  <si>
    <t>https://download.brainimagelibrary.org/85/00/85003073d4ba0133</t>
  </si>
  <si>
    <t>/bil/data/85/00/85003073d4ba0133</t>
  </si>
  <si>
    <t>85003073d4ba0133</t>
  </si>
  <si>
    <t>Hippocampus 20210721_CJLoreleai_Ex17_S16_PVALB+_THSD7A+_Hippo-Region 085</t>
  </si>
  <si>
    <t>Image and morphological reconstruction of a hippocampal interneuron from marmoset, Loreleai, after systemic viral IV injection with AAV2/9-hDlx-GFP-fGFP, imaged in July 2021 - positive for DLX5/6-GFP, positive for Parvalbumin and positive for Thrombospondin Type 1 Domain Containing 7A</t>
  </si>
  <si>
    <t>https://download.brainimagelibrary.org/03/e3/03e392c044045b06</t>
  </si>
  <si>
    <t>/bil/data/03/e3/03e392c044045b06</t>
  </si>
  <si>
    <t>03e392c044045b06</t>
  </si>
  <si>
    <t>Hippocampus 20210525_CJLoreleai_Ex17_S3_SST+_TRHDE+_Hippo-Region 026</t>
  </si>
  <si>
    <t>Image and morphological reconstruction of a hippocampal interneuron ((Rad (Hipp)) from marmoset, Loreleai, after systemic viral IV injection with AAV2/9-hDlx-GFP-fGFP, imaged in May 2021 - positive for DLX5/6-GFP, positive for Somatostatin, and positive for Thyrotropin Releasing Hormone Degrading Enzyme.</t>
  </si>
  <si>
    <t>https://download.brainimagelibrary.org/05/4e/054e51308ea550f9</t>
  </si>
  <si>
    <t>/bil/data/05/4e/054e51308ea550f9</t>
  </si>
  <si>
    <t>054e51308ea550f9</t>
  </si>
  <si>
    <t>Hippocampus 20210525_CJLoreleai_Ex17_S3_SST+_TRHDE+_Hippo-Region 030</t>
  </si>
  <si>
    <t>Image and morphological reconstruction of a hippocampal interneuron (CA1) from marmoset, Loreleai, after systemic viral IV injection with AAV2/9-hDlx-GFP-fGFP, imaged in May 2021 - positive for DLX5/6-GFP, positive for Somatostatin, and positive for Thyrotropin Releasing Hormone Degrading Enzyme.</t>
  </si>
  <si>
    <t>https://download.brainimagelibrary.org/20/2c/202ca88045e53704</t>
  </si>
  <si>
    <t>/bil/data/20/2c/202ca88045e53704</t>
  </si>
  <si>
    <t>202ca88045e53704</t>
  </si>
  <si>
    <t>Hippocampus 20201201_CJYanma_Ex10_PVALB+THSD7a+_Hippo-Region 027</t>
  </si>
  <si>
    <t>Hippocampus - 20201201_CJYanma_Ex10_PVALB+THSD7a+_Hippo-Region 027</t>
  </si>
  <si>
    <t>Image and morphological reconstruction of a hippocampal interneuron (CA3) from marmoset, Yanma, after systemic viral IV injection with AAV2/9-hDlx-GFP-fGFP, imaged in December 2020 - positive for DLX5/6-GFP, positive for Parvalbumin and positive for Thrombospondin Type 1 Domain Containing 7A.</t>
  </si>
  <si>
    <t>https://download.brainimagelibrary.org/25/1b/251b44c60daab248/</t>
  </si>
  <si>
    <t>/bil/data/25/1b/251b44c60daab248/</t>
  </si>
  <si>
    <t>251b44c60daab248</t>
  </si>
  <si>
    <t>Hippocampus 20210216_CJLoreleai_Ex12_S4_Lamp5-_RELN+_Hippo-Region 039</t>
  </si>
  <si>
    <t>Hippocampus - 20210216_CJLoreleai_Ex12_S4_Lamp5-_RELN+_Hippo-Region 039</t>
  </si>
  <si>
    <t>Image and morphological reconstruction of a hippocampal interneuron (ProS) from marmoset, Loreleai, after systemic viral IV injection with AAV2/9-hDlx-GFP-fGFP, imaged in February 2021 - positive for DLX5/6-GFP, negative for Lysosome-associated membrane glycoprotein 5 and positive for Reelin.</t>
  </si>
  <si>
    <t>https://download.brainimagelibrary.org/2f/2b/2f2b64518bbe0d85</t>
  </si>
  <si>
    <t>/bil/data/2f/2b/2f2b64518bbe0d85</t>
  </si>
  <si>
    <t>2f2b64518bbe0d85</t>
  </si>
  <si>
    <t>Â Hippocampus 20201202_CJYanma_Ex10_S2_Pvalb+IBSP+_Hippo-Region 118</t>
  </si>
  <si>
    <t>Hippocampus - 20201202_CJYanma_Ex10_S2_Pvalb+IBSP+_Hippo-Region 118</t>
  </si>
  <si>
    <t>Image and morphological reconstruction of a hippocampal interneuron (GrDG) from marmoset, Yanma, after systemic viral IV injection with AAV2/9-hDlx-GFP-fGFP, imaged in December 2020 - positive for DLX5/6-GFP, positive for Parvalbumin and positive for Integrin Binding Sialoprotein.</t>
  </si>
  <si>
    <t>https://download.brainimagelibrary.org/54/cc/54cc5175c66a2b88</t>
  </si>
  <si>
    <t>/bil/data/54/cc/54cc5175c66a2b88</t>
  </si>
  <si>
    <t>54cc5175c66a2b88</t>
  </si>
  <si>
    <t>Hippocampus 20201202_CJYanma_Ex10_S2_Pvalb+_IBSP-_Hippo-Region 109</t>
  </si>
  <si>
    <t>Hippocampus - 20201202_CJYanma_Ex10_S2_Pvalb+_IBSP-_Hippo-Region 109</t>
  </si>
  <si>
    <t>Image and morphological reconstruction of a hippocampal interneuron (S) from marmoset, Yanma, after systemic viral IV injection with AAV2/9-hDlx-GFP-fGFP, imaged in December 2020 - positive for DLX5/6-GFP, positive for Parvalbumin and negative for Integrin Binding Sialoprotein.</t>
  </si>
  <si>
    <t>https://download.brainimagelibrary.org/55/ad/55ad03e4a7e4599a</t>
  </si>
  <si>
    <t>/bil/data/55/ad/55ad03e4a7e4599a</t>
  </si>
  <si>
    <t>55ad03e4a7e4599a</t>
  </si>
  <si>
    <t>Hippocampus 20210302_CJLoreleai_Ex13_S3_Lamp5+_NDNF+_Hippo-Region 037</t>
  </si>
  <si>
    <t>Image and morphological reconstruction of a hippocampal interneuron from marmoset, Loreleai, after systemic viral IV injection with AAV2/9-hDlx-GFP-fGFP, imaged in March 2021 - positive for DLX5/6-GFP, positive for Lysosome-associated membrane glycoprotein 5 and positive for Neuron Derived Neurotrophic Factor.</t>
  </si>
  <si>
    <t>https://download.brainimagelibrary.org/6f/e7/6fe7def35e34cf14</t>
  </si>
  <si>
    <t>/bil/data/6f/e7/6fe7def35e34cf14</t>
  </si>
  <si>
    <t>6fe7def35e34cf14</t>
  </si>
  <si>
    <t>Hippocampus 20200113_CJLoreleai_Ex11_S2_VIP+C3LN2+_Hippo-Region 075</t>
  </si>
  <si>
    <t>Image and morphological reconstruction of a hippocampal interneuron from marmoset, Loreleai, after systemic viral IV injection with AAV2/9-hDlx-GFP-fGFP, imaged in January 2021 - positive for DLX5/6-GFP, positive for Vasoactive Intestinal Peptide and positive for Cerebellin 2 Precursor.</t>
  </si>
  <si>
    <t>https://download.brainimagelibrary.org/72/56/72564cfe61ae65dd</t>
  </si>
  <si>
    <t>/bil/data/72/56/72564cfe61ae65dd</t>
  </si>
  <si>
    <t>72564cfe61ae65dd</t>
  </si>
  <si>
    <t>Hippocampus 20210121_CJLoreleai_Ex11_S3_VIP+DIRAS-_Hippo-Region 043</t>
  </si>
  <si>
    <t>Image and morphological reconstruction of a hippocampal interneuron from marmoset, Loreleai, after systemic viral IV injection with AAV2/9-hDlx-GFP-fGFP, imaged in January 2021 - positive for DLX5/6-GFP, positive for Vasoactive Intestinal Peptide and negative for GTP-binding protein Di-Ras3</t>
  </si>
  <si>
    <t>https://download.brainimagelibrary.org/73/63/736322bbf345750b</t>
  </si>
  <si>
    <t>/bil/data/73/63/736322bbf345750b</t>
  </si>
  <si>
    <t>736322bbf345750b</t>
  </si>
  <si>
    <t>Hippocampus 20210224_CJLoreleai_Ex13_S2_SST+_TRHDE+_Hippo-Region 041</t>
  </si>
  <si>
    <t>Hippocampus - 20210224_CJLoreleai_Ex13_S2_SST+_TRHDE+_Hippo-Region 041</t>
  </si>
  <si>
    <t>Image and morphological reconstruction of a hippocampal interneuron from marmoset, Loreleai, after systemic viral IV injection with AAV2/9-hDlx-GFP-fGFP, imaged in February 2021 - positive for DLX5/6-GFP, lowly positive for Somatostatin, and positive for Thyrotropin Releasing Hormone Degrading Enzyme.</t>
  </si>
  <si>
    <t>https://download.brainimagelibrary.org/78/f9/78f9a8c1e8c2f324</t>
  </si>
  <si>
    <t>/bil/data/78/f9/78f9a8c1e8c2f324</t>
  </si>
  <si>
    <t>78f9a8c1e8c2f324</t>
  </si>
  <si>
    <t>Hippocampus 20200113_CJLoreleai_Ex11_S2_VIP-C3LN2+_Hippo-Region 080</t>
  </si>
  <si>
    <t>Image and morphological reconstruction of a hippocampal interneuron from marmoset, Loreleai, after systemic viral IV injection with AAV2/9-hDlx-GFP-fGFP, imaged in January 2021 - positive for DLX5/6-GFP, negative for Vasoactive Intestinal Peptide and positive for Cerebellin 3 Precursor.</t>
  </si>
  <si>
    <t>https://download.brainimagelibrary.org/7a/26/7a26882b89658c99</t>
  </si>
  <si>
    <t>/bil/data/7a/26/7a26882b89658c99</t>
  </si>
  <si>
    <t>7a26882b89658c99</t>
  </si>
  <si>
    <t>Hippocampus 20210525_CJLoreleai_Ex17_S3_SST+_TRHDE+_Hippo-Region 033</t>
  </si>
  <si>
    <t>Image and morphological reconstruction of a hippocampal interneuron (Rad/CA2) from marmoset, Loreleai, after systemic viral IV injection with AAV2/9-hDlx-GFP-fGFP, imaged in May 2021 - positive for DLX5/6-GFP, positive for Somatostatin, and positive for Thyrotropin Releasing Hormone Degrading Enzyme.</t>
  </si>
  <si>
    <t>https://download.brainimagelibrary.org/8c/c5/8cc589e2e35aab0e</t>
  </si>
  <si>
    <t>/bil/data/8c/c5/8cc589e2e35aab0e</t>
  </si>
  <si>
    <t>8cc589e2e35aab0e</t>
  </si>
  <si>
    <t>Hippocampus 20200113_CJLoreleai_Ex11_S2_VIP-C3LN2+_Hippo-Region 079</t>
  </si>
  <si>
    <t>https://download.brainimagelibrary.org/9b/5c/9b5cdfca4c1ccd3d/</t>
  </si>
  <si>
    <t>/bil/data/9b/5c/9b5cdfca4c1ccd3d/</t>
  </si>
  <si>
    <t>9b5cdfca4c1ccd3d</t>
  </si>
  <si>
    <t>Hippocampus 20200113_CJLoreleai_Ex11_S2_VIP+C3LN2+_Hippo-Region 036</t>
  </si>
  <si>
    <t>https://download.brainimagelibrary.org/a0/6b/a06b8dd74d6763b3</t>
  </si>
  <si>
    <t>/bil/data/a0/6b/a06b8dd74d6763b3</t>
  </si>
  <si>
    <t>a06b8dd74d6763b3</t>
  </si>
  <si>
    <t>Hippocampus 20210223_CJLoreleai_Ex13_S1_SST+_SFRP2-_Hippo-Region 030</t>
  </si>
  <si>
    <t>Image and morphological reconstruction of a hippocampal interneuron from marmoset, Loreleai, after systemic viral IV injection with AAV2/9-hDlx-GFP-fGFP, imaged in February 2021 - positive for DLX5/6-GFP, positive for Somatostatin, and negative for Secreted Frizzled Related Protein 2.</t>
  </si>
  <si>
    <t>https://download.brainimagelibrary.org/ab/27/ab27746ad2957f35/</t>
  </si>
  <si>
    <t>/bil/data/ab/27/ab27746ad2957f35/</t>
  </si>
  <si>
    <t>ab27746ad2957f35</t>
  </si>
  <si>
    <t>Hippocampus 20201201_CJYanma_Ex10_PVALB+THSD7a+_Hippo-Region 022</t>
  </si>
  <si>
    <t>Hippocampus - 20201201_CJYanma_Ex10_PVALB+THSD7a+_Hippo-Region 022</t>
  </si>
  <si>
    <t>Image and morphological reconstruction of a hippocampal interneuron (EntC) from marmoset, Yanma, after systemic viral IV injection with AAV2/9-hDlx-GFP-fGFP, imaged in December 2020 - positive for DLX5/6-GFP, positive for Parvalbumin and positive for Thrombospondin Type 1 Domain Containing 7A.</t>
  </si>
  <si>
    <t>https://download.brainimagelibrary.org/b7/25/b725ae9d10c592e3</t>
  </si>
  <si>
    <t>/bil/data/b7/25/b725ae9d10c592e3</t>
  </si>
  <si>
    <t>b725ae9d10c592e3</t>
  </si>
  <si>
    <t>Hippocampus 20210121_CJLoreleai_Ex11_S3_VIP+DIRAS-_Hippo-Region 036</t>
  </si>
  <si>
    <t>https://download.brainimagelibrary.org/ba/de/badeeb198fa71920</t>
  </si>
  <si>
    <t>/bil/data/ba/de/badeeb198fa71920</t>
  </si>
  <si>
    <t>badeeb198fa71920</t>
  </si>
  <si>
    <t>Hippocampus 20210223_CJLoreleai_Ex13_S1_SST+_SFRP2-_Hippo-Region 031</t>
  </si>
  <si>
    <t>https://download.brainimagelibrary.org/bc/13/bc1336d9e289699b</t>
  </si>
  <si>
    <t>/bil/data/bc/13/bc1336d9e289699b</t>
  </si>
  <si>
    <t>bc1336d9e289699b</t>
  </si>
  <si>
    <t>Hippocampus 20201203_CjYanma_Ex10_S3_PVALB+_RGS5-_Hippo-Region 024</t>
  </si>
  <si>
    <t>Hippocampus - 20201203_CjYanma_Ex10_S3_PVALB+_RGS5-_Hippo-Region 024</t>
  </si>
  <si>
    <t>Image and morphological reconstruction of a hippocampal interneuron (CA1) from marmoset, Yanma, after systemic viral IV injection with AAV2/9-hDlx-GFP-fGFP, imaged in December 2020 - positive for DLX5/6-GFP, positive for Parvalbumin and negative for Regulator Of G Protein Signaling 5.</t>
  </si>
  <si>
    <t>https://download.brainimagelibrary.org/bc/48/bc48c7314b2f2111</t>
  </si>
  <si>
    <t>/bil/data/bc/48/bc48c7314b2f2111</t>
  </si>
  <si>
    <t>bc48c7314b2f2111</t>
  </si>
  <si>
    <t>Hippocampus 20201203_CjYanma_Ex10_S3_PVALB+_RGS5-_Hippo-Region 052</t>
  </si>
  <si>
    <t>Hippocampus - 20201203_CjYanma_Ex10_S3_PVALB+_RGS5-_Hippo-Region 052</t>
  </si>
  <si>
    <t>Image and morphological reconstruction of a hippocampal interneuron (ProS) from marmoset, Yanma, after systemic viral IV injection with AAV2/9-hDlx-GFP-fGFP, imaged in December 2020 - positive for DLX5/6-GFP, positive for Parvalbumin and negative for Regulator Of G Protein Signaling 5.</t>
  </si>
  <si>
    <t>https://download.brainimagelibrary.org/dd/1c/dd1ce32cb7e7be33</t>
  </si>
  <si>
    <t>/bil/data/dd/1c/dd1ce32cb7e7be33</t>
  </si>
  <si>
    <t>dd1ce32cb7e7be33</t>
  </si>
  <si>
    <t>Hippocampus 20201208_CJYanma_Ex10_S4_S5_SST_TRHDE_SST+_NPY+_Hippo-Region 072</t>
  </si>
  <si>
    <t>Hippocampus - 20201208_CJYanma_Ex10_S4_S5_SST_TRHDE_SST+_NPY+_Hippo-Region 072</t>
  </si>
  <si>
    <t>Image and morphological reconstruction of a hippocampal interneuron (CA2) from marmoset, Loreleai, after systemic viral IV injection with AAV2/9-hDlx-GFP-fGFP, imaged in December 2020 - positive for DLX5/6-GFP, positive for Somatostatin, and positive for Neuropeptide Y.</t>
  </si>
  <si>
    <t>https://download.brainimagelibrary.org/f5/d4/f5d46d90f73b2e16</t>
  </si>
  <si>
    <t>/bil/data/f5/d4/f5d46d90f73b2e16</t>
  </si>
  <si>
    <t>f5d46d90f73b2e16</t>
  </si>
  <si>
    <t>Hippocampus 20201209_CJYanma_Ex10_S6_SST_CORT_Hippo-Region 050</t>
  </si>
  <si>
    <t>Hippocampus - 20201209_CJYanma_Ex10_S6_SST-CORT+_Hippo-Region 050</t>
  </si>
  <si>
    <t>Image and morphological reconstruction of a hippocampal interneuron (CA2) from marmoset, Loreleai, after systemic viral IV injection with AAV2/9-hDlx-GFP-fGFP, imaged in December 2020 - positive for DLX5/6-GFP, negative for Somatostatin, and positive for Cortistatin.</t>
  </si>
  <si>
    <t>https://download.brainimagelibrary.org/f9/dd/f9ddc70ae9de2f50</t>
  </si>
  <si>
    <t>/bil/data/f9/dd/f9ddc70ae9de2f50</t>
  </si>
  <si>
    <t>f9ddc70ae9de2f50</t>
  </si>
  <si>
    <t>Hippocampus 20201209_CJYanma_Ex10_S6_SST_CORT_Hippo-Region 053</t>
  </si>
  <si>
    <t>Hippocampus - 20201209_CJYanma_Ex10_S6_SST-CORT+Hippo-Region 053</t>
  </si>
  <si>
    <t>mage and morphological reconstruction of a hippocampal interneuron (CA2) from marmoset, Loreleai, after systemic viral IV injection with AAV2/9-hDlx-GFP-fGFP, imaged in December 2020 - positive for DLX5/6-GFP, negative for Somatostatin, and positive for Cortistatin.</t>
  </si>
  <si>
    <t>https://download.brainimagelibrary.org/fa/ca/faca45be7d664c82</t>
  </si>
  <si>
    <t>/bil/data/fa/ca/faca45be7d664c82</t>
  </si>
  <si>
    <t>faca45be7d664c82</t>
  </si>
  <si>
    <t>Hippocampus 20200113_CJLoreleai_Ex11_S2_VIP+C3LN2+_Hippo-Region 037</t>
  </si>
  <si>
    <t>https://download.brainimagelibrary.org/fc/c8/fcc8c8b90db3811a</t>
  </si>
  <si>
    <t>/bil/data/fc/c8/fcc8c8b90db3811a</t>
  </si>
  <si>
    <t>fcc8c8b90db3811a</t>
  </si>
  <si>
    <t>Hippocampus 20210525_CJLoreleai_Ex17_S3_SST+_TRHDE+_Hippo-Region 031</t>
  </si>
  <si>
    <t>Image and morphological reconstruction of a hippocampal interneuron(CA2) from marmoset, Loreleai, after systemic viral IV injection with AAV2/9-hDlx-GFP-fGFP, imaged in May 2021 - positive for DLX5/6-GFP, positive for Somatostatin, and positive for Thyrotropin Releasing Hormone Degrading Enzyme.</t>
  </si>
  <si>
    <t>https://download.brainimagelibrary.org/57/c4/57c47b3f93b87df2/</t>
  </si>
  <si>
    <t>/bil/data/57/c4/57c47b3f93b87df2/</t>
  </si>
  <si>
    <t>57c47b3f93b87df2</t>
  </si>
  <si>
    <t>Xiaowei Zhuang</t>
  </si>
  <si>
    <t>Harvard University</t>
  </si>
  <si>
    <t>1-U19-MH114821</t>
  </si>
  <si>
    <t>N/A</t>
  </si>
  <si>
    <t>MERFISH</t>
  </si>
  <si>
    <t>HYP - Hypothalamus</t>
  </si>
  <si>
    <t>A molecularly defined and spatially resolved cell atlas of the mouses hypothalamus</t>
  </si>
  <si>
    <t>In this project, we used MERFISH to perform in situ gene expression profiling of individual cells in the mouse hypothalamus, determine the cell-type identity of these cells and map the spatial organization of the cell types. We performed MERFISH imaging on 360 genes in a total of 403 coronal brain slices from a total of 12 animals. Prior to being sacrificed, the animals in this study were subjected to one of a list of behavioral conditions/paradigms, including: aggression (male-male, mother-intruder), infanticide, parenting, and fever (LPS injection).</t>
  </si>
  <si>
    <t>https://download.brainimagelibrary.org/f1/6e/f16e93e3ff05538e/2018Q4_U19CSHL/SW180412-02A/</t>
  </si>
  <si>
    <t>/bil/data/f1/6e/f16e93e3ff05538e/2018Q4_U19CSHL/SW180412-02A/</t>
  </si>
  <si>
    <t>SW180412-02A</t>
  </si>
  <si>
    <t>IA:BST:COApl:opt</t>
  </si>
  <si>
    <t>https://download.brainimagelibrary.org/82/19/82197a758a3b87d2/1U19MH114821-01/SW170201-06A/</t>
  </si>
  <si>
    <t>/bil/data/82/19/82197a758a3b87d2/1U19MH114821-01/SW170201-06A/</t>
  </si>
  <si>
    <t>SW170201-06</t>
  </si>
  <si>
    <t>ICe:SCdg:SCig:SC/PAG</t>
  </si>
  <si>
    <t>https://download.brainimagelibrary.org/ef/b9/efb9b12ba2fab63d/1126880187</t>
  </si>
  <si>
    <t>/bil/data/ef/b9/efb9b12ba2fab63d/1126880187</t>
  </si>
  <si>
    <t>IFG</t>
  </si>
  <si>
    <t>Neuron Morphology data in .swc format from Patch-seq experiments in human neocortex, Cell ID 1126880187</t>
  </si>
  <si>
    <t>https://download.brainimagelibrary.org/ef/b9/efb9b12ba2fab63d/1126880246</t>
  </si>
  <si>
    <t>/bil/data/ef/b9/efb9b12ba2fab63d/1126880246</t>
  </si>
  <si>
    <t>Neuron Morphology data in .swc format from Patch-seq experiments in human neocortex, Cell ID 1126880246</t>
  </si>
  <si>
    <t>https://download.brainimagelibrary.org/3e/35/3e3553203fc355ed/1126880187</t>
  </si>
  <si>
    <t>/bil/data/3e/35/3e3553203fc355ed/1126880187</t>
  </si>
  <si>
    <t>Neuron Morphology data in tiff stack format from Patch-seq experiments in human neocortex, Cell ID 1126880187</t>
  </si>
  <si>
    <t>https://download.brainimagelibrary.org/3e/35/3e3553203fc355ed/1126880246</t>
  </si>
  <si>
    <t>/bil/data/3e/35/3e3553203fc355ed/1126880246</t>
  </si>
  <si>
    <t>Neuron Morphology data in tiff stack format from Patch-seq experiments in human neocortex, Cell ID 1126880246</t>
  </si>
  <si>
    <t>https://download.brainimagelibrary.org/d6/d1/d6d13d0d30ebbb32/653040833/</t>
  </si>
  <si>
    <t>/bil/data/d6/d1/d6d13d0d30ebbb32/653040833/</t>
  </si>
  <si>
    <t>d6d13d0d30ebbb32</t>
  </si>
  <si>
    <t>IFGtr</t>
  </si>
  <si>
    <t>AIBS_Patchseq_Human_June_2020</t>
  </si>
  <si>
    <t>106 human neuron reconstructions with matching electrophysiology and transcriptomics data available elsewhere. Each reconstruction has a raw reconstruction file, a transformed file oriented so that the y axis extends vertically towards the pia surface, and a marker file indicating nodes where dendrites were truncated (10), reconstruction was not continued (20), or surface of tissue was closest to soma (30).</t>
  </si>
  <si>
    <t>https://download.brainimagelibrary.org/dd/90/dd90893e7193151f/653040833</t>
  </si>
  <si>
    <t>/bil/data/dd/90/dd90893e7193151f/653040833</t>
  </si>
  <si>
    <t>Neuron Morphology data in tiff stack format from Patch-seq experiments in human neocortex, Cell ID 653040833</t>
  </si>
  <si>
    <t>https://download.brainimagelibrary.org/82/19/82197a758a3b87d2/1U19MH114821-01/SW190315-07A/</t>
  </si>
  <si>
    <t>/bil/data/82/19/82197a758a3b87d2/1U19MH114821-01/SW190315-07A/</t>
  </si>
  <si>
    <t>SW190315-07</t>
  </si>
  <si>
    <t>ILA:ORBl:ORBvl</t>
  </si>
  <si>
    <t>https://download.brainimagelibrary.org/82/19/82197a758a3b87d2/1U19MH114821-01/SW190315-08A/</t>
  </si>
  <si>
    <t>/bil/data/82/19/82197a758a3b87d2/1U19MH114821-01/SW190315-08A/</t>
  </si>
  <si>
    <t>SW190315-08</t>
  </si>
  <si>
    <t>https://download.brainimagelibrary.org/be/4e/be4e95b2c36e475b/1U19MH114831-01/SW210926-08A</t>
  </si>
  <si>
    <t>/bil/data/be/4e/be4e95b2c36e475b/1U19MH114831-01/SW210926-08A</t>
  </si>
  <si>
    <t>SW210926-08A</t>
  </si>
  <si>
    <t>ILA:SUBvv:SUBvv</t>
  </si>
  <si>
    <t>https://download.brainimagelibrary.org/e8/20/e820c8267a0cbedb/2018Q4_U01/SW180427-01A/</t>
  </si>
  <si>
    <t>/bil/data/e8/20/e820c8267a0cbedb/2018Q4_U01/SW180427-01A/</t>
  </si>
  <si>
    <t>SW180427-01A</t>
  </si>
  <si>
    <t>internuc:ACB:AHNc:AUDv</t>
  </si>
  <si>
    <t>https://download.brainimagelibrary.org/90/a9/90a90c314769c834/1U01MH114829-01/SW190813-01A</t>
  </si>
  <si>
    <t>/bil/data/90/a9/90a90c314769c834/1U01MH114829-01/SW190813-01A</t>
  </si>
  <si>
    <t>SW190813-01A</t>
  </si>
  <si>
    <t>IO:IO:CUL4/5</t>
  </si>
  <si>
    <t>https://download.brainimagelibrary.org/d8/33/d833ba8bd931f23f/833700562</t>
  </si>
  <si>
    <t>/bil/data/d8/33/d833ba8bd931f23f/833700562</t>
  </si>
  <si>
    <t>IOG</t>
  </si>
  <si>
    <t>https://download.brainimagelibrary.org/d8/33/d833ba8bd931f23f/834444200</t>
  </si>
  <si>
    <t>/bil/data/d8/33/d833ba8bd931f23f/834444200</t>
  </si>
  <si>
    <t>https://download.brainimagelibrary.org/3e/35/3e3553203fc355ed/853712464</t>
  </si>
  <si>
    <t>/bil/data/3e/35/3e3553203fc355ed/853712464</t>
  </si>
  <si>
    <t>Neuron Morphology data in tiff stack format from Patch-seq experiments in human neocortex, Cell ID 853712464</t>
  </si>
  <si>
    <t>https://download.brainimagelibrary.org/dd/90/dd90893e7193151f/833700562</t>
  </si>
  <si>
    <t>/bil/data/dd/90/dd90893e7193151f/833700562</t>
  </si>
  <si>
    <t>Neuron Morphology data in tiff stack format from Patch-seq experiments in human neocortex, Cell ID 833700562</t>
  </si>
  <si>
    <t>https://download.brainimagelibrary.org/dd/90/dd90893e7193151f/834444200</t>
  </si>
  <si>
    <t>/bil/data/dd/90/dd90893e7193151f/834444200</t>
  </si>
  <si>
    <t>Neuron Morphology data in tiff stack format from Patch-seq experiments in human neocortex, Cell ID 834444200</t>
  </si>
  <si>
    <t>https://download.brainimagelibrary.org/04/64/04646ca62a4c2ad4/1U19MH114821-01/SW190829-03A</t>
  </si>
  <si>
    <t>/bil/data/04/64/04646ca62a4c2ad4/1U19MH114821-01/SW190829-03A</t>
  </si>
  <si>
    <t>SW190829-03A</t>
  </si>
  <si>
    <t>IPN:ZI:LH</t>
  </si>
  <si>
    <t>https://download.brainimagelibrary.org/69/fe/69fe931fee2b2215/835596750</t>
  </si>
  <si>
    <t>/bil/data/69/fe/69fe931fee2b2215/835596750</t>
  </si>
  <si>
    <t>ITG</t>
  </si>
  <si>
    <t>https://download.brainimagelibrary.org/69/fe/69fe931fee2b2215/835611255</t>
  </si>
  <si>
    <t>/bil/data/69/fe/69fe931fee2b2215/835611255</t>
  </si>
  <si>
    <t>https://download.brainimagelibrary.org/69/fe/69fe931fee2b2215/835631800</t>
  </si>
  <si>
    <t>/bil/data/69/fe/69fe931fee2b2215/835631800</t>
  </si>
  <si>
    <t>https://download.brainimagelibrary.org/69/fe/69fe931fee2b2215/835648767</t>
  </si>
  <si>
    <t>/bil/data/69/fe/69fe931fee2b2215/835648767</t>
  </si>
  <si>
    <t>https://download.brainimagelibrary.org/69/fe/69fe931fee2b2215/835667511</t>
  </si>
  <si>
    <t>/bil/data/69/fe/69fe931fee2b2215/835667511</t>
  </si>
  <si>
    <t>https://download.brainimagelibrary.org/69/fe/69fe931fee2b2215/835674226</t>
  </si>
  <si>
    <t>/bil/data/69/fe/69fe931fee2b2215/835674226</t>
  </si>
  <si>
    <t>https://download.brainimagelibrary.org/69/fe/69fe931fee2b2215/835857228</t>
  </si>
  <si>
    <t>/bil/data/69/fe/69fe931fee2b2215/835857228</t>
  </si>
  <si>
    <t>https://download.brainimagelibrary.org/69/fe/69fe931fee2b2215/835859530</t>
  </si>
  <si>
    <t>/bil/data/69/fe/69fe931fee2b2215/835859530</t>
  </si>
  <si>
    <t>https://download.brainimagelibrary.org/69/fe/69fe931fee2b2215/852671126</t>
  </si>
  <si>
    <t>/bil/data/69/fe/69fe931fee2b2215/852671126</t>
  </si>
  <si>
    <t>https://download.brainimagelibrary.org/69/fe/69fe931fee2b2215/852947311</t>
  </si>
  <si>
    <t>/bil/data/69/fe/69fe931fee2b2215/852947311</t>
  </si>
  <si>
    <t>https://download.brainimagelibrary.org/69/fe/69fe931fee2b2215/852955642</t>
  </si>
  <si>
    <t>/bil/data/69/fe/69fe931fee2b2215/852955642</t>
  </si>
  <si>
    <t>https://download.brainimagelibrary.org/69/fe/69fe931fee2b2215/855354446</t>
  </si>
  <si>
    <t>/bil/data/69/fe/69fe931fee2b2215/855354446</t>
  </si>
  <si>
    <t>https://download.brainimagelibrary.org/69/fe/69fe931fee2b2215/855460302</t>
  </si>
  <si>
    <t>/bil/data/69/fe/69fe931fee2b2215/855460302</t>
  </si>
  <si>
    <t>https://download.brainimagelibrary.org/69/fe/69fe931fee2b2215/855488261</t>
  </si>
  <si>
    <t>/bil/data/69/fe/69fe931fee2b2215/855488261</t>
  </si>
  <si>
    <t>https://download.brainimagelibrary.org/69/fe/69fe931fee2b2215/855540802</t>
  </si>
  <si>
    <t>/bil/data/69/fe/69fe931fee2b2215/855540802</t>
  </si>
  <si>
    <t>https://download.brainimagelibrary.org/69/fe/69fe931fee2b2215/855760595</t>
  </si>
  <si>
    <t>/bil/data/69/fe/69fe931fee2b2215/855760595</t>
  </si>
  <si>
    <t>https://download.brainimagelibrary.org/69/fe/69fe931fee2b2215/855783147</t>
  </si>
  <si>
    <t>/bil/data/69/fe/69fe931fee2b2215/855783147</t>
  </si>
  <si>
    <t>https://download.brainimagelibrary.org/d8/33/d833ba8bd931f23f/835572687</t>
  </si>
  <si>
    <t>/bil/data/d8/33/d833ba8bd931f23f/835572687</t>
  </si>
  <si>
    <t>https://download.brainimagelibrary.org/d8/33/d833ba8bd931f23f/855332601</t>
  </si>
  <si>
    <t>/bil/data/d8/33/d833ba8bd931f23f/855332601</t>
  </si>
  <si>
    <t>https://download.brainimagelibrary.org/85/f4/85f4b93699151f1c/839239569</t>
  </si>
  <si>
    <t>/bil/data/85/f4/85f4b93699151f1c/839239569</t>
  </si>
  <si>
    <t>Neuron Morphology data in .swc format from Patch-seq experiments in human neocortex, Cell ID 839239569</t>
  </si>
  <si>
    <t>https://download.brainimagelibrary.org/3e/35/3e3553203fc355ed/852955642</t>
  </si>
  <si>
    <t>/bil/data/3e/35/3e3553203fc355ed/852955642</t>
  </si>
  <si>
    <t>Neuron Morphology data in tiff stack format from Patch-seq experiments in human neocortex, Cell ID 852955642</t>
  </si>
  <si>
    <t>https://download.brainimagelibrary.org/dd/90/dd90893e7193151f/835572687</t>
  </si>
  <si>
    <t>/bil/data/dd/90/dd90893e7193151f/835572687</t>
  </si>
  <si>
    <t>Neuron Morphology data in tiff stack format from Patch-seq experiments in human neocortex, Cell ID 835572687</t>
  </si>
  <si>
    <t>https://download.brainimagelibrary.org/dd/90/dd90893e7193151f/835596750</t>
  </si>
  <si>
    <t>/bil/data/dd/90/dd90893e7193151f/835596750</t>
  </si>
  <si>
    <t>Neuron Morphology data in tiff stack format from Patch-seq experiments in human neocortex, Cell ID 835596750</t>
  </si>
  <si>
    <t>https://download.brainimagelibrary.org/dd/90/dd90893e7193151f/835611255</t>
  </si>
  <si>
    <t>/bil/data/dd/90/dd90893e7193151f/835611255</t>
  </si>
  <si>
    <t>Neuron Morphology data in tiff stack format from Patch-seq experiments in human neocortex, Cell ID 835611255</t>
  </si>
  <si>
    <t>https://download.brainimagelibrary.org/dd/90/dd90893e7193151f/835615172</t>
  </si>
  <si>
    <t>/bil/data/dd/90/dd90893e7193151f/835615172</t>
  </si>
  <si>
    <t>Neuron Morphology data in tiff stack format from Patch-seq experiments in human neocortex, Cell ID 835615172</t>
  </si>
  <si>
    <t>https://download.brainimagelibrary.org/dd/90/dd90893e7193151f/835631800</t>
  </si>
  <si>
    <t>/bil/data/dd/90/dd90893e7193151f/835631800</t>
  </si>
  <si>
    <t>Neuron Morphology data in tiff stack format from Patch-seq experiments in human neocortex, Cell ID 835631800</t>
  </si>
  <si>
    <t>https://download.brainimagelibrary.org/dd/90/dd90893e7193151f/835648767</t>
  </si>
  <si>
    <t>/bil/data/dd/90/dd90893e7193151f/835648767</t>
  </si>
  <si>
    <t>Neuron Morphology data in tiff stack format from Patch-seq experiments in human neocortex, Cell ID 835648767</t>
  </si>
  <si>
    <t>https://download.brainimagelibrary.org/dd/90/dd90893e7193151f/835667511</t>
  </si>
  <si>
    <t>/bil/data/dd/90/dd90893e7193151f/835667511</t>
  </si>
  <si>
    <t>Neuron Morphology data in tiff stack format from Patch-seq experiments in human neocortex, Cell ID 835667511</t>
  </si>
  <si>
    <t>https://download.brainimagelibrary.org/dd/90/dd90893e7193151f/835673569</t>
  </si>
  <si>
    <t>/bil/data/dd/90/dd90893e7193151f/835673569</t>
  </si>
  <si>
    <t>Neuron Morphology data in tiff stack format from Patch-seq experiments in human neocortex, Cell ID 835673569</t>
  </si>
  <si>
    <t>https://download.brainimagelibrary.org/dd/90/dd90893e7193151f/835674226</t>
  </si>
  <si>
    <t>/bil/data/dd/90/dd90893e7193151f/835674226</t>
  </si>
  <si>
    <t>Neuron Morphology data in tiff stack format from Patch-seq experiments in human neocortex, Cell ID 835674226</t>
  </si>
  <si>
    <t>https://download.brainimagelibrary.org/dd/90/dd90893e7193151f/835699648</t>
  </si>
  <si>
    <t>/bil/data/dd/90/dd90893e7193151f/835699648</t>
  </si>
  <si>
    <t>Neuron Morphology data in tiff stack format from Patch-seq experiments in human neocortex, Cell ID 835699648</t>
  </si>
  <si>
    <t>https://download.brainimagelibrary.org/dd/90/dd90893e7193151f/835857228</t>
  </si>
  <si>
    <t>/bil/data/dd/90/dd90893e7193151f/835857228</t>
  </si>
  <si>
    <t>Neuron Morphology data in tiff stack format from Patch-seq experiments in human neocortex, Cell ID 835857228</t>
  </si>
  <si>
    <t>https://download.brainimagelibrary.org/dd/90/dd90893e7193151f/835859530</t>
  </si>
  <si>
    <t>/bil/data/dd/90/dd90893e7193151f/835859530</t>
  </si>
  <si>
    <t>Neuron Morphology data in tiff stack format from Patch-seq experiments in human neocortex, Cell ID 835859530</t>
  </si>
  <si>
    <t>https://download.brainimagelibrary.org/dd/90/dd90893e7193151f/839239569</t>
  </si>
  <si>
    <t>/bil/data/dd/90/dd90893e7193151f/839239569</t>
  </si>
  <si>
    <t>Neuron Morphology data in tiff stack format from Patch-seq experiments in human neocortex, Cell ID 839239569</t>
  </si>
  <si>
    <t>https://download.brainimagelibrary.org/dd/90/dd90893e7193151f/852671126</t>
  </si>
  <si>
    <t>/bil/data/dd/90/dd90893e7193151f/852671126</t>
  </si>
  <si>
    <t>Neuron Morphology data in tiff stack format from Patch-seq experiments in human neocortex, Cell ID 852671126</t>
  </si>
  <si>
    <t>https://download.brainimagelibrary.org/dd/90/dd90893e7193151f/852701727</t>
  </si>
  <si>
    <t>/bil/data/dd/90/dd90893e7193151f/852701727</t>
  </si>
  <si>
    <t>Neuron Morphology data in tiff stack format from Patch-seq experiments in human neocortex, Cell ID 852701727</t>
  </si>
  <si>
    <t>https://download.brainimagelibrary.org/dd/90/dd90893e7193151f/852947311</t>
  </si>
  <si>
    <t>/bil/data/dd/90/dd90893e7193151f/852947311</t>
  </si>
  <si>
    <t>Neuron Morphology data in tiff stack format from Patch-seq experiments in human neocortex, Cell ID 852947311</t>
  </si>
  <si>
    <t>https://download.brainimagelibrary.org/dd/90/dd90893e7193151f/855332601</t>
  </si>
  <si>
    <t>/bil/data/dd/90/dd90893e7193151f/855332601</t>
  </si>
  <si>
    <t>Neuron Morphology data in tiff stack format from Patch-seq experiments in human neocortex, Cell ID 855332601</t>
  </si>
  <si>
    <t>https://download.brainimagelibrary.org/dd/90/dd90893e7193151f/855354446</t>
  </si>
  <si>
    <t>/bil/data/dd/90/dd90893e7193151f/855354446</t>
  </si>
  <si>
    <t>Neuron Morphology data in tiff stack format from Patch-seq experiments in human neocortex, Cell ID 855354446</t>
  </si>
  <si>
    <t>https://download.brainimagelibrary.org/dd/90/dd90893e7193151f/855460302</t>
  </si>
  <si>
    <t>/bil/data/dd/90/dd90893e7193151f/855460302</t>
  </si>
  <si>
    <t>Neuron Morphology data in tiff stack format from Patch-seq experiments in human neocortex, Cell ID 855460302</t>
  </si>
  <si>
    <t>https://download.brainimagelibrary.org/dd/90/dd90893e7193151f/855481765</t>
  </si>
  <si>
    <t>/bil/data/dd/90/dd90893e7193151f/855481765</t>
  </si>
  <si>
    <t>Neuron Morphology data in tiff stack format from Patch-seq experiments in human neocortex, Cell ID 855481765</t>
  </si>
  <si>
    <t>https://download.brainimagelibrary.org/dd/90/dd90893e7193151f/855488261</t>
  </si>
  <si>
    <t>/bil/data/dd/90/dd90893e7193151f/855488261</t>
  </si>
  <si>
    <t>Neuron Morphology data in tiff stack format from Patch-seq experiments in human neocortex, Cell ID 855488261</t>
  </si>
  <si>
    <t>https://download.brainimagelibrary.org/dd/90/dd90893e7193151f/855540802</t>
  </si>
  <si>
    <t>/bil/data/dd/90/dd90893e7193151f/855540802</t>
  </si>
  <si>
    <t>Neuron Morphology data in tiff stack format from Patch-seq experiments in human neocortex, Cell ID 855540802</t>
  </si>
  <si>
    <t>https://download.brainimagelibrary.org/dd/90/dd90893e7193151f/855760595</t>
  </si>
  <si>
    <t>/bil/data/dd/90/dd90893e7193151f/855760595</t>
  </si>
  <si>
    <t>Neuron Morphology data in tiff stack format from Patch-seq experiments in human neocortex, Cell ID 855760595</t>
  </si>
  <si>
    <t>https://download.brainimagelibrary.org/dd/90/dd90893e7193151f/855783147</t>
  </si>
  <si>
    <t>/bil/data/dd/90/dd90893e7193151f/855783147</t>
  </si>
  <si>
    <t>Neuron Morphology data in tiff stack format from Patch-seq experiments in human neocortex, Cell ID 855783147</t>
  </si>
  <si>
    <t>https://download.brainimagelibrary.org/e0/ea/e0ea5f7d2c9a1728/release_20190923/18452/</t>
  </si>
  <si>
    <t>/bil/data/e0/ea/e0ea5f7d2c9a1728/release_20190923/18452/</t>
  </si>
  <si>
    <t>e0ea5f7d2c9a1728</t>
  </si>
  <si>
    <t>Dir_18452</t>
  </si>
  <si>
    <t>Cux2-CreERT2;Ai166-374707;Cux2-CreERT2;Ai166-374707;</t>
  </si>
  <si>
    <t>L2/3/4 IT</t>
  </si>
  <si>
    <t>Single_Neuron_Full_Morphology_Reconsruction (2019 Sept release)</t>
  </si>
  <si>
    <t>This collection includes 384 single cell full morphology reconstructions of sparsely labeled mouse lines. Whole-brain image data are generated using the fluorescence micro-optical sectioning tomography (fMOST) system. Reconstruction data are generated using the 3D Visualization-Assisted Analysis (Vaa3D) software suite.</t>
  </si>
  <si>
    <t>https://download.brainimagelibrary.org/e0/ea/e0ea5f7d2c9a1728/release_20190923/18869/</t>
  </si>
  <si>
    <t>/bil/data/e0/ea/e0ea5f7d2c9a1728/release_20190923/18869/</t>
  </si>
  <si>
    <t>Dir_18869</t>
  </si>
  <si>
    <t>Pvalb-T2A-CreERT2;Ai166_396477-18869;Pvalb-T2A-CreERT2;Ai166_396477-18869;</t>
  </si>
  <si>
    <t>L5 PT</t>
  </si>
  <si>
    <t>https://download.brainimagelibrary.org/ec/80/ec8077684d25fc8b/0539059779</t>
  </si>
  <si>
    <t>/bil/data/ec/80/ec8077684d25fc8b/0539059779</t>
  </si>
  <si>
    <t>AIBS_772667150</t>
  </si>
  <si>
    <t>Gal-Cre_KI87/wt</t>
  </si>
  <si>
    <t>LD Lateral dorsal nucleus of thalamus</t>
  </si>
  <si>
    <t>https://download.brainimagelibrary.org/82/e9/82e9592c90c456ef/1U01MH114829-01/SW181108-01A/</t>
  </si>
  <si>
    <t>/bil/data/82/e9/82e9592c90c456ef/1U01MH114829-01/SW181108-01A/</t>
  </si>
  <si>
    <t>SW181108-01A</t>
  </si>
  <si>
    <t>LD:SCig-c:SCdg</t>
  </si>
  <si>
    <t>https://download.brainimagelibrary.org/82/e9/82e9592c90c456ef/1U01MH114829-01/SW181101-01A/</t>
  </si>
  <si>
    <t>/bil/data/82/e9/82e9592c90c456ef/1U01MH114829-01/SW181101-01A/</t>
  </si>
  <si>
    <t>SW181101-01A</t>
  </si>
  <si>
    <t>LD:SCig:SCdg</t>
  </si>
  <si>
    <t>https://download.brainimagelibrary.org/61/90/6190bf65dac65960/1U19MH114831-01/SW210311-03A</t>
  </si>
  <si>
    <t>/bil/data/61/90/6190bf65dac65960/1U19MH114831-01/SW210311-03A</t>
  </si>
  <si>
    <t>SW210311-03</t>
  </si>
  <si>
    <t>LHA:CA1v:CA1v</t>
  </si>
  <si>
    <t>https://download.brainimagelibrary.org/82/e9/82e9592c90c456ef/1U01MH114829-01/SW190321-03A/</t>
  </si>
  <si>
    <t>/bil/data/82/e9/82e9592c90c456ef/1U01MH114829-01/SW190321-03A/</t>
  </si>
  <si>
    <t>SW190321-03A</t>
  </si>
  <si>
    <t>LHA:DP:DP</t>
  </si>
  <si>
    <t>https://download.brainimagelibrary.org/d9/b8/d9b827f296313258/1U01MH114829-01/SW190321-02A/</t>
  </si>
  <si>
    <t>/bil/data/d9/b8/d9b827f296313258/1U01MH114829-01/SW190321-02A/</t>
  </si>
  <si>
    <t>NCBI:txid10114</t>
  </si>
  <si>
    <t>SW190321-02A</t>
  </si>
  <si>
    <t>https://download.brainimagelibrary.org/82/e9/82e9592c90c456ef/1U01MH114829-01/SW180725-04A/</t>
  </si>
  <si>
    <t>/bil/data/82/e9/82e9592c90c456ef/1U01MH114829-01/SW180725-04A/</t>
  </si>
  <si>
    <t>SW180725-04A</t>
  </si>
  <si>
    <t>LHA:ICe:NDB:LPO</t>
  </si>
  <si>
    <t>https://download.brainimagelibrary.org/12/31/1231ea9a51cf9003/1U19MH114821-01/SW220213-02A</t>
  </si>
  <si>
    <t>/bil/data/12/31/1231ea9a51cf9003/1U19MH114821-01/SW220213-02A</t>
  </si>
  <si>
    <t>SW220213-02</t>
  </si>
  <si>
    <t>LHA:LHA:LHA:LHA</t>
  </si>
  <si>
    <t>https://download.brainimagelibrary.org/12/31/1231ea9a51cf9003/1U19MH114821-01/SW220213-01A</t>
  </si>
  <si>
    <t>/bil/data/12/31/1231ea9a51cf9003/1U19MH114821-01/SW220213-01A</t>
  </si>
  <si>
    <t>SW220213-01</t>
  </si>
  <si>
    <t>LHA:LHA:LHA:Tu</t>
  </si>
  <si>
    <t>https://download.brainimagelibrary.org/75/6c/756cd8f5634d1b88/1U19MH114821-01/SW220120-04A</t>
  </si>
  <si>
    <t>/bil/data/75/6c/756cd8f5634d1b88/1U19MH114821-01/SW220120-04A</t>
  </si>
  <si>
    <t>756cd8f5634d1b88</t>
  </si>
  <si>
    <t>SW220120-04</t>
  </si>
  <si>
    <t>LHA:LHA:VPM:LHA</t>
  </si>
  <si>
    <t>2022 Q1 U19 Huang Level 1 Mini Atlas Data Upload</t>
  </si>
  <si>
    <t>https://download.brainimagelibrary.org/12/31/1231ea9a51cf9003/1U19MH114821-01/SW211216-02B</t>
  </si>
  <si>
    <t>/bil/data/12/31/1231ea9a51cf9003/1U19MH114821-01/SW211216-02B</t>
  </si>
  <si>
    <t>SW211216-02</t>
  </si>
  <si>
    <t>LHA:LHA:ZI</t>
  </si>
  <si>
    <t>https://download.brainimagelibrary.org/01/d3/01d31bc4a925f6dd/181012_JH_XA0004_Fezf2LSLflp_AGT5_LMC_male_processed</t>
  </si>
  <si>
    <t>/bil/data/01/d3/01d31bc4a925f6dd/181012_JH_XA0004_Fezf2LSLflp_AGT5_LMC_male_processed</t>
  </si>
  <si>
    <t>01d31bc4a925f6dd</t>
  </si>
  <si>
    <t>181012_JH_XA0004_Fezf2LSLflp_AGT5_LMC_male</t>
  </si>
  <si>
    <t>LMC</t>
  </si>
  <si>
    <t>https://download.brainimagelibrary.org/69/fe/69fe931fee2b2215/656933853</t>
  </si>
  <si>
    <t>/bil/data/69/fe/69fe931fee2b2215/656933853</t>
  </si>
  <si>
    <t>LOrG</t>
  </si>
  <si>
    <t>https://download.brainimagelibrary.org/dd/90/dd90893e7193151f/656933853</t>
  </si>
  <si>
    <t>/bil/data/dd/90/dd90893e7193151f/656933853</t>
  </si>
  <si>
    <t>Neuron Morphology data in tiff stack format from Patch-seq experiments in human neocortex, Cell ID 656933853</t>
  </si>
  <si>
    <t>https://download.brainimagelibrary.org/9d/6d/9d6d3526d842d47f/1U19MH114831-01/SW190906-10A</t>
  </si>
  <si>
    <t>/bil/data/9d/6d/9d6d3526d842d47f/1U19MH114831-01/SW190906-10A</t>
  </si>
  <si>
    <t>SW190906-10A</t>
  </si>
  <si>
    <t>LP:VISp:VISp</t>
  </si>
  <si>
    <t>https://download.brainimagelibrary.org/e8/20/e820c8267a0cbedb/2018Q4_U01/SW180716-01A/</t>
  </si>
  <si>
    <t>/bil/data/e8/20/e820c8267a0cbedb/2018Q4_U01/SW180716-01A/</t>
  </si>
  <si>
    <t>SW180716-01A</t>
  </si>
  <si>
    <t>LPO:LSr:NDB_v:TTd</t>
  </si>
  <si>
    <t>https://download.brainimagelibrary.org/bb/65/bb65b3ba913c2aa2/1U19MH114831-01/SW220321-02A</t>
  </si>
  <si>
    <t>/bil/data/bb/65/bb65b3ba913c2aa2/1U19MH114831-01/SW220321-02A</t>
  </si>
  <si>
    <t>SW220321-02A</t>
  </si>
  <si>
    <t>LS:SUB:SUB</t>
  </si>
  <si>
    <t>https://download.brainimagelibrary.org/be/4e/be4e95b2c36e475b/1U19MH114831-01/SW210926-01A</t>
  </si>
  <si>
    <t>/bil/data/be/4e/be4e95b2c36e475b/1U19MH114831-01/SW210926-01A</t>
  </si>
  <si>
    <t>SW210926-01</t>
  </si>
  <si>
    <t>LSr:CA1vv:CA1vv</t>
  </si>
  <si>
    <t>https://download.brainimagelibrary.org/be/4e/be4e95b2c36e475b/1U19MH114831-01/SW210926-02A</t>
  </si>
  <si>
    <t>/bil/data/be/4e/be4e95b2c36e475b/1U19MH114831-01/SW210926-02A</t>
  </si>
  <si>
    <t>SW210926-02A</t>
  </si>
  <si>
    <t>https://download.brainimagelibrary.org/04/64/04646ca62a4c2ad4/1U19MH114821-01/SW190506-03A</t>
  </si>
  <si>
    <t>/bil/data/04/64/04646ca62a4c2ad4/1U19MH114821-01/SW190506-03A</t>
  </si>
  <si>
    <t>SW190506-03A</t>
  </si>
  <si>
    <t>LSr:LHA:LHA:LHA</t>
  </si>
  <si>
    <t>https://download.brainimagelibrary.org/61/90/6190bf65dac65960/1U19MH114831-01/SW210301-03A</t>
  </si>
  <si>
    <t>/bil/data/61/90/6190bf65dac65960/1U19MH114831-01/SW210301-03A</t>
  </si>
  <si>
    <t>SW210301-03</t>
  </si>
  <si>
    <t>LSr:SUBv:SUBv</t>
  </si>
  <si>
    <t>https://download.brainimagelibrary.org/be/4e/be4e95b2c36e475b/1U19MH114831-01/SW210926-03A</t>
  </si>
  <si>
    <t>/bil/data/be/4e/be4e95b2c36e475b/1U19MH114831-01/SW210926-03A</t>
  </si>
  <si>
    <t>SW210926-03A</t>
  </si>
  <si>
    <t>LSv:CA1vv:CA1vv</t>
  </si>
  <si>
    <t>https://download.brainimagelibrary.org/be/4e/be4e95b2c36e475b/1U19MH114831-01/SW210926-04A</t>
  </si>
  <si>
    <t>/bil/data/be/4e/be4e95b2c36e475b/1U19MH114831-01/SW210926-04A</t>
  </si>
  <si>
    <t>SW210926-04A</t>
  </si>
  <si>
    <t>https://download.brainimagelibrary.org/3a/c1/3ac1bdc022d0da78/192774-3</t>
  </si>
  <si>
    <t>/bil/data/3a/c1/3ac1bdc022d0da78/192774-3</t>
  </si>
  <si>
    <t>PlxnD1-2A-creER</t>
  </si>
  <si>
    <t>M</t>
  </si>
  <si>
    <t>https://download.brainimagelibrary.org/79/1d/791d4ad4b5663855/H19.03.307.99.01.03.01.02</t>
  </si>
  <si>
    <t>/bil/data/79/1d/791d4ad4b5663855/H19.03.307.99.01.03.01.02</t>
  </si>
  <si>
    <t>791d4ad4b5663855</t>
  </si>
  <si>
    <t>H19.03.307.99.01.03.01.02</t>
  </si>
  <si>
    <t>M1</t>
  </si>
  <si>
    <t>Primate L5 pyramidal neurons</t>
  </si>
  <si>
    <t>Dendritic reconstructions (.swc) of human and non-human primate L5 pyramidal neurons. - Human Cell Types</t>
  </si>
  <si>
    <t>macaque</t>
  </si>
  <si>
    <t>https://download.brainimagelibrary.org/79/1d/791d4ad4b5663855/Q19.26.009.2A.09.01</t>
  </si>
  <si>
    <t>/bil/data/79/1d/791d4ad4b5663855/Q19.26.009.2A.09.01</t>
  </si>
  <si>
    <t>NCBI:txid9545</t>
  </si>
  <si>
    <t>Q19.26.009.2A.09.01</t>
  </si>
  <si>
    <t>https://download.brainimagelibrary.org/3a/c1/3ac1bdc022d0da78/191175-2</t>
  </si>
  <si>
    <t>/bil/data/3a/c1/3ac1bdc022d0da78/191175-2</t>
  </si>
  <si>
    <t>M2</t>
  </si>
  <si>
    <t>https://download.brainimagelibrary.org/3a/c1/3ac1bdc022d0da78/191198-2</t>
  </si>
  <si>
    <t>/bil/data/3a/c1/3ac1bdc022d0da78/191198-2</t>
  </si>
  <si>
    <t>PlexinD1-CreER*LSL-flp</t>
  </si>
  <si>
    <t>https://download.brainimagelibrary.org/3a/c1/3ac1bdc022d0da78/190138-9</t>
  </si>
  <si>
    <t>/bil/data/3a/c1/3ac1bdc022d0da78/190138-9</t>
  </si>
  <si>
    <t>PlxnD1-2A-creER*LSL-Flpo</t>
  </si>
  <si>
    <t>https://download.brainimagelibrary.org/3a/c1/3ac1bdc022d0da78/182683-38</t>
  </si>
  <si>
    <t>/bil/data/3a/c1/3ac1bdc022d0da78/182683-38</t>
  </si>
  <si>
    <t>FEZF2-CreER*lsl-flp</t>
  </si>
  <si>
    <t>https://download.brainimagelibrary.org/e2/2f/e22fefde1a1d1e13/</t>
  </si>
  <si>
    <t>/bil/data/e2/2f/e22fefde1a1d1e13/</t>
  </si>
  <si>
    <t>e22fefde1a1d1e13</t>
  </si>
  <si>
    <t>Xiaowei Zhuang and Catherine Dulac</t>
  </si>
  <si>
    <t>zhuang_dulac_merfish_MOB</t>
  </si>
  <si>
    <t>Strain_Name='C57Bl6/CD1';</t>
  </si>
  <si>
    <t>main olfactory bulb</t>
  </si>
  <si>
    <t>MERFISH imaging of the mouse mail olfactory bulb</t>
  </si>
  <si>
    <t>https://download.brainimagelibrary.org/3d/91/3d9109168823fe39</t>
  </si>
  <si>
    <t>/bil/data/3d/91/3d9109168823fe39</t>
  </si>
  <si>
    <t>3d9109168823fe39</t>
  </si>
  <si>
    <t>Zhuang_Dulac__MERFISH_MOE</t>
  </si>
  <si>
    <t>main olfactory epithelium</t>
  </si>
  <si>
    <t>zhuang_dulac_merfish_MOE</t>
  </si>
  <si>
    <t>MERFISH imaging of the mouse main olfactory epithelium</t>
  </si>
  <si>
    <t>https://download.brainimagelibrary.org/81/20/81203dae36fb092a/</t>
  </si>
  <si>
    <t>/bil/data/81/20/81203dae36fb092a/</t>
  </si>
  <si>
    <t>81203dae36fb092a</t>
  </si>
  <si>
    <t>Cortex 20210518_CJLoreleai_Ex16_S2_CCK_TRPC6_STR-Region 016</t>
  </si>
  <si>
    <t>Cortex 20210518_CJLoreleai_Ex16_S2_CCK+_TRPC6+_STR-Region 016</t>
  </si>
  <si>
    <t>Image and morphological reconstruction of a cortical interneuron from marmoset, Loreleai, after systemic viral IV injection with AAV2/9-hDlx-GFP-fGFP, imaged in May 2021 - positive for DLX5/6-GFP, positive for Cholecystokinin, and positive for Transient Receptor Potential Cation Channel Subfamily C Member 6.</t>
  </si>
  <si>
    <t>https://download.brainimagelibrary.org/e8/20/e820c8267a0cbedb/2018Q4_U01/SW180913-07A/</t>
  </si>
  <si>
    <t>/bil/data/e8/20/e820c8267a0cbedb/2018Q4_U01/SW180913-07A/</t>
  </si>
  <si>
    <t>SW180913-07A</t>
  </si>
  <si>
    <t>MB:CP:ZI:SC</t>
  </si>
  <si>
    <t>https://download.brainimagelibrary.org/04/64/04646ca62a4c2ad4/1U19MH114821-01/SW190517-04A</t>
  </si>
  <si>
    <t>/bil/data/04/64/04646ca62a4c2ad4/1U19MH114821-01/SW190517-04A</t>
  </si>
  <si>
    <t>SW190517-04A</t>
  </si>
  <si>
    <t>MB:RN:MRN:PRNc</t>
  </si>
  <si>
    <t>https://download.brainimagelibrary.org/17/28/1728aaa5a67cb758/0539060707/</t>
  </si>
  <si>
    <t>/bil/data/17/28/1728aaa5a67cb758/0539060707/</t>
  </si>
  <si>
    <t>AIBS_769383614</t>
  </si>
  <si>
    <t>C57BL/6J;Grik4-Cre;</t>
  </si>
  <si>
    <t>MD</t>
  </si>
  <si>
    <t>https://download.brainimagelibrary.org/ec/80/ec8077684d25fc8b/0539057086</t>
  </si>
  <si>
    <t>/bil/data/ec/80/ec8077684d25fc8b/0539057086</t>
  </si>
  <si>
    <t>AIBS_780672890</t>
  </si>
  <si>
    <t>Foxp2-IRES-Cre/wt</t>
  </si>
  <si>
    <t>MD Mediodorsal nucleus of thalamus</t>
  </si>
  <si>
    <t>https://download.brainimagelibrary.org/ec/80/ec8077684d25fc8b/0539061187</t>
  </si>
  <si>
    <t>/bil/data/ec/80/ec8077684d25fc8b/0539061187</t>
  </si>
  <si>
    <t>AIBS_837623960</t>
  </si>
  <si>
    <t>https://download.brainimagelibrary.org/f1/6e/f16e93e3ff05538e/2018Q4_U19CSHL/SW180327-07A/</t>
  </si>
  <si>
    <t>/bil/data/f1/6e/f16e93e3ff05538e/2018Q4_U19CSHL/SW180327-07A/</t>
  </si>
  <si>
    <t>SW180327-07A</t>
  </si>
  <si>
    <t>MD:PAG:ZI:PL</t>
  </si>
  <si>
    <t>https://download.brainimagelibrary.org/e8/20/e820c8267a0cbedb/2018Q4_U01/SW180524-01A/</t>
  </si>
  <si>
    <t>/bil/data/e8/20/e820c8267a0cbedb/2018Q4_U01/SW180524-01A/</t>
  </si>
  <si>
    <t>SW180524-01A</t>
  </si>
  <si>
    <t>MDm/PVT:PF:LHA:PTLp:VISam:PAG</t>
  </si>
  <si>
    <t>https://download.brainimagelibrary.org/e8/20/e820c8267a0cbedb/2018Q4_U01/SW180412-01A/</t>
  </si>
  <si>
    <t>/bil/data/e8/20/e820c8267a0cbedb/2018Q4_U01/SW180412-01A/</t>
  </si>
  <si>
    <t>SW180412-01A</t>
  </si>
  <si>
    <t>MEA_av:COA_pl:BMAa:BST</t>
  </si>
  <si>
    <t>https://download.brainimagelibrary.org/69/fe/69fe931fee2b2215/712915013</t>
  </si>
  <si>
    <t>/bil/data/69/fe/69fe931fee2b2215/712915013</t>
  </si>
  <si>
    <t>MFG</t>
  </si>
  <si>
    <t>https://download.brainimagelibrary.org/69/fe/69fe931fee2b2215/868240930</t>
  </si>
  <si>
    <t>/bil/data/69/fe/69fe931fee2b2215/868240930</t>
  </si>
  <si>
    <t>https://download.brainimagelibrary.org/69/fe/69fe931fee2b2215/868243768</t>
  </si>
  <si>
    <t>/bil/data/69/fe/69fe931fee2b2215/868243768</t>
  </si>
  <si>
    <t>https://download.brainimagelibrary.org/69/fe/69fe931fee2b2215/960790148</t>
  </si>
  <si>
    <t>/bil/data/69/fe/69fe931fee2b2215/960790148</t>
  </si>
  <si>
    <t>https://download.brainimagelibrary.org/24/1a/241a10cde842c99b/707795387</t>
  </si>
  <si>
    <t>/bil/data/24/1a/241a10cde842c99b/707795387</t>
  </si>
  <si>
    <t>241a10cde842c99b</t>
  </si>
  <si>
    <t>AIBS_Patchseq_Human_June_2021</t>
  </si>
  <si>
    <t>80 human neuron reconstructions with matching electrophysiology and transcriptomics data available elsewhere. Each reconstruction has a raw reconstruction file, a transformed file oriented so that the y axis extends vertically towards the pia surface, and a marker file indicating nodes where dendrites were truncated (10), reconstruction was not continued (20), or surface of tissue was closest to soma (30).</t>
  </si>
  <si>
    <t>https://download.brainimagelibrary.org/24/1a/241a10cde842c99b/707837795</t>
  </si>
  <si>
    <t>/bil/data/24/1a/241a10cde842c99b/707837795</t>
  </si>
  <si>
    <t>https://download.brainimagelibrary.org/d6/d1/d6d13d0d30ebbb32/576110753/</t>
  </si>
  <si>
    <t>/bil/data/d6/d1/d6d13d0d30ebbb32/576110753/</t>
  </si>
  <si>
    <t>https://download.brainimagelibrary.org/d6/d1/d6d13d0d30ebbb32/576118161/</t>
  </si>
  <si>
    <t>/bil/data/d6/d1/d6d13d0d30ebbb32/576118161/</t>
  </si>
  <si>
    <t>https://download.brainimagelibrary.org/d6/d1/d6d13d0d30ebbb32/576134298/</t>
  </si>
  <si>
    <t>/bil/data/d6/d1/d6d13d0d30ebbb32/576134298/</t>
  </si>
  <si>
    <t>https://download.brainimagelibrary.org/d6/d1/d6d13d0d30ebbb32/576140393/</t>
  </si>
  <si>
    <t>/bil/data/d6/d1/d6d13d0d30ebbb32/576140393/</t>
  </si>
  <si>
    <t>https://download.brainimagelibrary.org/d6/d1/d6d13d0d30ebbb32/707828926/</t>
  </si>
  <si>
    <t>/bil/data/d6/d1/d6d13d0d30ebbb32/707828926/</t>
  </si>
  <si>
    <t>https://download.brainimagelibrary.org/d6/d1/d6d13d0d30ebbb32/712887031/</t>
  </si>
  <si>
    <t>/bil/data/d6/d1/d6d13d0d30ebbb32/712887031/</t>
  </si>
  <si>
    <t>https://download.brainimagelibrary.org/d8/33/d833ba8bd931f23f/548480353</t>
  </si>
  <si>
    <t>/bil/data/d8/33/d833ba8bd931f23f/548480353</t>
  </si>
  <si>
    <t>https://download.brainimagelibrary.org/d8/33/d833ba8bd931f23f/852458310</t>
  </si>
  <si>
    <t>/bil/data/d8/33/d833ba8bd931f23f/852458310</t>
  </si>
  <si>
    <t>https://download.brainimagelibrary.org/d8/33/d833ba8bd931f23f/852496988</t>
  </si>
  <si>
    <t>/bil/data/d8/33/d833ba8bd931f23f/852496988</t>
  </si>
  <si>
    <t>https://download.brainimagelibrary.org/d8/33/d833ba8bd931f23f/864072789</t>
  </si>
  <si>
    <t>/bil/data/d8/33/d833ba8bd931f23f/864072789</t>
  </si>
  <si>
    <t>https://download.brainimagelibrary.org/d8/33/d833ba8bd931f23f/960630346</t>
  </si>
  <si>
    <t>/bil/data/d8/33/d833ba8bd931f23f/960630346</t>
  </si>
  <si>
    <t>https://download.brainimagelibrary.org/85/f4/85f4b93699151f1c/577251584</t>
  </si>
  <si>
    <t>/bil/data/85/f4/85f4b93699151f1c/577251584</t>
  </si>
  <si>
    <t>Neuron Morphology data in .swc format from Patch-seq experiments in human neocortex, Cell ID 577251584</t>
  </si>
  <si>
    <t>https://download.brainimagelibrary.org/3e/35/3e3553203fc355ed/548480353</t>
  </si>
  <si>
    <t>/bil/data/3e/35/3e3553203fc355ed/548480353</t>
  </si>
  <si>
    <t>Neuron Morphology data in tiff stack format from Patch-seq experiments in human neocortex, Cell ID 548480353</t>
  </si>
  <si>
    <t>https://download.brainimagelibrary.org/3e/35/3e3553203fc355ed/576110753</t>
  </si>
  <si>
    <t>/bil/data/3e/35/3e3553203fc355ed/576110753</t>
  </si>
  <si>
    <t>Neuron Morphology data in tiff stack format from Patch-seq experiments in human neocortex, Cell ID 576110753</t>
  </si>
  <si>
    <t>https://download.brainimagelibrary.org/3e/35/3e3553203fc355ed/576118161</t>
  </si>
  <si>
    <t>/bil/data/3e/35/3e3553203fc355ed/576118161</t>
  </si>
  <si>
    <t>Neuron Morphology data in tiff stack format from Patch-seq experiments in human neocortex, Cell ID 576118161</t>
  </si>
  <si>
    <t>https://download.brainimagelibrary.org/3e/35/3e3553203fc355ed/576134298</t>
  </si>
  <si>
    <t>/bil/data/3e/35/3e3553203fc355ed/576134298</t>
  </si>
  <si>
    <t>Neuron Morphology data in tiff stack format from Patch-seq experiments in human neocortex, Cell ID 576134298</t>
  </si>
  <si>
    <t>https://download.brainimagelibrary.org/3e/35/3e3553203fc355ed/576140393</t>
  </si>
  <si>
    <t>/bil/data/3e/35/3e3553203fc355ed/576140393</t>
  </si>
  <si>
    <t>Neuron Morphology data in tiff stack format from Patch-seq experiments in human neocortex, Cell ID 576140393</t>
  </si>
  <si>
    <t>https://download.brainimagelibrary.org/3e/35/3e3553203fc355ed/577251584</t>
  </si>
  <si>
    <t>/bil/data/3e/35/3e3553203fc355ed/577251584</t>
  </si>
  <si>
    <t>Neuron Morphology data in tiff stack format from Patch-seq experiments in human neocortex, Cell ID 577251584</t>
  </si>
  <si>
    <t>https://download.brainimagelibrary.org/dd/90/dd90893e7193151f/1117890684</t>
  </si>
  <si>
    <t>/bil/data/dd/90/dd90893e7193151f/1117890684</t>
  </si>
  <si>
    <t>Neuron Morphology data in tiff stack format from Patch-seq experiments in human neocortex, Cell ID 1117890684</t>
  </si>
  <si>
    <t>https://download.brainimagelibrary.org/dd/90/dd90893e7193151f/1117906881</t>
  </si>
  <si>
    <t>/bil/data/dd/90/dd90893e7193151f/1117906881</t>
  </si>
  <si>
    <t>Neuron Morphology data in tiff stack format from Patch-seq experiments in human neocortex, Cell ID 1117906881</t>
  </si>
  <si>
    <t>https://download.brainimagelibrary.org/dd/90/dd90893e7193151f/1117915054</t>
  </si>
  <si>
    <t>/bil/data/dd/90/dd90893e7193151f/1117915054</t>
  </si>
  <si>
    <t>Neuron Morphology data in tiff stack format from Patch-seq experiments in human neocortex, Cell ID 1117915054</t>
  </si>
  <si>
    <t>https://download.brainimagelibrary.org/dd/90/dd90893e7193151f/1117923444</t>
  </si>
  <si>
    <t>/bil/data/dd/90/dd90893e7193151f/1117923444</t>
  </si>
  <si>
    <t>Neuron Morphology data in tiff stack format from Patch-seq experiments in human neocortex, Cell ID 1117923444</t>
  </si>
  <si>
    <t>https://download.brainimagelibrary.org/dd/90/dd90893e7193151f/1118325580</t>
  </si>
  <si>
    <t>/bil/data/dd/90/dd90893e7193151f/1118325580</t>
  </si>
  <si>
    <t>Neuron Morphology data in tiff stack format from Patch-seq experiments in human neocortex, Cell ID 1118325580</t>
  </si>
  <si>
    <t>https://download.brainimagelibrary.org/dd/90/dd90893e7193151f/707795387</t>
  </si>
  <si>
    <t>/bil/data/dd/90/dd90893e7193151f/707795387</t>
  </si>
  <si>
    <t>Neuron Morphology data in tiff stack format from Patch-seq experiments in human neocortex, Cell ID 707795387</t>
  </si>
  <si>
    <t>https://download.brainimagelibrary.org/dd/90/dd90893e7193151f/707828926</t>
  </si>
  <si>
    <t>/bil/data/dd/90/dd90893e7193151f/707828926</t>
  </si>
  <si>
    <t>Neuron Morphology data in tiff stack format from Patch-seq experiments in human neocortex, Cell ID 707828926</t>
  </si>
  <si>
    <t>https://download.brainimagelibrary.org/dd/90/dd90893e7193151f/707837795</t>
  </si>
  <si>
    <t>/bil/data/dd/90/dd90893e7193151f/707837795</t>
  </si>
  <si>
    <t>Neuron Morphology data in tiff stack format from Patch-seq experiments in human neocortex, Cell ID 707837795</t>
  </si>
  <si>
    <t>https://download.brainimagelibrary.org/dd/90/dd90893e7193151f/712887031</t>
  </si>
  <si>
    <t>/bil/data/dd/90/dd90893e7193151f/712887031</t>
  </si>
  <si>
    <t>Neuron Morphology data in tiff stack format from Patch-seq experiments in human neocortex, Cell ID 712887031</t>
  </si>
  <si>
    <t>https://download.brainimagelibrary.org/dd/90/dd90893e7193151f/712915013</t>
  </si>
  <si>
    <t>/bil/data/dd/90/dd90893e7193151f/712915013</t>
  </si>
  <si>
    <t>Neuron Morphology data in tiff stack format from Patch-seq experiments in human neocortex, Cell ID 712915013</t>
  </si>
  <si>
    <t>https://download.brainimagelibrary.org/dd/90/dd90893e7193151f/852404081</t>
  </si>
  <si>
    <t>/bil/data/dd/90/dd90893e7193151f/852404081</t>
  </si>
  <si>
    <t>Neuron Morphology data in tiff stack format from Patch-seq experiments in human neocortex, Cell ID 852404081</t>
  </si>
  <si>
    <t>https://download.brainimagelibrary.org/dd/90/dd90893e7193151f/852425518</t>
  </si>
  <si>
    <t>/bil/data/dd/90/dd90893e7193151f/852425518</t>
  </si>
  <si>
    <t>Neuron Morphology data in tiff stack format from Patch-seq experiments in human neocortex, Cell ID 852425518</t>
  </si>
  <si>
    <t>https://download.brainimagelibrary.org/dd/90/dd90893e7193151f/852458310</t>
  </si>
  <si>
    <t>/bil/data/dd/90/dd90893e7193151f/852458310</t>
  </si>
  <si>
    <t>Neuron Morphology data in tiff stack format from Patch-seq experiments in human neocortex, Cell ID 852458310</t>
  </si>
  <si>
    <t>https://download.brainimagelibrary.org/dd/90/dd90893e7193151f/852496988</t>
  </si>
  <si>
    <t>/bil/data/dd/90/dd90893e7193151f/852496988</t>
  </si>
  <si>
    <t>Neuron Morphology data in tiff stack format from Patch-seq experiments in human neocortex, Cell ID 852496988</t>
  </si>
  <si>
    <t>https://download.brainimagelibrary.org/dd/90/dd90893e7193151f/852543441</t>
  </si>
  <si>
    <t>/bil/data/dd/90/dd90893e7193151f/852543441</t>
  </si>
  <si>
    <t>Neuron Morphology data in tiff stack format from Patch-seq experiments in human neocortex, Cell ID 852543441</t>
  </si>
  <si>
    <t>https://download.brainimagelibrary.org/dd/90/dd90893e7193151f/852586164</t>
  </si>
  <si>
    <t>/bil/data/dd/90/dd90893e7193151f/852586164</t>
  </si>
  <si>
    <t>Neuron Morphology data in tiff stack format from Patch-seq experiments in human neocortex, Cell ID 852586164</t>
  </si>
  <si>
    <t>https://download.brainimagelibrary.org/dd/90/dd90893e7193151f/852618052</t>
  </si>
  <si>
    <t>/bil/data/dd/90/dd90893e7193151f/852618052</t>
  </si>
  <si>
    <t>Neuron Morphology data in tiff stack format from Patch-seq experiments in human neocortex, Cell ID 852618052</t>
  </si>
  <si>
    <t>https://download.brainimagelibrary.org/dd/90/dd90893e7193151f/864072789</t>
  </si>
  <si>
    <t>/bil/data/dd/90/dd90893e7193151f/864072789</t>
  </si>
  <si>
    <t>Neuron Morphology data in tiff stack format from Patch-seq experiments in human neocortex, Cell ID 864072789</t>
  </si>
  <si>
    <t>https://download.brainimagelibrary.org/dd/90/dd90893e7193151f/868228854</t>
  </si>
  <si>
    <t>/bil/data/dd/90/dd90893e7193151f/868228854</t>
  </si>
  <si>
    <t>Neuron Morphology data in tiff stack format from Patch-seq experiments in human neocortex, Cell ID 868228854</t>
  </si>
  <si>
    <t>https://download.brainimagelibrary.org/dd/90/dd90893e7193151f/868240930</t>
  </si>
  <si>
    <t>/bil/data/dd/90/dd90893e7193151f/868240930</t>
  </si>
  <si>
    <t>Neuron Morphology data in tiff stack format from Patch-seq experiments in human neocortex, Cell ID 868240930</t>
  </si>
  <si>
    <t>https://download.brainimagelibrary.org/dd/90/dd90893e7193151f/868243768</t>
  </si>
  <si>
    <t>/bil/data/dd/90/dd90893e7193151f/868243768</t>
  </si>
  <si>
    <t>Neuron Morphology data in tiff stack format from Patch-seq experiments in human neocortex, Cell ID 868243768</t>
  </si>
  <si>
    <t>https://download.brainimagelibrary.org/dd/90/dd90893e7193151f/960630346</t>
  </si>
  <si>
    <t>/bil/data/dd/90/dd90893e7193151f/960630346</t>
  </si>
  <si>
    <t>Neuron Morphology data in tiff stack format from Patch-seq experiments in human neocortex, Cell ID 960630346</t>
  </si>
  <si>
    <t>https://download.brainimagelibrary.org/dd/90/dd90893e7193151f/960790148</t>
  </si>
  <si>
    <t>/bil/data/dd/90/dd90893e7193151f/960790148</t>
  </si>
  <si>
    <t>Neuron Morphology data in tiff stack format from Patch-seq experiments in human neocortex, Cell ID 960790148</t>
  </si>
  <si>
    <t>https://download.brainimagelibrary.org/ec/80/ec8077684d25fc8b/0539058744</t>
  </si>
  <si>
    <t>/bil/data/ec/80/ec8077684d25fc8b/0539058744</t>
  </si>
  <si>
    <t>AIBS_823828140</t>
  </si>
  <si>
    <t>Slc6a3-Cre/wt</t>
  </si>
  <si>
    <t>MOB Main olfactory bulb</t>
  </si>
  <si>
    <t>https://download.brainimagelibrary.org/3a/c1/3ac1bdc022d0da78/190132-1</t>
  </si>
  <si>
    <t>/bil/data/3a/c1/3ac1bdc022d0da78/190132-1</t>
  </si>
  <si>
    <t>Mop</t>
  </si>
  <si>
    <t>https://download.brainimagelibrary.org/3a/c1/3ac1bdc022d0da78/190131-2</t>
  </si>
  <si>
    <t>/bil/data/3a/c1/3ac1bdc022d0da78/190131-2</t>
  </si>
  <si>
    <t>https://download.brainimagelibrary.org/3a/c1/3ac1bdc022d0da78/190133-2</t>
  </si>
  <si>
    <t>/bil/data/3a/c1/3ac1bdc022d0da78/190133-2</t>
  </si>
  <si>
    <t>https://download.brainimagelibrary.org/3a/c1/3ac1bdc022d0da78/190908-2</t>
  </si>
  <si>
    <t>/bil/data/3a/c1/3ac1bdc022d0da78/190908-2</t>
  </si>
  <si>
    <t>PlexinD1-creER</t>
  </si>
  <si>
    <t>https://download.brainimagelibrary.org/3a/c1/3ac1bdc022d0da78/193388-2</t>
  </si>
  <si>
    <t>/bil/data/3a/c1/3ac1bdc022d0da78/193388-2</t>
  </si>
  <si>
    <t>MOp</t>
  </si>
  <si>
    <t>https://download.brainimagelibrary.org/3a/c1/3ac1bdc022d0da78/182280-3</t>
  </si>
  <si>
    <t>/bil/data/3a/c1/3ac1bdc022d0da78/182280-3</t>
  </si>
  <si>
    <t>C57BL/7J</t>
  </si>
  <si>
    <t>https://download.brainimagelibrary.org/3a/c1/3ac1bdc022d0da78/182448-4</t>
  </si>
  <si>
    <t>/bil/data/3a/c1/3ac1bdc022d0da78/182448-4</t>
  </si>
  <si>
    <t>https://download.brainimagelibrary.org/3a/c1/3ac1bdc022d0da78/190134-4</t>
  </si>
  <si>
    <t>/bil/data/3a/c1/3ac1bdc022d0da78/190134-4</t>
  </si>
  <si>
    <t>https://download.brainimagelibrary.org/3a/c1/3ac1bdc022d0da78/193663-4</t>
  </si>
  <si>
    <t>/bil/data/3a/c1/3ac1bdc022d0da78/193663-4</t>
  </si>
  <si>
    <t>https://download.brainimagelibrary.org/3a/c1/3ac1bdc022d0da78/182931-5</t>
  </si>
  <si>
    <t>/bil/data/3a/c1/3ac1bdc022d0da78/182931-5</t>
  </si>
  <si>
    <t>https://download.brainimagelibrary.org/3a/c1/3ac1bdc022d0da78/190129-5</t>
  </si>
  <si>
    <t>/bil/data/3a/c1/3ac1bdc022d0da78/190129-5</t>
  </si>
  <si>
    <t>https://download.brainimagelibrary.org/3a/c1/3ac1bdc022d0da78/191197-6</t>
  </si>
  <si>
    <t>/bil/data/3a/c1/3ac1bdc022d0da78/191197-6</t>
  </si>
  <si>
    <t>https://download.brainimagelibrary.org/3a/c1/3ac1bdc022d0da78/193377-7</t>
  </si>
  <si>
    <t>/bil/data/3a/c1/3ac1bdc022d0da78/193377-7</t>
  </si>
  <si>
    <t>https://download.brainimagelibrary.org/3a/c1/3ac1bdc022d0da78/191196-13</t>
  </si>
  <si>
    <t>/bil/data/3a/c1/3ac1bdc022d0da78/191196-13</t>
  </si>
  <si>
    <t>https://download.brainimagelibrary.org/3a/c1/3ac1bdc022d0da78/190366-14</t>
  </si>
  <si>
    <t>/bil/data/3a/c1/3ac1bdc022d0da78/190366-14</t>
  </si>
  <si>
    <t>https://download.brainimagelibrary.org/3a/c1/3ac1bdc022d0da78/182444-15</t>
  </si>
  <si>
    <t>/bil/data/3a/c1/3ac1bdc022d0da78/182444-15</t>
  </si>
  <si>
    <t>https://download.brainimagelibrary.org/3a/c1/3ac1bdc022d0da78/191182-16</t>
  </si>
  <si>
    <t>/bil/data/3a/c1/3ac1bdc022d0da78/191182-16</t>
  </si>
  <si>
    <t>https://download.brainimagelibrary.org/3a/c1/3ac1bdc022d0da78/190128-18</t>
  </si>
  <si>
    <t>/bil/data/3a/c1/3ac1bdc022d0da78/190128-18</t>
  </si>
  <si>
    <t>https://download.brainimagelibrary.org/3a/c1/3ac1bdc022d0da78/194092-18</t>
  </si>
  <si>
    <t>/bil/data/3a/c1/3ac1bdc022d0da78/194092-18</t>
  </si>
  <si>
    <t>https://download.brainimagelibrary.org/3a/c1/3ac1bdc022d0da78/194093-19</t>
  </si>
  <si>
    <t>/bil/data/3a/c1/3ac1bdc022d0da78/194093-19</t>
  </si>
  <si>
    <t>https://download.brainimagelibrary.org/3a/c1/3ac1bdc022d0da78/191171-20</t>
  </si>
  <si>
    <t>/bil/data/3a/c1/3ac1bdc022d0da78/191171-20</t>
  </si>
  <si>
    <t>https://download.brainimagelibrary.org/3a/c1/3ac1bdc022d0da78/191183-22</t>
  </si>
  <si>
    <t>/bil/data/3a/c1/3ac1bdc022d0da78/191183-22</t>
  </si>
  <si>
    <t>https://download.brainimagelibrary.org/3a/c1/3ac1bdc022d0da78/195409-22</t>
  </si>
  <si>
    <t>/bil/data/3a/c1/3ac1bdc022d0da78/195409-22</t>
  </si>
  <si>
    <t>C57BL/8J</t>
  </si>
  <si>
    <t>https://download.brainimagelibrary.org/3a/c1/3ac1bdc022d0da78/182681-42</t>
  </si>
  <si>
    <t>/bil/data/3a/c1/3ac1bdc022d0da78/182681-42</t>
  </si>
  <si>
    <t>https://download.brainimagelibrary.org/3a/c1/3ac1bdc022d0da78/192484-44</t>
  </si>
  <si>
    <t>/bil/data/3a/c1/3ac1bdc022d0da78/192484-44</t>
  </si>
  <si>
    <t>PlexinD1-CreER</t>
  </si>
  <si>
    <t>https://download.brainimagelibrary.org/3a/c1/3ac1bdc022d0da78/190367-47</t>
  </si>
  <si>
    <t>/bil/data/3a/c1/3ac1bdc022d0da78/190367-47</t>
  </si>
  <si>
    <t>https://download.brainimagelibrary.org/3a/c1/3ac1bdc022d0da78/195401-49</t>
  </si>
  <si>
    <t>/bil/data/3a/c1/3ac1bdc022d0da78/195401-49</t>
  </si>
  <si>
    <t>https://download.brainimagelibrary.org/e4/2d/e42d6385cc272c17/SW171101-02A/</t>
  </si>
  <si>
    <t>/bil/data/e4/2d/e42d6385cc272c17/SW171101-02A/</t>
  </si>
  <si>
    <t>e42d6385cc272c17</t>
  </si>
  <si>
    <t>SW171101-02A</t>
  </si>
  <si>
    <t>Collection e42d6385cc272c17</t>
  </si>
  <si>
    <t>https://download.brainimagelibrary.org/e4/2d/e42d6385cc272c17/SW171102-01A/</t>
  </si>
  <si>
    <t>/bil/data/e4/2d/e42d6385cc272c17/SW171102-01A/</t>
  </si>
  <si>
    <t>https://download.brainimagelibrary.org/e4/2d/e42d6385cc272c17/SW171130-02A/</t>
  </si>
  <si>
    <t>/bil/data/e4/2d/e42d6385cc272c17/SW171130-02A/</t>
  </si>
  <si>
    <t>SW171130-02A</t>
  </si>
  <si>
    <t>https://download.brainimagelibrary.org/25/e8/25e8b44f707a2036/181114_JH_HK0062_Tle4LSLflp_MOp_LMC_male_processed</t>
  </si>
  <si>
    <t>/bil/data/25/e8/25e8b44f707a2036/181114_JH_HK0062_Tle4LSLflp_MOp_LMC_male_processed</t>
  </si>
  <si>
    <t>25e8b44f707a2036</t>
  </si>
  <si>
    <t>181114_JH_HK0062_Tle4LSLflp_MOp_LMC_male</t>
  </si>
  <si>
    <t>https://download.brainimagelibrary.org/58/e0/58e02dd4212bf381/181115_JH_HK0063_Tle4LSLflp_MOp_FRH_male_processed</t>
  </si>
  <si>
    <t>/bil/data/58/e0/58e02dd4212bf381/181115_JH_HK0063_Tle4LSLflp_MOp_FRH_male_processed</t>
  </si>
  <si>
    <t>58e02dd4212bf381</t>
  </si>
  <si>
    <t>181115_JH_HK0063_Tle4LSLflp_MOp_FRH_male</t>
  </si>
  <si>
    <t>https://download.brainimagelibrary.org/89/51/8951a41ba59c26d2/191109_JH_HK0235_FoxP2_MOp_CFA_male_processed</t>
  </si>
  <si>
    <t>/bil/data/89/51/8951a41ba59c26d2/191109_JH_HK0235_FoxP2_MOp_CFA_male_processed</t>
  </si>
  <si>
    <t>8951a41ba59c26d2</t>
  </si>
  <si>
    <t>191109_JH_HK0235_FoxP2_MOp_CFA_male_processed</t>
  </si>
  <si>
    <t>191109_JH_HK0235_FoxP2_MOp_CFA_male</t>
  </si>
  <si>
    <t>https://download.brainimagelibrary.org/a2/e3/a2e3e393dc4fc579/191121_JH_HK0244_Tle4LSLflp_MOp_RFO_female_processed</t>
  </si>
  <si>
    <t>/bil/data/a2/e3/a2e3e393dc4fc579/191121_JH_HK0244_Tle4LSLflp_MOp_RFO_female_processed</t>
  </si>
  <si>
    <t>a2e3e393dc4fc579</t>
  </si>
  <si>
    <t>191121_JH_HK0244_Tle4LSLflp_MOp_RFO_female_processed</t>
  </si>
  <si>
    <t>191121_JH_HK0244_Tle4LSLflp_MOp_RFO_female</t>
  </si>
  <si>
    <t>https://download.brainimagelibrary.org/74/02/7402741313727c9b/tissuecyte_data/0500368560/</t>
  </si>
  <si>
    <t>/bil/data/74/02/7402741313727c9b/tissuecyte_data/0500368560/</t>
  </si>
  <si>
    <t>Sepw1-Cre_NP39</t>
  </si>
  <si>
    <t>https://download.brainimagelibrary.org/74/02/7402741313727c9b/tissuecyte_data/0500368562/</t>
  </si>
  <si>
    <t>/bil/data/74/02/7402741313727c9b/tissuecyte_data/0500368562/</t>
  </si>
  <si>
    <t>https://download.brainimagelibrary.org/74/02/7402741313727c9b/tissuecyte_data/0500368612/</t>
  </si>
  <si>
    <t>/bil/data/74/02/7402741313727c9b/tissuecyte_data/0500368612/</t>
  </si>
  <si>
    <t>A930038C07Rik-Tg1-Cre</t>
  </si>
  <si>
    <t>https://download.brainimagelibrary.org/74/02/7402741313727c9b/tissuecyte_data/0500368666/</t>
  </si>
  <si>
    <t>/bil/data/74/02/7402741313727c9b/tissuecyte_data/0500368666/</t>
  </si>
  <si>
    <t>https://download.brainimagelibrary.org/74/02/7402741313727c9b/tissuecyte_data/0500368669/</t>
  </si>
  <si>
    <t>/bil/data/74/02/7402741313727c9b/tissuecyte_data/0500368669/</t>
  </si>
  <si>
    <t>https://download.brainimagelibrary.org/74/02/7402741313727c9b/tissuecyte_data/0500368865/</t>
  </si>
  <si>
    <t>/bil/data/74/02/7402741313727c9b/tissuecyte_data/0500368865/</t>
  </si>
  <si>
    <t>https://download.brainimagelibrary.org/74/02/7402741313727c9b/tissuecyte_data/0500368963/</t>
  </si>
  <si>
    <t>/bil/data/74/02/7402741313727c9b/tissuecyte_data/0500368963/</t>
  </si>
  <si>
    <t>https://download.brainimagelibrary.org/74/02/7402741313727c9b/tissuecyte_data/0500370824/</t>
  </si>
  <si>
    <t>/bil/data/74/02/7402741313727c9b/tissuecyte_data/0500370824/</t>
  </si>
  <si>
    <t>Rbp4-Cre_KL100</t>
  </si>
  <si>
    <t>https://download.brainimagelibrary.org/74/02/7402741313727c9b/tissuecyte_data/0500371650/</t>
  </si>
  <si>
    <t>/bil/data/74/02/7402741313727c9b/tissuecyte_data/0500371650/</t>
  </si>
  <si>
    <t>https://download.brainimagelibrary.org/74/02/7402741313727c9b/tissuecyte_data/0500373185/</t>
  </si>
  <si>
    <t>/bil/data/74/02/7402741313727c9b/tissuecyte_data/0500373185/</t>
  </si>
  <si>
    <t>https://download.brainimagelibrary.org/1d/97/1d97066b361f50f6/181003_JH_WG_B_Fezf2LSLflp_CFA3_male_processed/</t>
  </si>
  <si>
    <t>/bil/data/1d/97/1d97066b361f50f6/181003_JH_WG_B_Fezf2LSLflp_CFA3_male_processed/</t>
  </si>
  <si>
    <t>1d97066b361f50f6</t>
  </si>
  <si>
    <t>181003_JH_WG_B_Fezf2LSLflp_CFA3_male</t>
  </si>
  <si>
    <t>https://download.brainimagelibrary.org/22/06/2206db1eee169a9b/180830_JH_WG_Fezf2LSLflp_CFA_female_processed/</t>
  </si>
  <si>
    <t>/bil/data/22/06/2206db1eee169a9b/180830_JH_WG_Fezf2LSLflp_CFA_female_processed/</t>
  </si>
  <si>
    <t>2206db1eee169a9b</t>
  </si>
  <si>
    <t>180830_JH_WG_Fezf2LSLflp_CFA_female</t>
  </si>
  <si>
    <t>https://download.brainimagelibrary.org/24/43/2443356fa257348b/190314_JH_HK0118_Tle4_LSLflp_MOp_RFO_male_processed/</t>
  </si>
  <si>
    <t>/bil/data/24/43/2443356fa257348b/190314_JH_HK0118_Tle4_LSLflp_MOp_RFO_male_processed/</t>
  </si>
  <si>
    <t>2443356fa257348b</t>
  </si>
  <si>
    <t>190314_JH_HK0118_Tle4_LSLflp_MOp_RFO_male</t>
  </si>
  <si>
    <t>https://download.brainimagelibrary.org/2c/36/2c36fc438f9ee852/181002_JH_WG_A_Fezf2LSLflp_CFA_male_processed/</t>
  </si>
  <si>
    <t>/bil/data/2c/36/2c36fc438f9ee852/181002_JH_WG_A_Fezf2LSLflp_CFA_male_processed/</t>
  </si>
  <si>
    <t>2c36fc438f9ee852</t>
  </si>
  <si>
    <t>181002_JH_WG_A_Fezf2LSLflp_CFA_male</t>
  </si>
  <si>
    <t>https://download.brainimagelibrary.org/64/09/6409aba263dd4691/190207_JH_HK0099_Tle4LSLflp_MOp_CFA_processed/</t>
  </si>
  <si>
    <t>/bil/data/64/09/6409aba263dd4691/190207_JH_HK0099_Tle4LSLflp_MOp_CFA_processed/</t>
  </si>
  <si>
    <t>6409aba263dd4691</t>
  </si>
  <si>
    <t>190207_JH_HK0099_Tle4LSLflp_MOp_CFA</t>
  </si>
  <si>
    <t>https://download.brainimagelibrary.org/76/c4/76c48a24b78cad95/181004_JH_WG_PlexinD1LSLflp_CFA_female_processed/</t>
  </si>
  <si>
    <t>/bil/data/76/c4/76c48a24b78cad95/181004_JH_WG_PlexinD1LSLflp_CFA_female_processed/</t>
  </si>
  <si>
    <t>76c48a24b78cad95</t>
  </si>
  <si>
    <t>181004_JH_WG_PlexinD1LSLflp_CFA_female</t>
  </si>
  <si>
    <t>https://download.brainimagelibrary.org/77/da/77da8e4d3365a9f5/181009_JH_XA0001_PlexinD1LSLflp_AGT4_LMC_male_processed/</t>
  </si>
  <si>
    <t>/bil/data/77/da/77da8e4d3365a9f5/181009_JH_XA0001_PlexinD1LSLflp_AGT4_LMC_male_processed/</t>
  </si>
  <si>
    <t>77da8e4d3365a9f5</t>
  </si>
  <si>
    <t>181009_JH_XA0001_PlexinD1LSLflp_AGT4_LMC_male</t>
  </si>
  <si>
    <t>https://download.brainimagelibrary.org/83/60/83606abe7302d595/190607_JH_HK0158_Tle4LSLflp_MOp_RFO_female_processed/</t>
  </si>
  <si>
    <t>/bil/data/83/60/83606abe7302d595/190607_JH_HK0158_Tle4LSLflp_MOp_RFO_female_processed/</t>
  </si>
  <si>
    <t>83606abe7302d595</t>
  </si>
  <si>
    <t>190607_JH_HK0158_Tle4LSLflp_MOp_RFO_female</t>
  </si>
  <si>
    <t>https://download.brainimagelibrary.org/84/d8/84d8d1c751dff4f3/190325_JH_HK0127_FoxP2_MOp_RFO_male_processed/</t>
  </si>
  <si>
    <t>/bil/data/84/d8/84d8d1c751dff4f3/190325_JH_HK0127_FoxP2_MOp_RFO_male_processed/</t>
  </si>
  <si>
    <t>84d8d1c751dff4f3</t>
  </si>
  <si>
    <t>190325_JH_HK0127_FoxP2_MOp_RFO_male</t>
  </si>
  <si>
    <t>https://download.brainimagelibrary.org/93/77/9377ea05ab62999c/181011_JH_XA0003_Fezf2LSLflp_AGT4_LMC_male_processed/</t>
  </si>
  <si>
    <t>/bil/data/93/77/9377ea05ab62999c/181011_JH_XA0003_Fezf2LSLflp_AGT4_LMC_male_processed/</t>
  </si>
  <si>
    <t>9377ea05ab62999c</t>
  </si>
  <si>
    <t>181011_JH_XA0003_Fezf2LSLflp_AGT4_LMC_male</t>
  </si>
  <si>
    <t>https://download.brainimagelibrary.org/e9/2a/e92aa2dc0e14ad4d/180730_WG010_PlxnD1_CFA_female_processed/</t>
  </si>
  <si>
    <t>/bil/data/e9/2a/e92aa2dc0e14ad4d/180730_WG010_PlxnD1_CFA_female_processed/</t>
  </si>
  <si>
    <t>e92aa2dc0e14ad4d</t>
  </si>
  <si>
    <t>180730_WG010_PlxnD1_CFA_female</t>
  </si>
  <si>
    <t>https://download.brainimagelibrary.org/ef/d6/efd6632cecde21fd/190315_JH_HK0119_PlexinD1LSLflp_MOp_RFO_female_processed/</t>
  </si>
  <si>
    <t>/bil/data/ef/d6/efd6632cecde21fd/190315_JH_HK0119_PlexinD1LSLflp_MOp_RFO_female_processed/</t>
  </si>
  <si>
    <t>efd6632cecde21fd</t>
  </si>
  <si>
    <t>190315_JH_HK0119_PlexinD1LSLflp_MOp_RFO_female</t>
  </si>
  <si>
    <t>https://download.brainimagelibrary.org/07/51/0751d3f0a5bd672c/mouseID_18110113-182069/</t>
  </si>
  <si>
    <t>/bil/data/07/51/0751d3f0a5bd672c/mouseID_18110113-182069/</t>
  </si>
  <si>
    <t>0751d3f0a5bd672c</t>
  </si>
  <si>
    <t>Qingming Luo</t>
  </si>
  <si>
    <t>Huazhong University of Science and Technology</t>
  </si>
  <si>
    <t>Fezf2-2A-CreER</t>
  </si>
  <si>
    <t>fMost 182069</t>
  </si>
  <si>
    <t>https://download.brainimagelibrary.org/52/2d/522d38ee2fea3ff5/mouseID_18101514-182278/</t>
  </si>
  <si>
    <t>/bil/data/52/2d/522d38ee2fea3ff5/mouseID_18101514-182278/</t>
  </si>
  <si>
    <t>522d38ee2fea3ff5</t>
  </si>
  <si>
    <t>Fezf2-CreER</t>
  </si>
  <si>
    <t>fMost 182278</t>
  </si>
  <si>
    <t>https://download.brainimagelibrary.org/69/19/6919a5da8261ea78/mouseID_18101517-182280/</t>
  </si>
  <si>
    <t>/bil/data/69/19/6919a5da8261ea78/mouseID_18101517-182280/</t>
  </si>
  <si>
    <t>6919a5da8261ea78</t>
  </si>
  <si>
    <t>C57BL/6J</t>
  </si>
  <si>
    <t>fMost 182280</t>
  </si>
  <si>
    <t>https://download.brainimagelibrary.org/8a/f0/8af04b5469e576a7/mouseID_19112221-195401/</t>
  </si>
  <si>
    <t>/bil/data/8a/f0/8af04b5469e576a7/mouseID_19112221-195401/</t>
  </si>
  <si>
    <t>8af04b5469e576a7</t>
  </si>
  <si>
    <t>fMost 195401</t>
  </si>
  <si>
    <t>https://download.brainimagelibrary.org/95/39/953951d23ff7dee2/mouseID_18082511-18973/</t>
  </si>
  <si>
    <t>/bil/data/95/39/953951d23ff7dee2/mouseID_18082511-18973/</t>
  </si>
  <si>
    <t>953951d23ff7dee2</t>
  </si>
  <si>
    <t>fMost 18973</t>
  </si>
  <si>
    <t>https://download.brainimagelibrary.org/3a/88/3a88a7687ab66069/</t>
  </si>
  <si>
    <t>/bil/data/3a/88/3a88a7687ab66069/</t>
  </si>
  <si>
    <t>3a88a7687ab66069</t>
  </si>
  <si>
    <t>Andreas Tolias</t>
  </si>
  <si>
    <t>Baylor College of Medicine</t>
  </si>
  <si>
    <t>various</t>
  </si>
  <si>
    <t>20200402 - Patch-Seq morphology data - M1</t>
  </si>
  <si>
    <t>Morphological reconstructions (.swc) of the Patch-Seq data traced for the pilot study in mouse M1. This data was used in the manuscript "Phenotypic variation within and across transcriptomic cell types in mouse motor cortex" of Scala et al. 2020.</t>
  </si>
  <si>
    <t>https://download.brainimagelibrary.org/02/26/02265ddb0dae51de/</t>
  </si>
  <si>
    <t>/bil/data/02/26/02265ddb0dae51de/</t>
  </si>
  <si>
    <t>02265ddb0dae51de</t>
  </si>
  <si>
    <t>1-U19-MH114830-01, 1-U19-MH114821-01</t>
  </si>
  <si>
    <t>zhuang_merfish_MOp</t>
  </si>
  <si>
    <t>zhuang_merfish_M1</t>
  </si>
  <si>
    <t>MERFISH data on mouse primary motor cortex</t>
  </si>
  <si>
    <t>https://download.brainimagelibrary.org/84/aa/84aa97d12a6c17ba/180525_WG_Fezf2lslFlpAnteriorMoPOrofacial_female_processed/</t>
  </si>
  <si>
    <t>/bil/data/84/aa/84aa97d12a6c17ba/180525_WG_Fezf2lslFlpAnteriorMoPOrofacial_female_processed/</t>
  </si>
  <si>
    <t>180525_WG_Fezf2lslFlpAnteriorMoPOrofacial_female_processed</t>
  </si>
  <si>
    <t>Strain_Name='C57BL6/Agouti/Swiss'; Pynline_Driver_InjectionSite='Fezf2lslFlpAnteriorMoPOrofacial'</t>
  </si>
  <si>
    <t>https://download.brainimagelibrary.org/84/aa/84aa97d12a6c17ba/180605_WG_Tle4lslFlpRPCFA_female_processed/</t>
  </si>
  <si>
    <t>/bil/data/84/aa/84aa97d12a6c17ba/180605_WG_Tle4lslFlpRPCFA_female_processed/</t>
  </si>
  <si>
    <t>180605_WG_Tle4lslFlpRPCFA_female_processed</t>
  </si>
  <si>
    <t>Strain_Name='C57BL6/Agouti/Swiss'; Pynline_Driver_InjectionSite='Tle4lslFlpRPCFA'</t>
  </si>
  <si>
    <t>https://download.brainimagelibrary.org/84/aa/84aa97d12a6c17ba/180722_WG_PlxnD1lslFlpCFA1female_processed/</t>
  </si>
  <si>
    <t>/bil/data/84/aa/84aa97d12a6c17ba/180722_WG_PlxnD1lslFlpCFA1female_processed/</t>
  </si>
  <si>
    <t>180722_WG_PlxnD1lslFlpCFA1_processed</t>
  </si>
  <si>
    <t>Strain_Name='C57BL6/Agouti/Swiss'; Pynline_Driver_InjectionSite='PlxnD1lslFlpCFA1'</t>
  </si>
  <si>
    <t>https://download.brainimagelibrary.org/20/7b/207b4b0639225d4e/</t>
  </si>
  <si>
    <t>/bil/data/20/7b/207b4b0639225d4e/</t>
  </si>
  <si>
    <t>207b4b0639225d4e</t>
  </si>
  <si>
    <t>191214_plexincreER_female_16bittifs</t>
  </si>
  <si>
    <t>MBF</t>
  </si>
  <si>
    <t>https://download.brainimagelibrary.org/49/af/49afef0d65f6c2f0/nfs/data/main/M28/jhuangU19/level_1/200106_plexinD1creER_2_16bit/</t>
  </si>
  <si>
    <t>/bil/data/49/af/49afef0d65f6c2f0/nfs/data/main/M28/jhuangU19/level_1/200106_plexinD1creER_2_16bit/</t>
  </si>
  <si>
    <t>49afef0d65f6c2f0</t>
  </si>
  <si>
    <t>200106_plexinD1creER_2_16bit</t>
  </si>
  <si>
    <t>https://download.brainimagelibrary.org/5a/d0/5ad03ec0cbe145a4/</t>
  </si>
  <si>
    <t>/bil/data/5a/d0/5ad03ec0cbe145a4/</t>
  </si>
  <si>
    <t>5ad03ec0cbe145a4</t>
  </si>
  <si>
    <t>191223_tle4creER_male_16bittiffs</t>
  </si>
  <si>
    <t>https://download.brainimagelibrary.org/84/0c/840c424099bdc399/</t>
  </si>
  <si>
    <t>/bil/data/84/0c/840c424099bdc399/</t>
  </si>
  <si>
    <t>840c424099bdc399</t>
  </si>
  <si>
    <t>200107_tle4creER_2_16bittifs</t>
  </si>
  <si>
    <t>https://download.brainimagelibrary.org/a4/9b/a49b470d97307c92/</t>
  </si>
  <si>
    <t>/bil/data/a4/9b/a49b470d97307c92/</t>
  </si>
  <si>
    <t>a49b470d97307c92</t>
  </si>
  <si>
    <t>200103_fezfcreER_male2_16bittifs</t>
  </si>
  <si>
    <t>https://download.brainimagelibrary.org/eb/be/ebbe8d8fa28447e1/</t>
  </si>
  <si>
    <t>/bil/data/eb/be/ebbe8d8fa28447e1/</t>
  </si>
  <si>
    <t>ebbe8d8fa28447e1</t>
  </si>
  <si>
    <t>200106_foxp2cre_2_16bittifs</t>
  </si>
  <si>
    <t>https://download.brainimagelibrary.org/74/02/7402741313727c9b/tissuecyte_data/0500370607/</t>
  </si>
  <si>
    <t>/bil/data/74/02/7402741313727c9b/tissuecyte_data/0500370607/</t>
  </si>
  <si>
    <t>Tlx3-Cre_PL56</t>
  </si>
  <si>
    <t>MOp Primary motor area</t>
  </si>
  <si>
    <t>https://download.brainimagelibrary.org/74/02/7402741313727c9b/tissuecyte_data/0500371967/</t>
  </si>
  <si>
    <t>/bil/data/74/02/7402741313727c9b/tissuecyte_data/0500371967/</t>
  </si>
  <si>
    <t>https://download.brainimagelibrary.org/7c/22/7c226f01560e4307/181105_JH_WG0004_Tle4LSLflp_HWD1_female_processed/</t>
  </si>
  <si>
    <t>/bil/data/7c/22/7c226f01560e4307/181105_JH_WG0004_Tle4LSLflp_HWD1_female_processed/</t>
  </si>
  <si>
    <t>7c226f01560e4307</t>
  </si>
  <si>
    <t>181105_JH_WG0004_Tle4LSLflp_HWD1_female</t>
  </si>
  <si>
    <t>MOp ul</t>
  </si>
  <si>
    <t>Hunag U19</t>
  </si>
  <si>
    <t>https://download.brainimagelibrary.org/d0/01/d001931709222fd1/181106_JH_WG0005_Tle4LSLflp_HWD1_female_processed/</t>
  </si>
  <si>
    <t>/bil/data/d0/01/d001931709222fd1/181106_JH_WG0005_Tle4LSLflp_HWD1_female_processed/</t>
  </si>
  <si>
    <t>d001931709222fd1</t>
  </si>
  <si>
    <t>181106_JH_WG0005_Tle4LSLflp_HWD1_female</t>
  </si>
  <si>
    <t>https://download.brainimagelibrary.org/e3/c0/e3c0a5f1746e8c9a/181107_JH_WG0002_Fezf2LSLflp_HWD1_male_processed/</t>
  </si>
  <si>
    <t>/bil/data/e3/c0/e3c0a5f1746e8c9a/181107_JH_WG0002_Fezf2LSLflp_HWD1_male_processed/</t>
  </si>
  <si>
    <t>e3c0a5f1746e8c9a</t>
  </si>
  <si>
    <t>181107_JH_WG0002_Fezf2LSLflp_HWD1_male</t>
  </si>
  <si>
    <t>https://download.brainimagelibrary.org/73/18/7318c6ca1f90e51f/XC117</t>
  </si>
  <si>
    <t>/bil/data/73/18/7318c6ca1f90e51f/XC117</t>
  </si>
  <si>
    <t>7318c6ca1f90e51f</t>
  </si>
  <si>
    <t>XC117</t>
  </si>
  <si>
    <t>Mop upper limb area</t>
  </si>
  <si>
    <t>MOp BARseq</t>
  </si>
  <si>
    <t>BARseq in MOp, collected as part of BICCN MiniAtlas</t>
  </si>
  <si>
    <t>https://download.brainimagelibrary.org/73/18/7318c6ca1f90e51f/XC118</t>
  </si>
  <si>
    <t>/bil/data/73/18/7318c6ca1f90e51f/XC118</t>
  </si>
  <si>
    <t>XC118</t>
  </si>
  <si>
    <t>https://download.brainimagelibrary.org/4b/56/4b566d18d8902206/1U19MH114821-01/SW171101-02A/</t>
  </si>
  <si>
    <t>/bil/data/4b/56/4b566d18d8902206/1U19MH114821-01/SW171101-02A/</t>
  </si>
  <si>
    <t>MOp_5:MOp_5:MOp_5</t>
  </si>
  <si>
    <t>https://download.brainimagelibrary.org/82/e9/82e9592c90c456ef/1U01MH114829-01/SW181031-02A/</t>
  </si>
  <si>
    <t>/bil/data/82/e9/82e9592c90c456ef/1U01MH114829-01/SW181031-02A/</t>
  </si>
  <si>
    <t>SW181031-02A</t>
  </si>
  <si>
    <t>Mop_5:Mop_6a:Mop_6a:Mop_2/3</t>
  </si>
  <si>
    <t>https://download.brainimagelibrary.org/d9/b8/d9b827f296313258/1U01MH114829-01/SW190606-02A/</t>
  </si>
  <si>
    <t>/bil/data/d9/b8/d9b827f296313258/1U01MH114829-01/SW190606-02A/</t>
  </si>
  <si>
    <t>NCBI:txid10120</t>
  </si>
  <si>
    <t>SW190606-02A</t>
  </si>
  <si>
    <t>MOp_5/6:SSp-ul_5:SSp-bfd:SSs/VISC_5</t>
  </si>
  <si>
    <t>https://download.brainimagelibrary.org/d9/b8/d9b827f296313258/1U01MH114829-01/SW190606-01A/</t>
  </si>
  <si>
    <t>/bil/data/d9/b8/d9b827f296313258/1U01MH114829-01/SW190606-01A/</t>
  </si>
  <si>
    <t>NCBI:txid10121</t>
  </si>
  <si>
    <t>SW190606-01A</t>
  </si>
  <si>
    <t>MOp_6:SSp-ul_5:SSs/SSp-n_5:VISC_5/6a</t>
  </si>
  <si>
    <t>https://download.brainimagelibrary.org/4b/56/4b566d18d8902206/1U19MH114821-01/SW181220-02A/</t>
  </si>
  <si>
    <t>/bil/data/4b/56/4b566d18d8902206/1U19MH114821-01/SW181220-02A/</t>
  </si>
  <si>
    <t>SW181220-02A</t>
  </si>
  <si>
    <t>MOp_L5:fail:SSp_5:MOs_5</t>
  </si>
  <si>
    <t>https://download.brainimagelibrary.org/90/a9/90a90c314769c834/1U01MH114829-01/SW191001-05A</t>
  </si>
  <si>
    <t>/bil/data/90/a9/90a90c314769c834/1U01MH114829-01/SW191001-05A</t>
  </si>
  <si>
    <t>SW191001-05A</t>
  </si>
  <si>
    <t>MOp_ul:MOp_ul:MOp_ul(c)</t>
  </si>
  <si>
    <t>https://download.brainimagelibrary.org/e4/2d/e42d6385cc272c17/SW170917-01A/</t>
  </si>
  <si>
    <t>/bil/data/e4/2d/e42d6385cc272c17/SW170917-01A/</t>
  </si>
  <si>
    <t>SW170917-01A</t>
  </si>
  <si>
    <t>MOp-mo;MOp-ul</t>
  </si>
  <si>
    <t>https://download.brainimagelibrary.org/e4/2d/e42d6385cc272c17/SW171130-01A/</t>
  </si>
  <si>
    <t>/bil/data/e4/2d/e42d6385cc272c17/SW171130-01A/</t>
  </si>
  <si>
    <t>SW171130-01A</t>
  </si>
  <si>
    <t>MOp-ul;MOp</t>
  </si>
  <si>
    <t>https://download.brainimagelibrary.org/f1/6e/f16e93e3ff05538e/2018Q4_U19CSHL/SW171130-03A/</t>
  </si>
  <si>
    <t>/bil/data/f1/6e/f16e93e3ff05538e/2018Q4_U19CSHL/SW171130-03A/</t>
  </si>
  <si>
    <t>SW171130-03A</t>
  </si>
  <si>
    <t>MOp:MOp:MOp</t>
  </si>
  <si>
    <t>https://download.brainimagelibrary.org/f1/6e/f16e93e3ff05538e/2018Q4_U19CSHL/SW180516-02A/</t>
  </si>
  <si>
    <t>/bil/data/f1/6e/f16e93e3ff05538e/2018Q4_U19CSHL/SW180516-02A/</t>
  </si>
  <si>
    <t>SW180516-02A</t>
  </si>
  <si>
    <t>https://download.brainimagelibrary.org/f1/6e/f16e93e3ff05538e/2018Q4_U19CSHL/SW180122-01A/</t>
  </si>
  <si>
    <t>/bil/data/f1/6e/f16e93e3ff05538e/2018Q4_U19CSHL/SW180122-01A/</t>
  </si>
  <si>
    <t>SW180122-01A</t>
  </si>
  <si>
    <t>MOp:MOp:MOp/MOs</t>
  </si>
  <si>
    <t>https://download.brainimagelibrary.org/90/a9/90a90c314769c834/1U01MH114829-01/SW190927-01A</t>
  </si>
  <si>
    <t>/bil/data/90/a9/90a90c314769c834/1U01MH114829-01/SW190927-01A</t>
  </si>
  <si>
    <t>SW190927-01A</t>
  </si>
  <si>
    <t>MOp:MOp:PF</t>
  </si>
  <si>
    <t>https://download.brainimagelibrary.org/90/a9/90a90c314769c834/1U01MH114829-01/SW191001-01A</t>
  </si>
  <si>
    <t>/bil/data/90/a9/90a90c314769c834/1U01MH114829-01/SW191001-01A</t>
  </si>
  <si>
    <t>SW191001-01A</t>
  </si>
  <si>
    <t>MOp:MOp:SSp_ll</t>
  </si>
  <si>
    <t>https://download.brainimagelibrary.org/90/a9/90a90c314769c834/1U01MH114829-01/SW191001-02A</t>
  </si>
  <si>
    <t>/bil/data/90/a9/90a90c314769c834/1U01MH114829-01/SW191001-02A</t>
  </si>
  <si>
    <t>SW191001-02A</t>
  </si>
  <si>
    <t>MOp:MOp:SSp-bfd</t>
  </si>
  <si>
    <t>https://download.brainimagelibrary.org/90/a9/90a90c314769c834/1U01MH114829-01/SW190927-02A</t>
  </si>
  <si>
    <t>/bil/data/90/a9/90a90c314769c834/1U01MH114829-01/SW190927-02A</t>
  </si>
  <si>
    <t>SW190927-02A</t>
  </si>
  <si>
    <t>MOp:MOp:VAL</t>
  </si>
  <si>
    <t>https://download.brainimagelibrary.org/37/b6/37b6b36dedaab6c3/Round_3/SW171201-02A/</t>
  </si>
  <si>
    <t>/bil/data/37/b6/37b6b36dedaab6c3/Round_3/SW171201-02A/</t>
  </si>
  <si>
    <t>37b6b36dedaab6c3</t>
  </si>
  <si>
    <t>SW171201-02A</t>
  </si>
  <si>
    <t>MOp:MOs</t>
  </si>
  <si>
    <t>Hongwei Dong Mini Atlas Image and Metadata</t>
  </si>
  <si>
    <t>Dong group image and metadata for the BICCN Mini Atlas (1-U01-MH114829-01)</t>
  </si>
  <si>
    <t>https://download.brainimagelibrary.org/37/b6/37b6b36dedaab6c3/Round_3/SW180122-01A/</t>
  </si>
  <si>
    <t>/bil/data/37/b6/37b6b36dedaab6c3/Round_3/SW180122-01A/</t>
  </si>
  <si>
    <t>https://download.brainimagelibrary.org/99/b9/99b9b98b31227d01/Round_4/SW180214-02A/</t>
  </si>
  <si>
    <t>/bil/data/99/b9/99b9b98b31227d01/Round_4/SW180214-02A/</t>
  </si>
  <si>
    <t>99b9b98b31227d01</t>
  </si>
  <si>
    <t>SW180214-02A</t>
  </si>
  <si>
    <t>Round 4 Mini Atlas Data Upload</t>
  </si>
  <si>
    <t>A collection of mouse brain light micscopy section images containing tracer injections to the MOp.</t>
  </si>
  <si>
    <t>https://download.brainimagelibrary.org/99/b9/99b9b98b31227d01/Round_4/SW180509-01A/</t>
  </si>
  <si>
    <t>/bil/data/99/b9/99b9b98b31227d01/Round_4/SW180509-01A/</t>
  </si>
  <si>
    <t>SW180509-01A</t>
  </si>
  <si>
    <t>https://download.brainimagelibrary.org/99/b9/99b9b98b31227d01/Round_4/SW180509-02A/</t>
  </si>
  <si>
    <t>/bil/data/99/b9/99b9b98b31227d01/Round_4/SW180509-02A/</t>
  </si>
  <si>
    <t>SW180509-02A</t>
  </si>
  <si>
    <t>https://download.brainimagelibrary.org/99/b9/99b9b98b31227d01/Round_4/SW180509-05A/</t>
  </si>
  <si>
    <t>/bil/data/99/b9/99b9b98b31227d01/Round_4/SW180509-05A/</t>
  </si>
  <si>
    <t>SW180509-05A</t>
  </si>
  <si>
    <t>https://download.brainimagelibrary.org/99/b9/99b9b98b31227d01/Round_4/SW180510-01A/</t>
  </si>
  <si>
    <t>/bil/data/99/b9/99b9b98b31227d01/Round_4/SW180510-01A/</t>
  </si>
  <si>
    <t>SW180510-01A</t>
  </si>
  <si>
    <t>https://download.brainimagelibrary.org/99/b9/99b9b98b31227d01/Round_4/SW180510-02A/</t>
  </si>
  <si>
    <t>/bil/data/99/b9/99b9b98b31227d01/Round_4/SW180510-02A/</t>
  </si>
  <si>
    <t>SW180510-02A</t>
  </si>
  <si>
    <t>https://download.brainimagelibrary.org/99/b9/99b9b98b31227d01/Round_4/SW180510-03A/</t>
  </si>
  <si>
    <t>/bil/data/99/b9/99b9b98b31227d01/Round_4/SW180510-03A/</t>
  </si>
  <si>
    <t>SW180510-03A</t>
  </si>
  <si>
    <t>https://download.brainimagelibrary.org/99/b9/99b9b98b31227d01/Round_4/SW180510-04A/</t>
  </si>
  <si>
    <t>/bil/data/99/b9/99b9b98b31227d01/Round_4/SW180510-04A/</t>
  </si>
  <si>
    <t>SW180510-04A</t>
  </si>
  <si>
    <t>https://download.brainimagelibrary.org/99/b9/99b9b98b31227d01/Round_4/SW180510-05A/</t>
  </si>
  <si>
    <t>/bil/data/99/b9/99b9b98b31227d01/Round_4/SW180510-05A/</t>
  </si>
  <si>
    <t>SW180510-05A</t>
  </si>
  <si>
    <t>https://download.brainimagelibrary.org/99/b9/99b9b98b31227d01/Round_4/SW180606-05A/</t>
  </si>
  <si>
    <t>/bil/data/99/b9/99b9b98b31227d01/Round_4/SW180606-05A/</t>
  </si>
  <si>
    <t>SW180606-05A</t>
  </si>
  <si>
    <t>https://download.brainimagelibrary.org/d9/b8/d9b827f296313258/1U01MH114829-01/SW190531-04A/</t>
  </si>
  <si>
    <t>/bil/data/d9/b8/d9b827f296313258/1U01MH114829-01/SW190531-04A/</t>
  </si>
  <si>
    <t>NCBI:txid10119</t>
  </si>
  <si>
    <t>SW190531-04A</t>
  </si>
  <si>
    <t>MOp:SSp-ll:SSp-bfd:ACAd_2/3</t>
  </si>
  <si>
    <t>https://download.brainimagelibrary.org/d9/b8/d9b827f296313258/1U01MH114829-01/SW190531-03A/</t>
  </si>
  <si>
    <t>/bil/data/d9/b8/d9b827f296313258/1U01MH114829-01/SW190531-03A/</t>
  </si>
  <si>
    <t>NCBI:txid10113</t>
  </si>
  <si>
    <t>SW190531-03A</t>
  </si>
  <si>
    <t>MOp:SSp-ul:SSp-bfd:MOs</t>
  </si>
  <si>
    <t>https://download.brainimagelibrary.org/75/6c/756cd8f5634d1b88/1U19MH114821-01/SW220111-01A</t>
  </si>
  <si>
    <t>/bil/data/75/6c/756cd8f5634d1b88/1U19MH114821-01/SW220111-01A</t>
  </si>
  <si>
    <t>SW220111-01</t>
  </si>
  <si>
    <t>Mop:SSp-ul:SSp-tr</t>
  </si>
  <si>
    <t>https://download.brainimagelibrary.org/f1/6e/f16e93e3ff05538e/2018Q4_U19CSHL/SW171201-01A/</t>
  </si>
  <si>
    <t>/bil/data/f1/6e/f16e93e3ff05538e/2018Q4_U19CSHL/SW171201-01A/</t>
  </si>
  <si>
    <t>SW171201-01A</t>
  </si>
  <si>
    <t>MOp:SSp:MOp</t>
  </si>
  <si>
    <t>https://download.brainimagelibrary.org/82/e9/82e9592c90c456ef/1U01MH114829-01/SW190423-08A/</t>
  </si>
  <si>
    <t>/bil/data/82/e9/82e9592c90c456ef/1U01MH114829-01/SW190423-08A/</t>
  </si>
  <si>
    <t>SW190423-08A</t>
  </si>
  <si>
    <t>MOp:SSs:fail:fail</t>
  </si>
  <si>
    <t>https://download.brainimagelibrary.org/3a/c1/3ac1bdc022d0da78/193379-4</t>
  </si>
  <si>
    <t>/bil/data/3a/c1/3ac1bdc022d0da78/193379-4</t>
  </si>
  <si>
    <t>Mos</t>
  </si>
  <si>
    <t>https://download.brainimagelibrary.org/3a/c1/3ac1bdc022d0da78/193644-5</t>
  </si>
  <si>
    <t>/bil/data/3a/c1/3ac1bdc022d0da78/193644-5</t>
  </si>
  <si>
    <t>https://download.brainimagelibrary.org/10/3f/103f2c836786416b/181112_JH_HK0060_PlexinD1LSLflp_MOs_male_processed</t>
  </si>
  <si>
    <t>/bil/data/10/3f/103f2c836786416b/181112_JH_HK0060_PlexinD1LSLflp_MOs_male_processed</t>
  </si>
  <si>
    <t>103f2c836786416b</t>
  </si>
  <si>
    <t>181112_JH_HK0060_PlexinD1LSLflp_MOs_male</t>
  </si>
  <si>
    <t>MOs</t>
  </si>
  <si>
    <t>https://download.brainimagelibrary.org/2f/7b/2f7be30ac7784824/191007_JH_HK0228_Tle4LSLflp_MOs_M2ALM_female_processed</t>
  </si>
  <si>
    <t>/bil/data/2f/7b/2f7be30ac7784824/191007_JH_HK0228_Tle4LSLflp_MOs_M2ALM_female_processed</t>
  </si>
  <si>
    <t>2f7be30ac7784824</t>
  </si>
  <si>
    <t>191007_JH_HK0228_Tle4LSLflp_MOs_M2ALM_female_processed</t>
  </si>
  <si>
    <t>191007_JH_HK0228_Tle4LSLflp_MOs_M2ALM_female</t>
  </si>
  <si>
    <t>https://download.brainimagelibrary.org/7c/e4/7ce41c7ea39b474c/191108_JH_HK0234_FoxP2_MOs_RFA_male_processed</t>
  </si>
  <si>
    <t>/bil/data/7c/e4/7ce41c7ea39b474c/191108_JH_HK0234_FoxP2_MOs_RFA_male_processed</t>
  </si>
  <si>
    <t>7ce41c7ea39b474c</t>
  </si>
  <si>
    <t>191108_JH_HK0234_FoxP2_MOs_RFA_male_processed</t>
  </si>
  <si>
    <t>191108_JH_HK0234_FoxP2_MOs_RFA_male</t>
  </si>
  <si>
    <t>https://download.brainimagelibrary.org/ff/f2/fff264382a0b61b4/191206_JH_HK0246_Tle4LSLflp_MOs_RFA_male_processed</t>
  </si>
  <si>
    <t>/bil/data/ff/f2/fff264382a0b61b4/191206_JH_HK0246_Tle4LSLflp_MOs_RFA_male_processed</t>
  </si>
  <si>
    <t>fff264382a0b61b4</t>
  </si>
  <si>
    <t>191206_JH_HK0246_Tle4LSLflp_MOs_RFA_male_processed</t>
  </si>
  <si>
    <t>191206_JH_HK0246_Tle4LSLflp_MOs_RFA_male</t>
  </si>
  <si>
    <t>https://download.brainimagelibrary.org/08/a1/08a1310bf23f9af4/190426_JH_HK0134_Tle4LSLflp_MOs_RFA_female_processed</t>
  </si>
  <si>
    <t>/bil/data/08/a1/08a1310bf23f9af4/190426_JH_HK0134_Tle4LSLflp_MOs_RFA_female_processed</t>
  </si>
  <si>
    <t>08a1310bf23f9af4</t>
  </si>
  <si>
    <t>190426_JH_HK0134_PlexinD1LSLflp_MOs_RFA_female</t>
  </si>
  <si>
    <t>https://download.brainimagelibrary.org/f6/30/f6307b2d106bdd50/190329_JH_HK0129_PlexinD1LSLflp_MOs_RG_male_processed/</t>
  </si>
  <si>
    <t>/bil/data/f6/30/f6307b2d106bdd50/190329_JH_HK0129_PlexinD1LSLflp_MOs_RG_male_processed/</t>
  </si>
  <si>
    <t>f6307b2d106bdd50</t>
  </si>
  <si>
    <t>190329_JH_HK0129_PlexinD1LSLflp_MOs_RG_male</t>
  </si>
  <si>
    <t>https://download.brainimagelibrary.org/16/a5/16a50e365f275fc2/mouseID_18110102-182061/</t>
  </si>
  <si>
    <t>/bil/data/16/a5/16a50e365f275fc2/mouseID_18110102-182061/</t>
  </si>
  <si>
    <t>16a50e365f275fc2</t>
  </si>
  <si>
    <t>fMost 182061</t>
  </si>
  <si>
    <t>https://download.brainimagelibrary.org/2e/31/2e31d0b226c4de3e/mouseID_18121215-182932/</t>
  </si>
  <si>
    <t>/bil/data/2e/31/2e31d0b226c4de3e/mouseID_18121215-182932/</t>
  </si>
  <si>
    <t>2e31d0b226c4de3e</t>
  </si>
  <si>
    <t>fMost 182932</t>
  </si>
  <si>
    <t>https://download.brainimagelibrary.org/36/cd/36cd086800a14408/mouseID_18101512-182275/</t>
  </si>
  <si>
    <t>/bil/data/36/cd/36cd086800a14408/mouseID_18101512-182275/</t>
  </si>
  <si>
    <t>36cd086800a14408</t>
  </si>
  <si>
    <t>fMost 182275</t>
  </si>
  <si>
    <t>https://download.brainimagelibrary.org/55/50/555003a95bda40ec/mouseID_18110103-182062/</t>
  </si>
  <si>
    <t>/bil/data/55/50/555003a95bda40ec/mouseID_18110103-182062/</t>
  </si>
  <si>
    <t>555003a95bda40ec</t>
  </si>
  <si>
    <t>fMost 182062</t>
  </si>
  <si>
    <t>https://download.brainimagelibrary.org/6d/b5/6db5ad6bbb46afcb/mouseID_18082503-18965/</t>
  </si>
  <si>
    <t>/bil/data/6d/b5/6db5ad6bbb46afcb/mouseID_18082503-18965/</t>
  </si>
  <si>
    <t>6db5ad6bbb46afcb</t>
  </si>
  <si>
    <t>fMost 18965</t>
  </si>
  <si>
    <t>https://download.brainimagelibrary.org/6f/2c/6f2cea13d7d94efd/mouseID_unknown-181349/</t>
  </si>
  <si>
    <t>/bil/data/6f/2c/6f2cea13d7d94efd/mouseID_unknown-181349/</t>
  </si>
  <si>
    <t>6f2cea13d7d94efd</t>
  </si>
  <si>
    <t>fMost 181349</t>
  </si>
  <si>
    <t>https://download.brainimagelibrary.org/a2/6b/a26b3e1028ce1f09/mouseID_19012101-190381/</t>
  </si>
  <si>
    <t>/bil/data/a2/6b/a26b3e1028ce1f09/mouseID_19012101-190381/</t>
  </si>
  <si>
    <t>a26b3e1028ce1f09</t>
  </si>
  <si>
    <t>fMost 190381</t>
  </si>
  <si>
    <t>https://download.brainimagelibrary.org/84/aa/84aa97d12a6c17ba/180402_HK_KM_PlexinLSLflp_ALM_femaleA1_processed/</t>
  </si>
  <si>
    <t>/bil/data/84/aa/84aa97d12a6c17ba/180402_HK_KM_PlexinLSLflp_ALM_femaleA1_processed/</t>
  </si>
  <si>
    <t>180402_HK_KM_PlexinLSLflp_ALM_femaleA1_processed</t>
  </si>
  <si>
    <t>Strain_Name='C57BL6/Agouti/Swiss'; Pynline_Driver_InjectionSite='PlexinLSLflp_ALM'</t>
  </si>
  <si>
    <t>https://download.brainimagelibrary.org/84/aa/84aa97d12a6c17ba/180410_HK_KM_PlexinD1_ALM_female_processed/</t>
  </si>
  <si>
    <t>/bil/data/84/aa/84aa97d12a6c17ba/180410_HK_KM_PlexinD1_ALM_female_processed/</t>
  </si>
  <si>
    <t>180410_HK_KM_PlexinD1_ALM_female_processed</t>
  </si>
  <si>
    <t>Strain_Name='C57BL6/Agouti/Swiss'; Pynline_Driver_InjectionSite='PlexinD1_ALM'</t>
  </si>
  <si>
    <t>https://download.brainimagelibrary.org/74/02/7402741313727c9b/tissuecyte_data/0500369687/</t>
  </si>
  <si>
    <t>/bil/data/74/02/7402741313727c9b/tissuecyte_data/0500369687/</t>
  </si>
  <si>
    <t>MOs Secondary motor area</t>
  </si>
  <si>
    <t>https://download.brainimagelibrary.org/74/02/7402741313727c9b/tissuecyte_data/0500370309/</t>
  </si>
  <si>
    <t>/bil/data/74/02/7402741313727c9b/tissuecyte_data/0500370309/</t>
  </si>
  <si>
    <t>https://download.brainimagelibrary.org/74/02/7402741313727c9b/tissuecyte_data/0500370523/</t>
  </si>
  <si>
    <t>/bil/data/74/02/7402741313727c9b/tissuecyte_data/0500370523/</t>
  </si>
  <si>
    <t>https://download.brainimagelibrary.org/82/e9/82e9592c90c456ef/1U01MH114829-01/SW181030-02A/</t>
  </si>
  <si>
    <t>/bil/data/82/e9/82e9592c90c456ef/1U01MH114829-01/SW181030-02A/</t>
  </si>
  <si>
    <t>SW181030-02A</t>
  </si>
  <si>
    <t>MOs_5:ACAd_5:MOs_5:MOs/ACAd_2/3/5</t>
  </si>
  <si>
    <t>https://download.brainimagelibrary.org/82/e9/82e9592c90c456ef/1U01MH114829-01/SW180503-02A/</t>
  </si>
  <si>
    <t>/bil/data/82/e9/82e9592c90c456ef/1U01MH114829-01/SW180503-02A/</t>
  </si>
  <si>
    <t>SW180503-02A</t>
  </si>
  <si>
    <t>MOs_5:MOp-ul:SSp_ll:SSs-bfd</t>
  </si>
  <si>
    <t>https://download.brainimagelibrary.org/e4/2d/e42d6385cc272c17/SW170829-02A/</t>
  </si>
  <si>
    <t>/bil/data/e4/2d/e42d6385cc272c17/SW170829-02A/</t>
  </si>
  <si>
    <t>SW170829-02A</t>
  </si>
  <si>
    <t>MOs-mi;MOp-ul;SSp-ul</t>
  </si>
  <si>
    <t>https://download.brainimagelibrary.org/e4/2d/e42d6385cc272c17/SW170910-01A/</t>
  </si>
  <si>
    <t>/bil/data/e4/2d/e42d6385cc272c17/SW170910-01A/</t>
  </si>
  <si>
    <t>SW170910-01A</t>
  </si>
  <si>
    <t>https://download.brainimagelibrary.org/e4/2d/e42d6385cc272c17/SW170829-01A/</t>
  </si>
  <si>
    <t>/bil/data/e4/2d/e42d6385cc272c17/SW170829-01A/</t>
  </si>
  <si>
    <t>SW170829-01A</t>
  </si>
  <si>
    <t>MOs-mi;MOs-ul;SSp-ul</t>
  </si>
  <si>
    <t>https://download.brainimagelibrary.org/84/c1/84c11fe5e4550ca0/SW170711-03B/</t>
  </si>
  <si>
    <t>/bil/data/84/c1/84c11fe5e4550ca0/SW170711-03B/</t>
  </si>
  <si>
    <t>SW170711-03B</t>
  </si>
  <si>
    <t>MOs-ul;VISC;MOp-ul;SSp-ul</t>
  </si>
  <si>
    <t>https://download.brainimagelibrary.org/d7/a0/d7a0f9003b992e3b/SW180202-01A/</t>
  </si>
  <si>
    <t>/bil/data/d7/a0/d7a0f9003b992e3b/SW180202-01A/</t>
  </si>
  <si>
    <t>d7a0f9003b992e3b</t>
  </si>
  <si>
    <t>1-RF1-MH114112-01, 1-U19-MH114821-01</t>
  </si>
  <si>
    <t>MOs;CP;VPL;PF</t>
  </si>
  <si>
    <t>Collection d7a0f9003b992e3b</t>
  </si>
  <si>
    <t>https://download.brainimagelibrary.org/f1/6e/f16e93e3ff05538e/2018Q4_U19CSHL/SW180202-02A/</t>
  </si>
  <si>
    <t>/bil/data/f1/6e/f16e93e3ff05538e/2018Q4_U19CSHL/SW180202-02A/</t>
  </si>
  <si>
    <t>MOs:CPc:VPL:PF</t>
  </si>
  <si>
    <t>https://download.brainimagelibrary.org/4b/56/4b566d18d8902206/1U19MH114821-01/SW181220-01A/</t>
  </si>
  <si>
    <t>/bil/data/4b/56/4b566d18d8902206/1U19MH114821-01/SW181220-01A/</t>
  </si>
  <si>
    <t>SW181220-01A</t>
  </si>
  <si>
    <t>MOs:MOp:EC:fail</t>
  </si>
  <si>
    <t>https://download.brainimagelibrary.org/82/19/82197a758a3b87d2/1U19MH114821-01/SW190315-05A/</t>
  </si>
  <si>
    <t>/bil/data/82/19/82197a758a3b87d2/1U19MH114821-01/SW190315-05A/</t>
  </si>
  <si>
    <t>SW190315-05</t>
  </si>
  <si>
    <t>MOs:MOp:ORBm</t>
  </si>
  <si>
    <t>https://download.brainimagelibrary.org/82/19/82197a758a3b87d2/1U19MH114821-01/SW190315-06A/</t>
  </si>
  <si>
    <t>/bil/data/82/19/82197a758a3b87d2/1U19MH114821-01/SW190315-06A/</t>
  </si>
  <si>
    <t>SW190315-06</t>
  </si>
  <si>
    <t>https://download.brainimagelibrary.org/e8/20/e820c8267a0cbedb/2018Q4_U01/SW180425-03A/</t>
  </si>
  <si>
    <t>/bil/data/e8/20/e820c8267a0cbedb/2018Q4_U01/SW180425-03A/</t>
  </si>
  <si>
    <t>SW180425-03A</t>
  </si>
  <si>
    <t>MOs:MOp:SSp-bfd:SSp-bfd/SSs</t>
  </si>
  <si>
    <t>https://download.brainimagelibrary.org/f1/6e/f16e93e3ff05538e/2018Q4_U19CSHL/SW181005-03A/</t>
  </si>
  <si>
    <t>/bil/data/f1/6e/f16e93e3ff05538e/2018Q4_U19CSHL/SW181005-03A/</t>
  </si>
  <si>
    <t>SW181005-03A</t>
  </si>
  <si>
    <t>MOs:MOp:SSp-ul:SSP-n</t>
  </si>
  <si>
    <t>https://download.brainimagelibrary.org/d9/b8/d9b827f296313258/1U01MH114829-01/SW190531-02A/</t>
  </si>
  <si>
    <t>/bil/data/d9/b8/d9b827f296313258/1U01MH114829-01/SW190531-02A/</t>
  </si>
  <si>
    <t>NCBI:txid10112</t>
  </si>
  <si>
    <t>SW190531-02A</t>
  </si>
  <si>
    <t>MOs:MOp:SSp-ul:VISC</t>
  </si>
  <si>
    <t>https://download.brainimagelibrary.org/f1/6e/f16e93e3ff05538e/2018Q4_U19CSHL/SW181005-01A/</t>
  </si>
  <si>
    <t>/bil/data/f1/6e/f16e93e3ff05538e/2018Q4_U19CSHL/SW181005-01A/</t>
  </si>
  <si>
    <t>SW181005-01A</t>
  </si>
  <si>
    <t>MOs:MOp:SSp:SSs</t>
  </si>
  <si>
    <t>https://download.brainimagelibrary.org/e8/20/e820c8267a0cbedb/2018Q4_U01/SW180511-01A/</t>
  </si>
  <si>
    <t>/bil/data/e8/20/e820c8267a0cbedb/2018Q4_U01/SW180511-01A/</t>
  </si>
  <si>
    <t>SW180511-01A</t>
  </si>
  <si>
    <t>MOs:MOS/MOp:fail:SSp-bfd</t>
  </si>
  <si>
    <t>https://download.brainimagelibrary.org/e8/20/e820c8267a0cbedb/2018Q4_U01/SW180425-01A/</t>
  </si>
  <si>
    <t>/bil/data/e8/20/e820c8267a0cbedb/2018Q4_U01/SW180425-01A/</t>
  </si>
  <si>
    <t>SW180425-01A</t>
  </si>
  <si>
    <t>MOs:SSp-ul:SSp-bfd:SSp-bfd/SSs</t>
  </si>
  <si>
    <t>https://download.brainimagelibrary.org/e8/20/e820c8267a0cbedb/2018Q4_U01/SW180329-02A/</t>
  </si>
  <si>
    <t>/bil/data/e8/20/e820c8267a0cbedb/2018Q4_U01/SW180329-02A/</t>
  </si>
  <si>
    <t>SW180329-02A</t>
  </si>
  <si>
    <t>MOs:SSp:CPi:SSs</t>
  </si>
  <si>
    <t>https://download.brainimagelibrary.org/d9/b8/d9b827f296313258/1U01MH114829-01/SW190423-09A/</t>
  </si>
  <si>
    <t>/bil/data/d9/b8/d9b827f296313258/1U01MH114829-01/SW190423-09A/</t>
  </si>
  <si>
    <t>NCBI:txid10110</t>
  </si>
  <si>
    <t>SW190423-09A</t>
  </si>
  <si>
    <t>MOs/MOp:MOp/MOs:SSp-bfd/SSs</t>
  </si>
  <si>
    <t>https://download.brainimagelibrary.org/e8/20/e820c8267a0cbedb/2018Q4_U01/SW180511-02A/</t>
  </si>
  <si>
    <t>/bil/data/e8/20/e820c8267a0cbedb/2018Q4_U01/SW180511-02A/</t>
  </si>
  <si>
    <t>SW180511-02A</t>
  </si>
  <si>
    <t>MOs/MOp:MOs/MOp:SSp-ul:SSp-bfd</t>
  </si>
  <si>
    <t>https://download.brainimagelibrary.org/06/35/0635a0b3b0954c7e/20191216M1cdhs/</t>
  </si>
  <si>
    <t>/bil/data/06/35/0635a0b3b0954c7e/20191216M1cdhs/</t>
  </si>
  <si>
    <t>XC116</t>
  </si>
  <si>
    <t>Motor cortex</t>
  </si>
  <si>
    <t>https://download.brainimagelibrary.org/06/35/0635a0b3b0954c7e/20200111M1genes/</t>
  </si>
  <si>
    <t>/bil/data/06/35/0635a0b3b0954c7e/20200111M1genes/</t>
  </si>
  <si>
    <t>XC-wt2</t>
  </si>
  <si>
    <t>https://download.brainimagelibrary.org/91/2d/912d311d56fe1bce/</t>
  </si>
  <si>
    <t>/bil/data/91/2d/912d311d56fe1bce/</t>
  </si>
  <si>
    <t>912d311d56fe1bce</t>
  </si>
  <si>
    <t>Robert Cudmore</t>
  </si>
  <si>
    <t>University of California, Davis</t>
  </si>
  <si>
    <t>abcdef</t>
  </si>
  <si>
    <t>Motor Cortex</t>
  </si>
  <si>
    <t>test2</t>
  </si>
  <si>
    <t>Will home image volume time series</t>
  </si>
  <si>
    <t>https://download.brainimagelibrary.org/d9/01/d901fb2108458eca/</t>
  </si>
  <si>
    <t>/bil/data/d9/01/d901fb2108458eca/</t>
  </si>
  <si>
    <t>d901fb2108458eca</t>
  </si>
  <si>
    <t>test1</t>
  </si>
  <si>
    <t>A test of data submission. This collection will hold a time series of image volumes and the associated annotations in CSV text files. Project funder ID 1-U01-H114812-01 is a placeholder.</t>
  </si>
  <si>
    <t>https://download.brainimagelibrary.org/67/8f/678f4a67584490df/1U19MH114831-01/SW210927-02A</t>
  </si>
  <si>
    <t>/bil/data/67/8f/678f4a67584490df/1U19MH114831-01/SW210927-02A</t>
  </si>
  <si>
    <t>SW210927-02</t>
  </si>
  <si>
    <t>MPN:SUB:SUB</t>
  </si>
  <si>
    <t>https://download.brainimagelibrary.org/d9/b8/d9b827f296313258/1U01MH114829-01/SW190712-02A/</t>
  </si>
  <si>
    <t>/bil/data/d9/b8/d9b827f296313258/1U01MH114829-01/SW190712-02A/</t>
  </si>
  <si>
    <t>NCBI:txid10133</t>
  </si>
  <si>
    <t>SW190712-02A</t>
  </si>
  <si>
    <t>MPO:LPO:LHA:BSTpr</t>
  </si>
  <si>
    <t>https://download.brainimagelibrary.org/d9/b8/d9b827f296313258/1U01MH114829-01/SW190716-07A/</t>
  </si>
  <si>
    <t>/bil/data/d9/b8/d9b827f296313258/1U01MH114829-01/SW190716-07A/</t>
  </si>
  <si>
    <t>NCBI:txid10137</t>
  </si>
  <si>
    <t>SW190716-07A</t>
  </si>
  <si>
    <t>MPO:MPO:AVP:MPO</t>
  </si>
  <si>
    <t>https://download.brainimagelibrary.org/90/a9/90a90c314769c834/1U01MH114829-01/SW190916-02A</t>
  </si>
  <si>
    <t>/bil/data/90/a9/90a90c314769c834/1U01MH114829-01/SW190916-02A</t>
  </si>
  <si>
    <t>SW190916-02A</t>
  </si>
  <si>
    <t>MPO:PA:VMHc</t>
  </si>
  <si>
    <t>https://download.brainimagelibrary.org/04/64/04646ca62a4c2ad4/1U19MH114821-01/SW190418-02A</t>
  </si>
  <si>
    <t>/bil/data/04/64/04646ca62a4c2ad4/1U19MH114821-01/SW190418-02A</t>
  </si>
  <si>
    <t>SW190418-02A</t>
  </si>
  <si>
    <t>MRN:APN:MRN:VTA/MRN</t>
  </si>
  <si>
    <t>https://download.brainimagelibrary.org/d7/8e/d78e2226de736f24/1U19MH114821-01/SW190418-03A/</t>
  </si>
  <si>
    <t>/bil/data/d7/8e/d78e2226de736f24/1U19MH114821-01/SW190418-03A/</t>
  </si>
  <si>
    <t>SW190418-03A</t>
  </si>
  <si>
    <t>MRN:MRN:fail:RN</t>
  </si>
  <si>
    <t>https://download.brainimagelibrary.org/d7/8e/d78e2226de736f24/1U19MH114821-01/SW190418-01A/</t>
  </si>
  <si>
    <t>/bil/data/d7/8e/d78e2226de736f24/1U19MH114821-01/SW190418-01A/</t>
  </si>
  <si>
    <t>SW190418-01A</t>
  </si>
  <si>
    <t>MRN:MRN:MRN:MRN</t>
  </si>
  <si>
    <t>https://download.brainimagelibrary.org/75/6c/756cd8f5634d1b88/1U19MH114821-01/SW210815-01A</t>
  </si>
  <si>
    <t>/bil/data/75/6c/756cd8f5634d1b88/1U19MH114821-01/SW210815-01A</t>
  </si>
  <si>
    <t>SW210815-01</t>
  </si>
  <si>
    <t>MRN:MRN:PRNc</t>
  </si>
  <si>
    <t>https://download.brainimagelibrary.org/04/64/04646ca62a4c2ad4/1U19MH114821-01/SW190829-06A</t>
  </si>
  <si>
    <t>/bil/data/04/64/04646ca62a4c2ad4/1U19MH114821-01/SW190829-06A</t>
  </si>
  <si>
    <t>SW190829-06A</t>
  </si>
  <si>
    <t>MRN:VII:VII</t>
  </si>
  <si>
    <t>https://download.brainimagelibrary.org/82/19/82197a758a3b87d2/1U19MH114821-01/SW170201-05A/</t>
  </si>
  <si>
    <t>/bil/data/82/19/82197a758a3b87d2/1U19MH114821-01/SW170201-05A/</t>
  </si>
  <si>
    <t>SW170201-05</t>
  </si>
  <si>
    <t>MRN/IC:SC:SC:SC</t>
  </si>
  <si>
    <t>https://download.brainimagelibrary.org/69/fe/69fe931fee2b2215/1001422905</t>
  </si>
  <si>
    <t>/bil/data/69/fe/69fe931fee2b2215/1001422905</t>
  </si>
  <si>
    <t>MTG</t>
  </si>
  <si>
    <t>https://download.brainimagelibrary.org/69/fe/69fe931fee2b2215/1001425139</t>
  </si>
  <si>
    <t>/bil/data/69/fe/69fe931fee2b2215/1001425139</t>
  </si>
  <si>
    <t>https://download.brainimagelibrary.org/69/fe/69fe931fee2b2215/1001462085</t>
  </si>
  <si>
    <t>/bil/data/69/fe/69fe931fee2b2215/1001462085</t>
  </si>
  <si>
    <t>https://download.brainimagelibrary.org/69/fe/69fe931fee2b2215/1001478009</t>
  </si>
  <si>
    <t>/bil/data/69/fe/69fe931fee2b2215/1001478009</t>
  </si>
  <si>
    <t>https://download.brainimagelibrary.org/69/fe/69fe931fee2b2215/1001483877</t>
  </si>
  <si>
    <t>/bil/data/69/fe/69fe931fee2b2215/1001483877</t>
  </si>
  <si>
    <t>https://download.brainimagelibrary.org/69/fe/69fe931fee2b2215/1001497435</t>
  </si>
  <si>
    <t>/bil/data/69/fe/69fe931fee2b2215/1001497435</t>
  </si>
  <si>
    <t>https://download.brainimagelibrary.org/69/fe/69fe931fee2b2215/1002962250</t>
  </si>
  <si>
    <t>/bil/data/69/fe/69fe931fee2b2215/1002962250</t>
  </si>
  <si>
    <t>https://download.brainimagelibrary.org/69/fe/69fe931fee2b2215/1005032096</t>
  </si>
  <si>
    <t>/bil/data/69/fe/69fe931fee2b2215/1005032096</t>
  </si>
  <si>
    <t>https://download.brainimagelibrary.org/69/fe/69fe931fee2b2215/1005032781</t>
  </si>
  <si>
    <t>/bil/data/69/fe/69fe931fee2b2215/1005032781</t>
  </si>
  <si>
    <t>https://download.brainimagelibrary.org/69/fe/69fe931fee2b2215/1005083233</t>
  </si>
  <si>
    <t>/bil/data/69/fe/69fe931fee2b2215/1005083233</t>
  </si>
  <si>
    <t>https://download.brainimagelibrary.org/69/fe/69fe931fee2b2215/1005097706</t>
  </si>
  <si>
    <t>/bil/data/69/fe/69fe931fee2b2215/1005097706</t>
  </si>
  <si>
    <t>https://download.brainimagelibrary.org/69/fe/69fe931fee2b2215/1005116394</t>
  </si>
  <si>
    <t>/bil/data/69/fe/69fe931fee2b2215/1005116394</t>
  </si>
  <si>
    <t>https://download.brainimagelibrary.org/69/fe/69fe931fee2b2215/685790763</t>
  </si>
  <si>
    <t>/bil/data/69/fe/69fe931fee2b2215/685790763</t>
  </si>
  <si>
    <t>https://download.brainimagelibrary.org/69/fe/69fe931fee2b2215/695576844</t>
  </si>
  <si>
    <t>/bil/data/69/fe/69fe931fee2b2215/695576844</t>
  </si>
  <si>
    <t>https://download.brainimagelibrary.org/69/fe/69fe931fee2b2215/732058780</t>
  </si>
  <si>
    <t>/bil/data/69/fe/69fe931fee2b2215/732058780</t>
  </si>
  <si>
    <t>https://download.brainimagelibrary.org/69/fe/69fe931fee2b2215/732115399</t>
  </si>
  <si>
    <t>/bil/data/69/fe/69fe931fee2b2215/732115399</t>
  </si>
  <si>
    <t>https://download.brainimagelibrary.org/69/fe/69fe931fee2b2215/737989339</t>
  </si>
  <si>
    <t>/bil/data/69/fe/69fe931fee2b2215/737989339</t>
  </si>
  <si>
    <t>https://download.brainimagelibrary.org/69/fe/69fe931fee2b2215/738006528</t>
  </si>
  <si>
    <t>/bil/data/69/fe/69fe931fee2b2215/738006528</t>
  </si>
  <si>
    <t>https://download.brainimagelibrary.org/69/fe/69fe931fee2b2215/766791358</t>
  </si>
  <si>
    <t>/bil/data/69/fe/69fe931fee2b2215/766791358</t>
  </si>
  <si>
    <t>https://download.brainimagelibrary.org/69/fe/69fe931fee2b2215/805743256</t>
  </si>
  <si>
    <t>/bil/data/69/fe/69fe931fee2b2215/805743256</t>
  </si>
  <si>
    <t>https://download.brainimagelibrary.org/69/fe/69fe931fee2b2215/811822915</t>
  </si>
  <si>
    <t>/bil/data/69/fe/69fe931fee2b2215/811822915</t>
  </si>
  <si>
    <t>https://download.brainimagelibrary.org/69/fe/69fe931fee2b2215/812033452</t>
  </si>
  <si>
    <t>/bil/data/69/fe/69fe931fee2b2215/812033452</t>
  </si>
  <si>
    <t>https://download.brainimagelibrary.org/69/fe/69fe931fee2b2215/839923944</t>
  </si>
  <si>
    <t>/bil/data/69/fe/69fe931fee2b2215/839923944</t>
  </si>
  <si>
    <t>https://download.brainimagelibrary.org/69/fe/69fe931fee2b2215/839950125</t>
  </si>
  <si>
    <t>/bil/data/69/fe/69fe931fee2b2215/839950125</t>
  </si>
  <si>
    <t>https://download.brainimagelibrary.org/69/fe/69fe931fee2b2215/839970928</t>
  </si>
  <si>
    <t>/bil/data/69/fe/69fe931fee2b2215/839970928</t>
  </si>
  <si>
    <t>https://download.brainimagelibrary.org/69/fe/69fe931fee2b2215/840031638</t>
  </si>
  <si>
    <t>/bil/data/69/fe/69fe931fee2b2215/840031638</t>
  </si>
  <si>
    <t>https://download.brainimagelibrary.org/69/fe/69fe931fee2b2215/840043506</t>
  </si>
  <si>
    <t>/bil/data/69/fe/69fe931fee2b2215/840043506</t>
  </si>
  <si>
    <t>https://download.brainimagelibrary.org/69/fe/69fe931fee2b2215/840047288</t>
  </si>
  <si>
    <t>/bil/data/69/fe/69fe931fee2b2215/840047288</t>
  </si>
  <si>
    <t>https://download.brainimagelibrary.org/69/fe/69fe931fee2b2215/840062001</t>
  </si>
  <si>
    <t>/bil/data/69/fe/69fe931fee2b2215/840062001</t>
  </si>
  <si>
    <t>https://download.brainimagelibrary.org/69/fe/69fe931fee2b2215/840142358</t>
  </si>
  <si>
    <t>/bil/data/69/fe/69fe931fee2b2215/840142358</t>
  </si>
  <si>
    <t>https://download.brainimagelibrary.org/69/fe/69fe931fee2b2215/848565246</t>
  </si>
  <si>
    <t>/bil/data/69/fe/69fe931fee2b2215/848565246</t>
  </si>
  <si>
    <t>https://download.brainimagelibrary.org/69/fe/69fe931fee2b2215/848610436</t>
  </si>
  <si>
    <t>/bil/data/69/fe/69fe931fee2b2215/848610436</t>
  </si>
  <si>
    <t>https://download.brainimagelibrary.org/69/fe/69fe931fee2b2215/848636884</t>
  </si>
  <si>
    <t>/bil/data/69/fe/69fe931fee2b2215/848636884</t>
  </si>
  <si>
    <t>https://download.brainimagelibrary.org/69/fe/69fe931fee2b2215/848646756</t>
  </si>
  <si>
    <t>/bil/data/69/fe/69fe931fee2b2215/848646756</t>
  </si>
  <si>
    <t>https://download.brainimagelibrary.org/69/fe/69fe931fee2b2215/889767432</t>
  </si>
  <si>
    <t>/bil/data/69/fe/69fe931fee2b2215/889767432</t>
  </si>
  <si>
    <t>https://download.brainimagelibrary.org/69/fe/69fe931fee2b2215/889779159</t>
  </si>
  <si>
    <t>/bil/data/69/fe/69fe931fee2b2215/889779159</t>
  </si>
  <si>
    <t>https://download.brainimagelibrary.org/69/fe/69fe931fee2b2215/889787076</t>
  </si>
  <si>
    <t>/bil/data/69/fe/69fe931fee2b2215/889787076</t>
  </si>
  <si>
    <t>https://download.brainimagelibrary.org/69/fe/69fe931fee2b2215/893412652</t>
  </si>
  <si>
    <t>/bil/data/69/fe/69fe931fee2b2215/893412652</t>
  </si>
  <si>
    <t>https://download.brainimagelibrary.org/69/fe/69fe931fee2b2215/893647190</t>
  </si>
  <si>
    <t>/bil/data/69/fe/69fe931fee2b2215/893647190</t>
  </si>
  <si>
    <t>https://download.brainimagelibrary.org/69/fe/69fe931fee2b2215/893714311</t>
  </si>
  <si>
    <t>/bil/data/69/fe/69fe931fee2b2215/893714311</t>
  </si>
  <si>
    <t>https://download.brainimagelibrary.org/69/fe/69fe931fee2b2215/894360289</t>
  </si>
  <si>
    <t>/bil/data/69/fe/69fe931fee2b2215/894360289</t>
  </si>
  <si>
    <t>https://download.brainimagelibrary.org/69/fe/69fe931fee2b2215/894528079</t>
  </si>
  <si>
    <t>/bil/data/69/fe/69fe931fee2b2215/894528079</t>
  </si>
  <si>
    <t>https://download.brainimagelibrary.org/69/fe/69fe931fee2b2215/911030210</t>
  </si>
  <si>
    <t>/bil/data/69/fe/69fe931fee2b2215/911030210</t>
  </si>
  <si>
    <t>https://download.brainimagelibrary.org/69/fe/69fe931fee2b2215/911052828</t>
  </si>
  <si>
    <t>/bil/data/69/fe/69fe931fee2b2215/911052828</t>
  </si>
  <si>
    <t>https://download.brainimagelibrary.org/69/fe/69fe931fee2b2215/911076688</t>
  </si>
  <si>
    <t>/bil/data/69/fe/69fe931fee2b2215/911076688</t>
  </si>
  <si>
    <t>https://download.brainimagelibrary.org/69/fe/69fe931fee2b2215/911084481</t>
  </si>
  <si>
    <t>/bil/data/69/fe/69fe931fee2b2215/911084481</t>
  </si>
  <si>
    <t>https://download.brainimagelibrary.org/69/fe/69fe931fee2b2215/911111047</t>
  </si>
  <si>
    <t>/bil/data/69/fe/69fe931fee2b2215/911111047</t>
  </si>
  <si>
    <t>https://download.brainimagelibrary.org/69/fe/69fe931fee2b2215/911155494</t>
  </si>
  <si>
    <t>/bil/data/69/fe/69fe931fee2b2215/911155494</t>
  </si>
  <si>
    <t>https://download.brainimagelibrary.org/24/1a/241a10cde842c99b/650076115</t>
  </si>
  <si>
    <t>/bil/data/24/1a/241a10cde842c99b/650076115</t>
  </si>
  <si>
    <t>https://download.brainimagelibrary.org/24/1a/241a10cde842c99b/650077366</t>
  </si>
  <si>
    <t>/bil/data/24/1a/241a10cde842c99b/650077366</t>
  </si>
  <si>
    <t>https://download.brainimagelibrary.org/24/1a/241a10cde842c99b/653808728</t>
  </si>
  <si>
    <t>/bil/data/24/1a/241a10cde842c99b/653808728</t>
  </si>
  <si>
    <t>https://download.brainimagelibrary.org/24/1a/241a10cde842c99b/653810044</t>
  </si>
  <si>
    <t>/bil/data/24/1a/241a10cde842c99b/653810044</t>
  </si>
  <si>
    <t>https://download.brainimagelibrary.org/24/1a/241a10cde842c99b/685766680</t>
  </si>
  <si>
    <t>/bil/data/24/1a/241a10cde842c99b/685766680</t>
  </si>
  <si>
    <t>https://download.brainimagelibrary.org/24/1a/241a10cde842c99b/685780246</t>
  </si>
  <si>
    <t>/bil/data/24/1a/241a10cde842c99b/685780246</t>
  </si>
  <si>
    <t>https://download.brainimagelibrary.org/24/1a/241a10cde842c99b/685806972</t>
  </si>
  <si>
    <t>/bil/data/24/1a/241a10cde842c99b/685806972</t>
  </si>
  <si>
    <t>https://download.brainimagelibrary.org/24/1a/241a10cde842c99b/685821059</t>
  </si>
  <si>
    <t>/bil/data/24/1a/241a10cde842c99b/685821059</t>
  </si>
  <si>
    <t>https://download.brainimagelibrary.org/24/1a/241a10cde842c99b/689306781</t>
  </si>
  <si>
    <t>/bil/data/24/1a/241a10cde842c99b/689306781</t>
  </si>
  <si>
    <t>https://download.brainimagelibrary.org/24/1a/241a10cde842c99b/689319155</t>
  </si>
  <si>
    <t>/bil/data/24/1a/241a10cde842c99b/689319155</t>
  </si>
  <si>
    <t>https://download.brainimagelibrary.org/24/1a/241a10cde842c99b/689331391</t>
  </si>
  <si>
    <t>/bil/data/24/1a/241a10cde842c99b/689331391</t>
  </si>
  <si>
    <t>https://download.brainimagelibrary.org/24/1a/241a10cde842c99b/689331593</t>
  </si>
  <si>
    <t>/bil/data/24/1a/241a10cde842c99b/689331593</t>
  </si>
  <si>
    <t>https://download.brainimagelibrary.org/24/1a/241a10cde842c99b/689338841</t>
  </si>
  <si>
    <t>/bil/data/24/1a/241a10cde842c99b/689338841</t>
  </si>
  <si>
    <t>https://download.brainimagelibrary.org/24/1a/241a10cde842c99b/689360084</t>
  </si>
  <si>
    <t>/bil/data/24/1a/241a10cde842c99b/689360084</t>
  </si>
  <si>
    <t>https://download.brainimagelibrary.org/24/1a/241a10cde842c99b/695500665</t>
  </si>
  <si>
    <t>/bil/data/24/1a/241a10cde842c99b/695500665</t>
  </si>
  <si>
    <t>https://download.brainimagelibrary.org/24/1a/241a10cde842c99b/695533933</t>
  </si>
  <si>
    <t>/bil/data/24/1a/241a10cde842c99b/695533933</t>
  </si>
  <si>
    <t>https://download.brainimagelibrary.org/24/1a/241a10cde842c99b/695564858</t>
  </si>
  <si>
    <t>/bil/data/24/1a/241a10cde842c99b/695564858</t>
  </si>
  <si>
    <t>https://download.brainimagelibrary.org/24/1a/241a10cde842c99b/695574463</t>
  </si>
  <si>
    <t>/bil/data/24/1a/241a10cde842c99b/695574463</t>
  </si>
  <si>
    <t>https://download.brainimagelibrary.org/24/1a/241a10cde842c99b/732105067</t>
  </si>
  <si>
    <t>/bil/data/24/1a/241a10cde842c99b/732105067</t>
  </si>
  <si>
    <t>https://download.brainimagelibrary.org/24/1a/241a10cde842c99b/732127116</t>
  </si>
  <si>
    <t>/bil/data/24/1a/241a10cde842c99b/732127116</t>
  </si>
  <si>
    <t>https://download.brainimagelibrary.org/24/1a/241a10cde842c99b/732141075</t>
  </si>
  <si>
    <t>/bil/data/24/1a/241a10cde842c99b/732141075</t>
  </si>
  <si>
    <t>https://download.brainimagelibrary.org/24/1a/241a10cde842c99b/737159000</t>
  </si>
  <si>
    <t>/bil/data/24/1a/241a10cde842c99b/737159000</t>
  </si>
  <si>
    <t>https://download.brainimagelibrary.org/24/1a/241a10cde842c99b/737549021</t>
  </si>
  <si>
    <t>/bil/data/24/1a/241a10cde842c99b/737549021</t>
  </si>
  <si>
    <t>https://download.brainimagelibrary.org/24/1a/241a10cde842c99b/737549661</t>
  </si>
  <si>
    <t>/bil/data/24/1a/241a10cde842c99b/737549661</t>
  </si>
  <si>
    <t>https://download.brainimagelibrary.org/24/1a/241a10cde842c99b/737553506</t>
  </si>
  <si>
    <t>/bil/data/24/1a/241a10cde842c99b/737553506</t>
  </si>
  <si>
    <t>https://download.brainimagelibrary.org/24/1a/241a10cde842c99b/737792547</t>
  </si>
  <si>
    <t>/bil/data/24/1a/241a10cde842c99b/737792547</t>
  </si>
  <si>
    <t>https://download.brainimagelibrary.org/24/1a/241a10cde842c99b/740380660</t>
  </si>
  <si>
    <t>/bil/data/24/1a/241a10cde842c99b/740380660</t>
  </si>
  <si>
    <t>https://download.brainimagelibrary.org/24/1a/241a10cde842c99b/766789211</t>
  </si>
  <si>
    <t>/bil/data/24/1a/241a10cde842c99b/766789211</t>
  </si>
  <si>
    <t>https://download.brainimagelibrary.org/24/1a/241a10cde842c99b/766791643</t>
  </si>
  <si>
    <t>/bil/data/24/1a/241a10cde842c99b/766791643</t>
  </si>
  <si>
    <t>https://download.brainimagelibrary.org/24/1a/241a10cde842c99b/766984328</t>
  </si>
  <si>
    <t>/bil/data/24/1a/241a10cde842c99b/766984328</t>
  </si>
  <si>
    <t>https://download.brainimagelibrary.org/24/1a/241a10cde842c99b/767084655</t>
  </si>
  <si>
    <t>/bil/data/24/1a/241a10cde842c99b/767084655</t>
  </si>
  <si>
    <t>https://download.brainimagelibrary.org/24/1a/241a10cde842c99b/767801031</t>
  </si>
  <si>
    <t>/bil/data/24/1a/241a10cde842c99b/767801031</t>
  </si>
  <si>
    <t>https://download.brainimagelibrary.org/24/1a/241a10cde842c99b/768893737</t>
  </si>
  <si>
    <t>/bil/data/24/1a/241a10cde842c99b/768893737</t>
  </si>
  <si>
    <t>https://download.brainimagelibrary.org/24/1a/241a10cde842c99b/770249617</t>
  </si>
  <si>
    <t>/bil/data/24/1a/241a10cde842c99b/770249617</t>
  </si>
  <si>
    <t>https://download.brainimagelibrary.org/24/1a/241a10cde842c99b/770559860</t>
  </si>
  <si>
    <t>/bil/data/24/1a/241a10cde842c99b/770559860</t>
  </si>
  <si>
    <t>https://download.brainimagelibrary.org/24/1a/241a10cde842c99b/770622754</t>
  </si>
  <si>
    <t>/bil/data/24/1a/241a10cde842c99b/770622754</t>
  </si>
  <si>
    <t>https://download.brainimagelibrary.org/24/1a/241a10cde842c99b/783622479</t>
  </si>
  <si>
    <t>/bil/data/24/1a/241a10cde842c99b/783622479</t>
  </si>
  <si>
    <t>https://download.brainimagelibrary.org/24/1a/241a10cde842c99b/783629881</t>
  </si>
  <si>
    <t>/bil/data/24/1a/241a10cde842c99b/783629881</t>
  </si>
  <si>
    <t>https://download.brainimagelibrary.org/24/1a/241a10cde842c99b/786447528</t>
  </si>
  <si>
    <t>/bil/data/24/1a/241a10cde842c99b/786447528</t>
  </si>
  <si>
    <t>https://download.brainimagelibrary.org/24/1a/241a10cde842c99b/793395012</t>
  </si>
  <si>
    <t>/bil/data/24/1a/241a10cde842c99b/793395012</t>
  </si>
  <si>
    <t>https://download.brainimagelibrary.org/24/1a/241a10cde842c99b/794272190</t>
  </si>
  <si>
    <t>/bil/data/24/1a/241a10cde842c99b/794272190</t>
  </si>
  <si>
    <t>https://download.brainimagelibrary.org/24/1a/241a10cde842c99b/797048104</t>
  </si>
  <si>
    <t>/bil/data/24/1a/241a10cde842c99b/797048104</t>
  </si>
  <si>
    <t>https://download.brainimagelibrary.org/24/1a/241a10cde842c99b/799031221</t>
  </si>
  <si>
    <t>/bil/data/24/1a/241a10cde842c99b/799031221</t>
  </si>
  <si>
    <t>https://download.brainimagelibrary.org/24/1a/241a10cde842c99b/805729797</t>
  </si>
  <si>
    <t>/bil/data/24/1a/241a10cde842c99b/805729797</t>
  </si>
  <si>
    <t>https://download.brainimagelibrary.org/24/1a/241a10cde842c99b/805740173</t>
  </si>
  <si>
    <t>/bil/data/24/1a/241a10cde842c99b/805740173</t>
  </si>
  <si>
    <t>https://download.brainimagelibrary.org/24/1a/241a10cde842c99b/805772880</t>
  </si>
  <si>
    <t>/bil/data/24/1a/241a10cde842c99b/805772880</t>
  </si>
  <si>
    <t>https://download.brainimagelibrary.org/24/1a/241a10cde842c99b/811809232</t>
  </si>
  <si>
    <t>/bil/data/24/1a/241a10cde842c99b/811809232</t>
  </si>
  <si>
    <t>https://download.brainimagelibrary.org/24/1a/241a10cde842c99b/811814337</t>
  </si>
  <si>
    <t>/bil/data/24/1a/241a10cde842c99b/811814337</t>
  </si>
  <si>
    <t>https://download.brainimagelibrary.org/24/1a/241a10cde842c99b/811891500</t>
  </si>
  <si>
    <t>/bil/data/24/1a/241a10cde842c99b/811891500</t>
  </si>
  <si>
    <t>https://download.brainimagelibrary.org/24/1a/241a10cde842c99b/811912202</t>
  </si>
  <si>
    <t>/bil/data/24/1a/241a10cde842c99b/811912202</t>
  </si>
  <si>
    <t>https://download.brainimagelibrary.org/24/1a/241a10cde842c99b/811932153</t>
  </si>
  <si>
    <t>/bil/data/24/1a/241a10cde842c99b/811932153</t>
  </si>
  <si>
    <t>https://download.brainimagelibrary.org/24/1a/241a10cde842c99b/811950289</t>
  </si>
  <si>
    <t>/bil/data/24/1a/241a10cde842c99b/811950289</t>
  </si>
  <si>
    <t>https://download.brainimagelibrary.org/24/1a/241a10cde842c99b/811953283</t>
  </si>
  <si>
    <t>/bil/data/24/1a/241a10cde842c99b/811953283</t>
  </si>
  <si>
    <t>https://download.brainimagelibrary.org/24/1a/241a10cde842c99b/811963128</t>
  </si>
  <si>
    <t>/bil/data/24/1a/241a10cde842c99b/811963128</t>
  </si>
  <si>
    <t>https://download.brainimagelibrary.org/24/1a/241a10cde842c99b/811984547</t>
  </si>
  <si>
    <t>/bil/data/24/1a/241a10cde842c99b/811984547</t>
  </si>
  <si>
    <t>https://download.brainimagelibrary.org/24/1a/241a10cde842c99b/811989435</t>
  </si>
  <si>
    <t>/bil/data/24/1a/241a10cde842c99b/811989435</t>
  </si>
  <si>
    <t>https://download.brainimagelibrary.org/24/1a/241a10cde842c99b/832515726</t>
  </si>
  <si>
    <t>/bil/data/24/1a/241a10cde842c99b/832515726</t>
  </si>
  <si>
    <t>https://download.brainimagelibrary.org/24/1a/241a10cde842c99b/832523835</t>
  </si>
  <si>
    <t>/bil/data/24/1a/241a10cde842c99b/832523835</t>
  </si>
  <si>
    <t>https://download.brainimagelibrary.org/24/1a/241a10cde842c99b/832526715</t>
  </si>
  <si>
    <t>/bil/data/24/1a/241a10cde842c99b/832526715</t>
  </si>
  <si>
    <t>https://download.brainimagelibrary.org/24/1a/241a10cde842c99b/832554358</t>
  </si>
  <si>
    <t>/bil/data/24/1a/241a10cde842c99b/832554358</t>
  </si>
  <si>
    <t>https://download.brainimagelibrary.org/24/1a/241a10cde842c99b/832565636</t>
  </si>
  <si>
    <t>/bil/data/24/1a/241a10cde842c99b/832565636</t>
  </si>
  <si>
    <t>https://download.brainimagelibrary.org/24/1a/241a10cde842c99b/832577255</t>
  </si>
  <si>
    <t>/bil/data/24/1a/241a10cde842c99b/832577255</t>
  </si>
  <si>
    <t>https://download.brainimagelibrary.org/24/1a/241a10cde842c99b/832614788</t>
  </si>
  <si>
    <t>/bil/data/24/1a/241a10cde842c99b/832614788</t>
  </si>
  <si>
    <t>https://download.brainimagelibrary.org/49/e6/49e6114ba67eda01/1037948195</t>
  </si>
  <si>
    <t>/bil/data/49/e6/49e6114ba67eda01/1037948195</t>
  </si>
  <si>
    <t>https://download.brainimagelibrary.org/49/e6/49e6114ba67eda01/1079568285</t>
  </si>
  <si>
    <t>/bil/data/49/e6/49e6114ba67eda01/1079568285</t>
  </si>
  <si>
    <t>https://download.brainimagelibrary.org/49/e6/49e6114ba67eda01/1079573757</t>
  </si>
  <si>
    <t>/bil/data/49/e6/49e6114ba67eda01/1079573757</t>
  </si>
  <si>
    <t>https://download.brainimagelibrary.org/49/e6/49e6114ba67eda01/793615764</t>
  </si>
  <si>
    <t>/bil/data/49/e6/49e6114ba67eda01/793615764</t>
  </si>
  <si>
    <t>https://download.brainimagelibrary.org/d6/d1/d6d13d0d30ebbb32/541549258/</t>
  </si>
  <si>
    <t>/bil/data/d6/d1/d6d13d0d30ebbb32/541549258/</t>
  </si>
  <si>
    <t>https://download.brainimagelibrary.org/d6/d1/d6d13d0d30ebbb32/541557114/</t>
  </si>
  <si>
    <t>/bil/data/d6/d1/d6d13d0d30ebbb32/541557114/</t>
  </si>
  <si>
    <t>https://download.brainimagelibrary.org/d6/d1/d6d13d0d30ebbb32/569835804/</t>
  </si>
  <si>
    <t>/bil/data/d6/d1/d6d13d0d30ebbb32/569835804/</t>
  </si>
  <si>
    <t>https://download.brainimagelibrary.org/d6/d1/d6d13d0d30ebbb32/569860121/</t>
  </si>
  <si>
    <t>/bil/data/d6/d1/d6d13d0d30ebbb32/569860121/</t>
  </si>
  <si>
    <t>https://download.brainimagelibrary.org/d6/d1/d6d13d0d30ebbb32/571732727/</t>
  </si>
  <si>
    <t>/bil/data/d6/d1/d6d13d0d30ebbb32/571732727/</t>
  </si>
  <si>
    <t>https://download.brainimagelibrary.org/d6/d1/d6d13d0d30ebbb32/592532014/</t>
  </si>
  <si>
    <t>/bil/data/d6/d1/d6d13d0d30ebbb32/592532014/</t>
  </si>
  <si>
    <t>https://download.brainimagelibrary.org/d6/d1/d6d13d0d30ebbb32/595572609/</t>
  </si>
  <si>
    <t>/bil/data/d6/d1/d6d13d0d30ebbb32/595572609/</t>
  </si>
  <si>
    <t>https://download.brainimagelibrary.org/d6/d1/d6d13d0d30ebbb32/595583062/</t>
  </si>
  <si>
    <t>/bil/data/d6/d1/d6d13d0d30ebbb32/595583062/</t>
  </si>
  <si>
    <t>https://download.brainimagelibrary.org/d6/d1/d6d13d0d30ebbb32/596898838/</t>
  </si>
  <si>
    <t>/bil/data/d6/d1/d6d13d0d30ebbb32/596898838/</t>
  </si>
  <si>
    <t>https://download.brainimagelibrary.org/d6/d1/d6d13d0d30ebbb32/602165685/</t>
  </si>
  <si>
    <t>/bil/data/d6/d1/d6d13d0d30ebbb32/602165685/</t>
  </si>
  <si>
    <t>https://download.brainimagelibrary.org/d6/d1/d6d13d0d30ebbb32/653804581/</t>
  </si>
  <si>
    <t>/bil/data/d6/d1/d6d13d0d30ebbb32/653804581/</t>
  </si>
  <si>
    <t>https://download.brainimagelibrary.org/d6/d1/d6d13d0d30ebbb32/653854241/</t>
  </si>
  <si>
    <t>/bil/data/d6/d1/d6d13d0d30ebbb32/653854241/</t>
  </si>
  <si>
    <t>https://download.brainimagelibrary.org/d6/d1/d6d13d0d30ebbb32/654180841/</t>
  </si>
  <si>
    <t>/bil/data/d6/d1/d6d13d0d30ebbb32/654180841/</t>
  </si>
  <si>
    <t>https://download.brainimagelibrary.org/d6/d1/d6d13d0d30ebbb32/685767564/</t>
  </si>
  <si>
    <t>/bil/data/d6/d1/d6d13d0d30ebbb32/685767564/</t>
  </si>
  <si>
    <t>https://download.brainimagelibrary.org/d6/d1/d6d13d0d30ebbb32/685806309/</t>
  </si>
  <si>
    <t>/bil/data/d6/d1/d6d13d0d30ebbb32/685806309/</t>
  </si>
  <si>
    <t>https://download.brainimagelibrary.org/d6/d1/d6d13d0d30ebbb32/685814252/</t>
  </si>
  <si>
    <t>/bil/data/d6/d1/d6d13d0d30ebbb32/685814252/</t>
  </si>
  <si>
    <t>https://download.brainimagelibrary.org/d6/d1/d6d13d0d30ebbb32/685815936/</t>
  </si>
  <si>
    <t>/bil/data/d6/d1/d6d13d0d30ebbb32/685815936/</t>
  </si>
  <si>
    <t>https://download.brainimagelibrary.org/d6/d1/d6d13d0d30ebbb32/689300528/</t>
  </si>
  <si>
    <t>/bil/data/d6/d1/d6d13d0d30ebbb32/689300528/</t>
  </si>
  <si>
    <t>https://download.brainimagelibrary.org/d6/d1/d6d13d0d30ebbb32/689306818/</t>
  </si>
  <si>
    <t>/bil/data/d6/d1/d6d13d0d30ebbb32/689306818/</t>
  </si>
  <si>
    <t>https://download.brainimagelibrary.org/d6/d1/d6d13d0d30ebbb32/689309060/</t>
  </si>
  <si>
    <t>/bil/data/d6/d1/d6d13d0d30ebbb32/689309060/</t>
  </si>
  <si>
    <t>https://download.brainimagelibrary.org/d6/d1/d6d13d0d30ebbb32/689312221/</t>
  </si>
  <si>
    <t>/bil/data/d6/d1/d6d13d0d30ebbb32/689312221/</t>
  </si>
  <si>
    <t>https://download.brainimagelibrary.org/d6/d1/d6d13d0d30ebbb32/689323433/</t>
  </si>
  <si>
    <t>/bil/data/d6/d1/d6d13d0d30ebbb32/689323433/</t>
  </si>
  <si>
    <t>https://download.brainimagelibrary.org/d6/d1/d6d13d0d30ebbb32/689360253/</t>
  </si>
  <si>
    <t>/bil/data/d6/d1/d6d13d0d30ebbb32/689360253/</t>
  </si>
  <si>
    <t>https://download.brainimagelibrary.org/d6/d1/d6d13d0d30ebbb32/689370040/</t>
  </si>
  <si>
    <t>/bil/data/d6/d1/d6d13d0d30ebbb32/689370040/</t>
  </si>
  <si>
    <t>https://download.brainimagelibrary.org/d6/d1/d6d13d0d30ebbb32/695494556/</t>
  </si>
  <si>
    <t>/bil/data/d6/d1/d6d13d0d30ebbb32/695494556/</t>
  </si>
  <si>
    <t>https://download.brainimagelibrary.org/d6/d1/d6d13d0d30ebbb32/695521538/</t>
  </si>
  <si>
    <t>/bil/data/d6/d1/d6d13d0d30ebbb32/695521538/</t>
  </si>
  <si>
    <t>https://download.brainimagelibrary.org/d6/d1/d6d13d0d30ebbb32/695546566/</t>
  </si>
  <si>
    <t>/bil/data/d6/d1/d6d13d0d30ebbb32/695546566/</t>
  </si>
  <si>
    <t>https://download.brainimagelibrary.org/d6/d1/d6d13d0d30ebbb32/695557339/</t>
  </si>
  <si>
    <t>/bil/data/d6/d1/d6d13d0d30ebbb32/695557339/</t>
  </si>
  <si>
    <t>https://download.brainimagelibrary.org/d6/d1/d6d13d0d30ebbb32/716918890/</t>
  </si>
  <si>
    <t>/bil/data/d6/d1/d6d13d0d30ebbb32/716918890/</t>
  </si>
  <si>
    <t>https://download.brainimagelibrary.org/d6/d1/d6d13d0d30ebbb32/716929071/</t>
  </si>
  <si>
    <t>/bil/data/d6/d1/d6d13d0d30ebbb32/716929071/</t>
  </si>
  <si>
    <t>https://download.brainimagelibrary.org/d6/d1/d6d13d0d30ebbb32/737089555/</t>
  </si>
  <si>
    <t>/bil/data/d6/d1/d6d13d0d30ebbb32/737089555/</t>
  </si>
  <si>
    <t>https://download.brainimagelibrary.org/d6/d1/d6d13d0d30ebbb32/737134157/</t>
  </si>
  <si>
    <t>/bil/data/d6/d1/d6d13d0d30ebbb32/737134157/</t>
  </si>
  <si>
    <t>https://download.brainimagelibrary.org/d6/d1/d6d13d0d30ebbb32/737158657/</t>
  </si>
  <si>
    <t>/bil/data/d6/d1/d6d13d0d30ebbb32/737158657/</t>
  </si>
  <si>
    <t>https://download.brainimagelibrary.org/d6/d1/d6d13d0d30ebbb32/737293981/</t>
  </si>
  <si>
    <t>/bil/data/d6/d1/d6d13d0d30ebbb32/737293981/</t>
  </si>
  <si>
    <t>https://download.brainimagelibrary.org/d6/d1/d6d13d0d30ebbb32/737424303/</t>
  </si>
  <si>
    <t>/bil/data/d6/d1/d6d13d0d30ebbb32/737424303/</t>
  </si>
  <si>
    <t>https://download.brainimagelibrary.org/d6/d1/d6d13d0d30ebbb32/737820466/</t>
  </si>
  <si>
    <t>/bil/data/d6/d1/d6d13d0d30ebbb32/737820466/</t>
  </si>
  <si>
    <t>https://download.brainimagelibrary.org/d6/d1/d6d13d0d30ebbb32/737988336/</t>
  </si>
  <si>
    <t>/bil/data/d6/d1/d6d13d0d30ebbb32/737988336/</t>
  </si>
  <si>
    <t>https://download.brainimagelibrary.org/d6/d1/d6d13d0d30ebbb32/767415421/</t>
  </si>
  <si>
    <t>/bil/data/d6/d1/d6d13d0d30ebbb32/767415421/</t>
  </si>
  <si>
    <t>https://download.brainimagelibrary.org/d6/d1/d6d13d0d30ebbb32/767422070/</t>
  </si>
  <si>
    <t>/bil/data/d6/d1/d6d13d0d30ebbb32/767422070/</t>
  </si>
  <si>
    <t>https://download.brainimagelibrary.org/d6/d1/d6d13d0d30ebbb32/767433014/</t>
  </si>
  <si>
    <t>/bil/data/d6/d1/d6d13d0d30ebbb32/767433014/</t>
  </si>
  <si>
    <t>https://download.brainimagelibrary.org/d6/d1/d6d13d0d30ebbb32/767829778/</t>
  </si>
  <si>
    <t>/bil/data/d6/d1/d6d13d0d30ebbb32/767829778/</t>
  </si>
  <si>
    <t>https://download.brainimagelibrary.org/d6/d1/d6d13d0d30ebbb32/768819569/</t>
  </si>
  <si>
    <t>/bil/data/d6/d1/d6d13d0d30ebbb32/768819569/</t>
  </si>
  <si>
    <t>https://download.brainimagelibrary.org/d6/d1/d6d13d0d30ebbb32/768848167/</t>
  </si>
  <si>
    <t>/bil/data/d6/d1/d6d13d0d30ebbb32/768848167/</t>
  </si>
  <si>
    <t>https://download.brainimagelibrary.org/d6/d1/d6d13d0d30ebbb32/768867010/</t>
  </si>
  <si>
    <t>/bil/data/d6/d1/d6d13d0d30ebbb32/768867010/</t>
  </si>
  <si>
    <t>https://download.brainimagelibrary.org/d6/d1/d6d13d0d30ebbb32/768885440/</t>
  </si>
  <si>
    <t>/bil/data/d6/d1/d6d13d0d30ebbb32/768885440/</t>
  </si>
  <si>
    <t>https://download.brainimagelibrary.org/d6/d1/d6d13d0d30ebbb32/768904007/</t>
  </si>
  <si>
    <t>/bil/data/d6/d1/d6d13d0d30ebbb32/768904007/</t>
  </si>
  <si>
    <t>https://download.brainimagelibrary.org/d6/d1/d6d13d0d30ebbb32/769228370/</t>
  </si>
  <si>
    <t>/bil/data/d6/d1/d6d13d0d30ebbb32/769228370/</t>
  </si>
  <si>
    <t>https://download.brainimagelibrary.org/d6/d1/d6d13d0d30ebbb32/770255008/</t>
  </si>
  <si>
    <t>/bil/data/d6/d1/d6d13d0d30ebbb32/770255008/</t>
  </si>
  <si>
    <t>https://download.brainimagelibrary.org/d6/d1/d6d13d0d30ebbb32/770255641/</t>
  </si>
  <si>
    <t>/bil/data/d6/d1/d6d13d0d30ebbb32/770255641/</t>
  </si>
  <si>
    <t>https://download.brainimagelibrary.org/d6/d1/d6d13d0d30ebbb32/770268817/</t>
  </si>
  <si>
    <t>/bil/data/d6/d1/d6d13d0d30ebbb32/770268817/</t>
  </si>
  <si>
    <t>https://download.brainimagelibrary.org/d6/d1/d6d13d0d30ebbb32/770275864/</t>
  </si>
  <si>
    <t>/bil/data/d6/d1/d6d13d0d30ebbb32/770275864/</t>
  </si>
  <si>
    <t>https://download.brainimagelibrary.org/d6/d1/d6d13d0d30ebbb32/770307286/</t>
  </si>
  <si>
    <t>/bil/data/d6/d1/d6d13d0d30ebbb32/770307286/</t>
  </si>
  <si>
    <t>https://download.brainimagelibrary.org/d6/d1/d6d13d0d30ebbb32/770337451/</t>
  </si>
  <si>
    <t>/bil/data/d6/d1/d6d13d0d30ebbb32/770337451/</t>
  </si>
  <si>
    <t>https://download.brainimagelibrary.org/d6/d1/d6d13d0d30ebbb32/770369798/</t>
  </si>
  <si>
    <t>/bil/data/d6/d1/d6d13d0d30ebbb32/770369798/</t>
  </si>
  <si>
    <t>https://download.brainimagelibrary.org/d6/d1/d6d13d0d30ebbb32/770402036/</t>
  </si>
  <si>
    <t>/bil/data/d6/d1/d6d13d0d30ebbb32/770402036/</t>
  </si>
  <si>
    <t>https://download.brainimagelibrary.org/d6/d1/d6d13d0d30ebbb32/770516177/</t>
  </si>
  <si>
    <t>/bil/data/d6/d1/d6d13d0d30ebbb32/770516177/</t>
  </si>
  <si>
    <t>https://download.brainimagelibrary.org/d6/d1/d6d13d0d30ebbb32/770611301/</t>
  </si>
  <si>
    <t>/bil/data/d6/d1/d6d13d0d30ebbb32/770611301/</t>
  </si>
  <si>
    <t>https://download.brainimagelibrary.org/d6/d1/d6d13d0d30ebbb32/770645883/</t>
  </si>
  <si>
    <t>/bil/data/d6/d1/d6d13d0d30ebbb32/770645883/</t>
  </si>
  <si>
    <t>https://download.brainimagelibrary.org/d6/d1/d6d13d0d30ebbb32/770650205/</t>
  </si>
  <si>
    <t>/bil/data/d6/d1/d6d13d0d30ebbb32/770650205/</t>
  </si>
  <si>
    <t>https://download.brainimagelibrary.org/d6/d1/d6d13d0d30ebbb32/770658546/</t>
  </si>
  <si>
    <t>/bil/data/d6/d1/d6d13d0d30ebbb32/770658546/</t>
  </si>
  <si>
    <t>https://download.brainimagelibrary.org/d6/d1/d6d13d0d30ebbb32/774420848/</t>
  </si>
  <si>
    <t>/bil/data/d6/d1/d6d13d0d30ebbb32/774420848/</t>
  </si>
  <si>
    <t>https://download.brainimagelibrary.org/d6/d1/d6d13d0d30ebbb32/774421995/</t>
  </si>
  <si>
    <t>/bil/data/d6/d1/d6d13d0d30ebbb32/774421995/</t>
  </si>
  <si>
    <t>https://download.brainimagelibrary.org/d6/d1/d6d13d0d30ebbb32/774620186/</t>
  </si>
  <si>
    <t>/bil/data/d6/d1/d6d13d0d30ebbb32/774620186/</t>
  </si>
  <si>
    <t>https://download.brainimagelibrary.org/d6/d1/d6d13d0d30ebbb32/783585601/</t>
  </si>
  <si>
    <t>/bil/data/d6/d1/d6d13d0d30ebbb32/783585601/</t>
  </si>
  <si>
    <t>https://download.brainimagelibrary.org/d6/d1/d6d13d0d30ebbb32/783585742/</t>
  </si>
  <si>
    <t>/bil/data/d6/d1/d6d13d0d30ebbb32/783585742/</t>
  </si>
  <si>
    <t>https://download.brainimagelibrary.org/d6/d1/d6d13d0d30ebbb32/783615441/</t>
  </si>
  <si>
    <t>/bil/data/d6/d1/d6d13d0d30ebbb32/783615441/</t>
  </si>
  <si>
    <t>https://download.brainimagelibrary.org/d6/d1/d6d13d0d30ebbb32/783624438/</t>
  </si>
  <si>
    <t>/bil/data/d6/d1/d6d13d0d30ebbb32/783624438/</t>
  </si>
  <si>
    <t>https://download.brainimagelibrary.org/d6/d1/d6d13d0d30ebbb32/783698501/</t>
  </si>
  <si>
    <t>/bil/data/d6/d1/d6d13d0d30ebbb32/783698501/</t>
  </si>
  <si>
    <t>https://download.brainimagelibrary.org/d6/d1/d6d13d0d30ebbb32/785378321/</t>
  </si>
  <si>
    <t>/bil/data/d6/d1/d6d13d0d30ebbb32/785378321/</t>
  </si>
  <si>
    <t>https://download.brainimagelibrary.org/d6/d1/d6d13d0d30ebbb32/785379684/</t>
  </si>
  <si>
    <t>/bil/data/d6/d1/d6d13d0d30ebbb32/785379684/</t>
  </si>
  <si>
    <t>https://download.brainimagelibrary.org/d6/d1/d6d13d0d30ebbb32/786464137/</t>
  </si>
  <si>
    <t>/bil/data/d6/d1/d6d13d0d30ebbb32/786464137/</t>
  </si>
  <si>
    <t>https://download.brainimagelibrary.org/d6/d1/d6d13d0d30ebbb32/786472956/</t>
  </si>
  <si>
    <t>/bil/data/d6/d1/d6d13d0d30ebbb32/786472956/</t>
  </si>
  <si>
    <t>https://download.brainimagelibrary.org/d6/d1/d6d13d0d30ebbb32/786484903/</t>
  </si>
  <si>
    <t>/bil/data/d6/d1/d6d13d0d30ebbb32/786484903/</t>
  </si>
  <si>
    <t>https://download.brainimagelibrary.org/d6/d1/d6d13d0d30ebbb32/786497332/</t>
  </si>
  <si>
    <t>/bil/data/d6/d1/d6d13d0d30ebbb32/786497332/</t>
  </si>
  <si>
    <t>https://download.brainimagelibrary.org/d6/d1/d6d13d0d30ebbb32/786497938/</t>
  </si>
  <si>
    <t>/bil/data/d6/d1/d6d13d0d30ebbb32/786497938/</t>
  </si>
  <si>
    <t>https://download.brainimagelibrary.org/d6/d1/d6d13d0d30ebbb32/786508373/</t>
  </si>
  <si>
    <t>/bil/data/d6/d1/d6d13d0d30ebbb32/786508373/</t>
  </si>
  <si>
    <t>https://download.brainimagelibrary.org/d6/d1/d6d13d0d30ebbb32/787239157/</t>
  </si>
  <si>
    <t>/bil/data/d6/d1/d6d13d0d30ebbb32/787239157/</t>
  </si>
  <si>
    <t>https://download.brainimagelibrary.org/d6/d1/d6d13d0d30ebbb32/793490645/</t>
  </si>
  <si>
    <t>/bil/data/d6/d1/d6d13d0d30ebbb32/793490645/</t>
  </si>
  <si>
    <t>https://download.brainimagelibrary.org/d6/d1/d6d13d0d30ebbb32/793647709/</t>
  </si>
  <si>
    <t>/bil/data/d6/d1/d6d13d0d30ebbb32/793647709/</t>
  </si>
  <si>
    <t>https://download.brainimagelibrary.org/d6/d1/d6d13d0d30ebbb32/794276683/</t>
  </si>
  <si>
    <t>/bil/data/d6/d1/d6d13d0d30ebbb32/794276683/</t>
  </si>
  <si>
    <t>https://download.brainimagelibrary.org/d6/d1/d6d13d0d30ebbb32/832627767/</t>
  </si>
  <si>
    <t>/bil/data/d6/d1/d6d13d0d30ebbb32/832627767/</t>
  </si>
  <si>
    <t>https://download.brainimagelibrary.org/d8/33/d833ba8bd931f23f/1037452707</t>
  </si>
  <si>
    <t>/bil/data/d8/33/d833ba8bd931f23f/1037452707</t>
  </si>
  <si>
    <t>https://download.brainimagelibrary.org/d8/33/d833ba8bd931f23f/1037461069</t>
  </si>
  <si>
    <t>/bil/data/d8/33/d833ba8bd931f23f/1037461069</t>
  </si>
  <si>
    <t>https://download.brainimagelibrary.org/d8/33/d833ba8bd931f23f/1037468224</t>
  </si>
  <si>
    <t>/bil/data/d8/33/d833ba8bd931f23f/1037468224</t>
  </si>
  <si>
    <t>https://download.brainimagelibrary.org/d8/33/d833ba8bd931f23f/1049237275</t>
  </si>
  <si>
    <t>/bil/data/d8/33/d833ba8bd931f23f/1049237275</t>
  </si>
  <si>
    <t>https://download.brainimagelibrary.org/d8/33/d833ba8bd931f23f/1049254264</t>
  </si>
  <si>
    <t>/bil/data/d8/33/d833ba8bd931f23f/1049254264</t>
  </si>
  <si>
    <t>https://download.brainimagelibrary.org/d8/33/d833ba8bd931f23f/1058193059</t>
  </si>
  <si>
    <t>/bil/data/d8/33/d833ba8bd931f23f/1058193059</t>
  </si>
  <si>
    <t>https://download.brainimagelibrary.org/d8/33/d833ba8bd931f23f/1077530486</t>
  </si>
  <si>
    <t>/bil/data/d8/33/d833ba8bd931f23f/1077530486</t>
  </si>
  <si>
    <t>https://download.brainimagelibrary.org/d8/33/d833ba8bd931f23f/1089235664</t>
  </si>
  <si>
    <t>/bil/data/d8/33/d833ba8bd931f23f/1089235664</t>
  </si>
  <si>
    <t>https://download.brainimagelibrary.org/d8/33/d833ba8bd931f23f/1089235826</t>
  </si>
  <si>
    <t>/bil/data/d8/33/d833ba8bd931f23f/1089235826</t>
  </si>
  <si>
    <t>https://download.brainimagelibrary.org/d8/33/d833ba8bd931f23f/562321141</t>
  </si>
  <si>
    <t>/bil/data/d8/33/d833ba8bd931f23f/562321141</t>
  </si>
  <si>
    <t>https://download.brainimagelibrary.org/d8/33/d833ba8bd931f23f/569871062</t>
  </si>
  <si>
    <t>/bil/data/d8/33/d833ba8bd931f23f/569871062</t>
  </si>
  <si>
    <t>https://download.brainimagelibrary.org/d8/33/d833ba8bd931f23f/571715966</t>
  </si>
  <si>
    <t>/bil/data/d8/33/d833ba8bd931f23f/571715966</t>
  </si>
  <si>
    <t>https://download.brainimagelibrary.org/d8/33/d833ba8bd931f23f/592479953</t>
  </si>
  <si>
    <t>/bil/data/d8/33/d833ba8bd931f23f/592479953</t>
  </si>
  <si>
    <t>https://download.brainimagelibrary.org/d8/33/d833ba8bd931f23f/596907611</t>
  </si>
  <si>
    <t>/bil/data/d8/33/d833ba8bd931f23f/596907611</t>
  </si>
  <si>
    <t>https://download.brainimagelibrary.org/d8/33/d833ba8bd931f23f/685811622</t>
  </si>
  <si>
    <t>/bil/data/d8/33/d833ba8bd931f23f/685811622</t>
  </si>
  <si>
    <t>https://download.brainimagelibrary.org/d8/33/d833ba8bd931f23f/695505884</t>
  </si>
  <si>
    <t>/bil/data/d8/33/d833ba8bd931f23f/695505884</t>
  </si>
  <si>
    <t>https://download.brainimagelibrary.org/d8/33/d833ba8bd931f23f/732141043</t>
  </si>
  <si>
    <t>/bil/data/d8/33/d833ba8bd931f23f/732141043</t>
  </si>
  <si>
    <t>https://download.brainimagelibrary.org/d8/33/d833ba8bd931f23f/828754192</t>
  </si>
  <si>
    <t>/bil/data/d8/33/d833ba8bd931f23f/828754192</t>
  </si>
  <si>
    <t>https://download.brainimagelibrary.org/d8/33/d833ba8bd931f23f/828758585</t>
  </si>
  <si>
    <t>/bil/data/d8/33/d833ba8bd931f23f/828758585</t>
  </si>
  <si>
    <t>https://download.brainimagelibrary.org/d8/33/d833ba8bd931f23f/832639358</t>
  </si>
  <si>
    <t>/bil/data/d8/33/d833ba8bd931f23f/832639358</t>
  </si>
  <si>
    <t>https://download.brainimagelibrary.org/d8/33/d833ba8bd931f23f/839221899</t>
  </si>
  <si>
    <t>/bil/data/d8/33/d833ba8bd931f23f/839221899</t>
  </si>
  <si>
    <t>https://download.brainimagelibrary.org/d8/33/d833ba8bd931f23f/839222460</t>
  </si>
  <si>
    <t>/bil/data/d8/33/d833ba8bd931f23f/839222460</t>
  </si>
  <si>
    <t>https://download.brainimagelibrary.org/d8/33/d833ba8bd931f23f/848629140</t>
  </si>
  <si>
    <t>/bil/data/d8/33/d833ba8bd931f23f/848629140</t>
  </si>
  <si>
    <t>https://download.brainimagelibrary.org/d8/33/d833ba8bd931f23f/848672037</t>
  </si>
  <si>
    <t>/bil/data/d8/33/d833ba8bd931f23f/848672037</t>
  </si>
  <si>
    <t>https://download.brainimagelibrary.org/d8/33/d833ba8bd931f23f/893503755</t>
  </si>
  <si>
    <t>/bil/data/d8/33/d833ba8bd931f23f/893503755</t>
  </si>
  <si>
    <t>https://download.brainimagelibrary.org/d8/33/d833ba8bd931f23f/894610619</t>
  </si>
  <si>
    <t>/bil/data/d8/33/d833ba8bd931f23f/894610619</t>
  </si>
  <si>
    <t>https://download.brainimagelibrary.org/d8/33/d833ba8bd931f23f/932161443</t>
  </si>
  <si>
    <t>/bil/data/d8/33/d833ba8bd931f23f/932161443</t>
  </si>
  <si>
    <t>https://download.brainimagelibrary.org/85/f4/85f4b93699151f1c/1058768573</t>
  </si>
  <si>
    <t>/bil/data/85/f4/85f4b93699151f1c/1058768573</t>
  </si>
  <si>
    <t>Neuron Morphology data in .swc format from Patch-seq experiments in human neocortex, Cell ID 1058768573</t>
  </si>
  <si>
    <t>https://download.brainimagelibrary.org/85/f4/85f4b93699151f1c/539733464</t>
  </si>
  <si>
    <t>/bil/data/85/f4/85f4b93699151f1c/539733464</t>
  </si>
  <si>
    <t>Neuron Morphology data in .swc format from Patch-seq experiments in human neocortex, Cell ID 539733464</t>
  </si>
  <si>
    <t>https://download.brainimagelibrary.org/85/f4/85f4b93699151f1c/539736925</t>
  </si>
  <si>
    <t>/bil/data/85/f4/85f4b93699151f1c/539736925</t>
  </si>
  <si>
    <t>Neuron Morphology data in .swc format from Patch-seq experiments in human neocortex, Cell ID 539736925</t>
  </si>
  <si>
    <t>https://download.brainimagelibrary.org/85/f4/85f4b93699151f1c/539736965</t>
  </si>
  <si>
    <t>/bil/data/85/f4/85f4b93699151f1c/539736965</t>
  </si>
  <si>
    <t>Neuron Morphology data in .swc format from Patch-seq experiments in human neocortex, Cell ID 539736965</t>
  </si>
  <si>
    <t>https://download.brainimagelibrary.org/85/f4/85f4b93699151f1c/539736968</t>
  </si>
  <si>
    <t>/bil/data/85/f4/85f4b93699151f1c/539736968</t>
  </si>
  <si>
    <t>Neuron Morphology data in .swc format from Patch-seq experiments in human neocortex, Cell ID 539736968</t>
  </si>
  <si>
    <t>https://download.brainimagelibrary.org/85/f4/85f4b93699151f1c/542250240</t>
  </si>
  <si>
    <t>/bil/data/85/f4/85f4b93699151f1c/542250240</t>
  </si>
  <si>
    <t>Neuron Morphology data in .swc format from Patch-seq experiments in human neocortex, Cell ID 542250240</t>
  </si>
  <si>
    <t>https://download.brainimagelibrary.org/85/f4/85f4b93699151f1c/575810065</t>
  </si>
  <si>
    <t>/bil/data/85/f4/85f4b93699151f1c/575810065</t>
  </si>
  <si>
    <t>Neuron Morphology data in .swc format from Patch-seq experiments in human neocortex, Cell ID 575810065</t>
  </si>
  <si>
    <t>https://download.brainimagelibrary.org/85/f4/85f4b93699151f1c/819185246</t>
  </si>
  <si>
    <t>/bil/data/85/f4/85f4b93699151f1c/819185246</t>
  </si>
  <si>
    <t>Neuron Morphology data in .swc format from Patch-seq experiments in human neocortex, Cell ID 819185246</t>
  </si>
  <si>
    <t>https://download.brainimagelibrary.org/85/f4/85f4b93699151f1c/819194697</t>
  </si>
  <si>
    <t>/bil/data/85/f4/85f4b93699151f1c/819194697</t>
  </si>
  <si>
    <t>Neuron Morphology data in .swc format from Patch-seq experiments in human neocortex, Cell ID 819194697</t>
  </si>
  <si>
    <t>https://download.brainimagelibrary.org/85/f4/85f4b93699151f1c/819200626</t>
  </si>
  <si>
    <t>/bil/data/85/f4/85f4b93699151f1c/819200626</t>
  </si>
  <si>
    <t>Neuron Morphology data in .swc format from Patch-seq experiments in human neocortex, Cell ID 819200626</t>
  </si>
  <si>
    <t>https://download.brainimagelibrary.org/85/f4/85f4b93699151f1c/819206421</t>
  </si>
  <si>
    <t>/bil/data/85/f4/85f4b93699151f1c/819206421</t>
  </si>
  <si>
    <t>Neuron Morphology data in .swc format from Patch-seq experiments in human neocortex, Cell ID 819206421</t>
  </si>
  <si>
    <t>https://download.brainimagelibrary.org/85/f4/85f4b93699151f1c/819209252</t>
  </si>
  <si>
    <t>/bil/data/85/f4/85f4b93699151f1c/819209252</t>
  </si>
  <si>
    <t>Neuron Morphology data in .swc format from Patch-seq experiments in human neocortex, Cell ID 819209252</t>
  </si>
  <si>
    <t>https://download.brainimagelibrary.org/85/f4/85f4b93699151f1c/819213795</t>
  </si>
  <si>
    <t>/bil/data/85/f4/85f4b93699151f1c/819213795</t>
  </si>
  <si>
    <t>Neuron Morphology data in .swc format from Patch-seq experiments in human neocortex, Cell ID 819213795</t>
  </si>
  <si>
    <t>https://download.brainimagelibrary.org/85/f4/85f4b93699151f1c/819221461</t>
  </si>
  <si>
    <t>/bil/data/85/f4/85f4b93699151f1c/819221461</t>
  </si>
  <si>
    <t>Neuron Morphology data in .swc format from Patch-seq experiments in human neocortex, Cell ID 819221461</t>
  </si>
  <si>
    <t>https://download.brainimagelibrary.org/ef/b9/efb9b12ba2fab63d/770268110</t>
  </si>
  <si>
    <t>/bil/data/ef/b9/efb9b12ba2fab63d/770268110</t>
  </si>
  <si>
    <t>Neuron Morphology data in .swc format from Patch-seq experiments in human neocortex, Cell ID 770268110</t>
  </si>
  <si>
    <t>https://download.brainimagelibrary.org/6f/2d/6f2df093df0d6c58/swc</t>
  </si>
  <si>
    <t>/bil/data/6f/2d/6f2df093df0d6c58/swc</t>
  </si>
  <si>
    <t>6f2df093df0d6c58</t>
  </si>
  <si>
    <t>1-RF1-MH114126-01</t>
  </si>
  <si>
    <t>H18.03.314</t>
  </si>
  <si>
    <t>multiple patch-clamp</t>
  </si>
  <si>
    <t>Neuron Morphology data in .swc format from Patch-clamp experiments of the 5 recorded neurons shown in figure 3(a) of Target cell-specific synaptic dynamics of excitatory to inhibitory neuron connections in supragranular layers of human neocortex (https://doi.org/10.7554/eLife.81863)</t>
  </si>
  <si>
    <t>Rodent studies have demonstrated that synaptic dynamics from excitatory to inhibitory neuron types are often dependent on the target cell type. However, these target cell-specific properties have not been well investigated in human cortex, where there are major technical challenges in reliably obtaining healthy tissue, conducting multiple patch-clamp recordings on inhibitory cell types, and identifying those cell types. Here, we take advantage of newly developed methods for human neurosurgical tissue analysis with multiple patch-clamp recordings, post-hoc fluorescent in situ hybridization (FISH), machine learning-based cell type classification and prospective GABAergic AAV-based labeling to investigate synaptic properties between pyramidal neurons and PVALB- vs. SST-positive interneurons. We find that there are robust molecular differences in synapse-associated genes between these neuron types, and that individual presynaptic pyramidal neurons evoke postsynaptic responses with heterogeneous synaptic dynamics in different postsynaptic cell types. Using molecular identification with FISH and classifiers based on transcriptomically identified PVALB neurons analyzed by Patch-seq, we find that PVALB neurons typically show depressing synaptic characteristics, whereas other interneuron types including SST-positive neurons show facilitating characteristics. Together, these data support the existence of target cell-specific synaptic properties in human cortex that are similar to rodent, thereby indicating evolutionary conservation of local circuit connectivity motifs from excitatory to inhibitory neurons and their synaptic dynamics.</t>
  </si>
  <si>
    <t>https://download.brainimagelibrary.org/3e/35/3e3553203fc355ed/1001478009</t>
  </si>
  <si>
    <t>/bil/data/3e/35/3e3553203fc355ed/1001478009</t>
  </si>
  <si>
    <t>Neuron Morphology data in tiff stack format from Patch-seq experiments in human neocortex, Cell ID 1001478009</t>
  </si>
  <si>
    <t>https://download.brainimagelibrary.org/3e/35/3e3553203fc355ed/1005032096</t>
  </si>
  <si>
    <t>/bil/data/3e/35/3e3553203fc355ed/1005032096</t>
  </si>
  <si>
    <t>Neuron Morphology data in tiff stack format from Patch-seq experiments in human neocortex, Cell ID 1005032096</t>
  </si>
  <si>
    <t>https://download.brainimagelibrary.org/3e/35/3e3553203fc355ed/1055374739</t>
  </si>
  <si>
    <t>/bil/data/3e/35/3e3553203fc355ed/1055374739</t>
  </si>
  <si>
    <t>Neuron Morphology data in tiff stack format from Patch-seq experiments in human neocortex, Cell ID 1055374739</t>
  </si>
  <si>
    <t>https://download.brainimagelibrary.org/3e/35/3e3553203fc355ed/1055375038</t>
  </si>
  <si>
    <t>/bil/data/3e/35/3e3553203fc355ed/1055375038</t>
  </si>
  <si>
    <t>Neuron Morphology data in tiff stack format from Patch-seq experiments in human neocortex, Cell ID 1055375038</t>
  </si>
  <si>
    <t>https://download.brainimagelibrary.org/3e/35/3e3553203fc355ed/1055375149</t>
  </si>
  <si>
    <t>/bil/data/3e/35/3e3553203fc355ed/1055375149</t>
  </si>
  <si>
    <t>Neuron Morphology data in tiff stack format from Patch-seq experiments in human neocortex, Cell ID 1055375149</t>
  </si>
  <si>
    <t>https://download.brainimagelibrary.org/3e/35/3e3553203fc355ed/541549258</t>
  </si>
  <si>
    <t>/bil/data/3e/35/3e3553203fc355ed/541549258</t>
  </si>
  <si>
    <t>Neuron Morphology data in tiff stack format from Patch-seq experiments in human neocortex, Cell ID 541549258</t>
  </si>
  <si>
    <t>https://download.brainimagelibrary.org/3e/35/3e3553203fc355ed/541557114</t>
  </si>
  <si>
    <t>/bil/data/3e/35/3e3553203fc355ed/541557114</t>
  </si>
  <si>
    <t>Neuron Morphology data in tiff stack format from Patch-seq experiments in human neocortex, Cell ID 541557114</t>
  </si>
  <si>
    <t>https://download.brainimagelibrary.org/3e/35/3e3553203fc355ed/562321141</t>
  </si>
  <si>
    <t>/bil/data/3e/35/3e3553203fc355ed/562321141</t>
  </si>
  <si>
    <t>Neuron Morphology data in tiff stack format from Patch-seq experiments in human neocortex, Cell ID 562321141</t>
  </si>
  <si>
    <t>https://download.brainimagelibrary.org/3e/35/3e3553203fc355ed/569835804</t>
  </si>
  <si>
    <t>/bil/data/3e/35/3e3553203fc355ed/569835804</t>
  </si>
  <si>
    <t>Neuron Morphology data in tiff stack format from Patch-seq experiments in human neocortex, Cell ID 569835804</t>
  </si>
  <si>
    <t>https://download.brainimagelibrary.org/3e/35/3e3553203fc355ed/569860121</t>
  </si>
  <si>
    <t>/bil/data/3e/35/3e3553203fc355ed/569860121</t>
  </si>
  <si>
    <t>Neuron Morphology data in tiff stack format from Patch-seq experiments in human neocortex, Cell ID 569860121</t>
  </si>
  <si>
    <t>https://download.brainimagelibrary.org/3e/35/3e3553203fc355ed/569871062</t>
  </si>
  <si>
    <t>/bil/data/3e/35/3e3553203fc355ed/569871062</t>
  </si>
  <si>
    <t>Neuron Morphology data in tiff stack format from Patch-seq experiments in human neocortex, Cell ID 569871062</t>
  </si>
  <si>
    <t>https://download.brainimagelibrary.org/3e/35/3e3553203fc355ed/571715966</t>
  </si>
  <si>
    <t>/bil/data/3e/35/3e3553203fc355ed/571715966</t>
  </si>
  <si>
    <t>Neuron Morphology data in tiff stack format from Patch-seq experiments in human neocortex, Cell ID 571715966</t>
  </si>
  <si>
    <t>https://download.brainimagelibrary.org/3e/35/3e3553203fc355ed/571732727</t>
  </si>
  <si>
    <t>/bil/data/3e/35/3e3553203fc355ed/571732727</t>
  </si>
  <si>
    <t>Neuron Morphology data in tiff stack format from Patch-seq experiments in human neocortex, Cell ID 571732727</t>
  </si>
  <si>
    <t>https://download.brainimagelibrary.org/3e/35/3e3553203fc355ed/592479953</t>
  </si>
  <si>
    <t>/bil/data/3e/35/3e3553203fc355ed/592479953</t>
  </si>
  <si>
    <t>Neuron Morphology data in tiff stack format from Patch-seq experiments in human neocortex, Cell ID 592479953</t>
  </si>
  <si>
    <t>https://download.brainimagelibrary.org/3e/35/3e3553203fc355ed/592532014</t>
  </si>
  <si>
    <t>/bil/data/3e/35/3e3553203fc355ed/592532014</t>
  </si>
  <si>
    <t>Neuron Morphology data in tiff stack format from Patch-seq experiments in human neocortex, Cell ID 592532014</t>
  </si>
  <si>
    <t>https://download.brainimagelibrary.org/3e/35/3e3553203fc355ed/595572609</t>
  </si>
  <si>
    <t>/bil/data/3e/35/3e3553203fc355ed/595572609</t>
  </si>
  <si>
    <t>Neuron Morphology data in tiff stack format from Patch-seq experiments in human neocortex, Cell ID 595572609</t>
  </si>
  <si>
    <t>https://download.brainimagelibrary.org/3e/35/3e3553203fc355ed/595583062</t>
  </si>
  <si>
    <t>/bil/data/3e/35/3e3553203fc355ed/595583062</t>
  </si>
  <si>
    <t>Neuron Morphology data in tiff stack format from Patch-seq experiments in human neocortex, Cell ID 595583062</t>
  </si>
  <si>
    <t>https://download.brainimagelibrary.org/3e/35/3e3553203fc355ed/596898838</t>
  </si>
  <si>
    <t>/bil/data/3e/35/3e3553203fc355ed/596898838</t>
  </si>
  <si>
    <t>Neuron Morphology data in tiff stack format from Patch-seq experiments in human neocortex, Cell ID 596898838</t>
  </si>
  <si>
    <t>https://download.brainimagelibrary.org/3e/35/3e3553203fc355ed/596907611</t>
  </si>
  <si>
    <t>/bil/data/3e/35/3e3553203fc355ed/596907611</t>
  </si>
  <si>
    <t>Neuron Morphology data in tiff stack format from Patch-seq experiments in human neocortex, Cell ID 596907611</t>
  </si>
  <si>
    <t>https://download.brainimagelibrary.org/3e/35/3e3553203fc355ed/602165685</t>
  </si>
  <si>
    <t>/bil/data/3e/35/3e3553203fc355ed/602165685</t>
  </si>
  <si>
    <t>Neuron Morphology data in tiff stack format from Patch-seq experiments in human neocortex, Cell ID 602165685</t>
  </si>
  <si>
    <t>https://download.brainimagelibrary.org/dd/90/dd90893e7193151f/1001422905</t>
  </si>
  <si>
    <t>/bil/data/dd/90/dd90893e7193151f/1001422905</t>
  </si>
  <si>
    <t>Neuron Morphology data in tiff stack format from Patch-seq experiments in human neocortex, Cell ID 1001422905</t>
  </si>
  <si>
    <t>https://download.brainimagelibrary.org/dd/90/dd90893e7193151f/1001425139</t>
  </si>
  <si>
    <t>/bil/data/dd/90/dd90893e7193151f/1001425139</t>
  </si>
  <si>
    <t>Neuron Morphology data in tiff stack format from Patch-seq experiments in human neocortex, Cell ID 1001425139</t>
  </si>
  <si>
    <t>https://download.brainimagelibrary.org/dd/90/dd90893e7193151f/1001449781</t>
  </si>
  <si>
    <t>/bil/data/dd/90/dd90893e7193151f/1001449781</t>
  </si>
  <si>
    <t>Neuron Morphology data in tiff stack format from Patch-seq experiments in human neocortex, Cell ID 1001449781</t>
  </si>
  <si>
    <t>https://download.brainimagelibrary.org/dd/90/dd90893e7193151f/1001462085</t>
  </si>
  <si>
    <t>/bil/data/dd/90/dd90893e7193151f/1001462085</t>
  </si>
  <si>
    <t>Neuron Morphology data in tiff stack format from Patch-seq experiments in human neocortex, Cell ID 1001462085</t>
  </si>
  <si>
    <t>https://download.brainimagelibrary.org/dd/90/dd90893e7193151f/1001483877</t>
  </si>
  <si>
    <t>/bil/data/dd/90/dd90893e7193151f/1001483877</t>
  </si>
  <si>
    <t>Neuron Morphology data in tiff stack format from Patch-seq experiments in human neocortex, Cell ID 1001483877</t>
  </si>
  <si>
    <t>https://download.brainimagelibrary.org/dd/90/dd90893e7193151f/1001491745</t>
  </si>
  <si>
    <t>/bil/data/dd/90/dd90893e7193151f/1001491745</t>
  </si>
  <si>
    <t>Neuron Morphology data in tiff stack format from Patch-seq experiments in human neocortex, Cell ID 1001491745</t>
  </si>
  <si>
    <t>https://download.brainimagelibrary.org/dd/90/dd90893e7193151f/1001497435</t>
  </si>
  <si>
    <t>/bil/data/dd/90/dd90893e7193151f/1001497435</t>
  </si>
  <si>
    <t>Neuron Morphology data in tiff stack format from Patch-seq experiments in human neocortex, Cell ID 1001497435</t>
  </si>
  <si>
    <t>https://download.brainimagelibrary.org/dd/90/dd90893e7193151f/1002962250</t>
  </si>
  <si>
    <t>/bil/data/dd/90/dd90893e7193151f/1002962250</t>
  </si>
  <si>
    <t>Neuron Morphology data in tiff stack format from Patch-seq experiments in human neocortex, Cell ID 1002962250</t>
  </si>
  <si>
    <t>https://download.brainimagelibrary.org/dd/90/dd90893e7193151f/1003264853</t>
  </si>
  <si>
    <t>/bil/data/dd/90/dd90893e7193151f/1003264853</t>
  </si>
  <si>
    <t>Neuron Morphology data in tiff stack format from Patch-seq experiments in human neocortex, Cell ID 1003264853</t>
  </si>
  <si>
    <t>https://download.brainimagelibrary.org/dd/90/dd90893e7193151f/1005032781</t>
  </si>
  <si>
    <t>/bil/data/dd/90/dd90893e7193151f/1005032781</t>
  </si>
  <si>
    <t>Neuron Morphology data in tiff stack format from Patch-seq experiments in human neocortex, Cell ID 1005032781</t>
  </si>
  <si>
    <t>https://download.brainimagelibrary.org/dd/90/dd90893e7193151f/1005040969</t>
  </si>
  <si>
    <t>/bil/data/dd/90/dd90893e7193151f/1005040969</t>
  </si>
  <si>
    <t>Neuron Morphology data in tiff stack format from Patch-seq experiments in human neocortex, Cell ID 1005040969</t>
  </si>
  <si>
    <t>https://download.brainimagelibrary.org/dd/90/dd90893e7193151f/1005083233</t>
  </si>
  <si>
    <t>/bil/data/dd/90/dd90893e7193151f/1005083233</t>
  </si>
  <si>
    <t>Neuron Morphology data in tiff stack format from Patch-seq experiments in human neocortex, Cell ID 1005083233</t>
  </si>
  <si>
    <t>https://download.brainimagelibrary.org/dd/90/dd90893e7193151f/1005097706</t>
  </si>
  <si>
    <t>/bil/data/dd/90/dd90893e7193151f/1005097706</t>
  </si>
  <si>
    <t>Neuron Morphology data in tiff stack format from Patch-seq experiments in human neocortex, Cell ID 1005097706</t>
  </si>
  <si>
    <t>https://download.brainimagelibrary.org/dd/90/dd90893e7193151f/1005116394</t>
  </si>
  <si>
    <t>/bil/data/dd/90/dd90893e7193151f/1005116394</t>
  </si>
  <si>
    <t>Neuron Morphology data in tiff stack format from Patch-seq experiments in human neocortex, Cell ID 1005116394</t>
  </si>
  <si>
    <t>https://download.brainimagelibrary.org/dd/90/dd90893e7193151f/1010235793</t>
  </si>
  <si>
    <t>/bil/data/dd/90/dd90893e7193151f/1010235793</t>
  </si>
  <si>
    <t>Neuron Morphology data in tiff stack format from Patch-seq experiments in human neocortex, Cell ID 1010235793</t>
  </si>
  <si>
    <t>https://download.brainimagelibrary.org/dd/90/dd90893e7193151f/1010240782</t>
  </si>
  <si>
    <t>/bil/data/dd/90/dd90893e7193151f/1010240782</t>
  </si>
  <si>
    <t>Neuron Morphology data in tiff stack format from Patch-seq experiments in human neocortex, Cell ID 1010240782</t>
  </si>
  <si>
    <t>https://download.brainimagelibrary.org/dd/90/dd90893e7193151f/1037452707</t>
  </si>
  <si>
    <t>/bil/data/dd/90/dd90893e7193151f/1037452707</t>
  </si>
  <si>
    <t>Neuron Morphology data in tiff stack format from Patch-seq experiments in human neocortex, Cell ID 1037452707</t>
  </si>
  <si>
    <t>https://download.brainimagelibrary.org/dd/90/dd90893e7193151f/1037461069</t>
  </si>
  <si>
    <t>/bil/data/dd/90/dd90893e7193151f/1037461069</t>
  </si>
  <si>
    <t>Neuron Morphology data in tiff stack format from Patch-seq experiments in human neocortex, Cell ID 1037461069</t>
  </si>
  <si>
    <t>https://download.brainimagelibrary.org/dd/90/dd90893e7193151f/1037468224</t>
  </si>
  <si>
    <t>/bil/data/dd/90/dd90893e7193151f/1037468224</t>
  </si>
  <si>
    <t>Neuron Morphology data in tiff stack format from Patch-seq experiments in human neocortex, Cell ID 1037468224</t>
  </si>
  <si>
    <t>https://download.brainimagelibrary.org/dd/90/dd90893e7193151f/1037673779</t>
  </si>
  <si>
    <t>/bil/data/dd/90/dd90893e7193151f/1037673779</t>
  </si>
  <si>
    <t>Neuron Morphology data in tiff stack format from Patch-seq experiments in human neocortex, Cell ID 1037673779</t>
  </si>
  <si>
    <t>https://download.brainimagelibrary.org/dd/90/dd90893e7193151f/1037771118</t>
  </si>
  <si>
    <t>/bil/data/dd/90/dd90893e7193151f/1037771118</t>
  </si>
  <si>
    <t>Neuron Morphology data in tiff stack format from Patch-seq experiments in human neocortex, Cell ID 1037771118</t>
  </si>
  <si>
    <t>https://download.brainimagelibrary.org/dd/90/dd90893e7193151f/1037948195</t>
  </si>
  <si>
    <t>/bil/data/dd/90/dd90893e7193151f/1037948195</t>
  </si>
  <si>
    <t>Neuron Morphology data in tiff stack format from Patch-seq experiments in human neocortex, Cell ID 1037948195</t>
  </si>
  <si>
    <t>https://download.brainimagelibrary.org/dd/90/dd90893e7193151f/1037954559</t>
  </si>
  <si>
    <t>/bil/data/dd/90/dd90893e7193151f/1037954559</t>
  </si>
  <si>
    <t>Neuron Morphology data in tiff stack format from Patch-seq experiments in human neocortex, Cell ID 1037954559</t>
  </si>
  <si>
    <t>https://download.brainimagelibrary.org/dd/90/dd90893e7193151f/1049237275</t>
  </si>
  <si>
    <t>/bil/data/dd/90/dd90893e7193151f/1049237275</t>
  </si>
  <si>
    <t>Neuron Morphology data in tiff stack format from Patch-seq experiments in human neocortex, Cell ID 1049237275</t>
  </si>
  <si>
    <t>https://download.brainimagelibrary.org/dd/90/dd90893e7193151f/1049254264</t>
  </si>
  <si>
    <t>/bil/data/dd/90/dd90893e7193151f/1049254264</t>
  </si>
  <si>
    <t>Neuron Morphology data in tiff stack format from Patch-seq experiments in human neocortex, Cell ID 1049254264</t>
  </si>
  <si>
    <t>https://download.brainimagelibrary.org/dd/90/dd90893e7193151f/1057846127</t>
  </si>
  <si>
    <t>/bil/data/dd/90/dd90893e7193151f/1057846127</t>
  </si>
  <si>
    <t>Neuron Morphology data in tiff stack format from Patch-seq experiments in human neocortex, Cell ID 1057846127</t>
  </si>
  <si>
    <t>https://download.brainimagelibrary.org/dd/90/dd90893e7193151f/1058193059</t>
  </si>
  <si>
    <t>/bil/data/dd/90/dd90893e7193151f/1058193059</t>
  </si>
  <si>
    <t>Neuron Morphology data in tiff stack format from Patch-seq experiments in human neocortex, Cell ID 1058193059</t>
  </si>
  <si>
    <t>https://download.brainimagelibrary.org/dd/90/dd90893e7193151f/1058768573</t>
  </si>
  <si>
    <t>/bil/data/dd/90/dd90893e7193151f/1058768573</t>
  </si>
  <si>
    <t>Neuron Morphology data in tiff stack format from Patch-seq experiments in human neocortex, Cell ID 1058768573</t>
  </si>
  <si>
    <t>https://download.brainimagelibrary.org/dd/90/dd90893e7193151f/1077511719</t>
  </si>
  <si>
    <t>/bil/data/dd/90/dd90893e7193151f/1077511719</t>
  </si>
  <si>
    <t>Neuron Morphology data in tiff stack format from Patch-seq experiments in human neocortex, Cell ID 1077511719</t>
  </si>
  <si>
    <t>https://download.brainimagelibrary.org/dd/90/dd90893e7193151f/1077522855</t>
  </si>
  <si>
    <t>/bil/data/dd/90/dd90893e7193151f/1077522855</t>
  </si>
  <si>
    <t>Neuron Morphology data in tiff stack format from Patch-seq experiments in human neocortex, Cell ID 1077522855</t>
  </si>
  <si>
    <t>https://download.brainimagelibrary.org/dd/90/dd90893e7193151f/1077530486</t>
  </si>
  <si>
    <t>/bil/data/dd/90/dd90893e7193151f/1077530486</t>
  </si>
  <si>
    <t>Neuron Morphology data in tiff stack format from Patch-seq experiments in human neocortex, Cell ID 1077530486</t>
  </si>
  <si>
    <t>https://download.brainimagelibrary.org/dd/90/dd90893e7193151f/1079568285</t>
  </si>
  <si>
    <t>/bil/data/dd/90/dd90893e7193151f/1079568285</t>
  </si>
  <si>
    <t>Neuron Morphology data in tiff stack format from Patch-seq experiments in human neocortex, Cell ID 1079568285</t>
  </si>
  <si>
    <t>https://download.brainimagelibrary.org/dd/90/dd90893e7193151f/1079573757</t>
  </si>
  <si>
    <t>/bil/data/dd/90/dd90893e7193151f/1079573757</t>
  </si>
  <si>
    <t>Neuron Morphology data in tiff stack format from Patch-seq experiments in human neocortex, Cell ID 1079573757</t>
  </si>
  <si>
    <t>https://download.brainimagelibrary.org/dd/90/dd90893e7193151f/1089235664</t>
  </si>
  <si>
    <t>/bil/data/dd/90/dd90893e7193151f/1089235664</t>
  </si>
  <si>
    <t>Neuron Morphology data in tiff stack format from Patch-seq experiments in human neocortex, Cell ID 1089235664</t>
  </si>
  <si>
    <t>https://download.brainimagelibrary.org/dd/90/dd90893e7193151f/1089235826</t>
  </si>
  <si>
    <t>/bil/data/dd/90/dd90893e7193151f/1089235826</t>
  </si>
  <si>
    <t>Neuron Morphology data in tiff stack format from Patch-seq experiments in human neocortex, Cell ID 1089235826</t>
  </si>
  <si>
    <t>https://download.brainimagelibrary.org/dd/90/dd90893e7193151f/539733464</t>
  </si>
  <si>
    <t>/bil/data/dd/90/dd90893e7193151f/539733464</t>
  </si>
  <si>
    <t>Neuron Morphology data in tiff stack format from Patch-seq experiments in human neocortex, Cell ID 539733464</t>
  </si>
  <si>
    <t>https://download.brainimagelibrary.org/dd/90/dd90893e7193151f/539736925</t>
  </si>
  <si>
    <t>/bil/data/dd/90/dd90893e7193151f/539736925</t>
  </si>
  <si>
    <t>Neuron Morphology data in tiff stack format from Patch-seq experiments in human neocortex, Cell ID 539736925</t>
  </si>
  <si>
    <t>https://download.brainimagelibrary.org/dd/90/dd90893e7193151f/539736965</t>
  </si>
  <si>
    <t>/bil/data/dd/90/dd90893e7193151f/539736965</t>
  </si>
  <si>
    <t>Neuron Morphology data in tiff stack format from Patch-seq experiments in human neocortex, Cell ID 539736965</t>
  </si>
  <si>
    <t>https://download.brainimagelibrary.org/dd/90/dd90893e7193151f/539736968</t>
  </si>
  <si>
    <t>/bil/data/dd/90/dd90893e7193151f/539736968</t>
  </si>
  <si>
    <t>Neuron Morphology data in tiff stack format from Patch-seq experiments in human neocortex, Cell ID 539736968</t>
  </si>
  <si>
    <t>https://download.brainimagelibrary.org/dd/90/dd90893e7193151f/542250240</t>
  </si>
  <si>
    <t>/bil/data/dd/90/dd90893e7193151f/542250240</t>
  </si>
  <si>
    <t>Neuron Morphology data in tiff stack format from Patch-seq experiments in human neocortex, Cell ID 542250240</t>
  </si>
  <si>
    <t>https://download.brainimagelibrary.org/dd/90/dd90893e7193151f/575810065</t>
  </si>
  <si>
    <t>/bil/data/dd/90/dd90893e7193151f/575810065</t>
  </si>
  <si>
    <t>Neuron Morphology data in tiff stack format from Patch-seq experiments in human neocortex, Cell ID 575810065</t>
  </si>
  <si>
    <t>https://download.brainimagelibrary.org/dd/90/dd90893e7193151f/588155120</t>
  </si>
  <si>
    <t>/bil/data/dd/90/dd90893e7193151f/588155120</t>
  </si>
  <si>
    <t>Neuron Morphology data in tiff stack format from Patch-seq experiments in human neocortex, Cell ID 588155120</t>
  </si>
  <si>
    <t>https://download.brainimagelibrary.org/dd/90/dd90893e7193151f/588157408</t>
  </si>
  <si>
    <t>/bil/data/dd/90/dd90893e7193151f/588157408</t>
  </si>
  <si>
    <t>Neuron Morphology data in tiff stack format from Patch-seq experiments in human neocortex, Cell ID 588157408</t>
  </si>
  <si>
    <t>https://download.brainimagelibrary.org/dd/90/dd90893e7193151f/650076115</t>
  </si>
  <si>
    <t>/bil/data/dd/90/dd90893e7193151f/650076115</t>
  </si>
  <si>
    <t>Neuron Morphology data in tiff stack format from Patch-seq experiments in human neocortex, Cell ID 650076115</t>
  </si>
  <si>
    <t>https://download.brainimagelibrary.org/dd/90/dd90893e7193151f/650077366</t>
  </si>
  <si>
    <t>/bil/data/dd/90/dd90893e7193151f/650077366</t>
  </si>
  <si>
    <t>Neuron Morphology data in tiff stack format from Patch-seq experiments in human neocortex, Cell ID 650077366</t>
  </si>
  <si>
    <t>https://download.brainimagelibrary.org/dd/90/dd90893e7193151f/653804581</t>
  </si>
  <si>
    <t>/bil/data/dd/90/dd90893e7193151f/653804581</t>
  </si>
  <si>
    <t>Neuron Morphology data in tiff stack format from Patch-seq experiments in human neocortex, Cell ID 653804581</t>
  </si>
  <si>
    <t>https://download.brainimagelibrary.org/dd/90/dd90893e7193151f/653808728</t>
  </si>
  <si>
    <t>/bil/data/dd/90/dd90893e7193151f/653808728</t>
  </si>
  <si>
    <t>Neuron Morphology data in tiff stack format from Patch-seq experiments in human neocortex, Cell ID 653808728</t>
  </si>
  <si>
    <t>https://download.brainimagelibrary.org/dd/90/dd90893e7193151f/653810044</t>
  </si>
  <si>
    <t>/bil/data/dd/90/dd90893e7193151f/653810044</t>
  </si>
  <si>
    <t>Neuron Morphology data in tiff stack format from Patch-seq experiments in human neocortex, Cell ID 653810044</t>
  </si>
  <si>
    <t>https://download.brainimagelibrary.org/dd/90/dd90893e7193151f/653854241</t>
  </si>
  <si>
    <t>/bil/data/dd/90/dd90893e7193151f/653854241</t>
  </si>
  <si>
    <t>Neuron Morphology data in tiff stack format from Patch-seq experiments in human neocortex, Cell ID 653854241</t>
  </si>
  <si>
    <t>https://download.brainimagelibrary.org/dd/90/dd90893e7193151f/654180841</t>
  </si>
  <si>
    <t>/bil/data/dd/90/dd90893e7193151f/654180841</t>
  </si>
  <si>
    <t>Neuron Morphology data in tiff stack format from Patch-seq experiments in human neocortex, Cell ID 654180841</t>
  </si>
  <si>
    <t>https://download.brainimagelibrary.org/dd/90/dd90893e7193151f/685766680</t>
  </si>
  <si>
    <t>/bil/data/dd/90/dd90893e7193151f/685766680</t>
  </si>
  <si>
    <t>Neuron Morphology data in tiff stack format from Patch-seq experiments in human neocortex, Cell ID 685766680</t>
  </si>
  <si>
    <t>https://download.brainimagelibrary.org/dd/90/dd90893e7193151f/685767564</t>
  </si>
  <si>
    <t>/bil/data/dd/90/dd90893e7193151f/685767564</t>
  </si>
  <si>
    <t>Neuron Morphology data in tiff stack format from Patch-seq experiments in human neocortex, Cell ID 685767564</t>
  </si>
  <si>
    <t>https://download.brainimagelibrary.org/dd/90/dd90893e7193151f/685780246</t>
  </si>
  <si>
    <t>/bil/data/dd/90/dd90893e7193151f/685780246</t>
  </si>
  <si>
    <t>Neuron Morphology data in tiff stack format from Patch-seq experiments in human neocortex, Cell ID 685780246</t>
  </si>
  <si>
    <t>https://download.brainimagelibrary.org/dd/90/dd90893e7193151f/685790763</t>
  </si>
  <si>
    <t>/bil/data/dd/90/dd90893e7193151f/685790763</t>
  </si>
  <si>
    <t>Neuron Morphology data in tiff stack format from Patch-seq experiments in human neocortex, Cell ID 685790763</t>
  </si>
  <si>
    <t>https://download.brainimagelibrary.org/dd/90/dd90893e7193151f/685806309</t>
  </si>
  <si>
    <t>/bil/data/dd/90/dd90893e7193151f/685806309</t>
  </si>
  <si>
    <t>Neuron Morphology data in tiff stack format from Patch-seq experiments in human neocortex, Cell ID 685806309</t>
  </si>
  <si>
    <t>https://download.brainimagelibrary.org/dd/90/dd90893e7193151f/685806972</t>
  </si>
  <si>
    <t>/bil/data/dd/90/dd90893e7193151f/685806972</t>
  </si>
  <si>
    <t>Neuron Morphology data in tiff stack format from Patch-seq experiments in human neocortex, Cell ID 685806972</t>
  </si>
  <si>
    <t>https://download.brainimagelibrary.org/dd/90/dd90893e7193151f/685811622</t>
  </si>
  <si>
    <t>/bil/data/dd/90/dd90893e7193151f/685811622</t>
  </si>
  <si>
    <t>Neuron Morphology data in tiff stack format from Patch-seq experiments in human neocortex, Cell ID 685811622</t>
  </si>
  <si>
    <t>https://download.brainimagelibrary.org/dd/90/dd90893e7193151f/685814252</t>
  </si>
  <si>
    <t>/bil/data/dd/90/dd90893e7193151f/685814252</t>
  </si>
  <si>
    <t>Neuron Morphology data in tiff stack format from Patch-seq experiments in human neocortex, Cell ID 685814252</t>
  </si>
  <si>
    <t>https://download.brainimagelibrary.org/dd/90/dd90893e7193151f/685815936</t>
  </si>
  <si>
    <t>/bil/data/dd/90/dd90893e7193151f/685815936</t>
  </si>
  <si>
    <t>Neuron Morphology data in tiff stack format from Patch-seq experiments in human neocortex, Cell ID 685815936</t>
  </si>
  <si>
    <t>https://download.brainimagelibrary.org/dd/90/dd90893e7193151f/685821059</t>
  </si>
  <si>
    <t>/bil/data/dd/90/dd90893e7193151f/685821059</t>
  </si>
  <si>
    <t>Neuron Morphology data in tiff stack format from Patch-seq experiments in human neocortex, Cell ID 685821059</t>
  </si>
  <si>
    <t>https://download.brainimagelibrary.org/dd/90/dd90893e7193151f/689300528</t>
  </si>
  <si>
    <t>/bil/data/dd/90/dd90893e7193151f/689300528</t>
  </si>
  <si>
    <t>Neuron Morphology data in tiff stack format from Patch-seq experiments in human neocortex, Cell ID 689300528</t>
  </si>
  <si>
    <t>https://download.brainimagelibrary.org/dd/90/dd90893e7193151f/689306781</t>
  </si>
  <si>
    <t>/bil/data/dd/90/dd90893e7193151f/689306781</t>
  </si>
  <si>
    <t>Neuron Morphology data in tiff stack format from Patch-seq experiments in human neocortex, Cell ID 689306781</t>
  </si>
  <si>
    <t>https://download.brainimagelibrary.org/dd/90/dd90893e7193151f/689306818</t>
  </si>
  <si>
    <t>/bil/data/dd/90/dd90893e7193151f/689306818</t>
  </si>
  <si>
    <t>Neuron Morphology data in tiff stack format from Patch-seq experiments in human neocortex, Cell ID 689306818</t>
  </si>
  <si>
    <t>https://download.brainimagelibrary.org/dd/90/dd90893e7193151f/689309060</t>
  </si>
  <si>
    <t>/bil/data/dd/90/dd90893e7193151f/689309060</t>
  </si>
  <si>
    <t>Neuron Morphology data in tiff stack format from Patch-seq experiments in human neocortex, Cell ID 689309060</t>
  </si>
  <si>
    <t>https://download.brainimagelibrary.org/dd/90/dd90893e7193151f/689312221</t>
  </si>
  <si>
    <t>/bil/data/dd/90/dd90893e7193151f/689312221</t>
  </si>
  <si>
    <t>Neuron Morphology data in tiff stack format from Patch-seq experiments in human neocortex, Cell ID 689312221</t>
  </si>
  <si>
    <t>https://download.brainimagelibrary.org/dd/90/dd90893e7193151f/689319155</t>
  </si>
  <si>
    <t>/bil/data/dd/90/dd90893e7193151f/689319155</t>
  </si>
  <si>
    <t>Neuron Morphology data in tiff stack format from Patch-seq experiments in human neocortex, Cell ID 689319155</t>
  </si>
  <si>
    <t>https://download.brainimagelibrary.org/dd/90/dd90893e7193151f/689323433</t>
  </si>
  <si>
    <t>/bil/data/dd/90/dd90893e7193151f/689323433</t>
  </si>
  <si>
    <t>Neuron Morphology data in tiff stack format from Patch-seq experiments in human neocortex, Cell ID 689323433</t>
  </si>
  <si>
    <t>https://download.brainimagelibrary.org/dd/90/dd90893e7193151f/689331391</t>
  </si>
  <si>
    <t>/bil/data/dd/90/dd90893e7193151f/689331391</t>
  </si>
  <si>
    <t>Neuron Morphology data in tiff stack format from Patch-seq experiments in human neocortex, Cell ID 689331391</t>
  </si>
  <si>
    <t>https://download.brainimagelibrary.org/dd/90/dd90893e7193151f/689331593</t>
  </si>
  <si>
    <t>/bil/data/dd/90/dd90893e7193151f/689331593</t>
  </si>
  <si>
    <t>Neuron Morphology data in tiff stack format from Patch-seq experiments in human neocortex, Cell ID 689331593</t>
  </si>
  <si>
    <t>https://download.brainimagelibrary.org/dd/90/dd90893e7193151f/689338841</t>
  </si>
  <si>
    <t>/bil/data/dd/90/dd90893e7193151f/689338841</t>
  </si>
  <si>
    <t>Neuron Morphology data in tiff stack format from Patch-seq experiments in human neocortex, Cell ID 689338841</t>
  </si>
  <si>
    <t>https://download.brainimagelibrary.org/dd/90/dd90893e7193151f/689360084</t>
  </si>
  <si>
    <t>/bil/data/dd/90/dd90893e7193151f/689360084</t>
  </si>
  <si>
    <t>Neuron Morphology data in tiff stack format from Patch-seq experiments in human neocortex, Cell ID 689360084</t>
  </si>
  <si>
    <t>https://download.brainimagelibrary.org/dd/90/dd90893e7193151f/689360253</t>
  </si>
  <si>
    <t>/bil/data/dd/90/dd90893e7193151f/689360253</t>
  </si>
  <si>
    <t>Neuron Morphology data in tiff stack format from Patch-seq experiments in human neocortex, Cell ID 689360253</t>
  </si>
  <si>
    <t>https://download.brainimagelibrary.org/dd/90/dd90893e7193151f/689370040</t>
  </si>
  <si>
    <t>/bil/data/dd/90/dd90893e7193151f/689370040</t>
  </si>
  <si>
    <t>Neuron Morphology data in tiff stack format from Patch-seq experiments in human neocortex, Cell ID 689370040</t>
  </si>
  <si>
    <t>https://download.brainimagelibrary.org/dd/90/dd90893e7193151f/695494556</t>
  </si>
  <si>
    <t>/bil/data/dd/90/dd90893e7193151f/695494556</t>
  </si>
  <si>
    <t>Neuron Morphology data in tiff stack format from Patch-seq experiments in human neocortex, Cell ID 695494556</t>
  </si>
  <si>
    <t>https://download.brainimagelibrary.org/dd/90/dd90893e7193151f/695500665</t>
  </si>
  <si>
    <t>/bil/data/dd/90/dd90893e7193151f/695500665</t>
  </si>
  <si>
    <t>Neuron Morphology data in tiff stack format from Patch-seq experiments in human neocortex, Cell ID 695500665</t>
  </si>
  <si>
    <t>https://download.brainimagelibrary.org/dd/90/dd90893e7193151f/695505884</t>
  </si>
  <si>
    <t>/bil/data/dd/90/dd90893e7193151f/695505884</t>
  </si>
  <si>
    <t>Neuron Morphology data in tiff stack format from Patch-seq experiments in human neocortex, Cell ID 695505884</t>
  </si>
  <si>
    <t>https://download.brainimagelibrary.org/dd/90/dd90893e7193151f/695521538</t>
  </si>
  <si>
    <t>/bil/data/dd/90/dd90893e7193151f/695521538</t>
  </si>
  <si>
    <t>Neuron Morphology data in tiff stack format from Patch-seq experiments in human neocortex, Cell ID 695521538</t>
  </si>
  <si>
    <t>https://download.brainimagelibrary.org/dd/90/dd90893e7193151f/695533933</t>
  </si>
  <si>
    <t>/bil/data/dd/90/dd90893e7193151f/695533933</t>
  </si>
  <si>
    <t>Neuron Morphology data in tiff stack format from Patch-seq experiments in human neocortex, Cell ID 695533933</t>
  </si>
  <si>
    <t>https://download.brainimagelibrary.org/dd/90/dd90893e7193151f/695546566</t>
  </si>
  <si>
    <t>/bil/data/dd/90/dd90893e7193151f/695546566</t>
  </si>
  <si>
    <t>Neuron Morphology data in tiff stack format from Patch-seq experiments in human neocortex, Cell ID 695546566</t>
  </si>
  <si>
    <t>https://download.brainimagelibrary.org/dd/90/dd90893e7193151f/695557339</t>
  </si>
  <si>
    <t>/bil/data/dd/90/dd90893e7193151f/695557339</t>
  </si>
  <si>
    <t>Neuron Morphology data in tiff stack format from Patch-seq experiments in human neocortex, Cell ID 695557339</t>
  </si>
  <si>
    <t>https://download.brainimagelibrary.org/dd/90/dd90893e7193151f/695564858</t>
  </si>
  <si>
    <t>/bil/data/dd/90/dd90893e7193151f/695564858</t>
  </si>
  <si>
    <t>Neuron Morphology data in tiff stack format from Patch-seq experiments in human neocortex, Cell ID 695564858</t>
  </si>
  <si>
    <t>https://download.brainimagelibrary.org/dd/90/dd90893e7193151f/695574463</t>
  </si>
  <si>
    <t>/bil/data/dd/90/dd90893e7193151f/695574463</t>
  </si>
  <si>
    <t>Neuron Morphology data in tiff stack format from Patch-seq experiments in human neocortex, Cell ID 695574463</t>
  </si>
  <si>
    <t>https://download.brainimagelibrary.org/dd/90/dd90893e7193151f/695576844</t>
  </si>
  <si>
    <t>/bil/data/dd/90/dd90893e7193151f/695576844</t>
  </si>
  <si>
    <t>Neuron Morphology data in tiff stack format from Patch-seq experiments in human neocortex, Cell ID 695576844</t>
  </si>
  <si>
    <t>https://download.brainimagelibrary.org/dd/90/dd90893e7193151f/716918890</t>
  </si>
  <si>
    <t>/bil/data/dd/90/dd90893e7193151f/716918890</t>
  </si>
  <si>
    <t>Neuron Morphology data in tiff stack format from Patch-seq experiments in human neocortex, Cell ID 716918890</t>
  </si>
  <si>
    <t>https://download.brainimagelibrary.org/dd/90/dd90893e7193151f/716929071</t>
  </si>
  <si>
    <t>/bil/data/dd/90/dd90893e7193151f/716929071</t>
  </si>
  <si>
    <t>Neuron Morphology data in tiff stack format from Patch-seq experiments in human neocortex, Cell ID 716929071</t>
  </si>
  <si>
    <t>https://download.brainimagelibrary.org/dd/90/dd90893e7193151f/732058780</t>
  </si>
  <si>
    <t>/bil/data/dd/90/dd90893e7193151f/732058780</t>
  </si>
  <si>
    <t>Neuron Morphology data in tiff stack format from Patch-seq experiments in human neocortex, Cell ID 732058780</t>
  </si>
  <si>
    <t>https://download.brainimagelibrary.org/dd/90/dd90893e7193151f/732105067</t>
  </si>
  <si>
    <t>/bil/data/dd/90/dd90893e7193151f/732105067</t>
  </si>
  <si>
    <t>Neuron Morphology data in tiff stack format from Patch-seq experiments in human neocortex, Cell ID 732105067</t>
  </si>
  <si>
    <t>https://download.brainimagelibrary.org/dd/90/dd90893e7193151f/732115399</t>
  </si>
  <si>
    <t>/bil/data/dd/90/dd90893e7193151f/732115399</t>
  </si>
  <si>
    <t>Neuron Morphology data in tiff stack format from Patch-seq experiments in human neocortex, Cell ID 732115399</t>
  </si>
  <si>
    <t>https://download.brainimagelibrary.org/dd/90/dd90893e7193151f/732127116</t>
  </si>
  <si>
    <t>/bil/data/dd/90/dd90893e7193151f/732127116</t>
  </si>
  <si>
    <t>Neuron Morphology data in tiff stack format from Patch-seq experiments in human neocortex, Cell ID 732127116</t>
  </si>
  <si>
    <t>https://download.brainimagelibrary.org/dd/90/dd90893e7193151f/732141043</t>
  </si>
  <si>
    <t>/bil/data/dd/90/dd90893e7193151f/732141043</t>
  </si>
  <si>
    <t>Neuron Morphology data in tiff stack format from Patch-seq experiments in human neocortex, Cell ID 732141043</t>
  </si>
  <si>
    <t>https://download.brainimagelibrary.org/dd/90/dd90893e7193151f/732141075</t>
  </si>
  <si>
    <t>/bil/data/dd/90/dd90893e7193151f/732141075</t>
  </si>
  <si>
    <t>Neuron Morphology data in tiff stack format from Patch-seq experiments in human neocortex, Cell ID 732141075</t>
  </si>
  <si>
    <t>https://download.brainimagelibrary.org/dd/90/dd90893e7193151f/732171906</t>
  </si>
  <si>
    <t>/bil/data/dd/90/dd90893e7193151f/732171906</t>
  </si>
  <si>
    <t>Neuron Morphology data in tiff stack format from Patch-seq experiments in human neocortex, Cell ID 732171906</t>
  </si>
  <si>
    <t>https://download.brainimagelibrary.org/dd/90/dd90893e7193151f/737089555</t>
  </si>
  <si>
    <t>/bil/data/dd/90/dd90893e7193151f/737089555</t>
  </si>
  <si>
    <t>Neuron Morphology data in tiff stack format from Patch-seq experiments in human neocortex, Cell ID 737089555</t>
  </si>
  <si>
    <t>https://download.brainimagelibrary.org/dd/90/dd90893e7193151f/737133884</t>
  </si>
  <si>
    <t>/bil/data/dd/90/dd90893e7193151f/737133884</t>
  </si>
  <si>
    <t>Neuron Morphology data in tiff stack format from Patch-seq experiments in human neocortex, Cell ID 737133884</t>
  </si>
  <si>
    <t>https://download.brainimagelibrary.org/dd/90/dd90893e7193151f/737134157</t>
  </si>
  <si>
    <t>/bil/data/dd/90/dd90893e7193151f/737134157</t>
  </si>
  <si>
    <t>Neuron Morphology data in tiff stack format from Patch-seq experiments in human neocortex, Cell ID 737134157</t>
  </si>
  <si>
    <t>https://download.brainimagelibrary.org/dd/90/dd90893e7193151f/737158657</t>
  </si>
  <si>
    <t>/bil/data/dd/90/dd90893e7193151f/737158657</t>
  </si>
  <si>
    <t>Neuron Morphology data in tiff stack format from Patch-seq experiments in human neocortex, Cell ID 737158657</t>
  </si>
  <si>
    <t>https://download.brainimagelibrary.org/dd/90/dd90893e7193151f/737159000</t>
  </si>
  <si>
    <t>/bil/data/dd/90/dd90893e7193151f/737159000</t>
  </si>
  <si>
    <t>Neuron Morphology data in tiff stack format from Patch-seq experiments in human neocortex, Cell ID 737159000</t>
  </si>
  <si>
    <t>https://download.brainimagelibrary.org/dd/90/dd90893e7193151f/737192130</t>
  </si>
  <si>
    <t>/bil/data/dd/90/dd90893e7193151f/737192130</t>
  </si>
  <si>
    <t>Neuron Morphology data in tiff stack format from Patch-seq experiments in human neocortex, Cell ID 737192130</t>
  </si>
  <si>
    <t>https://download.brainimagelibrary.org/dd/90/dd90893e7193151f/737279230</t>
  </si>
  <si>
    <t>/bil/data/dd/90/dd90893e7193151f/737279230</t>
  </si>
  <si>
    <t>Neuron Morphology data in tiff stack format from Patch-seq experiments in human neocortex, Cell ID 737279230</t>
  </si>
  <si>
    <t>https://download.brainimagelibrary.org/dd/90/dd90893e7193151f/737293981</t>
  </si>
  <si>
    <t>/bil/data/dd/90/dd90893e7193151f/737293981</t>
  </si>
  <si>
    <t>Neuron Morphology data in tiff stack format from Patch-seq experiments in human neocortex, Cell ID 737293981</t>
  </si>
  <si>
    <t>https://download.brainimagelibrary.org/dd/90/dd90893e7193151f/737294116</t>
  </si>
  <si>
    <t>/bil/data/dd/90/dd90893e7193151f/737294116</t>
  </si>
  <si>
    <t>Neuron Morphology data in tiff stack format from Patch-seq experiments in human neocortex, Cell ID 737294116</t>
  </si>
  <si>
    <t>https://download.brainimagelibrary.org/dd/90/dd90893e7193151f/737424303</t>
  </si>
  <si>
    <t>/bil/data/dd/90/dd90893e7193151f/737424303</t>
  </si>
  <si>
    <t>Neuron Morphology data in tiff stack format from Patch-seq experiments in human neocortex, Cell ID 737424303</t>
  </si>
  <si>
    <t>https://download.brainimagelibrary.org/dd/90/dd90893e7193151f/737549021</t>
  </si>
  <si>
    <t>/bil/data/dd/90/dd90893e7193151f/737549021</t>
  </si>
  <si>
    <t>Neuron Morphology data in tiff stack format from Patch-seq experiments in human neocortex, Cell ID 737549021</t>
  </si>
  <si>
    <t>https://download.brainimagelibrary.org/dd/90/dd90893e7193151f/737549661</t>
  </si>
  <si>
    <t>/bil/data/dd/90/dd90893e7193151f/737549661</t>
  </si>
  <si>
    <t>Neuron Morphology data in tiff stack format from Patch-seq experiments in human neocortex, Cell ID 737549661</t>
  </si>
  <si>
    <t>https://download.brainimagelibrary.org/dd/90/dd90893e7193151f/737553506</t>
  </si>
  <si>
    <t>/bil/data/dd/90/dd90893e7193151f/737553506</t>
  </si>
  <si>
    <t>Neuron Morphology data in tiff stack format from Patch-seq experiments in human neocortex, Cell ID 737553506</t>
  </si>
  <si>
    <t>https://download.brainimagelibrary.org/dd/90/dd90893e7193151f/737792547</t>
  </si>
  <si>
    <t>/bil/data/dd/90/dd90893e7193151f/737792547</t>
  </si>
  <si>
    <t>Neuron Morphology data in tiff stack format from Patch-seq experiments in human neocortex, Cell ID 737792547</t>
  </si>
  <si>
    <t>https://download.brainimagelibrary.org/dd/90/dd90893e7193151f/737820466</t>
  </si>
  <si>
    <t>/bil/data/dd/90/dd90893e7193151f/737820466</t>
  </si>
  <si>
    <t>Neuron Morphology data in tiff stack format from Patch-seq experiments in human neocortex, Cell ID 737820466</t>
  </si>
  <si>
    <t>https://download.brainimagelibrary.org/dd/90/dd90893e7193151f/737988336</t>
  </si>
  <si>
    <t>/bil/data/dd/90/dd90893e7193151f/737988336</t>
  </si>
  <si>
    <t>Neuron Morphology data in tiff stack format from Patch-seq experiments in human neocortex, Cell ID 737988336</t>
  </si>
  <si>
    <t>https://download.brainimagelibrary.org/dd/90/dd90893e7193151f/737989339</t>
  </si>
  <si>
    <t>/bil/data/dd/90/dd90893e7193151f/737989339</t>
  </si>
  <si>
    <t>Neuron Morphology data in tiff stack format from Patch-seq experiments in human neocortex, Cell ID 737989339</t>
  </si>
  <si>
    <t>https://download.brainimagelibrary.org/dd/90/dd90893e7193151f/738006528</t>
  </si>
  <si>
    <t>/bil/data/dd/90/dd90893e7193151f/738006528</t>
  </si>
  <si>
    <t>Neuron Morphology data in tiff stack format from Patch-seq experiments in human neocortex, Cell ID 738006528</t>
  </si>
  <si>
    <t>https://download.brainimagelibrary.org/dd/90/dd90893e7193151f/740380660</t>
  </si>
  <si>
    <t>/bil/data/dd/90/dd90893e7193151f/740380660</t>
  </si>
  <si>
    <t>Neuron Morphology data in tiff stack format from Patch-seq experiments in human neocortex, Cell ID 740380660</t>
  </si>
  <si>
    <t>https://download.brainimagelibrary.org/dd/90/dd90893e7193151f/742954930</t>
  </si>
  <si>
    <t>/bil/data/dd/90/dd90893e7193151f/742954930</t>
  </si>
  <si>
    <t>Neuron Morphology data in tiff stack format from Patch-seq experiments in human neocortex, Cell ID 742954930</t>
  </si>
  <si>
    <t>https://download.brainimagelibrary.org/dd/90/dd90893e7193151f/766789211</t>
  </si>
  <si>
    <t>/bil/data/dd/90/dd90893e7193151f/766789211</t>
  </si>
  <si>
    <t>Neuron Morphology data in tiff stack format from Patch-seq experiments in human neocortex, Cell ID 766789211</t>
  </si>
  <si>
    <t>https://download.brainimagelibrary.org/dd/90/dd90893e7193151f/766791358</t>
  </si>
  <si>
    <t>/bil/data/dd/90/dd90893e7193151f/766791358</t>
  </si>
  <si>
    <t>Neuron Morphology data in tiff stack format from Patch-seq experiments in human neocortex, Cell ID 766791358</t>
  </si>
  <si>
    <t>https://download.brainimagelibrary.org/dd/90/dd90893e7193151f/766791643</t>
  </si>
  <si>
    <t>/bil/data/dd/90/dd90893e7193151f/766791643</t>
  </si>
  <si>
    <t>Neuron Morphology data in tiff stack format from Patch-seq experiments in human neocortex, Cell ID 766791643</t>
  </si>
  <si>
    <t>https://download.brainimagelibrary.org/dd/90/dd90893e7193151f/766984328</t>
  </si>
  <si>
    <t>/bil/data/dd/90/dd90893e7193151f/766984328</t>
  </si>
  <si>
    <t>Neuron Morphology data in tiff stack format from Patch-seq experiments in human neocortex, Cell ID 766984328</t>
  </si>
  <si>
    <t>https://download.brainimagelibrary.org/dd/90/dd90893e7193151f/767084655</t>
  </si>
  <si>
    <t>/bil/data/dd/90/dd90893e7193151f/767084655</t>
  </si>
  <si>
    <t>Neuron Morphology data in tiff stack format from Patch-seq experiments in human neocortex, Cell ID 767084655</t>
  </si>
  <si>
    <t>https://download.brainimagelibrary.org/dd/90/dd90893e7193151f/767415421</t>
  </si>
  <si>
    <t>/bil/data/dd/90/dd90893e7193151f/767415421</t>
  </si>
  <si>
    <t>Neuron Morphology data in tiff stack format from Patch-seq experiments in human neocortex, Cell ID 767415421</t>
  </si>
  <si>
    <t>https://download.brainimagelibrary.org/dd/90/dd90893e7193151f/767422070</t>
  </si>
  <si>
    <t>/bil/data/dd/90/dd90893e7193151f/767422070</t>
  </si>
  <si>
    <t>Neuron Morphology data in tiff stack format from Patch-seq experiments in human neocortex, Cell ID 767422070</t>
  </si>
  <si>
    <t>https://download.brainimagelibrary.org/dd/90/dd90893e7193151f/767425258</t>
  </si>
  <si>
    <t>/bil/data/dd/90/dd90893e7193151f/767425258</t>
  </si>
  <si>
    <t>Neuron Morphology data in tiff stack format from Patch-seq experiments in human neocortex, Cell ID 767425258</t>
  </si>
  <si>
    <t>https://download.brainimagelibrary.org/dd/90/dd90893e7193151f/767433014</t>
  </si>
  <si>
    <t>/bil/data/dd/90/dd90893e7193151f/767433014</t>
  </si>
  <si>
    <t>Neuron Morphology data in tiff stack format from Patch-seq experiments in human neocortex, Cell ID 767433014</t>
  </si>
  <si>
    <t>https://download.brainimagelibrary.org/dd/90/dd90893e7193151f/767801031</t>
  </si>
  <si>
    <t>/bil/data/dd/90/dd90893e7193151f/767801031</t>
  </si>
  <si>
    <t>Neuron Morphology data in tiff stack format from Patch-seq experiments in human neocortex, Cell ID 767801031</t>
  </si>
  <si>
    <t>https://download.brainimagelibrary.org/dd/90/dd90893e7193151f/767829778</t>
  </si>
  <si>
    <t>/bil/data/dd/90/dd90893e7193151f/767829778</t>
  </si>
  <si>
    <t>Neuron Morphology data in tiff stack format from Patch-seq experiments in human neocortex, Cell ID 767829778</t>
  </si>
  <si>
    <t>https://download.brainimagelibrary.org/dd/90/dd90893e7193151f/768819569</t>
  </si>
  <si>
    <t>/bil/data/dd/90/dd90893e7193151f/768819569</t>
  </si>
  <si>
    <t>Neuron Morphology data in tiff stack format from Patch-seq experiments in human neocortex, Cell ID 768819569</t>
  </si>
  <si>
    <t>https://download.brainimagelibrary.org/dd/90/dd90893e7193151f/768848167</t>
  </si>
  <si>
    <t>/bil/data/dd/90/dd90893e7193151f/768848167</t>
  </si>
  <si>
    <t>Neuron Morphology data in tiff stack format from Patch-seq experiments in human neocortex, Cell ID 768848167</t>
  </si>
  <si>
    <t>https://download.brainimagelibrary.org/dd/90/dd90893e7193151f/768867010</t>
  </si>
  <si>
    <t>/bil/data/dd/90/dd90893e7193151f/768867010</t>
  </si>
  <si>
    <t>Neuron Morphology data in tiff stack format from Patch-seq experiments in human neocortex, Cell ID 768867010</t>
  </si>
  <si>
    <t>https://download.brainimagelibrary.org/dd/90/dd90893e7193151f/768885440</t>
  </si>
  <si>
    <t>/bil/data/dd/90/dd90893e7193151f/768885440</t>
  </si>
  <si>
    <t>Neuron Morphology data in tiff stack format from Patch-seq experiments in human neocortex, Cell ID 768885440</t>
  </si>
  <si>
    <t>https://download.brainimagelibrary.org/dd/90/dd90893e7193151f/768893737</t>
  </si>
  <si>
    <t>/bil/data/dd/90/dd90893e7193151f/768893737</t>
  </si>
  <si>
    <t>Neuron Morphology data in tiff stack format from Patch-seq experiments in human neocortex, Cell ID 768893737</t>
  </si>
  <si>
    <t>https://download.brainimagelibrary.org/dd/90/dd90893e7193151f/768904007</t>
  </si>
  <si>
    <t>/bil/data/dd/90/dd90893e7193151f/768904007</t>
  </si>
  <si>
    <t>Neuron Morphology data in tiff stack format from Patch-seq experiments in human neocortex, Cell ID 768904007</t>
  </si>
  <si>
    <t>https://download.brainimagelibrary.org/dd/90/dd90893e7193151f/769228370</t>
  </si>
  <si>
    <t>/bil/data/dd/90/dd90893e7193151f/769228370</t>
  </si>
  <si>
    <t>Neuron Morphology data in tiff stack format from Patch-seq experiments in human neocortex, Cell ID 769228370</t>
  </si>
  <si>
    <t>https://download.brainimagelibrary.org/dd/90/dd90893e7193151f/770249617</t>
  </si>
  <si>
    <t>/bil/data/dd/90/dd90893e7193151f/770249617</t>
  </si>
  <si>
    <t>Neuron Morphology data in tiff stack format from Patch-seq experiments in human neocortex, Cell ID 770249617</t>
  </si>
  <si>
    <t>https://download.brainimagelibrary.org/dd/90/dd90893e7193151f/770249934</t>
  </si>
  <si>
    <t>/bil/data/dd/90/dd90893e7193151f/770249934</t>
  </si>
  <si>
    <t>Neuron Morphology data in tiff stack format from Patch-seq experiments in human neocortex, Cell ID 770249934</t>
  </si>
  <si>
    <t>https://download.brainimagelibrary.org/dd/90/dd90893e7193151f/770255008</t>
  </si>
  <si>
    <t>/bil/data/dd/90/dd90893e7193151f/770255008</t>
  </si>
  <si>
    <t>Neuron Morphology data in tiff stack format from Patch-seq experiments in human neocortex, Cell ID 770255008</t>
  </si>
  <si>
    <t>https://download.brainimagelibrary.org/dd/90/dd90893e7193151f/770255641</t>
  </si>
  <si>
    <t>/bil/data/dd/90/dd90893e7193151f/770255641</t>
  </si>
  <si>
    <t>Neuron Morphology data in tiff stack format from Patch-seq experiments in human neocortex, Cell ID 770255641</t>
  </si>
  <si>
    <t>https://download.brainimagelibrary.org/dd/90/dd90893e7193151f/770268110</t>
  </si>
  <si>
    <t>/bil/data/dd/90/dd90893e7193151f/770268110</t>
  </si>
  <si>
    <t>Neuron Morphology data in tiff stack format from Patch-seq experiments in human neocortex, Cell ID 770268110</t>
  </si>
  <si>
    <t>https://download.brainimagelibrary.org/dd/90/dd90893e7193151f/770268817</t>
  </si>
  <si>
    <t>/bil/data/dd/90/dd90893e7193151f/770268817</t>
  </si>
  <si>
    <t>Neuron Morphology data in tiff stack format from Patch-seq experiments in human neocortex, Cell ID 770268817</t>
  </si>
  <si>
    <t>https://download.brainimagelibrary.org/dd/90/dd90893e7193151f/770275864</t>
  </si>
  <si>
    <t>/bil/data/dd/90/dd90893e7193151f/770275864</t>
  </si>
  <si>
    <t>Neuron Morphology data in tiff stack format from Patch-seq experiments in human neocortex, Cell ID 770275864</t>
  </si>
  <si>
    <t>https://download.brainimagelibrary.org/dd/90/dd90893e7193151f/770307286</t>
  </si>
  <si>
    <t>/bil/data/dd/90/dd90893e7193151f/770307286</t>
  </si>
  <si>
    <t>Neuron Morphology data in tiff stack format from Patch-seq experiments in human neocortex, Cell ID 770307286</t>
  </si>
  <si>
    <t>https://download.brainimagelibrary.org/dd/90/dd90893e7193151f/770337451</t>
  </si>
  <si>
    <t>/bil/data/dd/90/dd90893e7193151f/770337451</t>
  </si>
  <si>
    <t>Neuron Morphology data in tiff stack format from Patch-seq experiments in human neocortex, Cell ID 770337451</t>
  </si>
  <si>
    <t>https://download.brainimagelibrary.org/dd/90/dd90893e7193151f/770369798</t>
  </si>
  <si>
    <t>/bil/data/dd/90/dd90893e7193151f/770369798</t>
  </si>
  <si>
    <t>Neuron Morphology data in tiff stack format from Patch-seq experiments in human neocortex, Cell ID 770369798</t>
  </si>
  <si>
    <t>https://download.brainimagelibrary.org/dd/90/dd90893e7193151f/770402036</t>
  </si>
  <si>
    <t>/bil/data/dd/90/dd90893e7193151f/770402036</t>
  </si>
  <si>
    <t>Neuron Morphology data in tiff stack format from Patch-seq experiments in human neocortex, Cell ID 770402036</t>
  </si>
  <si>
    <t>https://download.brainimagelibrary.org/dd/90/dd90893e7193151f/770516177</t>
  </si>
  <si>
    <t>/bil/data/dd/90/dd90893e7193151f/770516177</t>
  </si>
  <si>
    <t>Neuron Morphology data in tiff stack format from Patch-seq experiments in human neocortex, Cell ID 770516177</t>
  </si>
  <si>
    <t>https://download.brainimagelibrary.org/dd/90/dd90893e7193151f/770559860</t>
  </si>
  <si>
    <t>/bil/data/dd/90/dd90893e7193151f/770559860</t>
  </si>
  <si>
    <t>Neuron Morphology data in tiff stack format from Patch-seq experiments in human neocortex, Cell ID 770559860</t>
  </si>
  <si>
    <t>https://download.brainimagelibrary.org/dd/90/dd90893e7193151f/770611301</t>
  </si>
  <si>
    <t>/bil/data/dd/90/dd90893e7193151f/770611301</t>
  </si>
  <si>
    <t>Neuron Morphology data in tiff stack format from Patch-seq experiments in human neocortex, Cell ID 770611301</t>
  </si>
  <si>
    <t>https://download.brainimagelibrary.org/dd/90/dd90893e7193151f/770622754</t>
  </si>
  <si>
    <t>/bil/data/dd/90/dd90893e7193151f/770622754</t>
  </si>
  <si>
    <t>Neuron Morphology data in tiff stack format from Patch-seq experiments in human neocortex, Cell ID 770622754</t>
  </si>
  <si>
    <t>https://download.brainimagelibrary.org/dd/90/dd90893e7193151f/770645883</t>
  </si>
  <si>
    <t>/bil/data/dd/90/dd90893e7193151f/770645883</t>
  </si>
  <si>
    <t>Neuron Morphology data in tiff stack format from Patch-seq experiments in human neocortex, Cell ID 770645883</t>
  </si>
  <si>
    <t>https://download.brainimagelibrary.org/dd/90/dd90893e7193151f/770650205</t>
  </si>
  <si>
    <t>/bil/data/dd/90/dd90893e7193151f/770650205</t>
  </si>
  <si>
    <t>Neuron Morphology data in tiff stack format from Patch-seq experiments in human neocortex, Cell ID 770650205</t>
  </si>
  <si>
    <t>https://download.brainimagelibrary.org/dd/90/dd90893e7193151f/770658546</t>
  </si>
  <si>
    <t>/bil/data/dd/90/dd90893e7193151f/770658546</t>
  </si>
  <si>
    <t>Neuron Morphology data in tiff stack format from Patch-seq experiments in human neocortex, Cell ID 770658546</t>
  </si>
  <si>
    <t>https://download.brainimagelibrary.org/dd/90/dd90893e7193151f/774420848</t>
  </si>
  <si>
    <t>/bil/data/dd/90/dd90893e7193151f/774420848</t>
  </si>
  <si>
    <t>Neuron Morphology data in tiff stack format from Patch-seq experiments in human neocortex, Cell ID 774420848</t>
  </si>
  <si>
    <t>https://download.brainimagelibrary.org/dd/90/dd90893e7193151f/774421995</t>
  </si>
  <si>
    <t>/bil/data/dd/90/dd90893e7193151f/774421995</t>
  </si>
  <si>
    <t>Neuron Morphology data in tiff stack format from Patch-seq experiments in human neocortex, Cell ID 774421995</t>
  </si>
  <si>
    <t>https://download.brainimagelibrary.org/dd/90/dd90893e7193151f/774423903</t>
  </si>
  <si>
    <t>/bil/data/dd/90/dd90893e7193151f/774423903</t>
  </si>
  <si>
    <t>Neuron Morphology data in tiff stack format from Patch-seq experiments in human neocortex, Cell ID 774423903</t>
  </si>
  <si>
    <t>https://download.brainimagelibrary.org/dd/90/dd90893e7193151f/774620186</t>
  </si>
  <si>
    <t>/bil/data/dd/90/dd90893e7193151f/774620186</t>
  </si>
  <si>
    <t>Neuron Morphology data in tiff stack format from Patch-seq experiments in human neocortex, Cell ID 774620186</t>
  </si>
  <si>
    <t>https://download.brainimagelibrary.org/dd/90/dd90893e7193151f/783585601</t>
  </si>
  <si>
    <t>/bil/data/dd/90/dd90893e7193151f/783585601</t>
  </si>
  <si>
    <t>Neuron Morphology data in tiff stack format from Patch-seq experiments in human neocortex, Cell ID 783585601</t>
  </si>
  <si>
    <t>https://download.brainimagelibrary.org/dd/90/dd90893e7193151f/783585742</t>
  </si>
  <si>
    <t>/bil/data/dd/90/dd90893e7193151f/783585742</t>
  </si>
  <si>
    <t>Neuron Morphology data in tiff stack format from Patch-seq experiments in human neocortex, Cell ID 783585742</t>
  </si>
  <si>
    <t>https://download.brainimagelibrary.org/dd/90/dd90893e7193151f/783615441</t>
  </si>
  <si>
    <t>/bil/data/dd/90/dd90893e7193151f/783615441</t>
  </si>
  <si>
    <t>Neuron Morphology data in tiff stack format from Patch-seq experiments in human neocortex, Cell ID 783615441</t>
  </si>
  <si>
    <t>https://download.brainimagelibrary.org/dd/90/dd90893e7193151f/783622479</t>
  </si>
  <si>
    <t>/bil/data/dd/90/dd90893e7193151f/783622479</t>
  </si>
  <si>
    <t>Neuron Morphology data in tiff stack format from Patch-seq experiments in human neocortex, Cell ID 783622479</t>
  </si>
  <si>
    <t>https://download.brainimagelibrary.org/dd/90/dd90893e7193151f/783624438</t>
  </si>
  <si>
    <t>/bil/data/dd/90/dd90893e7193151f/783624438</t>
  </si>
  <si>
    <t>Neuron Morphology data in tiff stack format from Patch-seq experiments in human neocortex, Cell ID 783624438</t>
  </si>
  <si>
    <t>https://download.brainimagelibrary.org/dd/90/dd90893e7193151f/783629881</t>
  </si>
  <si>
    <t>/bil/data/dd/90/dd90893e7193151f/783629881</t>
  </si>
  <si>
    <t>Neuron Morphology data in tiff stack format from Patch-seq experiments in human neocortex, Cell ID 783629881</t>
  </si>
  <si>
    <t>https://download.brainimagelibrary.org/dd/90/dd90893e7193151f/783698501</t>
  </si>
  <si>
    <t>/bil/data/dd/90/dd90893e7193151f/783698501</t>
  </si>
  <si>
    <t>Neuron Morphology data in tiff stack format from Patch-seq experiments in human neocortex, Cell ID 783698501</t>
  </si>
  <si>
    <t>https://download.brainimagelibrary.org/dd/90/dd90893e7193151f/785378321</t>
  </si>
  <si>
    <t>/bil/data/dd/90/dd90893e7193151f/785378321</t>
  </si>
  <si>
    <t>Neuron Morphology data in tiff stack format from Patch-seq experiments in human neocortex, Cell ID 785378321</t>
  </si>
  <si>
    <t>https://download.brainimagelibrary.org/dd/90/dd90893e7193151f/785379684</t>
  </si>
  <si>
    <t>/bil/data/dd/90/dd90893e7193151f/785379684</t>
  </si>
  <si>
    <t>Neuron Morphology data in tiff stack format from Patch-seq experiments in human neocortex, Cell ID 785379684</t>
  </si>
  <si>
    <t>https://download.brainimagelibrary.org/dd/90/dd90893e7193151f/786447528</t>
  </si>
  <si>
    <t>/bil/data/dd/90/dd90893e7193151f/786447528</t>
  </si>
  <si>
    <t>Neuron Morphology data in tiff stack format from Patch-seq experiments in human neocortex, Cell ID 786447528</t>
  </si>
  <si>
    <t>https://download.brainimagelibrary.org/dd/90/dd90893e7193151f/786464137</t>
  </si>
  <si>
    <t>/bil/data/dd/90/dd90893e7193151f/786464137</t>
  </si>
  <si>
    <t>Neuron Morphology data in tiff stack format from Patch-seq experiments in human neocortex, Cell ID 786464137</t>
  </si>
  <si>
    <t>https://download.brainimagelibrary.org/dd/90/dd90893e7193151f/786472956</t>
  </si>
  <si>
    <t>/bil/data/dd/90/dd90893e7193151f/786472956</t>
  </si>
  <si>
    <t>Neuron Morphology data in tiff stack format from Patch-seq experiments in human neocortex, Cell ID 786472956</t>
  </si>
  <si>
    <t>https://download.brainimagelibrary.org/dd/90/dd90893e7193151f/786484903</t>
  </si>
  <si>
    <t>/bil/data/dd/90/dd90893e7193151f/786484903</t>
  </si>
  <si>
    <t>Neuron Morphology data in tiff stack format from Patch-seq experiments in human neocortex, Cell ID 786484903</t>
  </si>
  <si>
    <t>https://download.brainimagelibrary.org/dd/90/dd90893e7193151f/786497332</t>
  </si>
  <si>
    <t>/bil/data/dd/90/dd90893e7193151f/786497332</t>
  </si>
  <si>
    <t>Neuron Morphology data in tiff stack format from Patch-seq experiments in human neocortex, Cell ID 786497332</t>
  </si>
  <si>
    <t>https://download.brainimagelibrary.org/dd/90/dd90893e7193151f/786497938</t>
  </si>
  <si>
    <t>/bil/data/dd/90/dd90893e7193151f/786497938</t>
  </si>
  <si>
    <t>Neuron Morphology data in tiff stack format from Patch-seq experiments in human neocortex, Cell ID 786497938</t>
  </si>
  <si>
    <t>https://download.brainimagelibrary.org/dd/90/dd90893e7193151f/786508373</t>
  </si>
  <si>
    <t>/bil/data/dd/90/dd90893e7193151f/786508373</t>
  </si>
  <si>
    <t>Neuron Morphology data in tiff stack format from Patch-seq experiments in human neocortex, Cell ID 786508373</t>
  </si>
  <si>
    <t>https://download.brainimagelibrary.org/dd/90/dd90893e7193151f/787239157</t>
  </si>
  <si>
    <t>/bil/data/dd/90/dd90893e7193151f/787239157</t>
  </si>
  <si>
    <t>Neuron Morphology data in tiff stack format from Patch-seq experiments in human neocortex, Cell ID 787239157</t>
  </si>
  <si>
    <t>https://download.brainimagelibrary.org/dd/90/dd90893e7193151f/793395012</t>
  </si>
  <si>
    <t>/bil/data/dd/90/dd90893e7193151f/793395012</t>
  </si>
  <si>
    <t>Neuron Morphology data in tiff stack format from Patch-seq experiments in human neocortex, Cell ID 793395012</t>
  </si>
  <si>
    <t>https://download.brainimagelibrary.org/dd/90/dd90893e7193151f/793406223</t>
  </si>
  <si>
    <t>/bil/data/dd/90/dd90893e7193151f/793406223</t>
  </si>
  <si>
    <t>Neuron Morphology data in tiff stack format from Patch-seq experiments in human neocortex, Cell ID 793406223</t>
  </si>
  <si>
    <t>https://download.brainimagelibrary.org/dd/90/dd90893e7193151f/793439698</t>
  </si>
  <si>
    <t>/bil/data/dd/90/dd90893e7193151f/793439698</t>
  </si>
  <si>
    <t>Neuron Morphology data in tiff stack format from Patch-seq experiments in human neocortex, Cell ID 793439698</t>
  </si>
  <si>
    <t>https://download.brainimagelibrary.org/dd/90/dd90893e7193151f/793490645</t>
  </si>
  <si>
    <t>/bil/data/dd/90/dd90893e7193151f/793490645</t>
  </si>
  <si>
    <t>Neuron Morphology data in tiff stack format from Patch-seq experiments in human neocortex, Cell ID 793490645</t>
  </si>
  <si>
    <t>https://download.brainimagelibrary.org/dd/90/dd90893e7193151f/793528028</t>
  </si>
  <si>
    <t>/bil/data/dd/90/dd90893e7193151f/793528028</t>
  </si>
  <si>
    <t>Neuron Morphology data in tiff stack format from Patch-seq experiments in human neocortex, Cell ID 793528028</t>
  </si>
  <si>
    <t>https://download.brainimagelibrary.org/dd/90/dd90893e7193151f/793615764</t>
  </si>
  <si>
    <t>/bil/data/dd/90/dd90893e7193151f/793615764</t>
  </si>
  <si>
    <t>Neuron Morphology data in tiff stack format from Patch-seq experiments in human neocortex, Cell ID 793615764</t>
  </si>
  <si>
    <t>https://download.brainimagelibrary.org/dd/90/dd90893e7193151f/793647577</t>
  </si>
  <si>
    <t>/bil/data/dd/90/dd90893e7193151f/793647577</t>
  </si>
  <si>
    <t>Neuron Morphology data in tiff stack format from Patch-seq experiments in human neocortex, Cell ID 793647577</t>
  </si>
  <si>
    <t>https://download.brainimagelibrary.org/dd/90/dd90893e7193151f/793647709</t>
  </si>
  <si>
    <t>/bil/data/dd/90/dd90893e7193151f/793647709</t>
  </si>
  <si>
    <t>Neuron Morphology data in tiff stack format from Patch-seq experiments in human neocortex, Cell ID 793647709</t>
  </si>
  <si>
    <t>https://download.brainimagelibrary.org/dd/90/dd90893e7193151f/794272190</t>
  </si>
  <si>
    <t>/bil/data/dd/90/dd90893e7193151f/794272190</t>
  </si>
  <si>
    <t>Neuron Morphology data in tiff stack format from Patch-seq experiments in human neocortex, Cell ID 794272190</t>
  </si>
  <si>
    <t>https://download.brainimagelibrary.org/dd/90/dd90893e7193151f/794276683</t>
  </si>
  <si>
    <t>/bil/data/dd/90/dd90893e7193151f/794276683</t>
  </si>
  <si>
    <t>Neuron Morphology data in tiff stack format from Patch-seq experiments in human neocortex, Cell ID 794276683</t>
  </si>
  <si>
    <t>https://download.brainimagelibrary.org/dd/90/dd90893e7193151f/797048104</t>
  </si>
  <si>
    <t>/bil/data/dd/90/dd90893e7193151f/797048104</t>
  </si>
  <si>
    <t>Neuron Morphology data in tiff stack format from Patch-seq experiments in human neocortex, Cell ID 797048104</t>
  </si>
  <si>
    <t>https://download.brainimagelibrary.org/dd/90/dd90893e7193151f/797099875</t>
  </si>
  <si>
    <t>/bil/data/dd/90/dd90893e7193151f/797099875</t>
  </si>
  <si>
    <t>Neuron Morphology data in tiff stack format from Patch-seq experiments in human neocortex, Cell ID 797099875</t>
  </si>
  <si>
    <t>https://download.brainimagelibrary.org/dd/90/dd90893e7193151f/799031221</t>
  </si>
  <si>
    <t>/bil/data/dd/90/dd90893e7193151f/799031221</t>
  </si>
  <si>
    <t>Neuron Morphology data in tiff stack format from Patch-seq experiments in human neocortex, Cell ID 799031221</t>
  </si>
  <si>
    <t>https://download.brainimagelibrary.org/dd/90/dd90893e7193151f/805729797</t>
  </si>
  <si>
    <t>/bil/data/dd/90/dd90893e7193151f/805729797</t>
  </si>
  <si>
    <t>Neuron Morphology data in tiff stack format from Patch-seq experiments in human neocortex, Cell ID 805729797</t>
  </si>
  <si>
    <t>https://download.brainimagelibrary.org/dd/90/dd90893e7193151f/805740173</t>
  </si>
  <si>
    <t>/bil/data/dd/90/dd90893e7193151f/805740173</t>
  </si>
  <si>
    <t>Neuron Morphology data in tiff stack format from Patch-seq experiments in human neocortex, Cell ID 805740173</t>
  </si>
  <si>
    <t>https://download.brainimagelibrary.org/dd/90/dd90893e7193151f/805743256</t>
  </si>
  <si>
    <t>/bil/data/dd/90/dd90893e7193151f/805743256</t>
  </si>
  <si>
    <t>Neuron Morphology data in tiff stack format from Patch-seq experiments in human neocortex, Cell ID 805743256</t>
  </si>
  <si>
    <t>https://download.brainimagelibrary.org/dd/90/dd90893e7193151f/805772880</t>
  </si>
  <si>
    <t>/bil/data/dd/90/dd90893e7193151f/805772880</t>
  </si>
  <si>
    <t>Neuron Morphology data in tiff stack format from Patch-seq experiments in human neocortex, Cell ID 805772880</t>
  </si>
  <si>
    <t>https://download.brainimagelibrary.org/dd/90/dd90893e7193151f/811809232</t>
  </si>
  <si>
    <t>/bil/data/dd/90/dd90893e7193151f/811809232</t>
  </si>
  <si>
    <t>Neuron Morphology data in tiff stack format from Patch-seq experiments in human neocortex, Cell ID 811809232</t>
  </si>
  <si>
    <t>https://download.brainimagelibrary.org/dd/90/dd90893e7193151f/811814337</t>
  </si>
  <si>
    <t>/bil/data/dd/90/dd90893e7193151f/811814337</t>
  </si>
  <si>
    <t>Neuron Morphology data in tiff stack format from Patch-seq experiments in human neocortex, Cell ID 811814337</t>
  </si>
  <si>
    <t>https://download.brainimagelibrary.org/dd/90/dd90893e7193151f/811822915</t>
  </si>
  <si>
    <t>/bil/data/dd/90/dd90893e7193151f/811822915</t>
  </si>
  <si>
    <t>Neuron Morphology data in tiff stack format from Patch-seq experiments in human neocortex, Cell ID 811822915</t>
  </si>
  <si>
    <t>https://download.brainimagelibrary.org/dd/90/dd90893e7193151f/811891500</t>
  </si>
  <si>
    <t>/bil/data/dd/90/dd90893e7193151f/811891500</t>
  </si>
  <si>
    <t>Neuron Morphology data in tiff stack format from Patch-seq experiments in human neocortex, Cell ID 811891500</t>
  </si>
  <si>
    <t>https://download.brainimagelibrary.org/dd/90/dd90893e7193151f/811912202</t>
  </si>
  <si>
    <t>/bil/data/dd/90/dd90893e7193151f/811912202</t>
  </si>
  <si>
    <t>Neuron Morphology data in tiff stack format from Patch-seq experiments in human neocortex, Cell ID 811912202</t>
  </si>
  <si>
    <t>https://download.brainimagelibrary.org/dd/90/dd90893e7193151f/811932153</t>
  </si>
  <si>
    <t>/bil/data/dd/90/dd90893e7193151f/811932153</t>
  </si>
  <si>
    <t>Neuron Morphology data in tiff stack format from Patch-seq experiments in human neocortex, Cell ID 811932153</t>
  </si>
  <si>
    <t>https://download.brainimagelibrary.org/dd/90/dd90893e7193151f/811950289</t>
  </si>
  <si>
    <t>/bil/data/dd/90/dd90893e7193151f/811950289</t>
  </si>
  <si>
    <t>Neuron Morphology data in tiff stack format from Patch-seq experiments in human neocortex, Cell ID 811950289</t>
  </si>
  <si>
    <t>https://download.brainimagelibrary.org/dd/90/dd90893e7193151f/811953283</t>
  </si>
  <si>
    <t>/bil/data/dd/90/dd90893e7193151f/811953283</t>
  </si>
  <si>
    <t>Neuron Morphology data in tiff stack format from Patch-seq experiments in human neocortex, Cell ID 811953283</t>
  </si>
  <si>
    <t>https://download.brainimagelibrary.org/dd/90/dd90893e7193151f/811963128</t>
  </si>
  <si>
    <t>/bil/data/dd/90/dd90893e7193151f/811963128</t>
  </si>
  <si>
    <t>Neuron Morphology data in tiff stack format from Patch-seq experiments in human neocortex, Cell ID 811963128</t>
  </si>
  <si>
    <t>https://download.brainimagelibrary.org/dd/90/dd90893e7193151f/811984547</t>
  </si>
  <si>
    <t>/bil/data/dd/90/dd90893e7193151f/811984547</t>
  </si>
  <si>
    <t>Neuron Morphology data in tiff stack format from Patch-seq experiments in human neocortex, Cell ID 811984547</t>
  </si>
  <si>
    <t>https://download.brainimagelibrary.org/dd/90/dd90893e7193151f/811989435</t>
  </si>
  <si>
    <t>/bil/data/dd/90/dd90893e7193151f/811989435</t>
  </si>
  <si>
    <t>Neuron Morphology data in tiff stack format from Patch-seq experiments in human neocortex, Cell ID 811989435</t>
  </si>
  <si>
    <t>https://download.brainimagelibrary.org/dd/90/dd90893e7193151f/812033452</t>
  </si>
  <si>
    <t>/bil/data/dd/90/dd90893e7193151f/812033452</t>
  </si>
  <si>
    <t>Neuron Morphology data in tiff stack format from Patch-seq experiments in human neocortex, Cell ID 812033452</t>
  </si>
  <si>
    <t>https://download.brainimagelibrary.org/dd/90/dd90893e7193151f/819133824</t>
  </si>
  <si>
    <t>/bil/data/dd/90/dd90893e7193151f/819133824</t>
  </si>
  <si>
    <t>Neuron Morphology data in tiff stack format from Patch-seq experiments in human neocortex, Cell ID 819133824</t>
  </si>
  <si>
    <t>https://download.brainimagelibrary.org/dd/90/dd90893e7193151f/819185246</t>
  </si>
  <si>
    <t>/bil/data/dd/90/dd90893e7193151f/819185246</t>
  </si>
  <si>
    <t>Neuron Morphology data in tiff stack format from Patch-seq experiments in human neocortex, Cell ID 819185246</t>
  </si>
  <si>
    <t>https://download.brainimagelibrary.org/dd/90/dd90893e7193151f/819194697</t>
  </si>
  <si>
    <t>/bil/data/dd/90/dd90893e7193151f/819194697</t>
  </si>
  <si>
    <t>Neuron Morphology data in tiff stack format from Patch-seq experiments in human neocortex, Cell ID 819194697</t>
  </si>
  <si>
    <t>https://download.brainimagelibrary.org/dd/90/dd90893e7193151f/819197541</t>
  </si>
  <si>
    <t>/bil/data/dd/90/dd90893e7193151f/819197541</t>
  </si>
  <si>
    <t>Neuron Morphology data in tiff stack format from Patch-seq experiments in human neocortex, Cell ID 819197541</t>
  </si>
  <si>
    <t>https://download.brainimagelibrary.org/dd/90/dd90893e7193151f/819200626</t>
  </si>
  <si>
    <t>/bil/data/dd/90/dd90893e7193151f/819200626</t>
  </si>
  <si>
    <t>Neuron Morphology data in tiff stack format from Patch-seq experiments in human neocortex, Cell ID 819200626</t>
  </si>
  <si>
    <t>https://download.brainimagelibrary.org/dd/90/dd90893e7193151f/819206421</t>
  </si>
  <si>
    <t>/bil/data/dd/90/dd90893e7193151f/819206421</t>
  </si>
  <si>
    <t>Neuron Morphology data in tiff stack format from Patch-seq experiments in human neocortex, Cell ID 819206421</t>
  </si>
  <si>
    <t>https://download.brainimagelibrary.org/dd/90/dd90893e7193151f/819209252</t>
  </si>
  <si>
    <t>/bil/data/dd/90/dd90893e7193151f/819209252</t>
  </si>
  <si>
    <t>Neuron Morphology data in tiff stack format from Patch-seq experiments in human neocortex, Cell ID 819209252</t>
  </si>
  <si>
    <t>https://download.brainimagelibrary.org/dd/90/dd90893e7193151f/819213795</t>
  </si>
  <si>
    <t>/bil/data/dd/90/dd90893e7193151f/819213795</t>
  </si>
  <si>
    <t>Neuron Morphology data in tiff stack format from Patch-seq experiments in human neocortex, Cell ID 819213795</t>
  </si>
  <si>
    <t>https://download.brainimagelibrary.org/dd/90/dd90893e7193151f/819221461</t>
  </si>
  <si>
    <t>/bil/data/dd/90/dd90893e7193151f/819221461</t>
  </si>
  <si>
    <t>Neuron Morphology data in tiff stack format from Patch-seq experiments in human neocortex, Cell ID 819221461</t>
  </si>
  <si>
    <t>https://download.brainimagelibrary.org/dd/90/dd90893e7193151f/819223815</t>
  </si>
  <si>
    <t>/bil/data/dd/90/dd90893e7193151f/819223815</t>
  </si>
  <si>
    <t>Neuron Morphology data in tiff stack format from Patch-seq experiments in human neocortex, Cell ID 819223815</t>
  </si>
  <si>
    <t>https://download.brainimagelibrary.org/dd/90/dd90893e7193151f/828754192</t>
  </si>
  <si>
    <t>/bil/data/dd/90/dd90893e7193151f/828754192</t>
  </si>
  <si>
    <t>Neuron Morphology data in tiff stack format from Patch-seq experiments in human neocortex, Cell ID 828754192</t>
  </si>
  <si>
    <t>https://download.brainimagelibrary.org/dd/90/dd90893e7193151f/828758585</t>
  </si>
  <si>
    <t>/bil/data/dd/90/dd90893e7193151f/828758585</t>
  </si>
  <si>
    <t>Neuron Morphology data in tiff stack format from Patch-seq experiments in human neocortex, Cell ID 828758585</t>
  </si>
  <si>
    <t>https://download.brainimagelibrary.org/dd/90/dd90893e7193151f/832515726</t>
  </si>
  <si>
    <t>/bil/data/dd/90/dd90893e7193151f/832515726</t>
  </si>
  <si>
    <t>Neuron Morphology data in tiff stack format from Patch-seq experiments in human neocortex, Cell ID 832515726</t>
  </si>
  <si>
    <t>https://download.brainimagelibrary.org/dd/90/dd90893e7193151f/832523835</t>
  </si>
  <si>
    <t>/bil/data/dd/90/dd90893e7193151f/832523835</t>
  </si>
  <si>
    <t>Neuron Morphology data in tiff stack format from Patch-seq experiments in human neocortex, Cell ID 832523835</t>
  </si>
  <si>
    <t>https://download.brainimagelibrary.org/dd/90/dd90893e7193151f/832526715</t>
  </si>
  <si>
    <t>/bil/data/dd/90/dd90893e7193151f/832526715</t>
  </si>
  <si>
    <t>Neuron Morphology data in tiff stack format from Patch-seq experiments in human neocortex, Cell ID 832526715</t>
  </si>
  <si>
    <t>https://download.brainimagelibrary.org/dd/90/dd90893e7193151f/832554358</t>
  </si>
  <si>
    <t>/bil/data/dd/90/dd90893e7193151f/832554358</t>
  </si>
  <si>
    <t>Neuron Morphology data in tiff stack format from Patch-seq experiments in human neocortex, Cell ID 832554358</t>
  </si>
  <si>
    <t>https://download.brainimagelibrary.org/dd/90/dd90893e7193151f/832565636</t>
  </si>
  <si>
    <t>/bil/data/dd/90/dd90893e7193151f/832565636</t>
  </si>
  <si>
    <t>Neuron Morphology data in tiff stack format from Patch-seq experiments in human neocortex, Cell ID 832565636</t>
  </si>
  <si>
    <t>https://download.brainimagelibrary.org/dd/90/dd90893e7193151f/832577255</t>
  </si>
  <si>
    <t>/bil/data/dd/90/dd90893e7193151f/832577255</t>
  </si>
  <si>
    <t>Neuron Morphology data in tiff stack format from Patch-seq experiments in human neocortex, Cell ID 832577255</t>
  </si>
  <si>
    <t>https://download.brainimagelibrary.org/dd/90/dd90893e7193151f/832614788</t>
  </si>
  <si>
    <t>/bil/data/dd/90/dd90893e7193151f/832614788</t>
  </si>
  <si>
    <t>Neuron Morphology data in tiff stack format from Patch-seq experiments in human neocortex, Cell ID 832614788</t>
  </si>
  <si>
    <t>https://download.brainimagelibrary.org/dd/90/dd90893e7193151f/832627767</t>
  </si>
  <si>
    <t>/bil/data/dd/90/dd90893e7193151f/832627767</t>
  </si>
  <si>
    <t>Neuron Morphology data in tiff stack format from Patch-seq experiments in human neocortex, Cell ID 832627767</t>
  </si>
  <si>
    <t>https://download.brainimagelibrary.org/dd/90/dd90893e7193151f/832639358</t>
  </si>
  <si>
    <t>/bil/data/dd/90/dd90893e7193151f/832639358</t>
  </si>
  <si>
    <t>Neuron Morphology data in tiff stack format from Patch-seq experiments in human neocortex, Cell ID 832639358</t>
  </si>
  <si>
    <t>https://download.brainimagelibrary.org/dd/90/dd90893e7193151f/839221899</t>
  </si>
  <si>
    <t>/bil/data/dd/90/dd90893e7193151f/839221899</t>
  </si>
  <si>
    <t>Neuron Morphology data in tiff stack format from Patch-seq experiments in human neocortex, Cell ID 839221899</t>
  </si>
  <si>
    <t>https://download.brainimagelibrary.org/dd/90/dd90893e7193151f/839222460</t>
  </si>
  <si>
    <t>/bil/data/dd/90/dd90893e7193151f/839222460</t>
  </si>
  <si>
    <t>Neuron Morphology data in tiff stack format from Patch-seq experiments in human neocortex, Cell ID 839222460</t>
  </si>
  <si>
    <t>https://download.brainimagelibrary.org/dd/90/dd90893e7193151f/839923944</t>
  </si>
  <si>
    <t>/bil/data/dd/90/dd90893e7193151f/839923944</t>
  </si>
  <si>
    <t>Neuron Morphology data in tiff stack format from Patch-seq experiments in human neocortex, Cell ID 839923944</t>
  </si>
  <si>
    <t>https://download.brainimagelibrary.org/dd/90/dd90893e7193151f/839950125</t>
  </si>
  <si>
    <t>/bil/data/dd/90/dd90893e7193151f/839950125</t>
  </si>
  <si>
    <t>Neuron Morphology data in tiff stack format from Patch-seq experiments in human neocortex, Cell ID 839950125</t>
  </si>
  <si>
    <t>https://download.brainimagelibrary.org/dd/90/dd90893e7193151f/839970928</t>
  </si>
  <si>
    <t>/bil/data/dd/90/dd90893e7193151f/839970928</t>
  </si>
  <si>
    <t>Neuron Morphology data in tiff stack format from Patch-seq experiments in human neocortex, Cell ID 839970928</t>
  </si>
  <si>
    <t>https://download.brainimagelibrary.org/dd/90/dd90893e7193151f/840031638</t>
  </si>
  <si>
    <t>/bil/data/dd/90/dd90893e7193151f/840031638</t>
  </si>
  <si>
    <t>Neuron Morphology data in tiff stack format from Patch-seq experiments in human neocortex, Cell ID 840031638</t>
  </si>
  <si>
    <t>https://download.brainimagelibrary.org/dd/90/dd90893e7193151f/840043506</t>
  </si>
  <si>
    <t>/bil/data/dd/90/dd90893e7193151f/840043506</t>
  </si>
  <si>
    <t>Neuron Morphology data in tiff stack format from Patch-seq experiments in human neocortex, Cell ID 840043506</t>
  </si>
  <si>
    <t>https://download.brainimagelibrary.org/dd/90/dd90893e7193151f/840047288</t>
  </si>
  <si>
    <t>/bil/data/dd/90/dd90893e7193151f/840047288</t>
  </si>
  <si>
    <t>Neuron Morphology data in tiff stack format from Patch-seq experiments in human neocortex, Cell ID 840047288</t>
  </si>
  <si>
    <t>https://download.brainimagelibrary.org/dd/90/dd90893e7193151f/840062001</t>
  </si>
  <si>
    <t>/bil/data/dd/90/dd90893e7193151f/840062001</t>
  </si>
  <si>
    <t>Neuron Morphology data in tiff stack format from Patch-seq experiments in human neocortex, Cell ID 840062001</t>
  </si>
  <si>
    <t>https://download.brainimagelibrary.org/dd/90/dd90893e7193151f/840142358</t>
  </si>
  <si>
    <t>/bil/data/dd/90/dd90893e7193151f/840142358</t>
  </si>
  <si>
    <t>Neuron Morphology data in tiff stack format from Patch-seq experiments in human neocortex, Cell ID 840142358</t>
  </si>
  <si>
    <t>https://download.brainimagelibrary.org/dd/90/dd90893e7193151f/847865431</t>
  </si>
  <si>
    <t>/bil/data/dd/90/dd90893e7193151f/847865431</t>
  </si>
  <si>
    <t>Neuron Morphology data in tiff stack format from Patch-seq experiments in human neocortex, Cell ID 847865431</t>
  </si>
  <si>
    <t>https://download.brainimagelibrary.org/dd/90/dd90893e7193151f/848348663</t>
  </si>
  <si>
    <t>/bil/data/dd/90/dd90893e7193151f/848348663</t>
  </si>
  <si>
    <t>Neuron Morphology data in tiff stack format from Patch-seq experiments in human neocortex, Cell ID 848348663</t>
  </si>
  <si>
    <t>https://download.brainimagelibrary.org/dd/90/dd90893e7193151f/848565246</t>
  </si>
  <si>
    <t>/bil/data/dd/90/dd90893e7193151f/848565246</t>
  </si>
  <si>
    <t>Neuron Morphology data in tiff stack format from Patch-seq experiments in human neocortex, Cell ID 848565246</t>
  </si>
  <si>
    <t>https://download.brainimagelibrary.org/dd/90/dd90893e7193151f/848610436</t>
  </si>
  <si>
    <t>/bil/data/dd/90/dd90893e7193151f/848610436</t>
  </si>
  <si>
    <t>Neuron Morphology data in tiff stack format from Patch-seq experiments in human neocortex, Cell ID 848610436</t>
  </si>
  <si>
    <t>https://download.brainimagelibrary.org/dd/90/dd90893e7193151f/848627837</t>
  </si>
  <si>
    <t>/bil/data/dd/90/dd90893e7193151f/848627837</t>
  </si>
  <si>
    <t>Neuron Morphology data in tiff stack format from Patch-seq experiments in human neocortex, Cell ID 848627837</t>
  </si>
  <si>
    <t>https://download.brainimagelibrary.org/dd/90/dd90893e7193151f/848629140</t>
  </si>
  <si>
    <t>/bil/data/dd/90/dd90893e7193151f/848629140</t>
  </si>
  <si>
    <t>Neuron Morphology data in tiff stack format from Patch-seq experiments in human neocortex, Cell ID 848629140</t>
  </si>
  <si>
    <t>https://download.brainimagelibrary.org/dd/90/dd90893e7193151f/848632825</t>
  </si>
  <si>
    <t>/bil/data/dd/90/dd90893e7193151f/848632825</t>
  </si>
  <si>
    <t>Neuron Morphology data in tiff stack format from Patch-seq experiments in human neocortex, Cell ID 848632825</t>
  </si>
  <si>
    <t>https://download.brainimagelibrary.org/dd/90/dd90893e7193151f/848636884</t>
  </si>
  <si>
    <t>/bil/data/dd/90/dd90893e7193151f/848636884</t>
  </si>
  <si>
    <t>Neuron Morphology data in tiff stack format from Patch-seq experiments in human neocortex, Cell ID 848636884</t>
  </si>
  <si>
    <t>https://download.brainimagelibrary.org/dd/90/dd90893e7193151f/848646756</t>
  </si>
  <si>
    <t>/bil/data/dd/90/dd90893e7193151f/848646756</t>
  </si>
  <si>
    <t>Neuron Morphology data in tiff stack format from Patch-seq experiments in human neocortex, Cell ID 848646756</t>
  </si>
  <si>
    <t>https://download.brainimagelibrary.org/dd/90/dd90893e7193151f/848672037</t>
  </si>
  <si>
    <t>/bil/data/dd/90/dd90893e7193151f/848672037</t>
  </si>
  <si>
    <t>Neuron Morphology data in tiff stack format from Patch-seq experiments in human neocortex, Cell ID 848672037</t>
  </si>
  <si>
    <t>https://download.brainimagelibrary.org/dd/90/dd90893e7193151f/889748403</t>
  </si>
  <si>
    <t>/bil/data/dd/90/dd90893e7193151f/889748403</t>
  </si>
  <si>
    <t>Neuron Morphology data in tiff stack format from Patch-seq experiments in human neocortex, Cell ID 889748403</t>
  </si>
  <si>
    <t>https://download.brainimagelibrary.org/dd/90/dd90893e7193151f/889767432</t>
  </si>
  <si>
    <t>/bil/data/dd/90/dd90893e7193151f/889767432</t>
  </si>
  <si>
    <t>Neuron Morphology data in tiff stack format from Patch-seq experiments in human neocortex, Cell ID 889767432</t>
  </si>
  <si>
    <t>https://download.brainimagelibrary.org/dd/90/dd90893e7193151f/889779159</t>
  </si>
  <si>
    <t>/bil/data/dd/90/dd90893e7193151f/889779159</t>
  </si>
  <si>
    <t>Neuron Morphology data in tiff stack format from Patch-seq experiments in human neocortex, Cell ID 889779159</t>
  </si>
  <si>
    <t>https://download.brainimagelibrary.org/dd/90/dd90893e7193151f/889787076</t>
  </si>
  <si>
    <t>/bil/data/dd/90/dd90893e7193151f/889787076</t>
  </si>
  <si>
    <t>Neuron Morphology data in tiff stack format from Patch-seq experiments in human neocortex, Cell ID 889787076</t>
  </si>
  <si>
    <t>https://download.brainimagelibrary.org/dd/90/dd90893e7193151f/893412652</t>
  </si>
  <si>
    <t>/bil/data/dd/90/dd90893e7193151f/893412652</t>
  </si>
  <si>
    <t>Neuron Morphology data in tiff stack format from Patch-seq experiments in human neocortex, Cell ID 893412652</t>
  </si>
  <si>
    <t>https://download.brainimagelibrary.org/dd/90/dd90893e7193151f/893503755</t>
  </si>
  <si>
    <t>/bil/data/dd/90/dd90893e7193151f/893503755</t>
  </si>
  <si>
    <t>Neuron Morphology data in tiff stack format from Patch-seq experiments in human neocortex, Cell ID 893503755</t>
  </si>
  <si>
    <t>https://download.brainimagelibrary.org/dd/90/dd90893e7193151f/893647190</t>
  </si>
  <si>
    <t>/bil/data/dd/90/dd90893e7193151f/893647190</t>
  </si>
  <si>
    <t>Neuron Morphology data in tiff stack format from Patch-seq experiments in human neocortex, Cell ID 893647190</t>
  </si>
  <si>
    <t>https://download.brainimagelibrary.org/dd/90/dd90893e7193151f/893714311</t>
  </si>
  <si>
    <t>/bil/data/dd/90/dd90893e7193151f/893714311</t>
  </si>
  <si>
    <t>Neuron Morphology data in tiff stack format from Patch-seq experiments in human neocortex, Cell ID 893714311</t>
  </si>
  <si>
    <t>https://download.brainimagelibrary.org/dd/90/dd90893e7193151f/894360289</t>
  </si>
  <si>
    <t>/bil/data/dd/90/dd90893e7193151f/894360289</t>
  </si>
  <si>
    <t>Neuron Morphology data in tiff stack format from Patch-seq experiments in human neocortex, Cell ID 894360289</t>
  </si>
  <si>
    <t>https://download.brainimagelibrary.org/dd/90/dd90893e7193151f/894528079</t>
  </si>
  <si>
    <t>/bil/data/dd/90/dd90893e7193151f/894528079</t>
  </si>
  <si>
    <t>Neuron Morphology data in tiff stack format from Patch-seq experiments in human neocortex, Cell ID 894528079</t>
  </si>
  <si>
    <t>https://download.brainimagelibrary.org/dd/90/dd90893e7193151f/894610619</t>
  </si>
  <si>
    <t>/bil/data/dd/90/dd90893e7193151f/894610619</t>
  </si>
  <si>
    <t>Neuron Morphology data in tiff stack format from Patch-seq experiments in human neocortex, Cell ID 894610619</t>
  </si>
  <si>
    <t>https://download.brainimagelibrary.org/dd/90/dd90893e7193151f/911030210</t>
  </si>
  <si>
    <t>/bil/data/dd/90/dd90893e7193151f/911030210</t>
  </si>
  <si>
    <t>Neuron Morphology data in tiff stack format from Patch-seq experiments in human neocortex, Cell ID 911030210</t>
  </si>
  <si>
    <t>https://download.brainimagelibrary.org/dd/90/dd90893e7193151f/911052828</t>
  </si>
  <si>
    <t>/bil/data/dd/90/dd90893e7193151f/911052828</t>
  </si>
  <si>
    <t>Neuron Morphology data in tiff stack format from Patch-seq experiments in human neocortex, Cell ID 911052828</t>
  </si>
  <si>
    <t>https://download.brainimagelibrary.org/dd/90/dd90893e7193151f/911076688</t>
  </si>
  <si>
    <t>/bil/data/dd/90/dd90893e7193151f/911076688</t>
  </si>
  <si>
    <t>Neuron Morphology data in tiff stack format from Patch-seq experiments in human neocortex, Cell ID 911076688</t>
  </si>
  <si>
    <t>https://download.brainimagelibrary.org/dd/90/dd90893e7193151f/911084481</t>
  </si>
  <si>
    <t>/bil/data/dd/90/dd90893e7193151f/911084481</t>
  </si>
  <si>
    <t>Neuron Morphology data in tiff stack format from Patch-seq experiments in human neocortex, Cell ID 911084481</t>
  </si>
  <si>
    <t>https://download.brainimagelibrary.org/dd/90/dd90893e7193151f/911111047</t>
  </si>
  <si>
    <t>/bil/data/dd/90/dd90893e7193151f/911111047</t>
  </si>
  <si>
    <t>Neuron Morphology data in tiff stack format from Patch-seq experiments in human neocortex, Cell ID 911111047</t>
  </si>
  <si>
    <t>https://download.brainimagelibrary.org/dd/90/dd90893e7193151f/911155494</t>
  </si>
  <si>
    <t>/bil/data/dd/90/dd90893e7193151f/911155494</t>
  </si>
  <si>
    <t>Neuron Morphology data in tiff stack format from Patch-seq experiments in human neocortex, Cell ID 911155494</t>
  </si>
  <si>
    <t>https://download.brainimagelibrary.org/dd/90/dd90893e7193151f/932072449</t>
  </si>
  <si>
    <t>/bil/data/dd/90/dd90893e7193151f/932072449</t>
  </si>
  <si>
    <t>Neuron Morphology data in tiff stack format from Patch-seq experiments in human neocortex, Cell ID 932072449</t>
  </si>
  <si>
    <t>https://download.brainimagelibrary.org/dd/90/dd90893e7193151f/932161443</t>
  </si>
  <si>
    <t>/bil/data/dd/90/dd90893e7193151f/932161443</t>
  </si>
  <si>
    <t>Neuron Morphology data in tiff stack format from Patch-seq experiments in human neocortex, Cell ID 932161443</t>
  </si>
  <si>
    <t>https://download.brainimagelibrary.org/dd/90/dd90893e7193151f/977164369</t>
  </si>
  <si>
    <t>/bil/data/dd/90/dd90893e7193151f/977164369</t>
  </si>
  <si>
    <t>Neuron Morphology data in tiff stack format from Patch-seq experiments in human neocortex, Cell ID 977164369</t>
  </si>
  <si>
    <t>https://download.brainimagelibrary.org/dd/90/dd90893e7193151f/977174000</t>
  </si>
  <si>
    <t>/bil/data/dd/90/dd90893e7193151f/977174000</t>
  </si>
  <si>
    <t>Neuron Morphology data in tiff stack format from Patch-seq experiments in human neocortex, Cell ID 977174000</t>
  </si>
  <si>
    <t>https://download.brainimagelibrary.org/57/d1/57d1f5661d98dc2a/20180808_bigimage_mkslice.tif.frames</t>
  </si>
  <si>
    <t>/bil/data/57/d1/57d1f5661d98dc2a/20180808_bigimage_mkslice.tif.frames</t>
  </si>
  <si>
    <t>57d1f5661d98dc2a</t>
  </si>
  <si>
    <t>H18.03.314.11.04</t>
  </si>
  <si>
    <t>Image data from Patch-clamp experiments of the 5 recorded neurons shown in figure 3(a) of Target cell-specific synaptic dynamics of excitatory to inhibitory neuron connections in supragranular layers of human neocortex (https://doi.org/10.7554/eLife.81863)</t>
  </si>
  <si>
    <t>https://download.brainimagelibrary.org/db/65/db655ccbbc67f26b/MD783/</t>
  </si>
  <si>
    <t>/bil/data/db/65/db655ccbbc67f26b/MD783/</t>
  </si>
  <si>
    <t>db655ccbbc67f26b</t>
  </si>
  <si>
    <t>Mitra</t>
  </si>
  <si>
    <t>MD783</t>
  </si>
  <si>
    <t>multiple</t>
  </si>
  <si>
    <t>Mitra Lab</t>
  </si>
  <si>
    <t>https://download.brainimagelibrary.org/d6/d1/d6d13d0d30ebbb32/665713811/</t>
  </si>
  <si>
    <t>/bil/data/d6/d1/d6d13d0d30ebbb32/665713811/</t>
  </si>
  <si>
    <t>https://download.brainimagelibrary.org/e4/2d/e42d6385cc272c17/SW171101-01A/</t>
  </si>
  <si>
    <t>/bil/data/e4/2d/e42d6385cc272c17/SW171101-01A/</t>
  </si>
  <si>
    <t>SW171101-01A</t>
  </si>
  <si>
    <t>https://download.brainimagelibrary.org/84/c1/84c11fe5e4550ca0/SW170711-02A/</t>
  </si>
  <si>
    <t>/bil/data/84/c1/84c11fe5e4550ca0/SW170711-02A/</t>
  </si>
  <si>
    <t>SW170711-02A</t>
  </si>
  <si>
    <t>https://download.brainimagelibrary.org/84/c1/84c11fe5e4550ca0/SW170811-01A/</t>
  </si>
  <si>
    <t>/bil/data/84/c1/84c11fe5e4550ca0/SW170811-01A/</t>
  </si>
  <si>
    <t>SW170811-01A</t>
  </si>
  <si>
    <t>https://download.brainimagelibrary.org/84/c1/84c11fe5e4550ca0/SW170811-02A/</t>
  </si>
  <si>
    <t>/bil/data/84/c1/84c11fe5e4550ca0/SW170811-02A/</t>
  </si>
  <si>
    <t>SW170811-02A</t>
  </si>
  <si>
    <t>https://download.brainimagelibrary.org/84/c1/84c11fe5e4550ca0/SW171116-03A/</t>
  </si>
  <si>
    <t>/bil/data/84/c1/84c11fe5e4550ca0/SW171116-03A/</t>
  </si>
  <si>
    <t>SW171116-03A</t>
  </si>
  <si>
    <t>https://download.brainimagelibrary.org/84/c1/84c11fe5e4550ca0/SW171117-01A/</t>
  </si>
  <si>
    <t>/bil/data/84/c1/84c11fe5e4550ca0/SW171117-01A/</t>
  </si>
  <si>
    <t>SW171117-01A</t>
  </si>
  <si>
    <t>https://download.brainimagelibrary.org/84/c1/84c11fe5e4550ca0/SW171221-03A/</t>
  </si>
  <si>
    <t>/bil/data/84/c1/84c11fe5e4550ca0/SW171221-03A/</t>
  </si>
  <si>
    <t>SW171221-03A</t>
  </si>
  <si>
    <t>https://download.brainimagelibrary.org/04/48/0448f8419bdf14ca/Cux2_Ai75_F_364511_180912/</t>
  </si>
  <si>
    <t>/bil/data/04/48/0448f8419bdf14ca/Cux2_Ai75_F_364511_180912/</t>
  </si>
  <si>
    <t>0448f8419bdf14ca</t>
  </si>
  <si>
    <t>Cux2_Ai75_F_364511</t>
  </si>
  <si>
    <t>Cux2_Ai75_F_364511_180912</t>
  </si>
  <si>
    <t>https://download.brainimagelibrary.org/e7/86/e786b90382bbb613/Ctgf-T2A_Ai75_F_375437_180923/</t>
  </si>
  <si>
    <t>/bil/data/e7/86/e786b90382bbb613/Ctgf-T2A_Ai75_F_375437_180923/</t>
  </si>
  <si>
    <t>e786b90382bbb613</t>
  </si>
  <si>
    <t>Ctgf-T2A_Ai75_F_375437</t>
  </si>
  <si>
    <t>Ctgf-T2A_Ai75_F_375437_180923</t>
  </si>
  <si>
    <t>https://download.brainimagelibrary.org/ae/ad/aead64733884e4c6/pRF1sMBiF024d211023tNISSLnPuck_210218_06/</t>
  </si>
  <si>
    <t>/bil/data/ae/ad/aead64733884e4c6/pRF1sMBiF024d211023tNISSLnPuck_210218_06/</t>
  </si>
  <si>
    <t>aead64733884e4c6</t>
  </si>
  <si>
    <t>pRF1sMBiF024d211023tNISSLnPuck_210218_06</t>
  </si>
  <si>
    <t>macosko_mouse_slideseq_histologydataset_2021Q4</t>
  </si>
  <si>
    <t>This collection contains histology images of the mouse. Comments: https://docs.google.com/document/d/1rAxj5bnWYVkbwwj1-tZ8JxYHHAdS4AP5363NAnsAo4k/edit?usp=sharing</t>
  </si>
  <si>
    <t>https://download.brainimagelibrary.org/ae/ad/aead64733884e4c6/pRF1sMBiF024d211023tNISSLnPuck_210218_08/</t>
  </si>
  <si>
    <t>/bil/data/ae/ad/aead64733884e4c6/pRF1sMBiF024d211023tNISSLnPuck_210218_08/</t>
  </si>
  <si>
    <t>pRF1sMBiF024d211023tNISSLnPuck_210218_08</t>
  </si>
  <si>
    <t>https://download.brainimagelibrary.org/ae/ad/aead64733884e4c6/pRF1sMBiF024d211023tNISSLnPuck_210218_16/</t>
  </si>
  <si>
    <t>/bil/data/ae/ad/aead64733884e4c6/pRF1sMBiF024d211023tNISSLnPuck_210218_16/</t>
  </si>
  <si>
    <t>pRF1sMBiF024d211023tNISSLnPuck_210218_16</t>
  </si>
  <si>
    <t>https://download.brainimagelibrary.org/ae/ad/aead64733884e4c6/pRF1sMBiF024d211023tNISSLnPuck_210903_06/</t>
  </si>
  <si>
    <t>/bil/data/ae/ad/aead64733884e4c6/pRF1sMBiF024d211023tNISSLnPuck_210903_06/</t>
  </si>
  <si>
    <t>pRF1sMBiF024d211023tNISSLnPuck_210903_06</t>
  </si>
  <si>
    <t>https://download.brainimagelibrary.org/ae/ad/aead64733884e4c6/pRF1sMBiF024d211023tNISSLnPuck_210922_12/</t>
  </si>
  <si>
    <t>/bil/data/ae/ad/aead64733884e4c6/pRF1sMBiF024d211023tNISSLnPuck_210922_12/</t>
  </si>
  <si>
    <t>pRF1sMBiF024d211023tNISSLnPuck_210922_12</t>
  </si>
  <si>
    <t>https://download.brainimagelibrary.org/ae/ad/aead64733884e4c6/pRF1sMBiF024d211023tNISSLnPuck_211013_05/</t>
  </si>
  <si>
    <t>/bil/data/ae/ad/aead64733884e4c6/pRF1sMBiF024d211023tNISSLnPuck_211013_05/</t>
  </si>
  <si>
    <t>pRF1sMBiF024d211023tNISSLnPuck_211013_05</t>
  </si>
  <si>
    <t>https://download.brainimagelibrary.org/ae/ad/aead64733884e4c6/pRF1sMBiF024d211023tNISSLnPuck_211013_08/</t>
  </si>
  <si>
    <t>/bil/data/ae/ad/aead64733884e4c6/pRF1sMBiF024d211023tNISSLnPuck_211013_08/</t>
  </si>
  <si>
    <t>pRF1sMBiF024d211023tNISSLnPuck_211013_08</t>
  </si>
  <si>
    <t>https://download.brainimagelibrary.org/ae/ad/aead64733884e4c6/pRF1sMBiF024d211023tNISSLnPuck_211013_11/</t>
  </si>
  <si>
    <t>/bil/data/ae/ad/aead64733884e4c6/pRF1sMBiF024d211023tNISSLnPuck_211013_11/</t>
  </si>
  <si>
    <t>pRF1sMBiF024d211023tNISSLnPuck_211013_11</t>
  </si>
  <si>
    <t>https://download.brainimagelibrary.org/8d/ad/8dade6699fc4d327/SW171120-01A/</t>
  </si>
  <si>
    <t>/bil/data/8d/ad/8dade6699fc4d327/SW171120-01A/</t>
  </si>
  <si>
    <t>8dade6699fc4d327</t>
  </si>
  <si>
    <t>SW171120-01A</t>
  </si>
  <si>
    <t>Collection 8dade6699fc4d327</t>
  </si>
  <si>
    <t>https://download.brainimagelibrary.org/8d/ad/8dade6699fc4d327/SW171120-02A/</t>
  </si>
  <si>
    <t>/bil/data/8d/ad/8dade6699fc4d327/SW171120-02A/</t>
  </si>
  <si>
    <t>SW171120-02A</t>
  </si>
  <si>
    <t>https://download.brainimagelibrary.org/8d/ad/8dade6699fc4d327/SW171120-04A/</t>
  </si>
  <si>
    <t>/bil/data/8d/ad/8dade6699fc4d327/SW171120-04A/</t>
  </si>
  <si>
    <t>SW171120-04A</t>
  </si>
  <si>
    <t>https://download.brainimagelibrary.org/8d/ad/8dade6699fc4d327/SW171120-05A/</t>
  </si>
  <si>
    <t>/bil/data/8d/ad/8dade6699fc4d327/SW171120-05A/</t>
  </si>
  <si>
    <t>SW171120-05A</t>
  </si>
  <si>
    <t>https://download.brainimagelibrary.org/8d/ad/8dade6699fc4d327/SW171219-01A/</t>
  </si>
  <si>
    <t>/bil/data/8d/ad/8dade6699fc4d327/SW171219-01A/</t>
  </si>
  <si>
    <t>SW171219-01A</t>
  </si>
  <si>
    <t>https://download.brainimagelibrary.org/08/8e/088ec0d5ccb2fa1d/</t>
  </si>
  <si>
    <t>/bil/data/08/8e/088ec0d5ccb2fa1d/</t>
  </si>
  <si>
    <t>088ec0d5ccb2fa1d</t>
  </si>
  <si>
    <t>Cortex 20210209_CJLoreleai_Ex12_S1_Lamp5+_RXFP1-_Hippo-Region 012</t>
  </si>
  <si>
    <t>NCX</t>
  </si>
  <si>
    <t>https://download.brainimagelibrary.org/0b/e4/0be4b0fe677f48c2/</t>
  </si>
  <si>
    <t>/bil/data/0b/e4/0be4b0fe677f48c2/</t>
  </si>
  <si>
    <t>0be4b0fe677f48c2</t>
  </si>
  <si>
    <t>Cortex 20210520_CJLoreleai_Ex17_S2_SST+_NPY-_Hippo-Region 073</t>
  </si>
  <si>
    <t>Image and morphological reconstruction of a cortical interneuron from marmoset, Loreleai, after systemic viral IV injection with AAV2/9-hDlx-GFP-fGFP, imaged in May 2021 - positive for DLX5/6-GFP, positive for Somatostatin, and negative for Neuropeptide Y.</t>
  </si>
  <si>
    <t>https://download.brainimagelibrary.org/1e/4b/1e4b386153bafe35/</t>
  </si>
  <si>
    <t>/bil/data/1e/4b/1e4b386153bafe35/</t>
  </si>
  <si>
    <t>1e4b386153bafe35</t>
  </si>
  <si>
    <t>Cortex 20210525_CJLoreleai_Ex17_S3_SST+_TRHDE-_Hippo-Region 003</t>
  </si>
  <si>
    <t>Image and morphological reconstruction of a cortical interneuron from marmoset, Loreleai, after systemic viral IV injection with AAV2/9-hDlx-GFP-fGFP, imaged in May 2021 - positive for DLX5/6-GFP, positive for Somatostatin, and negative for Thyrotropin Releasing Hormone Degrading Enzyme.</t>
  </si>
  <si>
    <t>https://download.brainimagelibrary.org/33/9b/339bbe4c4d1bbe2f/</t>
  </si>
  <si>
    <t>/bil/data/33/9b/339bbe4c4d1bbe2f/</t>
  </si>
  <si>
    <t>339bbe4c4d1bbe2f</t>
  </si>
  <si>
    <t>Cortex 20210520_CJLoreleai_Ex17_S2_SST+_NPY-_Hippo-Region 010</t>
  </si>
  <si>
    <t>https://download.brainimagelibrary.org/34/1e/341e1265637c09ec/</t>
  </si>
  <si>
    <t>/bil/data/34/1e/341e1265637c09ec/</t>
  </si>
  <si>
    <t>341e1265637c09ec</t>
  </si>
  <si>
    <t>Cortex 20210603_CJLoreleai_Ex17_S4_SST_SFRP2_Hippo-Region 009</t>
  </si>
  <si>
    <t>Image and morphological reconstruction of a cortical interneuron from marmoset, Loreleai, after systemic viral IV injection with AAV2/9-hDlx-GFP-fGFP, imaged in February 2021 - positive for DLX5/6-GFP, negative for Somatostatin, and positive for Secreted Frizzled Related Protein 2.</t>
  </si>
  <si>
    <t>https://download.brainimagelibrary.org/45/86/4586b41fee2bbfba/</t>
  </si>
  <si>
    <t>/bil/data/45/86/4586b41fee2bbfba/</t>
  </si>
  <si>
    <t>4586b41fee2bbfba</t>
  </si>
  <si>
    <t>Cortex 20210518_CJLoreleai_Ex16_S2_CCK_TRPC6_STR-Region 050</t>
  </si>
  <si>
    <t>Image and morphological reconstruction of a cortical interneuron from marmoset, Loreleai, after systemic viral IV injection with AAV2/9-hDlx-GFP-fGFP, imaged in May 2021 - positive for DLX5/6-GFP, positive for Cholecystokinin, and negative for Transient Receptor Potential Cation Channel Subfamily C Member 6.</t>
  </si>
  <si>
    <t>https://download.brainimagelibrary.org/49/a9/49a9dd313628771f/</t>
  </si>
  <si>
    <t>/bil/data/49/a9/49a9dd313628771f/</t>
  </si>
  <si>
    <t>49a9dd313628771f</t>
  </si>
  <si>
    <t>Prefrontal Cortex 20210512_CJLoreleai_Ex16_S3_VIP+_SPPI-_CTX-Region 020</t>
  </si>
  <si>
    <t>Image and morphological reconstruction of a cortical interneuron from marmoset, Loreleai, after systemic viral IV injection with AAV2/9-hDlx-GFP-fGFP, imaged in May 2021 - positive for DLX5/6-GFP, positive for Vasoactive Intestinal Peptide, and negative for Secreted Phosphoprotein 1.</t>
  </si>
  <si>
    <t>https://download.brainimagelibrary.org/4c/ec/4cec0b858931b878/</t>
  </si>
  <si>
    <t>/bil/data/4c/ec/4cec0b858931b878/</t>
  </si>
  <si>
    <t>4cec0b858931b878</t>
  </si>
  <si>
    <t>Visual Cortex 20210803_CJLoreleai_Ex18_S2_VIP_CRH-Region 075</t>
  </si>
  <si>
    <t>https://download.brainimagelibrary.org/50/d0/50d0bcb8db227cd6/</t>
  </si>
  <si>
    <t>/bil/data/50/d0/50d0bcb8db227cd6/</t>
  </si>
  <si>
    <t>50d0bcb8db227cd6</t>
  </si>
  <si>
    <t>Cortex 20210603_CJLoreleai_Ex17_S4_SST_SFRP2_Hippo-Region 079</t>
  </si>
  <si>
    <t>Image and morphological reconstruction of a cortical interneuron from marmoset, Loreleai, after systemic viral IV injection with AAV2/9-hDlx-GFP-fGFP, imaged in June 2021 - positive for DLX5/6-GFP, positive for Somatostatin, and positive for Secreted Frizzled Related Protein 2</t>
  </si>
  <si>
    <t>https://download.brainimagelibrary.org/5d/23/5d23af21b7e47159/</t>
  </si>
  <si>
    <t>/bil/data/5d/23/5d23af21b7e47159/</t>
  </si>
  <si>
    <t>5d23af21b7e47159</t>
  </si>
  <si>
    <t>Cortex 20210504_CJLoreleai_Ex15_S1_VIP-_CRH+_STR-Region 062</t>
  </si>
  <si>
    <t>Image and morphological reconstruction of a cortical interneuron from marmoset, Loreleai, after systemic viral IV injection with AAV2/9-hDlx-GFP-fGFP, imaged in May 2021 - positive for DLX5/6-GFP, negative for Vasoactive Intestinal Peptide, and positive for Corticotropin Releasing Hormone.</t>
  </si>
  <si>
    <t>https://download.brainimagelibrary.org/5f/91/5f91cab67a9c1a81/</t>
  </si>
  <si>
    <t>/bil/data/5f/91/5f91cab67a9c1a81/</t>
  </si>
  <si>
    <t>5f91cab67a9c1a81</t>
  </si>
  <si>
    <t>Visual Cortex 20210512_CJLoreleai_Ex16_S3_VIP+_SPPI-_CTX- Region 073</t>
  </si>
  <si>
    <t>https://download.brainimagelibrary.org/60/5a/605ad2db89717ae2/</t>
  </si>
  <si>
    <t>/bil/data/60/5a/605ad2db89717ae2/</t>
  </si>
  <si>
    <t>605ad2db89717ae2</t>
  </si>
  <si>
    <t>Cortex 20210518_CJLoreleai_Ex16_S2_CCK_TRPC6_STR-Region 019</t>
  </si>
  <si>
    <t>Cortex 20210518_CJLoreleai_Ex16_S2_CCK+_TRPC6+_STR-Region 019</t>
  </si>
  <si>
    <t>https://download.brainimagelibrary.org/81/35/81351c83dc94acd3/</t>
  </si>
  <si>
    <t>/bil/data/81/35/81351c83dc94acd3/</t>
  </si>
  <si>
    <t>81351c83dc94acd3</t>
  </si>
  <si>
    <t>Cortex 20210525_CJLoreleai_Ex17_S3_SST-_TRHDE+_Hippo-Region 018</t>
  </si>
  <si>
    <t>Image and morphological reconstruction of a cortical interneuron from marmoset, Loreleai, after systemic viral IV injection with AAV2/9-hDlx-GFP-fGFP, imaged in May 2021 - positive for DLX5/6-GFP, negative for Somatostatin, and positive for Thyrotropin Releasing Hormone Degrading Enzyme.</t>
  </si>
  <si>
    <t>https://download.brainimagelibrary.org/ac/21/ac219516e07cf3c7/</t>
  </si>
  <si>
    <t>/bil/data/ac/21/ac219516e07cf3c7/</t>
  </si>
  <si>
    <t>ac219516e07cf3c7</t>
  </si>
  <si>
    <t>Cortex 20210209_CJLoreleai_Ex12_S1_Lamp5+_RXFP1-_Hippo-Region 079</t>
  </si>
  <si>
    <t>https://download.brainimagelibrary.org/fc/9b/fc9bc2ebfeecf08f/</t>
  </si>
  <si>
    <t>/bil/data/fc/9b/fc9bc2ebfeecf08f/</t>
  </si>
  <si>
    <t>fc9bc2ebfeecf08f</t>
  </si>
  <si>
    <t>Cortex 20210520_CJLoreleai_Ex17_S2_SST+_NPY-_Hippo-Region 061</t>
  </si>
  <si>
    <t>https://download.brainimagelibrary.org/f1/76/f176797bfade9848/</t>
  </si>
  <si>
    <t>/bil/data/f1/76/f176797bfade9848/</t>
  </si>
  <si>
    <t>f176797bfade9848</t>
  </si>
  <si>
    <t>Cortex 20210223_CJLoreleai_Ex13_S1_SST-_SFRP2+_Hippo-Region 053</t>
  </si>
  <si>
    <t>https://download.brainimagelibrary.org/74/02/7402741313727c9b/tissuecyte_data/0500373086/</t>
  </si>
  <si>
    <t>/bil/data/74/02/7402741313727c9b/tissuecyte_data/0500373086/</t>
  </si>
  <si>
    <t>Chat-IRES-Cre-neo</t>
  </si>
  <si>
    <t>NDB Diagonal band nucleus</t>
  </si>
  <si>
    <t>https://download.brainimagelibrary.org/e8/20/e820c8267a0cbedb/2018Q4_U01/SW180405-02A/</t>
  </si>
  <si>
    <t>/bil/data/e8/20/e820c8267a0cbedb/2018Q4_U01/SW180405-02A/</t>
  </si>
  <si>
    <t>SW180405-02A</t>
  </si>
  <si>
    <t>NOT:MOp:VAL:PF</t>
  </si>
  <si>
    <t>https://download.brainimagelibrary.org/fc/4c/fc4c2570c3711952</t>
  </si>
  <si>
    <t>/bil/data/fc/4c/fc4c2570c3711952</t>
  </si>
  <si>
    <t>fc4c2570c3711952</t>
  </si>
  <si>
    <t>Xiaowei Zhuang and Yi Zhang</t>
  </si>
  <si>
    <t>Zhuang_MERFISH_NAc</t>
  </si>
  <si>
    <t>Strain_Name='C57BL/6N';</t>
  </si>
  <si>
    <t>nucleus accumbens (NAc)</t>
  </si>
  <si>
    <t>zhuang_merfish_NAc</t>
  </si>
  <si>
    <t>MERFISH imaging of the mouse nucleus accumbens</t>
  </si>
  <si>
    <t>https://download.brainimagelibrary.org/69/fe/69fe931fee2b2215/966905488</t>
  </si>
  <si>
    <t>/bil/data/69/fe/69fe931fee2b2215/966905488</t>
  </si>
  <si>
    <t>OccL</t>
  </si>
  <si>
    <t>https://download.brainimagelibrary.org/85/f4/85f4b93699151f1c/966910744</t>
  </si>
  <si>
    <t>/bil/data/85/f4/85f4b93699151f1c/966910744</t>
  </si>
  <si>
    <t>Neuron Morphology data in .swc format from Patch-seq experiments in human neocortex, Cell ID 966910744</t>
  </si>
  <si>
    <t>https://download.brainimagelibrary.org/dd/90/dd90893e7193151f/966905488</t>
  </si>
  <si>
    <t>/bil/data/dd/90/dd90893e7193151f/966905488</t>
  </si>
  <si>
    <t>Neuron Morphology data in tiff stack format from Patch-seq experiments in human neocortex, Cell ID 966905488</t>
  </si>
  <si>
    <t>https://download.brainimagelibrary.org/dd/90/dd90893e7193151f/966910744</t>
  </si>
  <si>
    <t>/bil/data/dd/90/dd90893e7193151f/966910744</t>
  </si>
  <si>
    <t>Neuron Morphology data in tiff stack format from Patch-seq experiments in human neocortex, Cell ID 966910744</t>
  </si>
  <si>
    <t>https://download.brainimagelibrary.org/eb/ce/ebce8fe0d38c0cfb/191028_JH_HK0230_Fezf2LSLflp_ORBl_VLO_female_processed</t>
  </si>
  <si>
    <t>/bil/data/eb/ce/ebce8fe0d38c0cfb/191028_JH_HK0230_Fezf2LSLflp_ORBl_VLO_female_processed</t>
  </si>
  <si>
    <t>ebce8fe0d38c0cfb</t>
  </si>
  <si>
    <t>191028_JH_HK0230_Fezf2LSLflp_ORBl_VLO_female_processed</t>
  </si>
  <si>
    <t>ORBl</t>
  </si>
  <si>
    <t>191028_JH_HK0230_Fezf2LSLflp_ORBl_VLO_female</t>
  </si>
  <si>
    <t>https://download.brainimagelibrary.org/08/40/08407976f55bb1f0/190117_JH_HK0083_PlexinD1LSLflp_ORBl_LO_male_processed/</t>
  </si>
  <si>
    <t>/bil/data/08/40/08407976f55bb1f0/190117_JH_HK0083_PlexinD1LSLflp_ORBl_LO_male_processed/</t>
  </si>
  <si>
    <t>08407976f55bb1f0</t>
  </si>
  <si>
    <t>190117_JH_HK0083_PlexinD1LSLflp_ORBl_LO_male</t>
  </si>
  <si>
    <t>https://download.brainimagelibrary.org/a6/7f/a67fa39adb4b7ef5/190301_JH_HK0111_Fezf2LSLflp_ORBl_LO_female_processed/</t>
  </si>
  <si>
    <t>/bil/data/a6/7f/a67fa39adb4b7ef5/190301_JH_HK0111_Fezf2LSLflp_ORBl_LO_female_processed/</t>
  </si>
  <si>
    <t>a67fa39adb4b7ef5</t>
  </si>
  <si>
    <t>190301_JH_HK0111_FezfLSLflp_ORBl_LO_female</t>
  </si>
  <si>
    <t>https://download.brainimagelibrary.org/b2/cb/b2cb49e24a446fac/190523_JH_HK0152_PlexinD1LSLflp_ORBl_LO_female_processed/</t>
  </si>
  <si>
    <t>/bil/data/b2/cb/b2cb49e24a446fac/190523_JH_HK0152_PlexinD1LSLflp_ORBl_LO_female_processed/</t>
  </si>
  <si>
    <t>b2cb49e24a446fac</t>
  </si>
  <si>
    <t>190523_JH_HK0152_PlexinD1LSLflp_ORBl_LO_female</t>
  </si>
  <si>
    <t>https://download.brainimagelibrary.org/d9/b8/d9b827f296313258/1U01MH114829-01/SW181030-03A/</t>
  </si>
  <si>
    <t>/bil/data/d9/b8/d9b827f296313258/1U01MH114829-01/SW181030-03A/</t>
  </si>
  <si>
    <t>SW181030-03A</t>
  </si>
  <si>
    <t>ORBl/MOs:fail:MOs_5:fail</t>
  </si>
  <si>
    <t>https://download.brainimagelibrary.org/33/b7/33b777ba2f69c2a7/191027_JH_HK0231_Fezf2LSLflp_ORBm_MO_female_processed</t>
  </si>
  <si>
    <t>/bil/data/33/b7/33b777ba2f69c2a7/191027_JH_HK0231_Fezf2LSLflp_ORBm_MO_female_processed</t>
  </si>
  <si>
    <t>33b777ba2f69c2a7</t>
  </si>
  <si>
    <t>191027_JH_HK0231_Fezf2LSLflp_ORBm_MO_female_processed</t>
  </si>
  <si>
    <t>ORBm</t>
  </si>
  <si>
    <t>191027_JH_HK0231_Fezf2LSLflp_ORBm_MO_female</t>
  </si>
  <si>
    <t>https://download.brainimagelibrary.org/80/5f/805f9cd762246ec9/190312_JH_HK0116_Tle4LSLflp_ORBm_MO_male_processed/</t>
  </si>
  <si>
    <t>/bil/data/80/5f/805f9cd762246ec9/190312_JH_HK0116_Tle4LSLflp_ORBm_MO_male_processed/</t>
  </si>
  <si>
    <t>805f9cd762246ec9</t>
  </si>
  <si>
    <t>190212_JH_HK0116_Tle4LSLflp_ORBm_MO_male</t>
  </si>
  <si>
    <t>190312_JH_HK0116_Tle4LSLflp_ORBm_MO_male</t>
  </si>
  <si>
    <t>https://download.brainimagelibrary.org/fb/eb/fbeb93af8de3b2ba/191009_JH_HK0229_Tle4LSLflp_ORBvl_VO_female_processed</t>
  </si>
  <si>
    <t>/bil/data/fb/eb/fbeb93af8de3b2ba/191009_JH_HK0229_Tle4LSLflp_ORBvl_VO_female_processed</t>
  </si>
  <si>
    <t>fbeb93af8de3b2ba</t>
  </si>
  <si>
    <t>191009_JH_HK0229_Tle4LSLflp_ORBvl_VO_female_processed</t>
  </si>
  <si>
    <t>ORBvl</t>
  </si>
  <si>
    <t>191009_JH_HK0229_Tle4LSLflp_ORBvl_VO_female</t>
  </si>
  <si>
    <t>https://download.brainimagelibrary.org/49/33/493378786ca713dc/190213_JH_HK0101_Fezf2LSLflp_ORBvl_VO_male_processed/</t>
  </si>
  <si>
    <t>/bil/data/49/33/493378786ca713dc/190213_JH_HK0101_Fezf2LSLflp_ORBvl_VO_male_processed/</t>
  </si>
  <si>
    <t>493378786ca713dc</t>
  </si>
  <si>
    <t>190213_JH_HK0101_Fezf2LSLflp_ORBvl_VO_male</t>
  </si>
  <si>
    <t>https://download.brainimagelibrary.org/7d/44/7d44575c07290d58/181217_JH_HK0072_PlexinD1LSLflp_ORBvl_VO_male_processed</t>
  </si>
  <si>
    <t>/bil/data/7d/44/7d44575c07290d58/181217_JH_HK0072_PlexinD1LSLflp_ORBvl_VO_male_processed</t>
  </si>
  <si>
    <t>7d44575c07290d58</t>
  </si>
  <si>
    <t>181217_JH_HK0072_PlexinD1LSLflp_ORBvl_VO__male</t>
  </si>
  <si>
    <t>181217_JH_HK0072_PlexinD1LSLflp_ORBvl_VO_male</t>
  </si>
  <si>
    <t>https://download.brainimagelibrary.org/82/e9/82e9592c90c456ef/1U01MH114829-01/SW190215-02A/</t>
  </si>
  <si>
    <t>/bil/data/82/e9/82e9592c90c456ef/1U01MH114829-01/SW190215-02A/</t>
  </si>
  <si>
    <t>SW190215-02A</t>
  </si>
  <si>
    <t>ORBvl:LHA:LSc:PL</t>
  </si>
  <si>
    <t>https://download.brainimagelibrary.org/e8/20/e820c8267a0cbedb/2018Q4_U01/SW180612-01A/</t>
  </si>
  <si>
    <t>/bil/data/e8/20/e820c8267a0cbedb/2018Q4_U01/SW180612-01A/</t>
  </si>
  <si>
    <t>SW180612-01A</t>
  </si>
  <si>
    <t>ORBvl:PTLP:VISam:CA1</t>
  </si>
  <si>
    <t>https://download.brainimagelibrary.org/d9/b8/d9b827f296313258/1U01MH114829-01/SW190312-05A/</t>
  </si>
  <si>
    <t>/bil/data/d9/b8/d9b827f296313258/1U01MH114829-01/SW190312-05A/</t>
  </si>
  <si>
    <t>NCBI:txid10105</t>
  </si>
  <si>
    <t>SW190312-05A</t>
  </si>
  <si>
    <t>OT:BLAam:IMD</t>
  </si>
  <si>
    <t>https://download.brainimagelibrary.org/d8/33/d833ba8bd931f23f/907564709</t>
  </si>
  <si>
    <t>/bil/data/d8/33/d833ba8bd931f23f/907564709</t>
  </si>
  <si>
    <t>PaCG</t>
  </si>
  <si>
    <t>https://download.brainimagelibrary.org/d8/33/d833ba8bd931f23f/907584932</t>
  </si>
  <si>
    <t>/bil/data/d8/33/d833ba8bd931f23f/907584932</t>
  </si>
  <si>
    <t>https://download.brainimagelibrary.org/d8/33/d833ba8bd931f23f/907585117</t>
  </si>
  <si>
    <t>/bil/data/d8/33/d833ba8bd931f23f/907585117</t>
  </si>
  <si>
    <t>https://download.brainimagelibrary.org/d8/33/d833ba8bd931f23f/907597822</t>
  </si>
  <si>
    <t>/bil/data/d8/33/d833ba8bd931f23f/907597822</t>
  </si>
  <si>
    <t>https://download.brainimagelibrary.org/d8/33/d833ba8bd931f23f/914354833</t>
  </si>
  <si>
    <t>/bil/data/d8/33/d833ba8bd931f23f/914354833</t>
  </si>
  <si>
    <t>https://download.brainimagelibrary.org/85/f4/85f4b93699151f1c/912290093</t>
  </si>
  <si>
    <t>/bil/data/85/f4/85f4b93699151f1c/912290093</t>
  </si>
  <si>
    <t>Neuron Morphology data in .swc format from Patch-seq experiments in human neocortex, Cell ID 912290093</t>
  </si>
  <si>
    <t>https://download.brainimagelibrary.org/dd/90/dd90893e7193151f/907564709</t>
  </si>
  <si>
    <t>/bil/data/dd/90/dd90893e7193151f/907564709</t>
  </si>
  <si>
    <t>Neuron Morphology data in tiff stack format from Patch-seq experiments in human neocortex, Cell ID 907564709</t>
  </si>
  <si>
    <t>https://download.brainimagelibrary.org/dd/90/dd90893e7193151f/907584932</t>
  </si>
  <si>
    <t>/bil/data/dd/90/dd90893e7193151f/907584932</t>
  </si>
  <si>
    <t>Neuron Morphology data in tiff stack format from Patch-seq experiments in human neocortex, Cell ID 907584932</t>
  </si>
  <si>
    <t>https://download.brainimagelibrary.org/dd/90/dd90893e7193151f/907585117</t>
  </si>
  <si>
    <t>/bil/data/dd/90/dd90893e7193151f/907585117</t>
  </si>
  <si>
    <t>Neuron Morphology data in tiff stack format from Patch-seq experiments in human neocortex, Cell ID 907585117</t>
  </si>
  <si>
    <t>https://download.brainimagelibrary.org/dd/90/dd90893e7193151f/907597822</t>
  </si>
  <si>
    <t>/bil/data/dd/90/dd90893e7193151f/907597822</t>
  </si>
  <si>
    <t>Neuron Morphology data in tiff stack format from Patch-seq experiments in human neocortex, Cell ID 907597822</t>
  </si>
  <si>
    <t>https://download.brainimagelibrary.org/dd/90/dd90893e7193151f/912201392</t>
  </si>
  <si>
    <t>/bil/data/dd/90/dd90893e7193151f/912201392</t>
  </si>
  <si>
    <t>Neuron Morphology data in tiff stack format from Patch-seq experiments in human neocortex, Cell ID 912201392</t>
  </si>
  <si>
    <t>https://download.brainimagelibrary.org/dd/90/dd90893e7193151f/912290093</t>
  </si>
  <si>
    <t>/bil/data/dd/90/dd90893e7193151f/912290093</t>
  </si>
  <si>
    <t>Neuron Morphology data in tiff stack format from Patch-seq experiments in human neocortex, Cell ID 912290093</t>
  </si>
  <si>
    <t>https://download.brainimagelibrary.org/dd/90/dd90893e7193151f/914354833</t>
  </si>
  <si>
    <t>/bil/data/dd/90/dd90893e7193151f/914354833</t>
  </si>
  <si>
    <t>Neuron Morphology data in tiff stack format from Patch-seq experiments in human neocortex, Cell ID 914354833</t>
  </si>
  <si>
    <t>https://download.brainimagelibrary.org/d7/8e/d78e2226de736f24/1U19MH114821-01/SW190628-03A/</t>
  </si>
  <si>
    <t>/bil/data/d7/8e/d78e2226de736f24/1U19MH114821-01/SW190628-03A/</t>
  </si>
  <si>
    <t>SW190628-03A</t>
  </si>
  <si>
    <t>PAG:PAG:MRN:APN</t>
  </si>
  <si>
    <t>https://download.brainimagelibrary.org/d7/8e/d78e2226de736f24/1U19MH114821-01/SW190613-12A/</t>
  </si>
  <si>
    <t>/bil/data/d7/8e/d78e2226de736f24/1U19MH114821-01/SW190613-12A/</t>
  </si>
  <si>
    <t>SW190613-12A</t>
  </si>
  <si>
    <t>PAG:V:PRNr</t>
  </si>
  <si>
    <t>https://download.brainimagelibrary.org/04/64/04646ca62a4c2ad4/1U19MH114821-01/SW190924-02A</t>
  </si>
  <si>
    <t>/bil/data/04/64/04646ca62a4c2ad4/1U19MH114821-01/SW190924-02A</t>
  </si>
  <si>
    <t>SW190924-02A</t>
  </si>
  <si>
    <t>PAG.d:PAG.m:PAG.d:PPN</t>
  </si>
  <si>
    <t>https://download.brainimagelibrary.org/04/64/04646ca62a4c2ad4/1U19MH114821-01/SW190924-01A</t>
  </si>
  <si>
    <t>/bil/data/04/64/04646ca62a4c2ad4/1U19MH114821-01/SW190924-01A</t>
  </si>
  <si>
    <t>SW190924-01A</t>
  </si>
  <si>
    <t>PAG.d:PAG.m:PAG.v/DR:PPN</t>
  </si>
  <si>
    <t>https://download.brainimagelibrary.org/04/64/04646ca62a4c2ad4/1U19MH114821-01/SW190829-05A</t>
  </si>
  <si>
    <t>/bil/data/04/64/04646ca62a4c2ad4/1U19MH114821-01/SW190829-05A</t>
  </si>
  <si>
    <t>SW190829-05A</t>
  </si>
  <si>
    <t>PAGm:SCig-b:AT</t>
  </si>
  <si>
    <t>https://download.brainimagelibrary.org/49/e6/49e6114ba67eda01/1031694285</t>
  </si>
  <si>
    <t>/bil/data/49/e6/49e6114ba67eda01/1031694285</t>
  </si>
  <si>
    <t>ParL</t>
  </si>
  <si>
    <t>https://download.brainimagelibrary.org/49/e6/49e6114ba67eda01/1067046008</t>
  </si>
  <si>
    <t>/bil/data/49/e6/49e6114ba67eda01/1067046008</t>
  </si>
  <si>
    <t>https://download.brainimagelibrary.org/d8/33/d833ba8bd931f23f/1060105621</t>
  </si>
  <si>
    <t>/bil/data/d8/33/d833ba8bd931f23f/1060105621</t>
  </si>
  <si>
    <t>https://download.brainimagelibrary.org/d8/33/d833ba8bd931f23f/1060169142</t>
  </si>
  <si>
    <t>/bil/data/d8/33/d833ba8bd931f23f/1060169142</t>
  </si>
  <si>
    <t>https://download.brainimagelibrary.org/d8/33/d833ba8bd931f23f/1061696800</t>
  </si>
  <si>
    <t>/bil/data/d8/33/d833ba8bd931f23f/1061696800</t>
  </si>
  <si>
    <t>https://download.brainimagelibrary.org/d8/33/d833ba8bd931f23f/1061720975</t>
  </si>
  <si>
    <t>/bil/data/d8/33/d833ba8bd931f23f/1061720975</t>
  </si>
  <si>
    <t>https://download.brainimagelibrary.org/85/f4/85f4b93699151f1c/1059241121</t>
  </si>
  <si>
    <t>/bil/data/85/f4/85f4b93699151f1c/1059241121</t>
  </si>
  <si>
    <t>Neuron Morphology data in .swc format from Patch-seq experiments in human neocortex, Cell ID 1059241121</t>
  </si>
  <si>
    <t>https://download.brainimagelibrary.org/dd/90/dd90893e7193151f/1031694285</t>
  </si>
  <si>
    <t>/bil/data/dd/90/dd90893e7193151f/1031694285</t>
  </si>
  <si>
    <t>Neuron Morphology data in tiff stack format from Patch-seq experiments in human neocortex, Cell ID 1031694285</t>
  </si>
  <si>
    <t>https://download.brainimagelibrary.org/dd/90/dd90893e7193151f/1059241121</t>
  </si>
  <si>
    <t>/bil/data/dd/90/dd90893e7193151f/1059241121</t>
  </si>
  <si>
    <t>Neuron Morphology data in tiff stack format from Patch-seq experiments in human neocortex, Cell ID 1059241121</t>
  </si>
  <si>
    <t>https://download.brainimagelibrary.org/dd/90/dd90893e7193151f/1059245963</t>
  </si>
  <si>
    <t>/bil/data/dd/90/dd90893e7193151f/1059245963</t>
  </si>
  <si>
    <t>Neuron Morphology data in tiff stack format from Patch-seq experiments in human neocortex, Cell ID 1059245963</t>
  </si>
  <si>
    <t>https://download.brainimagelibrary.org/dd/90/dd90893e7193151f/1060105621</t>
  </si>
  <si>
    <t>/bil/data/dd/90/dd90893e7193151f/1060105621</t>
  </si>
  <si>
    <t>Neuron Morphology data in tiff stack format from Patch-seq experiments in human neocortex, Cell ID 1060105621</t>
  </si>
  <si>
    <t>https://download.brainimagelibrary.org/dd/90/dd90893e7193151f/1060125413</t>
  </si>
  <si>
    <t>/bil/data/dd/90/dd90893e7193151f/1060125413</t>
  </si>
  <si>
    <t>Neuron Morphology data in tiff stack format from Patch-seq experiments in human neocortex, Cell ID 1060125413</t>
  </si>
  <si>
    <t>https://download.brainimagelibrary.org/dd/90/dd90893e7193151f/1060128853</t>
  </si>
  <si>
    <t>/bil/data/dd/90/dd90893e7193151f/1060128853</t>
  </si>
  <si>
    <t>Neuron Morphology data in tiff stack format from Patch-seq experiments in human neocortex, Cell ID 1060128853</t>
  </si>
  <si>
    <t>https://download.brainimagelibrary.org/dd/90/dd90893e7193151f/1060169142</t>
  </si>
  <si>
    <t>/bil/data/dd/90/dd90893e7193151f/1060169142</t>
  </si>
  <si>
    <t>Neuron Morphology data in tiff stack format from Patch-seq experiments in human neocortex, Cell ID 1060169142</t>
  </si>
  <si>
    <t>https://download.brainimagelibrary.org/dd/90/dd90893e7193151f/1061691056</t>
  </si>
  <si>
    <t>/bil/data/dd/90/dd90893e7193151f/1061691056</t>
  </si>
  <si>
    <t>Neuron Morphology data in tiff stack format from Patch-seq experiments in human neocortex, Cell ID 1061691056</t>
  </si>
  <si>
    <t>https://download.brainimagelibrary.org/dd/90/dd90893e7193151f/1061696800</t>
  </si>
  <si>
    <t>/bil/data/dd/90/dd90893e7193151f/1061696800</t>
  </si>
  <si>
    <t>Neuron Morphology data in tiff stack format from Patch-seq experiments in human neocortex, Cell ID 1061696800</t>
  </si>
  <si>
    <t>https://download.brainimagelibrary.org/dd/90/dd90893e7193151f/1061720975</t>
  </si>
  <si>
    <t>/bil/data/dd/90/dd90893e7193151f/1061720975</t>
  </si>
  <si>
    <t>Neuron Morphology data in tiff stack format from Patch-seq experiments in human neocortex, Cell ID 1061720975</t>
  </si>
  <si>
    <t>https://download.brainimagelibrary.org/dd/90/dd90893e7193151f/1061726425</t>
  </si>
  <si>
    <t>/bil/data/dd/90/dd90893e7193151f/1061726425</t>
  </si>
  <si>
    <t>Neuron Morphology data in tiff stack format from Patch-seq experiments in human neocortex, Cell ID 1061726425</t>
  </si>
  <si>
    <t>https://download.brainimagelibrary.org/dd/90/dd90893e7193151f/1067046008</t>
  </si>
  <si>
    <t>/bil/data/dd/90/dd90893e7193151f/1067046008</t>
  </si>
  <si>
    <t>Neuron Morphology data in tiff stack format from Patch-seq experiments in human neocortex, Cell ID 1067046008</t>
  </si>
  <si>
    <t>https://download.brainimagelibrary.org/74/02/7402741313727c9b/tissuecyte_data/0500370934/</t>
  </si>
  <si>
    <t>/bil/data/74/02/7402741313727c9b/tissuecyte_data/0500370934/</t>
  </si>
  <si>
    <t>PARN Parvicellular reticular nucleus</t>
  </si>
  <si>
    <t>https://download.brainimagelibrary.org/74/02/7402741313727c9b/tissuecyte_data/0500373300/</t>
  </si>
  <si>
    <t>/bil/data/74/02/7402741313727c9b/tissuecyte_data/0500373300/</t>
  </si>
  <si>
    <t>https://download.brainimagelibrary.org/04/64/04646ca62a4c2ad4/1U19MH114821-01/SW190926-02A</t>
  </si>
  <si>
    <t>/bil/data/04/64/04646ca62a4c2ad4/1U19MH114821-01/SW190926-02A</t>
  </si>
  <si>
    <t>SW190926-02A</t>
  </si>
  <si>
    <t>PARN:IRN:PPy:fail</t>
  </si>
  <si>
    <t>https://download.brainimagelibrary.org/04/64/04646ca62a4c2ad4/1U19MH114821-01/SW190926-01A</t>
  </si>
  <si>
    <t>/bil/data/04/64/04646ca62a4c2ad4/1U19MH114821-01/SW190926-01A</t>
  </si>
  <si>
    <t>SW190926-01A</t>
  </si>
  <si>
    <t>PB:PBIc:KF:SUT</t>
  </si>
  <si>
    <t>https://download.brainimagelibrary.org/04/64/04646ca62a4c2ad4/1U19MH114821-01/SW190820-01A</t>
  </si>
  <si>
    <t>/bil/data/04/64/04646ca62a4c2ad4/1U19MH114821-01/SW190820-01A</t>
  </si>
  <si>
    <t>SW190820-01A</t>
  </si>
  <si>
    <t>PCG:PCG:fail:fail</t>
  </si>
  <si>
    <t>https://download.brainimagelibrary.org/cb/6d/cb6defa2eab96ddb/</t>
  </si>
  <si>
    <t>/bil/data/cb/6d/cb6defa2eab96ddb/</t>
  </si>
  <si>
    <t>cb6defa2eab96ddb</t>
  </si>
  <si>
    <t>Zhuang_Dulac_MERFISH_PAG_2</t>
  </si>
  <si>
    <t>Strain_Name='C57BL/6';</t>
  </si>
  <si>
    <t>Periaqueductal gray</t>
  </si>
  <si>
    <t>zhuang_dulac_merfish_PAG_2</t>
  </si>
  <si>
    <t>MERFISH imaging of the mouse periaqueductal gray</t>
  </si>
  <si>
    <t>https://download.brainimagelibrary.org/e8/62/e8629d70752a493a</t>
  </si>
  <si>
    <t>/bil/data/e8/62/e8629d70752a493a</t>
  </si>
  <si>
    <t>e8629d70752a493a</t>
  </si>
  <si>
    <t>zhuang_dulac_merfish_PAG_1</t>
  </si>
  <si>
    <t>MERFISH imaging of the mouse periaqueductal gray (updated)</t>
  </si>
  <si>
    <t>https://download.brainimagelibrary.org/f4/91/f491ddb5f20c11a1/Female_1_5to6_days_anterior_1/</t>
  </si>
  <si>
    <t>/bil/data/f4/91/f491ddb5f20c11a1/Female_1_5to6_days_anterior_1/</t>
  </si>
  <si>
    <t>f491ddb5f20c11a1</t>
  </si>
  <si>
    <t>1RF1NS121911-01</t>
  </si>
  <si>
    <t>Female_1_5to6_days_anterior_1</t>
  </si>
  <si>
    <t>Canton S (wild type)</t>
  </si>
  <si>
    <t>Peripheral</t>
  </si>
  <si>
    <t>Female_1_5to6_days_anterior_1: Image stack of a wild type Canton S fly head (anterior)</t>
  </si>
  <si>
    <t>Image stacks of wild type Canton S fly heads using white light illumination. These images were used to classify and quantify the head bristles (mechanosensory structures). The processed images are published in Figure 1 and Figure 1 â€“ figure supplements 1-2 of the manuscript â€œSomatotopic organization among parallel sensory pathways that promote a grooming sequence in Drosophila (https://doi.org/10.1101/2023.02.11.528119)â€_x009d_. The stacks used to produce these images are organized based on gender, individual (e.g. Fly_1 and Fly_2), and head orientation (e.g. anterior and posterior).</t>
  </si>
  <si>
    <t>https://download.brainimagelibrary.org/f4/91/f491ddb5f20c11a1/Female_1_5to6_days_anterior_2/</t>
  </si>
  <si>
    <t>/bil/data/f4/91/f491ddb5f20c11a1/Female_1_5to6_days_anterior_2/</t>
  </si>
  <si>
    <t>Female_1_5to6_days_anterior_2</t>
  </si>
  <si>
    <t>Female_1_5to6_days_anterior_2: Image stack of a wild type Canton S fly head (anterior)</t>
  </si>
  <si>
    <t>https://download.brainimagelibrary.org/f4/91/f491ddb5f20c11a1/Female_1_5to6_days_dorsal/</t>
  </si>
  <si>
    <t>/bil/data/f4/91/f491ddb5f20c11a1/Female_1_5to6_days_dorsal/</t>
  </si>
  <si>
    <t>Female_1_5to6_days_dorsal</t>
  </si>
  <si>
    <t>Female_1_5to6_days_dorsal: Image stack of a wild type Canton S fly head (dorsal)</t>
  </si>
  <si>
    <t>https://download.brainimagelibrary.org/f4/91/f491ddb5f20c11a1/Female_1_5to6_days_posterior_1/</t>
  </si>
  <si>
    <t>/bil/data/f4/91/f491ddb5f20c11a1/Female_1_5to6_days_posterior_1/</t>
  </si>
  <si>
    <t>Female_1_5to6_days_posterior_1</t>
  </si>
  <si>
    <t>Female_1_5to6_days_posterior_1: Image stack of a wild type Canton S fly head (posterior)</t>
  </si>
  <si>
    <t>https://download.brainimagelibrary.org/f4/91/f491ddb5f20c11a1/Female_1_5to6_days_posterior_2/</t>
  </si>
  <si>
    <t>/bil/data/f4/91/f491ddb5f20c11a1/Female_1_5to6_days_posterior_2/</t>
  </si>
  <si>
    <t>Female_1_5to6_days_posterior_2</t>
  </si>
  <si>
    <t>Female_1_5to6_days_posterior_2: Image stack of a wild type Canton S fly head (posterior)</t>
  </si>
  <si>
    <t>https://download.brainimagelibrary.org/f4/91/f491ddb5f20c11a1/Female_1_5to6_days_ventral/</t>
  </si>
  <si>
    <t>/bil/data/f4/91/f491ddb5f20c11a1/Female_1_5to6_days_ventral/</t>
  </si>
  <si>
    <t>Female_1_5to6_days_ventral</t>
  </si>
  <si>
    <t>Female_1_5to6_days_ventral: Image stack of a wild type Canton S fly head (ventral)</t>
  </si>
  <si>
    <t>https://download.brainimagelibrary.org/f4/91/f491ddb5f20c11a1/Female_2_5to6_days_anterior/</t>
  </si>
  <si>
    <t>/bil/data/f4/91/f491ddb5f20c11a1/Female_2_5to6_days_anterior/</t>
  </si>
  <si>
    <t>Female_2_5to6_days_anterior</t>
  </si>
  <si>
    <t>Female_2_5to6_days_anterior: Image stack of a wild type Canton S fly head (anterior)</t>
  </si>
  <si>
    <t>https://download.brainimagelibrary.org/f4/91/f491ddb5f20c11a1/Female_2_5to6_days_dorsal/</t>
  </si>
  <si>
    <t>/bil/data/f4/91/f491ddb5f20c11a1/Female_2_5to6_days_dorsal/</t>
  </si>
  <si>
    <t>Female_2_5to6_days_dorsal</t>
  </si>
  <si>
    <t>Female_2_5to6_days_dorsal: Image stack of a wild type Canton S fly head (dorsal)</t>
  </si>
  <si>
    <t>Female_4_5to6_days_dorsal</t>
  </si>
  <si>
    <t>Female_4_5to6_days_dorsal: Image stack of a wild type Canton S fly head (dorsal)</t>
  </si>
  <si>
    <t>https://download.brainimagelibrary.org/f4/91/f491ddb5f20c11a1/Female_2_5to6_days_posterior/</t>
  </si>
  <si>
    <t>/bil/data/f4/91/f491ddb5f20c11a1/Female_2_5to6_days_posterior/</t>
  </si>
  <si>
    <t>Female_2_5to6_days_posterior</t>
  </si>
  <si>
    <t>Female_2_5to6_days_posterior: Image stack of a wild type Canton S fly head (posterior)</t>
  </si>
  <si>
    <t>https://download.brainimagelibrary.org/f4/91/f491ddb5f20c11a1/Female_2_5to6_days_ventral/</t>
  </si>
  <si>
    <t>/bil/data/f4/91/f491ddb5f20c11a1/Female_2_5to6_days_ventral/</t>
  </si>
  <si>
    <t>Female_2_5to6_days_ventral</t>
  </si>
  <si>
    <t>Female_2_5to6_days_ventral: Image stack of a wild type Canton S fly head (ventral)</t>
  </si>
  <si>
    <t>https://download.brainimagelibrary.org/f4/91/f491ddb5f20c11a1/Female_3_5to6_days_anterior/</t>
  </si>
  <si>
    <t>/bil/data/f4/91/f491ddb5f20c11a1/Female_3_5to6_days_anterior/</t>
  </si>
  <si>
    <t>Female_3_5to6_days_anterior</t>
  </si>
  <si>
    <t>Female_3_5to6_days_anterior: Image stack of a wild type Canton S fly head (anterior)</t>
  </si>
  <si>
    <t>https://download.brainimagelibrary.org/f4/91/f491ddb5f20c11a1/Female_3_5to6_days_dorsal/</t>
  </si>
  <si>
    <t>/bil/data/f4/91/f491ddb5f20c11a1/Female_3_5to6_days_dorsal/</t>
  </si>
  <si>
    <t>Female_3_5to6_days_dorsal</t>
  </si>
  <si>
    <t>Female_3_5to6_days_dorsal: Image stack of a wild type Canton S fly head (dorsal)</t>
  </si>
  <si>
    <t>https://download.brainimagelibrary.org/f4/91/f491ddb5f20c11a1/Female_3_5to6_days_posterior/</t>
  </si>
  <si>
    <t>/bil/data/f4/91/f491ddb5f20c11a1/Female_3_5to6_days_posterior/</t>
  </si>
  <si>
    <t>Female_3_5to6_days_posterior</t>
  </si>
  <si>
    <t>Female_3_5to6_days_posterior: Image stack of a wild type Canton S fly head (posterior)</t>
  </si>
  <si>
    <t>https://download.brainimagelibrary.org/f4/91/f491ddb5f20c11a1/Female_3_5to6_days_ventral/</t>
  </si>
  <si>
    <t>/bil/data/f4/91/f491ddb5f20c11a1/Female_3_5to6_days_ventral/</t>
  </si>
  <si>
    <t>Female_3_5to6_days_ventral</t>
  </si>
  <si>
    <t>Female_3_5to6_days_ventral: Image stack of a wild type Canton S fly head (ventral)</t>
  </si>
  <si>
    <t>https://download.brainimagelibrary.org/f4/91/f491ddb5f20c11a1/Female_4_5to6_days_anterior_1/</t>
  </si>
  <si>
    <t>/bil/data/f4/91/f491ddb5f20c11a1/Female_4_5to6_days_anterior_1/</t>
  </si>
  <si>
    <t>Female_4_5to6_days_anterior_1</t>
  </si>
  <si>
    <t>Female_4_5to6_days_anterior_1: Image stack of a wild type Canton S fly head (anterior)</t>
  </si>
  <si>
    <t>https://download.brainimagelibrary.org/f4/91/f491ddb5f20c11a1/Female_4_5to6_days_anterior_2/</t>
  </si>
  <si>
    <t>/bil/data/f4/91/f491ddb5f20c11a1/Female_4_5to6_days_anterior_2/</t>
  </si>
  <si>
    <t>Female_4_5to6_days_anterior_2</t>
  </si>
  <si>
    <t>Female_4_5to6_days_anterior_2: Image stack of a wild type Canton S fly head (anterior)</t>
  </si>
  <si>
    <t>https://download.brainimagelibrary.org/f4/91/f491ddb5f20c11a1/Female_4_5to6_days_posterior/</t>
  </si>
  <si>
    <t>/bil/data/f4/91/f491ddb5f20c11a1/Female_4_5to6_days_posterior/</t>
  </si>
  <si>
    <t>Female_4_5to6_days_posterior</t>
  </si>
  <si>
    <t>Female_4_5to6_days_posterior: Image stack of a wild type Canton S fly head (posterior)</t>
  </si>
  <si>
    <t>https://download.brainimagelibrary.org/f4/91/f491ddb5f20c11a1/Female_4_5to6_days_ventral/</t>
  </si>
  <si>
    <t>/bil/data/f4/91/f491ddb5f20c11a1/Female_4_5to6_days_ventral/</t>
  </si>
  <si>
    <t>Female_4_5to6_days_ventral</t>
  </si>
  <si>
    <t>Female_4_5to6_days_ventral: Image stack of a wild type Canton S fly head (ventral)</t>
  </si>
  <si>
    <t>https://download.brainimagelibrary.org/f4/91/f491ddb5f20c11a1/Male_1_5to6_days_anterior/</t>
  </si>
  <si>
    <t>/bil/data/f4/91/f491ddb5f20c11a1/Male_1_5to6_days_anterior/</t>
  </si>
  <si>
    <t>Male_1_5to6_days_anterior</t>
  </si>
  <si>
    <t>Male_1_5to6_days_anterior: Image stack of a wild type Canton S fly head (anterior)</t>
  </si>
  <si>
    <t>https://download.brainimagelibrary.org/f4/91/f491ddb5f20c11a1/Male_1_5to6_days_dorsal/</t>
  </si>
  <si>
    <t>/bil/data/f4/91/f491ddb5f20c11a1/Male_1_5to6_days_dorsal/</t>
  </si>
  <si>
    <t>Male_1_5to6_days_dorsal</t>
  </si>
  <si>
    <t>Male_1_5to6_days_dorsal: Image stack of a wild type Canton S fly head (dorsal)</t>
  </si>
  <si>
    <t>https://download.brainimagelibrary.org/f4/91/f491ddb5f20c11a1/Male_1_5to6_days_posterior/</t>
  </si>
  <si>
    <t>/bil/data/f4/91/f491ddb5f20c11a1/Male_1_5to6_days_posterior/</t>
  </si>
  <si>
    <t>Male_1_5to6_days_posterior</t>
  </si>
  <si>
    <t>Male_1_5to6_days_posterior: Image stack of a wild type Canton S fly head (posterior)</t>
  </si>
  <si>
    <t>https://download.brainimagelibrary.org/f4/91/f491ddb5f20c11a1/Male_1_5to6_days_ventral/</t>
  </si>
  <si>
    <t>/bil/data/f4/91/f491ddb5f20c11a1/Male_1_5to6_days_ventral/</t>
  </si>
  <si>
    <t>Male_1_5to6_days_ventral</t>
  </si>
  <si>
    <t>Male_1_5to6_days_ventral: Image stack of a wild type Canton S fly head (ventral)</t>
  </si>
  <si>
    <t>https://download.brainimagelibrary.org/f4/91/f491ddb5f20c11a1/Male_1_6to7_days_anterior/</t>
  </si>
  <si>
    <t>/bil/data/f4/91/f491ddb5f20c11a1/Male_1_6to7_days_anterior/</t>
  </si>
  <si>
    <t>Male_1_6to7_days_anterior</t>
  </si>
  <si>
    <t>Male_1_6to7_days_anterior: Image stack of a wild type Canton S fly head (anterior)</t>
  </si>
  <si>
    <t>https://download.brainimagelibrary.org/f4/91/f491ddb5f20c11a1/Male_1_6to7_days_dorsal/</t>
  </si>
  <si>
    <t>/bil/data/f4/91/f491ddb5f20c11a1/Male_1_6to7_days_dorsal/</t>
  </si>
  <si>
    <t>Male_1_6to7_days_dorsal</t>
  </si>
  <si>
    <t>Male_1_6to7_days_dorsal: Image stack of a wild type Canton S fly head (dorsal)</t>
  </si>
  <si>
    <t>https://download.brainimagelibrary.org/f4/91/f491ddb5f20c11a1/Male_1_6to7_days_posterior/</t>
  </si>
  <si>
    <t>/bil/data/f4/91/f491ddb5f20c11a1/Male_1_6to7_days_posterior/</t>
  </si>
  <si>
    <t>Male_1_6to7_days_posterior</t>
  </si>
  <si>
    <t>Male_1_6to7_days_posterior: Image stack of a wild type Canton S fly head (posterior)</t>
  </si>
  <si>
    <t>https://download.brainimagelibrary.org/f4/91/f491ddb5f20c11a1/Male_1_6to7_days_ventral/</t>
  </si>
  <si>
    <t>/bil/data/f4/91/f491ddb5f20c11a1/Male_1_6to7_days_ventral/</t>
  </si>
  <si>
    <t>Male_1_6to7_days_ventral</t>
  </si>
  <si>
    <t>Male_1_6to7_days_ventral: Image stack of a wild type Canton S fly head (ventral)</t>
  </si>
  <si>
    <t>https://download.brainimagelibrary.org/f4/91/f491ddb5f20c11a1/Male_2_5to6_days_anterior/</t>
  </si>
  <si>
    <t>/bil/data/f4/91/f491ddb5f20c11a1/Male_2_5to6_days_anterior/</t>
  </si>
  <si>
    <t>Male_2_5to6_days_anterior</t>
  </si>
  <si>
    <t>Male_2_5to6_days_anterior: Image stack of a wild type Canton S fly head (anterior)</t>
  </si>
  <si>
    <t>https://download.brainimagelibrary.org/f4/91/f491ddb5f20c11a1/Male_2_5to6_days_dorsal/</t>
  </si>
  <si>
    <t>/bil/data/f4/91/f491ddb5f20c11a1/Male_2_5to6_days_dorsal/</t>
  </si>
  <si>
    <t>Male_2_5to6_days_dorsal</t>
  </si>
  <si>
    <t>Male_2_5to6_days_dorsal: Image stack of a wild type Canton S fly head (dorsal)</t>
  </si>
  <si>
    <t>https://download.brainimagelibrary.org/f4/91/f491ddb5f20c11a1/Male_2_5to6_days_posterior/</t>
  </si>
  <si>
    <t>/bil/data/f4/91/f491ddb5f20c11a1/Male_2_5to6_days_posterior/</t>
  </si>
  <si>
    <t>Male_2_5to6_days_posterior</t>
  </si>
  <si>
    <t>Male_2_5to6_days_posterior: Image stack of a wild type Canton S fly head (posterior)</t>
  </si>
  <si>
    <t>https://download.brainimagelibrary.org/f4/91/f491ddb5f20c11a1/Male_2_5to6_days_ventral/</t>
  </si>
  <si>
    <t>/bil/data/f4/91/f491ddb5f20c11a1/Male_2_5to6_days_ventral/</t>
  </si>
  <si>
    <t>Male_2_5to6_days_ventral</t>
  </si>
  <si>
    <t>Male_2_5to6_days_ventral: Image stack of a wild type Canton S fly head (ventral)</t>
  </si>
  <si>
    <t>https://download.brainimagelibrary.org/f4/91/f491ddb5f20c11a1/Male_2_6to7_days_anterior/</t>
  </si>
  <si>
    <t>/bil/data/f4/91/f491ddb5f20c11a1/Male_2_6to7_days_anterior/</t>
  </si>
  <si>
    <t>Male_2_6to7_days_anterior</t>
  </si>
  <si>
    <t>Male_2_6to7_days_anterior: Image stack of a wild type Canton S fly head (anterior)</t>
  </si>
  <si>
    <t>https://download.brainimagelibrary.org/f4/91/f491ddb5f20c11a1/Male_2_6to7_days_dorsal/</t>
  </si>
  <si>
    <t>/bil/data/f4/91/f491ddb5f20c11a1/Male_2_6to7_days_dorsal/</t>
  </si>
  <si>
    <t>Male_2_6to7_days_dorsal</t>
  </si>
  <si>
    <t>Male_2_6to7_days_dorsal: Image stack of a wild type Canton S fly head (dorsal)</t>
  </si>
  <si>
    <t>https://download.brainimagelibrary.org/f4/91/f491ddb5f20c11a1/Male_2_6to7_days_posterior/</t>
  </si>
  <si>
    <t>/bil/data/f4/91/f491ddb5f20c11a1/Male_2_6to7_days_posterior/</t>
  </si>
  <si>
    <t>Male_2_6to7_days_posterior</t>
  </si>
  <si>
    <t>Male_2_6to7_days_posterior: Image stack of a wild type Canton S fly head (posterior)</t>
  </si>
  <si>
    <t>https://download.brainimagelibrary.org/f4/91/f491ddb5f20c11a1/Male_2_6to7_days_ventral/</t>
  </si>
  <si>
    <t>/bil/data/f4/91/f491ddb5f20c11a1/Male_2_6to7_days_ventral/</t>
  </si>
  <si>
    <t>Male_2_6to7_days_ventral</t>
  </si>
  <si>
    <t>Male_2_6to7_days_ventral: Image stack of a wild type Canton S fly head (ventral)</t>
  </si>
  <si>
    <t>https://download.brainimagelibrary.org/f4/91/f491ddb5f20c11a1/Male_3_5to6_days_anterior/</t>
  </si>
  <si>
    <t>/bil/data/f4/91/f491ddb5f20c11a1/Male_3_5to6_days_anterior/</t>
  </si>
  <si>
    <t>Male_3_5to6_days_anterior</t>
  </si>
  <si>
    <t>Male_3_5to6_days_anterior: Image stack of a wild type Canton S fly head (anterior)</t>
  </si>
  <si>
    <t>https://download.brainimagelibrary.org/f4/91/f491ddb5f20c11a1/Male_3_5to6_days_dorsal/</t>
  </si>
  <si>
    <t>/bil/data/f4/91/f491ddb5f20c11a1/Male_3_5to6_days_dorsal/</t>
  </si>
  <si>
    <t>Male_3_5to6_days_dorsal</t>
  </si>
  <si>
    <t>Male_3_5to6_days_dorsal: Image stack of a wild type Canton S fly head (dorsal)</t>
  </si>
  <si>
    <t>https://download.brainimagelibrary.org/f4/91/f491ddb5f20c11a1/Male_3_5to6_days_posterior/</t>
  </si>
  <si>
    <t>/bil/data/f4/91/f491ddb5f20c11a1/Male_3_5to6_days_posterior/</t>
  </si>
  <si>
    <t>Male_3_5to6_days_posterior</t>
  </si>
  <si>
    <t>Male_3_5to6_days_posterior: Image stack of a wild type Canton S fly head (posterior)</t>
  </si>
  <si>
    <t>https://download.brainimagelibrary.org/f4/91/f491ddb5f20c11a1/Male_3_5to6_days_ventral/</t>
  </si>
  <si>
    <t>/bil/data/f4/91/f491ddb5f20c11a1/Male_3_5to6_days_ventral/</t>
  </si>
  <si>
    <t>Male_3_5to6_days_ventral</t>
  </si>
  <si>
    <t>Male_3_5to6_days_ventral: Image stack of a wild type Canton S fly head (ventral)</t>
  </si>
  <si>
    <t>https://download.brainimagelibrary.org/f4/91/f491ddb5f20c11a1/Male_3_6to7_days_anterior/</t>
  </si>
  <si>
    <t>/bil/data/f4/91/f491ddb5f20c11a1/Male_3_6to7_days_anterior/</t>
  </si>
  <si>
    <t>Male_3_6to7_days_anterior</t>
  </si>
  <si>
    <t>Male_3_6to7_days_anterior: Image stack of a wild type Canton S fly head (anterior)</t>
  </si>
  <si>
    <t>https://download.brainimagelibrary.org/f4/91/f491ddb5f20c11a1/Male_3_6to7_days_dorsal/</t>
  </si>
  <si>
    <t>/bil/data/f4/91/f491ddb5f20c11a1/Male_3_6to7_days_dorsal/</t>
  </si>
  <si>
    <t>Male_3_6to7_days_dorsal</t>
  </si>
  <si>
    <t>Male_3_6to7_days_dorsal: Image stack of a wild type Canton S fly head (dorsal)</t>
  </si>
  <si>
    <t>https://download.brainimagelibrary.org/f4/91/f491ddb5f20c11a1/Male_3_6to7_days_posterior/</t>
  </si>
  <si>
    <t>/bil/data/f4/91/f491ddb5f20c11a1/Male_3_6to7_days_posterior/</t>
  </si>
  <si>
    <t>Male_3_6to7_days_posterior</t>
  </si>
  <si>
    <t>Male_3_6to7_days_posterior: Image stack of a wild type Canton S fly head (posterior)</t>
  </si>
  <si>
    <t>https://download.brainimagelibrary.org/f4/91/f491ddb5f20c11a1/Male_3_6to7_days_ventral/</t>
  </si>
  <si>
    <t>/bil/data/f4/91/f491ddb5f20c11a1/Male_3_6to7_days_ventral/</t>
  </si>
  <si>
    <t>Male_3_6to7_days_ventral</t>
  </si>
  <si>
    <t>Male_3_6to7_days_ventral: Image stack of a wild type Canton S fly head (ventral)</t>
  </si>
  <si>
    <t>https://download.brainimagelibrary.org/f4/91/f491ddb5f20c11a1/Male_4_5to6_days_anterior/</t>
  </si>
  <si>
    <t>/bil/data/f4/91/f491ddb5f20c11a1/Male_4_5to6_days_anterior/</t>
  </si>
  <si>
    <t>Male_4_5to6_days_anterior</t>
  </si>
  <si>
    <t>Male_4_5to6_days_anterior: Image stack of a wild type Canton S fly head (anterior)</t>
  </si>
  <si>
    <t>https://download.brainimagelibrary.org/f4/91/f491ddb5f20c11a1/Male_4_5to6_days_dorsal/</t>
  </si>
  <si>
    <t>/bil/data/f4/91/f491ddb5f20c11a1/Male_4_5to6_days_dorsal/</t>
  </si>
  <si>
    <t>Male_4_5to6_days_dorsal</t>
  </si>
  <si>
    <t>Male_4_5to6_days_dorsal: Image stack of a wild type Canton S fly head (dorsal)</t>
  </si>
  <si>
    <t>https://download.brainimagelibrary.org/f4/91/f491ddb5f20c11a1/Male_4_5to6_days_posterior/</t>
  </si>
  <si>
    <t>/bil/data/f4/91/f491ddb5f20c11a1/Male_4_5to6_days_posterior/</t>
  </si>
  <si>
    <t>Male_4_5to6_days_posterior</t>
  </si>
  <si>
    <t>Male_4_5to6_days_posterior: Image stack of a wild type Canton S fly head (posterior)</t>
  </si>
  <si>
    <t>https://download.brainimagelibrary.org/f4/91/f491ddb5f20c11a1/Male_4_5to6_days_ventral/</t>
  </si>
  <si>
    <t>/bil/data/f4/91/f491ddb5f20c11a1/Male_4_5to6_days_ventral/</t>
  </si>
  <si>
    <t>Male_4_5to6_days_ventral</t>
  </si>
  <si>
    <t>Male_4_5to6_days_ventral: Image stack of a wild type Canton S fly head (ventral)</t>
  </si>
  <si>
    <t>https://download.brainimagelibrary.org/f4/91/f491ddb5f20c11a1/Male_4_6to7_days_anterior/</t>
  </si>
  <si>
    <t>/bil/data/f4/91/f491ddb5f20c11a1/Male_4_6to7_days_anterior/</t>
  </si>
  <si>
    <t>Male_4_6to7_days_anterior</t>
  </si>
  <si>
    <t>Male_4_6to7_days_anterior: Image stack of a wild type Canton S fly head (anterior)</t>
  </si>
  <si>
    <t>https://download.brainimagelibrary.org/f4/91/f491ddb5f20c11a1/Male_4_6to7_days_dorsal/</t>
  </si>
  <si>
    <t>/bil/data/f4/91/f491ddb5f20c11a1/Male_4_6to7_days_dorsal/</t>
  </si>
  <si>
    <t>Male_4_6to7_days_dorsal</t>
  </si>
  <si>
    <t>Male_4_6to7_days_dorsal: Image stack of a wild type Canton S fly head (dorsal)</t>
  </si>
  <si>
    <t>https://download.brainimagelibrary.org/f4/91/f491ddb5f20c11a1/Male_4_6to7_days_posterior/</t>
  </si>
  <si>
    <t>/bil/data/f4/91/f491ddb5f20c11a1/Male_4_6to7_days_posterior/</t>
  </si>
  <si>
    <t>Male_4_6to7_days_posterior</t>
  </si>
  <si>
    <t>Male_4_6to7_days_posterior: Image stack of a wild type Canton S fly head (posterior)</t>
  </si>
  <si>
    <t>https://download.brainimagelibrary.org/f4/91/f491ddb5f20c11a1/Male_4_6to7_days_ventral/</t>
  </si>
  <si>
    <t>/bil/data/f4/91/f491ddb5f20c11a1/Male_4_6to7_days_ventral/</t>
  </si>
  <si>
    <t>Male_4_6to7_days_ventral</t>
  </si>
  <si>
    <t>Male_4_6to7_days_ventral: Image stack of a wild type Canton S fly head (ventral)</t>
  </si>
  <si>
    <t>https://download.brainimagelibrary.org/84/c1/84c11fe5e4550ca0/SW171221-01A/</t>
  </si>
  <si>
    <t>/bil/data/84/c1/84c11fe5e4550ca0/SW171221-01A/</t>
  </si>
  <si>
    <t>SW171221-01A</t>
  </si>
  <si>
    <t>PF;VAL;VM;CP</t>
  </si>
  <si>
    <t>https://download.brainimagelibrary.org/84/c1/84c11fe5e4550ca0/SW171221-02A/</t>
  </si>
  <si>
    <t>/bil/data/84/c1/84c11fe5e4550ca0/SW171221-02A/</t>
  </si>
  <si>
    <t>SW171221-02A</t>
  </si>
  <si>
    <t>https://download.brainimagelibrary.org/82/e9/82e9592c90c456ef/1U01MH114829-01/SW190226-04A/</t>
  </si>
  <si>
    <t>/bil/data/82/e9/82e9592c90c456ef/1U01MH114829-01/SW190226-04A/</t>
  </si>
  <si>
    <t>SW190226-04A</t>
  </si>
  <si>
    <t>PF:ECT:CPi</t>
  </si>
  <si>
    <t>https://download.brainimagelibrary.org/f1/6e/f16e93e3ff05538e/2018Q4_U19CSHL/SW180111-03A/</t>
  </si>
  <si>
    <t>/bil/data/f1/6e/f16e93e3ff05538e/2018Q4_U19CSHL/SW180111-03A/</t>
  </si>
  <si>
    <t>SW180111-03A</t>
  </si>
  <si>
    <t>PF(v):CP(c):SSp_II:ZIc/d</t>
  </si>
  <si>
    <t>https://download.brainimagelibrary.org/67/b0/67b0f446e818fc95/ARKFrozen-62-PFC/</t>
  </si>
  <si>
    <t>/bil/data/67/b0/67b0f446e818fc95/ARKFrozen-62-PFC/</t>
  </si>
  <si>
    <t>U01 Kriegstein Spatial Project</t>
  </si>
  <si>
    <t>67b0f446e818fc95</t>
  </si>
  <si>
    <t>Kriegstein, Arnold</t>
  </si>
  <si>
    <t>University of California, San Francisco</t>
  </si>
  <si>
    <t>5-U01-MH114825-05</t>
  </si>
  <si>
    <t>ARKFrozen-62-PFC</t>
  </si>
  <si>
    <t>PFC - Prefrontal cortex</t>
  </si>
  <si>
    <t>VA00265 300-gene MERFISH results of a GW24 human prefrontal cortex</t>
  </si>
  <si>
    <t>This dataset is part of a set of MERFISH experiments to identify the cell types and their locations in the developing human prefrontal cortex. To generate a spatiotemporal atlas of individual cell types and major neuronal lineages in the developing human cerebral cortex, we performed spatial transcriptomic analysis using MERFISH in the prefrontal cortex. These data allow precise quantification of molecularly defined cell types as well as mapping their spatial distributions in a tissue context.</t>
  </si>
  <si>
    <t>https://download.brainimagelibrary.org/67/b0/67b0f446e818fc95/ARKFrozen-82-PFC/</t>
  </si>
  <si>
    <t>/bil/data/67/b0/67b0f446e818fc95/ARKFrozen-82-PFC/</t>
  </si>
  <si>
    <t>ARKFrozen-82-PFC</t>
  </si>
  <si>
    <t>VA00265 300-gene MERFISH results of a GW20 human prefrontal cortex</t>
  </si>
  <si>
    <t>https://download.brainimagelibrary.org/67/b0/67b0f446e818fc95/NIH-4365-BA10/</t>
  </si>
  <si>
    <t>/bil/data/67/b0/67b0f446e818fc95/NIH-4365-BA10/</t>
  </si>
  <si>
    <t>NIH-4365-BA10</t>
  </si>
  <si>
    <t>PFC - Prefrontal cortex; BA10</t>
  </si>
  <si>
    <t>VA00265 300-gene MERFISH results of a GW34 human prefrontal cortex</t>
  </si>
  <si>
    <t>https://download.brainimagelibrary.org/74/02/7402741313727c9b/tissuecyte_data/0500369021/</t>
  </si>
  <si>
    <t>/bil/data/74/02/7402741313727c9b/tissuecyte_data/0500369021/</t>
  </si>
  <si>
    <t>PG Pontine gray</t>
  </si>
  <si>
    <t>https://download.brainimagelibrary.org/74/02/7402741313727c9b/tissuecyte_data/0500370433/</t>
  </si>
  <si>
    <t>/bil/data/74/02/7402741313727c9b/tissuecyte_data/0500370433/</t>
  </si>
  <si>
    <t>https://download.brainimagelibrary.org/61/90/6190bf65dac65960/1U19MH114831-01/SW190906-11A</t>
  </si>
  <si>
    <t>/bil/data/61/90/6190bf65dac65960/1U19MH114831-01/SW190906-11A</t>
  </si>
  <si>
    <t>SW190906-11</t>
  </si>
  <si>
    <t>PG:VISp:VISp</t>
  </si>
  <si>
    <t>https://download.brainimagelibrary.org/e2/bb/e2bb765b3d184120/1U19MH114831-01/SW190416-03A/</t>
  </si>
  <si>
    <t>/bil/data/e2/bb/e2bb765b3d184120/1U19MH114831-01/SW190416-03A/</t>
  </si>
  <si>
    <t>SW190416-03A</t>
  </si>
  <si>
    <t>PG/TRN:fail:SSp</t>
  </si>
  <si>
    <t>https://download.brainimagelibrary.org/ec/80/ec8077684d25fc8b/0539056722</t>
  </si>
  <si>
    <t>/bil/data/ec/80/ec8077684d25fc8b/0539056722</t>
  </si>
  <si>
    <t>AIBS_823902753</t>
  </si>
  <si>
    <t>Slc32a1-IRES-Cre/wt</t>
  </si>
  <si>
    <t>PIR Piriform area</t>
  </si>
  <si>
    <t>https://download.brainimagelibrary.org/ec/80/ec8077684d25fc8b/0539058192</t>
  </si>
  <si>
    <t>/bil/data/ec/80/ec8077684d25fc8b/0539058192</t>
  </si>
  <si>
    <t>AIBS_817201368</t>
  </si>
  <si>
    <t>https://download.brainimagelibrary.org/82/e9/82e9592c90c456ef/1U01MH114829-01/SW190226-01A/</t>
  </si>
  <si>
    <t>/bil/data/82/e9/82e9592c90c456ef/1U01MH114829-01/SW190226-01A/</t>
  </si>
  <si>
    <t>SW190226-01A</t>
  </si>
  <si>
    <t>PIR:CM:CPi</t>
  </si>
  <si>
    <t>https://download.brainimagelibrary.org/d9/b8/d9b827f296313258/1U01MH114829-01/SW190509-07A/</t>
  </si>
  <si>
    <t>/bil/data/d9/b8/d9b827f296313258/1U01MH114829-01/SW190509-07A/</t>
  </si>
  <si>
    <t>SW190509-07A</t>
  </si>
  <si>
    <t>PIRa:AUDv:DP/TTd</t>
  </si>
  <si>
    <t>https://download.brainimagelibrary.org/5a/20/5a205eea8f2d57cc/181127_JH_HK0019_Tle4LSLflp_PL_male_processed</t>
  </si>
  <si>
    <t>/bil/data/5a/20/5a205eea8f2d57cc/181127_JH_HK0019_Tle4LSLflp_PL_male_processed</t>
  </si>
  <si>
    <t>5a205eea8f2d57cc</t>
  </si>
  <si>
    <t>181127_JH_HK0019_Tle4LSLflp_PL_male</t>
  </si>
  <si>
    <t>PL</t>
  </si>
  <si>
    <t>https://download.brainimagelibrary.org/2d/4d/2d4d6bba31dae800/190107_JH_HK0079_Tle4LSLflp_PL_male_processed/</t>
  </si>
  <si>
    <t>/bil/data/2d/4d/2d4d6bba31dae800/190107_JH_HK0079_Tle4LSLflp_PL_male_processed/</t>
  </si>
  <si>
    <t>2d4d6bba31dae800</t>
  </si>
  <si>
    <t>190107_JH_HK0079_Tle4LSLflp_PL_male</t>
  </si>
  <si>
    <t>https://download.brainimagelibrary.org/3e/f9/3ef91d25d6a25c64/190214_JH_HK0102_Fezf2LSLflp_PL_male_processed/</t>
  </si>
  <si>
    <t>/bil/data/3e/f9/3ef91d25d6a25c64/190214_JH_HK0102_Fezf2LSLflp_PL_male_processed/</t>
  </si>
  <si>
    <t>3ef91d25d6a25c64</t>
  </si>
  <si>
    <t>190214_JH_HK0102_Fezf2LSLflp_PL_male</t>
  </si>
  <si>
    <t>https://download.brainimagelibrary.org/d3/30/d33094626b33d550/180628_HK_RP_PlexinD1PLA20female_processed</t>
  </si>
  <si>
    <t>/bil/data/d3/30/d33094626b33d550/180628_HK_RP_PlexinD1PLA20female_processed</t>
  </si>
  <si>
    <t>d33094626b33d550</t>
  </si>
  <si>
    <t>180628_HK_RP_PlexinD1PLA20female_</t>
  </si>
  <si>
    <t>180628_HK_RP_PlexinD1PLA20female</t>
  </si>
  <si>
    <t>https://download.brainimagelibrary.org/f3/db/f3dbd1e7261d345d/190516_JH_HK0145_Fezf2LSLflp_PL_female_processed/</t>
  </si>
  <si>
    <t>/bil/data/f3/db/f3dbd1e7261d345d/190516_JH_HK0145_Fezf2LSLflp_PL_female_processed/</t>
  </si>
  <si>
    <t>f3dbd1e7261d345d</t>
  </si>
  <si>
    <t>190516_JH_HK0145_Fezf2LSLflp_PL_female</t>
  </si>
  <si>
    <t>https://download.brainimagelibrary.org/f4/e0/f4e057926b00ce20/190322_JH_HK0126_PlexinD1LSLflp_PL_male_processed/</t>
  </si>
  <si>
    <t>/bil/data/f4/e0/f4e057926b00ce20/190322_JH_HK0126_PlexinD1LSLflp_PL_male_processed/</t>
  </si>
  <si>
    <t>f4e057926b00ce20</t>
  </si>
  <si>
    <t>190322_JH_HK0126_PlexinD1LSLflp_PL_male</t>
  </si>
  <si>
    <t>https://download.brainimagelibrary.org/f7/25/f7251d01bb0e5094/190425_JH_HK0133_PlexinD1LSLflp_PL_female_processed/</t>
  </si>
  <si>
    <t>/bil/data/f7/25/f7251d01bb0e5094/190425_JH_HK0133_PlexinD1LSLflp_PL_female_processed/</t>
  </si>
  <si>
    <t>f7251d01bb0e5094</t>
  </si>
  <si>
    <t>190425_JH_HK0133_PlexinD1LSLflp_PL_female</t>
  </si>
  <si>
    <t>https://download.brainimagelibrary.org/74/02/7402741313727c9b/tissuecyte_data/0500368915/</t>
  </si>
  <si>
    <t>/bil/data/74/02/7402741313727c9b/tissuecyte_data/0500368915/</t>
  </si>
  <si>
    <t>PL Prelimbic area</t>
  </si>
  <si>
    <t>https://download.brainimagelibrary.org/74/02/7402741313727c9b/tissuecyte_data/0500369946/</t>
  </si>
  <si>
    <t>/bil/data/74/02/7402741313727c9b/tissuecyte_data/0500369946/</t>
  </si>
  <si>
    <t>https://download.brainimagelibrary.org/90/a9/90a90c314769c834/1U01MH114829-01/SW190905-06A</t>
  </si>
  <si>
    <t>/bil/data/90/a9/90a90c314769c834/1U01MH114829-01/SW190905-06A</t>
  </si>
  <si>
    <t>SW190905-06A</t>
  </si>
  <si>
    <t>PL_II:BLA.al:BLA.al</t>
  </si>
  <si>
    <t>https://download.brainimagelibrary.org/e8/20/e820c8267a0cbedb/2018Q4_U01/SW180822-02A/</t>
  </si>
  <si>
    <t>/bil/data/e8/20/e820c8267a0cbedb/2018Q4_U01/SW180822-02A/</t>
  </si>
  <si>
    <t>SW180822-02A</t>
  </si>
  <si>
    <t>PL:ACB:CP:FS</t>
  </si>
  <si>
    <t>https://download.brainimagelibrary.org/82/e9/82e9592c90c456ef/1U01MH114829-01/SW190311-02A/</t>
  </si>
  <si>
    <t>/bil/data/82/e9/82e9592c90c456ef/1U01MH114829-01/SW190311-02A/</t>
  </si>
  <si>
    <t>SW190311-02A</t>
  </si>
  <si>
    <t>PL:BLA:AMv</t>
  </si>
  <si>
    <t>https://download.brainimagelibrary.org/82/e9/82e9592c90c456ef/1U01MH114829-01/SW190312-01A/</t>
  </si>
  <si>
    <t>/bil/data/82/e9/82e9592c90c456ef/1U01MH114829-01/SW190312-01A/</t>
  </si>
  <si>
    <t>SW190312-01A</t>
  </si>
  <si>
    <t>PL:BMAp:IAD/AM</t>
  </si>
  <si>
    <t>https://download.brainimagelibrary.org/4b/56/4b566d18d8902206/1U19MH114821-01/SW190220-02A/</t>
  </si>
  <si>
    <t>/bil/data/4b/56/4b566d18d8902206/1U19MH114821-01/SW190220-02A/</t>
  </si>
  <si>
    <t>SW190220-02A</t>
  </si>
  <si>
    <t>PL:fail:PL:MOs</t>
  </si>
  <si>
    <t>https://download.brainimagelibrary.org/f1/6e/f16e93e3ff05538e/2018Q4_U19CSHL/SW171214-01A/</t>
  </si>
  <si>
    <t>/bil/data/f1/6e/f16e93e3ff05538e/2018Q4_U19CSHL/SW171214-01A/</t>
  </si>
  <si>
    <t>SW171214-01A</t>
  </si>
  <si>
    <t>PL:PL:ACAd</t>
  </si>
  <si>
    <t>https://download.brainimagelibrary.org/74/02/7402741313727c9b/tissuecyte_data/0500368672/</t>
  </si>
  <si>
    <t>/bil/data/74/02/7402741313727c9b/tissuecyte_data/0500368672/</t>
  </si>
  <si>
    <t>Grik4-Cre</t>
  </si>
  <si>
    <t>PO Posterior complex of the thalamus</t>
  </si>
  <si>
    <t>https://download.brainimagelibrary.org/74/02/7402741313727c9b/tissuecyte_data/0500371970/</t>
  </si>
  <si>
    <t>/bil/data/74/02/7402741313727c9b/tissuecyte_data/0500371970/</t>
  </si>
  <si>
    <t>https://download.brainimagelibrary.org/84/c1/84c11fe5e4550ca0/SW171116-01A/</t>
  </si>
  <si>
    <t>/bil/data/84/c1/84c11fe5e4550ca0/SW171116-01A/</t>
  </si>
  <si>
    <t>SW171116-01A</t>
  </si>
  <si>
    <t>PO;VAL;VM</t>
  </si>
  <si>
    <t>https://download.brainimagelibrary.org/4b/56/4b566d18d8902206/1U19MH114821-01/SW190227-09A/</t>
  </si>
  <si>
    <t>/bil/data/4b/56/4b566d18d8902206/1U19MH114821-01/SW190227-09A/</t>
  </si>
  <si>
    <t>SW190227-09A</t>
  </si>
  <si>
    <t>PO:PO:PO:PO</t>
  </si>
  <si>
    <t>https://download.brainimagelibrary.org/4b/56/4b566d18d8902206/1U19MH114821-01/SW190313-02A/</t>
  </si>
  <si>
    <t>/bil/data/4b/56/4b566d18d8902206/1U19MH114821-01/SW190313-02A/</t>
  </si>
  <si>
    <t>SW190313-02A</t>
  </si>
  <si>
    <t>PO:RT:VAL</t>
  </si>
  <si>
    <t>https://download.brainimagelibrary.org/4b/56/4b566d18d8902206/1U19MH114821-01/SW190227-08A/</t>
  </si>
  <si>
    <t>/bil/data/4b/56/4b566d18d8902206/1U19MH114821-01/SW190227-08A/</t>
  </si>
  <si>
    <t>SW190227-08A</t>
  </si>
  <si>
    <t>PO/CL:PO/VAL:PO:VPM/PO</t>
  </si>
  <si>
    <t>https://download.brainimagelibrary.org/04/64/04646ca62a4c2ad4/1U19MH114821-01/SW190613-11A</t>
  </si>
  <si>
    <t>/bil/data/04/64/04646ca62a4c2ad4/1U19MH114821-01/SW190613-11A</t>
  </si>
  <si>
    <t>SW190613-11A</t>
  </si>
  <si>
    <t>PPN:PARN:PAG</t>
  </si>
  <si>
    <t>https://download.brainimagelibrary.org/04/64/04646ca62a4c2ad4/1U19MH114821-01/SW190924-03A</t>
  </si>
  <si>
    <t>/bil/data/04/64/04646ca62a4c2ad4/1U19MH114821-01/SW190924-03A</t>
  </si>
  <si>
    <t>SW190924-03A</t>
  </si>
  <si>
    <t>PPN:PB:KF:SUT</t>
  </si>
  <si>
    <t>https://download.brainimagelibrary.org/82/e9/82e9592c90c456ef/1U01MH114829-01/SW181116-01A/</t>
  </si>
  <si>
    <t>/bil/data/82/e9/82e9592c90c456ef/1U01MH114829-01/SW181116-01A/</t>
  </si>
  <si>
    <t>SW181116-01A</t>
  </si>
  <si>
    <t>PRE:SUBdv:SUBdd</t>
  </si>
  <si>
    <t>https://download.brainimagelibrary.org/54/a4/54a4bfb982e71333/</t>
  </si>
  <si>
    <t>/bil/data/54/a4/54a4bfb982e71333/</t>
  </si>
  <si>
    <t>54a4bfb982e71333</t>
  </si>
  <si>
    <t>20190306_PFC_DLX-GFP_GAD1_CXCL14_CJJamie_021</t>
  </si>
  <si>
    <t>Prefrontal Cortex</t>
  </si>
  <si>
    <t>Prefrontal Cortex GAD1+ CXCL14- DLX5/6-GFP+ Marmoset Jamie 20190306</t>
  </si>
  <si>
    <t>Image and morphological reconstruction of a prefrontal cortex interneuron from marmoset, Jamie, after systemic viral IV injection with AAV2/9-hDlx-GFP-fGFP, imaged in March 2019 - positive for DLX5/6-GFP, positive for Glutamate decarboxylase 1, and negative for C-X-C Motif Chemokine Ligand 14..</t>
  </si>
  <si>
    <t>https://download.brainimagelibrary.org/10/78/107872470cdb5226/</t>
  </si>
  <si>
    <t>/bil/data/10/78/107872470cdb5226/</t>
  </si>
  <si>
    <t>107872470cdb5226</t>
  </si>
  <si>
    <t>20190807_PFC_DLX-GFP_SST_SMC2_CJJAnna_015</t>
  </si>
  <si>
    <t>Prefrontal Cortex SST+ SMC2- DLX5/6-GFP+ Marmoset Anna 20190807</t>
  </si>
  <si>
    <t>Image and morphological reconstruction of a prefronal cortex interneuron from marmoset, Anna, after systemic viral IV injection with AAV2/9-hDlx-GFP-fGFP, imaged in August 2019 - positive for DLX5/6-GFP, positive for Somatostatin, and negative for Structural maintenance of chromosomes protein 2.</t>
  </si>
  <si>
    <t>https://download.brainimagelibrary.org/30/cf/30cf2db35c73ba3c/</t>
  </si>
  <si>
    <t>/bil/data/30/cf/30cf2db35c73ba3c/</t>
  </si>
  <si>
    <t>30cf2db35c73ba3c</t>
  </si>
  <si>
    <t>Prefrontal Cortex GAD1+ CXCL14+ DLX5/6-GFP+ Marmoset Jamie 20190306</t>
  </si>
  <si>
    <t>Image and morphological reconstruction of a prefrontal cortex interneuron from marmoset, Jamie, after systemic viral IV injection with AAV2/9-hDlx-GFP-fGFP, imaged in March 2019 - positive for DLX5/6-GFP, positive for Glutamate decarboxylase 1, and positive for C-X-C Motif Chemokine Ligand 14.</t>
  </si>
  <si>
    <t>https://download.brainimagelibrary.org/91/46/91465b8592fa3963/</t>
  </si>
  <si>
    <t>/bil/data/91/46/91465b8592fa3963/</t>
  </si>
  <si>
    <t>91465b8592fa3963</t>
  </si>
  <si>
    <t>20190306_CTX_DLX-GFP_SST_CALB1_CJJamie_009</t>
  </si>
  <si>
    <t>Prefrontal Cortex CALB1+ SST- DLX5/6-GFP+ Marmoset Jamie 20190306</t>
  </si>
  <si>
    <t>Image and morphological reconstruction of a prefrontal cortex interneuron from marmoset, Jamie, after systemic viral IV injection with AAV2/9-hDlx-GFP-fGFP, imaged in March 2019 - positive for DLX5/6-GFP, positive for Calbindin 1, and negative for Somatostatin.</t>
  </si>
  <si>
    <t>https://download.brainimagelibrary.org/a3/f9/a3f970f21f72c65c/</t>
  </si>
  <si>
    <t>/bil/data/a3/f9/a3f970f21f72c65c/</t>
  </si>
  <si>
    <t>a3f970f21f72c65c</t>
  </si>
  <si>
    <t>20190306_CTX_DLX-GFP_VIP_CALB2_CJJamie_017</t>
  </si>
  <si>
    <t>Prefrontal Cortex VIP+ CALB2+ DLX5/6-GFP+ Marmoset Jamie 20190306</t>
  </si>
  <si>
    <t>Image and morphological reconstruction of a prefrontal cortex interneuron from marmoset, Jamie, after systemic viral IV injection with AAV2/9-hDlx-GFP-fGFP, imaged in March 2019 - positive for DLX5/6-GFP, positive for Vasoactive Intestinal Peptide, and positive for Calbindin 2.</t>
  </si>
  <si>
    <t>https://download.brainimagelibrary.org/30/1f/301fd2611083f4e1</t>
  </si>
  <si>
    <t>/bil/data/30/1f/301fd2611083f4e1</t>
  </si>
  <si>
    <t>301fd2611083f4e1</t>
  </si>
  <si>
    <t>20190624_CTX_DLX-GFP_SST_DKK2_CJJamie_017</t>
  </si>
  <si>
    <t>20190624_CJJamie_DLX-GFP-488_exp3_S8_Dkk2_SST_Ctx_017</t>
  </si>
  <si>
    <t>https://download.brainimagelibrary.org/24/1a/241a10cde842c99b/700801541</t>
  </si>
  <si>
    <t>/bil/data/24/1a/241a10cde842c99b/700801541</t>
  </si>
  <si>
    <t>PRG</t>
  </si>
  <si>
    <t>https://download.brainimagelibrary.org/24/1a/241a10cde842c99b/701072075</t>
  </si>
  <si>
    <t>/bil/data/24/1a/241a10cde842c99b/701072075</t>
  </si>
  <si>
    <t>https://download.brainimagelibrary.org/d6/d1/d6d13d0d30ebbb32/701072592/</t>
  </si>
  <si>
    <t>/bil/data/d6/d1/d6d13d0d30ebbb32/701072592/</t>
  </si>
  <si>
    <t>https://download.brainimagelibrary.org/d8/33/d833ba8bd931f23f/701071903</t>
  </si>
  <si>
    <t>/bil/data/d8/33/d833ba8bd931f23f/701071903</t>
  </si>
  <si>
    <t>https://download.brainimagelibrary.org/dd/90/dd90893e7193151f/700801541</t>
  </si>
  <si>
    <t>/bil/data/dd/90/dd90893e7193151f/700801541</t>
  </si>
  <si>
    <t>Neuron Morphology data in tiff stack format from Patch-seq experiments in human neocortex, Cell ID 700801541</t>
  </si>
  <si>
    <t>https://download.brainimagelibrary.org/dd/90/dd90893e7193151f/701071903</t>
  </si>
  <si>
    <t>/bil/data/dd/90/dd90893e7193151f/701071903</t>
  </si>
  <si>
    <t>Neuron Morphology data in tiff stack format from Patch-seq experiments in human neocortex, Cell ID 701071903</t>
  </si>
  <si>
    <t>https://download.brainimagelibrary.org/dd/90/dd90893e7193151f/701072075</t>
  </si>
  <si>
    <t>/bil/data/dd/90/dd90893e7193151f/701072075</t>
  </si>
  <si>
    <t>Neuron Morphology data in tiff stack format from Patch-seq experiments in human neocortex, Cell ID 701072075</t>
  </si>
  <si>
    <t>https://download.brainimagelibrary.org/dd/90/dd90893e7193151f/701072592</t>
  </si>
  <si>
    <t>/bil/data/dd/90/dd90893e7193151f/701072592</t>
  </si>
  <si>
    <t>Neuron Morphology data in tiff stack format from Patch-seq experiments in human neocortex, Cell ID 701072592</t>
  </si>
  <si>
    <t>https://download.brainimagelibrary.org/cf/1c/cf1c1a431ef8d021</t>
  </si>
  <si>
    <t>/bil/data/cf/1c/cf1c1a431ef8d021</t>
  </si>
  <si>
    <t>cf1c1a431ef8d021</t>
  </si>
  <si>
    <t>Strain_Name='C57BL6';</t>
  </si>
  <si>
    <t>primary motor cortex (Mop)</t>
  </si>
  <si>
    <t>MERFISH data on mouse primary motor cortex (updated)</t>
  </si>
  <si>
    <t>https://download.brainimagelibrary.org/04/64/04646ca62a4c2ad4/1U19MH114821-01/SW190628-02A</t>
  </si>
  <si>
    <t>/bil/data/04/64/04646ca62a4c2ad4/1U19MH114821-01/SW190628-02A</t>
  </si>
  <si>
    <t>SW190628-02A</t>
  </si>
  <si>
    <t>PRNc:PRNc:TRN:PRNc</t>
  </si>
  <si>
    <t>https://download.brainimagelibrary.org/d7/8e/d78e2226de736f24/1U19MH114821-01/SW190628-01A/</t>
  </si>
  <si>
    <t>/bil/data/d7/8e/d78e2226de736f24/1U19MH114821-01/SW190628-01A/</t>
  </si>
  <si>
    <t>SW190628-01A</t>
  </si>
  <si>
    <t>PRNc.d:PRNc.v:PRNc.m:PRNc.l</t>
  </si>
  <si>
    <t>https://download.brainimagelibrary.org/75/6c/756cd8f5634d1b88/1U19MH114821-01/SW160525-01A</t>
  </si>
  <si>
    <t>/bil/data/75/6c/756cd8f5634d1b88/1U19MH114821-01/SW160525-01A</t>
  </si>
  <si>
    <t>SW160525-01</t>
  </si>
  <si>
    <t>PSV:POR:SC:SC</t>
  </si>
  <si>
    <t>https://download.brainimagelibrary.org/61/90/6190bf65dac65960/1U19MH114831-01/SW190910-10A</t>
  </si>
  <si>
    <t>/bil/data/61/90/6190bf65dac65960/1U19MH114831-01/SW190910-10A</t>
  </si>
  <si>
    <t>SW190910-10</t>
  </si>
  <si>
    <t>PTLp+DG:VISp:VISp</t>
  </si>
  <si>
    <t>https://download.brainimagelibrary.org/67/8f/678f4a67584490df/1U19MH114831-01/SW211027-03A</t>
  </si>
  <si>
    <t>/bil/data/67/8f/678f4a67584490df/1U19MH114831-01/SW211027-03A</t>
  </si>
  <si>
    <t>SW211027-03</t>
  </si>
  <si>
    <t>PVH:BST:BST</t>
  </si>
  <si>
    <t>https://download.brainimagelibrary.org/bb/65/bb65b3ba913c2aa2/1U19MH114831-01/SW220311-01A</t>
  </si>
  <si>
    <t>/bil/data/bb/65/bb65b3ba913c2aa2/1U19MH114831-01/SW220311-01A</t>
  </si>
  <si>
    <t>SW220311-01A</t>
  </si>
  <si>
    <t>https://download.brainimagelibrary.org/bb/65/bb65b3ba913c2aa2/1U19MH114831-01/SW220311-03A</t>
  </si>
  <si>
    <t>/bil/data/bb/65/bb65b3ba913c2aa2/1U19MH114831-01/SW220311-03A</t>
  </si>
  <si>
    <t>SW220311-03A</t>
  </si>
  <si>
    <t>PVH:LS:LS</t>
  </si>
  <si>
    <t>https://download.brainimagelibrary.org/61/90/6190bf65dac65960/1U19MH114831-01/SW210525-03A</t>
  </si>
  <si>
    <t>/bil/data/61/90/6190bf65dac65960/1U19MH114831-01/SW210525-03A</t>
  </si>
  <si>
    <t>SW210525-03</t>
  </si>
  <si>
    <t>PVp:SUBvv:SUBvv</t>
  </si>
  <si>
    <t>https://download.brainimagelibrary.org/be/4e/be4e95b2c36e475b/1U19MH114831-01/SW210724-06A</t>
  </si>
  <si>
    <t>/bil/data/be/4e/be4e95b2c36e475b/1U19MH114831-01/SW210724-06A</t>
  </si>
  <si>
    <t>SW210724-06</t>
  </si>
  <si>
    <t>https://download.brainimagelibrary.org/be/4e/be4e95b2c36e475b/1U19MH114831-01/SW210724-03A</t>
  </si>
  <si>
    <t>/bil/data/be/4e/be4e95b2c36e475b/1U19MH114831-01/SW210724-03A</t>
  </si>
  <si>
    <t>SW210724-03</t>
  </si>
  <si>
    <t>PVT:SUBvv:SUBvv</t>
  </si>
  <si>
    <t>https://download.brainimagelibrary.org/d9/b8/d9b827f296313258/1U01MH114829-01/SW190716-10A/</t>
  </si>
  <si>
    <t>/bil/data/d9/b8/d9b827f296313258/1U01MH114829-01/SW190716-10A/</t>
  </si>
  <si>
    <t>NCBI:txid10131</t>
  </si>
  <si>
    <t>SW190716-10A</t>
  </si>
  <si>
    <t>RCH:VMHdm:DMHa:LHA</t>
  </si>
  <si>
    <t>https://download.brainimagelibrary.org/ec/80/ec8077684d25fc8b/0539058650</t>
  </si>
  <si>
    <t>/bil/data/ec/80/ec8077684d25fc8b/0539058650</t>
  </si>
  <si>
    <t>AIBS_810299716</t>
  </si>
  <si>
    <t>Prkcd-GluCla-CFP-IRES-Cre/wt</t>
  </si>
  <si>
    <t>RE Nucleus of reuniens</t>
  </si>
  <si>
    <t>https://download.brainimagelibrary.org/84/c1/84c11fe5e4550ca0/SW170911-02A/</t>
  </si>
  <si>
    <t>/bil/data/84/c1/84c11fe5e4550ca0/SW170911-02A/</t>
  </si>
  <si>
    <t>SW170911-02A</t>
  </si>
  <si>
    <t>RE;AM;PVp;RSPd</t>
  </si>
  <si>
    <t>https://download.brainimagelibrary.org/84/c1/84c11fe5e4550ca0/SW171205-02A/</t>
  </si>
  <si>
    <t>/bil/data/84/c1/84c11fe5e4550ca0/SW171205-02A/</t>
  </si>
  <si>
    <t>SW171205-02A</t>
  </si>
  <si>
    <t>RE;AM;RSPv</t>
  </si>
  <si>
    <t>https://download.brainimagelibrary.org/84/c1/84c11fe5e4550ca0/SW170911-01A/</t>
  </si>
  <si>
    <t>/bil/data/84/c1/84c11fe5e4550ca0/SW170911-01A/</t>
  </si>
  <si>
    <t>SW170911-01A</t>
  </si>
  <si>
    <t>RE;AMd;MM;RSPv</t>
  </si>
  <si>
    <t>https://download.brainimagelibrary.org/84/c1/84c11fe5e4550ca0/SW171205-01A/</t>
  </si>
  <si>
    <t>/bil/data/84/c1/84c11fe5e4550ca0/SW171205-01A/</t>
  </si>
  <si>
    <t>SW171205-01A</t>
  </si>
  <si>
    <t>RE;RT;AV;MM;tp</t>
  </si>
  <si>
    <t>https://download.brainimagelibrary.org/67/8f/678f4a67584490df/1U19MH114831-01/SW220119-04A</t>
  </si>
  <si>
    <t>/bil/data/67/8f/678f4a67584490df/1U19MH114831-01/SW220119-04A</t>
  </si>
  <si>
    <t>SW220119-04</t>
  </si>
  <si>
    <t>RE:SUB:SUB</t>
  </si>
  <si>
    <t>https://download.brainimagelibrary.org/bb/65/bb65b3ba913c2aa2/1U19MH114831-01/SW220321-03A</t>
  </si>
  <si>
    <t>/bil/data/bb/65/bb65b3ba913c2aa2/1U19MH114831-01/SW220321-03A</t>
  </si>
  <si>
    <t>SW220321-03A</t>
  </si>
  <si>
    <t>https://download.brainimagelibrary.org/d7/8e/d78e2226de736f24/1U19MH114821-01/SW190613-07A/</t>
  </si>
  <si>
    <t>/bil/data/d7/8e/d78e2226de736f24/1U19MH114821-01/SW190613-07A/</t>
  </si>
  <si>
    <t>SW190613-07A</t>
  </si>
  <si>
    <t>RN:MRN:PRNr</t>
  </si>
  <si>
    <t>https://download.brainimagelibrary.org/d7/8e/d78e2226de736f24/1U19MH114821-01/SW190613-08A/</t>
  </si>
  <si>
    <t>/bil/data/d7/8e/d78e2226de736f24/1U19MH114821-01/SW190613-08A/</t>
  </si>
  <si>
    <t>SW190613-08A</t>
  </si>
  <si>
    <t>https://download.brainimagelibrary.org/04/64/04646ca62a4c2ad4/1U19MH114821-01/SW190410-09A</t>
  </si>
  <si>
    <t>/bil/data/04/64/04646ca62a4c2ad4/1U19MH114821-01/SW190410-09A</t>
  </si>
  <si>
    <t>SW190410-09A</t>
  </si>
  <si>
    <t>RN:PSV:SUV/PARN:fail</t>
  </si>
  <si>
    <t>https://download.brainimagelibrary.org/ec/80/ec8077684d25fc8b/0539058542</t>
  </si>
  <si>
    <t>/bil/data/ec/80/ec8077684d25fc8b/0539058542</t>
  </si>
  <si>
    <t>AIBS_821475070</t>
  </si>
  <si>
    <t>Syt6-Cre_KI148/wt</t>
  </si>
  <si>
    <t>RSPagl Retrosplenial area, lateral agranular part</t>
  </si>
  <si>
    <t>https://download.brainimagelibrary.org/ec/80/ec8077684d25fc8b/0539058551</t>
  </si>
  <si>
    <t>/bil/data/ec/80/ec8077684d25fc8b/0539058551</t>
  </si>
  <si>
    <t>AIBS_817055406</t>
  </si>
  <si>
    <t>https://download.brainimagelibrary.org/ec/80/ec8077684d25fc8b/0539059480</t>
  </si>
  <si>
    <t>/bil/data/ec/80/ec8077684d25fc8b/0539059480</t>
  </si>
  <si>
    <t>AIBS_817188288</t>
  </si>
  <si>
    <t>https://download.brainimagelibrary.org/ec/80/ec8077684d25fc8b/0539060586</t>
  </si>
  <si>
    <t>/bil/data/ec/80/ec8077684d25fc8b/0539060586</t>
  </si>
  <si>
    <t>AIBS_821475078</t>
  </si>
  <si>
    <t>https://download.brainimagelibrary.org/84/c1/84c11fe5e4550ca0/SW171117-04A/</t>
  </si>
  <si>
    <t>/bil/data/84/c1/84c11fe5e4550ca0/SW171117-04A/</t>
  </si>
  <si>
    <t>SW171117-04A</t>
  </si>
  <si>
    <t>RSPagl;LP;ACAd;MOs;ORBvl</t>
  </si>
  <si>
    <t>https://download.brainimagelibrary.org/63/f4/63f43f88738b00e2/181015_JH_HK0043_Fezf2LSLflp_RSPd_female_processed/</t>
  </si>
  <si>
    <t>/bil/data/63/f4/63f43f88738b00e2/181015_JH_HK0043_Fezf2LSLflp_RSPd_female_processed/</t>
  </si>
  <si>
    <t>63f43f88738b00e2</t>
  </si>
  <si>
    <t>181015_JH_HK0043_Fezf2LSLflp_RSPd_female</t>
  </si>
  <si>
    <t>RSPd</t>
  </si>
  <si>
    <t>https://download.brainimagelibrary.org/af/c2/afc2952d5767cc69/190311_JH_HK0115_Tle4LSLflp_RSPd_male_processed/</t>
  </si>
  <si>
    <t>/bil/data/af/c2/afc2952d5767cc69/190311_JH_HK0115_Tle4LSLflp_RSPd_male_processed/</t>
  </si>
  <si>
    <t>afc2952d5767cc69</t>
  </si>
  <si>
    <t>190311_JH_HK0115_Tle4LSLflp_RSPd_male</t>
  </si>
  <si>
    <t>https://download.brainimagelibrary.org/84/c1/84c11fe5e4550ca0/SW171117-02A/</t>
  </si>
  <si>
    <t>/bil/data/84/c1/84c11fe5e4550ca0/SW171117-02A/</t>
  </si>
  <si>
    <t>SW171117-02A</t>
  </si>
  <si>
    <t>RSPd;PO;MOs;ORBl</t>
  </si>
  <si>
    <t>https://download.brainimagelibrary.org/61/90/6190bf65dac65960/1U19MH114831-01/SW190909-04A</t>
  </si>
  <si>
    <t>/bil/data/61/90/6190bf65dac65960/1U19MH114831-01/SW190909-04A</t>
  </si>
  <si>
    <t>SW190909-04</t>
  </si>
  <si>
    <t>RSPd:VISp:VISp</t>
  </si>
  <si>
    <t>https://download.brainimagelibrary.org/de/67/de6776ca4e9b7469/181025_JH_HK0054_PlexinD1LSLflp_RSPv_male_processed/</t>
  </si>
  <si>
    <t>/bil/data/de/67/de6776ca4e9b7469/181025_JH_HK0054_PlexinD1LSLflp_RSPv_male_processed/</t>
  </si>
  <si>
    <t>de6776ca4e9b7469</t>
  </si>
  <si>
    <t>181025_JH_HK0054_PlexinD1LSLflp_RSPv_male</t>
  </si>
  <si>
    <t>RSPv</t>
  </si>
  <si>
    <t>https://download.brainimagelibrary.org/f9/df/f9df70eb44c20e0a/190528_JH_HK0153_PlexinD1LSLflp_RSPv_retrosplenial_male_processed/</t>
  </si>
  <si>
    <t>/bil/data/f9/df/f9df70eb44c20e0a/190528_JH_HK0153_PlexinD1LSLflp_RSPv_retrosplenial_male_processed/</t>
  </si>
  <si>
    <t>f9df70eb44c20e0a</t>
  </si>
  <si>
    <t>190528_JH_HK0153_PlexinD1LSLflp_RSPv_retrosplenial_male</t>
  </si>
  <si>
    <t>https://download.brainimagelibrary.org/ec/80/ec8077684d25fc8b/0539061042</t>
  </si>
  <si>
    <t>/bil/data/ec/80/ec8077684d25fc8b/0539061042</t>
  </si>
  <si>
    <t>AIBS_811318837</t>
  </si>
  <si>
    <t>RSPv Retrosplenial area, ventral part</t>
  </si>
  <si>
    <t>https://download.brainimagelibrary.org/74/02/7402741313727c9b/tissuecyte_data/0500369158/</t>
  </si>
  <si>
    <t>/bil/data/74/02/7402741313727c9b/tissuecyte_data/0500369158/</t>
  </si>
  <si>
    <t>RSPv Retrosplenial area;ventral part</t>
  </si>
  <si>
    <t>https://download.brainimagelibrary.org/74/02/7402741313727c9b/tissuecyte_data/0500372781/</t>
  </si>
  <si>
    <t>/bil/data/74/02/7402741313727c9b/tissuecyte_data/0500372781/</t>
  </si>
  <si>
    <t>https://download.brainimagelibrary.org/61/90/6190bf65dac65960/1U19MH114831-01/SW191118-04A</t>
  </si>
  <si>
    <t>/bil/data/61/90/6190bf65dac65960/1U19MH114831-01/SW191118-04A</t>
  </si>
  <si>
    <t>SW191118-04</t>
  </si>
  <si>
    <t>RSPv:ACAd/ACAv:ACAd/ACAv</t>
  </si>
  <si>
    <t>https://download.brainimagelibrary.org/f1/6e/f16e93e3ff05538e/2018Q4_U19CSHL/SW180314-03B/</t>
  </si>
  <si>
    <t>/bil/data/f1/6e/f16e93e3ff05538e/2018Q4_U19CSHL/SW180314-03B/</t>
  </si>
  <si>
    <t>RT:LP:PH:SCig-c</t>
  </si>
  <si>
    <t>https://download.brainimagelibrary.org/e2/bb/e2bb765b3d184120/1U19MH114831-01/SW190416-01A/</t>
  </si>
  <si>
    <t>/bil/data/e2/bb/e2bb765b3d184120/1U19MH114831-01/SW190416-01A/</t>
  </si>
  <si>
    <t>SW190416-01A</t>
  </si>
  <si>
    <t>RT:SSp:SSp</t>
  </si>
  <si>
    <t>https://download.brainimagelibrary.org/4b/56/4b566d18d8902206/1U19MH114821-01/SW190315-02A/</t>
  </si>
  <si>
    <t>/bil/data/4b/56/4b566d18d8902206/1U19MH114821-01/SW190315-02A/</t>
  </si>
  <si>
    <t>SW190315-02A</t>
  </si>
  <si>
    <t>RT:VPL:VAL</t>
  </si>
  <si>
    <t>https://download.brainimagelibrary.org/90/a9/90a90c314769c834/1U01MH114829-01/SW191014-01A</t>
  </si>
  <si>
    <t>/bil/data/90/a9/90a90c314769c834/1U01MH114829-01/SW191014-01A</t>
  </si>
  <si>
    <t>SW191014-01A</t>
  </si>
  <si>
    <t>SC:CP:CP:SC:fail</t>
  </si>
  <si>
    <t>https://download.brainimagelibrary.org/75/6c/756cd8f5634d1b88/1U19MH114821-01/SW170201-08A</t>
  </si>
  <si>
    <t>/bil/data/75/6c/756cd8f5634d1b88/1U19MH114821-01/SW170201-08A</t>
  </si>
  <si>
    <t>SW170201-08</t>
  </si>
  <si>
    <t>SC:SC:SC:SC</t>
  </si>
  <si>
    <t>https://download.brainimagelibrary.org/75/6c/756cd8f5634d1b88/1U19MH114821-01/SW170816-01A</t>
  </si>
  <si>
    <t>/bil/data/75/6c/756cd8f5634d1b88/1U19MH114821-01/SW170816-01A</t>
  </si>
  <si>
    <t>SW170816-01</t>
  </si>
  <si>
    <t>https://download.brainimagelibrary.org/8d/8b/8d8bcf81b690b2de/1U19MH114831-01/SW190528-02A/</t>
  </si>
  <si>
    <t>/bil/data/8d/8b/8d8bcf81b690b2de/1U19MH114831-01/SW190528-02A/</t>
  </si>
  <si>
    <t>8d8bcf81b690b2de</t>
  </si>
  <si>
    <t>SW190528-02A</t>
  </si>
  <si>
    <t>SC:SSp:SSp</t>
  </si>
  <si>
    <t>2019 Q3 U19 Ecker Level 2 Mini Atlas Data Upload</t>
  </si>
  <si>
    <t>https://download.brainimagelibrary.org/e2/bb/e2bb765b3d184120/1U19MH114831-01/SW190416-02A/</t>
  </si>
  <si>
    <t>/bil/data/e2/bb/e2bb765b3d184120/1U19MH114831-01/SW190416-02A/</t>
  </si>
  <si>
    <t>SW190416-02A</t>
  </si>
  <si>
    <t>https://download.brainimagelibrary.org/82/e9/82e9592c90c456ef/1U01MH114829-01/SW181108-02A/</t>
  </si>
  <si>
    <t>/bil/data/82/e9/82e9592c90c456ef/1U01MH114829-01/SW181108-02A/</t>
  </si>
  <si>
    <t>SW181108-02A</t>
  </si>
  <si>
    <t>SCig-b:SCig:LD</t>
  </si>
  <si>
    <t>https://download.brainimagelibrary.org/82/e9/82e9592c90c456ef/1U01MH114829-01/SW190214-02A/</t>
  </si>
  <si>
    <t>/bil/data/82/e9/82e9592c90c456ef/1U01MH114829-01/SW190214-02A/</t>
  </si>
  <si>
    <t>SW190214-02A</t>
  </si>
  <si>
    <t>SCig:PAG:VM</t>
  </si>
  <si>
    <t>https://download.brainimagelibrary.org/d7/8e/d78e2226de736f24/1U19MH114821-01/SW190619-02A/</t>
  </si>
  <si>
    <t>/bil/data/d7/8e/d78e2226de736f24/1U19MH114821-01/SW190619-02A/</t>
  </si>
  <si>
    <t>SW190619-02A</t>
  </si>
  <si>
    <t>SCig:SCig:POST</t>
  </si>
  <si>
    <t>https://download.brainimagelibrary.org/74/02/7402741313727c9b/tissuecyte_data/0500369513/</t>
  </si>
  <si>
    <t>/bil/data/74/02/7402741313727c9b/tissuecyte_data/0500369513/</t>
  </si>
  <si>
    <t>SCm Superior colliculus;motor related</t>
  </si>
  <si>
    <t>https://download.brainimagelibrary.org/74/02/7402741313727c9b/tissuecyte_data/0500369881/</t>
  </si>
  <si>
    <t>/bil/data/74/02/7402741313727c9b/tissuecyte_data/0500369881/</t>
  </si>
  <si>
    <t>https://download.brainimagelibrary.org/74/02/7402741313727c9b/tissuecyte_data/0500370184/</t>
  </si>
  <si>
    <t>/bil/data/74/02/7402741313727c9b/tissuecyte_data/0500370184/</t>
  </si>
  <si>
    <t>Pvalb-IRES-Cre</t>
  </si>
  <si>
    <t>https://download.brainimagelibrary.org/74/02/7402741313727c9b/tissuecyte_data/0500372631/</t>
  </si>
  <si>
    <t>/bil/data/74/02/7402741313727c9b/tissuecyte_data/0500372631/</t>
  </si>
  <si>
    <t>https://download.brainimagelibrary.org/84/c1/84c11fe5e4550ca0/SW171116-04A/</t>
  </si>
  <si>
    <t>/bil/data/84/c1/84c11fe5e4550ca0/SW171116-04A/</t>
  </si>
  <si>
    <t>SW171116-04A</t>
  </si>
  <si>
    <t>SCm;RSPv;MRN;VAL</t>
  </si>
  <si>
    <t>https://download.brainimagelibrary.org/82/e9/82e9592c90c456ef/1U01MH114829-01/SW181108-04A/</t>
  </si>
  <si>
    <t>/bil/data/82/e9/82e9592c90c456ef/1U01MH114829-01/SW181108-04A/</t>
  </si>
  <si>
    <t>SW181108-04A</t>
  </si>
  <si>
    <t>SCs_sg:SCs_sg:LP</t>
  </si>
  <si>
    <t>https://download.brainimagelibrary.org/04/64/04646ca62a4c2ad4/1U19MH114821-01/SW190619-04A</t>
  </si>
  <si>
    <t>/bil/data/04/64/04646ca62a4c2ad4/1U19MH114821-01/SW190619-04A</t>
  </si>
  <si>
    <t>SW190619-04A</t>
  </si>
  <si>
    <t>SCsg:MRN:POST</t>
  </si>
  <si>
    <t>https://download.brainimagelibrary.org/69/fe/69fe931fee2b2215/854528751</t>
  </si>
  <si>
    <t>/bil/data/69/fe/69fe931fee2b2215/854528751</t>
  </si>
  <si>
    <t>SFG</t>
  </si>
  <si>
    <t>https://download.brainimagelibrary.org/69/fe/69fe931fee2b2215/854543457</t>
  </si>
  <si>
    <t>/bil/data/69/fe/69fe931fee2b2215/854543457</t>
  </si>
  <si>
    <t>https://download.brainimagelibrary.org/69/fe/69fe931fee2b2215/854622053</t>
  </si>
  <si>
    <t>/bil/data/69/fe/69fe931fee2b2215/854622053</t>
  </si>
  <si>
    <t>https://download.brainimagelibrary.org/69/fe/69fe931fee2b2215/854627045</t>
  </si>
  <si>
    <t>/bil/data/69/fe/69fe931fee2b2215/854627045</t>
  </si>
  <si>
    <t>https://download.brainimagelibrary.org/69/fe/69fe931fee2b2215/854629312</t>
  </si>
  <si>
    <t>/bil/data/69/fe/69fe931fee2b2215/854629312</t>
  </si>
  <si>
    <t>https://download.brainimagelibrary.org/69/fe/69fe931fee2b2215/857541842</t>
  </si>
  <si>
    <t>/bil/data/69/fe/69fe931fee2b2215/857541842</t>
  </si>
  <si>
    <t>https://download.brainimagelibrary.org/69/fe/69fe931fee2b2215/857558720</t>
  </si>
  <si>
    <t>/bil/data/69/fe/69fe931fee2b2215/857558720</t>
  </si>
  <si>
    <t>https://download.brainimagelibrary.org/69/fe/69fe931fee2b2215/857664466</t>
  </si>
  <si>
    <t>/bil/data/69/fe/69fe931fee2b2215/857664466</t>
  </si>
  <si>
    <t>https://download.brainimagelibrary.org/24/1a/241a10cde842c99b/851002859</t>
  </si>
  <si>
    <t>/bil/data/24/1a/241a10cde842c99b/851002859</t>
  </si>
  <si>
    <t>https://download.brainimagelibrary.org/49/e6/49e6114ba67eda01/854609547</t>
  </si>
  <si>
    <t>/bil/data/49/e6/49e6114ba67eda01/854609547</t>
  </si>
  <si>
    <t>https://download.brainimagelibrary.org/d6/d1/d6d13d0d30ebbb32/797978191/</t>
  </si>
  <si>
    <t>/bil/data/d6/d1/d6d13d0d30ebbb32/797978191/</t>
  </si>
  <si>
    <t>https://download.brainimagelibrary.org/d8/33/d833ba8bd931f23f/1069242387</t>
  </si>
  <si>
    <t>/bil/data/d8/33/d833ba8bd931f23f/1069242387</t>
  </si>
  <si>
    <t>https://download.brainimagelibrary.org/d8/33/d833ba8bd931f23f/1069256863</t>
  </si>
  <si>
    <t>/bil/data/d8/33/d833ba8bd931f23f/1069256863</t>
  </si>
  <si>
    <t>https://download.brainimagelibrary.org/d8/33/d833ba8bd931f23f/1072170652</t>
  </si>
  <si>
    <t>/bil/data/d8/33/d833ba8bd931f23f/1072170652</t>
  </si>
  <si>
    <t>https://download.brainimagelibrary.org/d8/33/d833ba8bd931f23f/1089241805</t>
  </si>
  <si>
    <t>/bil/data/d8/33/d833ba8bd931f23f/1089241805</t>
  </si>
  <si>
    <t>https://download.brainimagelibrary.org/d8/33/d833ba8bd931f23f/808902642</t>
  </si>
  <si>
    <t>/bil/data/d8/33/d833ba8bd931f23f/808902642</t>
  </si>
  <si>
    <t>https://download.brainimagelibrary.org/d8/33/d833ba8bd931f23f/808914243</t>
  </si>
  <si>
    <t>/bil/data/d8/33/d833ba8bd931f23f/808914243</t>
  </si>
  <si>
    <t>https://download.brainimagelibrary.org/d8/33/d833ba8bd931f23f/808920264</t>
  </si>
  <si>
    <t>/bil/data/d8/33/d833ba8bd931f23f/808920264</t>
  </si>
  <si>
    <t>https://download.brainimagelibrary.org/d8/33/d833ba8bd931f23f/856015279</t>
  </si>
  <si>
    <t>/bil/data/d8/33/d833ba8bd931f23f/856015279</t>
  </si>
  <si>
    <t>https://download.brainimagelibrary.org/85/f4/85f4b93699151f1c/1089242023</t>
  </si>
  <si>
    <t>/bil/data/85/f4/85f4b93699151f1c/1089242023</t>
  </si>
  <si>
    <t>Neuron Morphology data in .swc format from Patch-seq experiments in human neocortex, Cell ID 1089242023</t>
  </si>
  <si>
    <t>https://download.brainimagelibrary.org/ef/b9/efb9b12ba2fab63d/987420933</t>
  </si>
  <si>
    <t>/bil/data/ef/b9/efb9b12ba2fab63d/987420933</t>
  </si>
  <si>
    <t>Neuron Morphology data in .swc format from Patch-seq experiments in human neocortex, Cell ID 987420933</t>
  </si>
  <si>
    <t>https://download.brainimagelibrary.org/3e/35/3e3553203fc355ed/987420933</t>
  </si>
  <si>
    <t>/bil/data/3e/35/3e3553203fc355ed/987420933</t>
  </si>
  <si>
    <t>Neuron Morphology data in tiff stack format from Patch-seq experiments in human neocortex, Cell ID 987420933</t>
  </si>
  <si>
    <t>https://download.brainimagelibrary.org/dd/90/dd90893e7193151f/1069242387</t>
  </si>
  <si>
    <t>/bil/data/dd/90/dd90893e7193151f/1069242387</t>
  </si>
  <si>
    <t>Neuron Morphology data in tiff stack format from Patch-seq experiments in human neocortex, Cell ID 1069242387</t>
  </si>
  <si>
    <t>https://download.brainimagelibrary.org/dd/90/dd90893e7193151f/1069247301</t>
  </si>
  <si>
    <t>/bil/data/dd/90/dd90893e7193151f/1069247301</t>
  </si>
  <si>
    <t>Neuron Morphology data in tiff stack format from Patch-seq experiments in human neocortex, Cell ID 1069247301</t>
  </si>
  <si>
    <t>https://download.brainimagelibrary.org/dd/90/dd90893e7193151f/1069256863</t>
  </si>
  <si>
    <t>/bil/data/dd/90/dd90893e7193151f/1069256863</t>
  </si>
  <si>
    <t>Neuron Morphology data in tiff stack format from Patch-seq experiments in human neocortex, Cell ID 1069256863</t>
  </si>
  <si>
    <t>https://download.brainimagelibrary.org/dd/90/dd90893e7193151f/1069274590</t>
  </si>
  <si>
    <t>/bil/data/dd/90/dd90893e7193151f/1069274590</t>
  </si>
  <si>
    <t>Neuron Morphology data in tiff stack format from Patch-seq experiments in human neocortex, Cell ID 1069274590</t>
  </si>
  <si>
    <t>https://download.brainimagelibrary.org/dd/90/dd90893e7193151f/1072166386</t>
  </si>
  <si>
    <t>/bil/data/dd/90/dd90893e7193151f/1072166386</t>
  </si>
  <si>
    <t>Neuron Morphology data in tiff stack format from Patch-seq experiments in human neocortex, Cell ID 1072166386</t>
  </si>
  <si>
    <t>https://download.brainimagelibrary.org/dd/90/dd90893e7193151f/1072170652</t>
  </si>
  <si>
    <t>/bil/data/dd/90/dd90893e7193151f/1072170652</t>
  </si>
  <si>
    <t>Neuron Morphology data in tiff stack format from Patch-seq experiments in human neocortex, Cell ID 1072170652</t>
  </si>
  <si>
    <t>https://download.brainimagelibrary.org/dd/90/dd90893e7193151f/1072177800</t>
  </si>
  <si>
    <t>/bil/data/dd/90/dd90893e7193151f/1072177800</t>
  </si>
  <si>
    <t>Neuron Morphology data in tiff stack format from Patch-seq experiments in human neocortex, Cell ID 1072177800</t>
  </si>
  <si>
    <t>https://download.brainimagelibrary.org/dd/90/dd90893e7193151f/1072182998</t>
  </si>
  <si>
    <t>/bil/data/dd/90/dd90893e7193151f/1072182998</t>
  </si>
  <si>
    <t>Neuron Morphology data in tiff stack format from Patch-seq experiments in human neocortex, Cell ID 1072182998</t>
  </si>
  <si>
    <t>https://download.brainimagelibrary.org/dd/90/dd90893e7193151f/1089241805</t>
  </si>
  <si>
    <t>/bil/data/dd/90/dd90893e7193151f/1089241805</t>
  </si>
  <si>
    <t>Neuron Morphology data in tiff stack format from Patch-seq experiments in human neocortex, Cell ID 1089241805</t>
  </si>
  <si>
    <t>https://download.brainimagelibrary.org/dd/90/dd90893e7193151f/1089242023</t>
  </si>
  <si>
    <t>/bil/data/dd/90/dd90893e7193151f/1089242023</t>
  </si>
  <si>
    <t>Neuron Morphology data in tiff stack format from Patch-seq experiments in human neocortex, Cell ID 1089242023</t>
  </si>
  <si>
    <t>https://download.brainimagelibrary.org/dd/90/dd90893e7193151f/797978191</t>
  </si>
  <si>
    <t>/bil/data/dd/90/dd90893e7193151f/797978191</t>
  </si>
  <si>
    <t>Neuron Morphology data in tiff stack format from Patch-seq experiments in human neocortex, Cell ID 797978191</t>
  </si>
  <si>
    <t>https://download.brainimagelibrary.org/dd/90/dd90893e7193151f/808902642</t>
  </si>
  <si>
    <t>/bil/data/dd/90/dd90893e7193151f/808902642</t>
  </si>
  <si>
    <t>Neuron Morphology data in tiff stack format from Patch-seq experiments in human neocortex, Cell ID 808902642</t>
  </si>
  <si>
    <t>https://download.brainimagelibrary.org/dd/90/dd90893e7193151f/808914243</t>
  </si>
  <si>
    <t>/bil/data/dd/90/dd90893e7193151f/808914243</t>
  </si>
  <si>
    <t>Neuron Morphology data in tiff stack format from Patch-seq experiments in human neocortex, Cell ID 808914243</t>
  </si>
  <si>
    <t>https://download.brainimagelibrary.org/dd/90/dd90893e7193151f/808920264</t>
  </si>
  <si>
    <t>/bil/data/dd/90/dd90893e7193151f/808920264</t>
  </si>
  <si>
    <t>Neuron Morphology data in tiff stack format from Patch-seq experiments in human neocortex, Cell ID 808920264</t>
  </si>
  <si>
    <t>https://download.brainimagelibrary.org/dd/90/dd90893e7193151f/851002859</t>
  </si>
  <si>
    <t>/bil/data/dd/90/dd90893e7193151f/851002859</t>
  </si>
  <si>
    <t>Neuron Morphology data in tiff stack format from Patch-seq experiments in human neocortex, Cell ID 851002859</t>
  </si>
  <si>
    <t>https://download.brainimagelibrary.org/dd/90/dd90893e7193151f/851708413</t>
  </si>
  <si>
    <t>/bil/data/dd/90/dd90893e7193151f/851708413</t>
  </si>
  <si>
    <t>Neuron Morphology data in tiff stack format from Patch-seq experiments in human neocortex, Cell ID 851708413</t>
  </si>
  <si>
    <t>https://download.brainimagelibrary.org/dd/90/dd90893e7193151f/851853053</t>
  </si>
  <si>
    <t>/bil/data/dd/90/dd90893e7193151f/851853053</t>
  </si>
  <si>
    <t>Neuron Morphology data in tiff stack format from Patch-seq experiments in human neocortex, Cell ID 851853053</t>
  </si>
  <si>
    <t>https://download.brainimagelibrary.org/dd/90/dd90893e7193151f/851866268</t>
  </si>
  <si>
    <t>/bil/data/dd/90/dd90893e7193151f/851866268</t>
  </si>
  <si>
    <t>Neuron Morphology data in tiff stack format from Patch-seq experiments in human neocortex, Cell ID 851866268</t>
  </si>
  <si>
    <t>https://download.brainimagelibrary.org/dd/90/dd90893e7193151f/851881655</t>
  </si>
  <si>
    <t>/bil/data/dd/90/dd90893e7193151f/851881655</t>
  </si>
  <si>
    <t>Neuron Morphology data in tiff stack format from Patch-seq experiments in human neocortex, Cell ID 851881655</t>
  </si>
  <si>
    <t>https://download.brainimagelibrary.org/dd/90/dd90893e7193151f/851890361</t>
  </si>
  <si>
    <t>/bil/data/dd/90/dd90893e7193151f/851890361</t>
  </si>
  <si>
    <t>Neuron Morphology data in tiff stack format from Patch-seq experiments in human neocortex, Cell ID 851890361</t>
  </si>
  <si>
    <t>https://download.brainimagelibrary.org/dd/90/dd90893e7193151f/852555942</t>
  </si>
  <si>
    <t>/bil/data/dd/90/dd90893e7193151f/852555942</t>
  </si>
  <si>
    <t>Neuron Morphology data in tiff stack format from Patch-seq experiments in human neocortex, Cell ID 852555942</t>
  </si>
  <si>
    <t>https://download.brainimagelibrary.org/dd/90/dd90893e7193151f/852568749</t>
  </si>
  <si>
    <t>/bil/data/dd/90/dd90893e7193151f/852568749</t>
  </si>
  <si>
    <t>Neuron Morphology data in tiff stack format from Patch-seq experiments in human neocortex, Cell ID 852568749</t>
  </si>
  <si>
    <t>https://download.brainimagelibrary.org/dd/90/dd90893e7193151f/854528751</t>
  </si>
  <si>
    <t>/bil/data/dd/90/dd90893e7193151f/854528751</t>
  </si>
  <si>
    <t>Neuron Morphology data in tiff stack format from Patch-seq experiments in human neocortex, Cell ID 854528751</t>
  </si>
  <si>
    <t>https://download.brainimagelibrary.org/dd/90/dd90893e7193151f/854543457</t>
  </si>
  <si>
    <t>/bil/data/dd/90/dd90893e7193151f/854543457</t>
  </si>
  <si>
    <t>Neuron Morphology data in tiff stack format from Patch-seq experiments in human neocortex, Cell ID 854543457</t>
  </si>
  <si>
    <t>https://download.brainimagelibrary.org/dd/90/dd90893e7193151f/854609547</t>
  </si>
  <si>
    <t>/bil/data/dd/90/dd90893e7193151f/854609547</t>
  </si>
  <si>
    <t>Neuron Morphology data in tiff stack format from Patch-seq experiments in human neocortex, Cell ID 854609547</t>
  </si>
  <si>
    <t>https://download.brainimagelibrary.org/dd/90/dd90893e7193151f/854622053</t>
  </si>
  <si>
    <t>/bil/data/dd/90/dd90893e7193151f/854622053</t>
  </si>
  <si>
    <t>Neuron Morphology data in tiff stack format from Patch-seq experiments in human neocortex, Cell ID 854622053</t>
  </si>
  <si>
    <t>https://download.brainimagelibrary.org/dd/90/dd90893e7193151f/854627045</t>
  </si>
  <si>
    <t>/bil/data/dd/90/dd90893e7193151f/854627045</t>
  </si>
  <si>
    <t>Neuron Morphology data in tiff stack format from Patch-seq experiments in human neocortex, Cell ID 854627045</t>
  </si>
  <si>
    <t>https://download.brainimagelibrary.org/dd/90/dd90893e7193151f/854629312</t>
  </si>
  <si>
    <t>/bil/data/dd/90/dd90893e7193151f/854629312</t>
  </si>
  <si>
    <t>Neuron Morphology data in tiff stack format from Patch-seq experiments in human neocortex, Cell ID 854629312</t>
  </si>
  <si>
    <t>https://download.brainimagelibrary.org/dd/90/dd90893e7193151f/854632949</t>
  </si>
  <si>
    <t>/bil/data/dd/90/dd90893e7193151f/854632949</t>
  </si>
  <si>
    <t>Neuron Morphology data in tiff stack format from Patch-seq experiments in human neocortex, Cell ID 854632949</t>
  </si>
  <si>
    <t>https://download.brainimagelibrary.org/dd/90/dd90893e7193151f/854643458</t>
  </si>
  <si>
    <t>/bil/data/dd/90/dd90893e7193151f/854643458</t>
  </si>
  <si>
    <t>Neuron Morphology data in tiff stack format from Patch-seq experiments in human neocortex, Cell ID 854643458</t>
  </si>
  <si>
    <t>https://download.brainimagelibrary.org/dd/90/dd90893e7193151f/854665264</t>
  </si>
  <si>
    <t>/bil/data/dd/90/dd90893e7193151f/854665264</t>
  </si>
  <si>
    <t>Neuron Morphology data in tiff stack format from Patch-seq experiments in human neocortex, Cell ID 854665264</t>
  </si>
  <si>
    <t>https://download.brainimagelibrary.org/dd/90/dd90893e7193151f/855973761</t>
  </si>
  <si>
    <t>/bil/data/dd/90/dd90893e7193151f/855973761</t>
  </si>
  <si>
    <t>Neuron Morphology data in tiff stack format from Patch-seq experiments in human neocortex, Cell ID 855973761</t>
  </si>
  <si>
    <t>https://download.brainimagelibrary.org/dd/90/dd90893e7193151f/856015279</t>
  </si>
  <si>
    <t>/bil/data/dd/90/dd90893e7193151f/856015279</t>
  </si>
  <si>
    <t>Neuron Morphology data in tiff stack format from Patch-seq experiments in human neocortex, Cell ID 856015279</t>
  </si>
  <si>
    <t>https://download.brainimagelibrary.org/dd/90/dd90893e7193151f/856026313</t>
  </si>
  <si>
    <t>/bil/data/dd/90/dd90893e7193151f/856026313</t>
  </si>
  <si>
    <t>Neuron Morphology data in tiff stack format from Patch-seq experiments in human neocortex, Cell ID 856026313</t>
  </si>
  <si>
    <t>https://download.brainimagelibrary.org/dd/90/dd90893e7193151f/856271302</t>
  </si>
  <si>
    <t>/bil/data/dd/90/dd90893e7193151f/856271302</t>
  </si>
  <si>
    <t>Neuron Morphology data in tiff stack format from Patch-seq experiments in human neocortex, Cell ID 856271302</t>
  </si>
  <si>
    <t>https://download.brainimagelibrary.org/dd/90/dd90893e7193151f/856298292</t>
  </si>
  <si>
    <t>/bil/data/dd/90/dd90893e7193151f/856298292</t>
  </si>
  <si>
    <t>Neuron Morphology data in tiff stack format from Patch-seq experiments in human neocortex, Cell ID 856298292</t>
  </si>
  <si>
    <t>https://download.brainimagelibrary.org/dd/90/dd90893e7193151f/857499169</t>
  </si>
  <si>
    <t>/bil/data/dd/90/dd90893e7193151f/857499169</t>
  </si>
  <si>
    <t>Neuron Morphology data in tiff stack format from Patch-seq experiments in human neocortex, Cell ID 857499169</t>
  </si>
  <si>
    <t>https://download.brainimagelibrary.org/dd/90/dd90893e7193151f/857541842</t>
  </si>
  <si>
    <t>/bil/data/dd/90/dd90893e7193151f/857541842</t>
  </si>
  <si>
    <t>Neuron Morphology data in tiff stack format from Patch-seq experiments in human neocortex, Cell ID 857541842</t>
  </si>
  <si>
    <t>https://download.brainimagelibrary.org/dd/90/dd90893e7193151f/857558720</t>
  </si>
  <si>
    <t>/bil/data/dd/90/dd90893e7193151f/857558720</t>
  </si>
  <si>
    <t>Neuron Morphology data in tiff stack format from Patch-seq experiments in human neocortex, Cell ID 857558720</t>
  </si>
  <si>
    <t>https://download.brainimagelibrary.org/dd/90/dd90893e7193151f/857664466</t>
  </si>
  <si>
    <t>/bil/data/dd/90/dd90893e7193151f/857664466</t>
  </si>
  <si>
    <t>Neuron Morphology data in tiff stack format from Patch-seq experiments in human neocortex, Cell ID 857664466</t>
  </si>
  <si>
    <t>https://download.brainimagelibrary.org/dd/90/dd90893e7193151f/857679106</t>
  </si>
  <si>
    <t>/bil/data/dd/90/dd90893e7193151f/857679106</t>
  </si>
  <si>
    <t>Neuron Morphology data in tiff stack format from Patch-seq experiments in human neocortex, Cell ID 857679106</t>
  </si>
  <si>
    <t>https://download.brainimagelibrary.org/74/02/7402741313727c9b/tissuecyte_data/0500373257/</t>
  </si>
  <si>
    <t>/bil/data/74/02/7402741313727c9b/tissuecyte_data/0500373257/</t>
  </si>
  <si>
    <t>SI Substantia innominata</t>
  </si>
  <si>
    <t>https://download.brainimagelibrary.org/67/8f/678f4a67584490df/1U19MH114831-01/SW211026-04A</t>
  </si>
  <si>
    <t>/bil/data/67/8f/678f4a67584490df/1U19MH114831-01/SW211026-04A</t>
  </si>
  <si>
    <t>SW211026-04</t>
  </si>
  <si>
    <t>SI:CA1:CA1</t>
  </si>
  <si>
    <t>https://download.brainimagelibrary.org/e8/20/e820c8267a0cbedb/2018Q4_U01/SW180430-03A/</t>
  </si>
  <si>
    <t>/bil/data/e8/20/e820c8267a0cbedb/2018Q4_U01/SW180430-03A/</t>
  </si>
  <si>
    <t>SW180430-03A</t>
  </si>
  <si>
    <t>SI:OT:SI:fail</t>
  </si>
  <si>
    <t>https://download.brainimagelibrary.org/67/8f/678f4a67584490df/1U19MH114831-01/SW211213-03A</t>
  </si>
  <si>
    <t>/bil/data/67/8f/678f4a67584490df/1U19MH114831-01/SW211213-03A</t>
  </si>
  <si>
    <t>SW211213-03</t>
  </si>
  <si>
    <t>SI:SUB:SUB</t>
  </si>
  <si>
    <t>https://download.brainimagelibrary.org/6d/d3/6dd376b74bc8b235/pU01BGsHSrSNi5556d211025tNISSL</t>
  </si>
  <si>
    <t>/bil/data/6d/d3/6dd376b74bc8b235/pU01BGsHSrSNi5556d211025tNISSL</t>
  </si>
  <si>
    <t>pU01BGsHSrSNi5556d211025tNISSL</t>
  </si>
  <si>
    <t>SN</t>
  </si>
  <si>
    <t>https://download.brainimagelibrary.org/82/e9/82e9592c90c456ef/1U01MH114829-01/SW181115-03A/</t>
  </si>
  <si>
    <t>/bil/data/82/e9/82e9592c90c456ef/1U01MH114829-01/SW181115-03A/</t>
  </si>
  <si>
    <t>SW181115-03A</t>
  </si>
  <si>
    <t>SNc:fail:CPi</t>
  </si>
  <si>
    <t>https://download.brainimagelibrary.org/d8/33/d833ba8bd931f23f/756890272</t>
  </si>
  <si>
    <t>/bil/data/d8/33/d833ba8bd931f23f/756890272</t>
  </si>
  <si>
    <t>SOG</t>
  </si>
  <si>
    <t>https://download.brainimagelibrary.org/d8/33/d833ba8bd931f23f/756894558</t>
  </si>
  <si>
    <t>/bil/data/d8/33/d833ba8bd931f23f/756894558</t>
  </si>
  <si>
    <t>https://download.brainimagelibrary.org/d8/33/d833ba8bd931f23f/756909022</t>
  </si>
  <si>
    <t>/bil/data/d8/33/d833ba8bd931f23f/756909022</t>
  </si>
  <si>
    <t>https://download.brainimagelibrary.org/85/f4/85f4b93699151f1c/853712464</t>
  </si>
  <si>
    <t>/bil/data/85/f4/85f4b93699151f1c/853712464</t>
  </si>
  <si>
    <t>Neuron Morphology data in .swc format from Patch-seq experiments in human neocortex, Cell ID 853712464</t>
  </si>
  <si>
    <t>https://download.brainimagelibrary.org/dd/90/dd90893e7193151f/756890272</t>
  </si>
  <si>
    <t>/bil/data/dd/90/dd90893e7193151f/756890272</t>
  </si>
  <si>
    <t>Neuron Morphology data in tiff stack format from Patch-seq experiments in human neocortex, Cell ID 756890272</t>
  </si>
  <si>
    <t>https://download.brainimagelibrary.org/dd/90/dd90893e7193151f/756894558</t>
  </si>
  <si>
    <t>/bil/data/dd/90/dd90893e7193151f/756894558</t>
  </si>
  <si>
    <t>Neuron Morphology data in tiff stack format from Patch-seq experiments in human neocortex, Cell ID 756894558</t>
  </si>
  <si>
    <t>https://download.brainimagelibrary.org/dd/90/dd90893e7193151f/756909022</t>
  </si>
  <si>
    <t>/bil/data/dd/90/dd90893e7193151f/756909022</t>
  </si>
  <si>
    <t>Neuron Morphology data in tiff stack format from Patch-seq experiments in human neocortex, Cell ID 756909022</t>
  </si>
  <si>
    <t>https://download.brainimagelibrary.org/04/64/04646ca62a4c2ad4/1U19MH114821-01/SW190829-02A</t>
  </si>
  <si>
    <t>/bil/data/04/64/04646ca62a4c2ad4/1U19MH114821-01/SW190829-02A</t>
  </si>
  <si>
    <t>SW190829-02A</t>
  </si>
  <si>
    <t>SPFm/VM:SPA/VPMpc/SPFm:VM</t>
  </si>
  <si>
    <t>https://download.brainimagelibrary.org/a2/52/a2529d6055610123</t>
  </si>
  <si>
    <t>/bil/data/a2/52/a2529d6055610123</t>
  </si>
  <si>
    <t>a2529d6055610123</t>
  </si>
  <si>
    <t>Li Zhang</t>
  </si>
  <si>
    <t>1-U01-MH116990-01</t>
  </si>
  <si>
    <t>B6-#12</t>
  </si>
  <si>
    <t>spinal chord</t>
  </si>
  <si>
    <t>Spinal_cord_VISoR_Yr20_B6-#12</t>
  </si>
  <si>
    <t>Spinal cord images for Cell Atlas of Mouse Brain-Spinal Cord Connectome (1U01MH116990-01), samples are prepared in Li Zhang's lab in USC, images were generated in Guoqiang Bi's lab in USTC.</t>
  </si>
  <si>
    <t>Light Sheet</t>
  </si>
  <si>
    <t>https://download.brainimagelibrary.org/72/84/728484690e034349/Mouse1</t>
  </si>
  <si>
    <t>/bil/data/72/84/728484690e034349/Mouse1</t>
  </si>
  <si>
    <t>728484690e034349</t>
  </si>
  <si>
    <t>Mouse1</t>
  </si>
  <si>
    <t>VISoR</t>
  </si>
  <si>
    <t>Spinal Cord Thy1-YFP #802</t>
  </si>
  <si>
    <t>Whole spinal cord imaging experiment on Thy1-YFP mice.</t>
  </si>
  <si>
    <t>https://download.brainimagelibrary.org/91/74/9174553d22fc2ed9</t>
  </si>
  <si>
    <t>/bil/data/91/74/9174553d22fc2ed9</t>
  </si>
  <si>
    <t>9174553d22fc2ed9</t>
  </si>
  <si>
    <t>Guoqiang Bi</t>
  </si>
  <si>
    <t>B10-08</t>
  </si>
  <si>
    <t>Strain_Name='Ai75';</t>
  </si>
  <si>
    <t>spinal cord</t>
  </si>
  <si>
    <t>2021Q4_aim1_13_VISoR</t>
  </si>
  <si>
    <t>Whole spinal cord light-sheet microscope images for Aim1 milestone. 13th sample for 2021Q4(Yr4Q1). B10-#8.</t>
  </si>
  <si>
    <t>https://download.brainimagelibrary.org/9e/4a/9e4a7aa7126d70df</t>
  </si>
  <si>
    <t>/bil/data/9e/4a/9e4a7aa7126d70df</t>
  </si>
  <si>
    <t>9e4a7aa7126d70df</t>
  </si>
  <si>
    <t>B8-13</t>
  </si>
  <si>
    <t>Strain_Name='C57Bl6';</t>
  </si>
  <si>
    <t>Spinal_cord_VISoR_Yr21Q3_04</t>
  </si>
  <si>
    <t>Sample B8-13. Two injections are done in one mouse.</t>
  </si>
  <si>
    <t>https://download.brainimagelibrary.org/8d/83/8d836d6d3d9220bd</t>
  </si>
  <si>
    <t>/bil/data/8d/83/8d836d6d3d9220bd</t>
  </si>
  <si>
    <t>8d836d6d3d9220bd</t>
  </si>
  <si>
    <t>B9-15</t>
  </si>
  <si>
    <t>anterograde transsynaptic tracing</t>
  </si>
  <si>
    <t>Spinal_cord_VISoR_Yr21Q3_17</t>
  </si>
  <si>
    <t>Sample B9-15.</t>
  </si>
  <si>
    <t>https://download.brainimagelibrary.org/6a/b9/6ab9fdbb3f121888</t>
  </si>
  <si>
    <t>/bil/data/6a/b9/6ab9fdbb3f121888</t>
  </si>
  <si>
    <t>6ab9fdbb3f121888</t>
  </si>
  <si>
    <t>B9-10</t>
  </si>
  <si>
    <t>2021Q4_aim1_04_VISoR</t>
  </si>
  <si>
    <t>Whole spinal cord light-sheet microscope images for Aim1 milestone. 4th sample for 2021Q4(Yr4Q1). B9-#10.</t>
  </si>
  <si>
    <t>https://download.brainimagelibrary.org/bf/ff/bfff6cd1fa5ab694</t>
  </si>
  <si>
    <t>/bil/data/bf/ff/bfff6cd1fa5ab694</t>
  </si>
  <si>
    <t>bfff6cd1fa5ab694</t>
  </si>
  <si>
    <t>B9-09</t>
  </si>
  <si>
    <t>2021Q4_aim1_03_VISoR</t>
  </si>
  <si>
    <t>Whole spinal cord light-sheet microscope images for Aim1 milestone. 3rd sample for 2021Q4(Yr4Q1). B9-#9.</t>
  </si>
  <si>
    <t>https://download.brainimagelibrary.org/c7/8e/c78ea39e04c5bce1</t>
  </si>
  <si>
    <t>/bil/data/c7/8e/c78ea39e04c5bce1</t>
  </si>
  <si>
    <t>c78ea39e04c5bce1</t>
  </si>
  <si>
    <t>B9-05</t>
  </si>
  <si>
    <t>Spinal_cord_VISoR_Yr21Q3_09</t>
  </si>
  <si>
    <t>Sample B9-05. Two injections are done in one mouse.</t>
  </si>
  <si>
    <t>https://download.brainimagelibrary.org/84/5f/845f79a7aa192644/20200809_19_00_18_B7-03_VTA_Rc_PFA20200119_SHIELD20200713_Medulla_04x</t>
  </si>
  <si>
    <t>/bil/data/84/5f/845f79a7aa192644/20200809_19_00_18_B7-03_VTA_Rc_PFA20200119_SHIELD20200713_Medulla_04x</t>
  </si>
  <si>
    <t>845f79a7aa192644</t>
  </si>
  <si>
    <t>B7-03_medulla</t>
  </si>
  <si>
    <t>Strain_Name='Ai14';</t>
  </si>
  <si>
    <t>Spinal_cord_SmartSPIM_Yr20Q3_05</t>
  </si>
  <si>
    <t>Spinal cord image data obtained using a light-sheet microscope at Dr. Li Zhang's lab at the University of Southern California (20200809_19_00_18_B7-03_VTA_Rc_PFA20200119_SHIELD20200713_Medulla_04x)</t>
  </si>
  <si>
    <t>https://download.brainimagelibrary.org/92/9d/929da3b6c9e15dc0/20200924_13_03_50_B7-01-S.C._04x</t>
  </si>
  <si>
    <t>/bil/data/92/9d/929da3b6c9e15dc0/20200924_13_03_50_B7-01-S.C._04x</t>
  </si>
  <si>
    <t>929da3b6c9e15dc0</t>
  </si>
  <si>
    <t>B7-01</t>
  </si>
  <si>
    <t>Spinal_cord_SmartSPIM_Yr20Q3_08</t>
  </si>
  <si>
    <t>Spinal cord image data obtained using a light-sheet microscope at Dr. Li Zhang's lab at the University of Southern California (20200924_13_03_50_B7-01-S.C._04x)</t>
  </si>
  <si>
    <t>https://download.brainimagelibrary.org/9b/4d/9b4d55da55f94146/20200917_16_35_18_B7-07_S.C._04x</t>
  </si>
  <si>
    <t>/bil/data/9b/4d/9b4d55da55f94146/20200917_16_35_18_B7-07_S.C._04x</t>
  </si>
  <si>
    <t>9b4d55da55f94146</t>
  </si>
  <si>
    <t>B7-07</t>
  </si>
  <si>
    <t>Spinal_cord_SmartSPIM_Yr20Q3_03</t>
  </si>
  <si>
    <t>Spinal cord image data obtained using a light-sheet microscope at Dr. Li Zhangs lab at the University of Southern California. B7-07_S.C.</t>
  </si>
  <si>
    <t>https://download.brainimagelibrary.org/c1/5a/c15affce337efd0a/20200809_16_52_24_B7-03_VTA_Rc_PFA20200119_SHIELD20200713_S.C._04x</t>
  </si>
  <si>
    <t>/bil/data/c1/5a/c15affce337efd0a/20200809_16_52_24_B7-03_VTA_Rc_PFA20200119_SHIELD20200713_S.C._04x</t>
  </si>
  <si>
    <t>c15affce337efd0a</t>
  </si>
  <si>
    <t>B7-03</t>
  </si>
  <si>
    <t>Spinal_cord_SmartSPIM_Yr20Q3_04</t>
  </si>
  <si>
    <t>Spinal cord image data obtained using light-sheet microscope at Dr. Li Zhang's lab at University of Southern California (20200809_16_52_24_B7-03_VTA_Rc_PFA20200119_SHIELD20200713_S.C._04x)</t>
  </si>
  <si>
    <t>https://download.brainimagelibrary.org/c8/26/c826a48feefb9891</t>
  </si>
  <si>
    <t>/bil/data/c8/26/c826a48feefb9891</t>
  </si>
  <si>
    <t>c826a48feefb9891</t>
  </si>
  <si>
    <t>B7-02</t>
  </si>
  <si>
    <t>Spinal_cord_SmartSPIM_Yr20Q3_07</t>
  </si>
  <si>
    <t>Spinal cord image data obtained using a light-sheet microscope at Dr. Li Zhang's lab at the University of Southern California (20200911_16_07_21_B7-02_S.C._04x)</t>
  </si>
  <si>
    <t>https://download.brainimagelibrary.org/20/14/20143f44efe19934</t>
  </si>
  <si>
    <t>/bil/data/20/14/20143f44efe19934</t>
  </si>
  <si>
    <t>20143f44efe19934</t>
  </si>
  <si>
    <t>B7-06</t>
  </si>
  <si>
    <t>Spinal_cord_SmartSPIM_Yr21Q1_02</t>
  </si>
  <si>
    <t>2nd sample for 2021Q1 milestone. Mouse B7-06.</t>
  </si>
  <si>
    <t>https://download.brainimagelibrary.org/8a/92/8a92de7ce6971ad3/20200810_16_21_35_Vglut2-Ai75_SHIELD20200707_04x</t>
  </si>
  <si>
    <t>/bil/data/8a/92/8a92de7ce6971ad3/20200810_16_21_35_Vglut2-Ai75_SHIELD20200707_04x</t>
  </si>
  <si>
    <t>8a92de7ce6971ad3</t>
  </si>
  <si>
    <t>20200810_Vglut2;Ai75</t>
  </si>
  <si>
    <t>Strain_Name='Vglut2;Ai14';</t>
  </si>
  <si>
    <t>light sheet microscopy</t>
  </si>
  <si>
    <t>Spinal_cord_SmartSPIM_Yr20Q3_06</t>
  </si>
  <si>
    <t>Spinal cord image data obtained using a light-sheet microscope at Dr. Li Zhang's lab at the University of Southern California (20200810_16_21_35_Vglut2;Ai75_SHIELD20200707_04x)</t>
  </si>
  <si>
    <t>https://download.brainimagelibrary.org/16/7e/167ef9846740e367/</t>
  </si>
  <si>
    <t>/bil/data/16/7e/167ef9846740e367/</t>
  </si>
  <si>
    <t>167ef9846740e367</t>
  </si>
  <si>
    <t>B10-#16</t>
  </si>
  <si>
    <t>Strain_Name='Vgat;Ai14';</t>
  </si>
  <si>
    <t>2022Q1_aim1_07_VISor</t>
  </si>
  <si>
    <t>Whole spinal cord light-sheet microscope images for Aim1 milestone. 7th sample for 2022Q1(Yr4Q2). B10-#16.</t>
  </si>
  <si>
    <t>https://download.brainimagelibrary.org/18/5c/185c25df0404f267/</t>
  </si>
  <si>
    <t>/bil/data/18/5c/185c25df0404f267/</t>
  </si>
  <si>
    <t>185c25df0404f267</t>
  </si>
  <si>
    <t>B10-#13</t>
  </si>
  <si>
    <t>2022Q1_aim1_04_VISor</t>
  </si>
  <si>
    <t>Whole spinal cord light-sheet microscope images for Aim1 milestone. 4th sample for 2022Q1(Yr4Q2). B10-#13.</t>
  </si>
  <si>
    <t>https://download.brainimagelibrary.org/25/4a/254a7328be526cda/</t>
  </si>
  <si>
    <t>/bil/data/25/4a/254a7328be526cda/</t>
  </si>
  <si>
    <t>254a7328be526cda</t>
  </si>
  <si>
    <t>B10-#12</t>
  </si>
  <si>
    <t>2022Q1_aim1_03_VISor</t>
  </si>
  <si>
    <t>Whole spinal cord light-sheet microscope images for Aim1 milestone. 3rd sample for 2022Q1(Yr4Q2). B10-#12.</t>
  </si>
  <si>
    <t>https://download.brainimagelibrary.org/3c/29/3c293e8a154f08d4/</t>
  </si>
  <si>
    <t>/bil/data/3c/29/3c293e8a154f08d4/</t>
  </si>
  <si>
    <t>3c293e8a154f08d4</t>
  </si>
  <si>
    <t>B10-#14</t>
  </si>
  <si>
    <t>Strain_Name='ChAT;Ai14';</t>
  </si>
  <si>
    <t>2022Q1_aim1_05_VISor</t>
  </si>
  <si>
    <t>Whole spinal cord light-sheet microscope images for Aim1 milestone. 5th sample for 2022Q1(Yr4Q2). B10-#14.</t>
  </si>
  <si>
    <t>https://download.brainimagelibrary.org/4f/fc/4ffca29d5843858a/</t>
  </si>
  <si>
    <t>/bil/data/4f/fc/4ffca29d5843858a/</t>
  </si>
  <si>
    <t>4ffca29d5843858a</t>
  </si>
  <si>
    <t>B10-#15</t>
  </si>
  <si>
    <t>2022Q1_aim1_06_VISor</t>
  </si>
  <si>
    <t>Whole spinal cord light-sheet microscope images for Aim1 milestone. 6th sample for 2022Q1(Yr4Q2). B10-#15.</t>
  </si>
  <si>
    <t>https://download.brainimagelibrary.org/70/5b/705b01e80523c65b</t>
  </si>
  <si>
    <t>/bil/data/70/5b/705b01e80523c65b</t>
  </si>
  <si>
    <t>705b01e80523c65b</t>
  </si>
  <si>
    <t>B9-03</t>
  </si>
  <si>
    <t>Spinal_cord_VISoR_Yr21Q3_07</t>
  </si>
  <si>
    <t>Sample B9-03. Two injections are done in one mouse.</t>
  </si>
  <si>
    <t>https://download.brainimagelibrary.org/b3/98/b39804c913fdd7b7/</t>
  </si>
  <si>
    <t>/bil/data/b3/98/b39804c913fdd7b7/</t>
  </si>
  <si>
    <t>b39804c913fdd7b7</t>
  </si>
  <si>
    <t>B10-#10</t>
  </si>
  <si>
    <t>2022Q1_aim1_01_VISor</t>
  </si>
  <si>
    <t>Whole spinal cord light-sheet microscope images for Aim1 milestone. 1st sample for 2022Q1(Yr4Q2). B10-#10.</t>
  </si>
  <si>
    <t>https://download.brainimagelibrary.org/ca/27/ca273783c1dba805/2019Q1_U01Zhang/Thy1-412/</t>
  </si>
  <si>
    <t>/bil/data/ca/27/ca273783c1dba805/2019Q1_U01Zhang/Thy1-412/</t>
  </si>
  <si>
    <t>ca273783c1dba805</t>
  </si>
  <si>
    <t>University of Science and Technology of China</t>
  </si>
  <si>
    <t>Thy1-YFP-#412</t>
  </si>
  <si>
    <t>2019 Q1 U01 Zhang Mini Atlas Data (Stage) Upload</t>
  </si>
  <si>
    <t>This is a collection of anatomy spinal cord tiff images from Dr. Bi's lab at the University of Science and Technology of China.</t>
  </si>
  <si>
    <t>https://download.brainimagelibrary.org/ca/27/ca273783c1dba805/2019Q1_U01Zhang/Thy1-802/</t>
  </si>
  <si>
    <t>/bil/data/ca/27/ca273783c1dba805/2019Q1_U01Zhang/Thy1-802/</t>
  </si>
  <si>
    <t>Thy1-YFP-#802</t>
  </si>
  <si>
    <t>https://download.brainimagelibrary.org/ca/27/ca273783c1dba805/2019Q1_U01Zhang/Thy1-815/</t>
  </si>
  <si>
    <t>/bil/data/ca/27/ca273783c1dba805/2019Q1_U01Zhang/Thy1-815/</t>
  </si>
  <si>
    <t>Thy1-YFP-#815</t>
  </si>
  <si>
    <t>https://download.brainimagelibrary.org/ca/27/ca273783c1dba805/2019Q1_U01Zhang/Virus_tracing-B1-#6/</t>
  </si>
  <si>
    <t>/bil/data/ca/27/ca273783c1dba805/2019Q1_U01Zhang/Virus_tracing-B1-#6/</t>
  </si>
  <si>
    <t>Virus_tracing-B1-#6</t>
  </si>
  <si>
    <t>https://download.brainimagelibrary.org/ca/27/ca273783c1dba805/2019Q1_U01Zhang/Virus_tracing-B1-#8/</t>
  </si>
  <si>
    <t>/bil/data/ca/27/ca273783c1dba805/2019Q1_U01Zhang/Virus_tracing-B1-#8/</t>
  </si>
  <si>
    <t>Virus_tracing-B1-#8</t>
  </si>
  <si>
    <t>https://download.brainimagelibrary.org/de/57/de57ff8a156796ef/</t>
  </si>
  <si>
    <t>/bil/data/de/57/de57ff8a156796ef/</t>
  </si>
  <si>
    <t>de57ff8a156796ef</t>
  </si>
  <si>
    <t>B10-#20</t>
  </si>
  <si>
    <t>2022Q1_aim1_11_VISor</t>
  </si>
  <si>
    <t>Whole spinal cord light-sheet microscope images for Aim1 milestone. 11th sample for 2022Q1(Yr4Q2), containing 2 injections. B10-#20.</t>
  </si>
  <si>
    <t>https://download.brainimagelibrary.org/fa/c2/fac2129ea6dd1048/</t>
  </si>
  <si>
    <t>/bil/data/fa/c2/fac2129ea6dd1048/</t>
  </si>
  <si>
    <t>fac2129ea6dd1048</t>
  </si>
  <si>
    <t>B10-#11</t>
  </si>
  <si>
    <t>2022Q1_aim1_02_VISor</t>
  </si>
  <si>
    <t>Whole spinal cord light-sheet microscope images for Aim1 milestone. 2nd sample for 2022Q1(Yr4Q2). B10-#11.</t>
  </si>
  <si>
    <t>https://download.brainimagelibrary.org/0e/80/0e808311cb82b426/</t>
  </si>
  <si>
    <t>/bil/data/0e/80/0e808311cb82b426/</t>
  </si>
  <si>
    <t>0e808311cb82b426</t>
  </si>
  <si>
    <t>B10-#18</t>
  </si>
  <si>
    <t>2022Q1_aim1_09_VISor</t>
  </si>
  <si>
    <t>Whole spinal cord light-sheet microscope images for Aim1 milestone. 9th sample for 2022Q1(Yr4Q2), containing 2 injections. B10-#18.</t>
  </si>
  <si>
    <t>https://download.brainimagelibrary.org/c5/60/c5602f1846702bc1/</t>
  </si>
  <si>
    <t>/bil/data/c5/60/c5602f1846702bc1/</t>
  </si>
  <si>
    <t>c5602f1846702bc1</t>
  </si>
  <si>
    <t>B10-#19</t>
  </si>
  <si>
    <t>2022Q1_aim1_10_VISor</t>
  </si>
  <si>
    <t>Whole spinal cord light-sheet microscope images for Aim1 milestone. 10th sample for 2022Q1(Yr4Q2), containing 2 injections. B10-#19.</t>
  </si>
  <si>
    <t>https://download.brainimagelibrary.org/d6/da/d6dabae78e85502f/</t>
  </si>
  <si>
    <t>/bil/data/d6/da/d6dabae78e85502f/</t>
  </si>
  <si>
    <t>d6dabae78e85502f</t>
  </si>
  <si>
    <t>B10-#17</t>
  </si>
  <si>
    <t>2022Q1_aim1_08_VISor</t>
  </si>
  <si>
    <t>Whole spinal cord light-sheet microscope images for Aim1 milestone. 8th sample for 2022Q1(Yr4Q2), containing 2 injections. B10-#17.</t>
  </si>
  <si>
    <t>https://download.brainimagelibrary.org/fa/97/fa97d06c626cb078/2019_Q2/Virus_tracing_B2-1</t>
  </si>
  <si>
    <t>/bil/data/fa/97/fa97d06c626cb078/2019_Q2/Virus_tracing_B2-1</t>
  </si>
  <si>
    <t>fa97d06c626cb078</t>
  </si>
  <si>
    <t>Virus_tracing_B2-1</t>
  </si>
  <si>
    <t>C57Bl6J</t>
  </si>
  <si>
    <t>2019 Q2 U01 Zhang Spinal Cord Upload</t>
  </si>
  <si>
    <t>Spinal cord tiff images collected at Dr. Bi's lab at the University of Science and Technology of China</t>
  </si>
  <si>
    <t>https://download.brainimagelibrary.org/fa/97/fa97d06c626cb078/2019_Q2/Virus_tracing_B2-3</t>
  </si>
  <si>
    <t>/bil/data/fa/97/fa97d06c626cb078/2019_Q2/Virus_tracing_B2-3</t>
  </si>
  <si>
    <t>Virus_tracing_B2-3</t>
  </si>
  <si>
    <t>https://download.brainimagelibrary.org/fa/97/fa97d06c626cb078/2019_Q2/Virus_tracing_B2-5</t>
  </si>
  <si>
    <t>/bil/data/fa/97/fa97d06c626cb078/2019_Q2/Virus_tracing_B2-5</t>
  </si>
  <si>
    <t>Virus_tracing_B2-5</t>
  </si>
  <si>
    <t>https://download.brainimagelibrary.org/fa/97/fa97d06c626cb078/2019_Q2/Virus_tracing_B2-6</t>
  </si>
  <si>
    <t>/bil/data/fa/97/fa97d06c626cb078/2019_Q2/Virus_tracing_B2-6</t>
  </si>
  <si>
    <t>Virus_tracing_B2-6</t>
  </si>
  <si>
    <t>https://download.brainimagelibrary.org/fa/97/fa97d06c626cb078/2019_Q2/Virus_tracing_B3-1</t>
  </si>
  <si>
    <t>/bil/data/fa/97/fa97d06c626cb078/2019_Q2/Virus_tracing_B3-1</t>
  </si>
  <si>
    <t>Virus_tracing_B3-1</t>
  </si>
  <si>
    <t>https://download.brainimagelibrary.org/2a/a3/2aa3006e58128d41/</t>
  </si>
  <si>
    <t>/bil/data/2a/a3/2aa3006e58128d41/</t>
  </si>
  <si>
    <t>2aa3006e58128d41</t>
  </si>
  <si>
    <t>Long Cai</t>
  </si>
  <si>
    <t>Strain_Name=Ai14';</t>
  </si>
  <si>
    <t>SeqFISH</t>
  </si>
  <si>
    <t>2021Q4_aim2B_03_SeqFISH</t>
  </si>
  <si>
    <t>Spatial transcriptomics (SeqFISH) images for Aim2B milestone. 3rd experiment for 2021Q4(Yr4Q1). 220110.</t>
  </si>
  <si>
    <t>https://download.brainimagelibrary.org/2d/e5/2de50be7ed160135/</t>
  </si>
  <si>
    <t>/bil/data/2d/e5/2de50be7ed160135/</t>
  </si>
  <si>
    <t>2de50be7ed160135</t>
  </si>
  <si>
    <t>C10_SC#3</t>
  </si>
  <si>
    <t>2022Q1_aim2B_02_seqFISH</t>
  </si>
  <si>
    <t>Experiment 220330. C10_SC#3.</t>
  </si>
  <si>
    <t>https://download.brainimagelibrary.org/45/f6/45f66bcdf507b3cd/HybCycle_2/</t>
  </si>
  <si>
    <t>/bil/data/45/f6/45f66bcdf507b3cd/HybCycle_2/</t>
  </si>
  <si>
    <t>45f66bcdf507b3cd</t>
  </si>
  <si>
    <t>Spinal Cord seqFISH #01-0001</t>
  </si>
  <si>
    <t>Spinal cord</t>
  </si>
  <si>
    <t>Spinal_cord_SeqFISH_Yr21Q1_02</t>
  </si>
  <si>
    <t>#1-0002. SeqFISH data for spinal cord</t>
  </si>
  <si>
    <t>https://download.brainimagelibrary.org/6d/f7/6df77478440e1a8e/</t>
  </si>
  <si>
    <t>/bil/data/6d/f7/6df77478440e1a8e/</t>
  </si>
  <si>
    <t>6df77478440e1a8e</t>
  </si>
  <si>
    <t>C10_SC#2</t>
  </si>
  <si>
    <t>2022Q1_aim2B_01_seqFISH</t>
  </si>
  <si>
    <t>Experiment 220318. C10_SC#2.</t>
  </si>
  <si>
    <t>https://download.brainimagelibrary.org/97/f2/97f2f6e2c5485b60/HybCycle_1/</t>
  </si>
  <si>
    <t>/bil/data/97/f2/97f2f6e2c5485b60/HybCycle_1/</t>
  </si>
  <si>
    <t>97f2f6e2c5485b60</t>
  </si>
  <si>
    <t>Spinal_cord_SeqFISH_Yr21Q1_01</t>
  </si>
  <si>
    <t>#1-0001. Spatial transcriptome data for spinal cord.</t>
  </si>
  <si>
    <t>https://download.brainimagelibrary.org/d6/d1/d6d13d0d30ebbb32/677088033/</t>
  </si>
  <si>
    <t>/bil/data/d6/d1/d6d13d0d30ebbb32/677088033/</t>
  </si>
  <si>
    <t>SPL</t>
  </si>
  <si>
    <t>https://download.brainimagelibrary.org/d8/33/d833ba8bd931f23f/728416016</t>
  </si>
  <si>
    <t>/bil/data/d8/33/d833ba8bd931f23f/728416016</t>
  </si>
  <si>
    <t>https://download.brainimagelibrary.org/d8/33/d833ba8bd931f23f/728430487</t>
  </si>
  <si>
    <t>/bil/data/d8/33/d833ba8bd931f23f/728430487</t>
  </si>
  <si>
    <t>https://download.brainimagelibrary.org/dd/90/dd90893e7193151f/677088033</t>
  </si>
  <si>
    <t>/bil/data/dd/90/dd90893e7193151f/677088033</t>
  </si>
  <si>
    <t>Neuron Morphology data in tiff stack format from Patch-seq experiments in human neocortex, Cell ID 677088033</t>
  </si>
  <si>
    <t>https://download.brainimagelibrary.org/dd/90/dd90893e7193151f/728416016</t>
  </si>
  <si>
    <t>/bil/data/dd/90/dd90893e7193151f/728416016</t>
  </si>
  <si>
    <t>Neuron Morphology data in tiff stack format from Patch-seq experiments in human neocortex, Cell ID 728416016</t>
  </si>
  <si>
    <t>https://download.brainimagelibrary.org/dd/90/dd90893e7193151f/728429586</t>
  </si>
  <si>
    <t>/bil/data/dd/90/dd90893e7193151f/728429586</t>
  </si>
  <si>
    <t>Neuron Morphology data in tiff stack format from Patch-seq experiments in human neocortex, Cell ID 728429586</t>
  </si>
  <si>
    <t>https://download.brainimagelibrary.org/dd/90/dd90893e7193151f/728430487</t>
  </si>
  <si>
    <t>/bil/data/dd/90/dd90893e7193151f/728430487</t>
  </si>
  <si>
    <t>Neuron Morphology data in tiff stack format from Patch-seq experiments in human neocortex, Cell ID 728430487</t>
  </si>
  <si>
    <t>https://download.brainimagelibrary.org/ec/80/ec8077684d25fc8b/0539056994</t>
  </si>
  <si>
    <t>/bil/data/ec/80/ec8077684d25fc8b/0539056994</t>
  </si>
  <si>
    <t>AIBS_830928023</t>
  </si>
  <si>
    <t>SPVI Spinal nucleus of the trigeminal, interpolar part</t>
  </si>
  <si>
    <t>https://download.brainimagelibrary.org/8d/8b/8d8bcf81b690b2de/1U19MH114831-01/SW190528-04A/</t>
  </si>
  <si>
    <t>/bil/data/8d/8b/8d8bcf81b690b2de/1U19MH114831-01/SW190528-04A/</t>
  </si>
  <si>
    <t>SW190528-04A</t>
  </si>
  <si>
    <t>SPVI:SSp-bfd:SSp-bfd</t>
  </si>
  <si>
    <t>https://download.brainimagelibrary.org/3a/c1/3ac1bdc022d0da78/191185-4</t>
  </si>
  <si>
    <t>/bil/data/3a/c1/3ac1bdc022d0da78/191185-4</t>
  </si>
  <si>
    <t>SSp</t>
  </si>
  <si>
    <t>https://download.brainimagelibrary.org/3a/c1/3ac1bdc022d0da78/193374-5</t>
  </si>
  <si>
    <t>/bil/data/3a/c1/3ac1bdc022d0da78/193374-5</t>
  </si>
  <si>
    <t>https://download.brainimagelibrary.org/3a/c1/3ac1bdc022d0da78/193666-6</t>
  </si>
  <si>
    <t>/bil/data/3a/c1/3ac1bdc022d0da78/193666-6</t>
  </si>
  <si>
    <t>https://download.brainimagelibrary.org/3a/c1/3ac1bdc022d0da78/191178-12</t>
  </si>
  <si>
    <t>/bil/data/3a/c1/3ac1bdc022d0da78/191178-12</t>
  </si>
  <si>
    <t>https://download.brainimagelibrary.org/3a/c1/3ac1bdc022d0da78/194094-12</t>
  </si>
  <si>
    <t>/bil/data/3a/c1/3ac1bdc022d0da78/194094-12</t>
  </si>
  <si>
    <t>https://download.brainimagelibrary.org/3a/c1/3ac1bdc022d0da78/191179-15</t>
  </si>
  <si>
    <t>/bil/data/3a/c1/3ac1bdc022d0da78/191179-15</t>
  </si>
  <si>
    <t>https://download.brainimagelibrary.org/3a/c1/3ac1bdc022d0da78/193383-16</t>
  </si>
  <si>
    <t>/bil/data/3a/c1/3ac1bdc022d0da78/193383-16</t>
  </si>
  <si>
    <t>https://download.brainimagelibrary.org/3a/c1/3ac1bdc022d0da78/190365-18</t>
  </si>
  <si>
    <t>/bil/data/3a/c1/3ac1bdc022d0da78/190365-18</t>
  </si>
  <si>
    <t>https://download.brainimagelibrary.org/3a/c1/3ac1bdc022d0da78/192775-22</t>
  </si>
  <si>
    <t>/bil/data/3a/c1/3ac1bdc022d0da78/192775-22</t>
  </si>
  <si>
    <t>https://download.brainimagelibrary.org/3a/c1/3ac1bdc022d0da78/191184-32</t>
  </si>
  <si>
    <t>/bil/data/3a/c1/3ac1bdc022d0da78/191184-32</t>
  </si>
  <si>
    <t>SSP</t>
  </si>
  <si>
    <t>https://download.brainimagelibrary.org/19/d7/19d7b62f8be6b1a5/190930_JH_HK0227_Fezf2LSLflp_SSp_S1hindlimb_female_processed</t>
  </si>
  <si>
    <t>/bil/data/19/d7/19d7b62f8be6b1a5/190930_JH_HK0227_Fezf2LSLflp_SSp_S1hindlimb_female_processed</t>
  </si>
  <si>
    <t>19d7b62f8be6b1a5</t>
  </si>
  <si>
    <t>190930_JH_HK0227_Fezf2LSLflp_SSp_S1hindlimb_female_processed</t>
  </si>
  <si>
    <t>190930_JH_HK0227_Fezf2LSLflp_SSp_S1hindlimb_female</t>
  </si>
  <si>
    <t>https://download.brainimagelibrary.org/67/4a/674a900b437ee9f0/190926_JH_HK0226_Fezf2LSLflp_SSp_S1forelimb_female_processed</t>
  </si>
  <si>
    <t>/bil/data/67/4a/674a900b437ee9f0/190926_JH_HK0226_Fezf2LSLflp_SSp_S1forelimb_female_processed</t>
  </si>
  <si>
    <t>674a900b437ee9f0</t>
  </si>
  <si>
    <t>190926_JH_HK0226_Fezf2LSLflp_SSp_S1forelimb_female_processed</t>
  </si>
  <si>
    <t>190926_JH_HK0226_Fezf2LSLflp_SSp_S1forelimb_female</t>
  </si>
  <si>
    <t>https://download.brainimagelibrary.org/13/32/1332f1e54902f1d6/181220_JH_HK0076_PlexinD1LSLflp_SSp_S1_female_processed/</t>
  </si>
  <si>
    <t>/bil/data/13/32/1332f1e54902f1d6/181220_JH_HK0076_PlexinD1LSLflp_SSp_S1_female_processed/</t>
  </si>
  <si>
    <t>1332f1e54902f1d6</t>
  </si>
  <si>
    <t>181220_JH_HK0076_PlexinD1LSLflp_SSp_S1_female</t>
  </si>
  <si>
    <t>https://download.brainimagelibrary.org/1d/b6/1db6d0bafef5ae6e/190206_JH_HK0095_Foxp2_SSp_S1_male_processed/</t>
  </si>
  <si>
    <t>/bil/data/1d/b6/1db6d0bafef5ae6e/190206_JH_HK0095_Foxp2_SSp_S1_male_processed/</t>
  </si>
  <si>
    <t>1db6d0bafef5ae6e</t>
  </si>
  <si>
    <t>190206_JH_HK0095_Foxp2_SSp_S1_male</t>
  </si>
  <si>
    <t>https://download.brainimagelibrary.org/3e/bf/3ebff165aabbae9c/190326_JH_HK0128_FoxP2_SSp_CFO_male_processed/</t>
  </si>
  <si>
    <t>/bil/data/3e/bf/3ebff165aabbae9c/190326_JH_HK0128_FoxP2_SSp_CFO_male_processed/</t>
  </si>
  <si>
    <t>3ebff165aabbae9c</t>
  </si>
  <si>
    <t>190326_JH_HK0128_FoxP2_SSp_CFO_male</t>
  </si>
  <si>
    <t>https://download.brainimagelibrary.org/46/63/466311fa3e962b05/190502_JH_HK0141_PlexinD1LSLflp_SSp_CFO_female_processed/</t>
  </si>
  <si>
    <t>/bil/data/46/63/466311fa3e962b05/190502_JH_HK0141_PlexinD1LSLflp_SSp_CFO_female_processed/</t>
  </si>
  <si>
    <t>466311fa3e962b05</t>
  </si>
  <si>
    <t>190502_JH_HK0141_PlexinD1LSLflp_SSp_CFO_female</t>
  </si>
  <si>
    <t>https://download.brainimagelibrary.org/4e/00/4e00da80823aac31/190422_JH_HK0131_PlexinD1LSLflp_SSp_S1forelimb_male_processed/</t>
  </si>
  <si>
    <t>/bil/data/4e/00/4e00da80823aac31/190422_JH_HK0131_PlexinD1LSLflp_SSp_S1forelimb_male_processed/</t>
  </si>
  <si>
    <t>4e00da80823aac31</t>
  </si>
  <si>
    <t>190422_JH_HK0131_PlexinD1LSLflp_SSp_S1forelimb_male</t>
  </si>
  <si>
    <t>https://download.brainimagelibrary.org/51/77/517748e5e4528e9e/190424_JH_HK0132_PlexinD1LSLflp_SSp_S1hindlimb_male_processed/</t>
  </si>
  <si>
    <t>/bil/data/51/77/517748e5e4528e9e/190424_JH_HK0132_PlexinD1LSLflp_SSp_S1hindlimb_male_processed/</t>
  </si>
  <si>
    <t>517748e5e4528e9e</t>
  </si>
  <si>
    <t>190424_JH_HK0132_PlexinD1LSLlfp_SSp_S1hindlimb_male</t>
  </si>
  <si>
    <t>https://download.brainimagelibrary.org/7f/60/7f604bb59017b1ac/190318_JH_HK0120_PlexinD1LSLflp_SSp_CFO_female_processed/</t>
  </si>
  <si>
    <t>/bil/data/7f/60/7f604bb59017b1ac/190318_JH_HK0120_PlexinD1LSLflp_SSp_CFO_female_processed/</t>
  </si>
  <si>
    <t>7f604bb59017b1ac</t>
  </si>
  <si>
    <t>190318_JH_HK0120_PlexinD1LSLflp_SSp_CFO_female</t>
  </si>
  <si>
    <t>https://download.brainimagelibrary.org/81/bc/81bcaddee6e8ac06/191209_JH_KM_FoxP2-ires-cre_CFA_male2_processed/</t>
  </si>
  <si>
    <t>/bil/data/81/bc/81bcaddee6e8ac06/191209_JH_KM_FoxP2-ires-cre_CFA_male2_processed/</t>
  </si>
  <si>
    <t>81bcaddee6e8ac06</t>
  </si>
  <si>
    <t>191209_JH_KM_FoxP2-ires-cre_CFA_male2</t>
  </si>
  <si>
    <t>https://download.brainimagelibrary.org/94/ea/94ea40ff88474944/190212_JH_HK0100_Tle4LSLflp_SSp_CFO_female_processed/</t>
  </si>
  <si>
    <t>/bil/data/94/ea/94ea40ff88474944/190212_JH_HK0100_Tle4LSLflp_SSp_CFO_female_processed/</t>
  </si>
  <si>
    <t>94ea40ff88474944</t>
  </si>
  <si>
    <t>190212_JH_HK0100_Tle4LSLflp_SSp_CFO_female</t>
  </si>
  <si>
    <t>https://download.brainimagelibrary.org/c0/da/c0da3bd59935cb26/190108_JH_HK0080_Fezf2LSLflp_SSp_S1_female_processed/</t>
  </si>
  <si>
    <t>/bil/data/c0/da/c0da3bd59935cb26/190108_JH_HK0080_Fezf2LSLflp_SSp_S1_female_processed/</t>
  </si>
  <si>
    <t>c0da3bd59935cb26</t>
  </si>
  <si>
    <t>190108_JH_HK0080_Fezf2LSLflp_SSp_S1_female</t>
  </si>
  <si>
    <t>https://download.brainimagelibrary.org/c7/26/c726807bc2e90988/190313_JH_HK0117_Tle4LSLflp_SSp_CFO_male_processed/</t>
  </si>
  <si>
    <t>/bil/data/c7/26/c726807bc2e90988/190313_JH_HK0117_Tle4LSLflp_SSp_CFO_male_processed/</t>
  </si>
  <si>
    <t>c726807bc2e90988</t>
  </si>
  <si>
    <t>190313_JH_HK0117_Tle4LSLflp_SSp_CFO_male</t>
  </si>
  <si>
    <t>https://download.brainimagelibrary.org/f7/3a/f73a546aa45b0c4b/180828_JH_HK34_Fezf2LSLflp_female_processed</t>
  </si>
  <si>
    <t>/bil/data/f7/3a/f73a546aa45b0c4b/180828_JH_HK34_Fezf2LSLflp_female_processed</t>
  </si>
  <si>
    <t>f73a546aa45b0c4b</t>
  </si>
  <si>
    <t>180828_JH_HK34_Fezf2LSLflp_female</t>
  </si>
  <si>
    <t>https://download.brainimagelibrary.org/84/aa/84aa97d12a6c17ba/180403_HK_KM_Tle4LSLflp_S1_maleA3_processed/</t>
  </si>
  <si>
    <t>/bil/data/84/aa/84aa97d12a6c17ba/180403_HK_KM_Tle4LSLflp_S1_maleA3_processed/</t>
  </si>
  <si>
    <t>180403_HK_KM_Tle4LSLflp_S1_maleA3_processed</t>
  </si>
  <si>
    <t>Strain_Name='C57BL6/Agouti/Swiss'; Pynline_Driver_InjectionSite='Tle4LSLflp_S1'</t>
  </si>
  <si>
    <t>https://download.brainimagelibrary.org/84/aa/84aa97d12a6c17ba/180406_WG_KM_PlxnD1_S1_female_processed/</t>
  </si>
  <si>
    <t>/bil/data/84/aa/84aa97d12a6c17ba/180406_WG_KM_PlxnD1_S1_female_processed/</t>
  </si>
  <si>
    <t>180406_WG_KM_PlxnD1_S1_female_processed</t>
  </si>
  <si>
    <t>Strain_Name='C57BL6/Agouti/Swiss'; Pynline_Driver_InjectionSite='PlxnD1_S1'</t>
  </si>
  <si>
    <t>https://download.brainimagelibrary.org/84/aa/84aa97d12a6c17ba/180706_HK023_WG_PlxnD1lslFlpA1Female_processed/</t>
  </si>
  <si>
    <t>/bil/data/84/aa/84aa97d12a6c17ba/180706_HK023_WG_PlxnD1lslFlpA1Female_processed/</t>
  </si>
  <si>
    <t>180706_HK023_WG_PlxnD1lslFlpA1Female_processed</t>
  </si>
  <si>
    <t>Strain_Name='C57BL6/Agouti/Swiss'; Pynline_Driver_InjectionSite='PlxnD1lslFlpA1'</t>
  </si>
  <si>
    <t>https://download.brainimagelibrary.org/56/f7/56f787c659fcbecd/180804_KM_AdcyapLSLflpABCmale_processed/</t>
  </si>
  <si>
    <t>/bil/data/56/f7/56f787c659fcbecd/180804_KM_AdcyapLSLflpABCmale_processed/</t>
  </si>
  <si>
    <t>56f787c659fcbecd</t>
  </si>
  <si>
    <t>180804_KM_AdcyapLSLflpABCmale</t>
  </si>
  <si>
    <t>SsP bfd</t>
  </si>
  <si>
    <t>https://download.brainimagelibrary.org/76/c1/76c16bf3cbcaed19/180820_JH_KM0008_AdcyapLSLflpABCmale_processed/</t>
  </si>
  <si>
    <t>/bil/data/76/c1/76c16bf3cbcaed19/180820_JH_KM0008_AdcyapLSLflpABCmale_processed/</t>
  </si>
  <si>
    <t>76c16bf3cbcaed19</t>
  </si>
  <si>
    <t>180820_JH_KM0008_AdcyapLSLflpABCmale</t>
  </si>
  <si>
    <t>https://download.brainimagelibrary.org/84/aa/84aa97d12a6c17ba/170505_KM_FezfLSLflpS1ABC1female_processed/</t>
  </si>
  <si>
    <t>/bil/data/84/aa/84aa97d12a6c17ba/170505_KM_FezfLSLflpS1ABC1female_processed/</t>
  </si>
  <si>
    <t>170505_KM_FezfLSLflpS1ABC1female_processed</t>
  </si>
  <si>
    <t>Strain_Name='C57BL6/Agouti/Swiss'; Pynline_Driver_InjectionSite='FezfLSLflpS1ABC1'</t>
  </si>
  <si>
    <t>Ssp bfd</t>
  </si>
  <si>
    <t>https://download.brainimagelibrary.org/84/aa/84aa97d12a6c17ba/170506_KM_PlexLSLflpS1ABC1female_processed/</t>
  </si>
  <si>
    <t>/bil/data/84/aa/84aa97d12a6c17ba/170506_KM_PlexLSLflpS1ABC1female_processed/</t>
  </si>
  <si>
    <t>170506_KM_PlexLSLflpS1ABC1female_processed</t>
  </si>
  <si>
    <t>Strain_Name='C57BL6/Agouti/Swiss'; Pynline_Driver_InjectionSite='PlexLSLflpS1ABC1';</t>
  </si>
  <si>
    <t>https://download.brainimagelibrary.org/84/aa/84aa97d12a6c17ba/170519_KM_PlexLSLflpS1ABC2male_processed/</t>
  </si>
  <si>
    <t>/bil/data/84/aa/84aa97d12a6c17ba/170519_KM_PlexLSLflpS1ABC2male_processed/</t>
  </si>
  <si>
    <t>170519_KM_PlexLSLflpS1ABC2male_processed</t>
  </si>
  <si>
    <t>Strain_Name='C57BL6/Agouti/Swiss'; Pynline_Driver_InjectionSite='PlexLSLflpS1ABC2'</t>
  </si>
  <si>
    <t>https://download.brainimagelibrary.org/84/aa/84aa97d12a6c17ba/170609_WG_KM_Tle4LSLflp_ABCfemale_processed/</t>
  </si>
  <si>
    <t>/bil/data/84/aa/84aa97d12a6c17ba/170609_WG_KM_Tle4LSLflp_ABCfemale_processed/</t>
  </si>
  <si>
    <t>170609_WG_KM_Tle4LSLflp_ABCfemale_processed</t>
  </si>
  <si>
    <t>Strain_Name='C57BL6/Agouti/Swiss'; Pynline_Driver_InjectionSite='Tle4LSLflp_ABC'</t>
  </si>
  <si>
    <t>https://download.brainimagelibrary.org/84/aa/84aa97d12a6c17ba/170702_KM_fezfABC_female_processed/</t>
  </si>
  <si>
    <t>/bil/data/84/aa/84aa97d12a6c17ba/170702_KM_fezfABC_female_processed/</t>
  </si>
  <si>
    <t>170702_KM_fezfABC_female_processed</t>
  </si>
  <si>
    <t>Strain_Name='C57BL6/Agouti/Swiss'; Pynline_Driver_InjectionSite='fezfABC'</t>
  </si>
  <si>
    <t>https://download.brainimagelibrary.org/84/aa/84aa97d12a6c17ba/170928_KM_Foxp2-cres1inj_processed/</t>
  </si>
  <si>
    <t>/bil/data/84/aa/84aa97d12a6c17ba/170928_KM_Foxp2-cres1inj_processed/</t>
  </si>
  <si>
    <t>170928_KM_Foxp2-cres1inj_processed</t>
  </si>
  <si>
    <t>Strain_Name='C57BL6/Agouti/Swiss'; Pynline_Driver_InjectionSite='Foxp2-cres1inj';</t>
  </si>
  <si>
    <t>https://download.brainimagelibrary.org/84/aa/84aa97d12a6c17ba/171003_KM_Foxp2s1abcmale_processed/</t>
  </si>
  <si>
    <t>/bil/data/84/aa/84aa97d12a6c17ba/171003_KM_Foxp2s1abcmale_processed/</t>
  </si>
  <si>
    <t>171003_KM_Foxp2s1abcmale_processed</t>
  </si>
  <si>
    <t>Strain_Name='C57BL6/Agouti/Swiss'; Pynline_Driver_InjectionSite='Foxp2s1abc';</t>
  </si>
  <si>
    <t>https://download.brainimagelibrary.org/84/aa/84aa97d12a6c17ba/171005_KM_Foxp2Cres1abcmale_processed/</t>
  </si>
  <si>
    <t>/bil/data/84/aa/84aa97d12a6c17ba/171005_KM_Foxp2Cres1abcmale_processed/</t>
  </si>
  <si>
    <t>171005_KM_Foxp2Cres1abcmale_processed</t>
  </si>
  <si>
    <t>Strain_Name='C57BL6/Agouti/Swiss'; Pynline_Driver_InjectionSite='Foxp2Cres1abc';</t>
  </si>
  <si>
    <t>https://download.brainimagelibrary.org/84/aa/84aa97d12a6c17ba/171106_KM_Tle4_LSLflp_ABCfemale_processed/</t>
  </si>
  <si>
    <t>/bil/data/84/aa/84aa97d12a6c17ba/171106_KM_Tle4_LSLflp_ABCfemale_processed/</t>
  </si>
  <si>
    <t>171106_KM_Tle4_LSLflp_ABCfemale_processed</t>
  </si>
  <si>
    <t>Strain_Name='C57BL6/Agouti/Swiss'; Pynline_Driver_InjectionSite='Tle4_LSLflp_ABC'</t>
  </si>
  <si>
    <t>https://download.brainimagelibrary.org/84/aa/84aa97d12a6c17ba/171107_KM_Tle4_LSLflp_ABCmale_processed/</t>
  </si>
  <si>
    <t>/bil/data/84/aa/84aa97d12a6c17ba/171107_KM_Tle4_LSLflp_ABCmale_processed/</t>
  </si>
  <si>
    <t>171107_KM_Tle4_LSLflp_ABCmale_processed</t>
  </si>
  <si>
    <t>https://download.brainimagelibrary.org/84/aa/84aa97d12a6c17ba/171108_KM_Tle4_LSLflp_ABCmale_processed/</t>
  </si>
  <si>
    <t>/bil/data/84/aa/84aa97d12a6c17ba/171108_KM_Tle4_LSLflp_ABCmale_processed/</t>
  </si>
  <si>
    <t>171108_KM_Tle4_LSLflp_ABCmale_processed</t>
  </si>
  <si>
    <t>https://download.brainimagelibrary.org/84/aa/84aa97d12a6c17ba/171109_KM_Tle4_LSLflp_ABCfemale_processed/</t>
  </si>
  <si>
    <t>/bil/data/84/aa/84aa97d12a6c17ba/171109_KM_Tle4_LSLflp_ABCfemale_processed/</t>
  </si>
  <si>
    <t>171109_KM_Tle4_LSLflp_ABCfemale_processed</t>
  </si>
  <si>
    <t>https://download.brainimagelibrary.org/11/63/1163b556224cc1e6/mouseID_18110108-182065/</t>
  </si>
  <si>
    <t>/bil/data/11/63/1163b556224cc1e6/mouseID_18110108-182065/</t>
  </si>
  <si>
    <t>1163b556224cc1e6</t>
  </si>
  <si>
    <t>SSp-ll</t>
  </si>
  <si>
    <t>fMost 182065</t>
  </si>
  <si>
    <t>https://download.brainimagelibrary.org/2f/f9/2ff927b79ce7c247/mouseID_18011810-18073/</t>
  </si>
  <si>
    <t>/bil/data/2f/f9/2ff927b79ce7c247/mouseID_18011810-18073/</t>
  </si>
  <si>
    <t>2ff927b79ce7c247</t>
  </si>
  <si>
    <t>fMost 18073</t>
  </si>
  <si>
    <t>https://download.brainimagelibrary.org/49/02/4902417b7c636fcc/mouseID_18082506-18968/</t>
  </si>
  <si>
    <t>/bil/data/49/02/4902417b7c636fcc/mouseID_18082506-18968/</t>
  </si>
  <si>
    <t>4902417b7c636fcc</t>
  </si>
  <si>
    <t>fMost 18968</t>
  </si>
  <si>
    <t>https://download.brainimagelibrary.org/73/ec/73ec63a56c799b6a/mouseID_18011809-18072/</t>
  </si>
  <si>
    <t>/bil/data/73/ec/73ec63a56c799b6a/mouseID_18011809-18072/</t>
  </si>
  <si>
    <t>73ec63a56c799b6a</t>
  </si>
  <si>
    <t>fMost 18072</t>
  </si>
  <si>
    <t>https://download.brainimagelibrary.org/94/27/9427ada8f2699b11/mouseID_18082512-18974/</t>
  </si>
  <si>
    <t>/bil/data/94/27/9427ada8f2699b11/mouseID_18082512-18974/</t>
  </si>
  <si>
    <t>9427ada8f2699b11</t>
  </si>
  <si>
    <t>fMost 18974</t>
  </si>
  <si>
    <t>https://download.brainimagelibrary.org/df/8d/df8d3922f971e331/mouseID_18011710-18066/</t>
  </si>
  <si>
    <t>/bil/data/df/8d/df8d3922f971e331/mouseID_18011710-18066/</t>
  </si>
  <si>
    <t>df8d3922f971e331</t>
  </si>
  <si>
    <t>fMost 18066</t>
  </si>
  <si>
    <t>https://download.brainimagelibrary.org/4b/56/4b566d18d8902206/1U19MH114821-01/SW181102-03A/</t>
  </si>
  <si>
    <t>/bil/data/4b/56/4b566d18d8902206/1U19MH114821-01/SW181102-03A/</t>
  </si>
  <si>
    <t>SW181102-03A</t>
  </si>
  <si>
    <t>SSp-ll:SSp-ul:SSp-bfd</t>
  </si>
  <si>
    <t>https://download.brainimagelibrary.org/17/28/1728aaa5a67cb758/0539056571/</t>
  </si>
  <si>
    <t>/bil/data/17/28/1728aaa5a67cb758/0539056571/</t>
  </si>
  <si>
    <t>AIBS_811318825</t>
  </si>
  <si>
    <t>SSp-m</t>
  </si>
  <si>
    <t>https://download.brainimagelibrary.org/05/79/057964871bc6ecfb/mouseID_18082518-18980/</t>
  </si>
  <si>
    <t>/bil/data/05/79/057964871bc6ecfb/mouseID_18082518-18980/</t>
  </si>
  <si>
    <t>057964871bc6ecfb</t>
  </si>
  <si>
    <t>SSp-ul</t>
  </si>
  <si>
    <t>fMost 18980</t>
  </si>
  <si>
    <t>https://download.brainimagelibrary.org/06/f4/06f4ef728fd23689/mouseID_18082502-18964/</t>
  </si>
  <si>
    <t>/bil/data/06/f4/06f4ef728fd23689/mouseID_18082502-18964/</t>
  </si>
  <si>
    <t>06f4ef728fd23689</t>
  </si>
  <si>
    <t>fMost 18964</t>
  </si>
  <si>
    <t>https://download.brainimagelibrary.org/20/e9/20e90875c9ae4542/mouseID_18082519-18981/</t>
  </si>
  <si>
    <t>/bil/data/20/e9/20e90875c9ae4542/mouseID_18082519-18981/</t>
  </si>
  <si>
    <t>20e90875c9ae4542</t>
  </si>
  <si>
    <t>fMost 18981</t>
  </si>
  <si>
    <t>https://download.brainimagelibrary.org/21/7f/217f83338fcc1632/mouseID_18103012-182056/</t>
  </si>
  <si>
    <t>/bil/data/21/7f/217f83338fcc1632/mouseID_18103012-182056/</t>
  </si>
  <si>
    <t>217f83338fcc1632</t>
  </si>
  <si>
    <t>fMost 182056</t>
  </si>
  <si>
    <t>https://download.brainimagelibrary.org/cf/6c/cf6cbb30bd18f3ad/mouseID_18082513-18975/</t>
  </si>
  <si>
    <t>/bil/data/cf/6c/cf6cbb30bd18f3ad/mouseID_18082513-18975/</t>
  </si>
  <si>
    <t>cf6cbb30bd18f3ad</t>
  </si>
  <si>
    <t>fMost 18975</t>
  </si>
  <si>
    <t>https://download.brainimagelibrary.org/e9/a2/e9a2af1aaa175f9b/mouseID_18103003-182051/</t>
  </si>
  <si>
    <t>/bil/data/e9/a2/e9a2af1aaa175f9b/mouseID_18103003-182051/</t>
  </si>
  <si>
    <t>e9a2af1aaa175f9b</t>
  </si>
  <si>
    <t>fMost 182051</t>
  </si>
  <si>
    <t>https://download.brainimagelibrary.org/ec/d7/ecd76000aad716f8/</t>
  </si>
  <si>
    <t>/bil/data/ec/d7/ecd76000aad716f8/</t>
  </si>
  <si>
    <t>ecd76000aad716f8</t>
  </si>
  <si>
    <t>Hust_182683</t>
  </si>
  <si>
    <t>Strain_Name='C57Bl6/Agouti/Swiss';</t>
  </si>
  <si>
    <t>Hust 182683</t>
  </si>
  <si>
    <t>https://download.brainimagelibrary.org/74/02/7402741313727c9b/tissuecyte_data/0500369266/</t>
  </si>
  <si>
    <t>/bil/data/74/02/7402741313727c9b/tissuecyte_data/0500369266/</t>
  </si>
  <si>
    <t>SSp-ul Primary somatosensory area;upper limb</t>
  </si>
  <si>
    <t>https://download.brainimagelibrary.org/74/02/7402741313727c9b/tissuecyte_data/0500371159/</t>
  </si>
  <si>
    <t>/bil/data/74/02/7402741313727c9b/tissuecyte_data/0500371159/</t>
  </si>
  <si>
    <t>https://download.brainimagelibrary.org/74/02/7402741313727c9b/tissuecyte_data/0500371163/</t>
  </si>
  <si>
    <t>/bil/data/74/02/7402741313727c9b/tissuecyte_data/0500371163/</t>
  </si>
  <si>
    <t>https://download.brainimagelibrary.org/74/02/7402741313727c9b/tissuecyte_data/0500372819/</t>
  </si>
  <si>
    <t>/bil/data/74/02/7402741313727c9b/tissuecyte_data/0500372819/</t>
  </si>
  <si>
    <t>https://download.brainimagelibrary.org/82/e9/82e9592c90c456ef/1U01MH114829-01/SW180928-01A/</t>
  </si>
  <si>
    <t>/bil/data/82/e9/82e9592c90c456ef/1U01MH114829-01/SW180928-01A/</t>
  </si>
  <si>
    <t>SW180928-01A</t>
  </si>
  <si>
    <t>SSp-ul_4/5:SSp-m_4/5:SSs/VISC</t>
  </si>
  <si>
    <t>https://download.brainimagelibrary.org/e8/20/e820c8267a0cbedb/2018Q4_U01/SW180518-02A/</t>
  </si>
  <si>
    <t>/bil/data/e8/20/e820c8267a0cbedb/2018Q4_U01/SW180518-02A/</t>
  </si>
  <si>
    <t>SW180518-02A</t>
  </si>
  <si>
    <t>SSp-ul:SSp-ll:MOp:MOs</t>
  </si>
  <si>
    <t>https://download.brainimagelibrary.org/e8/20/e820c8267a0cbedb/2018Q4_U01/SW180518-01A/</t>
  </si>
  <si>
    <t>/bil/data/e8/20/e820c8267a0cbedb/2018Q4_U01/SW180518-01A/</t>
  </si>
  <si>
    <t>SW180518-01A</t>
  </si>
  <si>
    <t>SSp-ul:SSp-ll:MOs:MOs</t>
  </si>
  <si>
    <t>https://download.brainimagelibrary.org/82/e9/82e9592c90c456ef/1U01MH114829-01/SW180517-03A/</t>
  </si>
  <si>
    <t>/bil/data/82/e9/82e9592c90c456ef/1U01MH114829-01/SW180517-03A/</t>
  </si>
  <si>
    <t>SW180517-03A</t>
  </si>
  <si>
    <t>SSp-ul:SSp-ul:SSp-bfd:CP</t>
  </si>
  <si>
    <t>https://download.brainimagelibrary.org/75/6c/756cd8f5634d1b88/1U19MH114821-01/SW220109-02A</t>
  </si>
  <si>
    <t>/bil/data/75/6c/756cd8f5634d1b88/1U19MH114821-01/SW220109-02A</t>
  </si>
  <si>
    <t>SW220109-02</t>
  </si>
  <si>
    <t>Ssp-ul:SSp-ul:SSp-ll</t>
  </si>
  <si>
    <t>https://download.brainimagelibrary.org/75/6c/756cd8f5634d1b88/1U19MH114821-01/SW220109-03A</t>
  </si>
  <si>
    <t>/bil/data/75/6c/756cd8f5634d1b88/1U19MH114821-01/SW220109-03A</t>
  </si>
  <si>
    <t>SW220109-03</t>
  </si>
  <si>
    <t>Ssp-ul:SSp-ul:SSp-ul</t>
  </si>
  <si>
    <t>https://download.brainimagelibrary.org/84/c1/84c11fe5e4550ca0/SW170711-05A/</t>
  </si>
  <si>
    <t>/bil/data/84/c1/84c11fe5e4550ca0/SW170711-05A/</t>
  </si>
  <si>
    <t>SW170711-05A</t>
  </si>
  <si>
    <t>SSp;SSs;MOp;MOs</t>
  </si>
  <si>
    <t>https://download.brainimagelibrary.org/4d/d6/4dd6853bc4b5bc6f/2018Q4_U19Salk/SW180606-02A/</t>
  </si>
  <si>
    <t>/bil/data/4d/d6/4dd6853bc4b5bc6f/2018Q4_U19Salk/SW180606-02A/</t>
  </si>
  <si>
    <t>SW180606-02A</t>
  </si>
  <si>
    <t>SSp:MOp:MOp</t>
  </si>
  <si>
    <t>https://download.brainimagelibrary.org/4d/d6/4dd6853bc4b5bc6f/2018Q4_U19Salk/SW180606-03A/</t>
  </si>
  <si>
    <t>/bil/data/4d/d6/4dd6853bc4b5bc6f/2018Q4_U19Salk/SW180606-03A/</t>
  </si>
  <si>
    <t>SW180606-03A</t>
  </si>
  <si>
    <t>SSp:MOpul:MOp</t>
  </si>
  <si>
    <t>https://download.brainimagelibrary.org/d9/b8/d9b827f296313258/1U01MH114829-01/SW190509-10A/</t>
  </si>
  <si>
    <t>/bil/data/d9/b8/d9b827f296313258/1U01MH114829-01/SW190509-10A/</t>
  </si>
  <si>
    <t>SW190509-10A</t>
  </si>
  <si>
    <t>SSp:RSPd:SCig</t>
  </si>
  <si>
    <t>https://download.brainimagelibrary.org/8d/8b/8d8bcf81b690b2de/1U19MH114831-01/SW190607-01A/</t>
  </si>
  <si>
    <t>/bil/data/8d/8b/8d8bcf81b690b2de/1U19MH114831-01/SW190607-01A/</t>
  </si>
  <si>
    <t>SW190607-01A</t>
  </si>
  <si>
    <t>SSp:SSp:CLI</t>
  </si>
  <si>
    <t>https://download.brainimagelibrary.org/4b/56/4b566d18d8902206/1U19MH114821-01/SW181102-01A/</t>
  </si>
  <si>
    <t>/bil/data/4b/56/4b566d18d8902206/1U19MH114821-01/SW181102-01A/</t>
  </si>
  <si>
    <t>SW181102-01A</t>
  </si>
  <si>
    <t>SSp:SSp:MOp</t>
  </si>
  <si>
    <t>https://download.brainimagelibrary.org/8d/8b/8d8bcf81b690b2de/1U19MH114831-01/SW190606-07A/</t>
  </si>
  <si>
    <t>/bil/data/8d/8b/8d8bcf81b690b2de/1U19MH114831-01/SW190606-07A/</t>
  </si>
  <si>
    <t>SW190606-07A</t>
  </si>
  <si>
    <t>https://download.brainimagelibrary.org/4b/56/4b566d18d8902206/1U19MH114821-01/SW181109-09A/</t>
  </si>
  <si>
    <t>/bil/data/4b/56/4b566d18d8902206/1U19MH114821-01/SW181109-09A/</t>
  </si>
  <si>
    <t>SW181109-09A</t>
  </si>
  <si>
    <t>SSp:SSp:SSp</t>
  </si>
  <si>
    <t>https://download.brainimagelibrary.org/3a/c1/3ac1bdc022d0da78/193651-3</t>
  </si>
  <si>
    <t>/bil/data/3a/c1/3ac1bdc022d0da78/193651-3</t>
  </si>
  <si>
    <t>SSs</t>
  </si>
  <si>
    <t>https://download.brainimagelibrary.org/17/28/1728aaa5a67cb758/0539059901/</t>
  </si>
  <si>
    <t>/bil/data/17/28/1728aaa5a67cb758/0539059901/</t>
  </si>
  <si>
    <t>AIBS_780704222</t>
  </si>
  <si>
    <t>https://download.brainimagelibrary.org/46/58/4658f51c330d9683/190123_JH_HK0086_PlexinD1LSLflp_SSs_S2_male_processed/</t>
  </si>
  <si>
    <t>/bil/data/46/58/4658f51c330d9683/190123_JH_HK0086_PlexinD1LSLflp_SSs_S2_male_processed/</t>
  </si>
  <si>
    <t>4658f51c330d9683</t>
  </si>
  <si>
    <t>190123_JH_HK0086_PlexinD1LSLflp_SSs_S2_male</t>
  </si>
  <si>
    <t>https://download.brainimagelibrary.org/4f/10/4f10a2aadca4a8fd/190215_JH_HK0103_Fezf2LSLflp_SSs_S2_male_processed/</t>
  </si>
  <si>
    <t>/bil/data/4f/10/4f10a2aadca4a8fd/190215_JH_HK0103_Fezf2LSLflp_SSs_S2_male_processed/</t>
  </si>
  <si>
    <t>4f10a2aadca4a8fd</t>
  </si>
  <si>
    <t>190215_JH_HK0103_Fezf2LSLflp_SSs_S2_male</t>
  </si>
  <si>
    <t>https://download.brainimagelibrary.org/5f/c8/5fc8fad41cb33d37/190304_JH_HK0112_Tle4LSLflp_SSs_S2_female_processed/</t>
  </si>
  <si>
    <t>/bil/data/5f/c8/5fc8fad41cb33d37/190304_JH_HK0112_Tle4LSLflp_SSs_S2_female_processed/</t>
  </si>
  <si>
    <t>5fc8fad41cb33d37</t>
  </si>
  <si>
    <t>190304_JH_HK0112_Tle4LSLflp_SSs_S2_female</t>
  </si>
  <si>
    <t>https://download.brainimagelibrary.org/ec/80/ec8077684d25fc8b/0539058577</t>
  </si>
  <si>
    <t>/bil/data/ec/80/ec8077684d25fc8b/0539058577</t>
  </si>
  <si>
    <t>AIBS_821475086</t>
  </si>
  <si>
    <t>SSs Supplemental somatosensory area</t>
  </si>
  <si>
    <t>https://download.brainimagelibrary.org/ec/80/ec8077684d25fc8b/0539059746</t>
  </si>
  <si>
    <t>/bil/data/ec/80/ec8077684d25fc8b/0539059746</t>
  </si>
  <si>
    <t>AIBS_834797193</t>
  </si>
  <si>
    <t>Scnn1a-Tg3-Cre/wt</t>
  </si>
  <si>
    <t>https://download.brainimagelibrary.org/ec/80/ec8077684d25fc8b/0539059845</t>
  </si>
  <si>
    <t>/bil/data/ec/80/ec8077684d25fc8b/0539059845</t>
  </si>
  <si>
    <t>AIBS_791750223</t>
  </si>
  <si>
    <t>Ntsr1-Cre_GN220/wt</t>
  </si>
  <si>
    <t>https://download.brainimagelibrary.org/ec/80/ec8077684d25fc8b/0539059992</t>
  </si>
  <si>
    <t>/bil/data/ec/80/ec8077684d25fc8b/0539059992</t>
  </si>
  <si>
    <t>AIBS_817155705</t>
  </si>
  <si>
    <t>https://download.brainimagelibrary.org/ec/80/ec8077684d25fc8b/0539059994</t>
  </si>
  <si>
    <t>/bil/data/ec/80/ec8077684d25fc8b/0539059994</t>
  </si>
  <si>
    <t>AIBS_817155695</t>
  </si>
  <si>
    <t>https://download.brainimagelibrary.org/ec/80/ec8077684d25fc8b/0539061995</t>
  </si>
  <si>
    <t>/bil/data/ec/80/ec8077684d25fc8b/0539061995</t>
  </si>
  <si>
    <t>AIBS_831095882</t>
  </si>
  <si>
    <t>Ctgf-T2A-dgCre/wt</t>
  </si>
  <si>
    <t>https://download.brainimagelibrary.org/74/02/7402741313727c9b/tissuecyte_data/0500370804/</t>
  </si>
  <si>
    <t>/bil/data/74/02/7402741313727c9b/tissuecyte_data/0500370804/</t>
  </si>
  <si>
    <t>https://download.brainimagelibrary.org/74/02/7402741313727c9b/tissuecyte_data/0500370842/</t>
  </si>
  <si>
    <t>/bil/data/74/02/7402741313727c9b/tissuecyte_data/0500370842/</t>
  </si>
  <si>
    <t>https://download.brainimagelibrary.org/74/02/7402741313727c9b/tissuecyte_data/0500372267/</t>
  </si>
  <si>
    <t>/bil/data/74/02/7402741313727c9b/tissuecyte_data/0500372267/</t>
  </si>
  <si>
    <t>https://download.brainimagelibrary.org/82/e9/82e9592c90c456ef/1U01MH114829-01/SW181127-02A/</t>
  </si>
  <si>
    <t>/bil/data/82/e9/82e9592c90c456ef/1U01MH114829-01/SW181127-02A/</t>
  </si>
  <si>
    <t>SW181127-02A</t>
  </si>
  <si>
    <t>SSs_4:SSs/VISC_5:SSs/VISC_2/3/4:fail</t>
  </si>
  <si>
    <t>https://download.brainimagelibrary.org/84/c1/84c11fe5e4550ca0/SW170711-04A/</t>
  </si>
  <si>
    <t>/bil/data/84/c1/84c11fe5e4550ca0/SW170711-04A/</t>
  </si>
  <si>
    <t>SW170711-04A</t>
  </si>
  <si>
    <t>SSs-cv;SSp-ul;MOp-ul;MOs-ul</t>
  </si>
  <si>
    <t>https://download.brainimagelibrary.org/4d/d6/4dd6853bc4b5bc6f/2018Q4_U19Salk/SW180606-04A/</t>
  </si>
  <si>
    <t>/bil/data/4d/d6/4dd6853bc4b5bc6f/2018Q4_U19Salk/SW180606-04A/</t>
  </si>
  <si>
    <t>SW180606-04A</t>
  </si>
  <si>
    <t>SSs:MOp:MOp</t>
  </si>
  <si>
    <t>https://download.brainimagelibrary.org/24/1a/241a10cde842c99b/720835661</t>
  </si>
  <si>
    <t>/bil/data/24/1a/241a10cde842c99b/720835661</t>
  </si>
  <si>
    <t>STG</t>
  </si>
  <si>
    <t>https://download.brainimagelibrary.org/24/1a/241a10cde842c99b/720841879</t>
  </si>
  <si>
    <t>/bil/data/24/1a/241a10cde842c99b/720841879</t>
  </si>
  <si>
    <t>https://download.brainimagelibrary.org/24/1a/241a10cde842c99b/720881002</t>
  </si>
  <si>
    <t>/bil/data/24/1a/241a10cde842c99b/720881002</t>
  </si>
  <si>
    <t>https://download.brainimagelibrary.org/24/1a/241a10cde842c99b/720885760</t>
  </si>
  <si>
    <t>/bil/data/24/1a/241a10cde842c99b/720885760</t>
  </si>
  <si>
    <t>https://download.brainimagelibrary.org/24/1a/241a10cde842c99b/721688585</t>
  </si>
  <si>
    <t>/bil/data/24/1a/241a10cde842c99b/721688585</t>
  </si>
  <si>
    <t>https://download.brainimagelibrary.org/24/1a/241a10cde842c99b/750843552</t>
  </si>
  <si>
    <t>/bil/data/24/1a/241a10cde842c99b/750843552</t>
  </si>
  <si>
    <t>https://download.brainimagelibrary.org/24/1a/241a10cde842c99b/751208741</t>
  </si>
  <si>
    <t>/bil/data/24/1a/241a10cde842c99b/751208741</t>
  </si>
  <si>
    <t>https://download.brainimagelibrary.org/24/1a/241a10cde842c99b/751250580</t>
  </si>
  <si>
    <t>/bil/data/24/1a/241a10cde842c99b/751250580</t>
  </si>
  <si>
    <t>https://download.brainimagelibrary.org/24/1a/241a10cde842c99b/751280018</t>
  </si>
  <si>
    <t>/bil/data/24/1a/241a10cde842c99b/751280018</t>
  </si>
  <si>
    <t>https://download.brainimagelibrary.org/49/e6/49e6114ba67eda01/1040865856</t>
  </si>
  <si>
    <t>/bil/data/49/e6/49e6114ba67eda01/1040865856</t>
  </si>
  <si>
    <t>https://download.brainimagelibrary.org/d6/d1/d6d13d0d30ebbb32/720828444/</t>
  </si>
  <si>
    <t>/bil/data/d6/d1/d6d13d0d30ebbb32/720828444/</t>
  </si>
  <si>
    <t>https://download.brainimagelibrary.org/d6/d1/d6d13d0d30ebbb32/720850977/</t>
  </si>
  <si>
    <t>/bil/data/d6/d1/d6d13d0d30ebbb32/720850977/</t>
  </si>
  <si>
    <t>https://download.brainimagelibrary.org/d6/d1/d6d13d0d30ebbb32/720862326/</t>
  </si>
  <si>
    <t>/bil/data/d6/d1/d6d13d0d30ebbb32/720862326/</t>
  </si>
  <si>
    <t>https://download.brainimagelibrary.org/d6/d1/d6d13d0d30ebbb32/720871158/</t>
  </si>
  <si>
    <t>/bil/data/d6/d1/d6d13d0d30ebbb32/720871158/</t>
  </si>
  <si>
    <t>https://download.brainimagelibrary.org/d6/d1/d6d13d0d30ebbb32/720878801/</t>
  </si>
  <si>
    <t>/bil/data/d6/d1/d6d13d0d30ebbb32/720878801/</t>
  </si>
  <si>
    <t>https://download.brainimagelibrary.org/d8/33/d833ba8bd931f23f/1041074452</t>
  </si>
  <si>
    <t>/bil/data/d8/33/d833ba8bd931f23f/1041074452</t>
  </si>
  <si>
    <t>https://download.brainimagelibrary.org/d8/33/d833ba8bd931f23f/1041081551</t>
  </si>
  <si>
    <t>/bil/data/d8/33/d833ba8bd931f23f/1041081551</t>
  </si>
  <si>
    <t>https://download.brainimagelibrary.org/dd/90/dd90893e7193151f/1027559142</t>
  </si>
  <si>
    <t>/bil/data/dd/90/dd90893e7193151f/1027559142</t>
  </si>
  <si>
    <t>Neuron Morphology data in tiff stack format from Patch-seq experiments in human neocortex, Cell ID 1027559142</t>
  </si>
  <si>
    <t>https://download.brainimagelibrary.org/dd/90/dd90893e7193151f/1040862623</t>
  </si>
  <si>
    <t>/bil/data/dd/90/dd90893e7193151f/1040862623</t>
  </si>
  <si>
    <t>Neuron Morphology data in tiff stack format from Patch-seq experiments in human neocortex, Cell ID 1040862623</t>
  </si>
  <si>
    <t>https://download.brainimagelibrary.org/dd/90/dd90893e7193151f/1040865856</t>
  </si>
  <si>
    <t>/bil/data/dd/90/dd90893e7193151f/1040865856</t>
  </si>
  <si>
    <t>Neuron Morphology data in tiff stack format from Patch-seq experiments in human neocortex, Cell ID 1040865856</t>
  </si>
  <si>
    <t>https://download.brainimagelibrary.org/dd/90/dd90893e7193151f/1041074452</t>
  </si>
  <si>
    <t>/bil/data/dd/90/dd90893e7193151f/1041074452</t>
  </si>
  <si>
    <t>Neuron Morphology data in tiff stack format from Patch-seq experiments in human neocortex, Cell ID 1041074452</t>
  </si>
  <si>
    <t>https://download.brainimagelibrary.org/dd/90/dd90893e7193151f/1041081551</t>
  </si>
  <si>
    <t>/bil/data/dd/90/dd90893e7193151f/1041081551</t>
  </si>
  <si>
    <t>Neuron Morphology data in tiff stack format from Patch-seq experiments in human neocortex, Cell ID 1041081551</t>
  </si>
  <si>
    <t>https://download.brainimagelibrary.org/dd/90/dd90893e7193151f/720828444</t>
  </si>
  <si>
    <t>/bil/data/dd/90/dd90893e7193151f/720828444</t>
  </si>
  <si>
    <t>Neuron Morphology data in tiff stack format from Patch-seq experiments in human neocortex, Cell ID 720828444</t>
  </si>
  <si>
    <t>https://download.brainimagelibrary.org/dd/90/dd90893e7193151f/720835661</t>
  </si>
  <si>
    <t>/bil/data/dd/90/dd90893e7193151f/720835661</t>
  </si>
  <si>
    <t>Neuron Morphology data in tiff stack format from Patch-seq experiments in human neocortex, Cell ID 720835661</t>
  </si>
  <si>
    <t>https://download.brainimagelibrary.org/dd/90/dd90893e7193151f/720841879</t>
  </si>
  <si>
    <t>/bil/data/dd/90/dd90893e7193151f/720841879</t>
  </si>
  <si>
    <t>Neuron Morphology data in tiff stack format from Patch-seq experiments in human neocortex, Cell ID 720841879</t>
  </si>
  <si>
    <t>https://download.brainimagelibrary.org/dd/90/dd90893e7193151f/720850977</t>
  </si>
  <si>
    <t>/bil/data/dd/90/dd90893e7193151f/720850977</t>
  </si>
  <si>
    <t>Neuron Morphology data in tiff stack format from Patch-seq experiments in human neocortex, Cell ID 720850977</t>
  </si>
  <si>
    <t>https://download.brainimagelibrary.org/dd/90/dd90893e7193151f/720862326</t>
  </si>
  <si>
    <t>/bil/data/dd/90/dd90893e7193151f/720862326</t>
  </si>
  <si>
    <t>Neuron Morphology data in tiff stack format from Patch-seq experiments in human neocortex, Cell ID 720862326</t>
  </si>
  <si>
    <t>https://download.brainimagelibrary.org/dd/90/dd90893e7193151f/720871158</t>
  </si>
  <si>
    <t>/bil/data/dd/90/dd90893e7193151f/720871158</t>
  </si>
  <si>
    <t>Neuron Morphology data in tiff stack format from Patch-seq experiments in human neocortex, Cell ID 720871158</t>
  </si>
  <si>
    <t>https://download.brainimagelibrary.org/dd/90/dd90893e7193151f/720878801</t>
  </si>
  <si>
    <t>/bil/data/dd/90/dd90893e7193151f/720878801</t>
  </si>
  <si>
    <t>Neuron Morphology data in tiff stack format from Patch-seq experiments in human neocortex, Cell ID 720878801</t>
  </si>
  <si>
    <t>https://download.brainimagelibrary.org/dd/90/dd90893e7193151f/720881002</t>
  </si>
  <si>
    <t>/bil/data/dd/90/dd90893e7193151f/720881002</t>
  </si>
  <si>
    <t>Neuron Morphology data in tiff stack format from Patch-seq experiments in human neocortex, Cell ID 720881002</t>
  </si>
  <si>
    <t>https://download.brainimagelibrary.org/dd/90/dd90893e7193151f/720885760</t>
  </si>
  <si>
    <t>/bil/data/dd/90/dd90893e7193151f/720885760</t>
  </si>
  <si>
    <t>Neuron Morphology data in tiff stack format from Patch-seq experiments in human neocortex, Cell ID 720885760</t>
  </si>
  <si>
    <t>https://download.brainimagelibrary.org/dd/90/dd90893e7193151f/721688585</t>
  </si>
  <si>
    <t>/bil/data/dd/90/dd90893e7193151f/721688585</t>
  </si>
  <si>
    <t>Neuron Morphology data in tiff stack format from Patch-seq experiments in human neocortex, Cell ID 721688585</t>
  </si>
  <si>
    <t>https://download.brainimagelibrary.org/dd/90/dd90893e7193151f/750843552</t>
  </si>
  <si>
    <t>/bil/data/dd/90/dd90893e7193151f/750843552</t>
  </si>
  <si>
    <t>Neuron Morphology data in tiff stack format from Patch-seq experiments in human neocortex, Cell ID 750843552</t>
  </si>
  <si>
    <t>https://download.brainimagelibrary.org/dd/90/dd90893e7193151f/751208741</t>
  </si>
  <si>
    <t>/bil/data/dd/90/dd90893e7193151f/751208741</t>
  </si>
  <si>
    <t>Neuron Morphology data in tiff stack format from Patch-seq experiments in human neocortex, Cell ID 751208741</t>
  </si>
  <si>
    <t>https://download.brainimagelibrary.org/dd/90/dd90893e7193151f/751250580</t>
  </si>
  <si>
    <t>/bil/data/dd/90/dd90893e7193151f/751250580</t>
  </si>
  <si>
    <t>Neuron Morphology data in tiff stack format from Patch-seq experiments in human neocortex, Cell ID 751250580</t>
  </si>
  <si>
    <t>https://download.brainimagelibrary.org/dd/90/dd90893e7193151f/751280018</t>
  </si>
  <si>
    <t>/bil/data/dd/90/dd90893e7193151f/751280018</t>
  </si>
  <si>
    <t>Neuron Morphology data in tiff stack format from Patch-seq experiments in human neocortex, Cell ID 751280018</t>
  </si>
  <si>
    <t>https://download.brainimagelibrary.org/dd/90/dd90893e7193151f/757173647</t>
  </si>
  <si>
    <t>/bil/data/dd/90/dd90893e7193151f/757173647</t>
  </si>
  <si>
    <t>Neuron Morphology data in tiff stack format from Patch-seq experiments in human neocortex, Cell ID 757173647</t>
  </si>
  <si>
    <t>https://download.brainimagelibrary.org/9c/12/9c12ff31faef38b6</t>
  </si>
  <si>
    <t>/bil/data/9c/12/9c12ff31faef38b6</t>
  </si>
  <si>
    <t>9c12ff31faef38b6</t>
  </si>
  <si>
    <t>b50_4x_20200917_CJYanma_aGFP488_S1_S2_MidSec_Ex6--FOV 00701</t>
  </si>
  <si>
    <t>STR</t>
  </si>
  <si>
    <t>Striatum Slc5a7-_SST+_DLX5/6-GFP+Marmoset Yanma 20200917</t>
  </si>
  <si>
    <t>Image and morphological reconstruction of a striatal interneuron from marmoset, Yanma, after systemic viral IV injection with AAV2/9-hDlx-GFP-fGFP, imaged in September 2020 - positive for DLX5/6-GFP, positive for Somatostatin and negative for Solute Carrier Family 5 Member 7.</t>
  </si>
  <si>
    <t>https://download.brainimagelibrary.org/f5/58/f558fa3812c7f8eb</t>
  </si>
  <si>
    <t>/bil/data/f5/58/f558fa3812c7f8eb</t>
  </si>
  <si>
    <t>f558fa3812c7f8eb</t>
  </si>
  <si>
    <t>20200917_CJYanma_aGFP488_S1_S2_MidSec_Ex6--FOV 00682</t>
  </si>
  <si>
    <t>Striatum VIP+_CCK-_DLX5/6-GFP+Marmoset Yanma 20200917</t>
  </si>
  <si>
    <t>Image and morphological reconstruction of a striatal interneuron from marmoset, Yanma, after systemic viral IV injection with AAV2/9-hDlx-GFP-fGFP, imaged in September 2020 - positive for DLX5/6-GFP, positive for Vasoactive Intestinal Peptide, and negative for Cholecystokinin.</t>
  </si>
  <si>
    <t>https://download.brainimagelibrary.org/b2/47/b247f8a71d3c2999</t>
  </si>
  <si>
    <t>/bil/data/b2/47/b247f8a71d3c2999</t>
  </si>
  <si>
    <t>b247f8a71d3c2999</t>
  </si>
  <si>
    <t>Striatum 20210728_CJLoreleai_EX18_S3_VIP+SPP1+_Region 069</t>
  </si>
  <si>
    <t>Image and morphological reconstruction of a cortical interneuron from marmoset, Loreleai, after systemic viral IV injection with AAV2/9-hDlx-GFP-fGFP, imaged in July 2021 - positive for DLX5/6-GFP, positive for Vasoactive Intestinal Peptide, and positive for Secreted Phosphoprotein 1.</t>
  </si>
  <si>
    <t>https://download.brainimagelibrary.org/0a/7e/0a7e52ae78a16606/</t>
  </si>
  <si>
    <t>/bil/data/0a/7e/0a7e52ae78a16606/</t>
  </si>
  <si>
    <t>0a7e52ae78a16606</t>
  </si>
  <si>
    <t>Striatum 20200113_CJLoreleai_Ex11_S2_VIP+C3LN2-_Hippo-Region 095</t>
  </si>
  <si>
    <t>Image and morphological reconstruction of a striatal interneuron from marmoset, Loreleai, after systemic viral IV injection with AAV2/9-hDlx-GFP-fGFP, imaged in January 2021 - positive for DLX5/6-GFP, positive for Vasoactive Intestinal Peptide and negative for Cerebellin 2 Precursor.</t>
  </si>
  <si>
    <t>https://download.brainimagelibrary.org/18/f7/18f76241f759e385/</t>
  </si>
  <si>
    <t>/bil/data/18/f7/18f76241f759e385/</t>
  </si>
  <si>
    <t>18f76241f759e385</t>
  </si>
  <si>
    <t>Striatum 20210504_CJLoreleai_Ex15_S1_VIP+_CRH-_STR-Region 048</t>
  </si>
  <si>
    <t>Image and morphological reconstruction of a striatal interneuron from marmoset, Loreleai, after systemic viral IV injection with AAV2/9-hDlx-GFP-fGFP, imaged in May 2021 - positive for DLX5/6-GFP, positive for Vasoactive Intestinal Peptide, and negative for Corticotropin Releasing Hormone.</t>
  </si>
  <si>
    <t>https://download.brainimagelibrary.org/1d/b3/1db302864b73a3e4/</t>
  </si>
  <si>
    <t>/bil/data/1d/b3/1db302864b73a3e4/</t>
  </si>
  <si>
    <t>1db302864b73a3e4</t>
  </si>
  <si>
    <t>Cortex 20210520_CJLoreleai_Ex17_S2_SST+_NPY+_Hippo-Region 062</t>
  </si>
  <si>
    <t>Image and morphological reconstruction of a cortical interneuron from marmoset, Loreleai, after systemic viral IV injection with AAV2/9-hDlx-GFP-fGFP, imaged in May 2021 - positive for DLX5/6-GFP, positive for Somatostatin, and positive for Neuropeptide Y.</t>
  </si>
  <si>
    <t>https://download.brainimagelibrary.org/26/2e/262e25341d9d686b/</t>
  </si>
  <si>
    <t>/bil/data/26/2e/262e25341d9d686b/</t>
  </si>
  <si>
    <t>262e25341d9d686b</t>
  </si>
  <si>
    <t>Striatum 20210414_CJLoreleai_Ex14_S8_VIP+_LYPD1+_Hippo-Region 039</t>
  </si>
  <si>
    <t>Image and morphological reconstruction of a striatal interneuron from marmoset, Loreleai, after systemic viral IV injection with AAV2/9-hDlx-GFP-fGFP, imaged in April 2021 - positive for DLX5/6-GFP, positive for Vasoactive Intestinal Peptide, and positive for LY6/PLAUR Domain Containing 1.</t>
  </si>
  <si>
    <t>https://download.brainimagelibrary.org/2f/c5/2fc5d038bdd1e43d/</t>
  </si>
  <si>
    <t>/bil/data/2f/c5/2fc5d038bdd1e43d/</t>
  </si>
  <si>
    <t>2fc5d038bdd1e43d</t>
  </si>
  <si>
    <t>Striatum 20200113_CJLoreleai_Ex11_S2_VIP+C3LN2-_Hippo-Region 092</t>
  </si>
  <si>
    <t>https://download.brainimagelibrary.org/46/6a/466a6b7083d1c1b9/</t>
  </si>
  <si>
    <t>/bil/data/46/6a/466a6b7083d1c1b9/</t>
  </si>
  <si>
    <t>466a6b7083d1c1b9</t>
  </si>
  <si>
    <t>Striatum 20210504_CJLoreleai_Ex15_S1_VIP+_CRH-_STR-Region 077</t>
  </si>
  <si>
    <t>https://download.brainimagelibrary.org/47/46/4746eb5efa9df886/</t>
  </si>
  <si>
    <t>/bil/data/47/46/4746eb5efa9df886/</t>
  </si>
  <si>
    <t>4746eb5efa9df886</t>
  </si>
  <si>
    <t>Striatum 20210520_CJLoreleai_Ex17_S2_SST+_NPY+_Hippo-Region 106</t>
  </si>
  <si>
    <t>Image and morphological reconstruction of a striatal interneuron from marmoset, Loreleai, after systemic viral IV injection with AAV2/9-hDlx-GFP-fGFP, imaged in May 2021 - positive for DLX5/6-GFP, positive for Somatostatin, and positive for Neuropeptide Y.</t>
  </si>
  <si>
    <t>https://download.brainimagelibrary.org/75/6b/756b66e9c05c982c/</t>
  </si>
  <si>
    <t>/bil/data/75/6b/756b66e9c05c982c/</t>
  </si>
  <si>
    <t>756b66e9c05c982c</t>
  </si>
  <si>
    <t>Striatum 20210223_CJLoreleai_Ex13_S1_SST-_SFRP2+_Hippo-Region 068</t>
  </si>
  <si>
    <t>Image and morphological reconstruction of a striatal interneuron from marmoset, Loreleai, after systemic viral IV injection with AAV2/9-hDlx-GFP-fGFP, imaged in February 2021 - positive for DLX5/6-GFP, negative for Somatostatin, and positive for Secreted Frizzled Related Protein 2.</t>
  </si>
  <si>
    <t>https://download.brainimagelibrary.org/7f/71/7f717d7ca7f483e0/</t>
  </si>
  <si>
    <t>/bil/data/7f/71/7f717d7ca7f483e0/</t>
  </si>
  <si>
    <t>7f717d7ca7f483e0</t>
  </si>
  <si>
    <t>Striatum 20210518_CJLoreleai_Ex16_S2_CCK_TRPC6_STR-Region 072</t>
  </si>
  <si>
    <t>Striatum 20210518_CJLoreleai_Ex16_S2_CCK+_TRPC6+_STR-Region 072</t>
  </si>
  <si>
    <t>https://download.brainimagelibrary.org/86/43/86436bc9521b234c/</t>
  </si>
  <si>
    <t>/bil/data/86/43/86436bc9521b234c/</t>
  </si>
  <si>
    <t>86436bc9521b234c</t>
  </si>
  <si>
    <t>Striatum 20210607_CJLoreleai_Ex17_S5_VIP+_DIRAS-_Hippo-Region 045</t>
  </si>
  <si>
    <t>Image and morphological reconstruction of a striatal interneuron from marmoset, Loreleai, after systemic viral IV injection with AAV2/9-hDlx-GFP-fGFP, imaged in June 2021 - positive for DLX5/6-GFP, positive for Vasoactive Intestinal Peptide, and negative for DIRAS Family GTPase 1.</t>
  </si>
  <si>
    <t>https://download.brainimagelibrary.org/94/20/9420c35f691314ce/</t>
  </si>
  <si>
    <t>/bil/data/94/20/9420c35f691314ce/</t>
  </si>
  <si>
    <t>9420c35f691314ce</t>
  </si>
  <si>
    <t>Striatum 20210607_CJLoreleai_Ex17_S5_VIP+_DIRAS-_Hippo-Region 032</t>
  </si>
  <si>
    <t>https://download.brainimagelibrary.org/b4/c1/b4c15d0263614887/</t>
  </si>
  <si>
    <t>/bil/data/b4/c1/b4c15d0263614887/</t>
  </si>
  <si>
    <t>b4c15d0263614887</t>
  </si>
  <si>
    <t>Striatum 20210603_CJLoreleai_Ex17_S4_SST_SFRP2_Hippo-Region 093</t>
  </si>
  <si>
    <t>Image and morphological reconstruction of a striatal interneuron from marmoset, Loreleai, after systemic viral IV injection with AAV2/9-hDlx-GFP-fGFP, imaged in June 2021 - positive for DLX5/6-GFP, positive for Somatostatin, and negative for Secreted Frizzled Related Protein 2</t>
  </si>
  <si>
    <t>https://download.brainimagelibrary.org/c0/64/c0648eb64bac347e/</t>
  </si>
  <si>
    <t>/bil/data/c0/64/c0648eb64bac347e/</t>
  </si>
  <si>
    <t>c0648eb64bac347e</t>
  </si>
  <si>
    <t>Striatum 20210504_CJLoreleai_Ex15_S1_VIP+_CRH-_STR-Region 047</t>
  </si>
  <si>
    <t>https://download.brainimagelibrary.org/d1/5e/d15e989f58be5696/</t>
  </si>
  <si>
    <t>/bil/data/d1/5e/d15e989f58be5696/</t>
  </si>
  <si>
    <t>d15e989f58be5696</t>
  </si>
  <si>
    <t>Striatum 20210419_CJLoreleai_Ex14_S9_VIP+_STY6+_Hippo-Region 086</t>
  </si>
  <si>
    <t>Image and morphological reconstruction of a cortical interneuron from marmoset, Loreleai, after systemic viral IV injection with AAV2/9-hDlx-GFP-fGFP, imaged in April 2021 - positive for DLX5/6-GFP, positive for Vasoactive Intestinal Peptide, and positive for Synaptotagmin 6.</t>
  </si>
  <si>
    <t>https://download.brainimagelibrary.org/d1/9d/d19d7b20491cda7b/</t>
  </si>
  <si>
    <t>/bil/data/d1/9d/d19d7b20491cda7b/</t>
  </si>
  <si>
    <t>d19d7b20491cda7b</t>
  </si>
  <si>
    <t>Striatum 20210504_CJLoreleai_Ex15_S1_VIP+_CRH-_STR-Region 046</t>
  </si>
  <si>
    <t>https://download.brainimagelibrary.org/e2/8a/e28a1ee1de8c56a5/</t>
  </si>
  <si>
    <t>/bil/data/e2/8a/e28a1ee1de8c56a5/</t>
  </si>
  <si>
    <t>e28a1ee1de8c56a5</t>
  </si>
  <si>
    <t>Striatum 20210520_CJLoreleai_Ex17_S2_SST+_NPY-_Hippo-Region 105</t>
  </si>
  <si>
    <t>Image and morphological reconstruction of a striatal interneuron from marmoset, Loreleai, after systemic viral IV injection with AAV2/9-hDlx-GFP-fGFP, imaged in May 2021 - positive for DLX5/6-GFP, positive for Somatostatin, and negative for Neuropeptide Y.</t>
  </si>
  <si>
    <t>https://download.brainimagelibrary.org/9d/6d/9d6d3526d842d47f/1U19MH114831-01/SW190906-09A</t>
  </si>
  <si>
    <t>/bil/data/9d/6d/9d6d3526d842d47f/1U19MH114831-01/SW190906-09A</t>
  </si>
  <si>
    <t>SW190906-09A</t>
  </si>
  <si>
    <t>STR:VISp:VISp</t>
  </si>
  <si>
    <t>https://download.brainimagelibrary.org/26/c6/26c65f9681e2e710/</t>
  </si>
  <si>
    <t>/bil/data/26/c6/26c65f9681e2e710/</t>
  </si>
  <si>
    <t>26c65f9681e2e710</t>
  </si>
  <si>
    <t>201904029_STR_DLX-GFP_SST_NPY_CJJamie_002</t>
  </si>
  <si>
    <t>striatum</t>
  </si>
  <si>
    <t>Striatum SST+ NPY+ DLX5/6-GFP+ Marmoset Jamie 20190429</t>
  </si>
  <si>
    <t>Image and morphological reconstruction of a striatal interneuron from marmoset, Jamie, after systemic viral IV injection with AAV2/9-hDlx-GFP-fGFP, imaged in April 2019 - positive for DLX5/6-GFP, positive for Somatastatin, and positive for Neuropeptide Y.</t>
  </si>
  <si>
    <t>https://download.brainimagelibrary.org/3f/1f/3f1f48f95a61068d/</t>
  </si>
  <si>
    <t>/bil/data/3f/1f/3f1f48f95a61068d/</t>
  </si>
  <si>
    <t>3f1f48f95a61068d</t>
  </si>
  <si>
    <t>20190613_STR_DLX-GFP_CHAT_SLC5A7_CJJamie_006</t>
  </si>
  <si>
    <t>Striatum CHAT+ SLC5A7+ DLX5/6-GFP+_2 Marmoset Jamie 20190613</t>
  </si>
  <si>
    <t>Image and morphological reconstruction of a striatal interneuron from marmoset, Jamie, after systemic viral IV injection with AAV2/9-hDlx-GFP-fGFP, imaged in June 2019 - positive for DLX5/6-GFP, positive for Choline acetyltransferase, and positive for Solute Carrier Family 5 Member 7.</t>
  </si>
  <si>
    <t>https://download.brainimagelibrary.org/77/a4/77a44f70b6cd7d82/</t>
  </si>
  <si>
    <t>/bil/data/77/a4/77a44f70b6cd7d82/</t>
  </si>
  <si>
    <t>77a44f70b6cd7d82</t>
  </si>
  <si>
    <t>20190701_STR_DLX-GFP_VIP_DIRAS_CJJamie_006</t>
  </si>
  <si>
    <t>Striatum VIP+ DIRAS+ DLX5/6-GFP+ Marmoset Jamie 20190701</t>
  </si>
  <si>
    <t>Image and morphological reconstruction of a striatal interneuron from marmoset, Jamie, after systemic viral IV injection with AAV2/9-hDlx-GFP-fGFP, imaged in July 2019 - positive for DLX5/6-GFP, positive for Vasoactive Intestinal Peptide, and positive for DIRAS Family GTPase 1.</t>
  </si>
  <si>
    <t>https://download.brainimagelibrary.org/9e/d0/9ed08aa335609273/</t>
  </si>
  <si>
    <t>/bil/data/9e/d0/9ed08aa335609273/</t>
  </si>
  <si>
    <t>9ed08aa335609273</t>
  </si>
  <si>
    <t>20190624_STR_DLX-GFP_SST_DKK2_CJJamie_003</t>
  </si>
  <si>
    <t>20190624_STR_DLX-GFP_SST_DKK2_CJJamie_003 DLX5/6-GFP+ Marmoset Jamie 20190621</t>
  </si>
  <si>
    <t>Image and morphological reconstruction of a striatal interneuron from marmoset, Jamie, after systemic viral IV injection with AAV2/9-hDlx-GFP-fGFP, imaged in June 2019 - positive for DLX5/6-GFP, positive for Somatostatin, and positive for Dickkopf WNT Signaling Pathway Inhibitor 2.</t>
  </si>
  <si>
    <t>https://download.brainimagelibrary.org/cf/ee/cfeef105bf50e921/</t>
  </si>
  <si>
    <t>/bil/data/cf/ee/cfeef105bf50e921/</t>
  </si>
  <si>
    <t>cfeef105bf50e921</t>
  </si>
  <si>
    <t>20190429_STR_DLX-GFP_CHAT_SLC5A7_CJJamie_006</t>
  </si>
  <si>
    <t>Striatum CHAT+ SLC5A7+ DLX5/6-GFP+_3 Marmoset Jamie 201904029</t>
  </si>
  <si>
    <t>Image and morphological reconstruction of a striatal interneuron from marmoset, Jamie, after systemic viral IV injection with AAV2/9-hDlx-GFP-fGFP, imaged in April 2019 - positive for DLX5/6-GFP, positive for Choline acetyltransferase, and positive for Solute Carrier Family 5 Member 7.</t>
  </si>
  <si>
    <t>https://download.brainimagelibrary.org/fe/fc/fefc9e1a639ec580/</t>
  </si>
  <si>
    <t>/bil/data/fe/fc/fefc9e1a639ec580/</t>
  </si>
  <si>
    <t>fefc9e1a639ec580</t>
  </si>
  <si>
    <t>Striatum SST+ DKK2+ DLX5/6-GFP+ Marmoset Jamie 20190624</t>
  </si>
  <si>
    <t>Image and morphological reconstruction of a striatal interneuron from marmoset, Jamie, after systemic viral IV injection with AAV2/9-hDlx-GFP-fGFP, imaged in June 2019 - positive for DLX5/6-GFP, positive for Somatastatin, and positive for Dickkopf WNT Signaling Pathway Inhibitor 2..</t>
  </si>
  <si>
    <t>https://download.brainimagelibrary.org/05/93/0593d7ef24b9ae66</t>
  </si>
  <si>
    <t>/bil/data/05/93/0593d7ef24b9ae66</t>
  </si>
  <si>
    <t>0593d7ef24b9ae66</t>
  </si>
  <si>
    <t>Striatum 20210420_CJLoreleai_Ex14_S10_VIP+_PDE3A+_Hippo-Region 057</t>
  </si>
  <si>
    <t>Striatum</t>
  </si>
  <si>
    <t>Image and morphological reconstruction of a striatal interneuron from marmoset, Loreleai, after systemic viral IV injection with AAV2/9-hDlx-GFP-fGFP, imaged in April 2021 - positive for DLX5/6-GFP, positive for Vasoactive Intestinal Peptide, and positive for Phosphodiesterase 3A.</t>
  </si>
  <si>
    <t>https://download.brainimagelibrary.org/09/79/0979f6f13aa0a93d</t>
  </si>
  <si>
    <t>/bil/data/09/79/0979f6f13aa0a93d</t>
  </si>
  <si>
    <t>0979f6f13aa0a93d</t>
  </si>
  <si>
    <t>Striatum 20210802_CJLoreleai_Ex18_S1_VIP+_PTGFR+-Region 029</t>
  </si>
  <si>
    <t>Image and morphological reconstruction of a striatall interneuron from marmoset, Loreleai, after systemic viral IV injection with AAV2/9-hDlx-GFP-fGFP, imaged in August 2021 - positive for DLX5/6-GFP, positive for Vasoactive Intestinal Peptide, and positive for Prostaglandin F Receptor</t>
  </si>
  <si>
    <t>https://download.brainimagelibrary.org/10/04/100453e4b13fa4c3</t>
  </si>
  <si>
    <t>/bil/data/10/04/100453e4b13fa4c3</t>
  </si>
  <si>
    <t>100453e4b13fa4c3</t>
  </si>
  <si>
    <t>Striatum 20210802_CJLoreleai_Ex18_S1_VIP+_PTGFR--Region 038</t>
  </si>
  <si>
    <t>Image and morphological reconstruction of a striatall interneuron from marmoset, Loreleai, after systemic viral IV injection with AAV2/9-hDlx-GFP-fGFP, imaged in August 2021 - positive for DLX5/6-GFP, positive for Vasoactive Intestinal Peptide, and negative for Prostaglandin F Receptor</t>
  </si>
  <si>
    <t>https://download.brainimagelibrary.org/1e/b7/1eb701dfad1b8986</t>
  </si>
  <si>
    <t>/bil/data/1e/b7/1eb701dfad1b8986</t>
  </si>
  <si>
    <t>1eb701dfad1b8986</t>
  </si>
  <si>
    <t>Striatum 20210420_CJLoreleai_Ex14_S10_VIP+_PDE3A+_Hippo-Region 062</t>
  </si>
  <si>
    <t>https://download.brainimagelibrary.org/30/89/308961f13a32b907</t>
  </si>
  <si>
    <t>/bil/data/30/89/308961f13a32b907</t>
  </si>
  <si>
    <t>308961f13a32b907</t>
  </si>
  <si>
    <t>Striatum 20210203_CJLoreleai_Ex11_S6_VIP+YJEFN3+_Hippo-Region 075</t>
  </si>
  <si>
    <t>Image and morphological reconstruction of a striatal interneuron from marmoset, Loreleai, after systemic viral IV injection with AAV2/9-hDlx-GFP-fGFP, imaged in February 2021 - positive for DLX5/6-GFP, positive for Vasoactive Intestinal Peptide and positive for YjeF N-Terminal Domain Containing 3</t>
  </si>
  <si>
    <t>https://download.brainimagelibrary.org/35/42/354276f2a849706c</t>
  </si>
  <si>
    <t>/bil/data/35/42/354276f2a849706c</t>
  </si>
  <si>
    <t>354276f2a849706c</t>
  </si>
  <si>
    <t>Striatum 20210420_CJLoreleai_Ex14_S10_VIP+_PDE3A+_Hippo-Region 098</t>
  </si>
  <si>
    <t>https://download.brainimagelibrary.org/39/96/3996faed3cade647</t>
  </si>
  <si>
    <t>/bil/data/39/96/3996faed3cade647</t>
  </si>
  <si>
    <t>3996faed3cade647</t>
  </si>
  <si>
    <t>Striatum 20210420_CJLoreleai_Ex14_S10_VIP-_PDE3A+_Hippo-Region 101</t>
  </si>
  <si>
    <t>Image and morphological reconstruction of a striatal interneuron from marmoset, Loreleai, after systemic viral IV injection with AAV2/9-hDlx-GFP-fGFP, imaged in April 2021 - positive for DLX5/6-GFP, negative for Vasoactive Intestinal Peptide, and positive for Phosphodiesterase 3A.</t>
  </si>
  <si>
    <t>https://download.brainimagelibrary.org/41/5c/415c8612c4d2fae9</t>
  </si>
  <si>
    <t>/bil/data/41/5c/415c8612c4d2fae9</t>
  </si>
  <si>
    <t>415c8612c4d2fae9</t>
  </si>
  <si>
    <t>Striatum 20210203_CJLoreleai_Ex11_S6_VIP+YJEFN3+_Hippo-Region 038</t>
  </si>
  <si>
    <t>Image and morphological reconstruction of a striatal interneuron from marmoset, Loreleai, after systemic viral IV injection with AAV2/9-hDlx-GFP-fGFP, imaged in February 2021 - positive for DLX5/6-GFP, positive for Vasoactive Intestinal Peptide and positive for YjeF N-Terminal Domain Containing 3.</t>
  </si>
  <si>
    <t>https://download.brainimagelibrary.org/47/ec/47ec141fecdb2613</t>
  </si>
  <si>
    <t>/bil/data/47/ec/47ec141fecdb2613</t>
  </si>
  <si>
    <t>47ec141fecdb2613</t>
  </si>
  <si>
    <t>Striatum 20210804_CJLoreleai_Ex18_S4_VIP+_DIRAS--Region 064</t>
  </si>
  <si>
    <t>Image and morphological reconstruction of a striatal interneuron from marmoset, Loreleai, after systemic viral IV injection with AAV2/9-hDlx-GFP-fGFP, imaged in August 2021 - positive for DLX5/6-GFP, positive for Vasoactive Intestinal Peptide and negative for GTP-binding protein Di-Ras3.</t>
  </si>
  <si>
    <t>https://download.brainimagelibrary.org/51/88/518863a214bb1be7</t>
  </si>
  <si>
    <t>/bil/data/51/88/518863a214bb1be7</t>
  </si>
  <si>
    <t>518863a214bb1be7</t>
  </si>
  <si>
    <t>Striatum 20210209_CJLoreleai_Ex12_S1_Lamp5+_RXFP1-_Hippo-Region 096</t>
  </si>
  <si>
    <t>Image and morphological reconstruction of a striatal interneuron from marmoset, Loreleai, after systemic viral IV injection with AAV2/9-hDlx-GFP-fGFP, imaged in February 2021 - positive for DLX5/6-GFP, positive for Lysosome-associated membrane glycoprotein 5 and negative for Relaxin Family Peptide Receptor 1.</t>
  </si>
  <si>
    <t>https://download.brainimagelibrary.org/52/19/5219b9875ce01645</t>
  </si>
  <si>
    <t>/bil/data/52/19/5219b9875ce01645</t>
  </si>
  <si>
    <t>5219b9875ce01645</t>
  </si>
  <si>
    <t>Striatum 20210420_CJLoreleai_Ex14_S10_VIP+_PDE3A+_Hippo-Region 052</t>
  </si>
  <si>
    <t>https://download.brainimagelibrary.org/5a/9b/5a9b010a664e8640</t>
  </si>
  <si>
    <t>/bil/data/5a/9b/5a9b010a664e8640</t>
  </si>
  <si>
    <t>5a9b010a664e8640</t>
  </si>
  <si>
    <t>Striatum 20210121_CJLoreleai_Ex11_S3_VIP+DIRAS-_Hippo-Region 058</t>
  </si>
  <si>
    <t>Image and morphological reconstruction of a striatal interneuron from marmoset, Loreleai, after systemic viral IV injection with AAV2/9-hDlx-GFP-fGFP, imaged in January 2021 - positive for DLX5/6-GFP, positive for Vasoactive Intestinal Peptide and negative for GTP-binding protein Di-Ras3</t>
  </si>
  <si>
    <t>https://download.brainimagelibrary.org/5b/01/5b01a57c91997945</t>
  </si>
  <si>
    <t>/bil/data/5b/01/5b01a57c91997945</t>
  </si>
  <si>
    <t>5b01a57c91997945</t>
  </si>
  <si>
    <t>Striatum 20210302_CJLoreleai_Ex13_S3_Lamp5+_NDNF+_Hippo-Region 086</t>
  </si>
  <si>
    <t>Image and morphological reconstruction of a striatal interneuron from marmoset, Loreleai, after systemic viral IV injection with AAV2/9-hDlx-GFP-fGFP, imaged in March 2021 - positive for DLX5/6-GFP, positive for Lysosome-associated membrane glycoprotein 5 and positive for Neuron Derived Neurotrophic Factor.</t>
  </si>
  <si>
    <t>https://download.brainimagelibrary.org/6c/d5/6cd525c9c405941c</t>
  </si>
  <si>
    <t>/bil/data/6c/d5/6cd525c9c405941c</t>
  </si>
  <si>
    <t>6cd525c9c405941c</t>
  </si>
  <si>
    <t>Striatum 20210121_CJLoreleai_Ex11_S3_VIP+DIRAS-_Hippo-Region 057</t>
  </si>
  <si>
    <t>https://download.brainimagelibrary.org/6e/51/6e514036c53f828e</t>
  </si>
  <si>
    <t>/bil/data/6e/51/6e514036c53f828e</t>
  </si>
  <si>
    <t>6e514036c53f828e</t>
  </si>
  <si>
    <t>Striatum 20210302_CJLoreleai_Ex13_S3_Lamp5+_NDNF+_Hippo-Region 046</t>
  </si>
  <si>
    <t>https://download.brainimagelibrary.org/88/26/8826787ca8d055bb/</t>
  </si>
  <si>
    <t>/bil/data/88/26/8826787ca8d055bb/</t>
  </si>
  <si>
    <t>8826787ca8d055bb</t>
  </si>
  <si>
    <t>20190424_STR_DLX-GFP_PVALB_TAC3_CJJamie_007</t>
  </si>
  <si>
    <t>Striatum PVALB+ TAC3- DLX5/6-GFP+ Marmoset Jamie 20190424</t>
  </si>
  <si>
    <t>Image and morphological reconstruction of a striatal interneuron from marmoset, Jamie, after systemic viral IV injection with AAV2/9-hDlx-GFP-fGFP, imaged in April 2019 - positive for DLX5/6-GFP, positive for Parvalbumin, and negative for Tachykinin Precursor 3.</t>
  </si>
  <si>
    <t>https://download.brainimagelibrary.org/89/e1/89e15cd251280161/</t>
  </si>
  <si>
    <t>/bil/data/89/e1/89e15cd251280161/</t>
  </si>
  <si>
    <t>89e15cd251280161</t>
  </si>
  <si>
    <t>Striatum 20210302_CJLoreleai_Ex13_S3_Lamp5+_NDNF+_Hippo-Region 042</t>
  </si>
  <si>
    <t>https://download.brainimagelibrary.org/97/8b/978b48eaf2732715</t>
  </si>
  <si>
    <t>/bil/data/97/8b/978b48eaf2732715</t>
  </si>
  <si>
    <t>978b48eaf2732715</t>
  </si>
  <si>
    <t>Striatum 20210209_CJLoreleai_Ex12_S1_Lamp5+_RXFP1-_Hippo-Region 098</t>
  </si>
  <si>
    <t>https://download.brainimagelibrary.org/a0/8d/a08d0191a7f0636a</t>
  </si>
  <si>
    <t>/bil/data/a0/8d/a08d0191a7f0636a</t>
  </si>
  <si>
    <t>a08d0191a7f0636a</t>
  </si>
  <si>
    <t>Striatum 20201203_CjYanma_Ex10_S3_PVALB+_RGS5-_Hippo-Region 065</t>
  </si>
  <si>
    <t>Striatum - 20201203_CjYanma_Ex10_S3_PVALB+_RGS5-_Hippo-Region 065</t>
  </si>
  <si>
    <t>Image and morphological reconstruction of a striatal interneuron (Pu) from marmoset, Yanma, after systemic viral IV injection with AAV2/9-hDlx-GFP-fGFP, imaged in December 2020 - positive for DLX5/6-GFP, positive for Parvalbumin and negative for Regulator Of G Protein Signaling 5.</t>
  </si>
  <si>
    <t>https://download.brainimagelibrary.org/a3/78/a378a612a104daa8</t>
  </si>
  <si>
    <t>/bil/data/a3/78/a378a612a104daa8</t>
  </si>
  <si>
    <t>a378a612a104daa8</t>
  </si>
  <si>
    <t>Cortex 20210302_CJLoreleai_Ex13_S3_Lamp5+_NDNF-_Hippo-Region 023</t>
  </si>
  <si>
    <t>Image and morphological reconstruction of a cortical interneuron from marmoset, Loreleai, after systemic viral IV injection with AAV2/9-hDlx-GFP-fGFP, imaged in March 2021 - positive for DLX5/6-GFP, positive for Lysosome-associated membrane glycoprotein 5 and negative for Neuron Derived Neurotrophic Factor.</t>
  </si>
  <si>
    <t>https://download.brainimagelibrary.org/aa/b1/aab1a75f7a0cc8a5</t>
  </si>
  <si>
    <t>/bil/data/aa/b1/aab1a75f7a0cc8a5</t>
  </si>
  <si>
    <t>aab1a75f7a0cc8a5</t>
  </si>
  <si>
    <t>Striatum 20210204_CJLoreleai_Ex11_S7_VIP+PDE3A+_Hippo-Region 108</t>
  </si>
  <si>
    <t>Image and morphological reconstruction of a striatal interneuron from marmoset, Loreleai, after systemic viral IV injection with AAV2/9-hDlx-GFP-fGFP, imaged in February 2021 - positive for DLX5/6-GFP, positive for Vasoactive Intestinal Peptide and positive for Phosphodiesterase 3A.</t>
  </si>
  <si>
    <t>https://download.brainimagelibrary.org/b6/33/b633feb0f815a614</t>
  </si>
  <si>
    <t>/bil/data/b6/33/b633feb0f815a614</t>
  </si>
  <si>
    <t>b633feb0f815a614</t>
  </si>
  <si>
    <t>Striatum 20210804_CJLoreleai_Ex18_S4_VIP+_DIRAS+-Region 035</t>
  </si>
  <si>
    <t>Image and morphological reconstruction of a striatal interneuron from marmoset, Loreleai, after systemic viral IV injection with AAV2/9-hDlx-GFP-fGFP, imaged in August 2021 - positive for DLX5/6-GFP, positive for Vasoactive Intestinal Peptide and positive for GTP-binding protein Di-Ras3</t>
  </si>
  <si>
    <t>https://download.brainimagelibrary.org/b7/6c/b76c8c87c4b95974</t>
  </si>
  <si>
    <t>/bil/data/b7/6c/b76c8c87c4b95974</t>
  </si>
  <si>
    <t>b76c8c87c4b95974</t>
  </si>
  <si>
    <t>Striatum 20210121_CJLoreleai_Ex11_S4_VIP+LYPD1+_Hippo_2ndhalf-Region 126</t>
  </si>
  <si>
    <t>Image and morphological reconstruction of a striatal interneuron from marmoset, Loreleai, after systemic viral IV injection with AAV2/9-hDlx-GFP-fGFP, imaged in January 2021 - positive for DLX5/6-GFP, positive for Vasoactive Intestinal Peptide and positive for LY6/PLAUR Domain Containing 1.</t>
  </si>
  <si>
    <t>https://download.brainimagelibrary.org/cf/65/cf6590acf9f9569b</t>
  </si>
  <si>
    <t>/bil/data/cf/65/cf6590acf9f9569b</t>
  </si>
  <si>
    <t>cf6590acf9f9569b</t>
  </si>
  <si>
    <t>Striatum 20210525_CJLoreleai_Ex17_S3_SST-_TRHDE+_Hippo-Region 053</t>
  </si>
  <si>
    <t>Image and morphological reconstruction of a striatal interneuron (Pu) from marmoset, Loreleai, after systemic viral IV injection with AAV2/9-hDlx-GFP-fGFP, imaged in May 2021 - positive for DLX5/6-GFP, negative for Somatostatin, and positive for Thyrotropin Releasing Hormone Degrading Enzyme</t>
  </si>
  <si>
    <t>https://download.brainimagelibrary.org/d2/11/d2116284bfe0d53f/</t>
  </si>
  <si>
    <t>/bil/data/d2/11/d2116284bfe0d53f/</t>
  </si>
  <si>
    <t>d2116284bfe0d53f</t>
  </si>
  <si>
    <t>Striatum 20210420_CJLoreleai_Ex14_S10_VIP-_PDE3A+_Hippo-Region 053</t>
  </si>
  <si>
    <t>https://download.brainimagelibrary.org/d8/86/d8866f58d62830b2</t>
  </si>
  <si>
    <t>/bil/data/d8/86/d8866f58d62830b2</t>
  </si>
  <si>
    <t>d8866f58d62830b2</t>
  </si>
  <si>
    <t>Striatum 20210302_CJLoreleai_Ex13_S3_Lamp5+_NDNF+_Hippo-Region 088</t>
  </si>
  <si>
    <t>https://download.brainimagelibrary.org/d9/bb/d9bbaaa895bb4f99</t>
  </si>
  <si>
    <t>/bil/data/d9/bb/d9bbaaa895bb4f99</t>
  </si>
  <si>
    <t>d9bbaaa895bb4f99</t>
  </si>
  <si>
    <t>Striatum 20210802_CJLoreleai_Ex18_S1_VIP+_PTGFR+-Region 030</t>
  </si>
  <si>
    <t>https://download.brainimagelibrary.org/dd/ca/ddcaba5074df3761</t>
  </si>
  <si>
    <t>/bil/data/dd/ca/ddcaba5074df3761</t>
  </si>
  <si>
    <t>ddcaba5074df3761</t>
  </si>
  <si>
    <t>Striatum 20210721_CJLoreleai_Ex17_S16_PVALB+_THSD7A-_Hippo-Region 089</t>
  </si>
  <si>
    <t>Image and morphological reconstruction of a striatal interneuron from marmoset, Loreleai, after systemic viral IV injection with AAV2/9-hDlx-GFP-fGFP, imaged in July 2021 - positive for DLX5/6-GFP, positive for Parvalbumin and negative for Thrombospondin Type 1 Domain Containing 7A</t>
  </si>
  <si>
    <t>https://download.brainimagelibrary.org/eb/8d/eb8d3f0906efef33</t>
  </si>
  <si>
    <t>/bil/data/eb/8d/eb8d3f0906efef33</t>
  </si>
  <si>
    <t>eb8d3f0906efef33</t>
  </si>
  <si>
    <t>Striatum 20210121_CJLoreleai_Ex11_S4_VIP+LYPD1+_Hippo-Region 040</t>
  </si>
  <si>
    <t>https://download.brainimagelibrary.org/f2/4f/f24f2651369b3bea</t>
  </si>
  <si>
    <t>/bil/data/f2/4f/f24f2651369b3bea</t>
  </si>
  <si>
    <t>f24f2651369b3bea</t>
  </si>
  <si>
    <t>Striatum 20210203_CJLoreleai_Ex11_S6_VIP+YJEFN3+_Hippo-Region 034</t>
  </si>
  <si>
    <t>https://download.brainimagelibrary.org/f3/3d/f33dc0f2a65dec20</t>
  </si>
  <si>
    <t>/bil/data/f3/3d/f33dc0f2a65dec20</t>
  </si>
  <si>
    <t>f33dc0f2a65dec20</t>
  </si>
  <si>
    <t>Striatum 20210607_CJLoreleai_Ex17_S5_VIP+_DIRAS-_Hippo-Region 096</t>
  </si>
  <si>
    <t>Image and morphological reconstruction of a striatal interneuron from marmoset, Loreleai, after systemic viral IV injection with AAV2/9-hDlx-GFP-fGFP, imaged in June 2021 - positive for DLX5/6-GFP, positive for Vasoactive Intestinal Peptide, and negative for DIRAS Family GTPase 1</t>
  </si>
  <si>
    <t>https://download.brainimagelibrary.org/21/f3/21f3c52b5ba1cbbb/</t>
  </si>
  <si>
    <t>/bil/data/21/f3/21f3c52b5ba1cbbb/</t>
  </si>
  <si>
    <t>21f3c52b5ba1cbbb</t>
  </si>
  <si>
    <t>20190625_STR_DLX-GFP_VIP_IGFBP5_CJJamie_002</t>
  </si>
  <si>
    <t>Striatum VIP+ IGFBP5+ DLX5/6-GFP+_1 Marmoset Jamie 20190625</t>
  </si>
  <si>
    <t>Image and morphological reconstruction of a striatal interneuron from marmoset, Jamie, after systemic viral IV injection with AAV2/9-hDlx-GFP-fGFP, imaged in June 2019 - positive for DLX5/6-GFP, positive for Vasoactive Intestinal Peptide, and positive for Insulin Like Growth Factor Binding Protein 5.</t>
  </si>
  <si>
    <t>https://download.brainimagelibrary.org/a0/e0/a0e09a00571c5c63/TME09-1_Lvl2_Reconstruction/</t>
  </si>
  <si>
    <t>/bil/data/a0/e0/a0e09a00571c5c63/TME09-1_Lvl2_Reconstruction/</t>
  </si>
  <si>
    <t>a0e09a00571c5c63</t>
  </si>
  <si>
    <t>TME09-1</t>
  </si>
  <si>
    <t>Camk2a-CreERT2-Cre; MORF3; Drd1a-tdTomato (C57BL/6)</t>
  </si>
  <si>
    <t>striatum (30x)</t>
  </si>
  <si>
    <t>Camk2a-MORF3-D1Tom_TME09-1_Lvl2_Reconstruction</t>
  </si>
  <si>
    <t>Camk2a-CreERT2-Cre; MORF3; Drd1a-tdTomato (C57BL/6, male, P56). MORF3-labeled striatal medium spiny neurons (MSNs) imaged at 30x (Andor DragonFly spinning-disk confocal) from iDISCO+ cleared and immunostained coronal sections (500Î¼m, 9 sections total) were digitally reconstructed with an automated pipeline based on APP2 and G-Cut (.swc format). Individual reconstructions were manually corrected and QC'd by trained, expert validators using NeuTube. This validated dataset consists of 109 individual striatal MSN reconstructions (the finalized .swc file and corresponding the tiff image stack of the reconstructed neuron).</t>
  </si>
  <si>
    <t>https://download.brainimagelibrary.org/bf/18/bf18deb532fe530e/TME08-1_Lvl2_Reconstruction/</t>
  </si>
  <si>
    <t>/bil/data/bf/18/bf18deb532fe530e/TME08-1_Lvl2_Reconstruction/</t>
  </si>
  <si>
    <t>bf18deb532fe530e</t>
  </si>
  <si>
    <t>TME08-1</t>
  </si>
  <si>
    <t>Camk2a-MORF3-D1Tom_TME08-1_Lvl2_Reconstruction</t>
  </si>
  <si>
    <t>Camk2a-CreERT2-Cre; MORF3; Drd1a-tdTomato (C57BL/6, female, P56). MORF3-labeled striatal medium spiny neurons (MSNs) imaged at 30x (Andor DragonFly spinning-disk confocal) from iDISCO+ cleared and immunostained coronal sections (500Î¼m, 9 sections total) were digitally reconstructed with an automated pipeline based on APP2 and G-Cut (.swc format). Individual reconstructions were manually corrected and QC'd by trained, expert validators using NeuTube. This validated dataset consists of 207 individual striatal MSN reconstructions (the finalized .swc file and corresponding the tiff image stack of the reconstructed neuron).</t>
  </si>
  <si>
    <t>https://download.brainimagelibrary.org/2d/61/2d613f20a42b59e8/TME05-1_Lvl2_Reconstruction</t>
  </si>
  <si>
    <t>/bil/data/2d/61/2d613f20a42b59e8/TME05-1_Lvl2_Reconstruction</t>
  </si>
  <si>
    <t>2d613f20a42b59e8</t>
  </si>
  <si>
    <t>TME05-1</t>
  </si>
  <si>
    <t>Camk2a-MORF3-D1Tom_TME05-1_Lvl2_Reconstruction</t>
  </si>
  <si>
    <t>Camk2a-CreERT2-Cre; MORF3; Drd1a-tdTomato (C57BL/6, male, P56). MORF3-labeled striatal medium spiny neurons (MSNs) imaged at 30x (Andor DragonFly spinning-disk confocal) from iDISCO+ cleared and immunostained coronal sections (500Î¼m, 9 sections total) were digitally reconstructed with an automated pipeline based on Vaa3D and G-Cut (.swc format). Individual reconstructions were manually corrected and QC'd by trained, expert validators using NeuTube. This validated dataset consists of 238 individual striatal MSN reconstructions (the finalized .swc file and corresponding the tiff image stack of the reconstructed neuron).</t>
  </si>
  <si>
    <t>https://download.brainimagelibrary.org/4c/c1/4cc1e1562097491d/TME10-1_Lvl2_Reconstruction/</t>
  </si>
  <si>
    <t>/bil/data/4c/c1/4cc1e1562097491d/TME10-1_Lvl2_Reconstruction/</t>
  </si>
  <si>
    <t>4cc1e1562097491d</t>
  </si>
  <si>
    <t>TME10-1</t>
  </si>
  <si>
    <t>Camk2a-MORF3-D1Tom_TME10-1_Lvl2_Reconstruction</t>
  </si>
  <si>
    <t>Camk2a-CreERT2-Cre; MORF3; Drd1a-tdTomato (C57BL/6, female, P56). MORF3-labeled striatal medium spiny neurons (MSNs) imaged at 30x (Andor DragonFly spinning-disk confocal) from iDISCO+ cleared and immunostained coronal sections (500Î¼m, 9 sections total) were digitally reconstructed with an automated pipeline based on APP2 and G-Cut (.swc format). Individual reconstructions were manually corrected and QC'd by trained, expert validators using NeuTube. This validated dataset consists of 409 individual striatal MSN reconstructions (the finalized .swc file and corresponding the tiff image stack of the reconstructed neuron).</t>
  </si>
  <si>
    <t>https://download.brainimagelibrary.org/99/82/9982f973ec0b5c2c/TME06-1_Lvl2_Reconstruction</t>
  </si>
  <si>
    <t>/bil/data/99/82/9982f973ec0b5c2c/TME06-1_Lvl2_Reconstruction</t>
  </si>
  <si>
    <t>9982f973ec0b5c2c</t>
  </si>
  <si>
    <t>TME06-1</t>
  </si>
  <si>
    <t>Camk2a-MORF3-D1Tom_TME06-1_Lvl2_Reconstruction</t>
  </si>
  <si>
    <t>Camk2a-CreERT2-Cre; MORF3; Drd1a-tdTomato (C57BL/6, female, P56). MORF3-labeled striatal medium spiny neurons (MSNs) imaged at 30x (Andor DragonFly spinning-disk confocal) from iDISCO+ cleared and immunostained coronal sections (500Î¼m, 9 sections total) were digitally reconstructed with an automated pipeline based on Vaa3D and G-Cut (.swc format). Individual reconstructions were manually corrected and QC'd by trained, expert validators using NeuTube. This validated dataset consists of 840 individual striatal MSN reconstructions (the finalized .swc file and corresponding the tiff image stack of the reconstructed neuron).</t>
  </si>
  <si>
    <t>https://download.brainimagelibrary.org/8b/18/8b18992add2f20d9/TME07-1_Lvl2_Reconstruction/</t>
  </si>
  <si>
    <t>/bil/data/8b/18/8b18992add2f20d9/TME07-1_Lvl2_Reconstruction/</t>
  </si>
  <si>
    <t>8b18992add2f20d9</t>
  </si>
  <si>
    <t>TME07-1</t>
  </si>
  <si>
    <t>Camk2a-MORF3-D1Tom_TME07-1_Lvl2_Reconstruction</t>
  </si>
  <si>
    <t>Camk2a-CreERT2-Cre; MORF3; Drd1a-tdTomato (C57BL/6, male, P56). MORF3-labeled striatal medium spiny neurons (MSNs) imaged at 30x (Andor DragonFly spinning-disk confocal) from iDISCO+ cleared and immunostained coronal sections (500Î¼m, 9 sections total) were digitally reconstructed with an automated pipeline based on APP2 and G-Cut (.swc format). Individual reconstructions were manually corrected and QC'd by trained, expert validators using NeuTube. This validated dataset consists of 879 individual striatal MSN reconstructions (the finalized .swc file and corresponding the tiff image stack of the reconstructed neuron).</t>
  </si>
  <si>
    <t>https://download.brainimagelibrary.org/a2/32/a23212e9650947ec/TME10-3_Lvl2_Reconstruction/</t>
  </si>
  <si>
    <t>/bil/data/a2/32/a23212e9650947ec/TME10-3_Lvl2_Reconstruction/</t>
  </si>
  <si>
    <t>a23212e9650947ec</t>
  </si>
  <si>
    <t>TME10-3</t>
  </si>
  <si>
    <t>Camk2a-MORF3-D1Tom_TME10-3_Lvl2_Reconstruction</t>
  </si>
  <si>
    <t>Camk2a-CreERT2-Cre; MORF3; Drd1a-tdTomato (C57BL/6, female, P56). MORF3-labeled striatal medium spiny neurons (MSNs) imaged at 30x (Andor DragonFly spinning-disk confocal) from iDISCO+ cleared and immunostained coronal sections (500Î¼m, 9 sections total) were digitally reconstructed with an automated pipeline based on APP2 and G-Cut (.swc format). Individual reconstructions were manually corrected and QC'd by trained, expert validators using NeuTube. This validated dataset consists of 930 individual striatal MSN reconstructions (the finalized .swc file and corresponding the tiff image stack of the reconstructed neuron).</t>
  </si>
  <si>
    <t>https://download.brainimagelibrary.org/7f/53/7f537a62e521a26a/mouseID_236174/</t>
  </si>
  <si>
    <t>/bil/data/7f/53/7f537a62e521a26a/mouseID_236174/</t>
  </si>
  <si>
    <t>Gnb4-IRES2-CreERT2/wt;Ai139(TIT2L-GFP-ICL-TPT)-hyg/wt</t>
  </si>
  <si>
    <t>subcortical claustrum; cortical intratelencephalic Layer 6</t>
  </si>
  <si>
    <t>https://download.brainimagelibrary.org/7f/53/7f537a62e521a26a/mouseID_297974/</t>
  </si>
  <si>
    <t>/bil/data/7f/53/7f537a62e521a26a/mouseID_297974/</t>
  </si>
  <si>
    <t>Gnb4-IRES2-CreERT2/wt;Ai140(TIT2L-GFP-ICL-tTA2)/wt</t>
  </si>
  <si>
    <t>https://download.brainimagelibrary.org/39/2/39265b6e029f8af0/TasteBMN_spGAL4_brain/</t>
  </si>
  <si>
    <t>/bil/data/39/2/39265b6e029f8af0/TasteBMN_spGAL4_brain/</t>
  </si>
  <si>
    <t>39265b6e029f8af0</t>
  </si>
  <si>
    <t>20201005_11D02_DBD_VT023783_AD_20x_GFP_brain_2</t>
  </si>
  <si>
    <t>Subesophageal zone (SEZ)</t>
  </si>
  <si>
    <t>TasteBMN_spGAL4_brain: Whole-brain confocal imaging of fly driver line TasteBMN_spGAL4 expressing mCD8::GFP, stained using GFP (green channel) and NC82 (red channel) antibodies</t>
  </si>
  <si>
    <t>Confocal z-stacks (.tiff stacks) transgenic driver lines that express in mechanosensory neurons innervating specific bristle populations on the Drosophila melanogaster head. The bristle mechanosensory neurons (BMNs) were labeled by expressing mCD8::GFP under control of the UAS or LexAop promotors, and then stained using anti-GFP (green channel) and NC82 antibodies (red channel). The processed images of the BMNs are published in Figure 3 and Figure 3 â€“ figure supplement 1 of the manuscript â€œSomatotopic organization among parallel sensory pathways that promote a grooming sequence in Drosophila (https://doi.org/10.1101/2023.02.11.528119)â€_x009d_. The confocal stacks used to produce these images are organized based on the driver line used in each figure panel.</t>
  </si>
  <si>
    <t>https://download.brainimagelibrary.org/39/26/39265b6e029f8af0/dBMN_spGAL4_brain/</t>
  </si>
  <si>
    <t>/bil/data/39/26/39265b6e029f8af0/dBMN_spGAL4_brain/</t>
  </si>
  <si>
    <t>20201217_VT050279_DBD_VT019023_AD_20x_GFP_brain_2</t>
  </si>
  <si>
    <t>dBMN_spGAL4_brain: Whole-brain confocal imaging of fly driver line dBMN_spGAL4 expressing mCD8::GFP, stained using GFP (green channel) and NC82 (red channel) antibodies</t>
  </si>
  <si>
    <t>https://download.brainimagelibrary.org/39/26/39265b6e029f8af0/InOmBMN_LexA_brain/</t>
  </si>
  <si>
    <t>/bil/data/39/26/39265b6e029f8af0/InOmBMN_LexA_brain/</t>
  </si>
  <si>
    <t>20210306_VT017251_LexA_20xGFP_brain_1</t>
  </si>
  <si>
    <t>InOmBMN_LexA_brain: Whole-brain confocal imaging of fly driver line InOmBMN_LexA expressing mCD8::GFP, stained using GFP (green channel) and NC82 (red channel) antibodies</t>
  </si>
  <si>
    <t>https://download.brainimagelibrary.org/39/26/39265b6e029f8af0/NC82_brain/</t>
  </si>
  <si>
    <t>/bil/data/39/26/39265b6e029f8af0/NC82_brain/</t>
  </si>
  <si>
    <t>C1-20201007_VT050279_DBD_28D07_AD_20x_GFP_brain_3_template</t>
  </si>
  <si>
    <t>w; 28D07_AD (attP40)/+; VT050279_DBD (attP2)/20XUAS-IVS- mCD8::GFP (attP2)</t>
  </si>
  <si>
    <t>NC82_brain: Confocal z-stack of whole fly brain, stained using NC82 antibody</t>
  </si>
  <si>
    <t>https://download.brainimagelibrary.org/39/26/39265b6e029f8af0/pBMN_spGAL4_brain/</t>
  </si>
  <si>
    <t>/bil/data/39/26/39265b6e029f8af0/pBMN_spGAL4_brain/</t>
  </si>
  <si>
    <t>20201007_VT050279_DBD_28D07_AD_20x_GFP_brain_3</t>
  </si>
  <si>
    <t>pBMN_spGAL4_brain: Whole-brain confocal imaging of fly driver line pBMN_spGAL4 expressing mCD8::GFP, stained using GFP (green channel) and NC82 (red channel) antibodies</t>
  </si>
  <si>
    <t>https://download.brainimagelibrary.org/39/26/39265b6e029f8af0/R52A06_GAL4_brain/</t>
  </si>
  <si>
    <t>/bil/data/39/26/39265b6e029f8af0/R52A06_GAL4_brain/</t>
  </si>
  <si>
    <t>20210919_52A06_GAL4_20x_GFP_40x_brain_3</t>
  </si>
  <si>
    <t>w;; R52A06_GAL4 (attP2)/20XUAS-IVS- mCD8::GFP (attP2)</t>
  </si>
  <si>
    <t>R52A06_GAL4_brain: Whole-brain confocal imaging of fly driver line R52A06_GAL4 expressing mCD8::GFP, stained using GFP (green channel) and NC82 (red channel) antibodies</t>
  </si>
  <si>
    <t>https://download.brainimagelibrary.org/8d/97/8d97589c5e028cbf/Ant_1_Fly_1</t>
  </si>
  <si>
    <t>/bil/data/8d/97/8d97589c5e028cbf/Ant_1_Fly_1</t>
  </si>
  <si>
    <t>8d97589c5e028cbf</t>
  </si>
  <si>
    <t>20190425_ANT_major_1_left_brain_1_and_off_target_DID_nsyb_eGFP</t>
  </si>
  <si>
    <t>w, C155-GAL4, UAS-nSyb.e GFP</t>
  </si>
  <si>
    <t>Ant_1_Fly_1: Whole brain confocal imaging of fly driver line C155-GAL4, UAS-nSyb.eGFP (red channel) with the indicated bristle dye filled using DiD (green channel)</t>
  </si>
  <si>
    <t>Confocal z-stacks (.tiff stacks) of single labeled mechanosensory neurons that innervate specific bristles on the Drosophila melanogaster head. The bristle mechanosensory neurons (BMNs) were labeled by dye filling from specific head bristles using the dye DiD. The processed images of the BMNs are published in Figure 4 and Figure 4 â€“ figure supplements 1-5 of the manuscript â€œSomatotopic organization among parallel sensory pathways that promote a grooming sequence in Drosophila (https://doi.org/10.1101/2023.02.11.528119)â€_x009d_. The confocal stacks used to produce these images are organized based on the specific bristle filled (e.g. Oc or Ant_1 bristles) and the individual fly that was tested (e.g. Fly_1 and Fly_2).</t>
  </si>
  <si>
    <t>https://download.brainimagelibrary.org/8d/97/8d97589c5e028cbf/Ant_1_Fly_2</t>
  </si>
  <si>
    <t>/bil/data/8d/97/8d97589c5e028cbf/Ant_1_Fly_2</t>
  </si>
  <si>
    <t>20190512_ANT_major_1_left_brain_2_DID_nsyb_GFP</t>
  </si>
  <si>
    <t>Ant_1_Fly_2: Whole brain confocal imaging of fly driver line C155-GAL4, UAS-nSyb.eGFP (red channel) with the indicated bristle dye filled using DiD (green channel)</t>
  </si>
  <si>
    <t>https://download.brainimagelibrary.org/8d/97/8d97589c5e028cbf/Ant_1_Fly_3</t>
  </si>
  <si>
    <t>/bil/data/8d/97/8d97589c5e028cbf/Ant_1_Fly_3</t>
  </si>
  <si>
    <t>20190531_ANT_major_1_left_brain_4_DID_nsyb_GFP</t>
  </si>
  <si>
    <t>Ant_1_Fly_3: Whole brain confocal imaging of fly driver line C155-GAL4, UAS-nSyb.eGFP (red channel) with the indicated bristle dye filled using DiD (green channel)</t>
  </si>
  <si>
    <t>https://download.brainimagelibrary.org/8d/97/8d97589c5e028cbf/Ant_2_Fly_1</t>
  </si>
  <si>
    <t>/bil/data/8d/97/8d97589c5e028cbf/Ant_2_Fly_1</t>
  </si>
  <si>
    <t>20190512_ANT_major_2_left_brain_1_DID_nsyb_GFP</t>
  </si>
  <si>
    <t>Ant_2_Fly_1: Whole brain confocal imaging of fly driver line C155-GAL4, UAS-nSyb.eGFP (red channel) with the indicated bristle dye filled using DiD (green channel)</t>
  </si>
  <si>
    <t>https://download.brainimagelibrary.org/8d/97/8d97589c5e028cbf/Ant_2_Fly_2</t>
  </si>
  <si>
    <t>/bil/data/8d/97/8d97589c5e028cbf/Ant_2_Fly_2</t>
  </si>
  <si>
    <t>20190616_ANT_major_2_left_brain_4_DID_nsyb_GFP</t>
  </si>
  <si>
    <t>Ant_2_Fly_2: Whole brain confocal imaging of fly driver line C155-GAL4, UAS-nSyb.eGFP (red channel) with the indicated bristle dye filled using DiD (green channel)</t>
  </si>
  <si>
    <t>https://download.brainimagelibrary.org/8d/97/8d97589c5e028cbf/Ant_2_Fly_3</t>
  </si>
  <si>
    <t>/bil/data/8d/97/8d97589c5e028cbf/Ant_2_Fly_3</t>
  </si>
  <si>
    <t>20190622_ANT_major2_left_brain5_DID_nsyb_GFP</t>
  </si>
  <si>
    <t>Ant_2_Fly_3: Whole brain confocal imaging of fly driver line C155-GAL4, UAS-nSyb.eGFP (red channel) with the indicated bristle dye filled using DiD (green channel)</t>
  </si>
  <si>
    <t>https://download.brainimagelibrary.org/8d/97/8d97589c5e028cbf/Ant_3_Fly_1</t>
  </si>
  <si>
    <t>/bil/data/8d/97/8d97589c5e028cbf/Ant_3_Fly_1</t>
  </si>
  <si>
    <t>20190622_ANT_major3_left_brain2_unidentified_DID_nsyb_GFP</t>
  </si>
  <si>
    <t>Ant_3_Fly_1: Whole brain confocal imaging of fly driver line C155-GAL4, UAS-nSyb.eGFP (red channel) with the indicated bristle dye filled using DiD (green channel)</t>
  </si>
  <si>
    <t>https://download.brainimagelibrary.org/8d/97/8d97589c5e028cbf/Ant_3_Fly_2</t>
  </si>
  <si>
    <t>/bil/data/8d/97/8d97589c5e028cbf/Ant_3_Fly_2</t>
  </si>
  <si>
    <t>20190408_ANT_major_3_left_brain1_DID</t>
  </si>
  <si>
    <t>Ant_3_Fly_2: Whole brain confocal imaging of fly driver line C155-GAL4, UAS-nSyb.eGFP (red channel) with the indicated bristle dye filled using DiD (green channel)</t>
  </si>
  <si>
    <t>https://download.brainimagelibrary.org/8d/97/8d97589c5e028cbf/Ant_3_Fly_3</t>
  </si>
  <si>
    <t>/bil/data/8d/97/8d97589c5e028cbf/Ant_3_Fly_3</t>
  </si>
  <si>
    <t>20190622_ANT_major3_left_brain3_DID_nsyb_GFP</t>
  </si>
  <si>
    <t>Ant_3_Fly_3: Whole brain confocal imaging of fly driver line C155-GAL4, UAS-nSyb.eGFP (red channel) with the indicated bristle dye filled using DiD (green channel)</t>
  </si>
  <si>
    <t>https://download.brainimagelibrary.org/8d/97/8d97589c5e028cbf/Ant_4_Fly_1</t>
  </si>
  <si>
    <t>/bil/data/8d/97/8d97589c5e028cbf/Ant_4_Fly_1</t>
  </si>
  <si>
    <t>20190404_ANT_major_4_left_brain2_DID</t>
  </si>
  <si>
    <t>Ant_4_Fly_1: Whole brain confocal imaging of fly driver line C155-GAL4, UAS-nSyb.eGFP (red channel) with the indicated bristle dye filled using DiD (green channel)</t>
  </si>
  <si>
    <t>https://download.brainimagelibrary.org/8d/97/8d97589c5e028cbf/Ant_4_Fly_2</t>
  </si>
  <si>
    <t>/bil/data/8d/97/8d97589c5e028cbf/Ant_4_Fly_2</t>
  </si>
  <si>
    <t>20190531_ANT_major_4_left_brain_2_DID_nsyb_GFP</t>
  </si>
  <si>
    <t>Ant_4_Fly_2: Whole brain confocal imaging of fly driver line C155-GAL4, UAS-nSyb.eGFP (red channel) with the indicated bristle dye filled using DiD (green channel)</t>
  </si>
  <si>
    <t>https://download.brainimagelibrary.org/8d/97/8d97589c5e028cbf/Ant_4_Fly_3</t>
  </si>
  <si>
    <t>/bil/data/8d/97/8d97589c5e028cbf/Ant_4_Fly_3</t>
  </si>
  <si>
    <t>20190404_ANT_major_4_left_brain3_DID</t>
  </si>
  <si>
    <t>Ant_4_Fly_3: Whole brain confocal imaging of fly driver line C155-GAL4, UAS-nSyb.eGFP (red channel) with the indicated bristle dye filled using DiD (green channel)</t>
  </si>
  <si>
    <t>https://download.brainimagelibrary.org/8d/97/8d97589c5e028cbf/Oc_Fly_1</t>
  </si>
  <si>
    <t>/bil/data/8d/97/8d97589c5e028cbf/Oc_Fly_1</t>
  </si>
  <si>
    <t>20190408_OC_major_left__brain_1_DID</t>
  </si>
  <si>
    <t>Oc_Fly_1: Whole brain confocal imaging of fly driver line C155-GAL4, UAS-nSyb.eGFP (red channel) with the indicated bristle dye filled using DiD (green channel)</t>
  </si>
  <si>
    <t>https://download.brainimagelibrary.org/8d/97/8d97589c5e028cbf/Oc_Fly_2</t>
  </si>
  <si>
    <t>/bil/data/8d/97/8d97589c5e028cbf/Oc_Fly_2</t>
  </si>
  <si>
    <t>20190425_OC_major_left__brain_2_DID</t>
  </si>
  <si>
    <t>Oc_Fly_2: Whole brain confocal imaging of fly driver line C155-GAL4, UAS-nSyb.eGFP (red channel) with the indicated bristle dye filled using DiD (green channel)</t>
  </si>
  <si>
    <t>https://download.brainimagelibrary.org/8d/97/8d97589c5e028cbf/Or_1_Fly_1</t>
  </si>
  <si>
    <t>/bil/data/8d/97/8d97589c5e028cbf/Or_1_Fly_1</t>
  </si>
  <si>
    <t>20190426_CL_major_3_left_brain_2_DID</t>
  </si>
  <si>
    <t>Or_1_Fly_1: Whole brain confocal imaging of fly driver line C155-GAL4, UAS-nSyb.eGFP (red channel) with the indicated bristle dye filled using DiD (green channel)</t>
  </si>
  <si>
    <t>https://download.brainimagelibrary.org/8d/97/8d97589c5e028cbf/Or_1_Fly_2</t>
  </si>
  <si>
    <t>/bil/data/8d/97/8d97589c5e028cbf/Or_1_Fly_2</t>
  </si>
  <si>
    <t>20190502_CL_major_3_left_brain_2_and_off_target_DID_rotated</t>
  </si>
  <si>
    <t>Or_1_Fly_2: Whole brain confocal imaging of fly driver line C155-GAL4, UAS-nSyb.eGFP (red channel not imaged with this sample) with the indicated bristle dye filled using DiD (green channel)</t>
  </si>
  <si>
    <t>https://download.brainimagelibrary.org/8d/97/8d97589c5e028cbf/Or_1_Fly_3</t>
  </si>
  <si>
    <t>/bil/data/8d/97/8d97589c5e028cbf/Or_1_Fly_3</t>
  </si>
  <si>
    <t>20190531_CL_major_3_left_brain_2_DID_nsyb_GFP</t>
  </si>
  <si>
    <t>Or_1_Fly_3: Whole brain confocal imaging of fly driver line C155-GAL4, UAS-nSyb.eGFP (red channel) with the indicated bristle dye filled using DiD (green channel)</t>
  </si>
  <si>
    <t>https://download.brainimagelibrary.org/8d/97/8d97589c5e028cbf/Or_2_Fly_1</t>
  </si>
  <si>
    <t>/bil/data/8d/97/8d97589c5e028cbf/Or_2_Fly_1</t>
  </si>
  <si>
    <t>20190411_CL_major_2_left_brain_2_DID</t>
  </si>
  <si>
    <t>Or_2_Fly_1: Whole brain confocal imaging of fly driver line C155-GAL4, UAS-nSyb.eGFP (red channel) with the indicated bristle dye filled using DiD (green channel)</t>
  </si>
  <si>
    <t>https://download.brainimagelibrary.org/8d/97/8d97589c5e028cbf/Or_2_Fly_2</t>
  </si>
  <si>
    <t>/bil/data/8d/97/8d97589c5e028cbf/Or_2_Fly_2</t>
  </si>
  <si>
    <t>20190503_CL_major_2_left_brain3_DID</t>
  </si>
  <si>
    <t>Or_2_Fly_2: Whole brain confocal imaging of fly driver line C155-GAL4, UAS-nSyb.eGFP (red channel not imaged with this sample) with the indicated bristle dye filled using DiD (green channel)</t>
  </si>
  <si>
    <t>https://download.brainimagelibrary.org/8d/97/8d97589c5e028cbf/Or_2_Fly_3</t>
  </si>
  <si>
    <t>/bil/data/8d/97/8d97589c5e028cbf/Or_2_Fly_3</t>
  </si>
  <si>
    <t>20190530_CL_major_2_left_brain_2_DID_nsyb_GFP</t>
  </si>
  <si>
    <t>Or_2_Fly_3: Whole brain confocal imaging of fly driver line C155-GAL4, UAS-nSyb.eGFP (red channel) with the indicated bristle dye filled using DiD (green channel)</t>
  </si>
  <si>
    <t>https://download.brainimagelibrary.org/8d/97/8d97589c5e028cbf/Or_3_Fly_1</t>
  </si>
  <si>
    <t>/bil/data/8d/97/8d97589c5e028cbf/Or_3_Fly_1</t>
  </si>
  <si>
    <t>20190616_CL_major_1_left_brain_5_offtarget_DID_nsyb_GFP</t>
  </si>
  <si>
    <t>Or_3_Fly_1: Whole brain confocal imaging of fly driver line C155-GAL4, UAS-nSyb.eGFP (red channel) with the indicated bristle dye filled using DiD (green channel)</t>
  </si>
  <si>
    <t>https://download.brainimagelibrary.org/8d/97/8d97589c5e028cbf/Or_3_Fly_2</t>
  </si>
  <si>
    <t>/bil/data/8d/97/8d97589c5e028cbf/Or_3_Fly_2</t>
  </si>
  <si>
    <t>20190615_CL_major_1_left_brain_4_offtarget_DID_nsyb_GFP</t>
  </si>
  <si>
    <t>Or_3_Fly_2: Whole brain confocal imaging of fly driver line C155-GAL4, UAS-nSyb.eGFP (red channel) with the indicated bristle dye filled using DiD (green channel)</t>
  </si>
  <si>
    <t>https://download.brainimagelibrary.org/8d/97/8d97589c5e028cbf/Or_3_Fly_3</t>
  </si>
  <si>
    <t>/bil/data/8d/97/8d97589c5e028cbf/Or_3_Fly_3</t>
  </si>
  <si>
    <t>20190511_CL_major_1_left_brain_2_DID_nsyb_GFP</t>
  </si>
  <si>
    <t>Or_3_Fly_3: Whole brain confocal imaging of fly driver line C155-GAL4, UAS-nSyb.eGFP (red channel) with the indicated bristle dye filled using DiD (green channel)</t>
  </si>
  <si>
    <t>https://download.brainimagelibrary.org/8d/97/8d97589c5e028cbf/Vib_1_Fly_1</t>
  </si>
  <si>
    <t>/bil/data/8d/97/8d97589c5e028cbf/Vib_1_Fly_1</t>
  </si>
  <si>
    <t>20190531_VH_major_1_left_brain_1_DID_nsyb_GFP</t>
  </si>
  <si>
    <t>Vib_1_Fly_1: Whole brain confocal imaging of fly driver line C155-GAL4, UAS-nSyb.eGFP (red channel) with the indicated bristle dye filled using DiD (green channel)</t>
  </si>
  <si>
    <t>https://download.brainimagelibrary.org/8d/97/8d97589c5e028cbf/Vib_1_Fly_2</t>
  </si>
  <si>
    <t>/bil/data/8d/97/8d97589c5e028cbf/Vib_1_Fly_2</t>
  </si>
  <si>
    <t>20190329_VH_major_1_left__brain_2_DID_48h_fix</t>
  </si>
  <si>
    <t>Vib_1_Fly_2: Whole brain confocal imaging of fly driver line C155-GAL4, UAS-nSyb.eGFP (red channel) with the indicated bristle dye filled using DiD (green channel)</t>
  </si>
  <si>
    <t>https://download.brainimagelibrary.org/8d/97/8d97589c5e028cbf/Vib_1_Fly_3</t>
  </si>
  <si>
    <t>/bil/data/8d/97/8d97589c5e028cbf/Vib_1_Fly_3</t>
  </si>
  <si>
    <t>20190329_VH_major_1_left__brain_3_DID_48h_fix</t>
  </si>
  <si>
    <t>Vib_1_Fly_3: Whole brain confocal imaging of fly driver line C155-GAL4, UAS-nSyb.eGFP (red channel) with the indicated bristle dye filled using DiD (green channel)</t>
  </si>
  <si>
    <t>https://download.brainimagelibrary.org/8d/97/8d97589c5e028cbf/Vib_2_Fly_1</t>
  </si>
  <si>
    <t>/bil/data/8d/97/8d97589c5e028cbf/Vib_2_Fly_1</t>
  </si>
  <si>
    <t>20190411_VH_major_2_left_brain3_DID</t>
  </si>
  <si>
    <t>Vib_2_Fly_1: Whole brain confocal imaging of fly driver line C155-GAL4, UAS-nSyb.eGFP (red channel) with the indicated bristle dye filled using DiD (green channel)</t>
  </si>
  <si>
    <t>https://download.brainimagelibrary.org/8d/97/8d97589c5e028cbf/Vib_2_Fly_2</t>
  </si>
  <si>
    <t>/bil/data/8d/97/8d97589c5e028cbf/Vib_2_Fly_2</t>
  </si>
  <si>
    <t>20190512_VH_major_2_left_brain3_DID_nsyb_eGFP</t>
  </si>
  <si>
    <t>Vib_2_Fly_2: Whole brain confocal imaging of fly driver line C155-GAL4, UAS-nSyb.eGFP (red channel) with the indicated bristle dye filled using DiD (green channel)</t>
  </si>
  <si>
    <t>https://download.brainimagelibrary.org/8d/97/8d97589c5e028cbf/Vib_2_Fly_3</t>
  </si>
  <si>
    <t>/bil/data/8d/97/8d97589c5e028cbf/Vib_2_Fly_3</t>
  </si>
  <si>
    <t>20190404_VH_major_2_left_brain1_DID</t>
  </si>
  <si>
    <t>Vib_2_Fly_3: Whole brain confocal imaging of fly driver line C155-GAL4, UAS-nSyb.eGFP (red channel) with the indicated bristle dye filled using DiD (green channel)</t>
  </si>
  <si>
    <t>https://download.brainimagelibrary.org/8d/97/8d97589c5e028cbf/Vib_3_Fly_1</t>
  </si>
  <si>
    <t>/bil/data/8d/97/8d97589c5e028cbf/Vib_3_Fly_1</t>
  </si>
  <si>
    <t>20190629_VH_major_3_left_brain_5_DID_nsyb_GFP</t>
  </si>
  <si>
    <t>Vib_3_Fly_1: Whole brain confocal imaging of fly driver line C155-GAL4, UAS-nSyb.eGFP (red channel) with the indicated bristle dye filled using DiD (green channel)</t>
  </si>
  <si>
    <t>https://download.brainimagelibrary.org/8d/97/8d97589c5e028cbf/Vib_3_Fly_2</t>
  </si>
  <si>
    <t>/bil/data/8d/97/8d97589c5e028cbf/Vib_3_Fly_2</t>
  </si>
  <si>
    <t>20190511_VH_major_3_left_and_off_target_brain_2_DID_nsyb_eGPF</t>
  </si>
  <si>
    <t>Vib_3_Fly_2: Whole brain confocal imaging of fly driver line C155-GAL4, UAS-nSyb.eGFP (red channel) with the indicated bristle dye filled using DiD (green channel)</t>
  </si>
  <si>
    <t>https://download.brainimagelibrary.org/8d/97/8d97589c5e028cbf/Vib_3_Fly_3</t>
  </si>
  <si>
    <t>/bil/data/8d/97/8d97589c5e028cbf/Vib_3_Fly_3</t>
  </si>
  <si>
    <t>20190802_VH_vibrissa_3_DID_nsyb_GFP</t>
  </si>
  <si>
    <t>Vib_3_Fly_3: Whole brain confocal imaging of fly driver line C155-GAL4, UAS-nSyb.eGFP (red channel) with the indicated bristle dye filled using DiD (green channel)</t>
  </si>
  <si>
    <t>https://download.brainimagelibrary.org/8d/97/8d97589c5e028cbf/Vib_4_Fly_1</t>
  </si>
  <si>
    <t>/bil/data/8d/97/8d97589c5e028cbf/Vib_4_Fly_1</t>
  </si>
  <si>
    <t>20190520_BVH_major_1_left_brain_2_DID_nsyb_GFP</t>
  </si>
  <si>
    <t>Vib_4_Fly_1: Whole brain confocal imaging of fly driver line C155-GAL4, UAS-nSyb.eGFP (red channel) with the indicated bristle dye filled using DiD (green channel)</t>
  </si>
  <si>
    <t>https://download.brainimagelibrary.org/8d/97/8d97589c5e028cbf/Vib_4_Fly_2</t>
  </si>
  <si>
    <t>/bil/data/8d/97/8d97589c5e028cbf/Vib_4_Fly_2</t>
  </si>
  <si>
    <t>20190622_BVH_major1_left_brain1_DID_nsyb_GFP</t>
  </si>
  <si>
    <t>Vib_4_Fly_2: Whole brain confocal imaging of fly driver line C155-GAL4, UAS-nSyb.eGFP (red channel) with the indicated bristle dye filled using DiD (green channel)</t>
  </si>
  <si>
    <t>https://download.brainimagelibrary.org/8d/97/8d97589c5e028cbf/Vib_4_Fly_3</t>
  </si>
  <si>
    <t>/bil/data/8d/97/8d97589c5e028cbf/Vib_4_Fly_3</t>
  </si>
  <si>
    <t>20190805_VH_vibrissa_4_DID_nsyb_GFP</t>
  </si>
  <si>
    <t>Vib_4_Fly_3: Whole brain confocal imaging of fly driver line C155-GAL4, UAS-nSyb.eGFP (red channel) with the indicated bristle dye filled using DiD (green channel)</t>
  </si>
  <si>
    <t>https://download.brainimagelibrary.org/8d/97/8d97589c5e028cbf/Vt_1_Fly_1</t>
  </si>
  <si>
    <t>/bil/data/8d/97/8d97589c5e028cbf/Vt_1_Fly_1</t>
  </si>
  <si>
    <t>20190812_anterior_vertical_seta_DID_nsyb_GFP</t>
  </si>
  <si>
    <t>Vt_1_Fly_1: Whole brain confocal imaging of fly driver line C155-GAL4, UAS-nSyb.eGFP (red channel) with the indicated bristle dye filled using DiD (green channel)</t>
  </si>
  <si>
    <t>https://download.brainimagelibrary.org/8d/97/8d97589c5e028cbf/Vt_2_Fly_1</t>
  </si>
  <si>
    <t>/bil/data/8d/97/8d97589c5e028cbf/Vt_2_Fly_1</t>
  </si>
  <si>
    <t>06302019_dorsal_large_2_brain1_left_nsyb_eGFP_DiD</t>
  </si>
  <si>
    <t>Vt_2_Fly_1: Whole brain confocal imaging of fly driver line C155-GAL4, UAS-nSyb.eGFP (red channel) with the indicated bristle dye filled using DiD (green channel)</t>
  </si>
  <si>
    <t>https://download.brainimagelibrary.org/8d/97/8d97589c5e028cbf/Vt_2_Fly_2</t>
  </si>
  <si>
    <t>/bil/data/8d/97/8d97589c5e028cbf/Vt_2_Fly_2</t>
  </si>
  <si>
    <t>20190805_posterior_vertical_seta_DID_nsyb_GFP</t>
  </si>
  <si>
    <t>Vt_2_Fly_2: Whole brain confocal imaging of fly driver line C155-GAL4, UAS-nSyb.eGFP (red channel) with the indicated bristle dye filled using DiD (green channel)</t>
  </si>
  <si>
    <t>https://download.brainimagelibrary.org/8d/97/8d97589c5e028cbf/Vt_3_Fly_1</t>
  </si>
  <si>
    <t>/bil/data/8d/97/8d97589c5e028cbf/Vt_3_Fly_1</t>
  </si>
  <si>
    <t>06302019_dorsal_large_3_brain1_left_nsyb_eGFP_DiD</t>
  </si>
  <si>
    <t>Vt_3_Fly_1: Whole brain confocal imaging of fly driver line C155-GAL4, UAS-nSyb.eGFP (red channel) with the indicated bristle dye filled using DiD (green channel)</t>
  </si>
  <si>
    <t>https://download.brainimagelibrary.org/a8/b0/a8b0ee011f8b0c82/R52A06_GAL4_head_anterior/</t>
  </si>
  <si>
    <t>/bil/data/a8/b0/a8b0ee011f8b0c82/R52A06_GAL4_head_anterior/</t>
  </si>
  <si>
    <t>a8b0ee011f8b0c82</t>
  </si>
  <si>
    <t>20210604_52A06_GAL4_20x_GFP_20x_head_1_stitch</t>
  </si>
  <si>
    <t>R52A06_GAL4_head_anterior: Posterior head confocal imaging of fly driver line R52A06_GAL4 expressing mCD8::GFP, stained using anti GFP antibodies (green channel). Autofluorescence from the head cuticle is in the red channel.</t>
  </si>
  <si>
    <t>Confocal z-stacks (.tiff stacks) of the R52A06-GAL4 driver line that expresses in mechanosensory neurons innervating nearly all bristle populations on the Drosophila melanogaster head. The neurons that are targeted by the driver line were labeled by expressing mCD8::GFP under control of the UAS promotor, and then stained using anti-GFP antibodies (green channel). Autofluorescence from the head cuticle is in the red channel. The processed images are published in Figure 2 and Figure 2 â€“ figure supplement 1 of the manuscript â€œSomatotopic organization among parallel sensory pathways that promote a grooming sequence in Drosophila (https://doi.org/10.1101/2023.02.11.528119)â€_x009d_. The confocal stacks used to produce these images are organized based on the driver line used and whether the image is of the anterior or posterior head.</t>
  </si>
  <si>
    <t>https://download.brainimagelibrary.org/a8/b0/a8b0ee011f8b0c82/R52A06_GAL4_head_posterior/</t>
  </si>
  <si>
    <t>/bil/data/a8/b0/a8b0ee011f8b0c82/R52A06_GAL4_head_posterior/</t>
  </si>
  <si>
    <t>20210528_52A06_GAL4_20x_GFP_head_1_stitch</t>
  </si>
  <si>
    <t>R52A06_GAL4_head_anterior: Anterior head confocal imaging of fly driver line R52A06_GAL4 expressing mCD8::GFP, stained using anti GFP antibodies (green channel). Autofluorescence from the head cuticle is in the red channel.</t>
  </si>
  <si>
    <t>https://download.brainimagelibrary.org/d9/ab/d9abf39817ff8d78/dOcci_dPoOr_Fly_1</t>
  </si>
  <si>
    <t>/bil/data/d9/ab/d9abf39817ff8d78/dOcci_dPoOr_Fly_1</t>
  </si>
  <si>
    <t>d9abf39817ff8d78</t>
  </si>
  <si>
    <t>C1_20220305_VT050279_DBD_28D07_AD_MCFO_L_20x_brain_26.tif</t>
  </si>
  <si>
    <t>w, R57C10-FLPG5.PEST (su(Hw)attP8); R28D07_AD (attP40)/+; VT050279_DBD (attP2)/10xUAS(FRT.stop)myr::smGdP-HA (VK00005), 10xUAS(FRT.stop)myr::smGdP-V5-THS-10xUAS(FRT.stop)myr::smGdP-FLAG (su(Hw)attP1)</t>
  </si>
  <si>
    <t>dOcci_dPoOr_Fly_1: Whole brain confocal imaging of fly driver line dBMN-spGAL4 crossed with UAS-MCFO-3 responder for labeling individual neurons (single channel shown)</t>
  </si>
  <si>
    <t>Confocal z-stacks (.tiff stacks) of single labeled mechanosensory neurons that innervate specific bristle populations on the Drosophila melanogaster head. The bristle mechanosensory neurons (BMNs) were stochastically labeled using driver lines that express in specific subsets of BMNs and the multicolor flipout reagent (Nern et al., 2015). The processed images of the BMNs are published in Figure 4 and Figure 4 â€“ figure supplements 6-8 of the manuscript â€œSomatotopic organization among parallel sensory pathways that promote a grooming sequence in Drosophila (https://doi.org/10.1101/2023.02.11.528119)â€_x009d_. The confocal stacks used to produce these images are organized based on the specific bristle labelled (e.g. InOc or Taste bristles) and the individual fly that was tested (e.g. Fly_1 and Fly_2).</t>
  </si>
  <si>
    <t>https://download.brainimagelibrary.org/d9/ab/d9abf39817ff8d78/dOcci_dPoOr_Fly_2</t>
  </si>
  <si>
    <t>/bil/data/d9/ab/d9abf39817ff8d78/dOcci_dPoOr_Fly_2</t>
  </si>
  <si>
    <t>C3_20220421_VT050279_DBD_28D07_AD_MCFO_5_days_20x_brain_10</t>
  </si>
  <si>
    <t>dOcci_dPoOr_Fly_2: Whole brain confocal imaging of fly driver line dBMN-spGAL4 crossed with UAS-MCFO-3 responder for labeling individual neurons (single channel shown)</t>
  </si>
  <si>
    <t>https://download.brainimagelibrary.org/d9/ab/d9abf39817ff8d78/dOcci_dPoOr_Fly_3</t>
  </si>
  <si>
    <t>/bil/data/d9/ab/d9abf39817ff8d78/dOcci_dPoOr_Fly_3</t>
  </si>
  <si>
    <t>C3_20220305_VT050279_DBD_28D07_AD_MCFO_L_20x_brain_11</t>
  </si>
  <si>
    <t>dOcci_dPoOr_Fly_3: Whole brain confocal imaging of fly driver line dBMN-spGAL4 crossed with UAS-MCFO-3 responder for labeling individual neurons (single channel shown)</t>
  </si>
  <si>
    <t>https://download.brainimagelibrary.org/d9/ab/d9abf39817ff8d78/dPoOr_Fly_1</t>
  </si>
  <si>
    <t>/bil/data/d9/ab/d9abf39817ff8d78/dPoOr_Fly_1</t>
  </si>
  <si>
    <t>C1_20220127_VT050279_DBD_VT019023_AD_MCFO_L_20x_brain_1</t>
  </si>
  <si>
    <t>w, R57C10-FLPG5.PEST (su(Hw)attP8); VT019023_AD (attP40)/+; VT050279_DBD (attP2)/10xUAS(FRT.stop)myr::smGdP-HA (VK00005), 10xUAS(FRT.stop)myr::smGdP-V5-THS-10xUAS(FRT.stop)myr::smGdP-FLAG (su(Hw)attP1)</t>
  </si>
  <si>
    <t>dPoOr_Fly_1: Whole brain confocal imaging of fly driver line dBMN-spGAL4 crossed with UAS-MCFO-3 responder for labeling individual neurons (single channel shown)</t>
  </si>
  <si>
    <t>https://download.brainimagelibrary.org/d9/ab/d9abf39817ff8d78/dPoOr_Fly_2</t>
  </si>
  <si>
    <t>/bil/data/d9/ab/d9abf39817ff8d78/dPoOr_Fly_2</t>
  </si>
  <si>
    <t>C1_20220127_VT050279_DBD_VT019023_AD_MCFO_L_20x_brain_2</t>
  </si>
  <si>
    <t>dPoOr_Fly_2: Whole brain confocal imaging of fly driver line dBMN-spGAL4 crossed with UAS-MCFO-3 responder for labeling individual neurons (single channel shown)</t>
  </si>
  <si>
    <t>https://download.brainimagelibrary.org/d9/ab/d9abf39817ff8d78/dPoOr_Fly_3</t>
  </si>
  <si>
    <t>/bil/data/d9/ab/d9abf39817ff8d78/dPoOr_Fly_3</t>
  </si>
  <si>
    <t>C1_20220127_VT050279_DBD_VT019023_AD_MCFO_L_20x_brain_5</t>
  </si>
  <si>
    <t>dPoOr_Fly_3: Whole brain confocal imaging of fly driver line dBMN-spGAL4 crossed with UAS-MCFO-3 responder for labeling individual neurons (single channel shown)</t>
  </si>
  <si>
    <t>https://download.brainimagelibrary.org/d9/ab/d9abf39817ff8d78/InOc_Fly_1</t>
  </si>
  <si>
    <t>/bil/data/d9/ab/d9abf39817ff8d78/InOc_Fly_1</t>
  </si>
  <si>
    <t>C3_20220127_VT050279_DBD_VT019023_AD_MCFO_L_20x_brain_1</t>
  </si>
  <si>
    <t>InOc_Fly_1: Whole brain confocal imaging of fly driver line dBMN-spGAL4 crossed with UAS-MCFO-3 responder for labeling individual neurons (single channel shown).</t>
  </si>
  <si>
    <t>https://download.brainimagelibrary.org/d9/ab/d9abf39817ff8d78/InOc_Fly_2</t>
  </si>
  <si>
    <t>/bil/data/d9/ab/d9abf39817ff8d78/InOc_Fly_2</t>
  </si>
  <si>
    <t>C1_20220127_VT050279_DBD_VT019023_AD_MCFO_L_20x_brain_4_rotated</t>
  </si>
  <si>
    <t>InOc_Fly_2: Whole brain confocal imaging of fly driver line dBMN-spGAL4 crossed with UAS-MCFO-3 responder for labeling individual neurons (single channel shown).</t>
  </si>
  <si>
    <t>https://download.brainimagelibrary.org/d9/ab/d9abf39817ff8d78/Taste_Fly_1</t>
  </si>
  <si>
    <t>/bil/data/d9/ab/d9abf39817ff8d78/Taste_Fly_1</t>
  </si>
  <si>
    <t>C1_20201028_11D02_DBD_VT02378_AD_MCFO_1_to_2_days_20x_brain_2</t>
  </si>
  <si>
    <t>w, R57C10-FLPG5.PEST (su(Hw)attP8); VT023783_AD (attP40)/+; R11D02_DBD (attP2)/10xUAS(FRT.stop)myr::smGdP-HA (VK00005), 10xUAS(FRT.stop)myr::smGdP-V5-THS-10xUAS(FRT.stop)myr::smGdP-FLAG (su(Hw)attP1)</t>
  </si>
  <si>
    <t>Taste_Fly_1: Whole brain confocal imaging of fly driver line dBMN-spGAL4 crossed with UAS-MCFO-3 responder for labeling individual neurons (single channel shown)</t>
  </si>
  <si>
    <t>https://download.brainimagelibrary.org/d9/ab/d9abf39817ff8d78/Taste_Fly_10</t>
  </si>
  <si>
    <t>/bil/data/d9/ab/d9abf39817ff8d78/Taste_Fly_10</t>
  </si>
  <si>
    <t>C1_20201028_11D02_DBD_VT02378_AD_MCFO_1_to_2_days_20x_brain_3</t>
  </si>
  <si>
    <t>Taste_Fly_10: Whole brain confocal imaging of fly driver line dBMN-spGAL4 crossed with UAS-MCFO-3 responder for labeling individual neurons (single channel shown)</t>
  </si>
  <si>
    <t>https://download.brainimagelibrary.org/d9/ab/d9abf39817ff8d78/Taste_Fly_2</t>
  </si>
  <si>
    <t>/bil/data/d9/ab/d9abf39817ff8d78/Taste_Fly_2</t>
  </si>
  <si>
    <t>C3_20210130_11D02_DBD_VT023783_AD_MCFO_unknown_days_20x_brain_6</t>
  </si>
  <si>
    <t>Taste_Fly_2: Whole brain confocal imaging of fly driver line dBMN-spGAL4 crossed with UAS-MCFO-3 responder for labeling individual neurons (single channel shown)</t>
  </si>
  <si>
    <t>https://download.brainimagelibrary.org/d9/ab/d9abf39817ff8d78/Taste_Fly_3</t>
  </si>
  <si>
    <t>/bil/data/d9/ab/d9abf39817ff8d78/Taste_Fly_3</t>
  </si>
  <si>
    <t>C1_20210130_11D02_DBD_VT023783_AD_MCFO_unknown_days_20x_brain_4</t>
  </si>
  <si>
    <t>Taste_Fly_3: Whole brain confocal imaging of fly driver line dBMN-spGAL4 crossed with UAS-MCFO-3 responder for labeling individual neurons (single channel shown)</t>
  </si>
  <si>
    <t>https://download.brainimagelibrary.org/d9/ab/d9abf39817ff8d78/Taste_Fly_4</t>
  </si>
  <si>
    <t>/bil/data/d9/ab/d9abf39817ff8d78/Taste_Fly_4</t>
  </si>
  <si>
    <t>C1_20210130_11D02_DBD_VT023783_AD_MCFO_unknown_days_20x_brain_3</t>
  </si>
  <si>
    <t>Taste_Fly_4: Whole brain confocal imaging of fly driver line dBMN-spGAL4 crossed with UAS-MCFO-3 responder for labeling individual neurons (single channel shown)</t>
  </si>
  <si>
    <t>https://download.brainimagelibrary.org/d9/ab/d9abf39817ff8d78/Taste_Fly_5</t>
  </si>
  <si>
    <t>/bil/data/d9/ab/d9abf39817ff8d78/Taste_Fly_5</t>
  </si>
  <si>
    <t>C1_20201028_11D02_DBD_VT02378_AD_MCFO_1_to_2_days_20x_brain_1</t>
  </si>
  <si>
    <t>Taste_Fly_5: Whole brain confocal imaging of fly driver line dBMN-spGAL4 crossed with UAS-MCFO-3 responder for labeling individual neurons (single channel shown)</t>
  </si>
  <si>
    <t>https://download.brainimagelibrary.org/d9/ab/d9abf39817ff8d78/Taste_Fly_6</t>
  </si>
  <si>
    <t>/bil/data/d9/ab/d9abf39817ff8d78/Taste_Fly_6</t>
  </si>
  <si>
    <t>C3_20210130_11D02_DBD_VT023783_AD_MCFO_unknown_days_20x_brain_5</t>
  </si>
  <si>
    <t>Taste_Fly_6: Whole brain confocal imaging of fly driver line dBMN-spGAL4 crossed with UAS-MCFO-3 responder for labeling individual neurons (single channel shown)</t>
  </si>
  <si>
    <t>https://download.brainimagelibrary.org/d9/ab/d9abf39817ff8d78/Taste_Fly_7</t>
  </si>
  <si>
    <t>/bil/data/d9/ab/d9abf39817ff8d78/Taste_Fly_7</t>
  </si>
  <si>
    <t>C3_20210130_11D02_DBD_VT023783_AD_MCFO_unknown_days_20x_brain_1</t>
  </si>
  <si>
    <t>Taste_Fly_7: Whole brain confocal imaging of fly driver line dBMN-spGAL4 crossed with UAS-MCFO-3 responder for labeling individual neurons (single channel shown)</t>
  </si>
  <si>
    <t>https://download.brainimagelibrary.org/d9/ab/d9abf39817ff8d78/Taste_Fly_8</t>
  </si>
  <si>
    <t>/bil/data/d9/ab/d9abf39817ff8d78/Taste_Fly_8</t>
  </si>
  <si>
    <t>C3_20201028_11D02_DBD_VT02378_AD_MCFO_1_to_2_days_20x_brain_1</t>
  </si>
  <si>
    <t>Taste_Fly_8: Whole brain confocal imaging of fly driver line dBMN-spGAL4 crossed with UAS-MCFO-3 responder for labeling individual neurons (single channel shown)</t>
  </si>
  <si>
    <t>https://download.brainimagelibrary.org/d9/ab/d9abf39817ff8d78/Taste_Fly_9</t>
  </si>
  <si>
    <t>/bil/data/d9/ab/d9abf39817ff8d78/Taste_Fly_9</t>
  </si>
  <si>
    <t>C1_20210130_11D02_DBD_VT023783_AD_MCFO_unknown_days_20x_brain_2</t>
  </si>
  <si>
    <t>Taste_Fly_9: Whole brain confocal imaging of fly driver line dBMN-spGAL4 crossed with UAS-MCFO-3 responder for labeling individual neurons (single channel shown)</t>
  </si>
  <si>
    <t>https://download.brainimagelibrary.org/d9/ab/d9abf39817ff8d78/vOcci_Fly_1</t>
  </si>
  <si>
    <t>/bil/data/d9/ab/d9abf39817ff8d78/vOcci_Fly_1</t>
  </si>
  <si>
    <t>C1_20201211_VT050279_DBD_28D07_AD_MCFO_8_days_brain_1</t>
  </si>
  <si>
    <t>vOcci_Fly_1: Whole brain confocal imaging of fly driver line dBMN-spGAL4 crossed with UAS-MCFO-3 responder for labeling individual neurons (single channel shown)</t>
  </si>
  <si>
    <t>https://download.brainimagelibrary.org/d9/ab/d9abf39817ff8d78/vOcci_Fly_2</t>
  </si>
  <si>
    <t>/bil/data/d9/ab/d9abf39817ff8d78/vOcci_Fly_2</t>
  </si>
  <si>
    <t>C1_20201124_VT050279_DBD_28D07_AD_MCFO_6_days_20x_brain_1</t>
  </si>
  <si>
    <t>vOcci_Fly_2: Whole brain confocal imaging of fly driver line dBMN-spGAL4 crossed with UAS-MCFO-3 responder for labeling individual neurons (single channel shown)</t>
  </si>
  <si>
    <t>https://download.brainimagelibrary.org/d9/ab/d9abf39817ff8d78/vOcci_Fly_3</t>
  </si>
  <si>
    <t>/bil/data/d9/ab/d9abf39817ff8d78/vOcci_Fly_3</t>
  </si>
  <si>
    <t>C1_20220305_VT050279_DBD_28D07_AD_MCFO_L_20x_brain_22_rotated</t>
  </si>
  <si>
    <t>vOcci_Fly_3: Whole brain confocal imaging of fly driver line dBMN-spGAL4 crossed with UAS-MCFO-3 responder for labeling individual neurons (single channel shown)</t>
  </si>
  <si>
    <t>https://download.brainimagelibrary.org/d9/ab/d9abf39817ff8d78/vOcci_Fly_4</t>
  </si>
  <si>
    <t>/bil/data/d9/ab/d9abf39817ff8d78/vOcci_Fly_4</t>
  </si>
  <si>
    <t>C2_20220305_VT050279_DBD_28D07_AD_MCFO_L_20x_brain_25_rotated</t>
  </si>
  <si>
    <t>vOcci_Fly_4: Whole brain confocal imaging of fly driver line dBMN-spGAL4 crossed with UAS-MCFO-3 responder for labeling individual neurons (single channel shown)</t>
  </si>
  <si>
    <t>https://download.brainimagelibrary.org/d9/ab/d9abf39817ff8d78/vOcci_Fly_5</t>
  </si>
  <si>
    <t>/bil/data/d9/ab/d9abf39817ff8d78/vOcci_Fly_5</t>
  </si>
  <si>
    <t>C3_20201117_VT050279_DBD_28D07_AD_MCFO_7_to_9_days_20x_brain_1_rotated</t>
  </si>
  <si>
    <t>vOcci_Fly_5: Whole brain confocal imaging of fly driver line dBMN-spGAL4 crossed with UAS-MCFO-3 responder for labeling individual neurons (single channel shown)</t>
  </si>
  <si>
    <t>https://download.brainimagelibrary.org/d9/ab/d9abf39817ff8d78/vOcci_Fly_6</t>
  </si>
  <si>
    <t>/bil/data/d9/ab/d9abf39817ff8d78/vOcci_Fly_6</t>
  </si>
  <si>
    <t>C1_20220305_VT050279_DBD_28D07_AD_MCFO_L_20x_brain_20.tif</t>
  </si>
  <si>
    <t>vOcci_Fly_6: Whole brain confocal imaging of fly driver line dBMN-spGAL4 crossed with UAS-MCFO-3 responder for labeling individual neurons (single channel shown)</t>
  </si>
  <si>
    <t>https://download.brainimagelibrary.org/d9/ab/d9abf39817ff8d78/Vt_Fly_1</t>
  </si>
  <si>
    <t>/bil/data/d9/ab/d9abf39817ff8d78/Vt_Fly_1</t>
  </si>
  <si>
    <t>C1_20201117_VT050279_DBD_VT019023_AD_MCFO_7_to_9_days_20x_brain_1</t>
  </si>
  <si>
    <t>Vt_Fly_1: Whole brain confocal imaging of fly driver line dBMN-spGAL4 crossed with UAS-MCFO-3 responder for labeling individual neurons (single channel shown)</t>
  </si>
  <si>
    <t>https://download.brainimagelibrary.org/d9/ab/d9abf39817ff8d78/Vt_Fly_2</t>
  </si>
  <si>
    <t>/bil/data/d9/ab/d9abf39817ff8d78/Vt_Fly_2</t>
  </si>
  <si>
    <t>C1_20220127_VT050279_DBD_VT019023_AD_MCFO_L_20x_brain_7_rotated</t>
  </si>
  <si>
    <t>Vt_Fly_2: Whole brain confocal imaging of fly driver line dBMN-spGAL4 crossed with UAS-MCFO-3 responder for labeling individual neurons (single channel shown)</t>
  </si>
  <si>
    <t>https://download.brainimagelibrary.org/d9/ab/d9abf39817ff8d78/Vt_Fly_3</t>
  </si>
  <si>
    <t>/bil/data/d9/ab/d9abf39817ff8d78/Vt_Fly_3</t>
  </si>
  <si>
    <t>C1_20220127_VT050279_DBD_VT019023_AD_MCFO_L_20x_brain_8_rotated</t>
  </si>
  <si>
    <t>Vt_Fly_3: Whole brain confocal imaging of fly driver line dBMN-spGAL4 crossed with UAS-MCFO-3 responder for labeling individual neurons (single channel shown)</t>
  </si>
  <si>
    <t>crab-eating macaque</t>
  </si>
  <si>
    <t>https://download.brainimagelibrary.org/6e/33/6e33a6c22d6e960a/pU01BGsMFrSNiCM067d210714tNISSLn1/</t>
  </si>
  <si>
    <t>/bil/data/6e/33/6e33a6c22d6e960a/pU01BGsMFrSNiCM067d210714tNISSLn1/</t>
  </si>
  <si>
    <t>6e33a6c22d6e960a</t>
  </si>
  <si>
    <t>NCBI:txid9541</t>
  </si>
  <si>
    <t>pU01BGsMFrSNiCM067d210714tNISSLn1</t>
  </si>
  <si>
    <t>substantia nigra</t>
  </si>
  <si>
    <t>macosko_bg_slideseq_histologydataset_macaque_2021Q3</t>
  </si>
  <si>
    <t>This collection contains histology images of the macaque basal ganglia: [sample_id: pU01BGsMFrSNiCM067d210714tNISSLn1, Corresponding slide-seq samples: pU01BGsMFrSNiCM067d210701tSLIDESEQnPuck_210528_02 ; pU01BGsMFrSNiCM067d210701tSLIDESEQnPuck_210528_03 ; pU01BGsMFrSNiCM067d210701tSLIDESEQnPuck_210528_04, Total number sets: 5], [sample_id: pU01BGsMFrSNiCM067d210714tNISSLn2, Corresponding slide-seq samples: pU01BGsMFrSNiCM067d210701tSLIDESEQnPuck_210528_05 ; pU01BGsMFrSNiCM067d210701tSLIDESEQnPuck_210528_08 ; pU01BGsMFrSNiCM067d210701tSLIDESEQnPuck_210528_09, Total number sets: 5], [sample_id: pU01BGsMFrSNiCM067d210714tNISSLn3, Corresponding slide-seq samples: pU01BGsMFrSNiCM067d210701tSLIDESEQnPuck_210528_10 ; pU01BGsMFrSNiCM067d210701tSLIDESEQnPuck_210528_14 ; pU01BGsMFrSNiCM067d210701tSLIDESEQnPuck_210528_18, Total number sets: 5, POST image is missing], [sample_id: pU01BGsMFrSNiCM067d210714tNISSLn4, Corresponding slide-seq samples: pU01BGsMFrSNiCM067d210701tSLIDESEQnPuck_210528_32 ; pU01BGsMFrSNiCM067d210701tSLIDESEQnPuck_210528_33, Total number sets: 5, PRE image is missing], [sample_id: pU01BGsMFrSNiCM067d210714tNISSLn5, Corresponding slide-seq samples: pU01BGsMFrSNiCM067d210701tSLIDESEQnPuck_210528_34 ; pU01BGsMFrSNiCM067d210701tSLIDESEQnPuck_210528_35 ; pU01BGsMFrSNiCM067d210701tSLIDESEQnPuck_210528_36, Total number sets: 5], [sample_id: pU01BGsMFrSNiCM068d210910tNISSLn1, Corresponding slide-seq samples: pU01BGsMFrSNiCM068d210818tSLIDESEQnPuck_210716_01 ; pU01BGsMFrSNiCM068d210818tSLIDESEQnPuck_210716_02 ; pU01BGsMFrSNiCM068d210818tSLIDESEQnPuck_210716_03, Total number sets: 7], [sample_id: pU01BGsMFrSNiCM068d210910tNISSLn2, Corresponding slide-seq samples: pU01BGsMFrSNiCM068d210818tSLIDESEQnPuck_210716_04 ; pU01BGsMFrSNiCM068d210818tSLIDESEQnPuck_210716_06 ; pU01BGsMFrSNiCM068d210818tSLIDESEQnPuck_210716_07, Total number sets: 7], [sample_id: pU01BGsMFrSNiCM068d210910tNISSLn3, Corresponding slide-seq samples: pU01BGsMFrSNiCM068d210818tSLIDESEQnPuck_210716_08 ; pU01BGsMFrSNiCM068d210818tSLIDESEQnPuck_210716_09 ; pU01BGsMFrSNiCM068d210818tSLIDESEQnPuck_210716_11, Total number sets: 7], [sample_id: pU01BGsMFrSNiCM068d210910tNISSLn4, Corresponding slide-seq samples: pU01BGsMFrSNiCM068d210818tSLIDESEQnPuck_210716_12 ; pU01BGsMFrSNiCM068d210818tSLIDESEQnPuck_210716_13 ; pU01BGsMFrSNiCM068d210818tSLIDESEQnPuck_210716_14, Total number sets: 7], [sample_id: pU01BGsMFrSNiCM068d210910tNISSLn5, Corresponding slide-seq samples: pU01BGsMFrSNiCM068d210818tSLIDESEQLnPuck_210716_16 ; pU01BGsMFrSNiCM068d210818tSLIDESEQLnPuck_210716_17 ; pU01BGsMFrSNiCM068d210818tSLIDESEQLnPuck_210720_01, Total number sets: 7, POST image is missing], [sample_id: pU01BGsMFrSNiCM068d210910tNISSLn6, Corresponding slide-seq samples: pU01BGsMFrSNiCM068d210818tSLIDESEQnPuck_210720_02 ; pU01BGsMFrSNiCM068d210818tSLIDESEQnPuck_210720_03 ; pU01BGsMFrSNiCM068d210818tSLIDESEQnPuck_210720_04, Total number sets: 7], [sample_id: pU01BGsMFrSNiCM068d210910tNISSLn7, Corresponding slide-seq samples: pU01BGsMFrSNiCM068d210818tSLIDESEQnPuck_210720_06 ; pU01BGsMFrSNiCM068d210818tSLIDESEQnPuck_210720_07 ; pU01BGsMFrSNiCM068d210818tSLIDESEQnPuck_210720_08, Total number sets: 7]</t>
  </si>
  <si>
    <t>https://download.brainimagelibrary.org/6e/33/6e33a6c22d6e960a/pU01BGsMFrSNiCM067d210714tNISSLn2/</t>
  </si>
  <si>
    <t>/bil/data/6e/33/6e33a6c22d6e960a/pU01BGsMFrSNiCM067d210714tNISSLn2/</t>
  </si>
  <si>
    <t>pU01BGsMFrSNiCM067d210714tNISSLn2</t>
  </si>
  <si>
    <t>https://download.brainimagelibrary.org/6e/33/6e33a6c22d6e960a/pU01BGsMFrSNiCM067d210714tNISSLn3/</t>
  </si>
  <si>
    <t>/bil/data/6e/33/6e33a6c22d6e960a/pU01BGsMFrSNiCM067d210714tNISSLn3/</t>
  </si>
  <si>
    <t>pU01BGsMFrSNiCM067d210714tNISSLn3</t>
  </si>
  <si>
    <t>https://download.brainimagelibrary.org/6e/33/6e33a6c22d6e960a/pU01BGsMFrSNiCM067d210714tNISSLn4/</t>
  </si>
  <si>
    <t>/bil/data/6e/33/6e33a6c22d6e960a/pU01BGsMFrSNiCM067d210714tNISSLn4/</t>
  </si>
  <si>
    <t>pU01BGsMFrSNiCM067d210714tNISSLn4</t>
  </si>
  <si>
    <t>https://download.brainimagelibrary.org/6e/33/6e33a6c22d6e960a/pU01BGsMFrSNiCM067d210714tNISSLn5/</t>
  </si>
  <si>
    <t>/bil/data/6e/33/6e33a6c22d6e960a/pU01BGsMFrSNiCM067d210714tNISSLn5/</t>
  </si>
  <si>
    <t>pU01BGsMFrSNiCM067d210714tNISSLn5</t>
  </si>
  <si>
    <t>https://download.brainimagelibrary.org/6e/33/6e33a6c22d6e960a/pU01BGsMFrSNiCM068d210910tNISSLn1/</t>
  </si>
  <si>
    <t>/bil/data/6e/33/6e33a6c22d6e960a/pU01BGsMFrSNiCM068d210910tNISSLn1/</t>
  </si>
  <si>
    <t>pU01BGsMFrSNiCM068d210910tNISSLn1</t>
  </si>
  <si>
    <t>https://download.brainimagelibrary.org/6e/33/6e33a6c22d6e960a/pU01BGsMFrSNiCM068d210910tNISSLn2/</t>
  </si>
  <si>
    <t>/bil/data/6e/33/6e33a6c22d6e960a/pU01BGsMFrSNiCM068d210910tNISSLn2/</t>
  </si>
  <si>
    <t>pU01BGsMFrSNiCM068d210910tNISSLn2</t>
  </si>
  <si>
    <t>https://download.brainimagelibrary.org/6e/33/6e33a6c22d6e960a/pU01BGsMFrSNiCM068d210910tNISSLn3/</t>
  </si>
  <si>
    <t>/bil/data/6e/33/6e33a6c22d6e960a/pU01BGsMFrSNiCM068d210910tNISSLn3/</t>
  </si>
  <si>
    <t>pU01BGsMFrSNiCM068d210910tNISSLn3</t>
  </si>
  <si>
    <t>https://download.brainimagelibrary.org/6e/33/6e33a6c22d6e960a/pU01BGsMFrSNiCM068d210910tNISSLn4/</t>
  </si>
  <si>
    <t>/bil/data/6e/33/6e33a6c22d6e960a/pU01BGsMFrSNiCM068d210910tNISSLn4/</t>
  </si>
  <si>
    <t>pU01BGsMFrSNiCM068d210910tNISSLn4</t>
  </si>
  <si>
    <t>https://download.brainimagelibrary.org/6e/33/6e33a6c22d6e960a/pU01BGsMFrSNiCM068d210910tNISSLn5/</t>
  </si>
  <si>
    <t>/bil/data/6e/33/6e33a6c22d6e960a/pU01BGsMFrSNiCM068d210910tNISSLn5/</t>
  </si>
  <si>
    <t>pU01BGsMFrSNiCM068d210910tNISSLn5</t>
  </si>
  <si>
    <t>https://download.brainimagelibrary.org/6e/33/6e33a6c22d6e960a/pU01BGsMFrSNiCM068d210910tNISSLn6/</t>
  </si>
  <si>
    <t>/bil/data/6e/33/6e33a6c22d6e960a/pU01BGsMFrSNiCM068d210910tNISSLn6/</t>
  </si>
  <si>
    <t>pU01BGsMFrSNiCM068d210910tNISSLn6</t>
  </si>
  <si>
    <t>https://download.brainimagelibrary.org/6e/33/6e33a6c22d6e960a/pU01BGsMFrSNiCM068d210910tNISSLn7/</t>
  </si>
  <si>
    <t>/bil/data/6e/33/6e33a6c22d6e960a/pU01BGsMFrSNiCM068d210910tNISSLn7/</t>
  </si>
  <si>
    <t>pU01BGsMFrSNiCM068d210910tNISSLn7</t>
  </si>
  <si>
    <t>https://download.brainimagelibrary.org/61/90/6190bf65dac65960/1U19MH114831-01/SW210517-04A</t>
  </si>
  <si>
    <t>/bil/data/61/90/6190bf65dac65960/1U19MH114831-01/SW210517-04A</t>
  </si>
  <si>
    <t>SW210517-04</t>
  </si>
  <si>
    <t>SUBv:CA1v:CA1v</t>
  </si>
  <si>
    <t>https://download.brainimagelibrary.org/61/90/6190bf65dac65960/1U19MH114831-01/SW210524-05A</t>
  </si>
  <si>
    <t>/bil/data/61/90/6190bf65dac65960/1U19MH114831-01/SW210524-05A</t>
  </si>
  <si>
    <t>SW210524-05</t>
  </si>
  <si>
    <t>SUBv:SUBv:SUBv</t>
  </si>
  <si>
    <t>https://download.brainimagelibrary.org/be/4e/be4e95b2c36e475b/1U19MH114831-01/SW210723-06A</t>
  </si>
  <si>
    <t>/bil/data/be/4e/be4e95b2c36e475b/1U19MH114831-01/SW210723-06A</t>
  </si>
  <si>
    <t>SW210723-06</t>
  </si>
  <si>
    <t>SUBvv:CA1vv:CA1vv</t>
  </si>
  <si>
    <t>https://download.brainimagelibrary.org/61/90/6190bf65dac65960/1U19MH114831-01/SW210524-02A</t>
  </si>
  <si>
    <t>/bil/data/61/90/6190bf65dac65960/1U19MH114831-01/SW210524-02A</t>
  </si>
  <si>
    <t>SW210524-02</t>
  </si>
  <si>
    <t>SUBvv:SUBv:SUBv</t>
  </si>
  <si>
    <t>https://download.brainimagelibrary.org/ec/80/ec8077684d25fc8b/0539057316</t>
  </si>
  <si>
    <t>/bil/data/ec/80/ec8077684d25fc8b/0539057316</t>
  </si>
  <si>
    <t>AIBS_803250980</t>
  </si>
  <si>
    <t>Nos1-CreERT2/wt</t>
  </si>
  <si>
    <t>SUM Supramammillary nucleus</t>
  </si>
  <si>
    <t>https://download.brainimagelibrary.org/dd/90/dd90893e7193151f/1087702805</t>
  </si>
  <si>
    <t>/bil/data/dd/90/dd90893e7193151f/1087702805</t>
  </si>
  <si>
    <t>TCx</t>
  </si>
  <si>
    <t>Neuron Morphology data in tiff stack format from Patch-seq experiments in human neocortex, Cell ID 1087702805</t>
  </si>
  <si>
    <t>https://download.brainimagelibrary.org/34/9d/349dc22826341236/190919_JH_HK0223_PlexinD1LSLflp_TEa_male_processed</t>
  </si>
  <si>
    <t>/bil/data/34/9d/349dc22826341236/190919_JH_HK0223_PlexinD1LSLflp_TEa_male_processed</t>
  </si>
  <si>
    <t>349dc22826341236</t>
  </si>
  <si>
    <t>190919_JH_HK0223_PlexinD1LSLflp_TEa_male_processed</t>
  </si>
  <si>
    <t>Tea</t>
  </si>
  <si>
    <t>190919_JH_HK0223_PlexinD1LSLflp_TEa_male</t>
  </si>
  <si>
    <t>https://download.brainimagelibrary.org/75/90/759028f14c04107b/190923_JH_HK0224_Tle4LSLflp_TEa_male_processed</t>
  </si>
  <si>
    <t>/bil/data/75/90/759028f14c04107b/190923_JH_HK0224_Tle4LSLflp_TEa_male_processed</t>
  </si>
  <si>
    <t>759028f14c04107b</t>
  </si>
  <si>
    <t>190923_JH_HK0224_Tle4LSLflp_TEa_male_processed</t>
  </si>
  <si>
    <t>TEa</t>
  </si>
  <si>
    <t>190923_JH_HK0224_Tle4LSLflp_TEa_male</t>
  </si>
  <si>
    <t>https://download.brainimagelibrary.org/fa/81/fa8151a909dcb5db/190924_JH_HK0225_Tle4LSLflp_TEa_male_processed</t>
  </si>
  <si>
    <t>/bil/data/fa/81/fa8151a909dcb5db/190924_JH_HK0225_Tle4LSLflp_TEa_male_processed</t>
  </si>
  <si>
    <t>fa8151a909dcb5db</t>
  </si>
  <si>
    <t>190924_JH_HK0225_Tle4LSLflp_TEa_male_processed</t>
  </si>
  <si>
    <t>190924_JH_HK0225_Tle4LSLflp_TEa_male_raw</t>
  </si>
  <si>
    <t>https://download.brainimagelibrary.org/61/c4/61c4b616a757a951/190514_JH_HK0144_Tle4LSLflp_TEa_female_processed/</t>
  </si>
  <si>
    <t>/bil/data/61/c4/61c4b616a757a951/190514_JH_HK0144_Tle4LSLflp_TEa_female_processed/</t>
  </si>
  <si>
    <t>61c4b616a757a951</t>
  </si>
  <si>
    <t>190514_JH_HK0144_Tle4LSLflp_TEa_female</t>
  </si>
  <si>
    <t>https://download.brainimagelibrary.org/66/84/668442ac77dfdb68/190226_JH_HK0110_Fezf2LSLflp_TEa_female_processed/</t>
  </si>
  <si>
    <t>/bil/data/66/84/668442ac77dfdb68/190226_JH_HK0110_Fezf2LSLflp_TEa_female_processed/</t>
  </si>
  <si>
    <t>668442ac77dfdb68</t>
  </si>
  <si>
    <t>190226_JH_HK0110_Fezf2LSLflp_TEa_female</t>
  </si>
  <si>
    <t>https://download.brainimagelibrary.org/99/44/9944e41afee98678/190128_JH_HK0089_PlexinD1LSLflp_TEa_female_processed/</t>
  </si>
  <si>
    <t>/bil/data/99/44/9944e41afee98678/190128_JH_HK0089_PlexinD1LSLflp_TEa_female_processed/</t>
  </si>
  <si>
    <t>9944e41afee98678</t>
  </si>
  <si>
    <t>190128_JH_HK0089_PlexinD1LSLflp_TEa_female</t>
  </si>
  <si>
    <t>https://download.brainimagelibrary.org/a6/c9/a6c9620d1082f01c/190219_JH_HK0104_Fezf2LSLflp_TEa_male_processed/</t>
  </si>
  <si>
    <t>/bil/data/a6/c9/a6c9620d1082f01c/190219_JH_HK0104_Fezf2LSLflp_TEa_male_processed/</t>
  </si>
  <si>
    <t>a6c9620d1082f01c</t>
  </si>
  <si>
    <t>190219_JH_HK0104_Fezf2LSLflp_TEa_male</t>
  </si>
  <si>
    <t>https://download.brainimagelibrary.org/e0/6f/e06f7c1d5b44e97c/190204_JH_HK0092_Tle4LSLflp_TEa_female_processed/</t>
  </si>
  <si>
    <t>/bil/data/e0/6f/e06f7c1d5b44e97c/190204_JH_HK0092_Tle4LSLflp_TEa_female_processed/</t>
  </si>
  <si>
    <t>e06f7c1d5b44e97c</t>
  </si>
  <si>
    <t>190204_JH_HK0092_Tle4LSLflp_TEa_female</t>
  </si>
  <si>
    <t>https://download.brainimagelibrary.org/e3/62/e362f42457c885a0/190122_JH_HK0085_Tle4LSLflp_TEa_male_processed/</t>
  </si>
  <si>
    <t>/bil/data/e3/62/e362f42457c885a0/190122_JH_HK0085_Tle4LSLflp_TEa_male_processed/</t>
  </si>
  <si>
    <t>e362f42457c885a0</t>
  </si>
  <si>
    <t>190122_JH_HK0085_Tle4LSLflp_TEa_male</t>
  </si>
  <si>
    <t>https://download.brainimagelibrary.org/ea/12/ea12de3aeafb34a5/190513_JH_HK0146_Fezf2LSLflp_TEa_female_processed/</t>
  </si>
  <si>
    <t>/bil/data/ea/12/ea12de3aeafb34a5/190513_JH_HK0146_Fezf2LSLflp_TEa_female_processed/</t>
  </si>
  <si>
    <t>ea12de3aeafb34a5</t>
  </si>
  <si>
    <t>190513_JH_HK0146_Fezf2LSLflp_TEa_female</t>
  </si>
  <si>
    <t>https://download.brainimagelibrary.org/82/e9/82e9592c90c456ef/1U01MH114829-01/SW190219-02A/</t>
  </si>
  <si>
    <t>/bil/data/82/e9/82e9592c90c456ef/1U01MH114829-01/SW190219-02A/</t>
  </si>
  <si>
    <t>SW190219-02A</t>
  </si>
  <si>
    <t>TEa:ACB:AHN:VMH</t>
  </si>
  <si>
    <t>https://download.brainimagelibrary.org/a5/91/a5913ecb81864927/851858759</t>
  </si>
  <si>
    <t>/bil/data/a5/91/a5913ecb81864927/851858759</t>
  </si>
  <si>
    <t>a5913ecb81864927</t>
  </si>
  <si>
    <t>Chrna2-Cre_OE25/wt;Pvalb-T2A-FlpO/wt;Ai65(RCFL-tdT)/wt</t>
  </si>
  <si>
    <t>TEa2/3</t>
  </si>
  <si>
    <t>Neuron Morphology data in .swc format from Patch-seq experiments in mouse cortex, Cell ID 851858759</t>
  </si>
  <si>
    <t>Mouse cortical neurons display diverse morphology, physiology and gene expression profiles. We use a method called Patch-seq, where these three data modalities are assayed simultaneously from the same neuron, to understand how the genetic profile of mouse cortical neuron types corresponds to their morphological and electrophysiological phenotypes. This collection may contain image stacks (TIFF), reconstruction files in image space (.swc, Âµm), a transformed file (.swc, Âµm) oriented so that the y axis extends vertically towards the pia surface, and a marker file (.marker, Âµm) indicating nodes where dendrites were truncated (10), reconstruction was not continued (20), or surface of tissue was closest to soma (30).</t>
  </si>
  <si>
    <t>https://download.brainimagelibrary.org/69/fe/69fe931fee2b2215/643397120</t>
  </si>
  <si>
    <t>/bil/data/69/fe/69fe931fee2b2215/643397120</t>
  </si>
  <si>
    <t>TemL</t>
  </si>
  <si>
    <t>https://download.brainimagelibrary.org/69/fe/69fe931fee2b2215/758308097</t>
  </si>
  <si>
    <t>/bil/data/69/fe/69fe931fee2b2215/758308097</t>
  </si>
  <si>
    <t>https://download.brainimagelibrary.org/69/fe/69fe931fee2b2215/868096876</t>
  </si>
  <si>
    <t>/bil/data/69/fe/69fe931fee2b2215/868096876</t>
  </si>
  <si>
    <t>https://download.brainimagelibrary.org/69/fe/69fe931fee2b2215/868145983</t>
  </si>
  <si>
    <t>/bil/data/69/fe/69fe931fee2b2215/868145983</t>
  </si>
  <si>
    <t>https://download.brainimagelibrary.org/69/fe/69fe931fee2b2215/868182038</t>
  </si>
  <si>
    <t>/bil/data/69/fe/69fe931fee2b2215/868182038</t>
  </si>
  <si>
    <t>https://download.brainimagelibrary.org/69/fe/69fe931fee2b2215/868212204</t>
  </si>
  <si>
    <t>/bil/data/69/fe/69fe931fee2b2215/868212204</t>
  </si>
  <si>
    <t>https://download.brainimagelibrary.org/69/fe/69fe931fee2b2215/868226529</t>
  </si>
  <si>
    <t>/bil/data/69/fe/69fe931fee2b2215/868226529</t>
  </si>
  <si>
    <t>https://download.brainimagelibrary.org/69/fe/69fe931fee2b2215/880238289</t>
  </si>
  <si>
    <t>/bil/data/69/fe/69fe931fee2b2215/880238289</t>
  </si>
  <si>
    <t>https://download.brainimagelibrary.org/69/fe/69fe931fee2b2215/880352738</t>
  </si>
  <si>
    <t>/bil/data/69/fe/69fe931fee2b2215/880352738</t>
  </si>
  <si>
    <t>https://download.brainimagelibrary.org/69/fe/69fe931fee2b2215/880462484</t>
  </si>
  <si>
    <t>/bil/data/69/fe/69fe931fee2b2215/880462484</t>
  </si>
  <si>
    <t>https://download.brainimagelibrary.org/69/fe/69fe931fee2b2215/880961835</t>
  </si>
  <si>
    <t>/bil/data/69/fe/69fe931fee2b2215/880961835</t>
  </si>
  <si>
    <t>https://download.brainimagelibrary.org/69/fe/69fe931fee2b2215/880987037</t>
  </si>
  <si>
    <t>/bil/data/69/fe/69fe931fee2b2215/880987037</t>
  </si>
  <si>
    <t>https://download.brainimagelibrary.org/69/fe/69fe931fee2b2215/880991732</t>
  </si>
  <si>
    <t>/bil/data/69/fe/69fe931fee2b2215/880991732</t>
  </si>
  <si>
    <t>https://download.brainimagelibrary.org/69/fe/69fe931fee2b2215/886539074</t>
  </si>
  <si>
    <t>/bil/data/69/fe/69fe931fee2b2215/886539074</t>
  </si>
  <si>
    <t>https://download.brainimagelibrary.org/69/fe/69fe931fee2b2215/886544038</t>
  </si>
  <si>
    <t>/bil/data/69/fe/69fe931fee2b2215/886544038</t>
  </si>
  <si>
    <t>https://download.brainimagelibrary.org/69/fe/69fe931fee2b2215/886547084</t>
  </si>
  <si>
    <t>/bil/data/69/fe/69fe931fee2b2215/886547084</t>
  </si>
  <si>
    <t>https://download.brainimagelibrary.org/69/fe/69fe931fee2b2215/902436175</t>
  </si>
  <si>
    <t>/bil/data/69/fe/69fe931fee2b2215/902436175</t>
  </si>
  <si>
    <t>https://download.brainimagelibrary.org/69/fe/69fe931fee2b2215/902446347</t>
  </si>
  <si>
    <t>/bil/data/69/fe/69fe931fee2b2215/902446347</t>
  </si>
  <si>
    <t>https://download.brainimagelibrary.org/69/fe/69fe931fee2b2215/902475622</t>
  </si>
  <si>
    <t>/bil/data/69/fe/69fe931fee2b2215/902475622</t>
  </si>
  <si>
    <t>https://download.brainimagelibrary.org/69/fe/69fe931fee2b2215/902475774</t>
  </si>
  <si>
    <t>/bil/data/69/fe/69fe931fee2b2215/902475774</t>
  </si>
  <si>
    <t>https://download.brainimagelibrary.org/69/fe/69fe931fee2b2215/902487067</t>
  </si>
  <si>
    <t>/bil/data/69/fe/69fe931fee2b2215/902487067</t>
  </si>
  <si>
    <t>https://download.brainimagelibrary.org/69/fe/69fe931fee2b2215/902498859</t>
  </si>
  <si>
    <t>/bil/data/69/fe/69fe931fee2b2215/902498859</t>
  </si>
  <si>
    <t>https://download.brainimagelibrary.org/69/fe/69fe931fee2b2215/902511379</t>
  </si>
  <si>
    <t>/bil/data/69/fe/69fe931fee2b2215/902511379</t>
  </si>
  <si>
    <t>https://download.brainimagelibrary.org/69/fe/69fe931fee2b2215/902531223</t>
  </si>
  <si>
    <t>/bil/data/69/fe/69fe931fee2b2215/902531223</t>
  </si>
  <si>
    <t>https://download.brainimagelibrary.org/69/fe/69fe931fee2b2215/902534917</t>
  </si>
  <si>
    <t>/bil/data/69/fe/69fe931fee2b2215/902534917</t>
  </si>
  <si>
    <t>https://download.brainimagelibrary.org/69/fe/69fe931fee2b2215/941707648</t>
  </si>
  <si>
    <t>/bil/data/69/fe/69fe931fee2b2215/941707648</t>
  </si>
  <si>
    <t>https://download.brainimagelibrary.org/69/fe/69fe931fee2b2215/941862585</t>
  </si>
  <si>
    <t>/bil/data/69/fe/69fe931fee2b2215/941862585</t>
  </si>
  <si>
    <t>https://download.brainimagelibrary.org/69/fe/69fe931fee2b2215/941919377</t>
  </si>
  <si>
    <t>/bil/data/69/fe/69fe931fee2b2215/941919377</t>
  </si>
  <si>
    <t>https://download.brainimagelibrary.org/24/1a/241a10cde842c99b/758286002</t>
  </si>
  <si>
    <t>/bil/data/24/1a/241a10cde842c99b/758286002</t>
  </si>
  <si>
    <t>https://download.brainimagelibrary.org/24/1a/241a10cde842c99b/758996755</t>
  </si>
  <si>
    <t>/bil/data/24/1a/241a10cde842c99b/758996755</t>
  </si>
  <si>
    <t>https://download.brainimagelibrary.org/24/1a/241a10cde842c99b/759006530</t>
  </si>
  <si>
    <t>/bil/data/24/1a/241a10cde842c99b/759006530</t>
  </si>
  <si>
    <t>https://download.brainimagelibrary.org/49/e6/49e6114ba67eda01/1009830462</t>
  </si>
  <si>
    <t>/bil/data/49/e6/49e6114ba67eda01/1009830462</t>
  </si>
  <si>
    <t>https://download.brainimagelibrary.org/49/e6/49e6114ba67eda01/1009830894</t>
  </si>
  <si>
    <t>/bil/data/49/e6/49e6114ba67eda01/1009830894</t>
  </si>
  <si>
    <t>https://download.brainimagelibrary.org/49/e6/49e6114ba67eda01/1030888833</t>
  </si>
  <si>
    <t>/bil/data/49/e6/49e6114ba67eda01/1030888833</t>
  </si>
  <si>
    <t>https://download.brainimagelibrary.org/49/e6/49e6114ba67eda01/1053918256</t>
  </si>
  <si>
    <t>/bil/data/49/e6/49e6114ba67eda01/1053918256</t>
  </si>
  <si>
    <t>https://download.brainimagelibrary.org/49/e6/49e6114ba67eda01/742954760</t>
  </si>
  <si>
    <t>/bil/data/49/e6/49e6114ba67eda01/742954760</t>
  </si>
  <si>
    <t>https://download.brainimagelibrary.org/49/e6/49e6114ba67eda01/742954806</t>
  </si>
  <si>
    <t>/bil/data/49/e6/49e6114ba67eda01/742954806</t>
  </si>
  <si>
    <t>https://download.brainimagelibrary.org/49/e6/49e6114ba67eda01/742955689</t>
  </si>
  <si>
    <t>/bil/data/49/e6/49e6114ba67eda01/742955689</t>
  </si>
  <si>
    <t>https://download.brainimagelibrary.org/49/e6/49e6114ba67eda01/759960718</t>
  </si>
  <si>
    <t>/bil/data/49/e6/49e6114ba67eda01/759960718</t>
  </si>
  <si>
    <t>https://download.brainimagelibrary.org/49/e6/49e6114ba67eda01/911028006</t>
  </si>
  <si>
    <t>/bil/data/49/e6/49e6114ba67eda01/911028006</t>
  </si>
  <si>
    <t>https://download.brainimagelibrary.org/d6/d1/d6d13d0d30ebbb32/758285403/</t>
  </si>
  <si>
    <t>/bil/data/d6/d1/d6d13d0d30ebbb32/758285403/</t>
  </si>
  <si>
    <t>https://download.brainimagelibrary.org/d6/d1/d6d13d0d30ebbb32/758286194/</t>
  </si>
  <si>
    <t>/bil/data/d6/d1/d6d13d0d30ebbb32/758286194/</t>
  </si>
  <si>
    <t>https://download.brainimagelibrary.org/d6/d1/d6d13d0d30ebbb32/758311336/</t>
  </si>
  <si>
    <t>/bil/data/d6/d1/d6d13d0d30ebbb32/758311336/</t>
  </si>
  <si>
    <t>https://download.brainimagelibrary.org/d6/d1/d6d13d0d30ebbb32/758312441/</t>
  </si>
  <si>
    <t>/bil/data/d6/d1/d6d13d0d30ebbb32/758312441/</t>
  </si>
  <si>
    <t>https://download.brainimagelibrary.org/d6/d1/d6d13d0d30ebbb32/758319694/</t>
  </si>
  <si>
    <t>/bil/data/d6/d1/d6d13d0d30ebbb32/758319694/</t>
  </si>
  <si>
    <t>https://download.brainimagelibrary.org/d6/d1/d6d13d0d30ebbb32/758323401/</t>
  </si>
  <si>
    <t>/bil/data/d6/d1/d6d13d0d30ebbb32/758323401/</t>
  </si>
  <si>
    <t>https://download.brainimagelibrary.org/d6/d1/d6d13d0d30ebbb32/758816993/</t>
  </si>
  <si>
    <t>/bil/data/d6/d1/d6d13d0d30ebbb32/758816993/</t>
  </si>
  <si>
    <t>https://download.brainimagelibrary.org/d6/d1/d6d13d0d30ebbb32/758967755/</t>
  </si>
  <si>
    <t>/bil/data/d6/d1/d6d13d0d30ebbb32/758967755/</t>
  </si>
  <si>
    <t>https://download.brainimagelibrary.org/d6/d1/d6d13d0d30ebbb32/758996848/</t>
  </si>
  <si>
    <t>/bil/data/d6/d1/d6d13d0d30ebbb32/758996848/</t>
  </si>
  <si>
    <t>https://download.brainimagelibrary.org/d8/33/d833ba8bd931f23f/681546151</t>
  </si>
  <si>
    <t>/bil/data/d8/33/d833ba8bd931f23f/681546151</t>
  </si>
  <si>
    <t>https://download.brainimagelibrary.org/d8/33/d833ba8bd931f23f/758308134</t>
  </si>
  <si>
    <t>/bil/data/d8/33/d833ba8bd931f23f/758308134</t>
  </si>
  <si>
    <t>https://download.brainimagelibrary.org/d8/33/d833ba8bd931f23f/760944994</t>
  </si>
  <si>
    <t>/bil/data/d8/33/d833ba8bd931f23f/760944994</t>
  </si>
  <si>
    <t>https://download.brainimagelibrary.org/d8/33/d833ba8bd931f23f/880167933</t>
  </si>
  <si>
    <t>/bil/data/d8/33/d833ba8bd931f23f/880167933</t>
  </si>
  <si>
    <t>https://download.brainimagelibrary.org/d8/33/d833ba8bd931f23f/941896404</t>
  </si>
  <si>
    <t>/bil/data/d8/33/d833ba8bd931f23f/941896404</t>
  </si>
  <si>
    <t>https://download.brainimagelibrary.org/85/f4/85f4b93699151f1c/819770858</t>
  </si>
  <si>
    <t>/bil/data/85/f4/85f4b93699151f1c/819770858</t>
  </si>
  <si>
    <t>Neuron Morphology data in .swc format from Patch-seq experiments in human neocortex, Cell ID 819770858</t>
  </si>
  <si>
    <t>https://download.brainimagelibrary.org/85/f4/85f4b93699151f1c/819891764</t>
  </si>
  <si>
    <t>/bil/data/85/f4/85f4b93699151f1c/819891764</t>
  </si>
  <si>
    <t>Neuron Morphology data in .swc format from Patch-seq experiments in human neocortex, Cell ID 819891764</t>
  </si>
  <si>
    <t>https://download.brainimagelibrary.org/ef/b9/efb9b12ba2fab63d/1138817564</t>
  </si>
  <si>
    <t>/bil/data/ef/b9/efb9b12ba2fab63d/1138817564</t>
  </si>
  <si>
    <t>Neuron Morphology data in .swc format from Patch-seq experiments in human neocortex, Cell ID 1138817564</t>
  </si>
  <si>
    <t>https://download.brainimagelibrary.org/ef/b9/efb9b12ba2fab63d/1138845290</t>
  </si>
  <si>
    <t>/bil/data/ef/b9/efb9b12ba2fab63d/1138845290</t>
  </si>
  <si>
    <t>Neuron Morphology data in .swc format from Patch-seq experiments in human neocortex, Cell ID 1138845290</t>
  </si>
  <si>
    <t>https://download.brainimagelibrary.org/ef/b9/efb9b12ba2fab63d/1159995431</t>
  </si>
  <si>
    <t>/bil/data/ef/b9/efb9b12ba2fab63d/1159995431</t>
  </si>
  <si>
    <t>Neuron Morphology data in .swc format from Patch-seq experiments in human neocortex, Cell ID 1159995431</t>
  </si>
  <si>
    <t>https://download.brainimagelibrary.org/ef/b9/efb9b12ba2fab63d/1161609703</t>
  </si>
  <si>
    <t>/bil/data/ef/b9/efb9b12ba2fab63d/1161609703</t>
  </si>
  <si>
    <t>Neuron Morphology data in .swc format from Patch-seq experiments in human neocortex, Cell ID 1161609703</t>
  </si>
  <si>
    <t>https://download.brainimagelibrary.org/ef/b9/efb9b12ba2fab63d/872864152</t>
  </si>
  <si>
    <t>/bil/data/ef/b9/efb9b12ba2fab63d/872864152</t>
  </si>
  <si>
    <t>Neuron Morphology data in .swc format from Patch-seq experiments in human neocortex, Cell ID 872864152</t>
  </si>
  <si>
    <t>https://download.brainimagelibrary.org/ef/b9/efb9b12ba2fab63d/872870848</t>
  </si>
  <si>
    <t>/bil/data/ef/b9/efb9b12ba2fab63d/872870848</t>
  </si>
  <si>
    <t>Neuron Morphology data in .swc format from Patch-seq experiments in human neocortex, Cell ID 872870848</t>
  </si>
  <si>
    <t>https://download.brainimagelibrary.org/3e/35/3e3553203fc355ed/1138845290</t>
  </si>
  <si>
    <t>/bil/data/3e/35/3e3553203fc355ed/1138845290</t>
  </si>
  <si>
    <t>Neuron Morphology data in tiff stack format from Patch-seq experiments in human neocortex, Cell ID 1138845290</t>
  </si>
  <si>
    <t>https://download.brainimagelibrary.org/3e/35/3e3553203fc355ed/1159995431</t>
  </si>
  <si>
    <t>/bil/data/3e/35/3e3553203fc355ed/1159995431</t>
  </si>
  <si>
    <t>Neuron Morphology data in tiff stack format from Patch-seq experiments in human neocortex, Cell ID 1159995431</t>
  </si>
  <si>
    <t>https://download.brainimagelibrary.org/3e/35/3e3553203fc355ed/1161609703</t>
  </si>
  <si>
    <t>/bil/data/3e/35/3e3553203fc355ed/1161609703</t>
  </si>
  <si>
    <t>Neuron Morphology data in tiff stack format from Patch-seq experiments in human neocortex, Cell ID 1161609703</t>
  </si>
  <si>
    <t>https://download.brainimagelibrary.org/3e/35/3e3553203fc355ed/872864152</t>
  </si>
  <si>
    <t>/bil/data/3e/35/3e3553203fc355ed/872864152</t>
  </si>
  <si>
    <t>Neuron Morphology data in tiff stack format from Patch-seq experiments in human neocortex, Cell ID 872864152</t>
  </si>
  <si>
    <t>https://download.brainimagelibrary.org/3e/35/3e3553203fc355ed/872870848</t>
  </si>
  <si>
    <t>/bil/data/3e/35/3e3553203fc355ed/872870848</t>
  </si>
  <si>
    <t>Neuron Morphology data in tiff stack format from Patch-seq experiments in human neocortex, Cell ID 872870848</t>
  </si>
  <si>
    <t>https://download.brainimagelibrary.org/dd/90/dd90893e7193151f/1009237596</t>
  </si>
  <si>
    <t>/bil/data/dd/90/dd90893e7193151f/1009237596</t>
  </si>
  <si>
    <t>Neuron Morphology data in tiff stack format from Patch-seq experiments in human neocortex, Cell ID 1009237596</t>
  </si>
  <si>
    <t>https://download.brainimagelibrary.org/dd/90/dd90893e7193151f/1009830175</t>
  </si>
  <si>
    <t>/bil/data/dd/90/dd90893e7193151f/1009830175</t>
  </si>
  <si>
    <t>Neuron Morphology data in tiff stack format from Patch-seq experiments in human neocortex, Cell ID 1009830175</t>
  </si>
  <si>
    <t>https://download.brainimagelibrary.org/dd/90/dd90893e7193151f/1009830462</t>
  </si>
  <si>
    <t>/bil/data/dd/90/dd90893e7193151f/1009830462</t>
  </si>
  <si>
    <t>Neuron Morphology data in tiff stack format from Patch-seq experiments in human neocortex, Cell ID 1009830462</t>
  </si>
  <si>
    <t>https://download.brainimagelibrary.org/dd/90/dd90893e7193151f/1009830894</t>
  </si>
  <si>
    <t>/bil/data/dd/90/dd90893e7193151f/1009830894</t>
  </si>
  <si>
    <t>Neuron Morphology data in tiff stack format from Patch-seq experiments in human neocortex, Cell ID 1009830894</t>
  </si>
  <si>
    <t>https://download.brainimagelibrary.org/dd/90/dd90893e7193151f/1030888833</t>
  </si>
  <si>
    <t>/bil/data/dd/90/dd90893e7193151f/1030888833</t>
  </si>
  <si>
    <t>Neuron Morphology data in tiff stack format from Patch-seq experiments in human neocortex, Cell ID 1030888833</t>
  </si>
  <si>
    <t>https://download.brainimagelibrary.org/dd/90/dd90893e7193151f/1030889580</t>
  </si>
  <si>
    <t>/bil/data/dd/90/dd90893e7193151f/1030889580</t>
  </si>
  <si>
    <t>Neuron Morphology data in tiff stack format from Patch-seq experiments in human neocortex, Cell ID 1030889580</t>
  </si>
  <si>
    <t>https://download.brainimagelibrary.org/dd/90/dd90893e7193151f/1053918256</t>
  </si>
  <si>
    <t>/bil/data/dd/90/dd90893e7193151f/1053918256</t>
  </si>
  <si>
    <t>Neuron Morphology data in tiff stack format from Patch-seq experiments in human neocortex, Cell ID 1053918256</t>
  </si>
  <si>
    <t>https://download.brainimagelibrary.org/dd/90/dd90893e7193151f/1089232011</t>
  </si>
  <si>
    <t>/bil/data/dd/90/dd90893e7193151f/1089232011</t>
  </si>
  <si>
    <t>Neuron Morphology data in tiff stack format from Patch-seq experiments in human neocortex, Cell ID 1089232011</t>
  </si>
  <si>
    <t>https://download.brainimagelibrary.org/dd/90/dd90893e7193151f/1122750549</t>
  </si>
  <si>
    <t>/bil/data/dd/90/dd90893e7193151f/1122750549</t>
  </si>
  <si>
    <t>Neuron Morphology data in tiff stack format from Patch-seq experiments in human neocortex, Cell ID 1122750549</t>
  </si>
  <si>
    <t>https://download.brainimagelibrary.org/dd/90/dd90893e7193151f/643397120</t>
  </si>
  <si>
    <t>/bil/data/dd/90/dd90893e7193151f/643397120</t>
  </si>
  <si>
    <t>Neuron Morphology data in tiff stack format from Patch-seq experiments in human neocortex, Cell ID 643397120</t>
  </si>
  <si>
    <t>https://download.brainimagelibrary.org/dd/90/dd90893e7193151f/681546151</t>
  </si>
  <si>
    <t>/bil/data/dd/90/dd90893e7193151f/681546151</t>
  </si>
  <si>
    <t>Neuron Morphology data in tiff stack format from Patch-seq experiments in human neocortex, Cell ID 681546151</t>
  </si>
  <si>
    <t>https://download.brainimagelibrary.org/dd/90/dd90893e7193151f/742954760</t>
  </si>
  <si>
    <t>/bil/data/dd/90/dd90893e7193151f/742954760</t>
  </si>
  <si>
    <t>Neuron Morphology data in tiff stack format from Patch-seq experiments in human neocortex, Cell ID 742954760</t>
  </si>
  <si>
    <t>https://download.brainimagelibrary.org/dd/90/dd90893e7193151f/742954806</t>
  </si>
  <si>
    <t>/bil/data/dd/90/dd90893e7193151f/742954806</t>
  </si>
  <si>
    <t>Neuron Morphology data in tiff stack format from Patch-seq experiments in human neocortex, Cell ID 742954806</t>
  </si>
  <si>
    <t>https://download.brainimagelibrary.org/dd/90/dd90893e7193151f/742955689</t>
  </si>
  <si>
    <t>/bil/data/dd/90/dd90893e7193151f/742955689</t>
  </si>
  <si>
    <t>Neuron Morphology data in tiff stack format from Patch-seq experiments in human neocortex, Cell ID 742955689</t>
  </si>
  <si>
    <t>https://download.brainimagelibrary.org/dd/90/dd90893e7193151f/758285403</t>
  </si>
  <si>
    <t>/bil/data/dd/90/dd90893e7193151f/758285403</t>
  </si>
  <si>
    <t>Neuron Morphology data in tiff stack format from Patch-seq experiments in human neocortex, Cell ID 758285403</t>
  </si>
  <si>
    <t>https://download.brainimagelibrary.org/dd/90/dd90893e7193151f/758286002</t>
  </si>
  <si>
    <t>/bil/data/dd/90/dd90893e7193151f/758286002</t>
  </si>
  <si>
    <t>Neuron Morphology data in tiff stack format from Patch-seq experiments in human neocortex, Cell ID 758286002</t>
  </si>
  <si>
    <t>https://download.brainimagelibrary.org/dd/90/dd90893e7193151f/758286194</t>
  </si>
  <si>
    <t>/bil/data/dd/90/dd90893e7193151f/758286194</t>
  </si>
  <si>
    <t>Neuron Morphology data in tiff stack format from Patch-seq experiments in human neocortex, Cell ID 758286194</t>
  </si>
  <si>
    <t>https://download.brainimagelibrary.org/dd/90/dd90893e7193151f/758308097</t>
  </si>
  <si>
    <t>/bil/data/dd/90/dd90893e7193151f/758308097</t>
  </si>
  <si>
    <t>Neuron Morphology data in tiff stack format from Patch-seq experiments in human neocortex, Cell ID 758308097</t>
  </si>
  <si>
    <t>https://download.brainimagelibrary.org/dd/90/dd90893e7193151f/758308134</t>
  </si>
  <si>
    <t>/bil/data/dd/90/dd90893e7193151f/758308134</t>
  </si>
  <si>
    <t>Neuron Morphology data in tiff stack format from Patch-seq experiments in human neocortex, Cell ID 758308134</t>
  </si>
  <si>
    <t>https://download.brainimagelibrary.org/dd/90/dd90893e7193151f/758311336</t>
  </si>
  <si>
    <t>/bil/data/dd/90/dd90893e7193151f/758311336</t>
  </si>
  <si>
    <t>Neuron Morphology data in tiff stack format from Patch-seq experiments in human neocortex, Cell ID 758311336</t>
  </si>
  <si>
    <t>https://download.brainimagelibrary.org/dd/90/dd90893e7193151f/758312441</t>
  </si>
  <si>
    <t>/bil/data/dd/90/dd90893e7193151f/758312441</t>
  </si>
  <si>
    <t>Neuron Morphology data in tiff stack format from Patch-seq experiments in human neocortex, Cell ID 758312441</t>
  </si>
  <si>
    <t>https://download.brainimagelibrary.org/dd/90/dd90893e7193151f/758319694</t>
  </si>
  <si>
    <t>/bil/data/dd/90/dd90893e7193151f/758319694</t>
  </si>
  <si>
    <t>Neuron Morphology data in tiff stack format from Patch-seq experiments in human neocortex, Cell ID 758319694</t>
  </si>
  <si>
    <t>https://download.brainimagelibrary.org/dd/90/dd90893e7193151f/758323401</t>
  </si>
  <si>
    <t>/bil/data/dd/90/dd90893e7193151f/758323401</t>
  </si>
  <si>
    <t>Neuron Morphology data in tiff stack format from Patch-seq experiments in human neocortex, Cell ID 758323401</t>
  </si>
  <si>
    <t>https://download.brainimagelibrary.org/dd/90/dd90893e7193151f/758816993</t>
  </si>
  <si>
    <t>/bil/data/dd/90/dd90893e7193151f/758816993</t>
  </si>
  <si>
    <t>Neuron Morphology data in tiff stack format from Patch-seq experiments in human neocortex, Cell ID 758816993</t>
  </si>
  <si>
    <t>https://download.brainimagelibrary.org/dd/90/dd90893e7193151f/758967755</t>
  </si>
  <si>
    <t>/bil/data/dd/90/dd90893e7193151f/758967755</t>
  </si>
  <si>
    <t>Neuron Morphology data in tiff stack format from Patch-seq experiments in human neocortex, Cell ID 758967755</t>
  </si>
  <si>
    <t>https://download.brainimagelibrary.org/dd/90/dd90893e7193151f/758996755</t>
  </si>
  <si>
    <t>/bil/data/dd/90/dd90893e7193151f/758996755</t>
  </si>
  <si>
    <t>Neuron Morphology data in tiff stack format from Patch-seq experiments in human neocortex, Cell ID 758996755</t>
  </si>
  <si>
    <t>https://download.brainimagelibrary.org/dd/90/dd90893e7193151f/758996848</t>
  </si>
  <si>
    <t>/bil/data/dd/90/dd90893e7193151f/758996848</t>
  </si>
  <si>
    <t>Neuron Morphology data in tiff stack format from Patch-seq experiments in human neocortex, Cell ID 758996848</t>
  </si>
  <si>
    <t>https://download.brainimagelibrary.org/dd/90/dd90893e7193151f/759006530</t>
  </si>
  <si>
    <t>/bil/data/dd/90/dd90893e7193151f/759006530</t>
  </si>
  <si>
    <t>Neuron Morphology data in tiff stack format from Patch-seq experiments in human neocortex, Cell ID 759006530</t>
  </si>
  <si>
    <t>https://download.brainimagelibrary.org/dd/90/dd90893e7193151f/759960718</t>
  </si>
  <si>
    <t>/bil/data/dd/90/dd90893e7193151f/759960718</t>
  </si>
  <si>
    <t>Neuron Morphology data in tiff stack format from Patch-seq experiments in human neocortex, Cell ID 759960718</t>
  </si>
  <si>
    <t>https://download.brainimagelibrary.org/dd/90/dd90893e7193151f/760677048</t>
  </si>
  <si>
    <t>/bil/data/dd/90/dd90893e7193151f/760677048</t>
  </si>
  <si>
    <t>Neuron Morphology data in tiff stack format from Patch-seq experiments in human neocortex, Cell ID 760677048</t>
  </si>
  <si>
    <t>https://download.brainimagelibrary.org/dd/90/dd90893e7193151f/760944994</t>
  </si>
  <si>
    <t>/bil/data/dd/90/dd90893e7193151f/760944994</t>
  </si>
  <si>
    <t>Neuron Morphology data in tiff stack format from Patch-seq experiments in human neocortex, Cell ID 760944994</t>
  </si>
  <si>
    <t>https://download.brainimagelibrary.org/dd/90/dd90893e7193151f/819770858</t>
  </si>
  <si>
    <t>/bil/data/dd/90/dd90893e7193151f/819770858</t>
  </si>
  <si>
    <t>Neuron Morphology data in tiff stack format from Patch-seq experiments in human neocortex, Cell ID 819770858</t>
  </si>
  <si>
    <t>https://download.brainimagelibrary.org/dd/90/dd90893e7193151f/819891764</t>
  </si>
  <si>
    <t>/bil/data/dd/90/dd90893e7193151f/819891764</t>
  </si>
  <si>
    <t>Neuron Morphology data in tiff stack format from Patch-seq experiments in human neocortex, Cell ID 819891764</t>
  </si>
  <si>
    <t>https://download.brainimagelibrary.org/dd/90/dd90893e7193151f/819983199</t>
  </si>
  <si>
    <t>/bil/data/dd/90/dd90893e7193151f/819983199</t>
  </si>
  <si>
    <t>Neuron Morphology data in tiff stack format from Patch-seq experiments in human neocortex, Cell ID 819983199</t>
  </si>
  <si>
    <t>https://download.brainimagelibrary.org/dd/90/dd90893e7193151f/820022943</t>
  </si>
  <si>
    <t>/bil/data/dd/90/dd90893e7193151f/820022943</t>
  </si>
  <si>
    <t>Neuron Morphology data in tiff stack format from Patch-seq experiments in human neocortex, Cell ID 820022943</t>
  </si>
  <si>
    <t>https://download.brainimagelibrary.org/dd/90/dd90893e7193151f/868096876</t>
  </si>
  <si>
    <t>/bil/data/dd/90/dd90893e7193151f/868096876</t>
  </si>
  <si>
    <t>Neuron Morphology data in tiff stack format from Patch-seq experiments in human neocortex, Cell ID 868096876</t>
  </si>
  <si>
    <t>https://download.brainimagelibrary.org/dd/90/dd90893e7193151f/868145983</t>
  </si>
  <si>
    <t>/bil/data/dd/90/dd90893e7193151f/868145983</t>
  </si>
  <si>
    <t>Neuron Morphology data in tiff stack format from Patch-seq experiments in human neocortex, Cell ID 868145983</t>
  </si>
  <si>
    <t>https://download.brainimagelibrary.org/dd/90/dd90893e7193151f/868182038</t>
  </si>
  <si>
    <t>/bil/data/dd/90/dd90893e7193151f/868182038</t>
  </si>
  <si>
    <t>Neuron Morphology data in tiff stack format from Patch-seq experiments in human neocortex, Cell ID 868182038</t>
  </si>
  <si>
    <t>https://download.brainimagelibrary.org/dd/90/dd90893e7193151f/868212204</t>
  </si>
  <si>
    <t>/bil/data/dd/90/dd90893e7193151f/868212204</t>
  </si>
  <si>
    <t>Neuron Morphology data in tiff stack format from Patch-seq experiments in human neocortex, Cell ID 868212204</t>
  </si>
  <si>
    <t>https://download.brainimagelibrary.org/dd/90/dd90893e7193151f/868226529</t>
  </si>
  <si>
    <t>/bil/data/dd/90/dd90893e7193151f/868226529</t>
  </si>
  <si>
    <t>Neuron Morphology data in tiff stack format from Patch-seq experiments in human neocortex, Cell ID 868226529</t>
  </si>
  <si>
    <t>https://download.brainimagelibrary.org/dd/90/dd90893e7193151f/872139724</t>
  </si>
  <si>
    <t>/bil/data/dd/90/dd90893e7193151f/872139724</t>
  </si>
  <si>
    <t>Neuron Morphology data in tiff stack format from Patch-seq experiments in human neocortex, Cell ID 872139724</t>
  </si>
  <si>
    <t>https://download.brainimagelibrary.org/dd/90/dd90893e7193151f/880167933</t>
  </si>
  <si>
    <t>/bil/data/dd/90/dd90893e7193151f/880167933</t>
  </si>
  <si>
    <t>Neuron Morphology data in tiff stack format from Patch-seq experiments in human neocortex, Cell ID 880167933</t>
  </si>
  <si>
    <t>https://download.brainimagelibrary.org/dd/90/dd90893e7193151f/880238289</t>
  </si>
  <si>
    <t>/bil/data/dd/90/dd90893e7193151f/880238289</t>
  </si>
  <si>
    <t>Neuron Morphology data in tiff stack format from Patch-seq experiments in human neocortex, Cell ID 880238289</t>
  </si>
  <si>
    <t>https://download.brainimagelibrary.org/dd/90/dd90893e7193151f/880352148</t>
  </si>
  <si>
    <t>/bil/data/dd/90/dd90893e7193151f/880352148</t>
  </si>
  <si>
    <t>Neuron Morphology data in tiff stack format from Patch-seq experiments in human neocortex, Cell ID 880352148</t>
  </si>
  <si>
    <t>https://download.brainimagelibrary.org/dd/90/dd90893e7193151f/880352738</t>
  </si>
  <si>
    <t>/bil/data/dd/90/dd90893e7193151f/880352738</t>
  </si>
  <si>
    <t>Neuron Morphology data in tiff stack format from Patch-seq experiments in human neocortex, Cell ID 880352738</t>
  </si>
  <si>
    <t>https://download.brainimagelibrary.org/dd/90/dd90893e7193151f/880462484</t>
  </si>
  <si>
    <t>/bil/data/dd/90/dd90893e7193151f/880462484</t>
  </si>
  <si>
    <t>Neuron Morphology data in tiff stack format from Patch-seq experiments in human neocortex, Cell ID 880462484</t>
  </si>
  <si>
    <t>https://download.brainimagelibrary.org/dd/90/dd90893e7193151f/880949608</t>
  </si>
  <si>
    <t>/bil/data/dd/90/dd90893e7193151f/880949608</t>
  </si>
  <si>
    <t>Neuron Morphology data in tiff stack format from Patch-seq experiments in human neocortex, Cell ID 880949608</t>
  </si>
  <si>
    <t>https://download.brainimagelibrary.org/dd/90/dd90893e7193151f/880961835</t>
  </si>
  <si>
    <t>/bil/data/dd/90/dd90893e7193151f/880961835</t>
  </si>
  <si>
    <t>Neuron Morphology data in tiff stack format from Patch-seq experiments in human neocortex, Cell ID 880961835</t>
  </si>
  <si>
    <t>https://download.brainimagelibrary.org/dd/90/dd90893e7193151f/880966061</t>
  </si>
  <si>
    <t>/bil/data/dd/90/dd90893e7193151f/880966061</t>
  </si>
  <si>
    <t>Neuron Morphology data in tiff stack format from Patch-seq experiments in human neocortex, Cell ID 880966061</t>
  </si>
  <si>
    <t>https://download.brainimagelibrary.org/dd/90/dd90893e7193151f/880987037</t>
  </si>
  <si>
    <t>/bil/data/dd/90/dd90893e7193151f/880987037</t>
  </si>
  <si>
    <t>Neuron Morphology data in tiff stack format from Patch-seq experiments in human neocortex, Cell ID 880987037</t>
  </si>
  <si>
    <t>https://download.brainimagelibrary.org/dd/90/dd90893e7193151f/880991732</t>
  </si>
  <si>
    <t>/bil/data/dd/90/dd90893e7193151f/880991732</t>
  </si>
  <si>
    <t>Neuron Morphology data in tiff stack format from Patch-seq experiments in human neocortex, Cell ID 880991732</t>
  </si>
  <si>
    <t>https://download.brainimagelibrary.org/dd/90/dd90893e7193151f/886539074</t>
  </si>
  <si>
    <t>/bil/data/dd/90/dd90893e7193151f/886539074</t>
  </si>
  <si>
    <t>Neuron Morphology data in tiff stack format from Patch-seq experiments in human neocortex, Cell ID 886539074</t>
  </si>
  <si>
    <t>https://download.brainimagelibrary.org/dd/90/dd90893e7193151f/886544038</t>
  </si>
  <si>
    <t>/bil/data/dd/90/dd90893e7193151f/886544038</t>
  </si>
  <si>
    <t>Neuron Morphology data in tiff stack format from Patch-seq experiments in human neocortex, Cell ID 886544038</t>
  </si>
  <si>
    <t>https://download.brainimagelibrary.org/dd/90/dd90893e7193151f/886547084</t>
  </si>
  <si>
    <t>/bil/data/dd/90/dd90893e7193151f/886547084</t>
  </si>
  <si>
    <t>Neuron Morphology data in tiff stack format from Patch-seq experiments in human neocortex, Cell ID 886547084</t>
  </si>
  <si>
    <t>https://download.brainimagelibrary.org/dd/90/dd90893e7193151f/902436175</t>
  </si>
  <si>
    <t>/bil/data/dd/90/dd90893e7193151f/902436175</t>
  </si>
  <si>
    <t>Neuron Morphology data in tiff stack format from Patch-seq experiments in human neocortex, Cell ID 902436175</t>
  </si>
  <si>
    <t>https://download.brainimagelibrary.org/dd/90/dd90893e7193151f/902446347</t>
  </si>
  <si>
    <t>/bil/data/dd/90/dd90893e7193151f/902446347</t>
  </si>
  <si>
    <t>Neuron Morphology data in tiff stack format from Patch-seq experiments in human neocortex, Cell ID 902446347</t>
  </si>
  <si>
    <t>https://download.brainimagelibrary.org/dd/90/dd90893e7193151f/902461498</t>
  </si>
  <si>
    <t>/bil/data/dd/90/dd90893e7193151f/902461498</t>
  </si>
  <si>
    <t>Neuron Morphology data in tiff stack format from Patch-seq experiments in human neocortex, Cell ID 902461498</t>
  </si>
  <si>
    <t>https://download.brainimagelibrary.org/dd/90/dd90893e7193151f/902475622</t>
  </si>
  <si>
    <t>/bil/data/dd/90/dd90893e7193151f/902475622</t>
  </si>
  <si>
    <t>Neuron Morphology data in tiff stack format from Patch-seq experiments in human neocortex, Cell ID 902475622</t>
  </si>
  <si>
    <t>https://download.brainimagelibrary.org/dd/90/dd90893e7193151f/902475774</t>
  </si>
  <si>
    <t>/bil/data/dd/90/dd90893e7193151f/902475774</t>
  </si>
  <si>
    <t>Neuron Morphology data in tiff stack format from Patch-seq experiments in human neocortex, Cell ID 902475774</t>
  </si>
  <si>
    <t>https://download.brainimagelibrary.org/dd/90/dd90893e7193151f/902487067</t>
  </si>
  <si>
    <t>/bil/data/dd/90/dd90893e7193151f/902487067</t>
  </si>
  <si>
    <t>Neuron Morphology data in tiff stack format from Patch-seq experiments in human neocortex, Cell ID 902487067</t>
  </si>
  <si>
    <t>https://download.brainimagelibrary.org/dd/90/dd90893e7193151f/902498859</t>
  </si>
  <si>
    <t>/bil/data/dd/90/dd90893e7193151f/902498859</t>
  </si>
  <si>
    <t>Neuron Morphology data in tiff stack format from Patch-seq experiments in human neocortex, Cell ID 902498859</t>
  </si>
  <si>
    <t>https://download.brainimagelibrary.org/dd/90/dd90893e7193151f/902503502</t>
  </si>
  <si>
    <t>/bil/data/dd/90/dd90893e7193151f/902503502</t>
  </si>
  <si>
    <t>Neuron Morphology data in tiff stack format from Patch-seq experiments in human neocortex, Cell ID 902503502</t>
  </si>
  <si>
    <t>https://download.brainimagelibrary.org/dd/90/dd90893e7193151f/902511379</t>
  </si>
  <si>
    <t>/bil/data/dd/90/dd90893e7193151f/902511379</t>
  </si>
  <si>
    <t>Neuron Morphology data in tiff stack format from Patch-seq experiments in human neocortex, Cell ID 902511379</t>
  </si>
  <si>
    <t>https://download.brainimagelibrary.org/dd/90/dd90893e7193151f/902531223</t>
  </si>
  <si>
    <t>/bil/data/dd/90/dd90893e7193151f/902531223</t>
  </si>
  <si>
    <t>Neuron Morphology data in tiff stack format from Patch-seq experiments in human neocortex, Cell ID 902531223</t>
  </si>
  <si>
    <t>https://download.brainimagelibrary.org/dd/90/dd90893e7193151f/902534917</t>
  </si>
  <si>
    <t>/bil/data/dd/90/dd90893e7193151f/902534917</t>
  </si>
  <si>
    <t>Neuron Morphology data in tiff stack format from Patch-seq experiments in human neocortex, Cell ID 902534917</t>
  </si>
  <si>
    <t>https://download.brainimagelibrary.org/dd/90/dd90893e7193151f/911028006</t>
  </si>
  <si>
    <t>/bil/data/dd/90/dd90893e7193151f/911028006</t>
  </si>
  <si>
    <t>Neuron Morphology data in tiff stack format from Patch-seq experiments in human neocortex, Cell ID 911028006</t>
  </si>
  <si>
    <t>https://download.brainimagelibrary.org/dd/90/dd90893e7193151f/941707648</t>
  </si>
  <si>
    <t>/bil/data/dd/90/dd90893e7193151f/941707648</t>
  </si>
  <si>
    <t>Neuron Morphology data in tiff stack format from Patch-seq experiments in human neocortex, Cell ID 941707648</t>
  </si>
  <si>
    <t>https://download.brainimagelibrary.org/dd/90/dd90893e7193151f/941803049</t>
  </si>
  <si>
    <t>/bil/data/dd/90/dd90893e7193151f/941803049</t>
  </si>
  <si>
    <t>Neuron Morphology data in tiff stack format from Patch-seq experiments in human neocortex, Cell ID 941803049</t>
  </si>
  <si>
    <t>https://download.brainimagelibrary.org/dd/90/dd90893e7193151f/941837335</t>
  </si>
  <si>
    <t>/bil/data/dd/90/dd90893e7193151f/941837335</t>
  </si>
  <si>
    <t>Neuron Morphology data in tiff stack format from Patch-seq experiments in human neocortex, Cell ID 941837335</t>
  </si>
  <si>
    <t>https://download.brainimagelibrary.org/dd/90/dd90893e7193151f/941862585</t>
  </si>
  <si>
    <t>/bil/data/dd/90/dd90893e7193151f/941862585</t>
  </si>
  <si>
    <t>Neuron Morphology data in tiff stack format from Patch-seq experiments in human neocortex, Cell ID 941862585</t>
  </si>
  <si>
    <t>https://download.brainimagelibrary.org/dd/90/dd90893e7193151f/941896404</t>
  </si>
  <si>
    <t>/bil/data/dd/90/dd90893e7193151f/941896404</t>
  </si>
  <si>
    <t>Neuron Morphology data in tiff stack format from Patch-seq experiments in human neocortex, Cell ID 941896404</t>
  </si>
  <si>
    <t>https://download.brainimagelibrary.org/dd/90/dd90893e7193151f/941919377</t>
  </si>
  <si>
    <t>/bil/data/dd/90/dd90893e7193151f/941919377</t>
  </si>
  <si>
    <t>Neuron Morphology data in tiff stack format from Patch-seq experiments in human neocortex, Cell ID 941919377</t>
  </si>
  <si>
    <t>https://download.brainimagelibrary.org/dd/90/dd90893e7193151f/954206383</t>
  </si>
  <si>
    <t>/bil/data/dd/90/dd90893e7193151f/954206383</t>
  </si>
  <si>
    <t>Neuron Morphology data in tiff stack format from Patch-seq experiments in human neocortex, Cell ID 954206383</t>
  </si>
  <si>
    <t>https://download.brainimagelibrary.org/dd/90/dd90893e7193151f/954254588</t>
  </si>
  <si>
    <t>/bil/data/dd/90/dd90893e7193151f/954254588</t>
  </si>
  <si>
    <t>Neuron Morphology data in tiff stack format from Patch-seq experiments in human neocortex, Cell ID 954254588</t>
  </si>
  <si>
    <t>https://download.brainimagelibrary.org/6b/f5/6bf5b41552ee560e/1055374739</t>
  </si>
  <si>
    <t>/bil/data/6b/f5/6bf5b41552ee560e/1055374739</t>
  </si>
  <si>
    <t>6bf5b41552ee560e</t>
  </si>
  <si>
    <t>Temporal Cortex</t>
  </si>
  <si>
    <t>Human L5 pyramidal neurons</t>
  </si>
  <si>
    <t>Dendritic reconstructions (.swc) of human L5 pyramidal neurons in temporal cortex. - Human Cell Types</t>
  </si>
  <si>
    <t>https://download.brainimagelibrary.org/6b/f5/6bf5b41552ee560e/1055374885</t>
  </si>
  <si>
    <t>/bil/data/6b/f5/6bf5b41552ee560e/1055374885</t>
  </si>
  <si>
    <t>https://download.brainimagelibrary.org/6b/f5/6bf5b41552ee560e/1055374979</t>
  </si>
  <si>
    <t>/bil/data/6b/f5/6bf5b41552ee560e/1055374979</t>
  </si>
  <si>
    <t>https://download.brainimagelibrary.org/6b/f5/6bf5b41552ee560e/1058768573</t>
  </si>
  <si>
    <t>/bil/data/6b/f5/6bf5b41552ee560e/1058768573</t>
  </si>
  <si>
    <t>https://download.brainimagelibrary.org/6b/f5/6bf5b41552ee560e/568517291</t>
  </si>
  <si>
    <t>/bil/data/6b/f5/6bf5b41552ee560e/568517291</t>
  </si>
  <si>
    <t>https://download.brainimagelibrary.org/6b/f5/6bf5b41552ee560e/575810335</t>
  </si>
  <si>
    <t>/bil/data/6b/f5/6bf5b41552ee560e/575810335</t>
  </si>
  <si>
    <t>https://download.brainimagelibrary.org/6b/f5/6bf5b41552ee560e/654022187</t>
  </si>
  <si>
    <t>/bil/data/6b/f5/6bf5b41552ee560e/654022187</t>
  </si>
  <si>
    <t>https://download.brainimagelibrary.org/6b/f5/6bf5b41552ee560e/654022507</t>
  </si>
  <si>
    <t>/bil/data/6b/f5/6bf5b41552ee560e/654022507</t>
  </si>
  <si>
    <t>https://download.brainimagelibrary.org/6b/f5/6bf5b41552ee560e/790818899</t>
  </si>
  <si>
    <t>/bil/data/6b/f5/6bf5b41552ee560e/790818899</t>
  </si>
  <si>
    <t>https://download.brainimagelibrary.org/6b/f5/6bf5b41552ee560e/790818940</t>
  </si>
  <si>
    <t>/bil/data/6b/f5/6bf5b41552ee560e/790818940</t>
  </si>
  <si>
    <t>https://download.brainimagelibrary.org/6b/f5/6bf5b41552ee560e/790872626</t>
  </si>
  <si>
    <t>/bil/data/6b/f5/6bf5b41552ee560e/790872626</t>
  </si>
  <si>
    <t>https://download.brainimagelibrary.org/6b/f5/6bf5b41552ee560e/790874428</t>
  </si>
  <si>
    <t>/bil/data/6b/f5/6bf5b41552ee560e/790874428</t>
  </si>
  <si>
    <t>https://download.brainimagelibrary.org/6b/f5/6bf5b41552ee560e/790878717</t>
  </si>
  <si>
    <t>/bil/data/6b/f5/6bf5b41552ee560e/790878717</t>
  </si>
  <si>
    <t>https://download.brainimagelibrary.org/6b/f5/6bf5b41552ee560e/790878772</t>
  </si>
  <si>
    <t>/bil/data/6b/f5/6bf5b41552ee560e/790878772</t>
  </si>
  <si>
    <t>https://download.brainimagelibrary.org/6b/f5/6bf5b41552ee560e/833804166</t>
  </si>
  <si>
    <t>/bil/data/6b/f5/6bf5b41552ee560e/833804166</t>
  </si>
  <si>
    <t>https://download.brainimagelibrary.org/e0/ea/e0ea5f7d2c9a1728/release_20190923/17545/</t>
  </si>
  <si>
    <t>/bil/data/e0/ea/e0ea5f7d2c9a1728/release_20190923/17545/</t>
  </si>
  <si>
    <t>Dir_17545</t>
  </si>
  <si>
    <t>Tnnt1-IRES2-CreERT2;Ai82;Ai140-321244;Tnnt1-IRES2-CreERT2;Ai82;Ai140-321244;</t>
  </si>
  <si>
    <t>TH; STR</t>
  </si>
  <si>
    <t>https://download.brainimagelibrary.org/b4/d4/b4d4211078a67217/18455/</t>
  </si>
  <si>
    <t>/bil/data/b4/d4/b4d4211078a67217/18455/</t>
  </si>
  <si>
    <t>AIBS_732710254</t>
  </si>
  <si>
    <t>Tnnt1-IRES2-CreERT2/wt;Ai82(TITL-GFP)/Ai140(TIT2L-GFP-ICL-tTA2)</t>
  </si>
  <si>
    <t>https://download.brainimagelibrary.org/e0/ea/e0ea5f7d2c9a1728/release_20190923/18464/</t>
  </si>
  <si>
    <t>/bil/data/e0/ea/e0ea5f7d2c9a1728/release_20190923/18464/</t>
  </si>
  <si>
    <t>Dir_18464</t>
  </si>
  <si>
    <t>Vipr2-IRES2-Cre-neo;Ai166_381488-18464 ;Vipr2-IRES2-Cre-neo;Ai166_381488-18464 ;</t>
  </si>
  <si>
    <t>https://download.brainimagelibrary.org/b4/d4/b4d4211078a67217/18454/</t>
  </si>
  <si>
    <t>/bil/data/b4/d4/b4d4211078a67217/18454/</t>
  </si>
  <si>
    <t>AIBS_732709249</t>
  </si>
  <si>
    <t>https://download.brainimagelibrary.org/e0/ea/e0ea5f7d2c9a1728/release_20190923/18458/</t>
  </si>
  <si>
    <t>/bil/data/e0/ea/e0ea5f7d2c9a1728/release_20190923/18458/</t>
  </si>
  <si>
    <t>Dir_18458</t>
  </si>
  <si>
    <t>Vipr2-IRES2-Cre-neo;Ai166_381487-18458;Vipr2-IRES2-Cre-neo;Ai166_381487-18458;</t>
  </si>
  <si>
    <t>https://download.brainimagelibrary.org/e0/ea/e0ea5f7d2c9a1728/release_20190923/18463/</t>
  </si>
  <si>
    <t>/bil/data/e0/ea/e0ea5f7d2c9a1728/release_20190923/18463/</t>
  </si>
  <si>
    <t>Dir_18463</t>
  </si>
  <si>
    <t>Tnnt1-IRES2-CreERT2;Ai82;Ai140_383680-18463;Tnnt1-IRES2-CreERT2;Ai82;Ai140_383680-18463;</t>
  </si>
  <si>
    <t>https://download.brainimagelibrary.org/e0/ea/e0ea5f7d2c9a1728/release_20190923/18462/</t>
  </si>
  <si>
    <t>/bil/data/e0/ea/e0ea5f7d2c9a1728/release_20190923/18462/</t>
  </si>
  <si>
    <t>Dir_18462</t>
  </si>
  <si>
    <t>Tnnt1-IRES2-CreERT2;Ai82;Ai140_373641-18462;Tnnt1-IRES2-CreERT2;Ai82;Ai140_373641-18462;</t>
  </si>
  <si>
    <t>https://download.brainimagelibrary.org/e0/ea/e0ea5f7d2c9a1728/release_20190923/18457/</t>
  </si>
  <si>
    <t>/bil/data/e0/ea/e0ea5f7d2c9a1728/release_20190923/18457/</t>
  </si>
  <si>
    <t>Dir_18457</t>
  </si>
  <si>
    <t>Vipr2-IRES2-Cre-neo;Ai166_381484-18457 ;Vipr2-IRES2-Cre-neo;Ai166_381484-18457 ;</t>
  </si>
  <si>
    <t>https://download.brainimagelibrary.org/e0/ea/e0ea5f7d2c9a1728/release_20190923/18465/</t>
  </si>
  <si>
    <t>/bil/data/e0/ea/e0ea5f7d2c9a1728/release_20190923/18465/</t>
  </si>
  <si>
    <t>Dir_18465</t>
  </si>
  <si>
    <t>Vipr2-IRES2-Cre-neo;Ai166_383128-18465;Vipr2-IRES2-Cre-neo;Ai166_383128-18465;</t>
  </si>
  <si>
    <t>https://download.brainimagelibrary.org/b4/d4/b4d4211078a67217/18457/</t>
  </si>
  <si>
    <t>/bil/data/b4/d4/b4d4211078a67217/18457/</t>
  </si>
  <si>
    <t>AIBS_732713516</t>
  </si>
  <si>
    <t>Vipr2-IRES2-Cre-neo/wt;Ai166(TIT2L-MORF-ICL-tTA2)/wt</t>
  </si>
  <si>
    <t>https://download.brainimagelibrary.org/e0/ea/e0ea5f7d2c9a1728/release_20190923/18454/</t>
  </si>
  <si>
    <t>/bil/data/e0/ea/e0ea5f7d2c9a1728/release_20190923/18454/</t>
  </si>
  <si>
    <t>Dir_18454</t>
  </si>
  <si>
    <t>Tnnt1-IRES2-CreERT2;Ai82;Ai140_373367-18454;Tnnt1-IRES2-CreERT2;Ai82;Ai140_373367-18454;</t>
  </si>
  <si>
    <t>https://download.brainimagelibrary.org/e0/ea/e0ea5f7d2c9a1728/release_20190923/18455/</t>
  </si>
  <si>
    <t>/bil/data/e0/ea/e0ea5f7d2c9a1728/release_20190923/18455/</t>
  </si>
  <si>
    <t>Dir_18455</t>
  </si>
  <si>
    <t>Tnnt1-IRES2-CreERT2;Ai82;Ai140_373368-18455 ;Tnnt1-IRES2-CreERT2;Ai82;Ai140_373368-18455 ;</t>
  </si>
  <si>
    <t>https://download.brainimagelibrary.org/b4/d4/b4d4211078a67217/17545/</t>
  </si>
  <si>
    <t>/bil/data/b4/d4/b4d4211078a67217/17545/</t>
  </si>
  <si>
    <t>AIBS_732707727</t>
  </si>
  <si>
    <t>https://download.brainimagelibrary.org/b4/d4/b4d4211078a67217/17302/</t>
  </si>
  <si>
    <t>/bil/data/b4/d4/b4d4211078a67217/17302/</t>
  </si>
  <si>
    <t>AIBS_732706821</t>
  </si>
  <si>
    <t>https://download.brainimagelibrary.org/f1/dc/f1dcaeb016197373/373367-18454</t>
  </si>
  <si>
    <t>/bil/data/f1/dc/f1dcaeb016197373/373367-18454</t>
  </si>
  <si>
    <t>https://download.brainimagelibrary.org/f1/dc/f1dcaeb016197373/373368-18455</t>
  </si>
  <si>
    <t>/bil/data/f1/dc/f1dcaeb016197373/373368-18455</t>
  </si>
  <si>
    <t>https://download.brainimagelibrary.org/f1/dc/f1dcaeb016197373/381484-18457</t>
  </si>
  <si>
    <t>/bil/data/f1/dc/f1dcaeb016197373/381484-18457</t>
  </si>
  <si>
    <t>https://download.brainimagelibrary.org/d9/b8/d9b827f296313258/1U01MH114829-01/SW190503-04A/</t>
  </si>
  <si>
    <t>/bil/data/d9/b8/d9b827f296313258/1U01MH114829-01/SW190503-04A/</t>
  </si>
  <si>
    <t>SW190503-04A</t>
  </si>
  <si>
    <t>TTd:AI:AUDv</t>
  </si>
  <si>
    <t>https://download.brainimagelibrary.org/d9/b8/d9b827f296313258/1U01MH114829-01/SW190626-02A/</t>
  </si>
  <si>
    <t>/bil/data/d9/b8/d9b827f296313258/1U01MH114829-01/SW190626-02A/</t>
  </si>
  <si>
    <t>NCBI:txid10135</t>
  </si>
  <si>
    <t>SW190626-02A</t>
  </si>
  <si>
    <t>TTd:fail:PH</t>
  </si>
  <si>
    <t>https://download.brainimagelibrary.org/d9/b8/d9b827f296313258/1U01MH114829-01/SW190507-09A/</t>
  </si>
  <si>
    <t>/bil/data/d9/b8/d9b827f296313258/1U01MH114829-01/SW190507-09A/</t>
  </si>
  <si>
    <t>NCBI:txid10118</t>
  </si>
  <si>
    <t>SW190507-09A</t>
  </si>
  <si>
    <t>TTd:RE:fail</t>
  </si>
  <si>
    <t>https://download.brainimagelibrary.org/84/c1/84c11fe5e4550ca0/SW180131-02A/</t>
  </si>
  <si>
    <t>/bil/data/84/c1/84c11fe5e4550ca0/SW180131-02A/</t>
  </si>
  <si>
    <t>V;VII</t>
  </si>
  <si>
    <t>https://download.brainimagelibrary.org/74/02/7402741313727c9b/tissuecyte_data/0500373425/</t>
  </si>
  <si>
    <t>/bil/data/74/02/7402741313727c9b/tissuecyte_data/0500373425/</t>
  </si>
  <si>
    <t>VAL Ventral anterior-lateral complex of the thalamus</t>
  </si>
  <si>
    <t>https://download.brainimagelibrary.org/04/64/04646ca62a4c2ad4/1U19MH114821-01/SW190306-03A</t>
  </si>
  <si>
    <t>/bil/data/04/64/04646ca62a4c2ad4/1U19MH114821-01/SW190306-03A</t>
  </si>
  <si>
    <t>SW190306-03A</t>
  </si>
  <si>
    <t>VAL:GPi:RT:VPL</t>
  </si>
  <si>
    <t>https://download.brainimagelibrary.org/e8/20/e820c8267a0cbedb/2018Q4_U01/SW180301-02A/</t>
  </si>
  <si>
    <t>/bil/data/e8/20/e820c8267a0cbedb/2018Q4_U01/SW180301-02A/</t>
  </si>
  <si>
    <t>SW180301-02A</t>
  </si>
  <si>
    <t>VAL:MOp-ul:SSp-ul</t>
  </si>
  <si>
    <t>https://download.brainimagelibrary.org/90/a9/90a90c314769c834/1U01MH114829-01/SW190607-10A</t>
  </si>
  <si>
    <t>/bil/data/90/a9/90a90c314769c834/1U01MH114829-01/SW190607-10A</t>
  </si>
  <si>
    <t>SW190607-10A</t>
  </si>
  <si>
    <t>VAL:SSp:VAL:VAL</t>
  </si>
  <si>
    <t>https://download.brainimagelibrary.org/ec/80/ec8077684d25fc8b/0539061876</t>
  </si>
  <si>
    <t>/bil/data/ec/80/ec8077684d25fc8b/0539061876</t>
  </si>
  <si>
    <t>AIBS_827595244</t>
  </si>
  <si>
    <t>Ntrk1-IRES-Cre/wt</t>
  </si>
  <si>
    <t>VCO Ventral cochlear nucleus</t>
  </si>
  <si>
    <t>https://download.brainimagelibrary.org/a1/95/a195104028431a3c/dBMN_spGAL4_VNC/</t>
  </si>
  <si>
    <t>/bil/data/a1/95/a195104028431a3c/dBMN_spGAL4_VNC/</t>
  </si>
  <si>
    <t>a195104028431a3c</t>
  </si>
  <si>
    <t>20201006_VT050279_DBD_VT019023_AD_20x_GFP_VNC_1</t>
  </si>
  <si>
    <t>Ventral nerve cord (VNC)</t>
  </si>
  <si>
    <t>dBMN_spGAL4_VNC: Whole-VNC confocal imaging of fly driver line dBMN_spGAL4 expressing mCD8::GFP, stained using GFP (green channel) and NC82 (red channel) antibodies</t>
  </si>
  <si>
    <t>Confocal z-stacks (.tiff stacks) transgenic driver lines that express in mechanosensory neurons innervating specific bristle populations on the Drosophila melanogaster head. The neurons that are targeted by each driver line were labeled by expressing mCD8::GFP under control of the UAS or LexAop promotors, and then stained using anti-GFP (green channel) and NC82 antibodies (red channel). The processed images are published in Figure 3 â€“ figure supplement 1 of the manuscript â€œSomatotopic organization among parallel sensory pathways that promote a grooming sequence in Drosophila (https://doi.org/10.1101/2023.02.11.528119)â€_x009d_. The confocal stacks used to produce these images are organized based on the driver line used in each figure panel.</t>
  </si>
  <si>
    <t>https://download.brainimagelibrary.org/a1/95/a195104028431a3c/InOmBMN_LexA_VNC/</t>
  </si>
  <si>
    <t>/bil/data/a1/95/a195104028431a3c/InOmBMN_LexA_VNC/</t>
  </si>
  <si>
    <t>eyebristleLexA_L4_Sum_VNC</t>
  </si>
  <si>
    <t>InOmBMN_LexA_VNC: Whole-VNC confocal imaging of fly driver line InOmBMN_LexA expressing mCD8::GFP, stained using GFP (green channel) and NC82 (red channel) antibodies</t>
  </si>
  <si>
    <t>https://download.brainimagelibrary.org/a1/95/a195104028431a3c/pBMN_spGAL4_VNC/</t>
  </si>
  <si>
    <t>/bil/data/a1/95/a195104028431a3c/pBMN_spGAL4_VNC/</t>
  </si>
  <si>
    <t>20201007_VT050279_DBD_28D07_AD_20x_GFP_VNC_2</t>
  </si>
  <si>
    <t>pBMN_spGAL4_VNC: Whole-VNC confocal imaging of fly driver line pBMN_spGAL4 expressing mCD8::GFP, stained using GFP (green channel) and NC82 (red channel) antibodies</t>
  </si>
  <si>
    <t>https://download.brainimagelibrary.org/a1/95/a195104028431a3c/TasteBMN_spGAL4_VNC/</t>
  </si>
  <si>
    <t>/bil/data/a1/95/a195104028431a3c/TasteBMN_spGAL4_VNC/</t>
  </si>
  <si>
    <t>20201005_11D02_DBD_VT023783_AD_20x_GFP_vnc_2</t>
  </si>
  <si>
    <t>TasteBMN_spGAL4_VNC: Whole-VNC confocal imaging of fly driver line TasteBMN_spGAL4 expressing mCD8::GFP, stained using GFP (green channel) and NC82 (red channel) antibodies</t>
  </si>
  <si>
    <t>https://download.brainimagelibrary.org/61/90/6190bf65dac65960/1U19MH114831-01/SW210525-01A</t>
  </si>
  <si>
    <t>/bil/data/61/90/6190bf65dac65960/1U19MH114831-01/SW210525-01A</t>
  </si>
  <si>
    <t>SW210525-01</t>
  </si>
  <si>
    <t>vhc:CA3:SUBv</t>
  </si>
  <si>
    <t>https://download.brainimagelibrary.org/e5/e8/e5e8dfa29e9b1324/190306_JH_HK0113_Tle4LSLflp_VISp_V1_female_processed/</t>
  </si>
  <si>
    <t>/bil/data/e5/e8/e5e8dfa29e9b1324/190306_JH_HK0113_Tle4LSLflp_VISp_V1_female_processed/</t>
  </si>
  <si>
    <t>e5e8dfa29e9b1324</t>
  </si>
  <si>
    <t>190306_JH_HK0113_Tle4LSLflp_VISp_V1_female</t>
  </si>
  <si>
    <t>VIPs</t>
  </si>
  <si>
    <t>https://download.brainimagelibrary.org/1a/80/1a80abd92036d17d/191029_JH_HK0232_Fezf2LSLflp_VISa_parietal_male_processed</t>
  </si>
  <si>
    <t>/bil/data/1a/80/1a80abd92036d17d/191029_JH_HK0232_Fezf2LSLflp_VISa_parietal_male_processed</t>
  </si>
  <si>
    <t>1a80abd92036d17d</t>
  </si>
  <si>
    <t>191029_JH_HK0232_Fezf2LSLflp_VISa_parietal_male_processed</t>
  </si>
  <si>
    <t>VISa</t>
  </si>
  <si>
    <t>191029_JH_HK0232_Fezf2LSLflp_VISa_parietal_male</t>
  </si>
  <si>
    <t>https://download.brainimagelibrary.org/29/ab/29abdf9622add58c/191119_JH_HK0241_FoxP2_VISa_parietal_male_processed</t>
  </si>
  <si>
    <t>/bil/data/29/ab/29abdf9622add58c/191119_JH_HK0241_FoxP2_VISa_parietal_male_processed</t>
  </si>
  <si>
    <t>29abdf9622add58c</t>
  </si>
  <si>
    <t>191119_JH_HK0241_FoxP2_VISa_parietal_male_processed</t>
  </si>
  <si>
    <t>191119_JH_HK0241_FoxP2_VISa_parietal_male</t>
  </si>
  <si>
    <t>https://download.brainimagelibrary.org/92/1b/921ba5348a0967a4/191118_JH_HK0240_Tle4LSLflp_VISa_parietal_female_processed</t>
  </si>
  <si>
    <t>/bil/data/92/1b/921ba5348a0967a4/191118_JH_HK0240_Tle4LSLflp_VISa_parietal_female_processed</t>
  </si>
  <si>
    <t>921ba5348a0967a4</t>
  </si>
  <si>
    <t>191118_JH_HK0240_Tle4LSLflp_VISa_parietal_female_processed</t>
  </si>
  <si>
    <t>191118_JH_HK0240_Tle4LSLflp_VISa_parietal_female</t>
  </si>
  <si>
    <t>https://download.brainimagelibrary.org/a1/66/a1661a3098ffe83a/191117_JH_HK0239_PlexinD1LSLflp_VISa_parietal_male_processed</t>
  </si>
  <si>
    <t>/bil/data/a1/66/a1661a3098ffe83a/191117_JH_HK0239_PlexinD1LSLflp_VISa_parietal_male_processed</t>
  </si>
  <si>
    <t>a1661a3098ffe83a</t>
  </si>
  <si>
    <t>191117_JH_HK0239_PlexinD1LSLflp_VISa_parietal_male_processed</t>
  </si>
  <si>
    <t>191117_JH_HK0239_PlexinD1LSLflp_VISa_parietal_male</t>
  </si>
  <si>
    <t>https://download.brainimagelibrary.org/be/ab/beabe9bdadb6a9d8/191111_JH_HK0236_PlexinD1LSLflp_VISa_parietal_female_processed</t>
  </si>
  <si>
    <t>/bil/data/be/ab/beabe9bdadb6a9d8/191111_JH_HK0236_PlexinD1LSLflp_VISa_parietal_female_processed</t>
  </si>
  <si>
    <t>beabe9bdadb6a9d8</t>
  </si>
  <si>
    <t>191111_JH_HK0236_PlexinD1LSLflp_VISa_parietal_female_processed</t>
  </si>
  <si>
    <t>191111_JH_HK0236_PlexinD1LSLflp_VISa_parietal_female</t>
  </si>
  <si>
    <t>https://download.brainimagelibrary.org/3e/f1/3ef11b322b4cfdca/190319_JH_HK0121_PlexinD1LSLflp_VISp_parietal_male_processed/</t>
  </si>
  <si>
    <t>/bil/data/3e/f1/3ef11b322b4cfdca/190319_JH_HK0121_PlexinD1LSLflp_VISp_parietal_male_processed/</t>
  </si>
  <si>
    <t>3ef11b322b4cfdca</t>
  </si>
  <si>
    <t>190319_JH_HK0121_PlexinD1LSLflp_VISp_parietal_male</t>
  </si>
  <si>
    <t>https://download.brainimagelibrary.org/a0/09/a009a5dabe027988/190109_JH_HK0081_Fezf2LSLflp_VISa_parietalcortex_female_processed/</t>
  </si>
  <si>
    <t>/bil/data/a0/09/a009a5dabe027988/190109_JH_HK0081_Fezf2LSLflp_VISa_parietalcortex_female_processed/</t>
  </si>
  <si>
    <t>a009a5dabe027988</t>
  </si>
  <si>
    <t>190109_JH_HK0081_Fezf2LSLflp_VISa_parietalcortex_female</t>
  </si>
  <si>
    <t>https://download.brainimagelibrary.org/17/28/1728aaa5a67cb758/0539056969/</t>
  </si>
  <si>
    <t>/bil/data/17/28/1728aaa5a67cb758/0539056969/</t>
  </si>
  <si>
    <t>AIBS_791176887</t>
  </si>
  <si>
    <t>VISal</t>
  </si>
  <si>
    <t>https://download.brainimagelibrary.org/17/28/1728aaa5a67cb758/0539060396/</t>
  </si>
  <si>
    <t>/bil/data/17/28/1728aaa5a67cb758/0539060396/</t>
  </si>
  <si>
    <t>AIBS_783267070</t>
  </si>
  <si>
    <t>C57BL/6J;Rbp4-Cre_KL100;</t>
  </si>
  <si>
    <t>https://download.brainimagelibrary.org/17/28/1728aaa5a67cb758/0539060398/</t>
  </si>
  <si>
    <t>/bil/data/17/28/1728aaa5a67cb758/0539060398/</t>
  </si>
  <si>
    <t>AIBS_783267057</t>
  </si>
  <si>
    <t>https://download.brainimagelibrary.org/ec/80/ec8077684d25fc8b/0539059883</t>
  </si>
  <si>
    <t>/bil/data/ec/80/ec8077684d25fc8b/0539059883</t>
  </si>
  <si>
    <t>AIBS_786191848</t>
  </si>
  <si>
    <t>VISal Anterolateral visual area</t>
  </si>
  <si>
    <t>https://download.brainimagelibrary.org/17/28/1728aaa5a67cb758/0539056686/</t>
  </si>
  <si>
    <t>/bil/data/17/28/1728aaa5a67cb758/0539056686/</t>
  </si>
  <si>
    <t>AIBS_769352458</t>
  </si>
  <si>
    <t>C57BL/6J;Tlx3-Cre_PL56;</t>
  </si>
  <si>
    <t>VISam</t>
  </si>
  <si>
    <t>https://download.brainimagelibrary.org/17/28/1728aaa5a67cb758/0539057153/</t>
  </si>
  <si>
    <t>/bil/data/17/28/1728aaa5a67cb758/0539057153/</t>
  </si>
  <si>
    <t>AIBS_791176908</t>
  </si>
  <si>
    <t>https://download.brainimagelibrary.org/17/28/1728aaa5a67cb758/0539059913/</t>
  </si>
  <si>
    <t>/bil/data/17/28/1728aaa5a67cb758/0539059913/</t>
  </si>
  <si>
    <t>AIBS_789143230</t>
  </si>
  <si>
    <t>https://download.brainimagelibrary.org/17/28/1728aaa5a67cb758/0539059915/</t>
  </si>
  <si>
    <t>/bil/data/17/28/1728aaa5a67cb758/0539059915/</t>
  </si>
  <si>
    <t>AIBS_789143239</t>
  </si>
  <si>
    <t>VISl</t>
  </si>
  <si>
    <t>https://download.brainimagelibrary.org/ec/80/ec8077684d25fc8b/0539056488</t>
  </si>
  <si>
    <t>/bil/data/ec/80/ec8077684d25fc8b/0539056488</t>
  </si>
  <si>
    <t>AIBS_799910304</t>
  </si>
  <si>
    <t>Nr5a1-Cre/wt</t>
  </si>
  <si>
    <t>VISl Lateral visual area</t>
  </si>
  <si>
    <t>https://download.brainimagelibrary.org/ec/80/ec8077684d25fc8b/0539059770</t>
  </si>
  <si>
    <t>/bil/data/ec/80/ec8077684d25fc8b/0539059770</t>
  </si>
  <si>
    <t>AIBS_863669579</t>
  </si>
  <si>
    <t>Pvalb-IRES-Cre/wt</t>
  </si>
  <si>
    <t>https://download.brainimagelibrary.org/ec/80/ec8077684d25fc8b/0539059804</t>
  </si>
  <si>
    <t>/bil/data/ec/80/ec8077684d25fc8b/0539059804</t>
  </si>
  <si>
    <t>AIBS_863669588</t>
  </si>
  <si>
    <t>https://download.brainimagelibrary.org/ec/80/ec8077684d25fc8b/0539059811</t>
  </si>
  <si>
    <t>/bil/data/ec/80/ec8077684d25fc8b/0539059811</t>
  </si>
  <si>
    <t>AIBS_799910293</t>
  </si>
  <si>
    <t>https://download.brainimagelibrary.org/ec/80/ec8077684d25fc8b/0539059833</t>
  </si>
  <si>
    <t>/bil/data/ec/80/ec8077684d25fc8b/0539059833</t>
  </si>
  <si>
    <t>AIBS_786191839</t>
  </si>
  <si>
    <t>https://download.brainimagelibrary.org/ec/80/ec8077684d25fc8b/0539059865</t>
  </si>
  <si>
    <t>/bil/data/ec/80/ec8077684d25fc8b/0539059865</t>
  </si>
  <si>
    <t>AIBS_786191823</t>
  </si>
  <si>
    <t>https://download.brainimagelibrary.org/ec/80/ec8077684d25fc8b/0539059867</t>
  </si>
  <si>
    <t>/bil/data/ec/80/ec8077684d25fc8b/0539059867</t>
  </si>
  <si>
    <t>AIBS_786191831</t>
  </si>
  <si>
    <t>https://download.brainimagelibrary.org/ec/80/ec8077684d25fc8b/0539060412</t>
  </si>
  <si>
    <t>/bil/data/ec/80/ec8077684d25fc8b/0539060412</t>
  </si>
  <si>
    <t>AIBS_783267086</t>
  </si>
  <si>
    <t>https://download.brainimagelibrary.org/ec/80/ec8077684d25fc8b/0539061987</t>
  </si>
  <si>
    <t>/bil/data/ec/80/ec8077684d25fc8b/0539061987</t>
  </si>
  <si>
    <t>AIBS_791176950</t>
  </si>
  <si>
    <t>https://download.brainimagelibrary.org/ec/80/ec8077684d25fc8b/0539062100</t>
  </si>
  <si>
    <t>/bil/data/ec/80/ec8077684d25fc8b/0539062100</t>
  </si>
  <si>
    <t>AIBS_791176970</t>
  </si>
  <si>
    <t>https://download.brainimagelibrary.org/a5/91/a5913ecb81864927/859075920</t>
  </si>
  <si>
    <t>/bil/data/a5/91/a5913ecb81864927/859075920</t>
  </si>
  <si>
    <t>Sncg-IRES2-FlpO-neo/wt;Ai65F/wt</t>
  </si>
  <si>
    <t>VISl1</t>
  </si>
  <si>
    <t>Neuron Morphology data in .swc format from Patch-seq experiments in mouse cortex, Cell ID 859075920</t>
  </si>
  <si>
    <t>https://download.brainimagelibrary.org/17/28/1728aaa5a67cb758/0539059809/</t>
  </si>
  <si>
    <t>/bil/data/17/28/1728aaa5a67cb758/0539059809/</t>
  </si>
  <si>
    <t>AIBS_799910284</t>
  </si>
  <si>
    <t>VISp</t>
  </si>
  <si>
    <t>https://download.brainimagelibrary.org/17/28/1728aaa5a67cb758/0539061615/</t>
  </si>
  <si>
    <t>/bil/data/17/28/1728aaa5a67cb758/0539061615/</t>
  </si>
  <si>
    <t>AIBS_769758824</t>
  </si>
  <si>
    <t>C57BL/6J;A930038C07Rik-Tg1-Cre;</t>
  </si>
  <si>
    <t>https://download.brainimagelibrary.org/1c/7b/1c7b9fb3f2bfed55/190110_JH_HK0082_PlexinLSLflp_MOs_RFA_male_processed/</t>
  </si>
  <si>
    <t>/bil/data/1c/7b/1c7b9fb3f2bfed55/190110_JH_HK0082_PlexinLSLflp_MOs_RFA_male_processed/</t>
  </si>
  <si>
    <t>1c7b9fb3f2bfed55</t>
  </si>
  <si>
    <t>190110_JH_HK0082_PlexinLSLflp_MOs_RFA_male</t>
  </si>
  <si>
    <t>https://download.brainimagelibrary.org/6f/e6/6fe6ed54d08f5227/190103_JH_HK0078_Tle4LSLflp_VISp_V1_female_processed/</t>
  </si>
  <si>
    <t>/bil/data/6f/e6/6fe6ed54d08f5227/190103_JH_HK0078_Tle4LSLflp_VISp_V1_female_processed/</t>
  </si>
  <si>
    <t>6fe6ed54d08f5227</t>
  </si>
  <si>
    <t>190103_JH_HK0078_Tle4LSLflp_VISp_V1_female</t>
  </si>
  <si>
    <t>https://download.brainimagelibrary.org/f3/9a/f39ac38e0ab0b318/180912_JH_HK38_Fezf2LSLflp_V1_female_processed/</t>
  </si>
  <si>
    <t>/bil/data/f3/9a/f39ac38e0ab0b318/180912_JH_HK38_Fezf2LSLflp_V1_female_processed/</t>
  </si>
  <si>
    <t>f39ac38e0ab0b318</t>
  </si>
  <si>
    <t>180912_JH_HK38_Fezf2LSLflp_V1_female</t>
  </si>
  <si>
    <t>https://download.brainimagelibrary.org/84/aa/84aa97d12a6c17ba/180702_A022_WG_PlexinD1V1female_processed/</t>
  </si>
  <si>
    <t>/bil/data/84/aa/84aa97d12a6c17ba/180702_A022_WG_PlexinD1V1female_processed/</t>
  </si>
  <si>
    <t>180702_A022_WG_PlexinD1V1female_processed</t>
  </si>
  <si>
    <t>Strain_Name='C57BL6/Agouti/Swiss'; Pynline_Driver_InjectionSite='PlexinD1V1'</t>
  </si>
  <si>
    <t>https://download.brainimagelibrary.org/ec/80/ec8077684d25fc8b/0539056372</t>
  </si>
  <si>
    <t>/bil/data/ec/80/ec8077684d25fc8b/0539056372</t>
  </si>
  <si>
    <t>AIBS_774059178</t>
  </si>
  <si>
    <t>VISp Primary visual area</t>
  </si>
  <si>
    <t>https://download.brainimagelibrary.org/ec/80/ec8077684d25fc8b/0539056920</t>
  </si>
  <si>
    <t>/bil/data/ec/80/ec8077684d25fc8b/0539056920</t>
  </si>
  <si>
    <t>AIBS_778886018</t>
  </si>
  <si>
    <t>Sepw1-Cre_NP39/wt</t>
  </si>
  <si>
    <t>https://download.brainimagelibrary.org/ec/80/ec8077684d25fc8b/0539057292</t>
  </si>
  <si>
    <t>/bil/data/ec/80/ec8077684d25fc8b/0539057292</t>
  </si>
  <si>
    <t>AIBS_774059197</t>
  </si>
  <si>
    <t>https://download.brainimagelibrary.org/ec/80/ec8077684d25fc8b/0539059662</t>
  </si>
  <si>
    <t>/bil/data/ec/80/ec8077684d25fc8b/0539059662</t>
  </si>
  <si>
    <t>AIBS_783267103</t>
  </si>
  <si>
    <t>https://download.brainimagelibrary.org/ec/80/ec8077684d25fc8b/0539059831</t>
  </si>
  <si>
    <t>/bil/data/ec/80/ec8077684d25fc8b/0539059831</t>
  </si>
  <si>
    <t>AIBS_786191814</t>
  </si>
  <si>
    <t>https://download.brainimagelibrary.org/ec/80/ec8077684d25fc8b/0539059875</t>
  </si>
  <si>
    <t>/bil/data/ec/80/ec8077684d25fc8b/0539059875</t>
  </si>
  <si>
    <t>AIBS_852838915</t>
  </si>
  <si>
    <t>https://download.brainimagelibrary.org/ec/80/ec8077684d25fc8b/0539061502</t>
  </si>
  <si>
    <t>/bil/data/ec/80/ec8077684d25fc8b/0539061502</t>
  </si>
  <si>
    <t>AIBS_783267042</t>
  </si>
  <si>
    <t>https://download.brainimagelibrary.org/ec/80/ec8077684d25fc8b/0539062080</t>
  </si>
  <si>
    <t>/bil/data/ec/80/ec8077684d25fc8b/0539062080</t>
  </si>
  <si>
    <t>AIBS_791176929</t>
  </si>
  <si>
    <t>https://download.brainimagelibrary.org/9d/6d/9d6d3526d842d47f/1U19MH114831-01/SW190909-01A</t>
  </si>
  <si>
    <t>/bil/data/9d/6d/9d6d3526d842d47f/1U19MH114831-01/SW190909-01A</t>
  </si>
  <si>
    <t>SW190909-01A</t>
  </si>
  <si>
    <t>VISp:VISp:SSp</t>
  </si>
  <si>
    <t>https://download.brainimagelibrary.org/a5/91/a5913ecb81864927/644976625</t>
  </si>
  <si>
    <t>/bil/data/a5/91/a5913ecb81864927/644976625</t>
  </si>
  <si>
    <t>Ndnf-IRES2-dgCre/wt;Ai14(RCL-tdT)/wt</t>
  </si>
  <si>
    <t>VISp1</t>
  </si>
  <si>
    <t>Neuron Morphology data in .swc format from Patch-seq experiments in mouse cortex, Cell ID 644976625</t>
  </si>
  <si>
    <t>https://download.brainimagelibrary.org/a5/91/a5913ecb81864927/653031656</t>
  </si>
  <si>
    <t>/bil/data/a5/91/a5913ecb81864927/653031656</t>
  </si>
  <si>
    <t>Neuron Morphology data in .swc format from Patch-seq experiments in mouse cortex, Cell ID 653031656</t>
  </si>
  <si>
    <t>https://download.brainimagelibrary.org/a5/91/a5913ecb81864927/750378755</t>
  </si>
  <si>
    <t>/bil/data/a5/91/a5913ecb81864927/750378755</t>
  </si>
  <si>
    <t>Ndnf-IRES2-dgCre/wt;Slc32a1-IRES2-FlpO/wt;Ai65(RCFL-tdT)/wt</t>
  </si>
  <si>
    <t>Neuron Morphology data in .swc format from Patch-seq experiments in mouse cortex, Cell ID 750378755</t>
  </si>
  <si>
    <t>https://download.brainimagelibrary.org/a5/91/a5913ecb81864927/752076719</t>
  </si>
  <si>
    <t>/bil/data/a5/91/a5913ecb81864927/752076719</t>
  </si>
  <si>
    <t>Neuron Morphology data in .swc format from Patch-seq experiments in mouse cortex, Cell ID 752076719</t>
  </si>
  <si>
    <t>https://download.brainimagelibrary.org/a5/91/a5913ecb81864927/760949922</t>
  </si>
  <si>
    <t>/bil/data/a5/91/a5913ecb81864927/760949922</t>
  </si>
  <si>
    <t>Vip-IRES-Cre/wt;Npy-IRES2-FlpO/wt;Ai65(RCFL-tdT)/wt</t>
  </si>
  <si>
    <t>Neuron Morphology data in .swc format from Patch-seq experiments in mouse cortex, Cell ID 760949922</t>
  </si>
  <si>
    <t>https://download.brainimagelibrary.org/a5/91/a5913ecb81864927/764484965</t>
  </si>
  <si>
    <t>/bil/data/a5/91/a5913ecb81864927/764484965</t>
  </si>
  <si>
    <t>Slc32a1-IRES-Cre/wt;Ai14(RCL-tdT)/wt</t>
  </si>
  <si>
    <t>Neuron Morphology data in .swc format from Patch-seq experiments in mouse cortex, Cell ID 764484965</t>
  </si>
  <si>
    <t>https://download.brainimagelibrary.org/a5/91/a5913ecb81864927/764899841</t>
  </si>
  <si>
    <t>/bil/data/a5/91/a5913ecb81864927/764899841</t>
  </si>
  <si>
    <t>Neuron Morphology data in .swc format from Patch-seq experiments in mouse cortex, Cell ID 764899841</t>
  </si>
  <si>
    <t>https://download.brainimagelibrary.org/a5/91/a5913ecb81864927/788349250</t>
  </si>
  <si>
    <t>/bil/data/a5/91/a5913ecb81864927/788349250</t>
  </si>
  <si>
    <t>Neuron Morphology data in .swc format from Patch-seq experiments in mouse cortex, Cell ID 788349250</t>
  </si>
  <si>
    <t>https://download.brainimagelibrary.org/a5/91/a5913ecb81864927/844242654</t>
  </si>
  <si>
    <t>/bil/data/a5/91/a5913ecb81864927/844242654</t>
  </si>
  <si>
    <t>Neuron Morphology data in .swc format from Patch-seq experiments in mouse cortex, Cell ID 844242654</t>
  </si>
  <si>
    <t>https://download.brainimagelibrary.org/a5/91/a5913ecb81864927/855995114</t>
  </si>
  <si>
    <t>/bil/data/a5/91/a5913ecb81864927/855995114</t>
  </si>
  <si>
    <t>Neuron Morphology data in .swc format from Patch-seq experiments in mouse cortex, Cell ID 855995114</t>
  </si>
  <si>
    <t>https://download.brainimagelibrary.org/a5/91/a5913ecb81864927/857264868</t>
  </si>
  <si>
    <t>/bil/data/a5/91/a5913ecb81864927/857264868</t>
  </si>
  <si>
    <t>Neuron Morphology data in .swc format from Patch-seq experiments in mouse cortex, Cell ID 857264868</t>
  </si>
  <si>
    <t>https://download.brainimagelibrary.org/a5/91/a5913ecb81864927/992421687</t>
  </si>
  <si>
    <t>/bil/data/a5/91/a5913ecb81864927/992421687</t>
  </si>
  <si>
    <t>Neuron Morphology data in .swc format from Patch-seq experiments in mouse cortex, Cell ID 992421687</t>
  </si>
  <si>
    <t>EM</t>
  </si>
  <si>
    <t>https://download.brainimagelibrary.org/9a/d0/9ad0d3df8d000071/1043176278</t>
  </si>
  <si>
    <t>/bil/data/9a/d0/9ad0d3df8d000071/1043176278</t>
  </si>
  <si>
    <t>IARPA</t>
  </si>
  <si>
    <t>9ad0d3df8d000071</t>
  </si>
  <si>
    <t>AIBS/Seung/Tolias</t>
  </si>
  <si>
    <t>IARPA: D16PC00003 (Baylor), D16PC00004 (Allen), D16PC0005 (Princeton)</t>
  </si>
  <si>
    <t>VISp2/3</t>
  </si>
  <si>
    <t>AIBS_EM_reconstructions_September_2020</t>
  </si>
  <si>
    <t>301 neuron reconstructions in swc format. Each reconstruction has an swc marker annotation file where '10' indicates that dendrites were truncated and '30' is the node where the surface of the tissue was closest to the soma. Each reconstruction also has an HDF5 file mapping the synapses of the neuron.</t>
  </si>
  <si>
    <t>https://download.brainimagelibrary.org/9a/d0/9ad0d3df8d000071/1043176279</t>
  </si>
  <si>
    <t>/bil/data/9a/d0/9ad0d3df8d000071/1043176279</t>
  </si>
  <si>
    <t>https://download.brainimagelibrary.org/9a/d0/9ad0d3df8d000071/1043176280</t>
  </si>
  <si>
    <t>/bil/data/9a/d0/9ad0d3df8d000071/1043176280</t>
  </si>
  <si>
    <t>https://download.brainimagelibrary.org/9a/d0/9ad0d3df8d000071/1043176281</t>
  </si>
  <si>
    <t>/bil/data/9a/d0/9ad0d3df8d000071/1043176281</t>
  </si>
  <si>
    <t>https://download.brainimagelibrary.org/9a/d0/9ad0d3df8d000071/1043176282</t>
  </si>
  <si>
    <t>/bil/data/9a/d0/9ad0d3df8d000071/1043176282</t>
  </si>
  <si>
    <t>https://download.brainimagelibrary.org/9a/d0/9ad0d3df8d000071/1043176283</t>
  </si>
  <si>
    <t>/bil/data/9a/d0/9ad0d3df8d000071/1043176283</t>
  </si>
  <si>
    <t>https://download.brainimagelibrary.org/9a/d0/9ad0d3df8d000071/1043176284</t>
  </si>
  <si>
    <t>/bil/data/9a/d0/9ad0d3df8d000071/1043176284</t>
  </si>
  <si>
    <t>https://download.brainimagelibrary.org/9a/d0/9ad0d3df8d000071/1043176285</t>
  </si>
  <si>
    <t>/bil/data/9a/d0/9ad0d3df8d000071/1043176285</t>
  </si>
  <si>
    <t>https://download.brainimagelibrary.org/9a/d0/9ad0d3df8d000071/1043176286</t>
  </si>
  <si>
    <t>/bil/data/9a/d0/9ad0d3df8d000071/1043176286</t>
  </si>
  <si>
    <t>https://download.brainimagelibrary.org/9a/d0/9ad0d3df8d000071/1043176287</t>
  </si>
  <si>
    <t>/bil/data/9a/d0/9ad0d3df8d000071/1043176287</t>
  </si>
  <si>
    <t>https://download.brainimagelibrary.org/9a/d0/9ad0d3df8d000071/1043176288</t>
  </si>
  <si>
    <t>/bil/data/9a/d0/9ad0d3df8d000071/1043176288</t>
  </si>
  <si>
    <t>https://download.brainimagelibrary.org/9a/d0/9ad0d3df8d000071/1043176289</t>
  </si>
  <si>
    <t>/bil/data/9a/d0/9ad0d3df8d000071/1043176289</t>
  </si>
  <si>
    <t>https://download.brainimagelibrary.org/9a/d0/9ad0d3df8d000071/1043176290</t>
  </si>
  <si>
    <t>/bil/data/9a/d0/9ad0d3df8d000071/1043176290</t>
  </si>
  <si>
    <t>https://download.brainimagelibrary.org/9a/d0/9ad0d3df8d000071/1043176291</t>
  </si>
  <si>
    <t>/bil/data/9a/d0/9ad0d3df8d000071/1043176291</t>
  </si>
  <si>
    <t>https://download.brainimagelibrary.org/9a/d0/9ad0d3df8d000071/1043176292</t>
  </si>
  <si>
    <t>/bil/data/9a/d0/9ad0d3df8d000071/1043176292</t>
  </si>
  <si>
    <t>https://download.brainimagelibrary.org/9a/d0/9ad0d3df8d000071/1043176293</t>
  </si>
  <si>
    <t>/bil/data/9a/d0/9ad0d3df8d000071/1043176293</t>
  </si>
  <si>
    <t>https://download.brainimagelibrary.org/9a/d0/9ad0d3df8d000071/1043176294</t>
  </si>
  <si>
    <t>/bil/data/9a/d0/9ad0d3df8d000071/1043176294</t>
  </si>
  <si>
    <t>https://download.brainimagelibrary.org/9a/d0/9ad0d3df8d000071/1043176295</t>
  </si>
  <si>
    <t>/bil/data/9a/d0/9ad0d3df8d000071/1043176295</t>
  </si>
  <si>
    <t>https://download.brainimagelibrary.org/9a/d0/9ad0d3df8d000071/1043176296</t>
  </si>
  <si>
    <t>/bil/data/9a/d0/9ad0d3df8d000071/1043176296</t>
  </si>
  <si>
    <t>https://download.brainimagelibrary.org/9a/d0/9ad0d3df8d000071/1043176297</t>
  </si>
  <si>
    <t>/bil/data/9a/d0/9ad0d3df8d000071/1043176297</t>
  </si>
  <si>
    <t>https://download.brainimagelibrary.org/9a/d0/9ad0d3df8d000071/1043176298</t>
  </si>
  <si>
    <t>/bil/data/9a/d0/9ad0d3df8d000071/1043176298</t>
  </si>
  <si>
    <t>https://download.brainimagelibrary.org/9a/d0/9ad0d3df8d000071/1043176299</t>
  </si>
  <si>
    <t>/bil/data/9a/d0/9ad0d3df8d000071/1043176299</t>
  </si>
  <si>
    <t>https://download.brainimagelibrary.org/9a/d0/9ad0d3df8d000071/1043176300</t>
  </si>
  <si>
    <t>/bil/data/9a/d0/9ad0d3df8d000071/1043176300</t>
  </si>
  <si>
    <t>https://download.brainimagelibrary.org/9a/d0/9ad0d3df8d000071/1043176301</t>
  </si>
  <si>
    <t>/bil/data/9a/d0/9ad0d3df8d000071/1043176301</t>
  </si>
  <si>
    <t>https://download.brainimagelibrary.org/9a/d0/9ad0d3df8d000071/1043176302</t>
  </si>
  <si>
    <t>/bil/data/9a/d0/9ad0d3df8d000071/1043176302</t>
  </si>
  <si>
    <t>https://download.brainimagelibrary.org/9a/d0/9ad0d3df8d000071/1043176303</t>
  </si>
  <si>
    <t>/bil/data/9a/d0/9ad0d3df8d000071/1043176303</t>
  </si>
  <si>
    <t>https://download.brainimagelibrary.org/9a/d0/9ad0d3df8d000071/1043176304</t>
  </si>
  <si>
    <t>/bil/data/9a/d0/9ad0d3df8d000071/1043176304</t>
  </si>
  <si>
    <t>https://download.brainimagelibrary.org/9a/d0/9ad0d3df8d000071/1043176305</t>
  </si>
  <si>
    <t>/bil/data/9a/d0/9ad0d3df8d000071/1043176305</t>
  </si>
  <si>
    <t>https://download.brainimagelibrary.org/9a/d0/9ad0d3df8d000071/1043176306</t>
  </si>
  <si>
    <t>/bil/data/9a/d0/9ad0d3df8d000071/1043176306</t>
  </si>
  <si>
    <t>https://download.brainimagelibrary.org/9a/d0/9ad0d3df8d000071/1043176307</t>
  </si>
  <si>
    <t>/bil/data/9a/d0/9ad0d3df8d000071/1043176307</t>
  </si>
  <si>
    <t>https://download.brainimagelibrary.org/9a/d0/9ad0d3df8d000071/1043176308</t>
  </si>
  <si>
    <t>/bil/data/9a/d0/9ad0d3df8d000071/1043176308</t>
  </si>
  <si>
    <t>https://download.brainimagelibrary.org/9a/d0/9ad0d3df8d000071/1043176309</t>
  </si>
  <si>
    <t>/bil/data/9a/d0/9ad0d3df8d000071/1043176309</t>
  </si>
  <si>
    <t>https://download.brainimagelibrary.org/9a/d0/9ad0d3df8d000071/1043176310</t>
  </si>
  <si>
    <t>/bil/data/9a/d0/9ad0d3df8d000071/1043176310</t>
  </si>
  <si>
    <t>https://download.brainimagelibrary.org/9a/d0/9ad0d3df8d000071/1043176311</t>
  </si>
  <si>
    <t>/bil/data/9a/d0/9ad0d3df8d000071/1043176311</t>
  </si>
  <si>
    <t>https://download.brainimagelibrary.org/9a/d0/9ad0d3df8d000071/1043176312</t>
  </si>
  <si>
    <t>/bil/data/9a/d0/9ad0d3df8d000071/1043176312</t>
  </si>
  <si>
    <t>https://download.brainimagelibrary.org/9a/d0/9ad0d3df8d000071/1043176313</t>
  </si>
  <si>
    <t>/bil/data/9a/d0/9ad0d3df8d000071/1043176313</t>
  </si>
  <si>
    <t>https://download.brainimagelibrary.org/9a/d0/9ad0d3df8d000071/1043176314</t>
  </si>
  <si>
    <t>/bil/data/9a/d0/9ad0d3df8d000071/1043176314</t>
  </si>
  <si>
    <t>https://download.brainimagelibrary.org/9a/d0/9ad0d3df8d000071/1043176315</t>
  </si>
  <si>
    <t>/bil/data/9a/d0/9ad0d3df8d000071/1043176315</t>
  </si>
  <si>
    <t>https://download.brainimagelibrary.org/9a/d0/9ad0d3df8d000071/1043176316</t>
  </si>
  <si>
    <t>/bil/data/9a/d0/9ad0d3df8d000071/1043176316</t>
  </si>
  <si>
    <t>https://download.brainimagelibrary.org/9a/d0/9ad0d3df8d000071/1043176317</t>
  </si>
  <si>
    <t>/bil/data/9a/d0/9ad0d3df8d000071/1043176317</t>
  </si>
  <si>
    <t>https://download.brainimagelibrary.org/9a/d0/9ad0d3df8d000071/1043176318</t>
  </si>
  <si>
    <t>/bil/data/9a/d0/9ad0d3df8d000071/1043176318</t>
  </si>
  <si>
    <t>https://download.brainimagelibrary.org/9a/d0/9ad0d3df8d000071/1043176319</t>
  </si>
  <si>
    <t>/bil/data/9a/d0/9ad0d3df8d000071/1043176319</t>
  </si>
  <si>
    <t>https://download.brainimagelibrary.org/9a/d0/9ad0d3df8d000071/1043176320</t>
  </si>
  <si>
    <t>/bil/data/9a/d0/9ad0d3df8d000071/1043176320</t>
  </si>
  <si>
    <t>https://download.brainimagelibrary.org/9a/d0/9ad0d3df8d000071/1043176321</t>
  </si>
  <si>
    <t>/bil/data/9a/d0/9ad0d3df8d000071/1043176321</t>
  </si>
  <si>
    <t>https://download.brainimagelibrary.org/9a/d0/9ad0d3df8d000071/1043176322</t>
  </si>
  <si>
    <t>/bil/data/9a/d0/9ad0d3df8d000071/1043176322</t>
  </si>
  <si>
    <t>https://download.brainimagelibrary.org/9a/d0/9ad0d3df8d000071/1043176323</t>
  </si>
  <si>
    <t>/bil/data/9a/d0/9ad0d3df8d000071/1043176323</t>
  </si>
  <si>
    <t>https://download.brainimagelibrary.org/9a/d0/9ad0d3df8d000071/1043176324</t>
  </si>
  <si>
    <t>/bil/data/9a/d0/9ad0d3df8d000071/1043176324</t>
  </si>
  <si>
    <t>https://download.brainimagelibrary.org/9a/d0/9ad0d3df8d000071/1043176325</t>
  </si>
  <si>
    <t>/bil/data/9a/d0/9ad0d3df8d000071/1043176325</t>
  </si>
  <si>
    <t>https://download.brainimagelibrary.org/9a/d0/9ad0d3df8d000071/1043176326</t>
  </si>
  <si>
    <t>/bil/data/9a/d0/9ad0d3df8d000071/1043176326</t>
  </si>
  <si>
    <t>https://download.brainimagelibrary.org/9a/d0/9ad0d3df8d000071/1043176327</t>
  </si>
  <si>
    <t>/bil/data/9a/d0/9ad0d3df8d000071/1043176327</t>
  </si>
  <si>
    <t>https://download.brainimagelibrary.org/9a/d0/9ad0d3df8d000071/1043176328</t>
  </si>
  <si>
    <t>/bil/data/9a/d0/9ad0d3df8d000071/1043176328</t>
  </si>
  <si>
    <t>https://download.brainimagelibrary.org/9a/d0/9ad0d3df8d000071/1043176329</t>
  </si>
  <si>
    <t>/bil/data/9a/d0/9ad0d3df8d000071/1043176329</t>
  </si>
  <si>
    <t>https://download.brainimagelibrary.org/9a/d0/9ad0d3df8d000071/1043176330</t>
  </si>
  <si>
    <t>/bil/data/9a/d0/9ad0d3df8d000071/1043176330</t>
  </si>
  <si>
    <t>https://download.brainimagelibrary.org/9a/d0/9ad0d3df8d000071/1043176331</t>
  </si>
  <si>
    <t>/bil/data/9a/d0/9ad0d3df8d000071/1043176331</t>
  </si>
  <si>
    <t>https://download.brainimagelibrary.org/9a/d0/9ad0d3df8d000071/1043176332</t>
  </si>
  <si>
    <t>/bil/data/9a/d0/9ad0d3df8d000071/1043176332</t>
  </si>
  <si>
    <t>https://download.brainimagelibrary.org/9a/d0/9ad0d3df8d000071/1043176333</t>
  </si>
  <si>
    <t>/bil/data/9a/d0/9ad0d3df8d000071/1043176333</t>
  </si>
  <si>
    <t>https://download.brainimagelibrary.org/9a/d0/9ad0d3df8d000071/1043176334</t>
  </si>
  <si>
    <t>/bil/data/9a/d0/9ad0d3df8d000071/1043176334</t>
  </si>
  <si>
    <t>https://download.brainimagelibrary.org/9a/d0/9ad0d3df8d000071/1043176335</t>
  </si>
  <si>
    <t>/bil/data/9a/d0/9ad0d3df8d000071/1043176335</t>
  </si>
  <si>
    <t>https://download.brainimagelibrary.org/9a/d0/9ad0d3df8d000071/1043176336</t>
  </si>
  <si>
    <t>/bil/data/9a/d0/9ad0d3df8d000071/1043176336</t>
  </si>
  <si>
    <t>https://download.brainimagelibrary.org/9a/d0/9ad0d3df8d000071/1043176337</t>
  </si>
  <si>
    <t>/bil/data/9a/d0/9ad0d3df8d000071/1043176337</t>
  </si>
  <si>
    <t>https://download.brainimagelibrary.org/9a/d0/9ad0d3df8d000071/1043176338</t>
  </si>
  <si>
    <t>/bil/data/9a/d0/9ad0d3df8d000071/1043176338</t>
  </si>
  <si>
    <t>https://download.brainimagelibrary.org/9a/d0/9ad0d3df8d000071/1043176339</t>
  </si>
  <si>
    <t>/bil/data/9a/d0/9ad0d3df8d000071/1043176339</t>
  </si>
  <si>
    <t>https://download.brainimagelibrary.org/9a/d0/9ad0d3df8d000071/1043176340</t>
  </si>
  <si>
    <t>/bil/data/9a/d0/9ad0d3df8d000071/1043176340</t>
  </si>
  <si>
    <t>https://download.brainimagelibrary.org/9a/d0/9ad0d3df8d000071/1043176341</t>
  </si>
  <si>
    <t>/bil/data/9a/d0/9ad0d3df8d000071/1043176341</t>
  </si>
  <si>
    <t>https://download.brainimagelibrary.org/9a/d0/9ad0d3df8d000071/1043176342</t>
  </si>
  <si>
    <t>/bil/data/9a/d0/9ad0d3df8d000071/1043176342</t>
  </si>
  <si>
    <t>https://download.brainimagelibrary.org/9a/d0/9ad0d3df8d000071/1043176343</t>
  </si>
  <si>
    <t>/bil/data/9a/d0/9ad0d3df8d000071/1043176343</t>
  </si>
  <si>
    <t>https://download.brainimagelibrary.org/9a/d0/9ad0d3df8d000071/1043176344</t>
  </si>
  <si>
    <t>/bil/data/9a/d0/9ad0d3df8d000071/1043176344</t>
  </si>
  <si>
    <t>https://download.brainimagelibrary.org/9a/d0/9ad0d3df8d000071/1043176345</t>
  </si>
  <si>
    <t>/bil/data/9a/d0/9ad0d3df8d000071/1043176345</t>
  </si>
  <si>
    <t>https://download.brainimagelibrary.org/9a/d0/9ad0d3df8d000071/1043176346</t>
  </si>
  <si>
    <t>/bil/data/9a/d0/9ad0d3df8d000071/1043176346</t>
  </si>
  <si>
    <t>https://download.brainimagelibrary.org/9a/d0/9ad0d3df8d000071/1043176347</t>
  </si>
  <si>
    <t>/bil/data/9a/d0/9ad0d3df8d000071/1043176347</t>
  </si>
  <si>
    <t>https://download.brainimagelibrary.org/9a/d0/9ad0d3df8d000071/1043176348</t>
  </si>
  <si>
    <t>/bil/data/9a/d0/9ad0d3df8d000071/1043176348</t>
  </si>
  <si>
    <t>https://download.brainimagelibrary.org/9a/d0/9ad0d3df8d000071/1043176349</t>
  </si>
  <si>
    <t>/bil/data/9a/d0/9ad0d3df8d000071/1043176349</t>
  </si>
  <si>
    <t>https://download.brainimagelibrary.org/9a/d0/9ad0d3df8d000071/1043176350</t>
  </si>
  <si>
    <t>/bil/data/9a/d0/9ad0d3df8d000071/1043176350</t>
  </si>
  <si>
    <t>https://download.brainimagelibrary.org/9a/d0/9ad0d3df8d000071/1043176351</t>
  </si>
  <si>
    <t>/bil/data/9a/d0/9ad0d3df8d000071/1043176351</t>
  </si>
  <si>
    <t>https://download.brainimagelibrary.org/9a/d0/9ad0d3df8d000071/1043176352</t>
  </si>
  <si>
    <t>/bil/data/9a/d0/9ad0d3df8d000071/1043176352</t>
  </si>
  <si>
    <t>https://download.brainimagelibrary.org/9a/d0/9ad0d3df8d000071/1043176353</t>
  </si>
  <si>
    <t>/bil/data/9a/d0/9ad0d3df8d000071/1043176353</t>
  </si>
  <si>
    <t>https://download.brainimagelibrary.org/9a/d0/9ad0d3df8d000071/1043176354</t>
  </si>
  <si>
    <t>/bil/data/9a/d0/9ad0d3df8d000071/1043176354</t>
  </si>
  <si>
    <t>https://download.brainimagelibrary.org/9a/d0/9ad0d3df8d000071/1043176355</t>
  </si>
  <si>
    <t>/bil/data/9a/d0/9ad0d3df8d000071/1043176355</t>
  </si>
  <si>
    <t>https://download.brainimagelibrary.org/9a/d0/9ad0d3df8d000071/1043176356</t>
  </si>
  <si>
    <t>/bil/data/9a/d0/9ad0d3df8d000071/1043176356</t>
  </si>
  <si>
    <t>https://download.brainimagelibrary.org/9a/d0/9ad0d3df8d000071/1043176357</t>
  </si>
  <si>
    <t>/bil/data/9a/d0/9ad0d3df8d000071/1043176357</t>
  </si>
  <si>
    <t>https://download.brainimagelibrary.org/9a/d0/9ad0d3df8d000071/1043176358</t>
  </si>
  <si>
    <t>/bil/data/9a/d0/9ad0d3df8d000071/1043176358</t>
  </si>
  <si>
    <t>https://download.brainimagelibrary.org/9a/d0/9ad0d3df8d000071/1043176359</t>
  </si>
  <si>
    <t>/bil/data/9a/d0/9ad0d3df8d000071/1043176359</t>
  </si>
  <si>
    <t>https://download.brainimagelibrary.org/9a/d0/9ad0d3df8d000071/1043176360</t>
  </si>
  <si>
    <t>/bil/data/9a/d0/9ad0d3df8d000071/1043176360</t>
  </si>
  <si>
    <t>https://download.brainimagelibrary.org/9a/d0/9ad0d3df8d000071/1043176361</t>
  </si>
  <si>
    <t>/bil/data/9a/d0/9ad0d3df8d000071/1043176361</t>
  </si>
  <si>
    <t>https://download.brainimagelibrary.org/9a/d0/9ad0d3df8d000071/1043176362</t>
  </si>
  <si>
    <t>/bil/data/9a/d0/9ad0d3df8d000071/1043176362</t>
  </si>
  <si>
    <t>https://download.brainimagelibrary.org/9a/d0/9ad0d3df8d000071/1043176363</t>
  </si>
  <si>
    <t>/bil/data/9a/d0/9ad0d3df8d000071/1043176363</t>
  </si>
  <si>
    <t>https://download.brainimagelibrary.org/9a/d0/9ad0d3df8d000071/1043176364</t>
  </si>
  <si>
    <t>/bil/data/9a/d0/9ad0d3df8d000071/1043176364</t>
  </si>
  <si>
    <t>https://download.brainimagelibrary.org/9a/d0/9ad0d3df8d000071/1043176365</t>
  </si>
  <si>
    <t>/bil/data/9a/d0/9ad0d3df8d000071/1043176365</t>
  </si>
  <si>
    <t>https://download.brainimagelibrary.org/9a/d0/9ad0d3df8d000071/1043176366</t>
  </si>
  <si>
    <t>/bil/data/9a/d0/9ad0d3df8d000071/1043176366</t>
  </si>
  <si>
    <t>https://download.brainimagelibrary.org/9a/d0/9ad0d3df8d000071/1043176367</t>
  </si>
  <si>
    <t>/bil/data/9a/d0/9ad0d3df8d000071/1043176367</t>
  </si>
  <si>
    <t>https://download.brainimagelibrary.org/9a/d0/9ad0d3df8d000071/1043176368</t>
  </si>
  <si>
    <t>/bil/data/9a/d0/9ad0d3df8d000071/1043176368</t>
  </si>
  <si>
    <t>https://download.brainimagelibrary.org/9a/d0/9ad0d3df8d000071/1043176369</t>
  </si>
  <si>
    <t>/bil/data/9a/d0/9ad0d3df8d000071/1043176369</t>
  </si>
  <si>
    <t>https://download.brainimagelibrary.org/9a/d0/9ad0d3df8d000071/1043176370</t>
  </si>
  <si>
    <t>/bil/data/9a/d0/9ad0d3df8d000071/1043176370</t>
  </si>
  <si>
    <t>https://download.brainimagelibrary.org/9a/d0/9ad0d3df8d000071/1043176371</t>
  </si>
  <si>
    <t>/bil/data/9a/d0/9ad0d3df8d000071/1043176371</t>
  </si>
  <si>
    <t>https://download.brainimagelibrary.org/9a/d0/9ad0d3df8d000071/1043176372</t>
  </si>
  <si>
    <t>/bil/data/9a/d0/9ad0d3df8d000071/1043176372</t>
  </si>
  <si>
    <t>https://download.brainimagelibrary.org/9a/d0/9ad0d3df8d000071/1043176373</t>
  </si>
  <si>
    <t>/bil/data/9a/d0/9ad0d3df8d000071/1043176373</t>
  </si>
  <si>
    <t>https://download.brainimagelibrary.org/9a/d0/9ad0d3df8d000071/1043176374</t>
  </si>
  <si>
    <t>/bil/data/9a/d0/9ad0d3df8d000071/1043176374</t>
  </si>
  <si>
    <t>https://download.brainimagelibrary.org/9a/d0/9ad0d3df8d000071/1043176375</t>
  </si>
  <si>
    <t>/bil/data/9a/d0/9ad0d3df8d000071/1043176375</t>
  </si>
  <si>
    <t>https://download.brainimagelibrary.org/9a/d0/9ad0d3df8d000071/1043176376</t>
  </si>
  <si>
    <t>/bil/data/9a/d0/9ad0d3df8d000071/1043176376</t>
  </si>
  <si>
    <t>https://download.brainimagelibrary.org/9a/d0/9ad0d3df8d000071/1043176377</t>
  </si>
  <si>
    <t>/bil/data/9a/d0/9ad0d3df8d000071/1043176377</t>
  </si>
  <si>
    <t>https://download.brainimagelibrary.org/9a/d0/9ad0d3df8d000071/1043176378</t>
  </si>
  <si>
    <t>/bil/data/9a/d0/9ad0d3df8d000071/1043176378</t>
  </si>
  <si>
    <t>https://download.brainimagelibrary.org/9a/d0/9ad0d3df8d000071/1043176379</t>
  </si>
  <si>
    <t>/bil/data/9a/d0/9ad0d3df8d000071/1043176379</t>
  </si>
  <si>
    <t>https://download.brainimagelibrary.org/9a/d0/9ad0d3df8d000071/1043176380</t>
  </si>
  <si>
    <t>/bil/data/9a/d0/9ad0d3df8d000071/1043176380</t>
  </si>
  <si>
    <t>https://download.brainimagelibrary.org/9a/d0/9ad0d3df8d000071/1043176381</t>
  </si>
  <si>
    <t>/bil/data/9a/d0/9ad0d3df8d000071/1043176381</t>
  </si>
  <si>
    <t>https://download.brainimagelibrary.org/9a/d0/9ad0d3df8d000071/1043176382</t>
  </si>
  <si>
    <t>/bil/data/9a/d0/9ad0d3df8d000071/1043176382</t>
  </si>
  <si>
    <t>https://download.brainimagelibrary.org/9a/d0/9ad0d3df8d000071/1043176383</t>
  </si>
  <si>
    <t>/bil/data/9a/d0/9ad0d3df8d000071/1043176383</t>
  </si>
  <si>
    <t>https://download.brainimagelibrary.org/9a/d0/9ad0d3df8d000071/1043176384</t>
  </si>
  <si>
    <t>/bil/data/9a/d0/9ad0d3df8d000071/1043176384</t>
  </si>
  <si>
    <t>https://download.brainimagelibrary.org/9a/d0/9ad0d3df8d000071/1043176385</t>
  </si>
  <si>
    <t>/bil/data/9a/d0/9ad0d3df8d000071/1043176385</t>
  </si>
  <si>
    <t>https://download.brainimagelibrary.org/9a/d0/9ad0d3df8d000071/1043176386</t>
  </si>
  <si>
    <t>/bil/data/9a/d0/9ad0d3df8d000071/1043176386</t>
  </si>
  <si>
    <t>https://download.brainimagelibrary.org/9a/d0/9ad0d3df8d000071/1043176387</t>
  </si>
  <si>
    <t>/bil/data/9a/d0/9ad0d3df8d000071/1043176387</t>
  </si>
  <si>
    <t>https://download.brainimagelibrary.org/9a/d0/9ad0d3df8d000071/1043176388</t>
  </si>
  <si>
    <t>/bil/data/9a/d0/9ad0d3df8d000071/1043176388</t>
  </si>
  <si>
    <t>https://download.brainimagelibrary.org/9a/d0/9ad0d3df8d000071/1043176389</t>
  </si>
  <si>
    <t>/bil/data/9a/d0/9ad0d3df8d000071/1043176389</t>
  </si>
  <si>
    <t>https://download.brainimagelibrary.org/9a/d0/9ad0d3df8d000071/1043176390</t>
  </si>
  <si>
    <t>/bil/data/9a/d0/9ad0d3df8d000071/1043176390</t>
  </si>
  <si>
    <t>https://download.brainimagelibrary.org/9a/d0/9ad0d3df8d000071/1043176391</t>
  </si>
  <si>
    <t>/bil/data/9a/d0/9ad0d3df8d000071/1043176391</t>
  </si>
  <si>
    <t>https://download.brainimagelibrary.org/9a/d0/9ad0d3df8d000071/1043176392</t>
  </si>
  <si>
    <t>/bil/data/9a/d0/9ad0d3df8d000071/1043176392</t>
  </si>
  <si>
    <t>https://download.brainimagelibrary.org/9a/d0/9ad0d3df8d000071/1043176393</t>
  </si>
  <si>
    <t>/bil/data/9a/d0/9ad0d3df8d000071/1043176393</t>
  </si>
  <si>
    <t>https://download.brainimagelibrary.org/9a/d0/9ad0d3df8d000071/1043176394</t>
  </si>
  <si>
    <t>/bil/data/9a/d0/9ad0d3df8d000071/1043176394</t>
  </si>
  <si>
    <t>https://download.brainimagelibrary.org/9a/d0/9ad0d3df8d000071/1043176395</t>
  </si>
  <si>
    <t>/bil/data/9a/d0/9ad0d3df8d000071/1043176395</t>
  </si>
  <si>
    <t>https://download.brainimagelibrary.org/9a/d0/9ad0d3df8d000071/1043176396</t>
  </si>
  <si>
    <t>/bil/data/9a/d0/9ad0d3df8d000071/1043176396</t>
  </si>
  <si>
    <t>https://download.brainimagelibrary.org/9a/d0/9ad0d3df8d000071/1043176397</t>
  </si>
  <si>
    <t>/bil/data/9a/d0/9ad0d3df8d000071/1043176397</t>
  </si>
  <si>
    <t>https://download.brainimagelibrary.org/9a/d0/9ad0d3df8d000071/1043176398</t>
  </si>
  <si>
    <t>/bil/data/9a/d0/9ad0d3df8d000071/1043176398</t>
  </si>
  <si>
    <t>https://download.brainimagelibrary.org/9a/d0/9ad0d3df8d000071/1043176399</t>
  </si>
  <si>
    <t>/bil/data/9a/d0/9ad0d3df8d000071/1043176399</t>
  </si>
  <si>
    <t>https://download.brainimagelibrary.org/9a/d0/9ad0d3df8d000071/1043176400</t>
  </si>
  <si>
    <t>/bil/data/9a/d0/9ad0d3df8d000071/1043176400</t>
  </si>
  <si>
    <t>https://download.brainimagelibrary.org/9a/d0/9ad0d3df8d000071/1043176401</t>
  </si>
  <si>
    <t>/bil/data/9a/d0/9ad0d3df8d000071/1043176401</t>
  </si>
  <si>
    <t>https://download.brainimagelibrary.org/9a/d0/9ad0d3df8d000071/1043176402</t>
  </si>
  <si>
    <t>/bil/data/9a/d0/9ad0d3df8d000071/1043176402</t>
  </si>
  <si>
    <t>https://download.brainimagelibrary.org/9a/d0/9ad0d3df8d000071/1043176403</t>
  </si>
  <si>
    <t>/bil/data/9a/d0/9ad0d3df8d000071/1043176403</t>
  </si>
  <si>
    <t>https://download.brainimagelibrary.org/9a/d0/9ad0d3df8d000071/1043176404</t>
  </si>
  <si>
    <t>/bil/data/9a/d0/9ad0d3df8d000071/1043176404</t>
  </si>
  <si>
    <t>https://download.brainimagelibrary.org/9a/d0/9ad0d3df8d000071/1043176405</t>
  </si>
  <si>
    <t>/bil/data/9a/d0/9ad0d3df8d000071/1043176405</t>
  </si>
  <si>
    <t>https://download.brainimagelibrary.org/9a/d0/9ad0d3df8d000071/1043176406</t>
  </si>
  <si>
    <t>/bil/data/9a/d0/9ad0d3df8d000071/1043176406</t>
  </si>
  <si>
    <t>https://download.brainimagelibrary.org/9a/d0/9ad0d3df8d000071/1043176407</t>
  </si>
  <si>
    <t>/bil/data/9a/d0/9ad0d3df8d000071/1043176407</t>
  </si>
  <si>
    <t>https://download.brainimagelibrary.org/9a/d0/9ad0d3df8d000071/1043176408</t>
  </si>
  <si>
    <t>/bil/data/9a/d0/9ad0d3df8d000071/1043176408</t>
  </si>
  <si>
    <t>https://download.brainimagelibrary.org/9a/d0/9ad0d3df8d000071/1043176409</t>
  </si>
  <si>
    <t>/bil/data/9a/d0/9ad0d3df8d000071/1043176409</t>
  </si>
  <si>
    <t>https://download.brainimagelibrary.org/9a/d0/9ad0d3df8d000071/1043176410</t>
  </si>
  <si>
    <t>/bil/data/9a/d0/9ad0d3df8d000071/1043176410</t>
  </si>
  <si>
    <t>https://download.brainimagelibrary.org/9a/d0/9ad0d3df8d000071/1043176411</t>
  </si>
  <si>
    <t>/bil/data/9a/d0/9ad0d3df8d000071/1043176411</t>
  </si>
  <si>
    <t>https://download.brainimagelibrary.org/9a/d0/9ad0d3df8d000071/1043176412</t>
  </si>
  <si>
    <t>/bil/data/9a/d0/9ad0d3df8d000071/1043176412</t>
  </si>
  <si>
    <t>https://download.brainimagelibrary.org/9a/d0/9ad0d3df8d000071/1043176413</t>
  </si>
  <si>
    <t>/bil/data/9a/d0/9ad0d3df8d000071/1043176413</t>
  </si>
  <si>
    <t>https://download.brainimagelibrary.org/9a/d0/9ad0d3df8d000071/1043176414</t>
  </si>
  <si>
    <t>/bil/data/9a/d0/9ad0d3df8d000071/1043176414</t>
  </si>
  <si>
    <t>https://download.brainimagelibrary.org/9a/d0/9ad0d3df8d000071/1043176415</t>
  </si>
  <si>
    <t>/bil/data/9a/d0/9ad0d3df8d000071/1043176415</t>
  </si>
  <si>
    <t>https://download.brainimagelibrary.org/9a/d0/9ad0d3df8d000071/1043176416</t>
  </si>
  <si>
    <t>/bil/data/9a/d0/9ad0d3df8d000071/1043176416</t>
  </si>
  <si>
    <t>https://download.brainimagelibrary.org/9a/d0/9ad0d3df8d000071/1043176417</t>
  </si>
  <si>
    <t>/bil/data/9a/d0/9ad0d3df8d000071/1043176417</t>
  </si>
  <si>
    <t>https://download.brainimagelibrary.org/9a/d0/9ad0d3df8d000071/1043176418</t>
  </si>
  <si>
    <t>/bil/data/9a/d0/9ad0d3df8d000071/1043176418</t>
  </si>
  <si>
    <t>https://download.brainimagelibrary.org/9a/d0/9ad0d3df8d000071/1043176419</t>
  </si>
  <si>
    <t>/bil/data/9a/d0/9ad0d3df8d000071/1043176419</t>
  </si>
  <si>
    <t>https://download.brainimagelibrary.org/9a/d0/9ad0d3df8d000071/1043176420</t>
  </si>
  <si>
    <t>/bil/data/9a/d0/9ad0d3df8d000071/1043176420</t>
  </si>
  <si>
    <t>https://download.brainimagelibrary.org/9a/d0/9ad0d3df8d000071/1043176421</t>
  </si>
  <si>
    <t>/bil/data/9a/d0/9ad0d3df8d000071/1043176421</t>
  </si>
  <si>
    <t>https://download.brainimagelibrary.org/9a/d0/9ad0d3df8d000071/1043176422</t>
  </si>
  <si>
    <t>/bil/data/9a/d0/9ad0d3df8d000071/1043176422</t>
  </si>
  <si>
    <t>https://download.brainimagelibrary.org/9a/d0/9ad0d3df8d000071/1043176423</t>
  </si>
  <si>
    <t>/bil/data/9a/d0/9ad0d3df8d000071/1043176423</t>
  </si>
  <si>
    <t>https://download.brainimagelibrary.org/9a/d0/9ad0d3df8d000071/1043176424</t>
  </si>
  <si>
    <t>/bil/data/9a/d0/9ad0d3df8d000071/1043176424</t>
  </si>
  <si>
    <t>https://download.brainimagelibrary.org/9a/d0/9ad0d3df8d000071/1043176425</t>
  </si>
  <si>
    <t>/bil/data/9a/d0/9ad0d3df8d000071/1043176425</t>
  </si>
  <si>
    <t>https://download.brainimagelibrary.org/9a/d0/9ad0d3df8d000071/1043176426</t>
  </si>
  <si>
    <t>/bil/data/9a/d0/9ad0d3df8d000071/1043176426</t>
  </si>
  <si>
    <t>https://download.brainimagelibrary.org/9a/d0/9ad0d3df8d000071/1043176427</t>
  </si>
  <si>
    <t>/bil/data/9a/d0/9ad0d3df8d000071/1043176427</t>
  </si>
  <si>
    <t>https://download.brainimagelibrary.org/9a/d0/9ad0d3df8d000071/1043176428</t>
  </si>
  <si>
    <t>/bil/data/9a/d0/9ad0d3df8d000071/1043176428</t>
  </si>
  <si>
    <t>https://download.brainimagelibrary.org/9a/d0/9ad0d3df8d000071/1043176429</t>
  </si>
  <si>
    <t>/bil/data/9a/d0/9ad0d3df8d000071/1043176429</t>
  </si>
  <si>
    <t>https://download.brainimagelibrary.org/9a/d0/9ad0d3df8d000071/1043176430</t>
  </si>
  <si>
    <t>/bil/data/9a/d0/9ad0d3df8d000071/1043176430</t>
  </si>
  <si>
    <t>https://download.brainimagelibrary.org/9a/d0/9ad0d3df8d000071/1043176431</t>
  </si>
  <si>
    <t>/bil/data/9a/d0/9ad0d3df8d000071/1043176431</t>
  </si>
  <si>
    <t>https://download.brainimagelibrary.org/9a/d0/9ad0d3df8d000071/1043176432</t>
  </si>
  <si>
    <t>/bil/data/9a/d0/9ad0d3df8d000071/1043176432</t>
  </si>
  <si>
    <t>https://download.brainimagelibrary.org/9a/d0/9ad0d3df8d000071/1043176433</t>
  </si>
  <si>
    <t>/bil/data/9a/d0/9ad0d3df8d000071/1043176433</t>
  </si>
  <si>
    <t>https://download.brainimagelibrary.org/9a/d0/9ad0d3df8d000071/1043176434</t>
  </si>
  <si>
    <t>/bil/data/9a/d0/9ad0d3df8d000071/1043176434</t>
  </si>
  <si>
    <t>https://download.brainimagelibrary.org/9a/d0/9ad0d3df8d000071/1043176435</t>
  </si>
  <si>
    <t>/bil/data/9a/d0/9ad0d3df8d000071/1043176435</t>
  </si>
  <si>
    <t>https://download.brainimagelibrary.org/9a/d0/9ad0d3df8d000071/1043176436</t>
  </si>
  <si>
    <t>/bil/data/9a/d0/9ad0d3df8d000071/1043176436</t>
  </si>
  <si>
    <t>https://download.brainimagelibrary.org/9a/d0/9ad0d3df8d000071/1043176437</t>
  </si>
  <si>
    <t>/bil/data/9a/d0/9ad0d3df8d000071/1043176437</t>
  </si>
  <si>
    <t>https://download.brainimagelibrary.org/9a/d0/9ad0d3df8d000071/1043176438</t>
  </si>
  <si>
    <t>/bil/data/9a/d0/9ad0d3df8d000071/1043176438</t>
  </si>
  <si>
    <t>https://download.brainimagelibrary.org/9a/d0/9ad0d3df8d000071/1043176439</t>
  </si>
  <si>
    <t>/bil/data/9a/d0/9ad0d3df8d000071/1043176439</t>
  </si>
  <si>
    <t>https://download.brainimagelibrary.org/9a/d0/9ad0d3df8d000071/1043176440</t>
  </si>
  <si>
    <t>/bil/data/9a/d0/9ad0d3df8d000071/1043176440</t>
  </si>
  <si>
    <t>https://download.brainimagelibrary.org/9a/d0/9ad0d3df8d000071/1043176441</t>
  </si>
  <si>
    <t>/bil/data/9a/d0/9ad0d3df8d000071/1043176441</t>
  </si>
  <si>
    <t>https://download.brainimagelibrary.org/9a/d0/9ad0d3df8d000071/1043176442</t>
  </si>
  <si>
    <t>/bil/data/9a/d0/9ad0d3df8d000071/1043176442</t>
  </si>
  <si>
    <t>https://download.brainimagelibrary.org/9a/d0/9ad0d3df8d000071/1043176443</t>
  </si>
  <si>
    <t>/bil/data/9a/d0/9ad0d3df8d000071/1043176443</t>
  </si>
  <si>
    <t>https://download.brainimagelibrary.org/9a/d0/9ad0d3df8d000071/1043176444</t>
  </si>
  <si>
    <t>/bil/data/9a/d0/9ad0d3df8d000071/1043176444</t>
  </si>
  <si>
    <t>https://download.brainimagelibrary.org/9a/d0/9ad0d3df8d000071/1043176445</t>
  </si>
  <si>
    <t>/bil/data/9a/d0/9ad0d3df8d000071/1043176445</t>
  </si>
  <si>
    <t>https://download.brainimagelibrary.org/9a/d0/9ad0d3df8d000071/1043176446</t>
  </si>
  <si>
    <t>/bil/data/9a/d0/9ad0d3df8d000071/1043176446</t>
  </si>
  <si>
    <t>https://download.brainimagelibrary.org/9a/d0/9ad0d3df8d000071/1043176447</t>
  </si>
  <si>
    <t>/bil/data/9a/d0/9ad0d3df8d000071/1043176447</t>
  </si>
  <si>
    <t>https://download.brainimagelibrary.org/9a/d0/9ad0d3df8d000071/1043176448</t>
  </si>
  <si>
    <t>/bil/data/9a/d0/9ad0d3df8d000071/1043176448</t>
  </si>
  <si>
    <t>https://download.brainimagelibrary.org/9a/d0/9ad0d3df8d000071/1043176449</t>
  </si>
  <si>
    <t>/bil/data/9a/d0/9ad0d3df8d000071/1043176449</t>
  </si>
  <si>
    <t>https://download.brainimagelibrary.org/9a/d0/9ad0d3df8d000071/1043176450</t>
  </si>
  <si>
    <t>/bil/data/9a/d0/9ad0d3df8d000071/1043176450</t>
  </si>
  <si>
    <t>https://download.brainimagelibrary.org/9a/d0/9ad0d3df8d000071/1043176451</t>
  </si>
  <si>
    <t>/bil/data/9a/d0/9ad0d3df8d000071/1043176451</t>
  </si>
  <si>
    <t>https://download.brainimagelibrary.org/9a/d0/9ad0d3df8d000071/1043176452</t>
  </si>
  <si>
    <t>/bil/data/9a/d0/9ad0d3df8d000071/1043176452</t>
  </si>
  <si>
    <t>https://download.brainimagelibrary.org/9a/d0/9ad0d3df8d000071/1043176453</t>
  </si>
  <si>
    <t>/bil/data/9a/d0/9ad0d3df8d000071/1043176453</t>
  </si>
  <si>
    <t>https://download.brainimagelibrary.org/9a/d0/9ad0d3df8d000071/1043176454</t>
  </si>
  <si>
    <t>/bil/data/9a/d0/9ad0d3df8d000071/1043176454</t>
  </si>
  <si>
    <t>https://download.brainimagelibrary.org/9a/d0/9ad0d3df8d000071/1043176455</t>
  </si>
  <si>
    <t>/bil/data/9a/d0/9ad0d3df8d000071/1043176455</t>
  </si>
  <si>
    <t>https://download.brainimagelibrary.org/9a/d0/9ad0d3df8d000071/1043176456</t>
  </si>
  <si>
    <t>/bil/data/9a/d0/9ad0d3df8d000071/1043176456</t>
  </si>
  <si>
    <t>https://download.brainimagelibrary.org/9a/d0/9ad0d3df8d000071/1043176457</t>
  </si>
  <si>
    <t>/bil/data/9a/d0/9ad0d3df8d000071/1043176457</t>
  </si>
  <si>
    <t>https://download.brainimagelibrary.org/9a/d0/9ad0d3df8d000071/1043176458</t>
  </si>
  <si>
    <t>/bil/data/9a/d0/9ad0d3df8d000071/1043176458</t>
  </si>
  <si>
    <t>https://download.brainimagelibrary.org/9a/d0/9ad0d3df8d000071/1043176459</t>
  </si>
  <si>
    <t>/bil/data/9a/d0/9ad0d3df8d000071/1043176459</t>
  </si>
  <si>
    <t>https://download.brainimagelibrary.org/9a/d0/9ad0d3df8d000071/1043176460</t>
  </si>
  <si>
    <t>/bil/data/9a/d0/9ad0d3df8d000071/1043176460</t>
  </si>
  <si>
    <t>https://download.brainimagelibrary.org/9a/d0/9ad0d3df8d000071/1043176461</t>
  </si>
  <si>
    <t>/bil/data/9a/d0/9ad0d3df8d000071/1043176461</t>
  </si>
  <si>
    <t>https://download.brainimagelibrary.org/9a/d0/9ad0d3df8d000071/1043176462</t>
  </si>
  <si>
    <t>/bil/data/9a/d0/9ad0d3df8d000071/1043176462</t>
  </si>
  <si>
    <t>https://download.brainimagelibrary.org/9a/d0/9ad0d3df8d000071/1043176463</t>
  </si>
  <si>
    <t>/bil/data/9a/d0/9ad0d3df8d000071/1043176463</t>
  </si>
  <si>
    <t>https://download.brainimagelibrary.org/9a/d0/9ad0d3df8d000071/1043176464</t>
  </si>
  <si>
    <t>/bil/data/9a/d0/9ad0d3df8d000071/1043176464</t>
  </si>
  <si>
    <t>https://download.brainimagelibrary.org/9a/d0/9ad0d3df8d000071/1043176465</t>
  </si>
  <si>
    <t>/bil/data/9a/d0/9ad0d3df8d000071/1043176465</t>
  </si>
  <si>
    <t>https://download.brainimagelibrary.org/9a/d0/9ad0d3df8d000071/1043176466</t>
  </si>
  <si>
    <t>/bil/data/9a/d0/9ad0d3df8d000071/1043176466</t>
  </si>
  <si>
    <t>https://download.brainimagelibrary.org/9a/d0/9ad0d3df8d000071/1043176467</t>
  </si>
  <si>
    <t>/bil/data/9a/d0/9ad0d3df8d000071/1043176467</t>
  </si>
  <si>
    <t>https://download.brainimagelibrary.org/9a/d0/9ad0d3df8d000071/1043176468</t>
  </si>
  <si>
    <t>/bil/data/9a/d0/9ad0d3df8d000071/1043176468</t>
  </si>
  <si>
    <t>https://download.brainimagelibrary.org/9a/d0/9ad0d3df8d000071/1043176469</t>
  </si>
  <si>
    <t>/bil/data/9a/d0/9ad0d3df8d000071/1043176469</t>
  </si>
  <si>
    <t>https://download.brainimagelibrary.org/9a/d0/9ad0d3df8d000071/1043176470</t>
  </si>
  <si>
    <t>/bil/data/9a/d0/9ad0d3df8d000071/1043176470</t>
  </si>
  <si>
    <t>https://download.brainimagelibrary.org/9a/d0/9ad0d3df8d000071/1043176471</t>
  </si>
  <si>
    <t>/bil/data/9a/d0/9ad0d3df8d000071/1043176471</t>
  </si>
  <si>
    <t>https://download.brainimagelibrary.org/9a/d0/9ad0d3df8d000071/1043176472</t>
  </si>
  <si>
    <t>/bil/data/9a/d0/9ad0d3df8d000071/1043176472</t>
  </si>
  <si>
    <t>https://download.brainimagelibrary.org/9a/d0/9ad0d3df8d000071/1043176473</t>
  </si>
  <si>
    <t>/bil/data/9a/d0/9ad0d3df8d000071/1043176473</t>
  </si>
  <si>
    <t>https://download.brainimagelibrary.org/9a/d0/9ad0d3df8d000071/1043176474</t>
  </si>
  <si>
    <t>/bil/data/9a/d0/9ad0d3df8d000071/1043176474</t>
  </si>
  <si>
    <t>https://download.brainimagelibrary.org/9a/d0/9ad0d3df8d000071/1043176475</t>
  </si>
  <si>
    <t>/bil/data/9a/d0/9ad0d3df8d000071/1043176475</t>
  </si>
  <si>
    <t>https://download.brainimagelibrary.org/9a/d0/9ad0d3df8d000071/1043176476</t>
  </si>
  <si>
    <t>/bil/data/9a/d0/9ad0d3df8d000071/1043176476</t>
  </si>
  <si>
    <t>https://download.brainimagelibrary.org/9a/d0/9ad0d3df8d000071/1043176477</t>
  </si>
  <si>
    <t>/bil/data/9a/d0/9ad0d3df8d000071/1043176477</t>
  </si>
  <si>
    <t>https://download.brainimagelibrary.org/9a/d0/9ad0d3df8d000071/1043176478</t>
  </si>
  <si>
    <t>/bil/data/9a/d0/9ad0d3df8d000071/1043176478</t>
  </si>
  <si>
    <t>https://download.brainimagelibrary.org/9a/d0/9ad0d3df8d000071/1043176479</t>
  </si>
  <si>
    <t>/bil/data/9a/d0/9ad0d3df8d000071/1043176479</t>
  </si>
  <si>
    <t>https://download.brainimagelibrary.org/9a/d0/9ad0d3df8d000071/1043176480</t>
  </si>
  <si>
    <t>/bil/data/9a/d0/9ad0d3df8d000071/1043176480</t>
  </si>
  <si>
    <t>https://download.brainimagelibrary.org/9a/d0/9ad0d3df8d000071/1043176481</t>
  </si>
  <si>
    <t>/bil/data/9a/d0/9ad0d3df8d000071/1043176481</t>
  </si>
  <si>
    <t>https://download.brainimagelibrary.org/9a/d0/9ad0d3df8d000071/1043176482</t>
  </si>
  <si>
    <t>/bil/data/9a/d0/9ad0d3df8d000071/1043176482</t>
  </si>
  <si>
    <t>https://download.brainimagelibrary.org/9a/d0/9ad0d3df8d000071/1043176483</t>
  </si>
  <si>
    <t>/bil/data/9a/d0/9ad0d3df8d000071/1043176483</t>
  </si>
  <si>
    <t>https://download.brainimagelibrary.org/9a/d0/9ad0d3df8d000071/1043176484</t>
  </si>
  <si>
    <t>/bil/data/9a/d0/9ad0d3df8d000071/1043176484</t>
  </si>
  <si>
    <t>https://download.brainimagelibrary.org/9a/d0/9ad0d3df8d000071/1043176485</t>
  </si>
  <si>
    <t>/bil/data/9a/d0/9ad0d3df8d000071/1043176485</t>
  </si>
  <si>
    <t>https://download.brainimagelibrary.org/9a/d0/9ad0d3df8d000071/1043176486</t>
  </si>
  <si>
    <t>/bil/data/9a/d0/9ad0d3df8d000071/1043176486</t>
  </si>
  <si>
    <t>https://download.brainimagelibrary.org/9a/d0/9ad0d3df8d000071/1043176487</t>
  </si>
  <si>
    <t>/bil/data/9a/d0/9ad0d3df8d000071/1043176487</t>
  </si>
  <si>
    <t>https://download.brainimagelibrary.org/9a/d0/9ad0d3df8d000071/1043176488</t>
  </si>
  <si>
    <t>/bil/data/9a/d0/9ad0d3df8d000071/1043176488</t>
  </si>
  <si>
    <t>https://download.brainimagelibrary.org/9a/d0/9ad0d3df8d000071/1043176489</t>
  </si>
  <si>
    <t>/bil/data/9a/d0/9ad0d3df8d000071/1043176489</t>
  </si>
  <si>
    <t>https://download.brainimagelibrary.org/9a/d0/9ad0d3df8d000071/1043176490</t>
  </si>
  <si>
    <t>/bil/data/9a/d0/9ad0d3df8d000071/1043176490</t>
  </si>
  <si>
    <t>https://download.brainimagelibrary.org/9a/d0/9ad0d3df8d000071/1043176491</t>
  </si>
  <si>
    <t>/bil/data/9a/d0/9ad0d3df8d000071/1043176491</t>
  </si>
  <si>
    <t>https://download.brainimagelibrary.org/9a/d0/9ad0d3df8d000071/1043176492</t>
  </si>
  <si>
    <t>/bil/data/9a/d0/9ad0d3df8d000071/1043176492</t>
  </si>
  <si>
    <t>https://download.brainimagelibrary.org/9a/d0/9ad0d3df8d000071/1043176493</t>
  </si>
  <si>
    <t>/bil/data/9a/d0/9ad0d3df8d000071/1043176493</t>
  </si>
  <si>
    <t>https://download.brainimagelibrary.org/9a/d0/9ad0d3df8d000071/1043176494</t>
  </si>
  <si>
    <t>/bil/data/9a/d0/9ad0d3df8d000071/1043176494</t>
  </si>
  <si>
    <t>https://download.brainimagelibrary.org/9a/d0/9ad0d3df8d000071/1043176495</t>
  </si>
  <si>
    <t>/bil/data/9a/d0/9ad0d3df8d000071/1043176495</t>
  </si>
  <si>
    <t>https://download.brainimagelibrary.org/9a/d0/9ad0d3df8d000071/1043176496</t>
  </si>
  <si>
    <t>/bil/data/9a/d0/9ad0d3df8d000071/1043176496</t>
  </si>
  <si>
    <t>https://download.brainimagelibrary.org/9a/d0/9ad0d3df8d000071/1043176497</t>
  </si>
  <si>
    <t>/bil/data/9a/d0/9ad0d3df8d000071/1043176497</t>
  </si>
  <si>
    <t>https://download.brainimagelibrary.org/9a/d0/9ad0d3df8d000071/1043176498</t>
  </si>
  <si>
    <t>/bil/data/9a/d0/9ad0d3df8d000071/1043176498</t>
  </si>
  <si>
    <t>https://download.brainimagelibrary.org/9a/d0/9ad0d3df8d000071/1043176499</t>
  </si>
  <si>
    <t>/bil/data/9a/d0/9ad0d3df8d000071/1043176499</t>
  </si>
  <si>
    <t>https://download.brainimagelibrary.org/9a/d0/9ad0d3df8d000071/1043176500</t>
  </si>
  <si>
    <t>/bil/data/9a/d0/9ad0d3df8d000071/1043176500</t>
  </si>
  <si>
    <t>https://download.brainimagelibrary.org/9a/d0/9ad0d3df8d000071/1043176501</t>
  </si>
  <si>
    <t>/bil/data/9a/d0/9ad0d3df8d000071/1043176501</t>
  </si>
  <si>
    <t>https://download.brainimagelibrary.org/9a/d0/9ad0d3df8d000071/1043176502</t>
  </si>
  <si>
    <t>/bil/data/9a/d0/9ad0d3df8d000071/1043176502</t>
  </si>
  <si>
    <t>https://download.brainimagelibrary.org/9a/d0/9ad0d3df8d000071/1043176503</t>
  </si>
  <si>
    <t>/bil/data/9a/d0/9ad0d3df8d000071/1043176503</t>
  </si>
  <si>
    <t>https://download.brainimagelibrary.org/9a/d0/9ad0d3df8d000071/1043176504</t>
  </si>
  <si>
    <t>/bil/data/9a/d0/9ad0d3df8d000071/1043176504</t>
  </si>
  <si>
    <t>https://download.brainimagelibrary.org/9a/d0/9ad0d3df8d000071/1043176505</t>
  </si>
  <si>
    <t>/bil/data/9a/d0/9ad0d3df8d000071/1043176505</t>
  </si>
  <si>
    <t>https://download.brainimagelibrary.org/9a/d0/9ad0d3df8d000071/1043176506</t>
  </si>
  <si>
    <t>/bil/data/9a/d0/9ad0d3df8d000071/1043176506</t>
  </si>
  <si>
    <t>https://download.brainimagelibrary.org/9a/d0/9ad0d3df8d000071/1043176507</t>
  </si>
  <si>
    <t>/bil/data/9a/d0/9ad0d3df8d000071/1043176507</t>
  </si>
  <si>
    <t>https://download.brainimagelibrary.org/9a/d0/9ad0d3df8d000071/1043176508</t>
  </si>
  <si>
    <t>/bil/data/9a/d0/9ad0d3df8d000071/1043176508</t>
  </si>
  <si>
    <t>https://download.brainimagelibrary.org/9a/d0/9ad0d3df8d000071/1043176509</t>
  </si>
  <si>
    <t>/bil/data/9a/d0/9ad0d3df8d000071/1043176509</t>
  </si>
  <si>
    <t>https://download.brainimagelibrary.org/9a/d0/9ad0d3df8d000071/1043176510</t>
  </si>
  <si>
    <t>/bil/data/9a/d0/9ad0d3df8d000071/1043176510</t>
  </si>
  <si>
    <t>https://download.brainimagelibrary.org/9a/d0/9ad0d3df8d000071/1043176511</t>
  </si>
  <si>
    <t>/bil/data/9a/d0/9ad0d3df8d000071/1043176511</t>
  </si>
  <si>
    <t>https://download.brainimagelibrary.org/9a/d0/9ad0d3df8d000071/1043176512</t>
  </si>
  <si>
    <t>/bil/data/9a/d0/9ad0d3df8d000071/1043176512</t>
  </si>
  <si>
    <t>https://download.brainimagelibrary.org/9a/d0/9ad0d3df8d000071/1043176513</t>
  </si>
  <si>
    <t>/bil/data/9a/d0/9ad0d3df8d000071/1043176513</t>
  </si>
  <si>
    <t>https://download.brainimagelibrary.org/9a/d0/9ad0d3df8d000071/1043176514</t>
  </si>
  <si>
    <t>/bil/data/9a/d0/9ad0d3df8d000071/1043176514</t>
  </si>
  <si>
    <t>https://download.brainimagelibrary.org/9a/d0/9ad0d3df8d000071/1043176515</t>
  </si>
  <si>
    <t>/bil/data/9a/d0/9ad0d3df8d000071/1043176515</t>
  </si>
  <si>
    <t>https://download.brainimagelibrary.org/9a/d0/9ad0d3df8d000071/1043176516</t>
  </si>
  <si>
    <t>/bil/data/9a/d0/9ad0d3df8d000071/1043176516</t>
  </si>
  <si>
    <t>https://download.brainimagelibrary.org/9a/d0/9ad0d3df8d000071/1043176517</t>
  </si>
  <si>
    <t>/bil/data/9a/d0/9ad0d3df8d000071/1043176517</t>
  </si>
  <si>
    <t>https://download.brainimagelibrary.org/9a/d0/9ad0d3df8d000071/1043176518</t>
  </si>
  <si>
    <t>/bil/data/9a/d0/9ad0d3df8d000071/1043176518</t>
  </si>
  <si>
    <t>https://download.brainimagelibrary.org/9a/d0/9ad0d3df8d000071/1043176519</t>
  </si>
  <si>
    <t>/bil/data/9a/d0/9ad0d3df8d000071/1043176519</t>
  </si>
  <si>
    <t>https://download.brainimagelibrary.org/9a/d0/9ad0d3df8d000071/1043176520</t>
  </si>
  <si>
    <t>/bil/data/9a/d0/9ad0d3df8d000071/1043176520</t>
  </si>
  <si>
    <t>https://download.brainimagelibrary.org/9a/d0/9ad0d3df8d000071/1043176521</t>
  </si>
  <si>
    <t>/bil/data/9a/d0/9ad0d3df8d000071/1043176521</t>
  </si>
  <si>
    <t>https://download.brainimagelibrary.org/9a/d0/9ad0d3df8d000071/1043176522</t>
  </si>
  <si>
    <t>/bil/data/9a/d0/9ad0d3df8d000071/1043176522</t>
  </si>
  <si>
    <t>https://download.brainimagelibrary.org/9a/d0/9ad0d3df8d000071/1043176523</t>
  </si>
  <si>
    <t>/bil/data/9a/d0/9ad0d3df8d000071/1043176523</t>
  </si>
  <si>
    <t>https://download.brainimagelibrary.org/9a/d0/9ad0d3df8d000071/1043176524</t>
  </si>
  <si>
    <t>/bil/data/9a/d0/9ad0d3df8d000071/1043176524</t>
  </si>
  <si>
    <t>https://download.brainimagelibrary.org/9a/d0/9ad0d3df8d000071/1043176525</t>
  </si>
  <si>
    <t>/bil/data/9a/d0/9ad0d3df8d000071/1043176525</t>
  </si>
  <si>
    <t>https://download.brainimagelibrary.org/9a/d0/9ad0d3df8d000071/1043176526</t>
  </si>
  <si>
    <t>/bil/data/9a/d0/9ad0d3df8d000071/1043176526</t>
  </si>
  <si>
    <t>https://download.brainimagelibrary.org/9a/d0/9ad0d3df8d000071/1043176527</t>
  </si>
  <si>
    <t>/bil/data/9a/d0/9ad0d3df8d000071/1043176527</t>
  </si>
  <si>
    <t>https://download.brainimagelibrary.org/9a/d0/9ad0d3df8d000071/1043176528</t>
  </si>
  <si>
    <t>/bil/data/9a/d0/9ad0d3df8d000071/1043176528</t>
  </si>
  <si>
    <t>https://download.brainimagelibrary.org/9a/d0/9ad0d3df8d000071/1043176529</t>
  </si>
  <si>
    <t>/bil/data/9a/d0/9ad0d3df8d000071/1043176529</t>
  </si>
  <si>
    <t>https://download.brainimagelibrary.org/9a/d0/9ad0d3df8d000071/1043176530</t>
  </si>
  <si>
    <t>/bil/data/9a/d0/9ad0d3df8d000071/1043176530</t>
  </si>
  <si>
    <t>https://download.brainimagelibrary.org/9a/d0/9ad0d3df8d000071/1043176531</t>
  </si>
  <si>
    <t>/bil/data/9a/d0/9ad0d3df8d000071/1043176531</t>
  </si>
  <si>
    <t>https://download.brainimagelibrary.org/9a/d0/9ad0d3df8d000071/1043176532</t>
  </si>
  <si>
    <t>/bil/data/9a/d0/9ad0d3df8d000071/1043176532</t>
  </si>
  <si>
    <t>https://download.brainimagelibrary.org/9a/d0/9ad0d3df8d000071/1043176533</t>
  </si>
  <si>
    <t>/bil/data/9a/d0/9ad0d3df8d000071/1043176533</t>
  </si>
  <si>
    <t>https://download.brainimagelibrary.org/9a/d0/9ad0d3df8d000071/1043176534</t>
  </si>
  <si>
    <t>/bil/data/9a/d0/9ad0d3df8d000071/1043176534</t>
  </si>
  <si>
    <t>https://download.brainimagelibrary.org/9a/d0/9ad0d3df8d000071/1043176535</t>
  </si>
  <si>
    <t>/bil/data/9a/d0/9ad0d3df8d000071/1043176535</t>
  </si>
  <si>
    <t>https://download.brainimagelibrary.org/9a/d0/9ad0d3df8d000071/1043176536</t>
  </si>
  <si>
    <t>/bil/data/9a/d0/9ad0d3df8d000071/1043176536</t>
  </si>
  <si>
    <t>https://download.brainimagelibrary.org/9a/d0/9ad0d3df8d000071/1043176537</t>
  </si>
  <si>
    <t>/bil/data/9a/d0/9ad0d3df8d000071/1043176537</t>
  </si>
  <si>
    <t>https://download.brainimagelibrary.org/9a/d0/9ad0d3df8d000071/1043176538</t>
  </si>
  <si>
    <t>/bil/data/9a/d0/9ad0d3df8d000071/1043176538</t>
  </si>
  <si>
    <t>https://download.brainimagelibrary.org/9a/d0/9ad0d3df8d000071/1043176539</t>
  </si>
  <si>
    <t>/bil/data/9a/d0/9ad0d3df8d000071/1043176539</t>
  </si>
  <si>
    <t>https://download.brainimagelibrary.org/9a/d0/9ad0d3df8d000071/1043176540</t>
  </si>
  <si>
    <t>/bil/data/9a/d0/9ad0d3df8d000071/1043176540</t>
  </si>
  <si>
    <t>https://download.brainimagelibrary.org/9a/d0/9ad0d3df8d000071/1043176541</t>
  </si>
  <si>
    <t>/bil/data/9a/d0/9ad0d3df8d000071/1043176541</t>
  </si>
  <si>
    <t>https://download.brainimagelibrary.org/9a/d0/9ad0d3df8d000071/1043176542</t>
  </si>
  <si>
    <t>/bil/data/9a/d0/9ad0d3df8d000071/1043176542</t>
  </si>
  <si>
    <t>https://download.brainimagelibrary.org/9a/d0/9ad0d3df8d000071/1043176543</t>
  </si>
  <si>
    <t>/bil/data/9a/d0/9ad0d3df8d000071/1043176543</t>
  </si>
  <si>
    <t>https://download.brainimagelibrary.org/9a/d0/9ad0d3df8d000071/1043176544</t>
  </si>
  <si>
    <t>/bil/data/9a/d0/9ad0d3df8d000071/1043176544</t>
  </si>
  <si>
    <t>https://download.brainimagelibrary.org/9a/d0/9ad0d3df8d000071/1043176545</t>
  </si>
  <si>
    <t>/bil/data/9a/d0/9ad0d3df8d000071/1043176545</t>
  </si>
  <si>
    <t>https://download.brainimagelibrary.org/9a/d0/9ad0d3df8d000071/1043176546</t>
  </si>
  <si>
    <t>/bil/data/9a/d0/9ad0d3df8d000071/1043176546</t>
  </si>
  <si>
    <t>https://download.brainimagelibrary.org/9a/d0/9ad0d3df8d000071/1043176547</t>
  </si>
  <si>
    <t>/bil/data/9a/d0/9ad0d3df8d000071/1043176547</t>
  </si>
  <si>
    <t>https://download.brainimagelibrary.org/9a/d0/9ad0d3df8d000071/1043176548</t>
  </si>
  <si>
    <t>/bil/data/9a/d0/9ad0d3df8d000071/1043176548</t>
  </si>
  <si>
    <t>https://download.brainimagelibrary.org/9a/d0/9ad0d3df8d000071/1043176549</t>
  </si>
  <si>
    <t>/bil/data/9a/d0/9ad0d3df8d000071/1043176549</t>
  </si>
  <si>
    <t>https://download.brainimagelibrary.org/9a/d0/9ad0d3df8d000071/1043176550</t>
  </si>
  <si>
    <t>/bil/data/9a/d0/9ad0d3df8d000071/1043176550</t>
  </si>
  <si>
    <t>https://download.brainimagelibrary.org/9a/d0/9ad0d3df8d000071/1043176551</t>
  </si>
  <si>
    <t>/bil/data/9a/d0/9ad0d3df8d000071/1043176551</t>
  </si>
  <si>
    <t>https://download.brainimagelibrary.org/9a/d0/9ad0d3df8d000071/1043176552</t>
  </si>
  <si>
    <t>/bil/data/9a/d0/9ad0d3df8d000071/1043176552</t>
  </si>
  <si>
    <t>https://download.brainimagelibrary.org/9a/d0/9ad0d3df8d000071/1043176553</t>
  </si>
  <si>
    <t>/bil/data/9a/d0/9ad0d3df8d000071/1043176553</t>
  </si>
  <si>
    <t>https://download.brainimagelibrary.org/9a/d0/9ad0d3df8d000071/1043176554</t>
  </si>
  <si>
    <t>/bil/data/9a/d0/9ad0d3df8d000071/1043176554</t>
  </si>
  <si>
    <t>https://download.brainimagelibrary.org/9a/d0/9ad0d3df8d000071/1043176555</t>
  </si>
  <si>
    <t>/bil/data/9a/d0/9ad0d3df8d000071/1043176555</t>
  </si>
  <si>
    <t>https://download.brainimagelibrary.org/9a/d0/9ad0d3df8d000071/1043176556</t>
  </si>
  <si>
    <t>/bil/data/9a/d0/9ad0d3df8d000071/1043176556</t>
  </si>
  <si>
    <t>https://download.brainimagelibrary.org/9a/d0/9ad0d3df8d000071/1043176557</t>
  </si>
  <si>
    <t>/bil/data/9a/d0/9ad0d3df8d000071/1043176557</t>
  </si>
  <si>
    <t>https://download.brainimagelibrary.org/9a/d0/9ad0d3df8d000071/1043176558</t>
  </si>
  <si>
    <t>/bil/data/9a/d0/9ad0d3df8d000071/1043176558</t>
  </si>
  <si>
    <t>https://download.brainimagelibrary.org/9a/d0/9ad0d3df8d000071/1043176559</t>
  </si>
  <si>
    <t>/bil/data/9a/d0/9ad0d3df8d000071/1043176559</t>
  </si>
  <si>
    <t>https://download.brainimagelibrary.org/9a/d0/9ad0d3df8d000071/1043176560</t>
  </si>
  <si>
    <t>/bil/data/9a/d0/9ad0d3df8d000071/1043176560</t>
  </si>
  <si>
    <t>https://download.brainimagelibrary.org/9a/d0/9ad0d3df8d000071/1043176561</t>
  </si>
  <si>
    <t>/bil/data/9a/d0/9ad0d3df8d000071/1043176561</t>
  </si>
  <si>
    <t>https://download.brainimagelibrary.org/9a/d0/9ad0d3df8d000071/1043176562</t>
  </si>
  <si>
    <t>/bil/data/9a/d0/9ad0d3df8d000071/1043176562</t>
  </si>
  <si>
    <t>https://download.brainimagelibrary.org/9a/d0/9ad0d3df8d000071/1043176563</t>
  </si>
  <si>
    <t>/bil/data/9a/d0/9ad0d3df8d000071/1043176563</t>
  </si>
  <si>
    <t>https://download.brainimagelibrary.org/9a/d0/9ad0d3df8d000071/1043176564</t>
  </si>
  <si>
    <t>/bil/data/9a/d0/9ad0d3df8d000071/1043176564</t>
  </si>
  <si>
    <t>https://download.brainimagelibrary.org/9a/d0/9ad0d3df8d000071/1043176565</t>
  </si>
  <si>
    <t>/bil/data/9a/d0/9ad0d3df8d000071/1043176565</t>
  </si>
  <si>
    <t>https://download.brainimagelibrary.org/9a/d0/9ad0d3df8d000071/1043176566</t>
  </si>
  <si>
    <t>/bil/data/9a/d0/9ad0d3df8d000071/1043176566</t>
  </si>
  <si>
    <t>https://download.brainimagelibrary.org/9a/d0/9ad0d3df8d000071/1043176567</t>
  </si>
  <si>
    <t>/bil/data/9a/d0/9ad0d3df8d000071/1043176567</t>
  </si>
  <si>
    <t>https://download.brainimagelibrary.org/9a/d0/9ad0d3df8d000071/1043176568</t>
  </si>
  <si>
    <t>/bil/data/9a/d0/9ad0d3df8d000071/1043176568</t>
  </si>
  <si>
    <t>https://download.brainimagelibrary.org/9a/d0/9ad0d3df8d000071/1043176569</t>
  </si>
  <si>
    <t>/bil/data/9a/d0/9ad0d3df8d000071/1043176569</t>
  </si>
  <si>
    <t>https://download.brainimagelibrary.org/9a/d0/9ad0d3df8d000071/1043176570</t>
  </si>
  <si>
    <t>/bil/data/9a/d0/9ad0d3df8d000071/1043176570</t>
  </si>
  <si>
    <t>https://download.brainimagelibrary.org/9a/d0/9ad0d3df8d000071/1043176571</t>
  </si>
  <si>
    <t>/bil/data/9a/d0/9ad0d3df8d000071/1043176571</t>
  </si>
  <si>
    <t>https://download.brainimagelibrary.org/9a/d0/9ad0d3df8d000071/1043176572</t>
  </si>
  <si>
    <t>/bil/data/9a/d0/9ad0d3df8d000071/1043176572</t>
  </si>
  <si>
    <t>https://download.brainimagelibrary.org/9a/d0/9ad0d3df8d000071/1043176573</t>
  </si>
  <si>
    <t>/bil/data/9a/d0/9ad0d3df8d000071/1043176573</t>
  </si>
  <si>
    <t>https://download.brainimagelibrary.org/9a/d0/9ad0d3df8d000071/1043176574</t>
  </si>
  <si>
    <t>/bil/data/9a/d0/9ad0d3df8d000071/1043176574</t>
  </si>
  <si>
    <t>https://download.brainimagelibrary.org/9a/d0/9ad0d3df8d000071/1043176575</t>
  </si>
  <si>
    <t>/bil/data/9a/d0/9ad0d3df8d000071/1043176575</t>
  </si>
  <si>
    <t>https://download.brainimagelibrary.org/9a/d0/9ad0d3df8d000071/1043176576</t>
  </si>
  <si>
    <t>/bil/data/9a/d0/9ad0d3df8d000071/1043176576</t>
  </si>
  <si>
    <t>https://download.brainimagelibrary.org/9a/d0/9ad0d3df8d000071/1043176577</t>
  </si>
  <si>
    <t>/bil/data/9a/d0/9ad0d3df8d000071/1043176577</t>
  </si>
  <si>
    <t>https://download.brainimagelibrary.org/9a/d0/9ad0d3df8d000071/1043176578</t>
  </si>
  <si>
    <t>/bil/data/9a/d0/9ad0d3df8d000071/1043176578</t>
  </si>
  <si>
    <t>https://download.brainimagelibrary.org/a5/91/a5913ecb81864927/855255407</t>
  </si>
  <si>
    <t>/bil/data/a5/91/a5913ecb81864927/855255407</t>
  </si>
  <si>
    <t>Neuron Morphology data in .swc format from Patch-seq experiments in mouse cortex, Cell ID 855255407</t>
  </si>
  <si>
    <t>https://download.brainimagelibrary.org/a5/91/a5913ecb81864927/992253295</t>
  </si>
  <si>
    <t>/bil/data/a5/91/a5913ecb81864927/992253295</t>
  </si>
  <si>
    <t>Neuron Morphology data in .swc format from Patch-seq experiments in mouse cortex, Cell ID 992253295</t>
  </si>
  <si>
    <t>https://download.brainimagelibrary.org/a5/91/a5913ecb81864927/992256615</t>
  </si>
  <si>
    <t>/bil/data/a5/91/a5913ecb81864927/992256615</t>
  </si>
  <si>
    <t>Neuron Morphology data in .swc format from Patch-seq experiments in mouse cortex, Cell ID 992256615</t>
  </si>
  <si>
    <t>https://download.brainimagelibrary.org/a5/91/a5913ecb81864927/644935848</t>
  </si>
  <si>
    <t>/bil/data/a5/91/a5913ecb81864927/644935848</t>
  </si>
  <si>
    <t>VISpl2/3</t>
  </si>
  <si>
    <t>Neuron Morphology data in .swc format from Patch-seq experiments in mouse cortex, Cell ID 644935848</t>
  </si>
  <si>
    <t>https://download.brainimagelibrary.org/17/28/1728aaa5a67cb758/0539057474/</t>
  </si>
  <si>
    <t>/bil/data/17/28/1728aaa5a67cb758/0539057474/</t>
  </si>
  <si>
    <t>AIBS_769758842</t>
  </si>
  <si>
    <t>VISpm</t>
  </si>
  <si>
    <t>https://download.brainimagelibrary.org/17/28/1728aaa5a67cb758/0539062041/</t>
  </si>
  <si>
    <t>/bil/data/17/28/1728aaa5a67cb758/0539062041/</t>
  </si>
  <si>
    <t>AIBS_769758850</t>
  </si>
  <si>
    <t>https://download.brainimagelibrary.org/47/bb/47bbe3754ed271e2/190220_JH_HK0107_Fezf2LSLflp_VISpm_V2M_female_processed/</t>
  </si>
  <si>
    <t>/bil/data/47/bb/47bbe3754ed271e2/190220_JH_HK0107_Fezf2LSLflp_VISpm_V2M_female_processed/</t>
  </si>
  <si>
    <t>47bbe3754ed271e2</t>
  </si>
  <si>
    <t>190220_JH_HK0107_FezfLSLflp_VISpm_V2M_female</t>
  </si>
  <si>
    <t>https://download.brainimagelibrary.org/c8/32/c83248e486e72747/190321_JH_HK0125_PlexinD1LSLflp_VISpm_V2M_male_processed/</t>
  </si>
  <si>
    <t>/bil/data/c8/32/c83248e486e72747/190321_JH_HK0125_PlexinD1LSLflp_VISpm_V2M_male_processed/</t>
  </si>
  <si>
    <t>c83248e486e72747</t>
  </si>
  <si>
    <t>190321_JH_HK0125_PlexinD1LSLflp_VISpm_V2M_male</t>
  </si>
  <si>
    <t>https://download.brainimagelibrary.org/ec/80/ec8077684d25fc8b/0539057840</t>
  </si>
  <si>
    <t>/bil/data/ec/80/ec8077684d25fc8b/0539057840</t>
  </si>
  <si>
    <t>AIBS_778885999</t>
  </si>
  <si>
    <t>VISpm posteromedial visual area</t>
  </si>
  <si>
    <t>https://download.brainimagelibrary.org/ec/80/ec8077684d25fc8b/0539061063</t>
  </si>
  <si>
    <t>/bil/data/ec/80/ec8077684d25fc8b/0539061063</t>
  </si>
  <si>
    <t>AIBS_774059187</t>
  </si>
  <si>
    <t>https://download.brainimagelibrary.org/a5/91/a5913ecb81864927/714717722</t>
  </si>
  <si>
    <t>/bil/data/a5/91/a5913ecb81864927/714717722</t>
  </si>
  <si>
    <t>Htr3a-Cre_NO152/wt;Ai14(RCL-tdT)/wt</t>
  </si>
  <si>
    <t>VISpm1</t>
  </si>
  <si>
    <t>Neuron Morphology data in .swc format from Patch-seq experiments in mouse cortex, Cell ID 714717722</t>
  </si>
  <si>
    <t>https://download.brainimagelibrary.org/a5/91/a5913ecb81864927/731980846</t>
  </si>
  <si>
    <t>/bil/data/a5/91/a5913ecb81864927/731980846</t>
  </si>
  <si>
    <t>Neuron Morphology data in .swc format from Patch-seq experiments in mouse cortex, Cell ID 731980846</t>
  </si>
  <si>
    <t>https://download.brainimagelibrary.org/a5/91/a5913ecb81864927/757252810</t>
  </si>
  <si>
    <t>/bil/data/a5/91/a5913ecb81864927/757252810</t>
  </si>
  <si>
    <t>Cck-IRES-Cre/wt;Vip-IRES-FlpO/wt;Ai65(RCFL-tdT)/wt</t>
  </si>
  <si>
    <t>Neuron Morphology data in .swc format from Patch-seq experiments in mouse cortex, Cell ID 757252810</t>
  </si>
  <si>
    <t>https://download.brainimagelibrary.org/a5/91/a5913ecb81864927/824792964</t>
  </si>
  <si>
    <t>/bil/data/a5/91/a5913ecb81864927/824792964</t>
  </si>
  <si>
    <t>Neuron Morphology data in .swc format from Patch-seq experiments in mouse cortex, Cell ID 824792964</t>
  </si>
  <si>
    <t>https://download.brainimagelibrary.org/a5/91/a5913ecb81864927/867017156</t>
  </si>
  <si>
    <t>/bil/data/a5/91/a5913ecb81864927/867017156</t>
  </si>
  <si>
    <t>Neuron Morphology data in .swc format from Patch-seq experiments in mouse cortex, Cell ID 867017156</t>
  </si>
  <si>
    <t>https://download.brainimagelibrary.org/a5/91/a5913ecb81864927/764901187</t>
  </si>
  <si>
    <t>/bil/data/a5/91/a5913ecb81864927/764901187</t>
  </si>
  <si>
    <t>VISpm4</t>
  </si>
  <si>
    <t>Neuron Morphology data in .swc format from Patch-seq experiments in mouse cortex, Cell ID 764901187</t>
  </si>
  <si>
    <t>https://download.brainimagelibrary.org/a5/91/a5913ecb81864927/873811248</t>
  </si>
  <si>
    <t>/bil/data/a5/91/a5913ecb81864927/873811248</t>
  </si>
  <si>
    <t>Nos1-CreERT2/wt;Sst-IRES-FlpO/wt;Ai65(RCFL-tdT)/wt</t>
  </si>
  <si>
    <t>VISpor1</t>
  </si>
  <si>
    <t>Neuron Morphology data in .swc format from Patch-seq experiments in mouse cortex, Cell ID 873811248</t>
  </si>
  <si>
    <t>https://download.brainimagelibrary.org/ec/80/ec8077684d25fc8b/0539059885</t>
  </si>
  <si>
    <t>/bil/data/ec/80/ec8077684d25fc8b/0539059885</t>
  </si>
  <si>
    <t>AIBS_786191856</t>
  </si>
  <si>
    <t>VISrl Rostrolateral visual area</t>
  </si>
  <si>
    <t>https://download.brainimagelibrary.org/90/a9/90a90c314769c834/1U01MH114829-01/SW190614-01A</t>
  </si>
  <si>
    <t>/bil/data/90/a9/90a90c314769c834/1U01MH114829-01/SW190614-01A</t>
  </si>
  <si>
    <t>SW190614-01A</t>
  </si>
  <si>
    <t>VM:MOp:SCig</t>
  </si>
  <si>
    <t>https://download.brainimagelibrary.org/82/e9/82e9592c90c456ef/1U01MH114829-01/SW181203-03A/</t>
  </si>
  <si>
    <t>/bil/data/82/e9/82e9592c90c456ef/1U01MH114829-01/SW181203-03A/</t>
  </si>
  <si>
    <t>SW181203-03A</t>
  </si>
  <si>
    <t>VM:SCig:ILA</t>
  </si>
  <si>
    <t>https://download.brainimagelibrary.org/82/e9/82e9592c90c456ef/1U01MH114829-01/SW190225-01A/</t>
  </si>
  <si>
    <t>/bil/data/82/e9/82e9592c90c456ef/1U01MH114829-01/SW190225-01A/</t>
  </si>
  <si>
    <t>SW190225-01A</t>
  </si>
  <si>
    <t>VMH:fail:MEAav</t>
  </si>
  <si>
    <t>https://download.brainimagelibrary.org/d9/b8/d9b827f296313258/1U01MH114829-01/SW190716-09A/</t>
  </si>
  <si>
    <t>/bil/data/d9/b8/d9b827f296313258/1U01MH114829-01/SW190716-09A/</t>
  </si>
  <si>
    <t>NCBI:txid10117</t>
  </si>
  <si>
    <t>SW190716-09A</t>
  </si>
  <si>
    <t>VMHdm:DMHa:PMd:RCH</t>
  </si>
  <si>
    <t>https://download.brainimagelibrary.org/82/19/82197a758a3b87d2/1U19MH114821-01/SW210421-03A/</t>
  </si>
  <si>
    <t>/bil/data/82/19/82197a758a3b87d2/1U19MH114821-01/SW210421-03A/</t>
  </si>
  <si>
    <t>SW210421-03</t>
  </si>
  <si>
    <t>VMHvl:sm:PMd:BSTif</t>
  </si>
  <si>
    <t>https://download.brainimagelibrary.org/17/28/1728aaa5a67cb758/0539059482/</t>
  </si>
  <si>
    <t>/bil/data/17/28/1728aaa5a67cb758/0539059482/</t>
  </si>
  <si>
    <t>AIBS_817157383</t>
  </si>
  <si>
    <t>C57BL/6J;Scnn1a-Tg2-Cre;</t>
  </si>
  <si>
    <t>VPL</t>
  </si>
  <si>
    <t>https://download.brainimagelibrary.org/4b/56/4b566d18d8902206/1U19MH114821-01/SW180202-01A/</t>
  </si>
  <si>
    <t>/bil/data/4b/56/4b566d18d8902206/1U19MH114821-01/SW180202-01A/</t>
  </si>
  <si>
    <t>VPL:PF:CP:MOs</t>
  </si>
  <si>
    <t>https://download.brainimagelibrary.org/d7/8e/d78e2226de736f24/1U19MH114821-01/SW190315-03A/</t>
  </si>
  <si>
    <t>/bil/data/d7/8e/d78e2226de736f24/1U19MH114821-01/SW190315-03A/</t>
  </si>
  <si>
    <t>SW190315-03A</t>
  </si>
  <si>
    <t>VPL:PO:RT</t>
  </si>
  <si>
    <t>https://download.brainimagelibrary.org/4b/56/4b566d18d8902206/1U19MH114821-01/SW190313-04A/</t>
  </si>
  <si>
    <t>/bil/data/4b/56/4b566d18d8902206/1U19MH114821-01/SW190313-04A/</t>
  </si>
  <si>
    <t>SW190313-04A</t>
  </si>
  <si>
    <t>VPL:VPL:VAL</t>
  </si>
  <si>
    <t>https://download.brainimagelibrary.org/17/28/1728aaa5a67cb758/0539062075/</t>
  </si>
  <si>
    <t>/bil/data/17/28/1728aaa5a67cb758/0539062075/</t>
  </si>
  <si>
    <t>AIBS_772662889</t>
  </si>
  <si>
    <t>VPM</t>
  </si>
  <si>
    <t>https://download.brainimagelibrary.org/d7/8e/d78e2226de736f24/1U19MH114821-01/SW190306-01A/</t>
  </si>
  <si>
    <t>/bil/data/d7/8e/d78e2226de736f24/1U19MH114821-01/SW190306-01A/</t>
  </si>
  <si>
    <t>SW190306-01A</t>
  </si>
  <si>
    <t>VPM:LD:RT</t>
  </si>
  <si>
    <t>https://download.brainimagelibrary.org/d7/8e/d78e2226de736f24/1U19MH114821-01/SW190315-04A/</t>
  </si>
  <si>
    <t>/bil/data/d7/8e/d78e2226de736f24/1U19MH114821-01/SW190315-04A/</t>
  </si>
  <si>
    <t>SW190315-04A</t>
  </si>
  <si>
    <t>VPM:PO:RT</t>
  </si>
  <si>
    <t>https://download.brainimagelibrary.org/4b/56/4b566d18d8902206/1U19MH114821-01/SW190315-01A/</t>
  </si>
  <si>
    <t>/bil/data/4b/56/4b566d18d8902206/1U19MH114821-01/SW190315-01A/</t>
  </si>
  <si>
    <t>SW190315-01A</t>
  </si>
  <si>
    <t>VPM:VPL:RT</t>
  </si>
  <si>
    <t>https://download.brainimagelibrary.org/d9/b8/d9b827f296313258/1U01MH114829-01/SW190711-07A/</t>
  </si>
  <si>
    <t>/bil/data/d9/b8/d9b827f296313258/1U01MH114829-01/SW190711-07A/</t>
  </si>
  <si>
    <t>NCBI:txid10127</t>
  </si>
  <si>
    <t>SW190711-07A</t>
  </si>
  <si>
    <t>VPMpc:VPM:VPM:VM</t>
  </si>
  <si>
    <t>https://download.brainimagelibrary.org/74/02/7402741313727c9b/tissuecyte_data/0500371605/</t>
  </si>
  <si>
    <t>/bil/data/74/02/7402741313727c9b/tissuecyte_data/0500371605/</t>
  </si>
  <si>
    <t>Th-Cre_FI172</t>
  </si>
  <si>
    <t>VTA Ventral tegmental area</t>
  </si>
  <si>
    <t>https://download.brainimagelibrary.org/d7/8e/d78e2226de736f24/1U19MH114821-01/SW190418-04A/</t>
  </si>
  <si>
    <t>/bil/data/d7/8e/d78e2226de736f24/1U19MH114821-01/SW190418-04A/</t>
  </si>
  <si>
    <t>SW190418-04A</t>
  </si>
  <si>
    <t>VTA:APN:MRN:RN</t>
  </si>
  <si>
    <t>https://download.brainimagelibrary.org/b7/93/b79396b82949005c/mouseID_423019-191803/</t>
  </si>
  <si>
    <t>/bil/data/b7/93/b79396b82949005c/mouseID_423019-191803/</t>
  </si>
  <si>
    <t>b79396b82949005c</t>
  </si>
  <si>
    <t>Whole brain</t>
  </si>
  <si>
    <t>AIBS_fMOST_reconstructions_September_2020</t>
  </si>
  <si>
    <t>1698 neuron reconstructions in swc format from high-resolution images collected with the fMOST technology. Each reconstruction has three files: "original": reconstruction performed by a human using Vaa3D; "registered": original reconstruction registered into the mouse Common Coordinate Framework by our collaborators using a combination of automated and semi-automated methods; "downsampled": original reconstruction downsampled by a factor of 32 in xy and by 8 in z</t>
  </si>
  <si>
    <t>https://download.brainimagelibrary.org/b7/93/b79396b82949005c/mouseID_351331-17788/</t>
  </si>
  <si>
    <t>/bil/data/b7/93/b79396b82949005c/mouseID_351331-17788/</t>
  </si>
  <si>
    <t>https://download.brainimagelibrary.org/b7/93/b79396b82949005c/mouseID_378668-18470/</t>
  </si>
  <si>
    <t>/bil/data/b7/93/b79396b82949005c/mouseID_378668-18470/</t>
  </si>
  <si>
    <t>Fezf2-CreER/wt;Ai166(TIT2L-MORF-ICL-tTA2)/wt</t>
  </si>
  <si>
    <t>https://download.brainimagelibrary.org/b7/93/b79396b82949005c/mouseID_380470-191812/</t>
  </si>
  <si>
    <t>/bil/data/b7/93/b79396b82949005c/mouseID_380470-191812/</t>
  </si>
  <si>
    <t>Plxnd1-CreER/wt;Ai166(TIT2L-MORF-ICL-tTA2)/wt</t>
  </si>
  <si>
    <t>https://download.brainimagelibrary.org/b7/93/b79396b82949005c/mouseID_420489-191801/</t>
  </si>
  <si>
    <t>/bil/data/b7/93/b79396b82949005c/mouseID_420489-191801/</t>
  </si>
  <si>
    <t>https://download.brainimagelibrary.org/b7/93/b79396b82949005c/mouseID_314107-17300/</t>
  </si>
  <si>
    <t>/bil/data/b7/93/b79396b82949005c/mouseID_314107-17300/</t>
  </si>
  <si>
    <t>https://download.brainimagelibrary.org/b7/93/b79396b82949005c/mouseID_339952-17782/</t>
  </si>
  <si>
    <t>/bil/data/b7/93/b79396b82949005c/mouseID_339952-17782/</t>
  </si>
  <si>
    <t>https://download.brainimagelibrary.org/b7/93/b79396b82949005c/mouseID_374707-18452/</t>
  </si>
  <si>
    <t>/bil/data/b7/93/b79396b82949005c/mouseID_374707-18452/</t>
  </si>
  <si>
    <t>https://download.brainimagelibrary.org/b7/93/b79396b82949005c/mouseID_325875-17543/</t>
  </si>
  <si>
    <t>/bil/data/b7/93/b79396b82949005c/mouseID_325875-17543/</t>
  </si>
  <si>
    <t>Tlx3-Cre_PL56/wt;Ai82(TITL-GFP)/Ai161(TIT2L-GFP-ICR-tTA2)</t>
  </si>
  <si>
    <t>https://download.brainimagelibrary.org/b7/93/b79396b82949005c/mouseID_210254-15257/</t>
  </si>
  <si>
    <t>/bil/data/b7/93/b79396b82949005c/mouseID_210254-15257/</t>
  </si>
  <si>
    <t>https://download.brainimagelibrary.org/b7/93/b79396b82949005c/mouseID_358361-18047/</t>
  </si>
  <si>
    <t>/bil/data/b7/93/b79396b82949005c/mouseID_358361-18047/</t>
  </si>
  <si>
    <t>https://download.brainimagelibrary.org/b7/93/b79396b82949005c/mouseID_374706-18461/</t>
  </si>
  <si>
    <t>/bil/data/b7/93/b79396b82949005c/mouseID_374706-18461/</t>
  </si>
  <si>
    <t>https://download.brainimagelibrary.org/b7/93/b79396b82949005c/mouseID_351327-17787/</t>
  </si>
  <si>
    <t>/bil/data/b7/93/b79396b82949005c/mouseID_351327-17787/</t>
  </si>
  <si>
    <t>https://download.brainimagelibrary.org/b7/93/b79396b82949005c/mouseID_405429-182725/</t>
  </si>
  <si>
    <t>/bil/data/b7/93/b79396b82949005c/mouseID_405429-182725/</t>
  </si>
  <si>
    <t>https://download.brainimagelibrary.org/b7/93/b79396b82949005c/mouseID_297974-17109/</t>
  </si>
  <si>
    <t>/bil/data/b7/93/b79396b82949005c/mouseID_297974-17109/</t>
  </si>
  <si>
    <t>https://download.brainimagelibrary.org/b7/93/b79396b82949005c/mouseID_339951-17781/</t>
  </si>
  <si>
    <t>/bil/data/b7/93/b79396b82949005c/mouseID_339951-17781/</t>
  </si>
  <si>
    <t>https://download.brainimagelibrary.org/b7/93/b79396b82949005c/mouseID_382148-18864/</t>
  </si>
  <si>
    <t>/bil/data/b7/93/b79396b82949005c/mouseID_382148-18864/</t>
  </si>
  <si>
    <t>https://download.brainimagelibrary.org/b7/93/b79396b82949005c/mouseID_236174-16124/</t>
  </si>
  <si>
    <t>/bil/data/b7/93/b79396b82949005c/mouseID_236174-16124/</t>
  </si>
  <si>
    <t>https://download.brainimagelibrary.org/b7/93/b79396b82949005c/mouseID_373641-18462/</t>
  </si>
  <si>
    <t>/bil/data/b7/93/b79396b82949005c/mouseID_373641-18462/</t>
  </si>
  <si>
    <t>https://download.brainimagelibrary.org/b7/93/b79396b82949005c/mouseID_383680-18463/</t>
  </si>
  <si>
    <t>/bil/data/b7/93/b79396b82949005c/mouseID_383680-18463/</t>
  </si>
  <si>
    <t>https://download.brainimagelibrary.org/b7/93/b79396b82949005c/mouseID_381488-18464/</t>
  </si>
  <si>
    <t>/bil/data/b7/93/b79396b82949005c/mouseID_381488-18464/</t>
  </si>
  <si>
    <t>https://download.brainimagelibrary.org/b7/93/b79396b82949005c/mouseID_396476-18868/</t>
  </si>
  <si>
    <t>/bil/data/b7/93/b79396b82949005c/mouseID_396476-18868/</t>
  </si>
  <si>
    <t>https://download.brainimagelibrary.org/b7/93/b79396b82949005c/mouseID_394528-18867/</t>
  </si>
  <si>
    <t>/bil/data/b7/93/b79396b82949005c/mouseID_394528-18867/</t>
  </si>
  <si>
    <t>https://download.brainimagelibrary.org/b7/93/b79396b82949005c/mouseID_381487-18458/</t>
  </si>
  <si>
    <t>/bil/data/b7/93/b79396b82949005c/mouseID_381487-18458/</t>
  </si>
  <si>
    <t>https://download.brainimagelibrary.org/b7/93/b79396b82949005c/mouseID_321237-17302/</t>
  </si>
  <si>
    <t>/bil/data/b7/93/b79396b82949005c/mouseID_321237-17302/</t>
  </si>
  <si>
    <t>https://download.brainimagelibrary.org/b7/93/b79396b82949005c/mouseID_321244-17545/</t>
  </si>
  <si>
    <t>/bil/data/b7/93/b79396b82949005c/mouseID_321244-17545/</t>
  </si>
  <si>
    <t>https://download.brainimagelibrary.org/b7/93/b79396b82949005c/mouseID_374712-18453/</t>
  </si>
  <si>
    <t>/bil/data/b7/93/b79396b82949005c/mouseID_374712-18453/</t>
  </si>
  <si>
    <t>https://download.brainimagelibrary.org/b7/93/b79396b82949005c/mouseID_396477-18869/</t>
  </si>
  <si>
    <t>/bil/data/b7/93/b79396b82949005c/mouseID_396477-18869/</t>
  </si>
  <si>
    <t>https://download.brainimagelibrary.org/b7/93/b79396b82949005c/mouseID_383128-18465/</t>
  </si>
  <si>
    <t>/bil/data/b7/93/b79396b82949005c/mouseID_383128-18465/</t>
  </si>
  <si>
    <t>https://download.brainimagelibrary.org/b7/93/b79396b82949005c/mouseID_373368-18455/</t>
  </si>
  <si>
    <t>/bil/data/b7/93/b79396b82949005c/mouseID_373368-18455/</t>
  </si>
  <si>
    <t>https://download.brainimagelibrary.org/b7/93/b79396b82949005c/mouseID_381484-18457/</t>
  </si>
  <si>
    <t>/bil/data/b7/93/b79396b82949005c/mouseID_381484-18457/</t>
  </si>
  <si>
    <t>https://download.brainimagelibrary.org/b7/93/b79396b82949005c/mouseID_373367-18454/</t>
  </si>
  <si>
    <t>/bil/data/b7/93/b79396b82949005c/mouseID_373367-18454/</t>
  </si>
  <si>
    <t>https://download.brainimagelibrary.org/3f/10/3f1068884b271b80/MA200122-01/</t>
  </si>
  <si>
    <t>/bil/data/3f/10/3f1068884b271b80/MA200122-01/</t>
  </si>
  <si>
    <t>3f1068884b271b80</t>
  </si>
  <si>
    <t>MA200122-01</t>
  </si>
  <si>
    <t>Ai14 tdTomato Cre-reporter</t>
  </si>
  <si>
    <t>AAV1-Cre</t>
  </si>
  <si>
    <t>AAV1-Cre anterograde transneuronal spread from MOp-ul</t>
  </si>
  <si>
    <t>https://download.brainimagelibrary.org/3f/10/3f1068884b271b80/MA200122-02</t>
  </si>
  <si>
    <t>/bil/data/3f/10/3f1068884b271b80/MA200122-02</t>
  </si>
  <si>
    <t>MA200122-02</t>
  </si>
  <si>
    <t>https://download.brainimagelibrary.org/3f/10/3f1068884b271b80/MA200122-03/</t>
  </si>
  <si>
    <t>/bil/data/3f/10/3f1068884b271b80/MA200122-03/</t>
  </si>
  <si>
    <t>MA200122-03</t>
  </si>
  <si>
    <t>https://download.brainimagelibrary.org/74/28/7428f00b376cb241/0539057826</t>
  </si>
  <si>
    <t>/bil/data/74/28/7428f00b376cb241/0539057826</t>
  </si>
  <si>
    <t>7428f00b376cb241</t>
  </si>
  <si>
    <t>Dir_0539057826</t>
  </si>
  <si>
    <t>AI_transsynaptic_January_2020</t>
  </si>
  <si>
    <t>47 trans-synaptic two-photon serial tomography Mouse coronal image data sets</t>
  </si>
  <si>
    <t>https://download.brainimagelibrary.org/10/f1/10f1547a2cfccd2e/0500284757/</t>
  </si>
  <si>
    <t>/bil/data/10/f1/10f1547a2cfccd2e/0500284757/</t>
  </si>
  <si>
    <t>10f1547a2cfccd2e</t>
  </si>
  <si>
    <t>AIBS_311151244</t>
  </si>
  <si>
    <t>Nr5a1-Cre(TD)-156540</t>
  </si>
  <si>
    <t>AI_transsynaptic_September_2021</t>
  </si>
  <si>
    <t>196 trans-synaptic two-photon serial tomography Mouse coronal image data sets</t>
  </si>
  <si>
    <t>https://download.brainimagelibrary.org/10/f1/10f1547a2cfccd2e/0500311545/</t>
  </si>
  <si>
    <t>/bil/data/10/f1/10f1547a2cfccd2e/0500311545/</t>
  </si>
  <si>
    <t>AIBS_311151174</t>
  </si>
  <si>
    <t>Nr5a1-Cre(TD)-157496</t>
  </si>
  <si>
    <t>https://download.brainimagelibrary.org/10/f1/10f1547a2cfccd2e/0500311913/</t>
  </si>
  <si>
    <t>/bil/data/10/f1/10f1547a2cfccd2e/0500311913/</t>
  </si>
  <si>
    <t>AIBS_311085482</t>
  </si>
  <si>
    <t>Nr5a1-Cre(TD)-154954</t>
  </si>
  <si>
    <t>https://download.brainimagelibrary.org/10/f1/10f1547a2cfccd2e/0500335403/</t>
  </si>
  <si>
    <t>/bil/data/10/f1/10f1547a2cfccd2e/0500335403/</t>
  </si>
  <si>
    <t>AIBS_491360898</t>
  </si>
  <si>
    <t>Snap25-IRES2-Cre-212605</t>
  </si>
  <si>
    <t>https://download.brainimagelibrary.org/10/f1/10f1547a2cfccd2e/0500336691/</t>
  </si>
  <si>
    <t>/bil/data/10/f1/10f1547a2cfccd2e/0500336691/</t>
  </si>
  <si>
    <t>AIBS_491360850</t>
  </si>
  <si>
    <t>Snap25-IRES2-Cre-211400</t>
  </si>
  <si>
    <t>https://download.brainimagelibrary.org/10/f1/10f1547a2cfccd2e/0500349237/</t>
  </si>
  <si>
    <t>/bil/data/10/f1/10f1547a2cfccd2e/0500349237/</t>
  </si>
  <si>
    <t>AIBS_583721305</t>
  </si>
  <si>
    <t>Vip-IRES-Cre-316809</t>
  </si>
  <si>
    <t>https://download.brainimagelibrary.org/10/f1/10f1547a2cfccd2e/0500349560/</t>
  </si>
  <si>
    <t>/bil/data/10/f1/10f1547a2cfccd2e/0500349560/</t>
  </si>
  <si>
    <t>AIBS_573924020</t>
  </si>
  <si>
    <t>Ntsr1-Cre_GN220-307261</t>
  </si>
  <si>
    <t>https://download.brainimagelibrary.org/10/f1/10f1547a2cfccd2e/0500349789/</t>
  </si>
  <si>
    <t>/bil/data/10/f1/10f1547a2cfccd2e/0500349789/</t>
  </si>
  <si>
    <t>AIBS_581739723</t>
  </si>
  <si>
    <t>Emx1-IRES-Cre-315577</t>
  </si>
  <si>
    <t>https://download.brainimagelibrary.org/10/f1/10f1547a2cfccd2e/0500350517/</t>
  </si>
  <si>
    <t>/bil/data/10/f1/10f1547a2cfccd2e/0500350517/</t>
  </si>
  <si>
    <t>AIBS_569627586</t>
  </si>
  <si>
    <t>Emx1-IRES-Cre-301199</t>
  </si>
  <si>
    <t>https://download.brainimagelibrary.org/10/f1/10f1547a2cfccd2e/0500350626/</t>
  </si>
  <si>
    <t>/bil/data/10/f1/10f1547a2cfccd2e/0500350626/</t>
  </si>
  <si>
    <t>AIBS_568771190</t>
  </si>
  <si>
    <t>Vip-IRES-Cre-299769</t>
  </si>
  <si>
    <t>https://download.brainimagelibrary.org/10/f1/10f1547a2cfccd2e/0500350890/</t>
  </si>
  <si>
    <t>/bil/data/10/f1/10f1547a2cfccd2e/0500350890/</t>
  </si>
  <si>
    <t>AIBS_567425565</t>
  </si>
  <si>
    <t>Vip-IRES-Cre-298656</t>
  </si>
  <si>
    <t>https://download.brainimagelibrary.org/10/f1/10f1547a2cfccd2e/0500351443/</t>
  </si>
  <si>
    <t>/bil/data/10/f1/10f1547a2cfccd2e/0500351443/</t>
  </si>
  <si>
    <t>AIBS_588695572</t>
  </si>
  <si>
    <t>Ntsr1-Cre_GN220-323306</t>
  </si>
  <si>
    <t>https://download.brainimagelibrary.org/10/f1/10f1547a2cfccd2e/0500351531/</t>
  </si>
  <si>
    <t>/bil/data/10/f1/10f1547a2cfccd2e/0500351531/</t>
  </si>
  <si>
    <t>AIBS_559346836</t>
  </si>
  <si>
    <t>Cux2-IRES-Cre-287718</t>
  </si>
  <si>
    <t>https://download.brainimagelibrary.org/10/f1/10f1547a2cfccd2e/0500351813/</t>
  </si>
  <si>
    <t>/bil/data/10/f1/10f1547a2cfccd2e/0500351813/</t>
  </si>
  <si>
    <t>AIBS_590565762</t>
  </si>
  <si>
    <t>Cux2-IRES-Cre-324471</t>
  </si>
  <si>
    <t>https://download.brainimagelibrary.org/10/f1/10f1547a2cfccd2e/0500352119/</t>
  </si>
  <si>
    <t>/bil/data/10/f1/10f1547a2cfccd2e/0500352119/</t>
  </si>
  <si>
    <t>AIBS_559346322</t>
  </si>
  <si>
    <t>Ntsr1-Cre_GN220-287692</t>
  </si>
  <si>
    <t>https://download.brainimagelibrary.org/10/f1/10f1547a2cfccd2e/0500352183/</t>
  </si>
  <si>
    <t>/bil/data/10/f1/10f1547a2cfccd2e/0500352183/</t>
  </si>
  <si>
    <t>AIBS_585074180</t>
  </si>
  <si>
    <t>Vip-IRES-Cre-318370</t>
  </si>
  <si>
    <t>https://download.brainimagelibrary.org/10/f1/10f1547a2cfccd2e/0500352293/</t>
  </si>
  <si>
    <t>/bil/data/10/f1/10f1547a2cfccd2e/0500352293/</t>
  </si>
  <si>
    <t>AIBS_581739856</t>
  </si>
  <si>
    <t>Emx1-IRES-Cre-315576</t>
  </si>
  <si>
    <t>https://download.brainimagelibrary.org/10/f1/10f1547a2cfccd2e/0500352367/</t>
  </si>
  <si>
    <t>/bil/data/10/f1/10f1547a2cfccd2e/0500352367/</t>
  </si>
  <si>
    <t>AIBS_583601553</t>
  </si>
  <si>
    <t>Sst-IRES-Cre-317514</t>
  </si>
  <si>
    <t>https://download.brainimagelibrary.org/10/f1/10f1547a2cfccd2e/0500352575/</t>
  </si>
  <si>
    <t>/bil/data/10/f1/10f1547a2cfccd2e/0500352575/</t>
  </si>
  <si>
    <t>AIBS_552548838</t>
  </si>
  <si>
    <t>Sst-IRES-Cre-279578</t>
  </si>
  <si>
    <t>https://download.brainimagelibrary.org/10/f1/10f1547a2cfccd2e/0500352731/</t>
  </si>
  <si>
    <t>/bil/data/10/f1/10f1547a2cfccd2e/0500352731/</t>
  </si>
  <si>
    <t>AIBS_585052986</t>
  </si>
  <si>
    <t>Ndnf-IRES2-dgCre-318647</t>
  </si>
  <si>
    <t>https://download.brainimagelibrary.org/10/f1/10f1547a2cfccd2e/0500353209/</t>
  </si>
  <si>
    <t>/bil/data/10/f1/10f1547a2cfccd2e/0500353209/</t>
  </si>
  <si>
    <t>AIBS_568771207</t>
  </si>
  <si>
    <t>Vip-IRES-Cre-299773</t>
  </si>
  <si>
    <t>https://download.brainimagelibrary.org/10/f1/10f1547a2cfccd2e/0500353315/</t>
  </si>
  <si>
    <t>/bil/data/10/f1/10f1547a2cfccd2e/0500353315/</t>
  </si>
  <si>
    <t>AIBS_548921111</t>
  </si>
  <si>
    <t>Ntsr1-Cre_GN220-275955</t>
  </si>
  <si>
    <t>https://download.brainimagelibrary.org/10/f1/10f1547a2cfccd2e/0500353467/</t>
  </si>
  <si>
    <t>/bil/data/10/f1/10f1547a2cfccd2e/0500353467/</t>
  </si>
  <si>
    <t>AIBS_585053009</t>
  </si>
  <si>
    <t>Vip-IRES-Cre-318369</t>
  </si>
  <si>
    <t>https://download.brainimagelibrary.org/10/f1/10f1547a2cfccd2e/0500353469/</t>
  </si>
  <si>
    <t>/bil/data/10/f1/10f1547a2cfccd2e/0500353469/</t>
  </si>
  <si>
    <t>AIBS_590537975</t>
  </si>
  <si>
    <t>Emx1-IRES-Cre-323878</t>
  </si>
  <si>
    <t>https://download.brainimagelibrary.org/10/f1/10f1547a2cfccd2e/0500353771/</t>
  </si>
  <si>
    <t>/bil/data/10/f1/10f1547a2cfccd2e/0500353771/</t>
  </si>
  <si>
    <t>AIBS_543286533</t>
  </si>
  <si>
    <t>Nr5a1-Cre-271317</t>
  </si>
  <si>
    <t>https://download.brainimagelibrary.org/10/f1/10f1547a2cfccd2e/0500353925/</t>
  </si>
  <si>
    <t>/bil/data/10/f1/10f1547a2cfccd2e/0500353925/</t>
  </si>
  <si>
    <t>AIBS_546740368</t>
  </si>
  <si>
    <t>Ndnf-IRES2-dgCre-275376</t>
  </si>
  <si>
    <t>https://download.brainimagelibrary.org/10/f1/10f1547a2cfccd2e/0500354076/</t>
  </si>
  <si>
    <t>/bil/data/10/f1/10f1547a2cfccd2e/0500354076/</t>
  </si>
  <si>
    <t>AIBS_539038598</t>
  </si>
  <si>
    <t>Ntsr1-Cre_GN220-267301</t>
  </si>
  <si>
    <t>https://download.brainimagelibrary.org/10/f1/10f1547a2cfccd2e/0500354120/</t>
  </si>
  <si>
    <t>/bil/data/10/f1/10f1547a2cfccd2e/0500354120/</t>
  </si>
  <si>
    <t>AIBS_551422536</t>
  </si>
  <si>
    <t>Rbp4-Cre_KL100-278411</t>
  </si>
  <si>
    <t>https://download.brainimagelibrary.org/10/f1/10f1547a2cfccd2e/0500354128/</t>
  </si>
  <si>
    <t>/bil/data/10/f1/10f1547a2cfccd2e/0500354128/</t>
  </si>
  <si>
    <t>AIBS_546735395</t>
  </si>
  <si>
    <t>Sst-IRES-Cre-275705</t>
  </si>
  <si>
    <t>https://download.brainimagelibrary.org/10/f1/10f1547a2cfccd2e/0500354291/</t>
  </si>
  <si>
    <t>/bil/data/10/f1/10f1547a2cfccd2e/0500354291/</t>
  </si>
  <si>
    <t>AIBS_548920768</t>
  </si>
  <si>
    <t>Ntsr1-Cre_GN220-275956</t>
  </si>
  <si>
    <t>https://download.brainimagelibrary.org/10/f1/10f1547a2cfccd2e/0500368551/</t>
  </si>
  <si>
    <t>/bil/data/10/f1/10f1547a2cfccd2e/0500368551/</t>
  </si>
  <si>
    <t>AIBS_657196007</t>
  </si>
  <si>
    <t>Rbp4-Cre_KL100-371808</t>
  </si>
  <si>
    <t>https://download.brainimagelibrary.org/10/f1/10f1547a2cfccd2e/0500368553/</t>
  </si>
  <si>
    <t>/bil/data/10/f1/10f1547a2cfccd2e/0500368553/</t>
  </si>
  <si>
    <t>AIBS_657336507</t>
  </si>
  <si>
    <t>Rbp4-Cre_KL100-371807</t>
  </si>
  <si>
    <t>https://download.brainimagelibrary.org/10/f1/10f1547a2cfccd2e/0500368592/</t>
  </si>
  <si>
    <t>/bil/data/10/f1/10f1547a2cfccd2e/0500368592/</t>
  </si>
  <si>
    <t>AIBS_602857428</t>
  </si>
  <si>
    <t>A930038C07Rik-Tg1-Cre-337826</t>
  </si>
  <si>
    <t>https://download.brainimagelibrary.org/10/f1/10f1547a2cfccd2e/0500368597/</t>
  </si>
  <si>
    <t>/bil/data/10/f1/10f1547a2cfccd2e/0500368597/</t>
  </si>
  <si>
    <t>AIBS_656643848</t>
  </si>
  <si>
    <t>Ntsr1-Cre_GN220-371155</t>
  </si>
  <si>
    <t>https://download.brainimagelibrary.org/10/f1/10f1547a2cfccd2e/0500368601/</t>
  </si>
  <si>
    <t>/bil/data/10/f1/10f1547a2cfccd2e/0500368601/</t>
  </si>
  <si>
    <t>AIBS_656643626</t>
  </si>
  <si>
    <t>Nr5a1-Cre-370848</t>
  </si>
  <si>
    <t>https://download.brainimagelibrary.org/10/f1/10f1547a2cfccd2e/0500368638/</t>
  </si>
  <si>
    <t>/bil/data/10/f1/10f1547a2cfccd2e/0500368638/</t>
  </si>
  <si>
    <t>AIBS_602796832</t>
  </si>
  <si>
    <t>A930038C07Rik-Tg1-Cre-337827</t>
  </si>
  <si>
    <t>https://download.brainimagelibrary.org/10/f1/10f1547a2cfccd2e/0500368653/</t>
  </si>
  <si>
    <t>/bil/data/10/f1/10f1547a2cfccd2e/0500368653/</t>
  </si>
  <si>
    <t>AIBS_639636101</t>
  </si>
  <si>
    <t>Pvalb-IRES-Cre-352790</t>
  </si>
  <si>
    <t>https://download.brainimagelibrary.org/10/f1/10f1547a2cfccd2e/0500368664/</t>
  </si>
  <si>
    <t>/bil/data/10/f1/10f1547a2cfccd2e/0500368664/</t>
  </si>
  <si>
    <t>AIBS_652070949</t>
  </si>
  <si>
    <t>Sst-IRES-Cre-364096</t>
  </si>
  <si>
    <t>https://download.brainimagelibrary.org/10/f1/10f1547a2cfccd2e/0500368748/</t>
  </si>
  <si>
    <t>/bil/data/10/f1/10f1547a2cfccd2e/0500368748/</t>
  </si>
  <si>
    <t>AIBS_599610860</t>
  </si>
  <si>
    <t>Ctgf-T2A-dgCre-333499</t>
  </si>
  <si>
    <t>https://download.brainimagelibrary.org/10/f1/10f1547a2cfccd2e/0500368778/</t>
  </si>
  <si>
    <t>/bil/data/10/f1/10f1547a2cfccd2e/0500368778/</t>
  </si>
  <si>
    <t>AIBS_601710276</t>
  </si>
  <si>
    <t>Pvalb-IRES-Cre-335612</t>
  </si>
  <si>
    <t>https://download.brainimagelibrary.org/10/f1/10f1547a2cfccd2e/0500368786/</t>
  </si>
  <si>
    <t>/bil/data/10/f1/10f1547a2cfccd2e/0500368786/</t>
  </si>
  <si>
    <t>AIBS_661875012</t>
  </si>
  <si>
    <t>Vip-IRES-Cre-376687</t>
  </si>
  <si>
    <t>https://download.brainimagelibrary.org/10/f1/10f1547a2cfccd2e/0500368850/</t>
  </si>
  <si>
    <t>/bil/data/10/f1/10f1547a2cfccd2e/0500368850/</t>
  </si>
  <si>
    <t>AIBS_669166142</t>
  </si>
  <si>
    <t>Pvalb-IRES-Cre-380326</t>
  </si>
  <si>
    <t>https://download.brainimagelibrary.org/10/f1/10f1547a2cfccd2e/0500368854/</t>
  </si>
  <si>
    <t>/bil/data/10/f1/10f1547a2cfccd2e/0500368854/</t>
  </si>
  <si>
    <t>AIBS_687240246</t>
  </si>
  <si>
    <t>Tlx3-Cre_PL56-380329</t>
  </si>
  <si>
    <t>https://download.brainimagelibrary.org/10/f1/10f1547a2cfccd2e/0500368879/</t>
  </si>
  <si>
    <t>/bil/data/10/f1/10f1547a2cfccd2e/0500368879/</t>
  </si>
  <si>
    <t>AIBS_644719413</t>
  </si>
  <si>
    <t>Sst-IRES-Cre-356456</t>
  </si>
  <si>
    <t>https://download.brainimagelibrary.org/10/f1/10f1547a2cfccd2e/0500368989/</t>
  </si>
  <si>
    <t>/bil/data/10/f1/10f1547a2cfccd2e/0500368989/</t>
  </si>
  <si>
    <t>AIBS_687356579</t>
  </si>
  <si>
    <t>Cux2-IRES-Cre;APP_PS1-388052</t>
  </si>
  <si>
    <t>https://download.brainimagelibrary.org/10/f1/10f1547a2cfccd2e/0500368995/</t>
  </si>
  <si>
    <t>/bil/data/10/f1/10f1547a2cfccd2e/0500368995/</t>
  </si>
  <si>
    <t>AIBS_699718513</t>
  </si>
  <si>
    <t>Tlx3-Cre_PL56;Ai75-394041</t>
  </si>
  <si>
    <t>https://download.brainimagelibrary.org/10/f1/10f1547a2cfccd2e/0500369007/</t>
  </si>
  <si>
    <t>/bil/data/10/f1/10f1547a2cfccd2e/0500369007/</t>
  </si>
  <si>
    <t>AIBS_657861921</t>
  </si>
  <si>
    <t>Ntsr1-Cre_GN220-373544</t>
  </si>
  <si>
    <t>https://download.brainimagelibrary.org/10/f1/10f1547a2cfccd2e/0500369032/</t>
  </si>
  <si>
    <t>/bil/data/10/f1/10f1547a2cfccd2e/0500369032/</t>
  </si>
  <si>
    <t>AIBS_691509855</t>
  </si>
  <si>
    <t>Ctgf-T2A-dgCre-389331</t>
  </si>
  <si>
    <t>https://download.brainimagelibrary.org/10/f1/10f1547a2cfccd2e/0500369049/</t>
  </si>
  <si>
    <t>/bil/data/10/f1/10f1547a2cfccd2e/0500369049/</t>
  </si>
  <si>
    <t>AIBS_661875230</t>
  </si>
  <si>
    <t>Vip-IRES-Cre-376694</t>
  </si>
  <si>
    <t>https://download.brainimagelibrary.org/10/f1/10f1547a2cfccd2e/0500369080/</t>
  </si>
  <si>
    <t>/bil/data/10/f1/10f1547a2cfccd2e/0500369080/</t>
  </si>
  <si>
    <t>AIBS_656166421</t>
  </si>
  <si>
    <t>Ndnf-IRES2-dgCre-369880</t>
  </si>
  <si>
    <t>https://download.brainimagelibrary.org/10/f1/10f1547a2cfccd2e/0500369130/</t>
  </si>
  <si>
    <t>/bil/data/10/f1/10f1547a2cfccd2e/0500369130/</t>
  </si>
  <si>
    <t>AIBS_704455310</t>
  </si>
  <si>
    <t>Tlx3-Cre_PL56-387573</t>
  </si>
  <si>
    <t>https://download.brainimagelibrary.org/10/f1/10f1547a2cfccd2e/0500369179/</t>
  </si>
  <si>
    <t>/bil/data/10/f1/10f1547a2cfccd2e/0500369179/</t>
  </si>
  <si>
    <t>AIBS_699718260</t>
  </si>
  <si>
    <t>Tlx3-Cre_PL56;Ai75-394040</t>
  </si>
  <si>
    <t>https://download.brainimagelibrary.org/10/f1/10f1547a2cfccd2e/0500369213/</t>
  </si>
  <si>
    <t>/bil/data/10/f1/10f1547a2cfccd2e/0500369213/</t>
  </si>
  <si>
    <t>AIBS_659981091</t>
  </si>
  <si>
    <t>Ctgf-T2A-dgCre-375033</t>
  </si>
  <si>
    <t>https://download.brainimagelibrary.org/10/f1/10f1547a2cfccd2e/0500369220/</t>
  </si>
  <si>
    <t>/bil/data/10/f1/10f1547a2cfccd2e/0500369220/</t>
  </si>
  <si>
    <t>AIBS_673718143</t>
  </si>
  <si>
    <t>Sst-IRES-Cre-382582</t>
  </si>
  <si>
    <t>https://download.brainimagelibrary.org/10/f1/10f1547a2cfccd2e/0500369222/</t>
  </si>
  <si>
    <t>/bil/data/10/f1/10f1547a2cfccd2e/0500369222/</t>
  </si>
  <si>
    <t>AIBS_687239511</t>
  </si>
  <si>
    <t>Tlx3-Cre_PL56-380328</t>
  </si>
  <si>
    <t>https://download.brainimagelibrary.org/10/f1/10f1547a2cfccd2e/0500369401/</t>
  </si>
  <si>
    <t>/bil/data/10/f1/10f1547a2cfccd2e/0500369401/</t>
  </si>
  <si>
    <t>AIBS_705830357</t>
  </si>
  <si>
    <t>Tlx3-Cre_PL56-393257</t>
  </si>
  <si>
    <t>https://download.brainimagelibrary.org/10/f1/10f1547a2cfccd2e/0500369508/</t>
  </si>
  <si>
    <t>/bil/data/10/f1/10f1547a2cfccd2e/0500369508/</t>
  </si>
  <si>
    <t>AIBS_678523687</t>
  </si>
  <si>
    <t>Pvalb-IRES-Cre-384362</t>
  </si>
  <si>
    <t>https://download.brainimagelibrary.org/10/f1/10f1547a2cfccd2e/0500369514/</t>
  </si>
  <si>
    <t>/bil/data/10/f1/10f1547a2cfccd2e/0500369514/</t>
  </si>
  <si>
    <t>AIBS_597613286</t>
  </si>
  <si>
    <t>Nr5a1-Cre-333240</t>
  </si>
  <si>
    <t>https://download.brainimagelibrary.org/10/f1/10f1547a2cfccd2e/0500369539/</t>
  </si>
  <si>
    <t>/bil/data/10/f1/10f1547a2cfccd2e/0500369539/</t>
  </si>
  <si>
    <t>AIBS_679120109</t>
  </si>
  <si>
    <t>Rbp4-Cre_KL100-384555</t>
  </si>
  <si>
    <t>https://download.brainimagelibrary.org/10/f1/10f1547a2cfccd2e/0500369541/</t>
  </si>
  <si>
    <t>/bil/data/10/f1/10f1547a2cfccd2e/0500369541/</t>
  </si>
  <si>
    <t>AIBS_685301528</t>
  </si>
  <si>
    <t>A930038C07Rik-Tg1-Cre-388125</t>
  </si>
  <si>
    <t>https://download.brainimagelibrary.org/10/f1/10f1547a2cfccd2e/0500369573/</t>
  </si>
  <si>
    <t>/bil/data/10/f1/10f1547a2cfccd2e/0500369573/</t>
  </si>
  <si>
    <t>AIBS_687236478</t>
  </si>
  <si>
    <t>Ntsr1-Cre_GN220-379165</t>
  </si>
  <si>
    <t>https://download.brainimagelibrary.org/10/f1/10f1547a2cfccd2e/0500369603/</t>
  </si>
  <si>
    <t>/bil/data/10/f1/10f1547a2cfccd2e/0500369603/</t>
  </si>
  <si>
    <t>AIBS_647814233</t>
  </si>
  <si>
    <t>Rbp4-Cre_KL100-359553</t>
  </si>
  <si>
    <t>https://download.brainimagelibrary.org/10/f1/10f1547a2cfccd2e/0500369618/</t>
  </si>
  <si>
    <t>/bil/data/10/f1/10f1547a2cfccd2e/0500369618/</t>
  </si>
  <si>
    <t>AIBS_664879097</t>
  </si>
  <si>
    <t>Nr5a1-Cre-377605</t>
  </si>
  <si>
    <t>https://download.brainimagelibrary.org/10/f1/10f1547a2cfccd2e/0500369675/</t>
  </si>
  <si>
    <t>/bil/data/10/f1/10f1547a2cfccd2e/0500369675/</t>
  </si>
  <si>
    <t>AIBS_605674602</t>
  </si>
  <si>
    <t>Pvalb-IRES-Cre-340606</t>
  </si>
  <si>
    <t>https://download.brainimagelibrary.org/10/f1/10f1547a2cfccd2e/0500369692/</t>
  </si>
  <si>
    <t>/bil/data/10/f1/10f1547a2cfccd2e/0500369692/</t>
  </si>
  <si>
    <t>AIBS_678364205</t>
  </si>
  <si>
    <t>Tlx3-Cre_PL56;Ai167-386196</t>
  </si>
  <si>
    <t>https://download.brainimagelibrary.org/10/f1/10f1547a2cfccd2e/0500369757/</t>
  </si>
  <si>
    <t>/bil/data/10/f1/10f1547a2cfccd2e/0500369757/</t>
  </si>
  <si>
    <t>AIBS_687234668</t>
  </si>
  <si>
    <t>Ntsr1-Cre_GN220-379163</t>
  </si>
  <si>
    <t>https://download.brainimagelibrary.org/10/f1/10f1547a2cfccd2e/0500369765/</t>
  </si>
  <si>
    <t>/bil/data/10/f1/10f1547a2cfccd2e/0500369765/</t>
  </si>
  <si>
    <t>AIBS_659980567</t>
  </si>
  <si>
    <t>Ctgf-T2A-dgCre-375032</t>
  </si>
  <si>
    <t>https://download.brainimagelibrary.org/10/f1/10f1547a2cfccd2e/0500369785/</t>
  </si>
  <si>
    <t>/bil/data/10/f1/10f1547a2cfccd2e/0500369785/</t>
  </si>
  <si>
    <t>AIBS_657985447</t>
  </si>
  <si>
    <t>Emx1-IRES-Cre-372133</t>
  </si>
  <si>
    <t>https://download.brainimagelibrary.org/10/f1/10f1547a2cfccd2e/0500369874/</t>
  </si>
  <si>
    <t>/bil/data/10/f1/10f1547a2cfccd2e/0500369874/</t>
  </si>
  <si>
    <t>AIBS_681557988</t>
  </si>
  <si>
    <t>Sst-IRES-Cre-386011</t>
  </si>
  <si>
    <t>https://download.brainimagelibrary.org/10/f1/10f1547a2cfccd2e/0500369878/</t>
  </si>
  <si>
    <t>/bil/data/10/f1/10f1547a2cfccd2e/0500369878/</t>
  </si>
  <si>
    <t>AIBS_599696543</t>
  </si>
  <si>
    <t>Sst-IRES-Cre-334150</t>
  </si>
  <si>
    <t>https://download.brainimagelibrary.org/10/f1/10f1547a2cfccd2e/0500369980/</t>
  </si>
  <si>
    <t>/bil/data/10/f1/10f1547a2cfccd2e/0500369980/</t>
  </si>
  <si>
    <t>AIBS_591612830</t>
  </si>
  <si>
    <t>Pvalb-IRES-Cre-325579</t>
  </si>
  <si>
    <t>https://download.brainimagelibrary.org/10/f1/10f1547a2cfccd2e/0500369983/</t>
  </si>
  <si>
    <t>/bil/data/10/f1/10f1547a2cfccd2e/0500369983/</t>
  </si>
  <si>
    <t>AIBS_645331984</t>
  </si>
  <si>
    <t>Ntsr1-Cre_GN220-357505</t>
  </si>
  <si>
    <t>https://download.brainimagelibrary.org/10/f1/10f1547a2cfccd2e/0500369996/</t>
  </si>
  <si>
    <t>/bil/data/10/f1/10f1547a2cfccd2e/0500369996/</t>
  </si>
  <si>
    <t>AIBS_690948190</t>
  </si>
  <si>
    <t>Ntsr1-Cre_GN220;Ai148-389898</t>
  </si>
  <si>
    <t>https://download.brainimagelibrary.org/10/f1/10f1547a2cfccd2e/0500370043/</t>
  </si>
  <si>
    <t>/bil/data/10/f1/10f1547a2cfccd2e/0500370043/</t>
  </si>
  <si>
    <t>AIBS_605540973</t>
  </si>
  <si>
    <t>Pvalb-IRES-Cre-340604</t>
  </si>
  <si>
    <t>https://download.brainimagelibrary.org/10/f1/10f1547a2cfccd2e/0500370050/</t>
  </si>
  <si>
    <t>/bil/data/10/f1/10f1547a2cfccd2e/0500370050/</t>
  </si>
  <si>
    <t>AIBS_685314003</t>
  </si>
  <si>
    <t>Ntsr1-Cre_GN220;Ai167-385455</t>
  </si>
  <si>
    <t>https://download.brainimagelibrary.org/10/f1/10f1547a2cfccd2e/0500370058/</t>
  </si>
  <si>
    <t>/bil/data/10/f1/10f1547a2cfccd2e/0500370058/</t>
  </si>
  <si>
    <t>AIBS_681557132</t>
  </si>
  <si>
    <t>Sst-IRES-Cre-386012</t>
  </si>
  <si>
    <t>https://download.brainimagelibrary.org/10/f1/10f1547a2cfccd2e/0500370093/</t>
  </si>
  <si>
    <t>/bil/data/10/f1/10f1547a2cfccd2e/0500370093/</t>
  </si>
  <si>
    <t>AIBS_696100881</t>
  </si>
  <si>
    <t>Sepw1-Cre_NP39-389046</t>
  </si>
  <si>
    <t>https://download.brainimagelibrary.org/10/f1/10f1547a2cfccd2e/0500370125/</t>
  </si>
  <si>
    <t>/bil/data/10/f1/10f1547a2cfccd2e/0500370125/</t>
  </si>
  <si>
    <t>AIBS_687238158</t>
  </si>
  <si>
    <t>Pvalb-IRES-Cre-380318</t>
  </si>
  <si>
    <t>https://download.brainimagelibrary.org/10/f1/10f1547a2cfccd2e/0500370140/</t>
  </si>
  <si>
    <t>/bil/data/10/f1/10f1547a2cfccd2e/0500370140/</t>
  </si>
  <si>
    <t>AIBS_669165224</t>
  </si>
  <si>
    <t>Ctgf-T2A-dgCre-379455</t>
  </si>
  <si>
    <t>https://download.brainimagelibrary.org/10/f1/10f1547a2cfccd2e/0500370161/</t>
  </si>
  <si>
    <t>/bil/data/10/f1/10f1547a2cfccd2e/0500370161/</t>
  </si>
  <si>
    <t>AIBS_595255193</t>
  </si>
  <si>
    <t>Ndnf-IRES2-dgCre-329024</t>
  </si>
  <si>
    <t>https://download.brainimagelibrary.org/10/f1/10f1547a2cfccd2e/0500370165/</t>
  </si>
  <si>
    <t>/bil/data/10/f1/10f1547a2cfccd2e/0500370165/</t>
  </si>
  <si>
    <t>AIBS_596264661</t>
  </si>
  <si>
    <t>Rbp4-Cre_KL100-330689</t>
  </si>
  <si>
    <t>https://download.brainimagelibrary.org/10/f1/10f1547a2cfccd2e/0500370234/</t>
  </si>
  <si>
    <t>/bil/data/10/f1/10f1547a2cfccd2e/0500370234/</t>
  </si>
  <si>
    <t>AIBS_685413412</t>
  </si>
  <si>
    <t>Nr5a1-Cre-385127</t>
  </si>
  <si>
    <t>https://download.brainimagelibrary.org/10/f1/10f1547a2cfccd2e/0500370244/</t>
  </si>
  <si>
    <t>/bil/data/10/f1/10f1547a2cfccd2e/0500370244/</t>
  </si>
  <si>
    <t>AIBS_678362783</t>
  </si>
  <si>
    <t>Tlx3-Cre_PL56;Ai167-385027</t>
  </si>
  <si>
    <t>https://download.brainimagelibrary.org/10/f1/10f1547a2cfccd2e/0500370279/</t>
  </si>
  <si>
    <t>/bil/data/10/f1/10f1547a2cfccd2e/0500370279/</t>
  </si>
  <si>
    <t>AIBS_703220414</t>
  </si>
  <si>
    <t>Cux2-IRES-Cre-394953</t>
  </si>
  <si>
    <t>https://download.brainimagelibrary.org/10/f1/10f1547a2cfccd2e/0500370320/</t>
  </si>
  <si>
    <t>/bil/data/10/f1/10f1547a2cfccd2e/0500370320/</t>
  </si>
  <si>
    <t>AIBS_696961894</t>
  </si>
  <si>
    <t>Cux2-IRES-Cre-390078</t>
  </si>
  <si>
    <t>https://download.brainimagelibrary.org/10/f1/10f1547a2cfccd2e/0500370364/</t>
  </si>
  <si>
    <t>/bil/data/10/f1/10f1547a2cfccd2e/0500370364/</t>
  </si>
  <si>
    <t>AIBS_690265801</t>
  </si>
  <si>
    <t>Sepw1-Cre_NP39-389819</t>
  </si>
  <si>
    <t>https://download.brainimagelibrary.org/10/f1/10f1547a2cfccd2e/0500370418/</t>
  </si>
  <si>
    <t>/bil/data/10/f1/10f1547a2cfccd2e/0500370418/</t>
  </si>
  <si>
    <t>AIBS_685413404</t>
  </si>
  <si>
    <t>Nr5a1-Cre-385124</t>
  </si>
  <si>
    <t>https://download.brainimagelibrary.org/10/f1/10f1547a2cfccd2e/0500370463/</t>
  </si>
  <si>
    <t>/bil/data/10/f1/10f1547a2cfccd2e/0500370463/</t>
  </si>
  <si>
    <t>AIBS_707274881</t>
  </si>
  <si>
    <t>Cux2-IRES-Cre-395445</t>
  </si>
  <si>
    <t>https://download.brainimagelibrary.org/10/f1/10f1547a2cfccd2e/0500370508/</t>
  </si>
  <si>
    <t>/bil/data/10/f1/10f1547a2cfccd2e/0500370508/</t>
  </si>
  <si>
    <t>AIBS_666920085</t>
  </si>
  <si>
    <t>Ctgf-T2A-dgCre-378889</t>
  </si>
  <si>
    <t>https://download.brainimagelibrary.org/10/f1/10f1547a2cfccd2e/0500370510/</t>
  </si>
  <si>
    <t>/bil/data/10/f1/10f1547a2cfccd2e/0500370510/</t>
  </si>
  <si>
    <t>AIBS_683198662</t>
  </si>
  <si>
    <t>Vip-IRES-Cre-383308</t>
  </si>
  <si>
    <t>https://download.brainimagelibrary.org/10/f1/10f1547a2cfccd2e/0500370546/</t>
  </si>
  <si>
    <t>/bil/data/10/f1/10f1547a2cfccd2e/0500370546/</t>
  </si>
  <si>
    <t>AIBS_662997335</t>
  </si>
  <si>
    <t>Ntsr1-Cre_GN220;Ai167-377091</t>
  </si>
  <si>
    <t>https://download.brainimagelibrary.org/10/f1/10f1547a2cfccd2e/0500370548/</t>
  </si>
  <si>
    <t>/bil/data/10/f1/10f1547a2cfccd2e/0500370548/</t>
  </si>
  <si>
    <t>AIBS_696100891</t>
  </si>
  <si>
    <t>Sepw1-Cre_NP39-389052</t>
  </si>
  <si>
    <t>https://download.brainimagelibrary.org/10/f1/10f1547a2cfccd2e/0500370573/</t>
  </si>
  <si>
    <t>/bil/data/10/f1/10f1547a2cfccd2e/0500370573/</t>
  </si>
  <si>
    <t>AIBS_676233241</t>
  </si>
  <si>
    <t>Sepw1-Cre_NP39-368437</t>
  </si>
  <si>
    <t>https://download.brainimagelibrary.org/10/f1/10f1547a2cfccd2e/0500370610/</t>
  </si>
  <si>
    <t>/bil/data/10/f1/10f1547a2cfccd2e/0500370610/</t>
  </si>
  <si>
    <t>AIBS_685301511</t>
  </si>
  <si>
    <t>Ntsr1-Cre_GN220-386974</t>
  </si>
  <si>
    <t>https://download.brainimagelibrary.org/10/f1/10f1547a2cfccd2e/0500370612/</t>
  </si>
  <si>
    <t>/bil/data/10/f1/10f1547a2cfccd2e/0500370612/</t>
  </si>
  <si>
    <t>AIBS_675962457</t>
  </si>
  <si>
    <t>Rbp4-Cre_KL100;Ai148-384095</t>
  </si>
  <si>
    <t>https://download.brainimagelibrary.org/10/f1/10f1547a2cfccd2e/0500370687/</t>
  </si>
  <si>
    <t>/bil/data/10/f1/10f1547a2cfccd2e/0500370687/</t>
  </si>
  <si>
    <t>AIBS_611504540</t>
  </si>
  <si>
    <t>Pvalb-IRES-Cre-344894</t>
  </si>
  <si>
    <t>https://download.brainimagelibrary.org/10/f1/10f1547a2cfccd2e/0500370692/</t>
  </si>
  <si>
    <t>/bil/data/10/f1/10f1547a2cfccd2e/0500370692/</t>
  </si>
  <si>
    <t>AIBS_673718960</t>
  </si>
  <si>
    <t>Sst-IRES-Cre-382579</t>
  </si>
  <si>
    <t>https://download.brainimagelibrary.org/10/f1/10f1547a2cfccd2e/0500370749/</t>
  </si>
  <si>
    <t>/bil/data/10/f1/10f1547a2cfccd2e/0500370749/</t>
  </si>
  <si>
    <t>AIBS_707274940</t>
  </si>
  <si>
    <t>Cux2-IRES-Cre-395448</t>
  </si>
  <si>
    <t>https://download.brainimagelibrary.org/10/f1/10f1547a2cfccd2e/0500370751/</t>
  </si>
  <si>
    <t>/bil/data/10/f1/10f1547a2cfccd2e/0500370751/</t>
  </si>
  <si>
    <t>AIBS_707274964</t>
  </si>
  <si>
    <t>Cux2-IRES-Cre-394948</t>
  </si>
  <si>
    <t>https://download.brainimagelibrary.org/10/f1/10f1547a2cfccd2e/0500370764/</t>
  </si>
  <si>
    <t>/bil/data/10/f1/10f1547a2cfccd2e/0500370764/</t>
  </si>
  <si>
    <t>AIBS_657195727</t>
  </si>
  <si>
    <t>Nr5a1-Cre-370851</t>
  </si>
  <si>
    <t>https://download.brainimagelibrary.org/10/f1/10f1547a2cfccd2e/0500370778/</t>
  </si>
  <si>
    <t>/bil/data/10/f1/10f1547a2cfccd2e/0500370778/</t>
  </si>
  <si>
    <t>AIBS_657337724</t>
  </si>
  <si>
    <t>Rbp4-Cre_KL100-371811</t>
  </si>
  <si>
    <t>https://download.brainimagelibrary.org/10/f1/10f1547a2cfccd2e/0500370788/</t>
  </si>
  <si>
    <t>/bil/data/10/f1/10f1547a2cfccd2e/0500370788/</t>
  </si>
  <si>
    <t>AIBS_657335944</t>
  </si>
  <si>
    <t>Rbp4-Cre_KL100-371806</t>
  </si>
  <si>
    <t>https://download.brainimagelibrary.org/10/f1/10f1547a2cfccd2e/0500370801/</t>
  </si>
  <si>
    <t>/bil/data/10/f1/10f1547a2cfccd2e/0500370801/</t>
  </si>
  <si>
    <t>AIBS_702413110</t>
  </si>
  <si>
    <t>Ctgf-T2A-dgCre-394279</t>
  </si>
  <si>
    <t>https://download.brainimagelibrary.org/10/f1/10f1547a2cfccd2e/0500370808/</t>
  </si>
  <si>
    <t>/bil/data/10/f1/10f1547a2cfccd2e/0500370808/</t>
  </si>
  <si>
    <t>AIBS_654620534</t>
  </si>
  <si>
    <t>Pvalb-IRES-Cre-368840</t>
  </si>
  <si>
    <t>https://download.brainimagelibrary.org/10/f1/10f1547a2cfccd2e/0500370850/</t>
  </si>
  <si>
    <t>/bil/data/10/f1/10f1547a2cfccd2e/0500370850/</t>
  </si>
  <si>
    <t>AIBS_697183407</t>
  </si>
  <si>
    <t>Pvalb-IRES-Cre-391896</t>
  </si>
  <si>
    <t>https://download.brainimagelibrary.org/10/f1/10f1547a2cfccd2e/0500370870/</t>
  </si>
  <si>
    <t>/bil/data/10/f1/10f1547a2cfccd2e/0500370870/</t>
  </si>
  <si>
    <t>AIBS_699743760</t>
  </si>
  <si>
    <t>Tlx3-Cre_PL56;Ai75-394044</t>
  </si>
  <si>
    <t>https://download.brainimagelibrary.org/10/f1/10f1547a2cfccd2e/0500370882/</t>
  </si>
  <si>
    <t>/bil/data/10/f1/10f1547a2cfccd2e/0500370882/</t>
  </si>
  <si>
    <t>AIBS_657194911</t>
  </si>
  <si>
    <t>Nr5a1-Cre-370854</t>
  </si>
  <si>
    <t>https://download.brainimagelibrary.org/10/f1/10f1547a2cfccd2e/0500371058/</t>
  </si>
  <si>
    <t>/bil/data/10/f1/10f1547a2cfccd2e/0500371058/</t>
  </si>
  <si>
    <t>AIBS_664879192</t>
  </si>
  <si>
    <t>Nr5a1-Cre-377600</t>
  </si>
  <si>
    <t>https://download.brainimagelibrary.org/10/f1/10f1547a2cfccd2e/0500371080/</t>
  </si>
  <si>
    <t>/bil/data/10/f1/10f1547a2cfccd2e/0500371080/</t>
  </si>
  <si>
    <t>AIBS_587072621</t>
  </si>
  <si>
    <t>Vip-IRES-Cre-320969</t>
  </si>
  <si>
    <t>https://download.brainimagelibrary.org/10/f1/10f1547a2cfccd2e/0500371147/</t>
  </si>
  <si>
    <t>/bil/data/10/f1/10f1547a2cfccd2e/0500371147/</t>
  </si>
  <si>
    <t>AIBS_608104667</t>
  </si>
  <si>
    <t>Sst-IRES-Cre-342659</t>
  </si>
  <si>
    <t>https://download.brainimagelibrary.org/10/f1/10f1547a2cfccd2e/0500371171/</t>
  </si>
  <si>
    <t>/bil/data/10/f1/10f1547a2cfccd2e/0500371171/</t>
  </si>
  <si>
    <t>AIBS_597616164</t>
  </si>
  <si>
    <t>Sst-IRES-Cre-333331</t>
  </si>
  <si>
    <t>https://download.brainimagelibrary.org/10/f1/10f1547a2cfccd2e/0500371199/</t>
  </si>
  <si>
    <t>/bil/data/10/f1/10f1547a2cfccd2e/0500371199/</t>
  </si>
  <si>
    <t>AIBS_707274909</t>
  </si>
  <si>
    <t>Cux2-IRES-Cre-395446</t>
  </si>
  <si>
    <t>https://download.brainimagelibrary.org/10/f1/10f1547a2cfccd2e/0500371239/</t>
  </si>
  <si>
    <t>/bil/data/10/f1/10f1547a2cfccd2e/0500371239/</t>
  </si>
  <si>
    <t>AIBS_611504465</t>
  </si>
  <si>
    <t>Pvalb-IRES-Cre-344893</t>
  </si>
  <si>
    <t>https://download.brainimagelibrary.org/10/f1/10f1547a2cfccd2e/0500371246/</t>
  </si>
  <si>
    <t>/bil/data/10/f1/10f1547a2cfccd2e/0500371246/</t>
  </si>
  <si>
    <t>AIBS_678509857</t>
  </si>
  <si>
    <t>A930038C07Rik-Tg1-Cre-384386</t>
  </si>
  <si>
    <t>https://download.brainimagelibrary.org/10/f1/10f1547a2cfccd2e/0500371248/</t>
  </si>
  <si>
    <t>/bil/data/10/f1/10f1547a2cfccd2e/0500371248/</t>
  </si>
  <si>
    <t>AIBS_675889019</t>
  </si>
  <si>
    <t>Vip-IRES-Cre-383313</t>
  </si>
  <si>
    <t>https://download.brainimagelibrary.org/10/f1/10f1547a2cfccd2e/0500371443/</t>
  </si>
  <si>
    <t>/bil/data/10/f1/10f1547a2cfccd2e/0500371443/</t>
  </si>
  <si>
    <t>AIBS_705830738</t>
  </si>
  <si>
    <t>A930038C07Rik-Tg1-Cre-394668</t>
  </si>
  <si>
    <t>https://download.brainimagelibrary.org/10/f1/10f1547a2cfccd2e/0500371530/</t>
  </si>
  <si>
    <t>/bil/data/10/f1/10f1547a2cfccd2e/0500371530/</t>
  </si>
  <si>
    <t>AIBS_683775199</t>
  </si>
  <si>
    <t>Sst-IRES-Cre;Ai183-386386</t>
  </si>
  <si>
    <t>https://download.brainimagelibrary.org/10/f1/10f1547a2cfccd2e/0500371536/</t>
  </si>
  <si>
    <t>/bil/data/10/f1/10f1547a2cfccd2e/0500371536/</t>
  </si>
  <si>
    <t>AIBS_595254989</t>
  </si>
  <si>
    <t>Ctgf-T2A-dgCre-328219</t>
  </si>
  <si>
    <t>https://download.brainimagelibrary.org/10/f1/10f1547a2cfccd2e/0500371638/</t>
  </si>
  <si>
    <t>/bil/data/10/f1/10f1547a2cfccd2e/0500371638/</t>
  </si>
  <si>
    <t>AIBS_591612811</t>
  </si>
  <si>
    <t>Tlx3-Cre_PL56-326433</t>
  </si>
  <si>
    <t>https://download.brainimagelibrary.org/10/f1/10f1547a2cfccd2e/0500371677/</t>
  </si>
  <si>
    <t>/bil/data/10/f1/10f1547a2cfccd2e/0500371677/</t>
  </si>
  <si>
    <t>AIBS_680812580</t>
  </si>
  <si>
    <t>Nr5a1-Cre-377606</t>
  </si>
  <si>
    <t>https://download.brainimagelibrary.org/10/f1/10f1547a2cfccd2e/0500371701/</t>
  </si>
  <si>
    <t>/bil/data/10/f1/10f1547a2cfccd2e/0500371701/</t>
  </si>
  <si>
    <t>AIBS_609471657</t>
  </si>
  <si>
    <t>Pvalb-IRES-Cre-343067</t>
  </si>
  <si>
    <t>https://download.brainimagelibrary.org/10/f1/10f1547a2cfccd2e/0500371749/</t>
  </si>
  <si>
    <t>/bil/data/10/f1/10f1547a2cfccd2e/0500371749/</t>
  </si>
  <si>
    <t>AIBS_696958755</t>
  </si>
  <si>
    <t>Cux2-IRES-Cre-390077</t>
  </si>
  <si>
    <t>https://download.brainimagelibrary.org/10/f1/10f1547a2cfccd2e/0500371794/</t>
  </si>
  <si>
    <t>/bil/data/10/f1/10f1547a2cfccd2e/0500371794/</t>
  </si>
  <si>
    <t>AIBS_696957943</t>
  </si>
  <si>
    <t>Ntsr1-Cre_GN220-389923</t>
  </si>
  <si>
    <t>https://download.brainimagelibrary.org/10/f1/10f1547a2cfccd2e/0500371885/</t>
  </si>
  <si>
    <t>/bil/data/10/f1/10f1547a2cfccd2e/0500371885/</t>
  </si>
  <si>
    <t>AIBS_606353111</t>
  </si>
  <si>
    <t>Rbp4-Cre_KL100-341239</t>
  </si>
  <si>
    <t>https://download.brainimagelibrary.org/10/f1/10f1547a2cfccd2e/0500371892/</t>
  </si>
  <si>
    <t>/bil/data/10/f1/10f1547a2cfccd2e/0500371892/</t>
  </si>
  <si>
    <t>AIBS_694443772</t>
  </si>
  <si>
    <t>Sst-IRES-Cre;Ai183-391410</t>
  </si>
  <si>
    <t>https://download.brainimagelibrary.org/10/f1/10f1547a2cfccd2e/0500371935/</t>
  </si>
  <si>
    <t>/bil/data/10/f1/10f1547a2cfccd2e/0500371935/</t>
  </si>
  <si>
    <t>AIBS_707274430</t>
  </si>
  <si>
    <t>Cux2-IRES-Cre-395440</t>
  </si>
  <si>
    <t>https://download.brainimagelibrary.org/10/f1/10f1547a2cfccd2e/0500371966/</t>
  </si>
  <si>
    <t>/bil/data/10/f1/10f1547a2cfccd2e/0500371966/</t>
  </si>
  <si>
    <t>AIBS_664877988</t>
  </si>
  <si>
    <t>Nr5a1-Cre-377603</t>
  </si>
  <si>
    <t>https://download.brainimagelibrary.org/10/f1/10f1547a2cfccd2e/0500371980/</t>
  </si>
  <si>
    <t>/bil/data/10/f1/10f1547a2cfccd2e/0500371980/</t>
  </si>
  <si>
    <t>AIBS_671899742</t>
  </si>
  <si>
    <t>Rbp4-Cre_KL100-381870</t>
  </si>
  <si>
    <t>https://download.brainimagelibrary.org/10/f1/10f1547a2cfccd2e/0500372026/</t>
  </si>
  <si>
    <t>/bil/data/10/f1/10f1547a2cfccd2e/0500372026/</t>
  </si>
  <si>
    <t>AIBS_656643617</t>
  </si>
  <si>
    <t>Nr5a1-Cre-370849</t>
  </si>
  <si>
    <t>https://download.brainimagelibrary.org/10/f1/10f1547a2cfccd2e/0500372076/</t>
  </si>
  <si>
    <t>/bil/data/10/f1/10f1547a2cfccd2e/0500372076/</t>
  </si>
  <si>
    <t>AIBS_694443318</t>
  </si>
  <si>
    <t>A930038C07Rik-Tg1-Cre-390991</t>
  </si>
  <si>
    <t>https://download.brainimagelibrary.org/10/f1/10f1547a2cfccd2e/0500372089/</t>
  </si>
  <si>
    <t>/bil/data/10/f1/10f1547a2cfccd2e/0500372089/</t>
  </si>
  <si>
    <t>AIBS_603759034</t>
  </si>
  <si>
    <t>Gad2-IRES-Cre-339108</t>
  </si>
  <si>
    <t>https://download.brainimagelibrary.org/10/f1/10f1547a2cfccd2e/0500372117/</t>
  </si>
  <si>
    <t>/bil/data/10/f1/10f1547a2cfccd2e/0500372117/</t>
  </si>
  <si>
    <t>AIBS_696100031</t>
  </si>
  <si>
    <t>Cux2-IRES-Cre-388450</t>
  </si>
  <si>
    <t>https://download.brainimagelibrary.org/10/f1/10f1547a2cfccd2e/0500372151/</t>
  </si>
  <si>
    <t>/bil/data/10/f1/10f1547a2cfccd2e/0500372151/</t>
  </si>
  <si>
    <t>AIBS_676227588</t>
  </si>
  <si>
    <t>A930038C07Rik-Tg1-Cre-367356</t>
  </si>
  <si>
    <t>https://download.brainimagelibrary.org/10/f1/10f1547a2cfccd2e/0500372182/</t>
  </si>
  <si>
    <t>/bil/data/10/f1/10f1547a2cfccd2e/0500372182/</t>
  </si>
  <si>
    <t>AIBS_601278374</t>
  </si>
  <si>
    <t>Sepw1-Cre_NP39-334920</t>
  </si>
  <si>
    <t>https://download.brainimagelibrary.org/10/f1/10f1547a2cfccd2e/0500372248/</t>
  </si>
  <si>
    <t>/bil/data/10/f1/10f1547a2cfccd2e/0500372248/</t>
  </si>
  <si>
    <t>AIBS_643271706</t>
  </si>
  <si>
    <t>Sepw1-Cre_NP39-354356</t>
  </si>
  <si>
    <t>https://download.brainimagelibrary.org/10/f1/10f1547a2cfccd2e/0500372258/</t>
  </si>
  <si>
    <t>/bil/data/10/f1/10f1547a2cfccd2e/0500372258/</t>
  </si>
  <si>
    <t>AIBS_685313069</t>
  </si>
  <si>
    <t>Pvalb-IRES-Cre;Ai75-385366</t>
  </si>
  <si>
    <t>https://download.brainimagelibrary.org/10/f1/10f1547a2cfccd2e/0500372275/</t>
  </si>
  <si>
    <t>/bil/data/10/f1/10f1547a2cfccd2e/0500372275/</t>
  </si>
  <si>
    <t>AIBS_597606096</t>
  </si>
  <si>
    <t>Nr5a1-Cre-333241</t>
  </si>
  <si>
    <t>https://download.brainimagelibrary.org/10/f1/10f1547a2cfccd2e/0500372301/</t>
  </si>
  <si>
    <t>/bil/data/10/f1/10f1547a2cfccd2e/0500372301/</t>
  </si>
  <si>
    <t>AIBS_690948714</t>
  </si>
  <si>
    <t>Rbp4-Cre_KL100-388973</t>
  </si>
  <si>
    <t>https://download.brainimagelibrary.org/10/f1/10f1547a2cfccd2e/0500372333/</t>
  </si>
  <si>
    <t>/bil/data/10/f1/10f1547a2cfccd2e/0500372333/</t>
  </si>
  <si>
    <t>AIBS_680814152</t>
  </si>
  <si>
    <t>Nr5a1-Cre-377607</t>
  </si>
  <si>
    <t>https://download.brainimagelibrary.org/10/f1/10f1547a2cfccd2e/0500372343/</t>
  </si>
  <si>
    <t>/bil/data/10/f1/10f1547a2cfccd2e/0500372343/</t>
  </si>
  <si>
    <t>AIBS_606647755</t>
  </si>
  <si>
    <t>Ctgf-T2A-dgCre-342058</t>
  </si>
  <si>
    <t>https://download.brainimagelibrary.org/10/f1/10f1547a2cfccd2e/0500372371/</t>
  </si>
  <si>
    <t>/bil/data/10/f1/10f1547a2cfccd2e/0500372371/</t>
  </si>
  <si>
    <t>AIBS_595747962</t>
  </si>
  <si>
    <t>Pvalb-IRES-Cre-329305</t>
  </si>
  <si>
    <t>https://download.brainimagelibrary.org/10/f1/10f1547a2cfccd2e/0500372398/</t>
  </si>
  <si>
    <t>/bil/data/10/f1/10f1547a2cfccd2e/0500372398/</t>
  </si>
  <si>
    <t>AIBS_659373503</t>
  </si>
  <si>
    <t>Gad2-IRES-Cre-374142</t>
  </si>
  <si>
    <t>https://download.brainimagelibrary.org/10/f1/10f1547a2cfccd2e/0500372435/</t>
  </si>
  <si>
    <t>/bil/data/10/f1/10f1547a2cfccd2e/0500372435/</t>
  </si>
  <si>
    <t>AIBS_608104579</t>
  </si>
  <si>
    <t>Sst-IRES-Cre-342658</t>
  </si>
  <si>
    <t>https://download.brainimagelibrary.org/10/f1/10f1547a2cfccd2e/0500372458/</t>
  </si>
  <si>
    <t>/bil/data/10/f1/10f1547a2cfccd2e/0500372458/</t>
  </si>
  <si>
    <t>AIBS_599610871</t>
  </si>
  <si>
    <t>Nr5a1-Cre-334518</t>
  </si>
  <si>
    <t>https://download.brainimagelibrary.org/10/f1/10f1547a2cfccd2e/0500372536/</t>
  </si>
  <si>
    <t>/bil/data/10/f1/10f1547a2cfccd2e/0500372536/</t>
  </si>
  <si>
    <t>AIBS_694827334</t>
  </si>
  <si>
    <t>Pvalb-IRES-Cre;Ai162-380104</t>
  </si>
  <si>
    <t>https://download.brainimagelibrary.org/10/f1/10f1547a2cfccd2e/0500372606/</t>
  </si>
  <si>
    <t>/bil/data/10/f1/10f1547a2cfccd2e/0500372606/</t>
  </si>
  <si>
    <t>AIBS_643261308</t>
  </si>
  <si>
    <t>Sepw1-Cre_NP39-354359</t>
  </si>
  <si>
    <t>https://download.brainimagelibrary.org/10/f1/10f1547a2cfccd2e/0500372619/</t>
  </si>
  <si>
    <t>/bil/data/10/f1/10f1547a2cfccd2e/0500372619/</t>
  </si>
  <si>
    <t>AIBS_609471693</t>
  </si>
  <si>
    <t>Pvalb-IRES-Cre-343066</t>
  </si>
  <si>
    <t>https://download.brainimagelibrary.org/10/f1/10f1547a2cfccd2e/0500372643/</t>
  </si>
  <si>
    <t>/bil/data/10/f1/10f1547a2cfccd2e/0500372643/</t>
  </si>
  <si>
    <t>AIBS_594628714</t>
  </si>
  <si>
    <t>Tlx3-Cre_PL56-330019</t>
  </si>
  <si>
    <t>https://download.brainimagelibrary.org/10/f1/10f1547a2cfccd2e/0500372689/</t>
  </si>
  <si>
    <t>/bil/data/10/f1/10f1547a2cfccd2e/0500372689/</t>
  </si>
  <si>
    <t>AIBS_659669659</t>
  </si>
  <si>
    <t>Tlx3-Cre_PL56-374426</t>
  </si>
  <si>
    <t>https://download.brainimagelibrary.org/10/f1/10f1547a2cfccd2e/0500372820/</t>
  </si>
  <si>
    <t>/bil/data/10/f1/10f1547a2cfccd2e/0500372820/</t>
  </si>
  <si>
    <t>AIBS_685507417</t>
  </si>
  <si>
    <t>Sst-IRES-Cre-386010</t>
  </si>
  <si>
    <t>https://download.brainimagelibrary.org/10/f1/10f1547a2cfccd2e/0500372897/</t>
  </si>
  <si>
    <t>/bil/data/10/f1/10f1547a2cfccd2e/0500372897/</t>
  </si>
  <si>
    <t>AIBS_646495936</t>
  </si>
  <si>
    <t>Gad2-IRES-Cre-359030</t>
  </si>
  <si>
    <t>https://download.brainimagelibrary.org/10/f1/10f1547a2cfccd2e/0500372925/</t>
  </si>
  <si>
    <t>/bil/data/10/f1/10f1547a2cfccd2e/0500372925/</t>
  </si>
  <si>
    <t>AIBS_595748018</t>
  </si>
  <si>
    <t>Tlx3-Cre_PL56-330014</t>
  </si>
  <si>
    <t>https://download.brainimagelibrary.org/10/f1/10f1547a2cfccd2e/0500372928/</t>
  </si>
  <si>
    <t>/bil/data/10/f1/10f1547a2cfccd2e/0500372928/</t>
  </si>
  <si>
    <t>AIBS_699708179</t>
  </si>
  <si>
    <t>Ctgf-T2A-dgCre-388640</t>
  </si>
  <si>
    <t>https://download.brainimagelibrary.org/10/f1/10f1547a2cfccd2e/0500372996/</t>
  </si>
  <si>
    <t>/bil/data/10/f1/10f1547a2cfccd2e/0500372996/</t>
  </si>
  <si>
    <t>AIBS_681510721</t>
  </si>
  <si>
    <t>Ctgf-T2A-dgCre-385467</t>
  </si>
  <si>
    <t>https://download.brainimagelibrary.org/10/f1/10f1547a2cfccd2e/0500373006/</t>
  </si>
  <si>
    <t>/bil/data/10/f1/10f1547a2cfccd2e/0500373006/</t>
  </si>
  <si>
    <t>AIBS_597620903</t>
  </si>
  <si>
    <t>A930038C07Rik-Tg1-Cre-332786</t>
  </si>
  <si>
    <t>https://download.brainimagelibrary.org/10/f1/10f1547a2cfccd2e/0500373043/</t>
  </si>
  <si>
    <t>/bil/data/10/f1/10f1547a2cfccd2e/0500373043/</t>
  </si>
  <si>
    <t>AIBS_702410534</t>
  </si>
  <si>
    <t>Ctgf-T2A-dgCre-394282</t>
  </si>
  <si>
    <t>https://download.brainimagelibrary.org/10/f1/10f1547a2cfccd2e/0500373057/</t>
  </si>
  <si>
    <t>/bil/data/10/f1/10f1547a2cfccd2e/0500373057/</t>
  </si>
  <si>
    <t>AIBS_659327198</t>
  </si>
  <si>
    <t>Gad2-IRES-Cre-374143</t>
  </si>
  <si>
    <t>https://download.brainimagelibrary.org/10/f1/10f1547a2cfccd2e/0500373116/</t>
  </si>
  <si>
    <t>/bil/data/10/f1/10f1547a2cfccd2e/0500373116/</t>
  </si>
  <si>
    <t>AIBS_664876092</t>
  </si>
  <si>
    <t>Vip-IRES-Cre-376828</t>
  </si>
  <si>
    <t>https://download.brainimagelibrary.org/10/f1/10f1547a2cfccd2e/0500373178/</t>
  </si>
  <si>
    <t>/bil/data/10/f1/10f1547a2cfccd2e/0500373178/</t>
  </si>
  <si>
    <t>AIBS_696100869</t>
  </si>
  <si>
    <t>Sepw1-Cre_NP39-389045</t>
  </si>
  <si>
    <t>https://download.brainimagelibrary.org/10/f1/10f1547a2cfccd2e/0500373188/</t>
  </si>
  <si>
    <t>/bil/data/10/f1/10f1547a2cfccd2e/0500373188/</t>
  </si>
  <si>
    <t>AIBS_685507403</t>
  </si>
  <si>
    <t>Sst-IRES-Cre-386009</t>
  </si>
  <si>
    <t>https://download.brainimagelibrary.org/10/f1/10f1547a2cfccd2e/0500373255/</t>
  </si>
  <si>
    <t>/bil/data/10/f1/10f1547a2cfccd2e/0500373255/</t>
  </si>
  <si>
    <t>AIBS_669164964</t>
  </si>
  <si>
    <t>Pvalb-IRES-Cre;Ai162-381806</t>
  </si>
  <si>
    <t>https://download.brainimagelibrary.org/10/f1/10f1547a2cfccd2e/0500373268/</t>
  </si>
  <si>
    <t>/bil/data/10/f1/10f1547a2cfccd2e/0500373268/</t>
  </si>
  <si>
    <t>AIBS_671896909</t>
  </si>
  <si>
    <t>Tlx3-Cre_PL56-380784</t>
  </si>
  <si>
    <t>https://download.brainimagelibrary.org/10/f1/10f1547a2cfccd2e/0500373296/</t>
  </si>
  <si>
    <t>/bil/data/10/f1/10f1547a2cfccd2e/0500373296/</t>
  </si>
  <si>
    <t>AIBS_697183428</t>
  </si>
  <si>
    <t>Pvalb-IRES-Cre-391892</t>
  </si>
  <si>
    <t>https://download.brainimagelibrary.org/10/f1/10f1547a2cfccd2e/0500373353/</t>
  </si>
  <si>
    <t>/bil/data/10/f1/10f1547a2cfccd2e/0500373353/</t>
  </si>
  <si>
    <t>AIBS_605540963</t>
  </si>
  <si>
    <t>A930038C07Rik-Tg1-Cre-340730</t>
  </si>
  <si>
    <t>https://download.brainimagelibrary.org/10/f1/10f1547a2cfccd2e/0500373378/</t>
  </si>
  <si>
    <t>/bil/data/10/f1/10f1547a2cfccd2e/0500373378/</t>
  </si>
  <si>
    <t>AIBS_601710266</t>
  </si>
  <si>
    <t>Ntsr1-Cre_GN220-336180</t>
  </si>
  <si>
    <t>https://download.brainimagelibrary.org/10/f1/10f1547a2cfccd2e/0500373405/</t>
  </si>
  <si>
    <t>/bil/data/10/f1/10f1547a2cfccd2e/0500373405/</t>
  </si>
  <si>
    <t>AIBS_687996259</t>
  </si>
  <si>
    <t>Sst-IRES-Cre-386007</t>
  </si>
  <si>
    <t>https://download.brainimagelibrary.org/10/f1/10f1547a2cfccd2e/0500373454/</t>
  </si>
  <si>
    <t>/bil/data/10/f1/10f1547a2cfccd2e/0500373454/</t>
  </si>
  <si>
    <t>AIBS_687238797</t>
  </si>
  <si>
    <t>Pvalb-IRES-Cre-380320</t>
  </si>
  <si>
    <t>https://download.brainimagelibrary.org/10/f1/10f1547a2cfccd2e/0539046622/</t>
  </si>
  <si>
    <t>/bil/data/10/f1/10f1547a2cfccd2e/0539046622/</t>
  </si>
  <si>
    <t>AIBS_995362690</t>
  </si>
  <si>
    <t>Scnn1a-Tg3-Cre-501976</t>
  </si>
  <si>
    <t>https://download.brainimagelibrary.org/10/f1/10f1547a2cfccd2e/0539047492/</t>
  </si>
  <si>
    <t>/bil/data/10/f1/10f1547a2cfccd2e/0539047492/</t>
  </si>
  <si>
    <t>AIBS_973227319</t>
  </si>
  <si>
    <t>Gad2-IRES-Cre-492850</t>
  </si>
  <si>
    <t>https://download.brainimagelibrary.org/10/f1/10f1547a2cfccd2e/0539047819/</t>
  </si>
  <si>
    <t>/bil/data/10/f1/10f1547a2cfccd2e/0539047819/</t>
  </si>
  <si>
    <t>AIBS_1056205435</t>
  </si>
  <si>
    <t>Sst-IRES-Cre-546772</t>
  </si>
  <si>
    <t>https://download.brainimagelibrary.org/10/f1/10f1547a2cfccd2e/0539047835/</t>
  </si>
  <si>
    <t>/bil/data/10/f1/10f1547a2cfccd2e/0539047835/</t>
  </si>
  <si>
    <t>AIBS_1042822319</t>
  </si>
  <si>
    <t>Slc17a6-IRES-Cre-540172</t>
  </si>
  <si>
    <t>https://download.brainimagelibrary.org/10/f1/10f1547a2cfccd2e/0539048019/</t>
  </si>
  <si>
    <t>/bil/data/10/f1/10f1547a2cfccd2e/0539048019/</t>
  </si>
  <si>
    <t>AIBS_1041507522</t>
  </si>
  <si>
    <t>Nkx2-1-CreERT2-535515</t>
  </si>
  <si>
    <t>https://download.brainimagelibrary.org/10/f1/10f1547a2cfccd2e/0539049568/</t>
  </si>
  <si>
    <t>/bil/data/10/f1/10f1547a2cfccd2e/0539049568/</t>
  </si>
  <si>
    <t>AIBS_1022681159</t>
  </si>
  <si>
    <t>Pvalb-IRES-Cre-521338</t>
  </si>
  <si>
    <t>https://download.brainimagelibrary.org/10/f1/10f1547a2cfccd2e/0539051685/</t>
  </si>
  <si>
    <t>/bil/data/10/f1/10f1547a2cfccd2e/0539051685/</t>
  </si>
  <si>
    <t>AIBS_994732495</t>
  </si>
  <si>
    <t>Slc17a6-IRES-Cre-499972</t>
  </si>
  <si>
    <t>https://download.brainimagelibrary.org/10/f1/10f1547a2cfccd2e/0539051776/</t>
  </si>
  <si>
    <t>/bil/data/10/f1/10f1547a2cfccd2e/0539051776/</t>
  </si>
  <si>
    <t>AIBS_1009374956</t>
  </si>
  <si>
    <t>Gal-Cre_KI87-511860</t>
  </si>
  <si>
    <t>https://download.brainimagelibrary.org/10/f1/10f1547a2cfccd2e/0539056459/</t>
  </si>
  <si>
    <t>/bil/data/10/f1/10f1547a2cfccd2e/0539056459/</t>
  </si>
  <si>
    <t>AIBS_722883003</t>
  </si>
  <si>
    <t>Sepw1-Cre_NP39-406094</t>
  </si>
  <si>
    <t>https://download.brainimagelibrary.org/10/f1/10f1547a2cfccd2e/0539057241/</t>
  </si>
  <si>
    <t>/bil/data/10/f1/10f1547a2cfccd2e/0539057241/</t>
  </si>
  <si>
    <t>AIBS_750385187</t>
  </si>
  <si>
    <t>Sepw1-Cre_NP39-406336</t>
  </si>
  <si>
    <t>https://download.brainimagelibrary.org/10/f1/10f1547a2cfccd2e/0539057611/</t>
  </si>
  <si>
    <t>/bil/data/10/f1/10f1547a2cfccd2e/0539057611/</t>
  </si>
  <si>
    <t>AIBS_742438983</t>
  </si>
  <si>
    <t>Ctgf-T2A-dgCre-413088</t>
  </si>
  <si>
    <t>https://download.brainimagelibrary.org/10/f1/10f1547a2cfccd2e/0539058155/</t>
  </si>
  <si>
    <t>/bil/data/10/f1/10f1547a2cfccd2e/0539058155/</t>
  </si>
  <si>
    <t>AIBS_839573921</t>
  </si>
  <si>
    <t>Tlx3-Cre_PL56-447279</t>
  </si>
  <si>
    <t>https://download.brainimagelibrary.org/10/f1/10f1547a2cfccd2e/0539060605/</t>
  </si>
  <si>
    <t>/bil/data/10/f1/10f1547a2cfccd2e/0539060605/</t>
  </si>
  <si>
    <t>AIBS_740504005</t>
  </si>
  <si>
    <t>A930038C07Rik-Tg1-Cre-412185</t>
  </si>
  <si>
    <t>https://download.brainimagelibrary.org/10/f1/10f1547a2cfccd2e/0539061163/</t>
  </si>
  <si>
    <t>/bil/data/10/f1/10f1547a2cfccd2e/0539061163/</t>
  </si>
  <si>
    <t>AIBS_710297651</t>
  </si>
  <si>
    <t>Ctgf-T2A-dgCre-398440</t>
  </si>
  <si>
    <t>https://download.brainimagelibrary.org/10/f1/10f1547a2cfccd2e/0539061287/</t>
  </si>
  <si>
    <t>/bil/data/10/f1/10f1547a2cfccd2e/0539061287/</t>
  </si>
  <si>
    <t>AIBS_750385398</t>
  </si>
  <si>
    <t>Sepw1-Cre_NP39-407890</t>
  </si>
  <si>
    <t>https://download.brainimagelibrary.org/10/f1/10f1547a2cfccd2e/0539061425/</t>
  </si>
  <si>
    <t>/bil/data/10/f1/10f1547a2cfccd2e/0539061425/</t>
  </si>
  <si>
    <t>AIBS_722882977</t>
  </si>
  <si>
    <t>Sepw1-Cre_NP39-406333</t>
  </si>
  <si>
    <t>https://download.brainimagelibrary.org/10/f1/10f1547a2cfccd2e/0539070392/</t>
  </si>
  <si>
    <t>/bil/data/10/f1/10f1547a2cfccd2e/0539070392/</t>
  </si>
  <si>
    <t>AIBS_1110104575</t>
  </si>
  <si>
    <t>Gad2-IRES-Cre-581408</t>
  </si>
  <si>
    <t>https://download.brainimagelibrary.org/10/f1/10f1547a2cfccd2e/0539070421/</t>
  </si>
  <si>
    <t>/bil/data/10/f1/10f1547a2cfccd2e/0539070421/</t>
  </si>
  <si>
    <t>AIBS_1114224755</t>
  </si>
  <si>
    <t>Syt6-Cre_KI148-583979</t>
  </si>
  <si>
    <t>https://download.brainimagelibrary.org/10/f1/10f1547a2cfccd2e/0539070497/</t>
  </si>
  <si>
    <t>/bil/data/10/f1/10f1547a2cfccd2e/0539070497/</t>
  </si>
  <si>
    <t>AIBS_1110104581</t>
  </si>
  <si>
    <t>Gad2-IRES-Cre-581410</t>
  </si>
  <si>
    <t>https://download.brainimagelibrary.org/10/f1/10f1547a2cfccd2e/0539070517/</t>
  </si>
  <si>
    <t>/bil/data/10/f1/10f1547a2cfccd2e/0539070517/</t>
  </si>
  <si>
    <t>AIBS_1112274487</t>
  </si>
  <si>
    <t>Sst-IRES-Cre-583359</t>
  </si>
  <si>
    <t>https://download.brainimagelibrary.org/10/f1/10f1547a2cfccd2e/0539071357/</t>
  </si>
  <si>
    <t>/bil/data/10/f1/10f1547a2cfccd2e/0539071357/</t>
  </si>
  <si>
    <t>AIBS_1114788575</t>
  </si>
  <si>
    <t>Sst-IRES-Cre-585650</t>
  </si>
  <si>
    <t>https://download.brainimagelibrary.org/10/f1/10f1547a2cfccd2e/0539071383/</t>
  </si>
  <si>
    <t>/bil/data/10/f1/10f1547a2cfccd2e/0539071383/</t>
  </si>
  <si>
    <t>AIBS_1114788583</t>
  </si>
  <si>
    <t>Sst-IRES-Cre-585649</t>
  </si>
  <si>
    <t>https://download.brainimagelibrary.org/10/f1/10f1547a2cfccd2e/0539071391/</t>
  </si>
  <si>
    <t>/bil/data/10/f1/10f1547a2cfccd2e/0539071391/</t>
  </si>
  <si>
    <t>AIBS_1114224762</t>
  </si>
  <si>
    <t>Sepw1-Cre_NP39-584450</t>
  </si>
  <si>
    <t>https://download.brainimagelibrary.org/10/f1/10f1547a2cfccd2e/0539071911/</t>
  </si>
  <si>
    <t>/bil/data/10/f1/10f1547a2cfccd2e/0539071911/</t>
  </si>
  <si>
    <t>AIBS_1099071320</t>
  </si>
  <si>
    <t>Gad2-IRES-Cre-575643</t>
  </si>
  <si>
    <t>https://download.brainimagelibrary.org/10/f1/10f1547a2cfccd2e/0539071935/</t>
  </si>
  <si>
    <t>/bil/data/10/f1/10f1547a2cfccd2e/0539071935/</t>
  </si>
  <si>
    <t>AIBS_1099062841</t>
  </si>
  <si>
    <t>Calb2-IRES-Cre-573271</t>
  </si>
  <si>
    <t>https://download.brainimagelibrary.org/10/f1/10f1547a2cfccd2e/0539071955/</t>
  </si>
  <si>
    <t>/bil/data/10/f1/10f1547a2cfccd2e/0539071955/</t>
  </si>
  <si>
    <t>AIBS_1099062621</t>
  </si>
  <si>
    <t>Calb2-IRES-Cre-573274</t>
  </si>
  <si>
    <t>https://download.brainimagelibrary.org/10/f1/10f1547a2cfccd2e/0539071981/</t>
  </si>
  <si>
    <t>/bil/data/10/f1/10f1547a2cfccd2e/0539071981/</t>
  </si>
  <si>
    <t>AIBS_1099071172</t>
  </si>
  <si>
    <t>Gad2-IRES-Cre-575644</t>
  </si>
  <si>
    <t>https://download.brainimagelibrary.org/10/f1/10f1547a2cfccd2e/0539072095/</t>
  </si>
  <si>
    <t>/bil/data/10/f1/10f1547a2cfccd2e/0539072095/</t>
  </si>
  <si>
    <t>AIBS_1116519088</t>
  </si>
  <si>
    <t>Gad2-IRES-Cre-Homo-584441</t>
  </si>
  <si>
    <t>https://download.brainimagelibrary.org/10/f1/10f1547a2cfccd2e/0539072111/</t>
  </si>
  <si>
    <t>/bil/data/10/f1/10f1547a2cfccd2e/0539072111/</t>
  </si>
  <si>
    <t>AIBS_1116519094</t>
  </si>
  <si>
    <t>Gad2-IRES-Cre-Homo-584442</t>
  </si>
  <si>
    <t>https://download.brainimagelibrary.org/4d/f4/4df47c6fce942104/0539046438/</t>
  </si>
  <si>
    <t>/bil/data/4d/f4/4df47c6fce942104/0539046438/</t>
  </si>
  <si>
    <t>4df47c6fce942104</t>
  </si>
  <si>
    <t>AIBS_995367849</t>
  </si>
  <si>
    <t>Slc17a6-IRES-Cre-503694</t>
  </si>
  <si>
    <t>AI_transsynaptic_December_2020</t>
  </si>
  <si>
    <t>114 trans-synaptic two-photon serial tomography Mouse coronal image data sets</t>
  </si>
  <si>
    <t>https://download.brainimagelibrary.org/4d/f4/4df47c6fce942104/0539046453/</t>
  </si>
  <si>
    <t>/bil/data/4d/f4/4df47c6fce942104/0539046453/</t>
  </si>
  <si>
    <t>AIBS_1005686245</t>
  </si>
  <si>
    <t>Crh-IRES-Cre_BL-510154</t>
  </si>
  <si>
    <t>https://download.brainimagelibrary.org/4d/f4/4df47c6fce942104/0539046572/</t>
  </si>
  <si>
    <t>/bil/data/4d/f4/4df47c6fce942104/0539046572/</t>
  </si>
  <si>
    <t>AIBS_974007820</t>
  </si>
  <si>
    <t>Gad2-IRES-Cre-492851</t>
  </si>
  <si>
    <t>https://download.brainimagelibrary.org/4d/f4/4df47c6fce942104/0539046618/</t>
  </si>
  <si>
    <t>/bil/data/4d/f4/4df47c6fce942104/0539046618/</t>
  </si>
  <si>
    <t>AIBS_1002524382</t>
  </si>
  <si>
    <t>Rbp4-Cre_KL100-506850</t>
  </si>
  <si>
    <t>https://download.brainimagelibrary.org/4d/f4/4df47c6fce942104/0539046810/</t>
  </si>
  <si>
    <t>/bil/data/4d/f4/4df47c6fce942104/0539046810/</t>
  </si>
  <si>
    <t>AIBS_968628017</t>
  </si>
  <si>
    <t>Rbp4-Cre_KL100-490321</t>
  </si>
  <si>
    <t>https://download.brainimagelibrary.org/4d/f4/4df47c6fce942104/0539046859/</t>
  </si>
  <si>
    <t>/bil/data/4d/f4/4df47c6fce942104/0539046859/</t>
  </si>
  <si>
    <t>AIBS_1029489345</t>
  </si>
  <si>
    <t>Rbp4-Cre_KL100-528798</t>
  </si>
  <si>
    <t>https://download.brainimagelibrary.org/4d/f4/4df47c6fce942104/0539046940/</t>
  </si>
  <si>
    <t>/bil/data/4d/f4/4df47c6fce942104/0539046940/</t>
  </si>
  <si>
    <t>AIBS_973230918</t>
  </si>
  <si>
    <t>Slc6a3-Cre-492974</t>
  </si>
  <si>
    <t>https://download.brainimagelibrary.org/4d/f4/4df47c6fce942104/0539046986/</t>
  </si>
  <si>
    <t>/bil/data/4d/f4/4df47c6fce942104/0539046986/</t>
  </si>
  <si>
    <t>AIBS_1005686935</t>
  </si>
  <si>
    <t>Sim1-Cre_KJ18-509602</t>
  </si>
  <si>
    <t>https://download.brainimagelibrary.org/4d/f4/4df47c6fce942104/0539046988/</t>
  </si>
  <si>
    <t>/bil/data/4d/f4/4df47c6fce942104/0539046988/</t>
  </si>
  <si>
    <t>AIBS_995362709</t>
  </si>
  <si>
    <t>Grp-Cre_KH288-501507</t>
  </si>
  <si>
    <t>https://download.brainimagelibrary.org/4d/f4/4df47c6fce942104/0539047041/</t>
  </si>
  <si>
    <t>/bil/data/4d/f4/4df47c6fce942104/0539047041/</t>
  </si>
  <si>
    <t>AIBS_1024488610</t>
  </si>
  <si>
    <t>Tlx3-Cre_PL56-524093</t>
  </si>
  <si>
    <t>https://download.brainimagelibrary.org/4d/f4/4df47c6fce942104/0539047043/</t>
  </si>
  <si>
    <t>/bil/data/4d/f4/4df47c6fce942104/0539047043/</t>
  </si>
  <si>
    <t>AIBS_1029489351</t>
  </si>
  <si>
    <t>Rbp4-Cre_KL100-528801</t>
  </si>
  <si>
    <t>https://download.brainimagelibrary.org/4d/f4/4df47c6fce942104/0539047170/</t>
  </si>
  <si>
    <t>/bil/data/4d/f4/4df47c6fce942104/0539047170/</t>
  </si>
  <si>
    <t>AIBS_1005686929</t>
  </si>
  <si>
    <t>Sim1-Cre_KJ18-509599</t>
  </si>
  <si>
    <t>https://download.brainimagelibrary.org/4d/f4/4df47c6fce942104/0539047172/</t>
  </si>
  <si>
    <t>/bil/data/4d/f4/4df47c6fce942104/0539047172/</t>
  </si>
  <si>
    <t>AIBS_995367843</t>
  </si>
  <si>
    <t>Slc17a6-IRES-Cre-504668</t>
  </si>
  <si>
    <t>https://download.brainimagelibrary.org/4d/f4/4df47c6fce942104/0539047176/</t>
  </si>
  <si>
    <t>/bil/data/4d/f4/4df47c6fce942104/0539047176/</t>
  </si>
  <si>
    <t>AIBS_965486667</t>
  </si>
  <si>
    <t>Scnn1a-Tg3-Cre-490749</t>
  </si>
  <si>
    <t>https://download.brainimagelibrary.org/4d/f4/4df47c6fce942104/0539047225/</t>
  </si>
  <si>
    <t>/bil/data/4d/f4/4df47c6fce942104/0539047225/</t>
  </si>
  <si>
    <t>AIBS_1024488622</t>
  </si>
  <si>
    <t>Cart-Tg1-Cre-523809</t>
  </si>
  <si>
    <t>https://download.brainimagelibrary.org/4d/f4/4df47c6fce942104/0539047308/</t>
  </si>
  <si>
    <t>/bil/data/4d/f4/4df47c6fce942104/0539047308/</t>
  </si>
  <si>
    <t>AIBS_969919397</t>
  </si>
  <si>
    <t>Cck-IRES-Cre-491411</t>
  </si>
  <si>
    <t>https://download.brainimagelibrary.org/4d/f4/4df47c6fce942104/0539047358/</t>
  </si>
  <si>
    <t>/bil/data/4d/f4/4df47c6fce942104/0539047358/</t>
  </si>
  <si>
    <t>AIBS_1000331501</t>
  </si>
  <si>
    <t>Grik4-Cre-506209</t>
  </si>
  <si>
    <t>https://download.brainimagelibrary.org/4d/f4/4df47c6fce942104/0539047409/</t>
  </si>
  <si>
    <t>/bil/data/4d/f4/4df47c6fce942104/0539047409/</t>
  </si>
  <si>
    <t>AIBS_1024488628</t>
  </si>
  <si>
    <t>Cart-Tg1-Cre-524504</t>
  </si>
  <si>
    <t>https://download.brainimagelibrary.org/4d/f4/4df47c6fce942104/0539047496/</t>
  </si>
  <si>
    <t>/bil/data/4d/f4/4df47c6fce942104/0539047496/</t>
  </si>
  <si>
    <t>AIBS_987004597</t>
  </si>
  <si>
    <t>Gad2-IRES-Cre-496602</t>
  </si>
  <si>
    <t>https://download.brainimagelibrary.org/4d/f4/4df47c6fce942104/0539047538/</t>
  </si>
  <si>
    <t>/bil/data/4d/f4/4df47c6fce942104/0539047538/</t>
  </si>
  <si>
    <t>AIBS_1005255101</t>
  </si>
  <si>
    <t>Slc17a6-IRES-Cre-509633</t>
  </si>
  <si>
    <t>https://download.brainimagelibrary.org/4d/f4/4df47c6fce942104/0539047542/</t>
  </si>
  <si>
    <t>/bil/data/4d/f4/4df47c6fce942104/0539047542/</t>
  </si>
  <si>
    <t>AIBS_1000334197</t>
  </si>
  <si>
    <t>Grik4-Cre-506217</t>
  </si>
  <si>
    <t>https://download.brainimagelibrary.org/4d/f4/4df47c6fce942104/0539047595/</t>
  </si>
  <si>
    <t>/bil/data/4d/f4/4df47c6fce942104/0539047595/</t>
  </si>
  <si>
    <t>AIBS_1031904799</t>
  </si>
  <si>
    <t>Rbp4-Cre_KL100-530117</t>
  </si>
  <si>
    <t>https://download.brainimagelibrary.org/4d/f4/4df47c6fce942104/0539047724/</t>
  </si>
  <si>
    <t>/bil/data/4d/f4/4df47c6fce942104/0539047724/</t>
  </si>
  <si>
    <t>AIBS_997958191</t>
  </si>
  <si>
    <t>Th-Cre_FI172-504626</t>
  </si>
  <si>
    <t>https://download.brainimagelibrary.org/4d/f4/4df47c6fce942104/0539047728/</t>
  </si>
  <si>
    <t>/bil/data/4d/f4/4df47c6fce942104/0539047728/</t>
  </si>
  <si>
    <t>AIBS_965502122</t>
  </si>
  <si>
    <t>Rbp4-Cre_KL100-490319</t>
  </si>
  <si>
    <t>https://download.brainimagelibrary.org/4d/f4/4df47c6fce942104/0539047732/</t>
  </si>
  <si>
    <t>/bil/data/4d/f4/4df47c6fce942104/0539047732/</t>
  </si>
  <si>
    <t>AIBS_978681599</t>
  </si>
  <si>
    <t>Gad2-IRES-Cre-496603</t>
  </si>
  <si>
    <t>https://download.brainimagelibrary.org/4d/f4/4df47c6fce942104/0539047779/</t>
  </si>
  <si>
    <t>/bil/data/4d/f4/4df47c6fce942104/0539047779/</t>
  </si>
  <si>
    <t>AIBS_1031904805</t>
  </si>
  <si>
    <t>Rbp4-Cre_KL100-530118</t>
  </si>
  <si>
    <t>https://download.brainimagelibrary.org/4d/f4/4df47c6fce942104/0539047864/</t>
  </si>
  <si>
    <t>/bil/data/4d/f4/4df47c6fce942104/0539047864/</t>
  </si>
  <si>
    <t>AIBS_994716222</t>
  </si>
  <si>
    <t>Slc17a6-IRES-Cre-501110</t>
  </si>
  <si>
    <t>https://download.brainimagelibrary.org/4d/f4/4df47c6fce942104/0539047906/</t>
  </si>
  <si>
    <t>/bil/data/4d/f4/4df47c6fce942104/0539047906/</t>
  </si>
  <si>
    <t>AIBS_1005255095</t>
  </si>
  <si>
    <t>Slc17a6-IRES-Cre-509632</t>
  </si>
  <si>
    <t>https://download.brainimagelibrary.org/4d/f4/4df47c6fce942104/0539047914/</t>
  </si>
  <si>
    <t>/bil/data/4d/f4/4df47c6fce942104/0539047914/</t>
  </si>
  <si>
    <t>AIBS_965316109</t>
  </si>
  <si>
    <t>Scnn1a-Tg3-Cre-490747</t>
  </si>
  <si>
    <t>https://download.brainimagelibrary.org/4d/f4/4df47c6fce942104/0539047916/</t>
  </si>
  <si>
    <t>/bil/data/4d/f4/4df47c6fce942104/0539047916/</t>
  </si>
  <si>
    <t>AIBS_976889454</t>
  </si>
  <si>
    <t>Chat-IRES-Cre-neo-494684</t>
  </si>
  <si>
    <t>https://download.brainimagelibrary.org/4d/f4/4df47c6fce942104/0539047963/</t>
  </si>
  <si>
    <t>/bil/data/4d/f4/4df47c6fce942104/0539047963/</t>
  </si>
  <si>
    <t>AIBS_1029489377</t>
  </si>
  <si>
    <t>Calb2-IRES-Cre-529014</t>
  </si>
  <si>
    <t>https://download.brainimagelibrary.org/4d/f4/4df47c6fce942104/0539048048/</t>
  </si>
  <si>
    <t>/bil/data/4d/f4/4df47c6fce942104/0539048048/</t>
  </si>
  <si>
    <t>AIBS_994732489</t>
  </si>
  <si>
    <t>Slc17a6-IRES-Cre-499970</t>
  </si>
  <si>
    <t>https://download.brainimagelibrary.org/4d/f4/4df47c6fce942104/0539048100/</t>
  </si>
  <si>
    <t>/bil/data/4d/f4/4df47c6fce942104/0539048100/</t>
  </si>
  <si>
    <t>AIBS_969919406</t>
  </si>
  <si>
    <t>Ntsr1-Cre_GN220-491426</t>
  </si>
  <si>
    <t>https://download.brainimagelibrary.org/4d/f4/4df47c6fce942104/0539048276/</t>
  </si>
  <si>
    <t>/bil/data/4d/f4/4df47c6fce942104/0539048276/</t>
  </si>
  <si>
    <t>AIBS_995367873</t>
  </si>
  <si>
    <t>Pvalb-IRES-Cre-504841</t>
  </si>
  <si>
    <t>https://download.brainimagelibrary.org/4d/f4/4df47c6fce942104/0539048278/</t>
  </si>
  <si>
    <t>/bil/data/4d/f4/4df47c6fce942104/0539048278/</t>
  </si>
  <si>
    <t>AIBS_1000331507</t>
  </si>
  <si>
    <t>Grik4-Cre-506213</t>
  </si>
  <si>
    <t>https://download.brainimagelibrary.org/4d/f4/4df47c6fce942104/0539048331/</t>
  </si>
  <si>
    <t>/bil/data/4d/f4/4df47c6fce942104/0539048331/</t>
  </si>
  <si>
    <t>AIBS_1029489357</t>
  </si>
  <si>
    <t>Calb2-IRES-Cre-529015</t>
  </si>
  <si>
    <t>https://download.brainimagelibrary.org/4d/f4/4df47c6fce942104/0539048412/</t>
  </si>
  <si>
    <t>/bil/data/4d/f4/4df47c6fce942104/0539048412/</t>
  </si>
  <si>
    <t>AIBS_1001857170</t>
  </si>
  <si>
    <t>Pvalb-IRES-Cre-505983</t>
  </si>
  <si>
    <t>https://download.brainimagelibrary.org/4d/f4/4df47c6fce942104/0539048414/</t>
  </si>
  <si>
    <t>/bil/data/4d/f4/4df47c6fce942104/0539048414/</t>
  </si>
  <si>
    <t>AIBS_976908682</t>
  </si>
  <si>
    <t>Slc32a1-IRES-Cre-494790</t>
  </si>
  <si>
    <t>https://download.brainimagelibrary.org/4d/f4/4df47c6fce942104/0539048458/</t>
  </si>
  <si>
    <t>/bil/data/4d/f4/4df47c6fce942104/0539048458/</t>
  </si>
  <si>
    <t>AIBS_1005254730</t>
  </si>
  <si>
    <t>Slc17a6-IRES-Cre-509631</t>
  </si>
  <si>
    <t>https://download.brainimagelibrary.org/4d/f4/4df47c6fce942104/0539048460/</t>
  </si>
  <si>
    <t>/bil/data/4d/f4/4df47c6fce942104/0539048460/</t>
  </si>
  <si>
    <t>AIBS_1000075915</t>
  </si>
  <si>
    <t>Ctgf-T2A-dgCre-505826</t>
  </si>
  <si>
    <t>https://download.brainimagelibrary.org/4d/f4/4df47c6fce942104/0539048598/</t>
  </si>
  <si>
    <t>/bil/data/4d/f4/4df47c6fce942104/0539048598/</t>
  </si>
  <si>
    <t>AIBS_973227329</t>
  </si>
  <si>
    <t>Gad2-IRES-Cre-492855</t>
  </si>
  <si>
    <t>https://download.brainimagelibrary.org/4d/f4/4df47c6fce942104/0539048607/</t>
  </si>
  <si>
    <t>/bil/data/4d/f4/4df47c6fce942104/0539048607/</t>
  </si>
  <si>
    <t>AIBS_876730627</t>
  </si>
  <si>
    <t>Pvalb-IRES-Cre-466096</t>
  </si>
  <si>
    <t>https://download.brainimagelibrary.org/4d/f4/4df47c6fce942104/0539048697/</t>
  </si>
  <si>
    <t>/bil/data/4d/f4/4df47c6fce942104/0539048697/</t>
  </si>
  <si>
    <t>AIBS_1025428558</t>
  </si>
  <si>
    <t>Slc17a6-IRES-Cre-525183</t>
  </si>
  <si>
    <t>https://download.brainimagelibrary.org/4d/f4/4df47c6fce942104/0539049196/</t>
  </si>
  <si>
    <t>/bil/data/4d/f4/4df47c6fce942104/0539049196/</t>
  </si>
  <si>
    <t>AIBS_1000334204</t>
  </si>
  <si>
    <t>Ctgf-T2A-dgCre-505824</t>
  </si>
  <si>
    <t>https://download.brainimagelibrary.org/4d/f4/4df47c6fce942104/0539049200/</t>
  </si>
  <si>
    <t>/bil/data/4d/f4/4df47c6fce942104/0539049200/</t>
  </si>
  <si>
    <t>AIBS_965502140</t>
  </si>
  <si>
    <t>Rbp4-Cre_KL100-490317</t>
  </si>
  <si>
    <t>https://download.brainimagelibrary.org/4d/f4/4df47c6fce942104/0539049249/</t>
  </si>
  <si>
    <t>/bil/data/4d/f4/4df47c6fce942104/0539049249/</t>
  </si>
  <si>
    <t>AIBS_1024488604</t>
  </si>
  <si>
    <t>Scnn1a-Tg2-Cre-524663</t>
  </si>
  <si>
    <t>https://download.brainimagelibrary.org/4d/f4/4df47c6fce942104/0539049332/</t>
  </si>
  <si>
    <t>/bil/data/4d/f4/4df47c6fce942104/0539049332/</t>
  </si>
  <si>
    <t>AIBS_979180264</t>
  </si>
  <si>
    <t>Dbh-Cre_KH212-495433</t>
  </si>
  <si>
    <t>https://download.brainimagelibrary.org/4d/f4/4df47c6fce942104/0539049334/</t>
  </si>
  <si>
    <t>/bil/data/4d/f4/4df47c6fce942104/0539049334/</t>
  </si>
  <si>
    <t>AIBS_978678003</t>
  </si>
  <si>
    <t>Sst-IRES-Cre-495022</t>
  </si>
  <si>
    <t>https://download.brainimagelibrary.org/4d/f4/4df47c6fce942104/0539049336/</t>
  </si>
  <si>
    <t>/bil/data/4d/f4/4df47c6fce942104/0539049336/</t>
  </si>
  <si>
    <t>AIBS_984001779</t>
  </si>
  <si>
    <t>Scnn1a-Tg2-Cre-496969</t>
  </si>
  <si>
    <t>https://download.brainimagelibrary.org/4d/f4/4df47c6fce942104/0539049380/</t>
  </si>
  <si>
    <t>/bil/data/4d/f4/4df47c6fce942104/0539049380/</t>
  </si>
  <si>
    <t>AIBS_1000075908</t>
  </si>
  <si>
    <t>Ctgf-T2A-dgCre-505825</t>
  </si>
  <si>
    <t>https://download.brainimagelibrary.org/4d/f4/4df47c6fce942104/0539049386/</t>
  </si>
  <si>
    <t>/bil/data/4d/f4/4df47c6fce942104/0539049386/</t>
  </si>
  <si>
    <t>AIBS_965502155</t>
  </si>
  <si>
    <t>Slc17a6-IRES-Cre-490622</t>
  </si>
  <si>
    <t>https://download.brainimagelibrary.org/4d/f4/4df47c6fce942104/0539049435/</t>
  </si>
  <si>
    <t>/bil/data/4d/f4/4df47c6fce942104/0539049435/</t>
  </si>
  <si>
    <t>AIBS_1031904823</t>
  </si>
  <si>
    <t>Tac1-IRES2-Cre-529835</t>
  </si>
  <si>
    <t>https://download.brainimagelibrary.org/4d/f4/4df47c6fce942104/0539049520/</t>
  </si>
  <si>
    <t>/bil/data/4d/f4/4df47c6fce942104/0539049520/</t>
  </si>
  <si>
    <t>AIBS_983879592</t>
  </si>
  <si>
    <t>A930038C07Rik-Tg1-Cre-497027</t>
  </si>
  <si>
    <t>https://download.brainimagelibrary.org/4d/f4/4df47c6fce942104/0539049529/</t>
  </si>
  <si>
    <t>/bil/data/4d/f4/4df47c6fce942104/0539049529/</t>
  </si>
  <si>
    <t>AIBS_872116673</t>
  </si>
  <si>
    <t>Chat-IRES-Cre-neo-463131</t>
  </si>
  <si>
    <t>https://download.brainimagelibrary.org/4d/f4/4df47c6fce942104/0539049562/</t>
  </si>
  <si>
    <t>/bil/data/4d/f4/4df47c6fce942104/0539049562/</t>
  </si>
  <si>
    <t>AIBS_1004844315</t>
  </si>
  <si>
    <t>Slc17a6-IRES-Cre-509206</t>
  </si>
  <si>
    <t>https://download.brainimagelibrary.org/4d/f4/4df47c6fce942104/0539049621/</t>
  </si>
  <si>
    <t>/bil/data/4d/f4/4df47c6fce942104/0539049621/</t>
  </si>
  <si>
    <t>AIBS_1026700168</t>
  </si>
  <si>
    <t>Htr3a-Cre_NO152-528627</t>
  </si>
  <si>
    <t>https://download.brainimagelibrary.org/4d/f4/4df47c6fce942104/0539049700/</t>
  </si>
  <si>
    <t>/bil/data/4d/f4/4df47c6fce942104/0539049700/</t>
  </si>
  <si>
    <t>AIBS_969919415</t>
  </si>
  <si>
    <t>Ntsr1-Cre_GN220-492152</t>
  </si>
  <si>
    <t>https://download.brainimagelibrary.org/4d/f4/4df47c6fce942104/0539049704/</t>
  </si>
  <si>
    <t>/bil/data/4d/f4/4df47c6fce942104/0539049704/</t>
  </si>
  <si>
    <t>AIBS_984001811</t>
  </si>
  <si>
    <t>A930038C07Rik-Tg1-Cre-497028</t>
  </si>
  <si>
    <t>https://download.brainimagelibrary.org/4d/f4/4df47c6fce942104/0539049746/</t>
  </si>
  <si>
    <t>/bil/data/4d/f4/4df47c6fce942104/0539049746/</t>
  </si>
  <si>
    <t>AIBS_1004844308</t>
  </si>
  <si>
    <t>Slc17a6-IRES-Cre-509204</t>
  </si>
  <si>
    <t>https://download.brainimagelibrary.org/4d/f4/4df47c6fce942104/0539049748/</t>
  </si>
  <si>
    <t>/bil/data/4d/f4/4df47c6fce942104/0539049748/</t>
  </si>
  <si>
    <t>AIBS_998321170</t>
  </si>
  <si>
    <t>Cux2-IRES-Cre-503979</t>
  </si>
  <si>
    <t>https://download.brainimagelibrary.org/4d/f4/4df47c6fce942104/0539049756/</t>
  </si>
  <si>
    <t>/bil/data/4d/f4/4df47c6fce942104/0539049756/</t>
  </si>
  <si>
    <t>AIBS_973230908</t>
  </si>
  <si>
    <t>Gad2-IRES-Cre-492849</t>
  </si>
  <si>
    <t>https://download.brainimagelibrary.org/4d/f4/4df47c6fce942104/0539049805/</t>
  </si>
  <si>
    <t>/bil/data/4d/f4/4df47c6fce942104/0539049805/</t>
  </si>
  <si>
    <t>AIBS_1025428577</t>
  </si>
  <si>
    <t>Grik4-Cre-525172</t>
  </si>
  <si>
    <t>https://download.brainimagelibrary.org/4d/f4/4df47c6fce942104/0539049888/</t>
  </si>
  <si>
    <t>/bil/data/4d/f4/4df47c6fce942104/0539049888/</t>
  </si>
  <si>
    <t>AIBS_994666778</t>
  </si>
  <si>
    <t>Slc17a6-IRES-Cre-499974</t>
  </si>
  <si>
    <t>https://download.brainimagelibrary.org/4d/f4/4df47c6fce942104/0539049890/</t>
  </si>
  <si>
    <t>/bil/data/4d/f4/4df47c6fce942104/0539049890/</t>
  </si>
  <si>
    <t>AIBS_994666751</t>
  </si>
  <si>
    <t>Slc17a6-IRES-Cre-499973</t>
  </si>
  <si>
    <t>https://download.brainimagelibrary.org/4d/f4/4df47c6fce942104/0539049932/</t>
  </si>
  <si>
    <t>/bil/data/4d/f4/4df47c6fce942104/0539049932/</t>
  </si>
  <si>
    <t>AIBS_998321155</t>
  </si>
  <si>
    <t>Grp-Cre_KH288-504163</t>
  </si>
  <si>
    <t>https://download.brainimagelibrary.org/4d/f4/4df47c6fce942104/0539049934/</t>
  </si>
  <si>
    <t>/bil/data/4d/f4/4df47c6fce942104/0539049934/</t>
  </si>
  <si>
    <t>AIBS_995367867</t>
  </si>
  <si>
    <t>Pvalb-IRES-Cre-504838</t>
  </si>
  <si>
    <t>https://download.brainimagelibrary.org/4d/f4/4df47c6fce942104/0539049940/</t>
  </si>
  <si>
    <t>/bil/data/4d/f4/4df47c6fce942104/0539049940/</t>
  </si>
  <si>
    <t>AIBS_969919387</t>
  </si>
  <si>
    <t>Cck-IRES-Cre-491409</t>
  </si>
  <si>
    <t>https://download.brainimagelibrary.org/4d/f4/4df47c6fce942104/0539049988/</t>
  </si>
  <si>
    <t>/bil/data/4d/f4/4df47c6fce942104/0539049988/</t>
  </si>
  <si>
    <t>AIBS_998469563</t>
  </si>
  <si>
    <t>Oligo2-Cre-501904</t>
  </si>
  <si>
    <t>https://download.brainimagelibrary.org/4d/f4/4df47c6fce942104/0539050027/</t>
  </si>
  <si>
    <t>/bil/data/4d/f4/4df47c6fce942104/0539050027/</t>
  </si>
  <si>
    <t>AIBS_1001848523</t>
  </si>
  <si>
    <t>Pvalb-IRES-Cre-505982</t>
  </si>
  <si>
    <t>https://download.brainimagelibrary.org/4d/f4/4df47c6fce942104/0539050072/</t>
  </si>
  <si>
    <t>/bil/data/4d/f4/4df47c6fce942104/0539050072/</t>
  </si>
  <si>
    <t>AIBS_994716228</t>
  </si>
  <si>
    <t>Slc17a6-IRES-Cre-501107</t>
  </si>
  <si>
    <t>https://download.brainimagelibrary.org/4d/f4/4df47c6fce942104/0539050118/</t>
  </si>
  <si>
    <t>/bil/data/4d/f4/4df47c6fce942104/0539050118/</t>
  </si>
  <si>
    <t>AIBS_995367861</t>
  </si>
  <si>
    <t>Slc17a8-IRES2-Cre-neo-502843</t>
  </si>
  <si>
    <t>https://download.brainimagelibrary.org/4d/f4/4df47c6fce942104/0539050120/</t>
  </si>
  <si>
    <t>/bil/data/4d/f4/4df47c6fce942104/0539050120/</t>
  </si>
  <si>
    <t>AIBS_1010740068</t>
  </si>
  <si>
    <t>Crh-IRES-Cre_BL-512294</t>
  </si>
  <si>
    <t>https://download.brainimagelibrary.org/4d/f4/4df47c6fce942104/0539050124/</t>
  </si>
  <si>
    <t>/bil/data/4d/f4/4df47c6fce942104/0539050124/</t>
  </si>
  <si>
    <t>AIBS_970884600</t>
  </si>
  <si>
    <t>Ntsr1-Cre_GN220-492153</t>
  </si>
  <si>
    <t>https://download.brainimagelibrary.org/4d/f4/4df47c6fce942104/0539050256/</t>
  </si>
  <si>
    <t>/bil/data/4d/f4/4df47c6fce942104/0539050256/</t>
  </si>
  <si>
    <t>AIBS_994667401</t>
  </si>
  <si>
    <t>Slc17a6-IRES-Cre-499977</t>
  </si>
  <si>
    <t>https://download.brainimagelibrary.org/4d/f4/4df47c6fce942104/0539050258/</t>
  </si>
  <si>
    <t>/bil/data/4d/f4/4df47c6fce942104/0539050258/</t>
  </si>
  <si>
    <t>AIBS_995362671</t>
  </si>
  <si>
    <t>Vip-IRES-Cre-500513</t>
  </si>
  <si>
    <t>https://download.brainimagelibrary.org/4d/f4/4df47c6fce942104/0539050304/</t>
  </si>
  <si>
    <t>/bil/data/4d/f4/4df47c6fce942104/0539050304/</t>
  </si>
  <si>
    <t>AIBS_1010475220</t>
  </si>
  <si>
    <t>Pvalb-IRES-Cre-510885</t>
  </si>
  <si>
    <t>https://download.brainimagelibrary.org/4d/f4/4df47c6fce942104/0539050355/</t>
  </si>
  <si>
    <t>/bil/data/4d/f4/4df47c6fce942104/0539050355/</t>
  </si>
  <si>
    <t>AIBS_1022681179</t>
  </si>
  <si>
    <t>Th-Cre_FI172-521952</t>
  </si>
  <si>
    <t>https://download.brainimagelibrary.org/4d/f4/4df47c6fce942104/0539050436/</t>
  </si>
  <si>
    <t>/bil/data/4d/f4/4df47c6fce942104/0539050436/</t>
  </si>
  <si>
    <t>AIBS_994734219</t>
  </si>
  <si>
    <t>Gad2-IRES-Cre-500004</t>
  </si>
  <si>
    <t>https://download.brainimagelibrary.org/4d/f4/4df47c6fce942104/0539050539/</t>
  </si>
  <si>
    <t>/bil/data/4d/f4/4df47c6fce942104/0539050539/</t>
  </si>
  <si>
    <t>AIBS_1022681172</t>
  </si>
  <si>
    <t>Th-Cre_FI172-521951</t>
  </si>
  <si>
    <t>https://download.brainimagelibrary.org/4d/f4/4df47c6fce942104/0539050622/</t>
  </si>
  <si>
    <t>/bil/data/4d/f4/4df47c6fce942104/0539050622/</t>
  </si>
  <si>
    <t>AIBS_978677993</t>
  </si>
  <si>
    <t>Sst-IRES-Cre-495023</t>
  </si>
  <si>
    <t>https://download.brainimagelibrary.org/4d/f4/4df47c6fce942104/0539050626/</t>
  </si>
  <si>
    <t>/bil/data/4d/f4/4df47c6fce942104/0539050626/</t>
  </si>
  <si>
    <t>AIBS_995362677</t>
  </si>
  <si>
    <t>Scnn1a-Tg3-Cre-501974</t>
  </si>
  <si>
    <t>https://download.brainimagelibrary.org/4d/f4/4df47c6fce942104/0539050666/</t>
  </si>
  <si>
    <t>/bil/data/4d/f4/4df47c6fce942104/0539050666/</t>
  </si>
  <si>
    <t>AIBS_1022681185</t>
  </si>
  <si>
    <t>Slc17a6-IRES-Cre-522244</t>
  </si>
  <si>
    <t>https://download.brainimagelibrary.org/4d/f4/4df47c6fce942104/0539050721/</t>
  </si>
  <si>
    <t>/bil/data/4d/f4/4df47c6fce942104/0539050721/</t>
  </si>
  <si>
    <t>AIBS_998469572</t>
  </si>
  <si>
    <t>Oligo2-Cre-501907</t>
  </si>
  <si>
    <t>https://download.brainimagelibrary.org/4d/f4/4df47c6fce942104/0539050723/</t>
  </si>
  <si>
    <t>/bil/data/4d/f4/4df47c6fce942104/0539050723/</t>
  </si>
  <si>
    <t>AIBS_1024488616</t>
  </si>
  <si>
    <t>Tlx3-Cre_PL56-524730</t>
  </si>
  <si>
    <t>https://download.brainimagelibrary.org/4d/f4/4df47c6fce942104/0539050810/</t>
  </si>
  <si>
    <t>/bil/data/4d/f4/4df47c6fce942104/0539050810/</t>
  </si>
  <si>
    <t>AIBS_995362664</t>
  </si>
  <si>
    <t>Vip-IRES-Cre-500514</t>
  </si>
  <si>
    <t>https://download.brainimagelibrary.org/4d/f4/4df47c6fce942104/0539050850/</t>
  </si>
  <si>
    <t>/bil/data/4d/f4/4df47c6fce942104/0539050850/</t>
  </si>
  <si>
    <t>AIBS_1022681153</t>
  </si>
  <si>
    <t>Syt6-Cre_KI148-521392</t>
  </si>
  <si>
    <t>https://download.brainimagelibrary.org/4d/f4/4df47c6fce942104/0539051034/</t>
  </si>
  <si>
    <t>/bil/data/4d/f4/4df47c6fce942104/0539051034/</t>
  </si>
  <si>
    <t>AIBS_1023066977</t>
  </si>
  <si>
    <t>Slc17a6-IRES-Cre-522242</t>
  </si>
  <si>
    <t>https://download.brainimagelibrary.org/4d/f4/4df47c6fce942104/0539051036/</t>
  </si>
  <si>
    <t>/bil/data/4d/f4/4df47c6fce942104/0539051036/</t>
  </si>
  <si>
    <t>AIBS_1000373070</t>
  </si>
  <si>
    <t>Scnn1a-Tg3-Cre-505352</t>
  </si>
  <si>
    <t>https://download.brainimagelibrary.org/4d/f4/4df47c6fce942104/0539051040/</t>
  </si>
  <si>
    <t>/bil/data/4d/f4/4df47c6fce942104/0539051040/</t>
  </si>
  <si>
    <t>AIBS_1009375231</t>
  </si>
  <si>
    <t>Tac1-IRES2-Cre-511834</t>
  </si>
  <si>
    <t>https://download.brainimagelibrary.org/4d/f4/4df47c6fce942104/0539051091/</t>
  </si>
  <si>
    <t>/bil/data/4d/f4/4df47c6fce942104/0539051091/</t>
  </si>
  <si>
    <t>AIBS_1024330017</t>
  </si>
  <si>
    <t>Cux2-IRES-Cre-523006</t>
  </si>
  <si>
    <t>https://download.brainimagelibrary.org/4d/f4/4df47c6fce942104/0539051093/</t>
  </si>
  <si>
    <t>/bil/data/4d/f4/4df47c6fce942104/0539051093/</t>
  </si>
  <si>
    <t>AIBS_1026700137</t>
  </si>
  <si>
    <t>Slc6a5-Cre_KF109-526260</t>
  </si>
  <si>
    <t>https://download.brainimagelibrary.org/4d/f4/4df47c6fce942104/0539051133/</t>
  </si>
  <si>
    <t>/bil/data/4d/f4/4df47c6fce942104/0539051133/</t>
  </si>
  <si>
    <t>AIBS_994667408</t>
  </si>
  <si>
    <t>Slc17a6-IRES-Cre-499975</t>
  </si>
  <si>
    <t>https://download.brainimagelibrary.org/4d/f4/4df47c6fce942104/0539051193/</t>
  </si>
  <si>
    <t>/bil/data/4d/f4/4df47c6fce942104/0539051193/</t>
  </si>
  <si>
    <t>AIBS_1007317325</t>
  </si>
  <si>
    <t>Cux2-IRES-Cre-510903</t>
  </si>
  <si>
    <t>https://download.brainimagelibrary.org/4d/f4/4df47c6fce942104/0539051220/</t>
  </si>
  <si>
    <t>/bil/data/4d/f4/4df47c6fce942104/0539051220/</t>
  </si>
  <si>
    <t>AIBS_998738129</t>
  </si>
  <si>
    <t>Th-Cre_FI172-504618</t>
  </si>
  <si>
    <t>https://download.brainimagelibrary.org/4d/f4/4df47c6fce942104/0539051224/</t>
  </si>
  <si>
    <t>/bil/data/4d/f4/4df47c6fce942104/0539051224/</t>
  </si>
  <si>
    <t>AIBS_1009374053</t>
  </si>
  <si>
    <t>Tac1-IRES2-Cre-511835</t>
  </si>
  <si>
    <t>https://download.brainimagelibrary.org/4d/f4/4df47c6fce942104/0539051226/</t>
  </si>
  <si>
    <t>/bil/data/4d/f4/4df47c6fce942104/0539051226/</t>
  </si>
  <si>
    <t>AIBS_964886402</t>
  </si>
  <si>
    <t>Tacr1-T2A-Cre-489230</t>
  </si>
  <si>
    <t>https://download.brainimagelibrary.org/4d/f4/4df47c6fce942104/0539051228/</t>
  </si>
  <si>
    <t>/bil/data/4d/f4/4df47c6fce942104/0539051228/</t>
  </si>
  <si>
    <t>AIBS_975496985</t>
  </si>
  <si>
    <t>Slc32a1-IRES-Cre-494791</t>
  </si>
  <si>
    <t>https://download.brainimagelibrary.org/4d/f4/4df47c6fce942104/0539051239/</t>
  </si>
  <si>
    <t>/bil/data/4d/f4/4df47c6fce942104/0539051239/</t>
  </si>
  <si>
    <t>AIBS_1006217284</t>
  </si>
  <si>
    <t>Ctgf-T2A-dgCre-509614</t>
  </si>
  <si>
    <t>https://download.brainimagelibrary.org/4d/f4/4df47c6fce942104/0539051275/</t>
  </si>
  <si>
    <t>/bil/data/4d/f4/4df47c6fce942104/0539051275/</t>
  </si>
  <si>
    <t>AIBS_1024330005</t>
  </si>
  <si>
    <t>Sst-IRES-Cre-522356</t>
  </si>
  <si>
    <t>https://download.brainimagelibrary.org/4d/f4/4df47c6fce942104/0539051277/</t>
  </si>
  <si>
    <t>/bil/data/4d/f4/4df47c6fce942104/0539051277/</t>
  </si>
  <si>
    <t>AIBS_1026700143</t>
  </si>
  <si>
    <t>Dlg3-Cre_KG118-526785</t>
  </si>
  <si>
    <t>https://download.brainimagelibrary.org/4d/f4/4df47c6fce942104/0539051362/</t>
  </si>
  <si>
    <t>/bil/data/4d/f4/4df47c6fce942104/0539051362/</t>
  </si>
  <si>
    <t>AIBS_995362683</t>
  </si>
  <si>
    <t>Rbp4-Cre_KL100-501430</t>
  </si>
  <si>
    <t>https://download.brainimagelibrary.org/4d/f4/4df47c6fce942104/0539051402/</t>
  </si>
  <si>
    <t>/bil/data/4d/f4/4df47c6fce942104/0539051402/</t>
  </si>
  <si>
    <t>AIBS_1023066983</t>
  </si>
  <si>
    <t>Slc17a6-IRES-Cre-522243</t>
  </si>
  <si>
    <t>https://download.brainimagelibrary.org/4d/f4/4df47c6fce942104/0539051406/</t>
  </si>
  <si>
    <t>/bil/data/4d/f4/4df47c6fce942104/0539051406/</t>
  </si>
  <si>
    <t>AIBS_995367855</t>
  </si>
  <si>
    <t>Slc17a8-IRES2-Cre-neo-502842</t>
  </si>
  <si>
    <t>https://download.brainimagelibrary.org/4d/f4/4df47c6fce942104/0539051412/</t>
  </si>
  <si>
    <t>/bil/data/4d/f4/4df47c6fce942104/0539051412/</t>
  </si>
  <si>
    <t>AIBS_972373817</t>
  </si>
  <si>
    <t>Cck-IRES-Cre-491407</t>
  </si>
  <si>
    <t>https://download.brainimagelibrary.org/4d/f4/4df47c6fce942104/0539051423/</t>
  </si>
  <si>
    <t>/bil/data/4d/f4/4df47c6fce942104/0539051423/</t>
  </si>
  <si>
    <t>AIBS_1008921147</t>
  </si>
  <si>
    <t>Slc32a1-IRES-Cre-510368</t>
  </si>
  <si>
    <t>https://download.brainimagelibrary.org/4d/f4/4df47c6fce942104/0539051561/</t>
  </si>
  <si>
    <t>/bil/data/4d/f4/4df47c6fce942104/0539051561/</t>
  </si>
  <si>
    <t>AIBS_1008597690</t>
  </si>
  <si>
    <t>Grik4-Cre-509492</t>
  </si>
  <si>
    <t>https://download.brainimagelibrary.org/4d/f4/4df47c6fce942104/0539051586/</t>
  </si>
  <si>
    <t>/bil/data/4d/f4/4df47c6fce942104/0539051586/</t>
  </si>
  <si>
    <t>AIBS_1010475214</t>
  </si>
  <si>
    <t>Crh-IRES-Cre_BL-512292</t>
  </si>
  <si>
    <t>https://download.brainimagelibrary.org/4d/f4/4df47c6fce942104/0539051592/</t>
  </si>
  <si>
    <t>/bil/data/4d/f4/4df47c6fce942104/0539051592/</t>
  </si>
  <si>
    <t>AIBS_1008597679</t>
  </si>
  <si>
    <t>Grik4-Cre-509491</t>
  </si>
  <si>
    <t>https://download.brainimagelibrary.org/4d/f4/4df47c6fce942104/0539051607/</t>
  </si>
  <si>
    <t>/bil/data/4d/f4/4df47c6fce942104/0539051607/</t>
  </si>
  <si>
    <t>AIBS_1006217278</t>
  </si>
  <si>
    <t>Ctgf-T2A-dgCre-509616</t>
  </si>
  <si>
    <t>https://download.brainimagelibrary.org/4d/f4/4df47c6fce942104/0539051643/</t>
  </si>
  <si>
    <t>/bil/data/4d/f4/4df47c6fce942104/0539051643/</t>
  </si>
  <si>
    <t>AIBS_1024330030</t>
  </si>
  <si>
    <t>Prkcd-GluCla-CFP-IRES-Cre-523409</t>
  </si>
  <si>
    <t>https://download.brainimagelibrary.org/4d/f4/4df47c6fce942104/0539051645/</t>
  </si>
  <si>
    <t>/bil/data/4d/f4/4df47c6fce942104/0539051645/</t>
  </si>
  <si>
    <t>AIBS_1026700149</t>
  </si>
  <si>
    <t>Dlg3-Cre_KG118-526789</t>
  </si>
  <si>
    <t>https://download.brainimagelibrary.org/4d/f4/4df47c6fce942104/0539051745/</t>
  </si>
  <si>
    <t>/bil/data/4d/f4/4df47c6fce942104/0539051745/</t>
  </si>
  <si>
    <t>AIBS_1007876108</t>
  </si>
  <si>
    <t>Ntsr1-Cre_GN220;Ai167-509921</t>
  </si>
  <si>
    <t>https://download.brainimagelibrary.org/4d/f4/4df47c6fce942104/0539051770/</t>
  </si>
  <si>
    <t>/bil/data/4d/f4/4df47c6fce942104/0539051770/</t>
  </si>
  <si>
    <t>AIBS_1010740060</t>
  </si>
  <si>
    <t>Crh-IRES-Cre_BL-512293</t>
  </si>
  <si>
    <t>https://download.brainimagelibrary.org/4d/f4/4df47c6fce942104/0539051791/</t>
  </si>
  <si>
    <t>/bil/data/4d/f4/4df47c6fce942104/0539051791/</t>
  </si>
  <si>
    <t>AIBS_1006403038</t>
  </si>
  <si>
    <t>Crh-IRES-Cre_BL-510153</t>
  </si>
  <si>
    <t>https://download.brainimagelibrary.org/59/d7/59d71b3f5b4d4b48/0539047816</t>
  </si>
  <si>
    <t>/bil/data/59/d7/59d71b3f5b4d4b48/0539047816</t>
  </si>
  <si>
    <t>59d71b3f5b4d4b48</t>
  </si>
  <si>
    <t>AIBS_854537379</t>
  </si>
  <si>
    <t>AI_transsynaptic_March_2020</t>
  </si>
  <si>
    <t>30 trans-synaptic two-photon serial tomography Mouse coronal image data sets</t>
  </si>
  <si>
    <t>https://download.brainimagelibrary.org/59/d7/59d71b3f5b4d4b48/0539048000</t>
  </si>
  <si>
    <t>/bil/data/59/d7/59d71b3f5b4d4b48/0539048000</t>
  </si>
  <si>
    <t>AIBS_850964374</t>
  </si>
  <si>
    <t>https://download.brainimagelibrary.org/59/d7/59d71b3f5b4d4b48/0539048959</t>
  </si>
  <si>
    <t>/bil/data/59/d7/59d71b3f5b4d4b48/0539048959</t>
  </si>
  <si>
    <t>AIBS_847075757</t>
  </si>
  <si>
    <t>https://download.brainimagelibrary.org/59/d7/59d71b3f5b4d4b48/0539048997</t>
  </si>
  <si>
    <t>/bil/data/59/d7/59d71b3f5b4d4b48/0539048997</t>
  </si>
  <si>
    <t>AIBS_847075914</t>
  </si>
  <si>
    <t>https://download.brainimagelibrary.org/59/d7/59d71b3f5b4d4b48/0539049001</t>
  </si>
  <si>
    <t>/bil/data/59/d7/59d71b3f5b4d4b48/0539049001</t>
  </si>
  <si>
    <t>AIBS_843380044</t>
  </si>
  <si>
    <t>https://download.brainimagelibrary.org/59/d7/59d71b3f5b4d4b48/0539049045</t>
  </si>
  <si>
    <t>/bil/data/59/d7/59d71b3f5b4d4b48/0539049045</t>
  </si>
  <si>
    <t>AIBS_846664059</t>
  </si>
  <si>
    <t>https://download.brainimagelibrary.org/59/d7/59d71b3f5b4d4b48/0539049079</t>
  </si>
  <si>
    <t>/bil/data/59/d7/59d71b3f5b4d4b48/0539049079</t>
  </si>
  <si>
    <t>AIBS_847075923</t>
  </si>
  <si>
    <t>https://download.brainimagelibrary.org/59/d7/59d71b3f5b4d4b48/0539049115</t>
  </si>
  <si>
    <t>/bil/data/59/d7/59d71b3f5b4d4b48/0539049115</t>
  </si>
  <si>
    <t>AIBS_862718985</t>
  </si>
  <si>
    <t>https://download.brainimagelibrary.org/59/d7/59d71b3f5b4d4b48/0539049472</t>
  </si>
  <si>
    <t>/bil/data/59/d7/59d71b3f5b4d4b48/0539049472</t>
  </si>
  <si>
    <t>AIBS_850840709</t>
  </si>
  <si>
    <t>https://download.brainimagelibrary.org/59/d7/59d71b3f5b4d4b48/0539049657</t>
  </si>
  <si>
    <t>/bil/data/59/d7/59d71b3f5b4d4b48/0539049657</t>
  </si>
  <si>
    <t>AIBS_941242067</t>
  </si>
  <si>
    <t>https://download.brainimagelibrary.org/59/d7/59d71b3f5b4d4b48/0539050076</t>
  </si>
  <si>
    <t>/bil/data/59/d7/59d71b3f5b4d4b48/0539050076</t>
  </si>
  <si>
    <t>AIBS_894451864</t>
  </si>
  <si>
    <t>https://download.brainimagelibrary.org/59/d7/59d71b3f5b4d4b48/0539050079</t>
  </si>
  <si>
    <t>/bil/data/59/d7/59d71b3f5b4d4b48/0539050079</t>
  </si>
  <si>
    <t>AIBS_875479005</t>
  </si>
  <si>
    <t>https://download.brainimagelibrary.org/59/d7/59d71b3f5b4d4b48/0539050336</t>
  </si>
  <si>
    <t>/bil/data/59/d7/59d71b3f5b4d4b48/0539050336</t>
  </si>
  <si>
    <t>AIBS_854620030</t>
  </si>
  <si>
    <t>https://download.brainimagelibrary.org/59/d7/59d71b3f5b4d4b48/0539050468</t>
  </si>
  <si>
    <t>/bil/data/59/d7/59d71b3f5b4d4b48/0539050468</t>
  </si>
  <si>
    <t>AIBS_843138288</t>
  </si>
  <si>
    <t>https://download.brainimagelibrary.org/59/d7/59d71b3f5b4d4b48/0539050652</t>
  </si>
  <si>
    <t>/bil/data/59/d7/59d71b3f5b4d4b48/0539050652</t>
  </si>
  <si>
    <t>AIBS_843138275</t>
  </si>
  <si>
    <t>https://download.brainimagelibrary.org/59/d7/59d71b3f5b4d4b48/0539050922</t>
  </si>
  <si>
    <t>/bil/data/59/d7/59d71b3f5b4d4b48/0539050922</t>
  </si>
  <si>
    <t>AIBS_855447976</t>
  </si>
  <si>
    <t>https://download.brainimagelibrary.org/59/d7/59d71b3f5b4d4b48/0539050944</t>
  </si>
  <si>
    <t>/bil/data/59/d7/59d71b3f5b4d4b48/0539050944</t>
  </si>
  <si>
    <t>AIBS_850844496</t>
  </si>
  <si>
    <t>https://download.brainimagelibrary.org/59/d7/59d71b3f5b4d4b48/0539051496</t>
  </si>
  <si>
    <t>/bil/data/59/d7/59d71b3f5b4d4b48/0539051496</t>
  </si>
  <si>
    <t>AIBS_935558005</t>
  </si>
  <si>
    <t>https://download.brainimagelibrary.org/59/d7/59d71b3f5b4d4b48/0539056626</t>
  </si>
  <si>
    <t>/bil/data/59/d7/59d71b3f5b4d4b48/0539056626</t>
  </si>
  <si>
    <t>AIBS_830915372</t>
  </si>
  <si>
    <t>https://download.brainimagelibrary.org/59/d7/59d71b3f5b4d4b48/0539057290</t>
  </si>
  <si>
    <t>/bil/data/59/d7/59d71b3f5b4d4b48/0539057290</t>
  </si>
  <si>
    <t>AIBS_769760415</t>
  </si>
  <si>
    <t>https://download.brainimagelibrary.org/59/d7/59d71b3f5b4d4b48/0539057606</t>
  </si>
  <si>
    <t>/bil/data/59/d7/59d71b3f5b4d4b48/0539057606</t>
  </si>
  <si>
    <t>AIBS_760947552</t>
  </si>
  <si>
    <t>https://download.brainimagelibrary.org/59/d7/59d71b3f5b4d4b48/0539057813</t>
  </si>
  <si>
    <t>/bil/data/59/d7/59d71b3f5b4d4b48/0539057813</t>
  </si>
  <si>
    <t>AIBS_800250482</t>
  </si>
  <si>
    <t>https://download.brainimagelibrary.org/59/d7/59d71b3f5b4d4b48/0539059737</t>
  </si>
  <si>
    <t>/bil/data/59/d7/59d71b3f5b4d4b48/0539059737</t>
  </si>
  <si>
    <t>AIBS_823834782</t>
  </si>
  <si>
    <t>https://download.brainimagelibrary.org/59/d7/59d71b3f5b4d4b48/0539059978</t>
  </si>
  <si>
    <t>/bil/data/59/d7/59d71b3f5b4d4b48/0539059978</t>
  </si>
  <si>
    <t>AIBS_817055414</t>
  </si>
  <si>
    <t>https://download.brainimagelibrary.org/59/d7/59d71b3f5b4d4b48/0539061226</t>
  </si>
  <si>
    <t>/bil/data/59/d7/59d71b3f5b4d4b48/0539061226</t>
  </si>
  <si>
    <t>AIBS_812987070</t>
  </si>
  <si>
    <t>https://download.brainimagelibrary.org/59/d7/59d71b3f5b4d4b48/0539061357</t>
  </si>
  <si>
    <t>/bil/data/59/d7/59d71b3f5b4d4b48/0539061357</t>
  </si>
  <si>
    <t>AIBS_803548022</t>
  </si>
  <si>
    <t>https://download.brainimagelibrary.org/59/d7/59d71b3f5b4d4b48/0539061371</t>
  </si>
  <si>
    <t>/bil/data/59/d7/59d71b3f5b4d4b48/0539061371</t>
  </si>
  <si>
    <t>AIBS_837621726</t>
  </si>
  <si>
    <t>https://download.brainimagelibrary.org/59/d7/59d71b3f5b4d4b48/0539061541</t>
  </si>
  <si>
    <t>/bil/data/59/d7/59d71b3f5b4d4b48/0539061541</t>
  </si>
  <si>
    <t>AIBS_807457019</t>
  </si>
  <si>
    <t>https://download.brainimagelibrary.org/59/d7/59d71b3f5b4d4b48/0539061825</t>
  </si>
  <si>
    <t>/bil/data/59/d7/59d71b3f5b4d4b48/0539061825</t>
  </si>
  <si>
    <t>AIBS_840537958</t>
  </si>
  <si>
    <t>https://download.brainimagelibrary.org/59/d7/59d71b3f5b4d4b48/0539062090</t>
  </si>
  <si>
    <t>/bil/data/59/d7/59d71b3f5b4d4b48/0539062090</t>
  </si>
  <si>
    <t>AIBS_776041931</t>
  </si>
  <si>
    <t>https://download.brainimagelibrary.org/68/95/6895fc930d0cd4bf/0539046407/</t>
  </si>
  <si>
    <t>/bil/data/68/95/6895fc930d0cd4bf/0539046407/</t>
  </si>
  <si>
    <t>6895fc930d0cd4bf</t>
  </si>
  <si>
    <t>AIBS_1007876101</t>
  </si>
  <si>
    <t>A930038C07Rik-Tg1-Cre-509127</t>
  </si>
  <si>
    <t>AI_transsynaptic_March_2021</t>
  </si>
  <si>
    <t>69 trans-synaptic two-photon serial tomography Mouse coronal image data sets</t>
  </si>
  <si>
    <t>https://download.brainimagelibrary.org/68/95/6895fc930d0cd4bf/0539046434/</t>
  </si>
  <si>
    <t>/bil/data/68/95/6895fc930d0cd4bf/0539046434/</t>
  </si>
  <si>
    <t>AIBS_1003311172</t>
  </si>
  <si>
    <t>Gad2-IRES-Cre-507014</t>
  </si>
  <si>
    <t>https://download.brainimagelibrary.org/68/95/6895fc930d0cd4bf/0539046525/</t>
  </si>
  <si>
    <t>/bil/data/68/95/6895fc930d0cd4bf/0539046525/</t>
  </si>
  <si>
    <t>AIBS_1041245508</t>
  </si>
  <si>
    <t>Gal-Cre_KI87-537838</t>
  </si>
  <si>
    <t>https://download.brainimagelibrary.org/68/95/6895fc930d0cd4bf/0539046573/</t>
  </si>
  <si>
    <t>/bil/data/68/95/6895fc930d0cd4bf/0539046573/</t>
  </si>
  <si>
    <t>AIBS_1062321167</t>
  </si>
  <si>
    <t>Chat-IRES-Cre-neo-552845</t>
  </si>
  <si>
    <t>https://download.brainimagelibrary.org/68/95/6895fc930d0cd4bf/0539046620/</t>
  </si>
  <si>
    <t>/bil/data/68/95/6895fc930d0cd4bf/0539046620/</t>
  </si>
  <si>
    <t>AIBS_1004835993</t>
  </si>
  <si>
    <t>Gad2-IRES-Cre-507895</t>
  </si>
  <si>
    <t>https://download.brainimagelibrary.org/68/95/6895fc930d0cd4bf/0539046638/</t>
  </si>
  <si>
    <t>/bil/data/68/95/6895fc930d0cd4bf/0539046638/</t>
  </si>
  <si>
    <t>AIBS_1007323238</t>
  </si>
  <si>
    <t>Etv1-CreERT2-509185</t>
  </si>
  <si>
    <t>https://download.brainimagelibrary.org/68/95/6895fc930d0cd4bf/0539046677/</t>
  </si>
  <si>
    <t>/bil/data/68/95/6895fc930d0cd4bf/0539046677/</t>
  </si>
  <si>
    <t>AIBS_1035287577</t>
  </si>
  <si>
    <t>Slc17a6-IRES-Cre-532738</t>
  </si>
  <si>
    <t>https://download.brainimagelibrary.org/68/95/6895fc930d0cd4bf/0539046861/</t>
  </si>
  <si>
    <t>/bil/data/68/95/6895fc930d0cd4bf/0539046861/</t>
  </si>
  <si>
    <t>AIBS_1035287571</t>
  </si>
  <si>
    <t>Slc17a6-IRES-Cre-532736</t>
  </si>
  <si>
    <t>https://download.brainimagelibrary.org/68/95/6895fc930d0cd4bf/0539046893/</t>
  </si>
  <si>
    <t>/bil/data/68/95/6895fc930d0cd4bf/0539046893/</t>
  </si>
  <si>
    <t>AIBS_1039481254</t>
  </si>
  <si>
    <t>Ndnf-IRES2-dgCre-537113</t>
  </si>
  <si>
    <t>https://download.brainimagelibrary.org/68/95/6895fc930d0cd4bf/0539047077/</t>
  </si>
  <si>
    <t>/bil/data/68/95/6895fc930d0cd4bf/0539047077/</t>
  </si>
  <si>
    <t>AIBS_1042822311</t>
  </si>
  <si>
    <t>Slc17a6-IRES-Cre-540168</t>
  </si>
  <si>
    <t>https://download.brainimagelibrary.org/68/95/6895fc930d0cd4bf/0539047099/</t>
  </si>
  <si>
    <t>/bil/data/68/95/6895fc930d0cd4bf/0539047099/</t>
  </si>
  <si>
    <t>AIBS_1049043344</t>
  </si>
  <si>
    <t>Penk-IRES2-Cre-neo-543485</t>
  </si>
  <si>
    <t>https://download.brainimagelibrary.org/68/95/6895fc930d0cd4bf/0539047261/</t>
  </si>
  <si>
    <t>/bil/data/68/95/6895fc930d0cd4bf/0539047261/</t>
  </si>
  <si>
    <t>AIBS_1036810149</t>
  </si>
  <si>
    <t>Nos1-CreERT2-534134</t>
  </si>
  <si>
    <t>https://download.brainimagelibrary.org/68/95/6895fc930d0cd4bf/0539047283/</t>
  </si>
  <si>
    <t>/bil/data/68/95/6895fc930d0cd4bf/0539047283/</t>
  </si>
  <si>
    <t>AIBS_1049043337</t>
  </si>
  <si>
    <t>Penk-IRES2-Cre-neo-543481</t>
  </si>
  <si>
    <t>https://download.brainimagelibrary.org/68/95/6895fc930d0cd4bf/0539047354/</t>
  </si>
  <si>
    <t>/bil/data/68/95/6895fc930d0cd4bf/0539047354/</t>
  </si>
  <si>
    <t>AIBS_1005686499</t>
  </si>
  <si>
    <t>Slc6a3-Cre-508506</t>
  </si>
  <si>
    <t>https://download.brainimagelibrary.org/68/95/6895fc930d0cd4bf/0539047413/</t>
  </si>
  <si>
    <t>/bil/data/68/95/6895fc930d0cd4bf/0539047413/</t>
  </si>
  <si>
    <t>AIBS_1032138627</t>
  </si>
  <si>
    <t>Prkcd-GluCla-CFP-IRES-Cre-530491</t>
  </si>
  <si>
    <t>https://download.brainimagelibrary.org/68/95/6895fc930d0cd4bf/0539047445/</t>
  </si>
  <si>
    <t>/bil/data/68/95/6895fc930d0cd4bf/0539047445/</t>
  </si>
  <si>
    <t>AIBS_1036810131</t>
  </si>
  <si>
    <t>Nos1-CreERT2-533011</t>
  </si>
  <si>
    <t>https://download.brainimagelibrary.org/68/95/6895fc930d0cd4bf/0539047777/</t>
  </si>
  <si>
    <t>/bil/data/68/95/6895fc930d0cd4bf/0539047777/</t>
  </si>
  <si>
    <t>AIBS_1031904811</t>
  </si>
  <si>
    <t>Ctgf-T2A-dgCre-529256</t>
  </si>
  <si>
    <t>https://download.brainimagelibrary.org/68/95/6895fc930d0cd4bf/0539047781/</t>
  </si>
  <si>
    <t>/bil/data/68/95/6895fc930d0cd4bf/0539047781/</t>
  </si>
  <si>
    <t>AIBS_1035287601</t>
  </si>
  <si>
    <t>Grp-Cre_KH288-532917</t>
  </si>
  <si>
    <t>https://download.brainimagelibrary.org/68/95/6895fc930d0cd4bf/0539047861/</t>
  </si>
  <si>
    <t>/bil/data/68/95/6895fc930d0cd4bf/0539047861/</t>
  </si>
  <si>
    <t>AIBS_1062943401</t>
  </si>
  <si>
    <t>Scnn1a-Tg2-Cre-551464</t>
  </si>
  <si>
    <t>https://download.brainimagelibrary.org/68/95/6895fc930d0cd4bf/0539048045/</t>
  </si>
  <si>
    <t>/bil/data/68/95/6895fc930d0cd4bf/0539048045/</t>
  </si>
  <si>
    <t>AIBS_1059533764</t>
  </si>
  <si>
    <t>Gal-Cre_KI87-551359</t>
  </si>
  <si>
    <t>https://download.brainimagelibrary.org/68/95/6895fc930d0cd4bf/0539048181/</t>
  </si>
  <si>
    <t>/bil/data/68/95/6895fc930d0cd4bf/0539048181/</t>
  </si>
  <si>
    <t>AIBS_1039481245</t>
  </si>
  <si>
    <t>Ntrk1-IRES-Cre-536709</t>
  </si>
  <si>
    <t>https://download.brainimagelibrary.org/68/95/6895fc930d0cd4bf/0539048203/</t>
  </si>
  <si>
    <t>/bil/data/68/95/6895fc930d0cd4bf/0539048203/</t>
  </si>
  <si>
    <t>AIBS_1044019396</t>
  </si>
  <si>
    <t>Calb2-IRES-Cre-540358</t>
  </si>
  <si>
    <t>https://download.brainimagelibrary.org/68/95/6895fc930d0cd4bf/0539048217/</t>
  </si>
  <si>
    <t>/bil/data/68/95/6895fc930d0cd4bf/0539048217/</t>
  </si>
  <si>
    <t>AIBS_1060699192</t>
  </si>
  <si>
    <t>Pvalb-IRES-Cre-550269</t>
  </si>
  <si>
    <t>https://download.brainimagelibrary.org/68/95/6895fc930d0cd4bf/0539048228/</t>
  </si>
  <si>
    <t>/bil/data/68/95/6895fc930d0cd4bf/0539048228/</t>
  </si>
  <si>
    <t>AIBS_1000747726</t>
  </si>
  <si>
    <t>Syt6-Cre_KI148-507243</t>
  </si>
  <si>
    <t>https://download.brainimagelibrary.org/68/95/6895fc930d0cd4bf/0539048229/</t>
  </si>
  <si>
    <t>/bil/data/68/95/6895fc930d0cd4bf/0539048229/</t>
  </si>
  <si>
    <t>AIBS_1059534524</t>
  </si>
  <si>
    <t>Slc17a6-IRES-Cre-550891</t>
  </si>
  <si>
    <t>https://download.brainimagelibrary.org/68/95/6895fc930d0cd4bf/0539048274/</t>
  </si>
  <si>
    <t>/bil/data/68/95/6895fc930d0cd4bf/0539048274/</t>
  </si>
  <si>
    <t>AIBS_1004844745</t>
  </si>
  <si>
    <t>Ntrk1-IRES-Cre-507900</t>
  </si>
  <si>
    <t>https://download.brainimagelibrary.org/68/95/6895fc930d0cd4bf/0539048333/</t>
  </si>
  <si>
    <t>/bil/data/68/95/6895fc930d0cd4bf/0539048333/</t>
  </si>
  <si>
    <t>AIBS_1035287583</t>
  </si>
  <si>
    <t>Slc17a6-IRES-Cre-532739</t>
  </si>
  <si>
    <t>https://download.brainimagelibrary.org/68/95/6895fc930d0cd4bf/0539048387/</t>
  </si>
  <si>
    <t>/bil/data/68/95/6895fc930d0cd4bf/0539048387/</t>
  </si>
  <si>
    <t>AIBS_1041507528</t>
  </si>
  <si>
    <t>Nkx2-1-CreERT2-535516</t>
  </si>
  <si>
    <t>https://download.brainimagelibrary.org/68/95/6895fc930d0cd4bf/0539048462/</t>
  </si>
  <si>
    <t>/bil/data/68/95/6895fc930d0cd4bf/0539048462/</t>
  </si>
  <si>
    <t>AIBS_1001848508</t>
  </si>
  <si>
    <t>Rbp4-Cre_KL100-506852</t>
  </si>
  <si>
    <t>https://download.brainimagelibrary.org/68/95/6895fc930d0cd4bf/0539048515/</t>
  </si>
  <si>
    <t>/bil/data/68/95/6895fc930d0cd4bf/0539048515/</t>
  </si>
  <si>
    <t>AIBS_1032138647</t>
  </si>
  <si>
    <t>Tlx3-Cre_PL56-530604</t>
  </si>
  <si>
    <t>https://download.brainimagelibrary.org/68/95/6895fc930d0cd4bf/0539048547/</t>
  </si>
  <si>
    <t>/bil/data/68/95/6895fc930d0cd4bf/0539048547/</t>
  </si>
  <si>
    <t>AIBS_1041245534</t>
  </si>
  <si>
    <t>Gal-Cre_KI87-537836</t>
  </si>
  <si>
    <t>https://download.brainimagelibrary.org/68/95/6895fc930d0cd4bf/0539048571/</t>
  </si>
  <si>
    <t>/bil/data/68/95/6895fc930d0cd4bf/0539048571/</t>
  </si>
  <si>
    <t>AIBS_1042822325</t>
  </si>
  <si>
    <t>Penk-IRES2-Cre-neo-540039</t>
  </si>
  <si>
    <t>https://download.brainimagelibrary.org/68/95/6895fc930d0cd4bf/0539048642/</t>
  </si>
  <si>
    <t>/bil/data/68/95/6895fc930d0cd4bf/0539048642/</t>
  </si>
  <si>
    <t>AIBS_1004835987</t>
  </si>
  <si>
    <t>Ntsr1-Cre_GN220;Ai140;Pvalb-T2A-FlpO-507458-Ai65F</t>
  </si>
  <si>
    <t>https://download.brainimagelibrary.org/68/95/6895fc930d0cd4bf/0539048699/</t>
  </si>
  <si>
    <t>/bil/data/68/95/6895fc930d0cd4bf/0539048699/</t>
  </si>
  <si>
    <t>AIBS_1032138639</t>
  </si>
  <si>
    <t>Prkcd-GluCla-CFP-IRES-Cre-530494</t>
  </si>
  <si>
    <t>https://download.brainimagelibrary.org/68/95/6895fc930d0cd4bf/0539048733/</t>
  </si>
  <si>
    <t>/bil/data/68/95/6895fc930d0cd4bf/0539048733/</t>
  </si>
  <si>
    <t>AIBS_1035287589</t>
  </si>
  <si>
    <t>Slc17a6-IRES-Cre-532731</t>
  </si>
  <si>
    <t>https://download.brainimagelibrary.org/68/95/6895fc930d0cd4bf/0539048917/</t>
  </si>
  <si>
    <t>/bil/data/68/95/6895fc930d0cd4bf/0539048917/</t>
  </si>
  <si>
    <t>AIBS_1035287595</t>
  </si>
  <si>
    <t>Slc17a6-IRES-Cre-532733</t>
  </si>
  <si>
    <t>https://download.brainimagelibrary.org/68/95/6895fc930d0cd4bf/0539049194/</t>
  </si>
  <si>
    <t>/bil/data/68/95/6895fc930d0cd4bf/0539049194/</t>
  </si>
  <si>
    <t>AIBS_1004844753</t>
  </si>
  <si>
    <t>Gad2-IRES-Cre-507890</t>
  </si>
  <si>
    <t>https://download.brainimagelibrary.org/68/95/6895fc930d0cd4bf/0539049251/</t>
  </si>
  <si>
    <t>/bil/data/68/95/6895fc930d0cd4bf/0539049251/</t>
  </si>
  <si>
    <t>AIBS_1031904817</t>
  </si>
  <si>
    <t>Tac1-IRES2-Cre-529831</t>
  </si>
  <si>
    <t>https://download.brainimagelibrary.org/68/95/6895fc930d0cd4bf/0539049283/</t>
  </si>
  <si>
    <t>/bil/data/68/95/6895fc930d0cd4bf/0539049283/</t>
  </si>
  <si>
    <t>AIBS_1052074111</t>
  </si>
  <si>
    <t>Scnn1a-Tg2-Cre-544340</t>
  </si>
  <si>
    <t>https://download.brainimagelibrary.org/68/95/6895fc930d0cd4bf/0539049333/</t>
  </si>
  <si>
    <t>/bil/data/68/95/6895fc930d0cd4bf/0539049333/</t>
  </si>
  <si>
    <t>AIBS_1062321161</t>
  </si>
  <si>
    <t>Chat-IRES-Cre-neo-552841</t>
  </si>
  <si>
    <t>https://download.brainimagelibrary.org/68/95/6895fc930d0cd4bf/0539049378/</t>
  </si>
  <si>
    <t>/bil/data/68/95/6895fc930d0cd4bf/0539049378/</t>
  </si>
  <si>
    <t>AIBS_1004337766</t>
  </si>
  <si>
    <t>Sst-IRES-Cre-508466</t>
  </si>
  <si>
    <t>https://download.brainimagelibrary.org/68/95/6895fc930d0cd4bf/0539049437/</t>
  </si>
  <si>
    <t>/bil/data/68/95/6895fc930d0cd4bf/0539049437/</t>
  </si>
  <si>
    <t>AIBS_1032138633</t>
  </si>
  <si>
    <t>Prkcd-GluCla-CFP-IRES-Cre-530493</t>
  </si>
  <si>
    <t>https://download.brainimagelibrary.org/68/95/6895fc930d0cd4bf/0539049801/</t>
  </si>
  <si>
    <t>/bil/data/68/95/6895fc930d0cd4bf/0539049801/</t>
  </si>
  <si>
    <t>AIBS_1001860858</t>
  </si>
  <si>
    <t>Gad2-IRES-Cre-507012</t>
  </si>
  <si>
    <t>https://download.brainimagelibrary.org/68/95/6895fc930d0cd4bf/0539049985/</t>
  </si>
  <si>
    <t>/bil/data/68/95/6895fc930d0cd4bf/0539049985/</t>
  </si>
  <si>
    <t>AIBS_1001861886</t>
  </si>
  <si>
    <t>Gad2-IRES-Cre-507011</t>
  </si>
  <si>
    <t>https://download.brainimagelibrary.org/68/95/6895fc930d0cd4bf/0539050021/</t>
  </si>
  <si>
    <t>/bil/data/68/95/6895fc930d0cd4bf/0539050021/</t>
  </si>
  <si>
    <t>AIBS_1041500043</t>
  </si>
  <si>
    <t>Nos1-CreERT2-538540</t>
  </si>
  <si>
    <t>https://download.brainimagelibrary.org/68/95/6895fc930d0cd4bf/0539050169/</t>
  </si>
  <si>
    <t>/bil/data/68/95/6895fc930d0cd4bf/0539050169/</t>
  </si>
  <si>
    <t>AIBS_1001848517</t>
  </si>
  <si>
    <t>Syt6-Cre_KI148-507240</t>
  </si>
  <si>
    <t>https://download.brainimagelibrary.org/68/95/6895fc930d0cd4bf/0539050211/</t>
  </si>
  <si>
    <t>/bil/data/68/95/6895fc930d0cd4bf/0539050211/</t>
  </si>
  <si>
    <t>AIBS_1003600971</t>
  </si>
  <si>
    <t>Vip-IRES-Cre-507169</t>
  </si>
  <si>
    <t>https://download.brainimagelibrary.org/68/95/6895fc930d0cd4bf/0539050253/</t>
  </si>
  <si>
    <t>/bil/data/68/95/6895fc930d0cd4bf/0539050253/</t>
  </si>
  <si>
    <t>AIBS_1059857106</t>
  </si>
  <si>
    <t>Penk-IRES2-Cre-neo-551653</t>
  </si>
  <si>
    <t>https://download.brainimagelibrary.org/68/95/6895fc930d0cd4bf/0539050255/</t>
  </si>
  <si>
    <t>/bil/data/68/95/6895fc930d0cd4bf/0539050255/</t>
  </si>
  <si>
    <t>AIBS_1059534517</t>
  </si>
  <si>
    <t>Slc17a6-IRES-Cre-550890</t>
  </si>
  <si>
    <t>https://download.brainimagelibrary.org/68/95/6895fc930d0cd4bf/0539050389/</t>
  </si>
  <si>
    <t>/bil/data/68/95/6895fc930d0cd4bf/0539050389/</t>
  </si>
  <si>
    <t>AIBS_1041500049</t>
  </si>
  <si>
    <t>Nos1-CreERT2-538544</t>
  </si>
  <si>
    <t>https://download.brainimagelibrary.org/68/95/6895fc930d0cd4bf/0539050621/</t>
  </si>
  <si>
    <t>/bil/data/68/95/6895fc930d0cd4bf/0539050621/</t>
  </si>
  <si>
    <t>AIBS_1059857042</t>
  </si>
  <si>
    <t>Penk-IRES2-Cre-neo-551652</t>
  </si>
  <si>
    <t>https://download.brainimagelibrary.org/68/95/6895fc930d0cd4bf/0539050725/</t>
  </si>
  <si>
    <t>/bil/data/68/95/6895fc930d0cd4bf/0539050725/</t>
  </si>
  <si>
    <t>AIBS_1034873610</t>
  </si>
  <si>
    <t>Cart-Tg1-Cre-531570</t>
  </si>
  <si>
    <t>https://download.brainimagelibrary.org/68/95/6895fc930d0cd4bf/0539050807/</t>
  </si>
  <si>
    <t>/bil/data/68/95/6895fc930d0cd4bf/0539050807/</t>
  </si>
  <si>
    <t>AIBS_1055609463</t>
  </si>
  <si>
    <t>Nos1-CreERT2-549192</t>
  </si>
  <si>
    <t>https://download.brainimagelibrary.org/68/95/6895fc930d0cd4bf/0539051307/</t>
  </si>
  <si>
    <t>/bil/data/68/95/6895fc930d0cd4bf/0539051307/</t>
  </si>
  <si>
    <t>AIBS_1046091882</t>
  </si>
  <si>
    <t>Foxp2-IRES-Cre-542327</t>
  </si>
  <si>
    <t>https://download.brainimagelibrary.org/68/95/6895fc930d0cd4bf/0539051408/</t>
  </si>
  <si>
    <t>/bil/data/68/95/6895fc930d0cd4bf/0539051408/</t>
  </si>
  <si>
    <t>AIBS_1007323245</t>
  </si>
  <si>
    <t>Etv1-CreERT2-509186</t>
  </si>
  <si>
    <t>https://download.brainimagelibrary.org/68/95/6895fc930d0cd4bf/0539051491/</t>
  </si>
  <si>
    <t>/bil/data/68/95/6895fc930d0cd4bf/0539051491/</t>
  </si>
  <si>
    <t>AIBS_1046091866</t>
  </si>
  <si>
    <t>Grp-Cre_KH288-540833</t>
  </si>
  <si>
    <t>https://download.brainimagelibrary.org/68/95/6895fc930d0cd4bf/0539051547/</t>
  </si>
  <si>
    <t>/bil/data/68/95/6895fc930d0cd4bf/0539051547/</t>
  </si>
  <si>
    <t>AIBS_1055085545</t>
  </si>
  <si>
    <t>Oxtr-T2A-Cre-547962</t>
  </si>
  <si>
    <t>https://download.brainimagelibrary.org/68/95/6895fc930d0cd4bf/0539051707/</t>
  </si>
  <si>
    <t>/bil/data/68/95/6895fc930d0cd4bf/0539051707/</t>
  </si>
  <si>
    <t>AIBS_1055085539</t>
  </si>
  <si>
    <t>Oxtr-T2A-Cre-547961</t>
  </si>
  <si>
    <t>https://download.brainimagelibrary.org/68/95/6895fc930d0cd4bf/0539051772/</t>
  </si>
  <si>
    <t>/bil/data/68/95/6895fc930d0cd4bf/0539051772/</t>
  </si>
  <si>
    <t>AIBS_1003311178</t>
  </si>
  <si>
    <t>Gad2-IRES-Cre-507016</t>
  </si>
  <si>
    <t>https://download.brainimagelibrary.org/68/95/6895fc930d0cd4bf/0539051861/</t>
  </si>
  <si>
    <t>/bil/data/68/95/6895fc930d0cd4bf/0539051861/</t>
  </si>
  <si>
    <t>AIBS_1039481260</t>
  </si>
  <si>
    <t>Ndnf-IRES2-dgCre-537112</t>
  </si>
  <si>
    <t>https://download.brainimagelibrary.org/68/95/6895fc930d0cd4bf/0539071362/</t>
  </si>
  <si>
    <t>/bil/data/68/95/6895fc930d0cd4bf/0539071362/</t>
  </si>
  <si>
    <t>AIBS_1075282164</t>
  </si>
  <si>
    <t>Slc17a6-IRES-Cre-560626</t>
  </si>
  <si>
    <t>https://download.brainimagelibrary.org/68/95/6895fc930d0cd4bf/0539071376/</t>
  </si>
  <si>
    <t>/bil/data/68/95/6895fc930d0cd4bf/0539071376/</t>
  </si>
  <si>
    <t>AIBS_1078597627</t>
  </si>
  <si>
    <t>Esr2-IRES2-Cre-562135</t>
  </si>
  <si>
    <t>https://download.brainimagelibrary.org/68/95/6895fc930d0cd4bf/0539071384/</t>
  </si>
  <si>
    <t>/bil/data/68/95/6895fc930d0cd4bf/0539071384/</t>
  </si>
  <si>
    <t>AIBS_1078104697</t>
  </si>
  <si>
    <t>Esr2-IRES2-Cre-562136</t>
  </si>
  <si>
    <t>https://download.brainimagelibrary.org/68/95/6895fc930d0cd4bf/0539071450/</t>
  </si>
  <si>
    <t>/bil/data/68/95/6895fc930d0cd4bf/0539071450/</t>
  </si>
  <si>
    <t>AIBS_1078616003</t>
  </si>
  <si>
    <t>Sepw1-Cre_NP39-563506</t>
  </si>
  <si>
    <t>https://download.brainimagelibrary.org/68/95/6895fc930d0cd4bf/0539071460/</t>
  </si>
  <si>
    <t>/bil/data/68/95/6895fc930d0cd4bf/0539071460/</t>
  </si>
  <si>
    <t>AIBS_1078597621</t>
  </si>
  <si>
    <t>Esr2-IRES2-Cre-562133</t>
  </si>
  <si>
    <t>https://download.brainimagelibrary.org/68/95/6895fc930d0cd4bf/0539071717/</t>
  </si>
  <si>
    <t>/bil/data/68/95/6895fc930d0cd4bf/0539071717/</t>
  </si>
  <si>
    <t>AIBS_1075282172</t>
  </si>
  <si>
    <t>Slc17a6-IRES-Cre-560625</t>
  </si>
  <si>
    <t>https://download.brainimagelibrary.org/68/95/6895fc930d0cd4bf/0539071872/</t>
  </si>
  <si>
    <t>/bil/data/68/95/6895fc930d0cd4bf/0539071872/</t>
  </si>
  <si>
    <t>AIBS_1063925195</t>
  </si>
  <si>
    <t>Tac1-IRES2-Cre-552279</t>
  </si>
  <si>
    <t>https://download.brainimagelibrary.org/68/95/6895fc930d0cd4bf/0539071906/</t>
  </si>
  <si>
    <t>/bil/data/68/95/6895fc930d0cd4bf/0539071906/</t>
  </si>
  <si>
    <t>AIBS_1072350443</t>
  </si>
  <si>
    <t>Cck-IRES-Cre-561094</t>
  </si>
  <si>
    <t>https://download.brainimagelibrary.org/68/95/6895fc930d0cd4bf/0539071920/</t>
  </si>
  <si>
    <t>/bil/data/68/95/6895fc930d0cd4bf/0539071920/</t>
  </si>
  <si>
    <t>AIBS_1072350450</t>
  </si>
  <si>
    <t>Scnn1a-Tg2-Cre-561258</t>
  </si>
  <si>
    <t>https://download.brainimagelibrary.org/6a/f7/6af7d728cf8826e0/0500369975/</t>
  </si>
  <si>
    <t>/bil/data/6a/f7/6af7d728cf8826e0/0500369975/</t>
  </si>
  <si>
    <t>6af7d728cf8826e0</t>
  </si>
  <si>
    <t>AIBS_651969297</t>
  </si>
  <si>
    <t>Gnb4-IRES2-Cre-298057</t>
  </si>
  <si>
    <t>AI_transsynaptic_September_2020</t>
  </si>
  <si>
    <t>192 trans-synaptic two-photon serial tomography Mouse coronal image data sets</t>
  </si>
  <si>
    <t>https://download.brainimagelibrary.org/6a/f7/6af7d728cf8826e0/0539046480/</t>
  </si>
  <si>
    <t>/bil/data/6a/f7/6af7d728cf8826e0/0539046480/</t>
  </si>
  <si>
    <t>AIBS_896862351</t>
  </si>
  <si>
    <t>Slc17a6-IRES-Cre-470947</t>
  </si>
  <si>
    <t>https://download.brainimagelibrary.org/6a/f7/6af7d728cf8826e0/0539046530/</t>
  </si>
  <si>
    <t>/bil/data/6a/f7/6af7d728cf8826e0/0539046530/</t>
  </si>
  <si>
    <t>AIBS_914421843</t>
  </si>
  <si>
    <t>Aldh1l1-CreERT2-482063</t>
  </si>
  <si>
    <t>https://download.brainimagelibrary.org/6a/f7/6af7d728cf8826e0/0539046583/</t>
  </si>
  <si>
    <t>/bil/data/6a/f7/6af7d728cf8826e0/0539046583/</t>
  </si>
  <si>
    <t>AIBS_866310179</t>
  </si>
  <si>
    <t>Gad2-IRES-Cre-462360</t>
  </si>
  <si>
    <t>https://download.brainimagelibrary.org/6a/f7/6af7d728cf8826e0/0539046710/</t>
  </si>
  <si>
    <t>/bil/data/6a/f7/6af7d728cf8826e0/0539046710/</t>
  </si>
  <si>
    <t>AIBS_916472876</t>
  </si>
  <si>
    <t>Slc17a6-IRES-Cre-478052</t>
  </si>
  <si>
    <t>https://download.brainimagelibrary.org/6a/f7/6af7d728cf8826e0/0539046714/</t>
  </si>
  <si>
    <t>/bil/data/6a/f7/6af7d728cf8826e0/0539046714/</t>
  </si>
  <si>
    <t>AIBS_858164951</t>
  </si>
  <si>
    <t>Cux2-IRES-Cre-459696</t>
  </si>
  <si>
    <t>https://download.brainimagelibrary.org/6a/f7/6af7d728cf8826e0/0539046764/</t>
  </si>
  <si>
    <t>/bil/data/6a/f7/6af7d728cf8826e0/0539046764/</t>
  </si>
  <si>
    <t>AIBS_916545443</t>
  </si>
  <si>
    <t>Prkcd-GluCla-CFP-IRES-Cre-478995</t>
  </si>
  <si>
    <t>https://download.brainimagelibrary.org/6a/f7/6af7d728cf8826e0/0539046765/</t>
  </si>
  <si>
    <t>/bil/data/6a/f7/6af7d728cf8826e0/0539046765/</t>
  </si>
  <si>
    <t>AIBS_872116656</t>
  </si>
  <si>
    <t>Chat-IRES-Cre-neo-463132</t>
  </si>
  <si>
    <t>https://download.brainimagelibrary.org/6a/f7/6af7d728cf8826e0/0539046840/</t>
  </si>
  <si>
    <t>/bil/data/6a/f7/6af7d728cf8826e0/0539046840/</t>
  </si>
  <si>
    <t>AIBS_862754391</t>
  </si>
  <si>
    <t>Th-Cre_FI172-461252</t>
  </si>
  <si>
    <t>https://download.brainimagelibrary.org/6a/f7/6af7d728cf8826e0/0539046894/</t>
  </si>
  <si>
    <t>/bil/data/6a/f7/6af7d728cf8826e0/0539046894/</t>
  </si>
  <si>
    <t>AIBS_879095134</t>
  </si>
  <si>
    <t>Cux2-IRES-Cre-464944</t>
  </si>
  <si>
    <t>https://download.brainimagelibrary.org/6a/f7/6af7d728cf8826e0/0539046895/</t>
  </si>
  <si>
    <t>/bil/data/6a/f7/6af7d728cf8826e0/0539046895/</t>
  </si>
  <si>
    <t>AIBS_944170312</t>
  </si>
  <si>
    <t>Sst-IRES-Cre-484528</t>
  </si>
  <si>
    <t>https://download.brainimagelibrary.org/6a/f7/6af7d728cf8826e0/0539046951/</t>
  </si>
  <si>
    <t>/bil/data/6a/f7/6af7d728cf8826e0/0539046951/</t>
  </si>
  <si>
    <t>AIBS_875016546</t>
  </si>
  <si>
    <t>Cux2-IRES-Cre-464948</t>
  </si>
  <si>
    <t>https://download.brainimagelibrary.org/6a/f7/6af7d728cf8826e0/0539047040/</t>
  </si>
  <si>
    <t>/bil/data/6a/f7/6af7d728cf8826e0/0539047040/</t>
  </si>
  <si>
    <t>AIBS_947839282</t>
  </si>
  <si>
    <t>Gal-Cre_KI87-485404</t>
  </si>
  <si>
    <t>https://download.brainimagelibrary.org/6a/f7/6af7d728cf8826e0/0539047079/</t>
  </si>
  <si>
    <t>/bil/data/6a/f7/6af7d728cf8826e0/0539047079/</t>
  </si>
  <si>
    <t>AIBS_997423971</t>
  </si>
  <si>
    <t>Emx1-IRES-Cre-504651</t>
  </si>
  <si>
    <t>https://download.brainimagelibrary.org/6a/f7/6af7d728cf8826e0/0539047136/</t>
  </si>
  <si>
    <t>/bil/data/6a/f7/6af7d728cf8826e0/0539047136/</t>
  </si>
  <si>
    <t>AIBS_920866838</t>
  </si>
  <si>
    <t>Tlx3-Cre_PL56-480837</t>
  </si>
  <si>
    <t>https://download.brainimagelibrary.org/6a/f7/6af7d728cf8826e0/0539047218/</t>
  </si>
  <si>
    <t>/bil/data/6a/f7/6af7d728cf8826e0/0539047218/</t>
  </si>
  <si>
    <t>AIBS_883821263</t>
  </si>
  <si>
    <t>Tac1-IRES2-Cre-465682</t>
  </si>
  <si>
    <t>https://download.brainimagelibrary.org/6a/f7/6af7d728cf8826e0/0539047223/</t>
  </si>
  <si>
    <t>/bil/data/6a/f7/6af7d728cf8826e0/0539047223/</t>
  </si>
  <si>
    <t>AIBS_960777982</t>
  </si>
  <si>
    <t>Sim1-Cre_KJ18-487800</t>
  </si>
  <si>
    <t>https://download.brainimagelibrary.org/6a/f7/6af7d728cf8826e0/0539047263/</t>
  </si>
  <si>
    <t>/bil/data/6a/f7/6af7d728cf8826e0/0539047263/</t>
  </si>
  <si>
    <t>AIBS_946167388</t>
  </si>
  <si>
    <t>Pvalb-IRES-Cre-485355</t>
  </si>
  <si>
    <t>https://download.brainimagelibrary.org/6a/f7/6af7d728cf8826e0/0539047264/</t>
  </si>
  <si>
    <t>/bil/data/6a/f7/6af7d728cf8826e0/0539047264/</t>
  </si>
  <si>
    <t>AIBS_854613956</t>
  </si>
  <si>
    <t>Pvalb-IRES-Cre-463108</t>
  </si>
  <si>
    <t>https://download.brainimagelibrary.org/6a/f7/6af7d728cf8826e0/0539047266/</t>
  </si>
  <si>
    <t>/bil/data/6a/f7/6af7d728cf8826e0/0539047266/</t>
  </si>
  <si>
    <t>AIBS_928139083</t>
  </si>
  <si>
    <t>Tek-Cre-475153</t>
  </si>
  <si>
    <t>https://download.brainimagelibrary.org/6a/f7/6af7d728cf8826e0/0539047400/</t>
  </si>
  <si>
    <t>/bil/data/6a/f7/6af7d728cf8826e0/0539047400/</t>
  </si>
  <si>
    <t>AIBS_907190207</t>
  </si>
  <si>
    <t>Calb2-IRES-Cre-472441</t>
  </si>
  <si>
    <t>https://download.brainimagelibrary.org/6a/f7/6af7d728cf8826e0/0539047450/</t>
  </si>
  <si>
    <t>/bil/data/6a/f7/6af7d728cf8826e0/0539047450/</t>
  </si>
  <si>
    <t>AIBS_928139090</t>
  </si>
  <si>
    <t>Tek-Cre-475154</t>
  </si>
  <si>
    <t>https://download.brainimagelibrary.org/6a/f7/6af7d728cf8826e0/0539047502/</t>
  </si>
  <si>
    <t>/bil/data/6a/f7/6af7d728cf8826e0/0539047502/</t>
  </si>
  <si>
    <t>AIBS_920866850</t>
  </si>
  <si>
    <t>Tlx3-Cre_PL56-480836</t>
  </si>
  <si>
    <t>https://download.brainimagelibrary.org/6a/f7/6af7d728cf8826e0/0539047576/</t>
  </si>
  <si>
    <t>/bil/data/6a/f7/6af7d728cf8826e0/0539047576/</t>
  </si>
  <si>
    <t>AIBS_858233206</t>
  </si>
  <si>
    <t>Grik4-Cre-459610</t>
  </si>
  <si>
    <t>https://download.brainimagelibrary.org/6a/f7/6af7d728cf8826e0/0539047591/</t>
  </si>
  <si>
    <t>/bil/data/6a/f7/6af7d728cf8826e0/0539047591/</t>
  </si>
  <si>
    <t>AIBS_951444811</t>
  </si>
  <si>
    <t>Ntrk1-IRES-Cre-486807</t>
  </si>
  <si>
    <t>https://download.brainimagelibrary.org/6a/f7/6af7d728cf8826e0/0539047632/</t>
  </si>
  <si>
    <t>/bil/data/6a/f7/6af7d728cf8826e0/0539047632/</t>
  </si>
  <si>
    <t>AIBS_928139097</t>
  </si>
  <si>
    <t>Aldh1l1-cre-477858</t>
  </si>
  <si>
    <t>https://download.brainimagelibrary.org/6a/f7/6af7d728cf8826e0/0539047634/</t>
  </si>
  <si>
    <t>/bil/data/6a/f7/6af7d728cf8826e0/0539047634/</t>
  </si>
  <si>
    <t>AIBS_854537404</t>
  </si>
  <si>
    <t>Glt25d2-Cre_NF107-456550</t>
  </si>
  <si>
    <t>https://download.brainimagelibrary.org/6a/f7/6af7d728cf8826e0/0539047686/</t>
  </si>
  <si>
    <t>/bil/data/6a/f7/6af7d728cf8826e0/0539047686/</t>
  </si>
  <si>
    <t>AIBS_920450406</t>
  </si>
  <si>
    <t>Slc17a6-IRES-Cre-479145</t>
  </si>
  <si>
    <t>https://download.brainimagelibrary.org/6a/f7/6af7d728cf8826e0/0539047814/</t>
  </si>
  <si>
    <t>/bil/data/6a/f7/6af7d728cf8826e0/0539047814/</t>
  </si>
  <si>
    <t>AIBS_883579057</t>
  </si>
  <si>
    <t>Cux2-IRES-Cre-468409</t>
  </si>
  <si>
    <t>https://download.brainimagelibrary.org/6a/f7/6af7d728cf8826e0/0539047815/</t>
  </si>
  <si>
    <t>/bil/data/6a/f7/6af7d728cf8826e0/0539047815/</t>
  </si>
  <si>
    <t>AIBS_956169860</t>
  </si>
  <si>
    <t>Prkcd-GluCla-CFP-IRES-Cre-487072</t>
  </si>
  <si>
    <t>https://download.brainimagelibrary.org/6a/f7/6af7d728cf8826e0/0539047870/</t>
  </si>
  <si>
    <t>/bil/data/6a/f7/6af7d728cf8826e0/0539047870/</t>
  </si>
  <si>
    <t>AIBS_920555036</t>
  </si>
  <si>
    <t>Cart-Tg1-Cre-480468</t>
  </si>
  <si>
    <t>https://download.brainimagelibrary.org/6a/f7/6af7d728cf8826e0/0539047918/</t>
  </si>
  <si>
    <t>/bil/data/6a/f7/6af7d728cf8826e0/0539047918/</t>
  </si>
  <si>
    <t>AIBS_938781410</t>
  </si>
  <si>
    <t>Emx1-IRES-Cre-477433</t>
  </si>
  <si>
    <t>https://download.brainimagelibrary.org/6a/f7/6af7d728cf8826e0/0539047959/</t>
  </si>
  <si>
    <t>/bil/data/6a/f7/6af7d728cf8826e0/0539047959/</t>
  </si>
  <si>
    <t>AIBS_957211318</t>
  </si>
  <si>
    <t>Slc6a4-Cre_ET33-489544</t>
  </si>
  <si>
    <t>https://download.brainimagelibrary.org/6a/f7/6af7d728cf8826e0/0539048102/</t>
  </si>
  <si>
    <t>/bil/data/6a/f7/6af7d728cf8826e0/0539048102/</t>
  </si>
  <si>
    <t>AIBS_938781431</t>
  </si>
  <si>
    <t>Emx1-IRES-Cre-477435</t>
  </si>
  <si>
    <t>https://download.brainimagelibrary.org/6a/f7/6af7d728cf8826e0/0539048128/</t>
  </si>
  <si>
    <t>/bil/data/6a/f7/6af7d728cf8826e0/0539048128/</t>
  </si>
  <si>
    <t>AIBS_914421829</t>
  </si>
  <si>
    <t>Tek-Cre-484828</t>
  </si>
  <si>
    <t>https://download.brainimagelibrary.org/6a/f7/6af7d728cf8826e0/0539048182/</t>
  </si>
  <si>
    <t>/bil/data/6a/f7/6af7d728cf8826e0/0539048182/</t>
  </si>
  <si>
    <t>AIBS_882759371</t>
  </si>
  <si>
    <t>Vip-IRES-Cre-467605</t>
  </si>
  <si>
    <t>https://download.brainimagelibrary.org/6a/f7/6af7d728cf8826e0/0539048286/</t>
  </si>
  <si>
    <t>/bil/data/6a/f7/6af7d728cf8826e0/0539048286/</t>
  </si>
  <si>
    <t>AIBS_938781450</t>
  </si>
  <si>
    <t>Emx1-IRES-Cre-481646</t>
  </si>
  <si>
    <t>https://download.brainimagelibrary.org/6a/f7/6af7d728cf8826e0/0539048312/</t>
  </si>
  <si>
    <t>/bil/data/6a/f7/6af7d728cf8826e0/0539048312/</t>
  </si>
  <si>
    <t>AIBS_914421823</t>
  </si>
  <si>
    <t>Tek-Cre-484827</t>
  </si>
  <si>
    <t>https://download.brainimagelibrary.org/6a/f7/6af7d728cf8826e0/0539048322/</t>
  </si>
  <si>
    <t>/bil/data/6a/f7/6af7d728cf8826e0/0539048322/</t>
  </si>
  <si>
    <t>AIBS_886906422</t>
  </si>
  <si>
    <t>Pvalb-IRES-Cre;Ai32-468252</t>
  </si>
  <si>
    <t>https://download.brainimagelibrary.org/6a/f7/6af7d728cf8826e0/0539048326/</t>
  </si>
  <si>
    <t>/bil/data/6a/f7/6af7d728cf8826e0/0539048326/</t>
  </si>
  <si>
    <t>AIBS_995945653</t>
  </si>
  <si>
    <t>A930038C07Rik-Tg1-Cre-503498</t>
  </si>
  <si>
    <t>https://download.brainimagelibrary.org/6a/f7/6af7d728cf8826e0/0539048366/</t>
  </si>
  <si>
    <t>/bil/data/6a/f7/6af7d728cf8826e0/0539048366/</t>
  </si>
  <si>
    <t>AIBS_886906397</t>
  </si>
  <si>
    <t>Pvalb-IRES-Cre;Ai32-468250</t>
  </si>
  <si>
    <t>https://download.brainimagelibrary.org/6a/f7/6af7d728cf8826e0/0539048421/</t>
  </si>
  <si>
    <t>/bil/data/6a/f7/6af7d728cf8826e0/0539048421/</t>
  </si>
  <si>
    <t>AIBS_866134917</t>
  </si>
  <si>
    <t>Pvalb-IRES-Cre-463111</t>
  </si>
  <si>
    <t>https://download.brainimagelibrary.org/6a/f7/6af7d728cf8826e0/0539048423/</t>
  </si>
  <si>
    <t>/bil/data/6a/f7/6af7d728cf8826e0/0539048423/</t>
  </si>
  <si>
    <t>AIBS_876730639</t>
  </si>
  <si>
    <t>Pvalb-IRES-Cre-464071</t>
  </si>
  <si>
    <t>https://download.brainimagelibrary.org/6a/f7/6af7d728cf8826e0/0539048442/</t>
  </si>
  <si>
    <t>/bil/data/6a/f7/6af7d728cf8826e0/0539048442/</t>
  </si>
  <si>
    <t>AIBS_862718993</t>
  </si>
  <si>
    <t>Foxp2-IRES-Cre-461044</t>
  </si>
  <si>
    <t>https://download.brainimagelibrary.org/6a/f7/6af7d728cf8826e0/0539048470/</t>
  </si>
  <si>
    <t>/bil/data/6a/f7/6af7d728cf8826e0/0539048470/</t>
  </si>
  <si>
    <t>AIBS_938781471</t>
  </si>
  <si>
    <t>Emx1-IRES-Cre-481647</t>
  </si>
  <si>
    <t>https://download.brainimagelibrary.org/6a/f7/6af7d728cf8826e0/0539048496/</t>
  </si>
  <si>
    <t>/bil/data/6a/f7/6af7d728cf8826e0/0539048496/</t>
  </si>
  <si>
    <t>AIBS_914421817</t>
  </si>
  <si>
    <t>Tek-Cre-484826</t>
  </si>
  <si>
    <t>https://download.brainimagelibrary.org/6a/f7/6af7d728cf8826e0/0539048521/</t>
  </si>
  <si>
    <t>/bil/data/6a/f7/6af7d728cf8826e0/0539048521/</t>
  </si>
  <si>
    <t>AIBS_994221264</t>
  </si>
  <si>
    <t>Cux2-IRES-Cre-500503</t>
  </si>
  <si>
    <t>https://download.brainimagelibrary.org/6a/f7/6af7d728cf8826e0/0539048552/</t>
  </si>
  <si>
    <t>/bil/data/6a/f7/6af7d728cf8826e0/0539048552/</t>
  </si>
  <si>
    <t>AIBS_867987159</t>
  </si>
  <si>
    <t>Aldh1l1-Cre/ERT2-462129</t>
  </si>
  <si>
    <t>https://download.brainimagelibrary.org/6a/f7/6af7d728cf8826e0/0539048554/</t>
  </si>
  <si>
    <t>/bil/data/6a/f7/6af7d728cf8826e0/0539048554/</t>
  </si>
  <si>
    <t>AIBS_867987189</t>
  </si>
  <si>
    <t>Aldh1l1-Cre/ERT2-462132</t>
  </si>
  <si>
    <t>https://download.brainimagelibrary.org/6a/f7/6af7d728cf8826e0/0539048680/</t>
  </si>
  <si>
    <t>/bil/data/6a/f7/6af7d728cf8826e0/0539048680/</t>
  </si>
  <si>
    <t>AIBS_858164943</t>
  </si>
  <si>
    <t>Gad2-IRES-Cre-459419</t>
  </si>
  <si>
    <t>https://download.brainimagelibrary.org/6a/f7/6af7d728cf8826e0/0539048789/</t>
  </si>
  <si>
    <t>/bil/data/6a/f7/6af7d728cf8826e0/0539048789/</t>
  </si>
  <si>
    <t>AIBS_870752883</t>
  </si>
  <si>
    <t>Grp-Cre_KH288-464348</t>
  </si>
  <si>
    <t>https://download.brainimagelibrary.org/6a/f7/6af7d728cf8826e0/0539048793/</t>
  </si>
  <si>
    <t>/bil/data/6a/f7/6af7d728cf8826e0/0539048793/</t>
  </si>
  <si>
    <t>AIBS_875422004</t>
  </si>
  <si>
    <t>Grp-Cre_KH288-464346</t>
  </si>
  <si>
    <t>https://download.brainimagelibrary.org/6a/f7/6af7d728cf8826e0/0539048810/</t>
  </si>
  <si>
    <t>/bil/data/6a/f7/6af7d728cf8826e0/0539048810/</t>
  </si>
  <si>
    <t>AIBS_862754400</t>
  </si>
  <si>
    <t>Th-Cre_FI172-461253</t>
  </si>
  <si>
    <t>https://download.brainimagelibrary.org/6a/f7/6af7d728cf8826e0/0539048952/</t>
  </si>
  <si>
    <t>/bil/data/6a/f7/6af7d728cf8826e0/0539048952/</t>
  </si>
  <si>
    <t>AIBS_935793275</t>
  </si>
  <si>
    <t>Rbp4-Cre_KL100-483055</t>
  </si>
  <si>
    <t>https://download.brainimagelibrary.org/6a/f7/6af7d728cf8826e0/0539048980/</t>
  </si>
  <si>
    <t>/bil/data/6a/f7/6af7d728cf8826e0/0539048980/</t>
  </si>
  <si>
    <t>AIBS_994221271</t>
  </si>
  <si>
    <t>Cux2-IRES-Cre-500504</t>
  </si>
  <si>
    <t>https://download.brainimagelibrary.org/6a/f7/6af7d728cf8826e0/0539048982/</t>
  </si>
  <si>
    <t>/bil/data/6a/f7/6af7d728cf8826e0/0539048982/</t>
  </si>
  <si>
    <t>AIBS_994221277</t>
  </si>
  <si>
    <t>Cux2-IRES-Cre-500506</t>
  </si>
  <si>
    <t>https://download.brainimagelibrary.org/6a/f7/6af7d728cf8826e0/0539048989/</t>
  </si>
  <si>
    <t>/bil/data/6a/f7/6af7d728cf8826e0/0539048989/</t>
  </si>
  <si>
    <t>AIBS_843397572</t>
  </si>
  <si>
    <t>Ntrk1-IRES-Cre-453088</t>
  </si>
  <si>
    <t>https://download.brainimagelibrary.org/6a/f7/6af7d728cf8826e0/0539049002/</t>
  </si>
  <si>
    <t>/bil/data/6a/f7/6af7d728cf8826e0/0539049002/</t>
  </si>
  <si>
    <t>AIBS_928758853</t>
  </si>
  <si>
    <t>Nr5a1-Cre-481437</t>
  </si>
  <si>
    <t>https://download.brainimagelibrary.org/6a/f7/6af7d728cf8826e0/0539049024/</t>
  </si>
  <si>
    <t>/bil/data/6a/f7/6af7d728cf8826e0/0539049024/</t>
  </si>
  <si>
    <t>AIBS_935563332</t>
  </si>
  <si>
    <t>Slc17a6-IRES-Cre-482917</t>
  </si>
  <si>
    <t>https://download.brainimagelibrary.org/6a/f7/6af7d728cf8826e0/0539049025/</t>
  </si>
  <si>
    <t>/bil/data/6a/f7/6af7d728cf8826e0/0539049025/</t>
  </si>
  <si>
    <t>AIBS_850903542</t>
  </si>
  <si>
    <t>A930038C07Rik-Tg1-Cre-457736</t>
  </si>
  <si>
    <t>https://download.brainimagelibrary.org/6a/f7/6af7d728cf8826e0/0539049026/</t>
  </si>
  <si>
    <t>/bil/data/6a/f7/6af7d728cf8826e0/0539049026/</t>
  </si>
  <si>
    <t>AIBS_935555507</t>
  </si>
  <si>
    <t>Gad2-IRES-Cre;Slc32a1-T2A-FlpO;Ai195-hyg-485530</t>
  </si>
  <si>
    <t>https://download.brainimagelibrary.org/6a/f7/6af7d728cf8826e0/0539049057/</t>
  </si>
  <si>
    <t>/bil/data/6a/f7/6af7d728cf8826e0/0539049057/</t>
  </si>
  <si>
    <t>AIBS_847075043</t>
  </si>
  <si>
    <t>Slc6a5-Cre_KF109-455419</t>
  </si>
  <si>
    <t>https://download.brainimagelibrary.org/6a/f7/6af7d728cf8826e0/0539049059/</t>
  </si>
  <si>
    <t>/bil/data/6a/f7/6af7d728cf8826e0/0539049059/</t>
  </si>
  <si>
    <t>AIBS_843380053</t>
  </si>
  <si>
    <t>Nos1-CreERT2-453148</t>
  </si>
  <si>
    <t>https://download.brainimagelibrary.org/6a/f7/6af7d728cf8826e0/0539049060/</t>
  </si>
  <si>
    <t>/bil/data/6a/f7/6af7d728cf8826e0/0539049060/</t>
  </si>
  <si>
    <t>AIBS_938772594</t>
  </si>
  <si>
    <t>Rbp4-Cre_KL100-484542</t>
  </si>
  <si>
    <t>https://download.brainimagelibrary.org/6a/f7/6af7d728cf8826e0/0539049094/</t>
  </si>
  <si>
    <t>/bil/data/6a/f7/6af7d728cf8826e0/0539049094/</t>
  </si>
  <si>
    <t>AIBS_929775212</t>
  </si>
  <si>
    <t>Slc17a6-IRES-Cre-482914</t>
  </si>
  <si>
    <t>https://download.brainimagelibrary.org/6a/f7/6af7d728cf8826e0/0539049111/</t>
  </si>
  <si>
    <t>/bil/data/6a/f7/6af7d728cf8826e0/0539049111/</t>
  </si>
  <si>
    <t>AIBS_862668471</t>
  </si>
  <si>
    <t>Slc17a6-IRES-Cre-460276</t>
  </si>
  <si>
    <t>https://download.brainimagelibrary.org/6a/f7/6af7d728cf8826e0/0539049120/</t>
  </si>
  <si>
    <t>/bil/data/6a/f7/6af7d728cf8826e0/0539049120/</t>
  </si>
  <si>
    <t>AIBS_929775158</t>
  </si>
  <si>
    <t>Slc17a6-IRES-Cre-483030</t>
  </si>
  <si>
    <t>https://download.brainimagelibrary.org/6a/f7/6af7d728cf8826e0/0539049125/</t>
  </si>
  <si>
    <t>/bil/data/6a/f7/6af7d728cf8826e0/0539049125/</t>
  </si>
  <si>
    <t>AIBS_866061545</t>
  </si>
  <si>
    <t>Slc6a3-Cre-461539</t>
  </si>
  <si>
    <t>https://download.brainimagelibrary.org/6a/f7/6af7d728cf8826e0/0539049133/</t>
  </si>
  <si>
    <t>/bil/data/6a/f7/6af7d728cf8826e0/0539049133/</t>
  </si>
  <si>
    <t>AIBS_866061557</t>
  </si>
  <si>
    <t>Slc6a3-Cre-461544</t>
  </si>
  <si>
    <t>https://download.brainimagelibrary.org/6a/f7/6af7d728cf8826e0/0539049135/</t>
  </si>
  <si>
    <t>/bil/data/6a/f7/6af7d728cf8826e0/0539049135/</t>
  </si>
  <si>
    <t>AIBS_862530839</t>
  </si>
  <si>
    <t>Slc17a6-IRES-Cre-460274</t>
  </si>
  <si>
    <t>https://download.brainimagelibrary.org/6a/f7/6af7d728cf8826e0/0539049232/</t>
  </si>
  <si>
    <t>/bil/data/6a/f7/6af7d728cf8826e0/0539049232/</t>
  </si>
  <si>
    <t>AIBS_854613965</t>
  </si>
  <si>
    <t>Pvalb-IRES-Cre-463109</t>
  </si>
  <si>
    <t>https://download.brainimagelibrary.org/6a/f7/6af7d728cf8826e0/0539049242/</t>
  </si>
  <si>
    <t>/bil/data/6a/f7/6af7d728cf8826e0/0539049242/</t>
  </si>
  <si>
    <t>AIBS_879127171</t>
  </si>
  <si>
    <t>Gad2-IRES-Cre-467082</t>
  </si>
  <si>
    <t>https://download.brainimagelibrary.org/6a/f7/6af7d728cf8826e0/0539049247/</t>
  </si>
  <si>
    <t>/bil/data/6a/f7/6af7d728cf8826e0/0539049247/</t>
  </si>
  <si>
    <t>AIBS_960777971</t>
  </si>
  <si>
    <t>Sim1-Cre_KJ18-487801</t>
  </si>
  <si>
    <t>https://download.brainimagelibrary.org/6a/f7/6af7d728cf8826e0/0539049257/</t>
  </si>
  <si>
    <t>/bil/data/6a/f7/6af7d728cf8826e0/0539049257/</t>
  </si>
  <si>
    <t>AIBS_994221284</t>
  </si>
  <si>
    <t>Cux2-IRES-Cre-500509</t>
  </si>
  <si>
    <t>https://download.brainimagelibrary.org/6a/f7/6af7d728cf8826e0/0539049287/</t>
  </si>
  <si>
    <t>/bil/data/6a/f7/6af7d728cf8826e0/0539049287/</t>
  </si>
  <si>
    <t>AIBS_995945674</t>
  </si>
  <si>
    <t>A930038C07Rik-Tg1-Cre-503505</t>
  </si>
  <si>
    <t>https://download.brainimagelibrary.org/6a/f7/6af7d728cf8826e0/0539049342/</t>
  </si>
  <si>
    <t>/bil/data/6a/f7/6af7d728cf8826e0/0539049342/</t>
  </si>
  <si>
    <t>AIBS_931570367</t>
  </si>
  <si>
    <t>Cck-IRES-Cre-483702</t>
  </si>
  <si>
    <t>https://download.brainimagelibrary.org/6a/f7/6af7d728cf8826e0/0539049344/</t>
  </si>
  <si>
    <t>/bil/data/6a/f7/6af7d728cf8826e0/0539049344/</t>
  </si>
  <si>
    <t>AIBS_925130147</t>
  </si>
  <si>
    <t>Rbp4-Cre_KL100-480494</t>
  </si>
  <si>
    <t>https://download.brainimagelibrary.org/6a/f7/6af7d728cf8826e0/0539049390/</t>
  </si>
  <si>
    <t>/bil/data/6a/f7/6af7d728cf8826e0/0539049390/</t>
  </si>
  <si>
    <t>AIBS_882759353</t>
  </si>
  <si>
    <t>Sst-IRES-Cre-467599</t>
  </si>
  <si>
    <t>https://download.brainimagelibrary.org/6a/f7/6af7d728cf8826e0/0539049450/</t>
  </si>
  <si>
    <t>/bil/data/6a/f7/6af7d728cf8826e0/0539049450/</t>
  </si>
  <si>
    <t>AIBS_914421836</t>
  </si>
  <si>
    <t>Tek-Cre-484829</t>
  </si>
  <si>
    <t>https://download.brainimagelibrary.org/6a/f7/6af7d728cf8826e0/0539049504/</t>
  </si>
  <si>
    <t>/bil/data/6a/f7/6af7d728cf8826e0/0539049504/</t>
  </si>
  <si>
    <t>AIBS_940739353</t>
  </si>
  <si>
    <t>Calb2-IRES-Cre-484387</t>
  </si>
  <si>
    <t>https://download.brainimagelibrary.org/6a/f7/6af7d728cf8826e0/0539049525/</t>
  </si>
  <si>
    <t>/bil/data/6a/f7/6af7d728cf8826e0/0539049525/</t>
  </si>
  <si>
    <t>AIBS_879126406</t>
  </si>
  <si>
    <t>Slc17a6-IRES-Cre-464673</t>
  </si>
  <si>
    <t>https://download.brainimagelibrary.org/6a/f7/6af7d728cf8826e0/0539049608/</t>
  </si>
  <si>
    <t>/bil/data/6a/f7/6af7d728cf8826e0/0539049608/</t>
  </si>
  <si>
    <t>AIBS_925144027</t>
  </si>
  <si>
    <t>Slc17a6-IRES-Cre-479139</t>
  </si>
  <si>
    <t>https://download.brainimagelibrary.org/6a/f7/6af7d728cf8826e0/0539049611/</t>
  </si>
  <si>
    <t>/bil/data/6a/f7/6af7d728cf8826e0/0539049611/</t>
  </si>
  <si>
    <t>AIBS_875478996</t>
  </si>
  <si>
    <t>Cux2-IRES-Cre-464955</t>
  </si>
  <si>
    <t>https://download.brainimagelibrary.org/6a/f7/6af7d728cf8826e0/0539049614/</t>
  </si>
  <si>
    <t>/bil/data/6a/f7/6af7d728cf8826e0/0539049614/</t>
  </si>
  <si>
    <t>AIBS_899566317</t>
  </si>
  <si>
    <t>Tlx3-Cre_PL56-471982</t>
  </si>
  <si>
    <t>https://download.brainimagelibrary.org/6a/f7/6af7d728cf8826e0/0539049616/</t>
  </si>
  <si>
    <t>/bil/data/6a/f7/6af7d728cf8826e0/0539049616/</t>
  </si>
  <si>
    <t>AIBS_997423964</t>
  </si>
  <si>
    <t>Emx1-IRES-Cre-504650</t>
  </si>
  <si>
    <t>https://download.brainimagelibrary.org/6a/f7/6af7d728cf8826e0/0539049660/</t>
  </si>
  <si>
    <t>/bil/data/6a/f7/6af7d728cf8826e0/0539049660/</t>
  </si>
  <si>
    <t>AIBS_892362207</t>
  </si>
  <si>
    <t>Gal-Cre_KI87-469613</t>
  </si>
  <si>
    <t>https://download.brainimagelibrary.org/6a/f7/6af7d728cf8826e0/0539049754/</t>
  </si>
  <si>
    <t>/bil/data/6a/f7/6af7d728cf8826e0/0539049754/</t>
  </si>
  <si>
    <t>AIBS_961232490</t>
  </si>
  <si>
    <t>Tacr1-T2A-Cre-489229</t>
  </si>
  <si>
    <t>https://download.brainimagelibrary.org/6a/f7/6af7d728cf8826e0/0539049794/</t>
  </si>
  <si>
    <t>/bil/data/6a/f7/6af7d728cf8826e0/0539049794/</t>
  </si>
  <si>
    <t>AIBS_879076819</t>
  </si>
  <si>
    <t>Gad2-IRES-Cre-467079</t>
  </si>
  <si>
    <t>https://download.brainimagelibrary.org/6a/f7/6af7d728cf8826e0/0539049798/</t>
  </si>
  <si>
    <t>/bil/data/6a/f7/6af7d728cf8826e0/0539049798/</t>
  </si>
  <si>
    <t>AIBS_899566326</t>
  </si>
  <si>
    <t>Tlx3-Cre_PL56-471983</t>
  </si>
  <si>
    <t>https://download.brainimagelibrary.org/6a/f7/6af7d728cf8826e0/0539049804/</t>
  </si>
  <si>
    <t>/bil/data/6a/f7/6af7d728cf8826e0/0539049804/</t>
  </si>
  <si>
    <t>AIBS_998469566</t>
  </si>
  <si>
    <t>Oligo2-Cre-501905</t>
  </si>
  <si>
    <t>https://download.brainimagelibrary.org/6a/f7/6af7d728cf8826e0/0539049942/</t>
  </si>
  <si>
    <t>/bil/data/6a/f7/6af7d728cf8826e0/0539049942/</t>
  </si>
  <si>
    <t>AIBS_892542471</t>
  </si>
  <si>
    <t>Gal-Cre_KI87-469611</t>
  </si>
  <si>
    <t>https://download.brainimagelibrary.org/6a/f7/6af7d728cf8826e0/0539049982/</t>
  </si>
  <si>
    <t>/bil/data/6a/f7/6af7d728cf8826e0/0539049982/</t>
  </si>
  <si>
    <t>AIBS_896862306</t>
  </si>
  <si>
    <t>Slc17a6-IRES-Cre-470946</t>
  </si>
  <si>
    <t>https://download.brainimagelibrary.org/6a/f7/6af7d728cf8826e0/0539050077/</t>
  </si>
  <si>
    <t>/bil/data/6a/f7/6af7d728cf8826e0/0539050077/</t>
  </si>
  <si>
    <t>AIBS_878636344</t>
  </si>
  <si>
    <t>Cux2-IRES-Cre-466034</t>
  </si>
  <si>
    <t>https://download.brainimagelibrary.org/6a/f7/6af7d728cf8826e0/0539050126/</t>
  </si>
  <si>
    <t>/bil/data/6a/f7/6af7d728cf8826e0/0539050126/</t>
  </si>
  <si>
    <t>AIBS_887131423</t>
  </si>
  <si>
    <t>Ndnf-IRES2-dgCre-468470</t>
  </si>
  <si>
    <t>https://download.brainimagelibrary.org/6a/f7/6af7d728cf8826e0/0539050152/</t>
  </si>
  <si>
    <t>/bil/data/6a/f7/6af7d728cf8826e0/0539050152/</t>
  </si>
  <si>
    <t>AIBS_854627939</t>
  </si>
  <si>
    <t>Pvalb-IRES-Cre-463106</t>
  </si>
  <si>
    <t>https://download.brainimagelibrary.org/6a/f7/6af7d728cf8826e0/0539050186/</t>
  </si>
  <si>
    <t>/bil/data/6a/f7/6af7d728cf8826e0/0539050186/</t>
  </si>
  <si>
    <t>AIBS_928139110</t>
  </si>
  <si>
    <t>Aldh1l1-cre-477860</t>
  </si>
  <si>
    <t>https://download.brainimagelibrary.org/6a/f7/6af7d728cf8826e0/0539050206/</t>
  </si>
  <si>
    <t>/bil/data/6a/f7/6af7d728cf8826e0/0539050206/</t>
  </si>
  <si>
    <t>AIBS_887153313</t>
  </si>
  <si>
    <t>Pvalb-IRES-Cre;Ai32-468253</t>
  </si>
  <si>
    <t>https://download.brainimagelibrary.org/6a/f7/6af7d728cf8826e0/0539050260/</t>
  </si>
  <si>
    <t>/bil/data/6a/f7/6af7d728cf8826e0/0539050260/</t>
  </si>
  <si>
    <t>AIBS_894451855</t>
  </si>
  <si>
    <t>Sst-IRES-Cre-471641</t>
  </si>
  <si>
    <t>https://download.brainimagelibrary.org/6a/f7/6af7d728cf8826e0/0539050261/</t>
  </si>
  <si>
    <t>/bil/data/6a/f7/6af7d728cf8826e0/0539050261/</t>
  </si>
  <si>
    <t>AIBS_875460509</t>
  </si>
  <si>
    <t>Pvalb-IRES-Cre-464069</t>
  </si>
  <si>
    <t>https://download.brainimagelibrary.org/6a/f7/6af7d728cf8826e0/0539050263/</t>
  </si>
  <si>
    <t>/bil/data/6a/f7/6af7d728cf8826e0/0539050263/</t>
  </si>
  <si>
    <t>AIBS_870734163</t>
  </si>
  <si>
    <t>Chat-IRES-Cre-neo-463130</t>
  </si>
  <si>
    <t>https://download.brainimagelibrary.org/6a/f7/6af7d728cf8826e0/0539050350/</t>
  </si>
  <si>
    <t>/bil/data/6a/f7/6af7d728cf8826e0/0539050350/</t>
  </si>
  <si>
    <t>AIBS_899566346</t>
  </si>
  <si>
    <t>Sst-IRES-Cre-472682</t>
  </si>
  <si>
    <t>https://download.brainimagelibrary.org/6a/f7/6af7d728cf8826e0/0539050356/</t>
  </si>
  <si>
    <t>/bil/data/6a/f7/6af7d728cf8826e0/0539050356/</t>
  </si>
  <si>
    <t>AIBS_960777959</t>
  </si>
  <si>
    <t>A930038C07Rik-Tg1-Cre-488430</t>
  </si>
  <si>
    <t>https://download.brainimagelibrary.org/6a/f7/6af7d728cf8826e0/0539050391/</t>
  </si>
  <si>
    <t>/bil/data/6a/f7/6af7d728cf8826e0/0539050391/</t>
  </si>
  <si>
    <t>AIBS_995945668</t>
  </si>
  <si>
    <t>A930038C07Rik-Tg1-Cre-503502</t>
  </si>
  <si>
    <t>https://download.brainimagelibrary.org/6a/f7/6af7d728cf8826e0/0539050393/</t>
  </si>
  <si>
    <t>/bil/data/6a/f7/6af7d728cf8826e0/0539050393/</t>
  </si>
  <si>
    <t>AIBS_963475431</t>
  </si>
  <si>
    <t>Aldh1l1-Cre-490847</t>
  </si>
  <si>
    <t>https://download.brainimagelibrary.org/6a/f7/6af7d728cf8826e0/0539050446/</t>
  </si>
  <si>
    <t>/bil/data/6a/f7/6af7d728cf8826e0/0539050446/</t>
  </si>
  <si>
    <t>AIBS_912569505</t>
  </si>
  <si>
    <t>Slc17a6-IRES-Cre-478051</t>
  </si>
  <si>
    <t>https://download.brainimagelibrary.org/6a/f7/6af7d728cf8826e0/0539050447/</t>
  </si>
  <si>
    <t>/bil/data/6a/f7/6af7d728cf8826e0/0539050447/</t>
  </si>
  <si>
    <t>AIBS_870752869</t>
  </si>
  <si>
    <t>Pvalb-IRES-Cre-466097</t>
  </si>
  <si>
    <t>https://download.brainimagelibrary.org/6a/f7/6af7d728cf8826e0/0539050448/</t>
  </si>
  <si>
    <t>/bil/data/6a/f7/6af7d728cf8826e0/0539050448/</t>
  </si>
  <si>
    <t>AIBS_900259095</t>
  </si>
  <si>
    <t>Gad2-IRES-Cre-471551</t>
  </si>
  <si>
    <t>https://download.brainimagelibrary.org/6a/f7/6af7d728cf8826e0/0539050534/</t>
  </si>
  <si>
    <t>/bil/data/6a/f7/6af7d728cf8826e0/0539050534/</t>
  </si>
  <si>
    <t>AIBS_894451846</t>
  </si>
  <si>
    <t>Sst-IRES-Cre-471639</t>
  </si>
  <si>
    <t>https://download.brainimagelibrary.org/6a/f7/6af7d728cf8826e0/0539050554/</t>
  </si>
  <si>
    <t>/bil/data/6a/f7/6af7d728cf8826e0/0539050554/</t>
  </si>
  <si>
    <t>AIBS_928139104</t>
  </si>
  <si>
    <t>Aldh1l1-cre-477859</t>
  </si>
  <si>
    <t>https://download.brainimagelibrary.org/6a/f7/6af7d728cf8826e0/0539050575/</t>
  </si>
  <si>
    <t>/bil/data/6a/f7/6af7d728cf8826e0/0539050575/</t>
  </si>
  <si>
    <t>AIBS_995945660</t>
  </si>
  <si>
    <t>A930038C07Rik-Tg1-Cre-503499</t>
  </si>
  <si>
    <t>https://download.brainimagelibrary.org/6a/f7/6af7d728cf8826e0/0539050577/</t>
  </si>
  <si>
    <t>/bil/data/6a/f7/6af7d728cf8826e0/0539050577/</t>
  </si>
  <si>
    <t>AIBS_944169199</t>
  </si>
  <si>
    <t>Pvalb-IRES-Cre-484461</t>
  </si>
  <si>
    <t>https://download.brainimagelibrary.org/6a/f7/6af7d728cf8826e0/0539050578/</t>
  </si>
  <si>
    <t>/bil/data/6a/f7/6af7d728cf8826e0/0539050578/</t>
  </si>
  <si>
    <t>AIBS_867987169</t>
  </si>
  <si>
    <t>Aldh1l1-Cre/ERT2-462130</t>
  </si>
  <si>
    <t>https://download.brainimagelibrary.org/6a/f7/6af7d728cf8826e0/0539050630/</t>
  </si>
  <si>
    <t>/bil/data/6a/f7/6af7d728cf8826e0/0539050630/</t>
  </si>
  <si>
    <t>AIBS_912569496</t>
  </si>
  <si>
    <t>Slc17a6-IRES-Cre-478049</t>
  </si>
  <si>
    <t>https://download.brainimagelibrary.org/6a/f7/6af7d728cf8826e0/0539050632/</t>
  </si>
  <si>
    <t>/bil/data/6a/f7/6af7d728cf8826e0/0539050632/</t>
  </si>
  <si>
    <t>AIBS_899566336</t>
  </si>
  <si>
    <t>Sst-IRES-Cre-472681</t>
  </si>
  <si>
    <t>https://download.brainimagelibrary.org/6a/f7/6af7d728cf8826e0/0539050812/</t>
  </si>
  <si>
    <t>/bil/data/6a/f7/6af7d728cf8826e0/0539050812/</t>
  </si>
  <si>
    <t>AIBS_914421850</t>
  </si>
  <si>
    <t>Aldh1l1-CreERT2-482064</t>
  </si>
  <si>
    <t>https://download.brainimagelibrary.org/6a/f7/6af7d728cf8826e0/0539050817/</t>
  </si>
  <si>
    <t>/bil/data/6a/f7/6af7d728cf8826e0/0539050817/</t>
  </si>
  <si>
    <t>AIBS_870734150</t>
  </si>
  <si>
    <t>Chat-IRES-Cre-neo-463129</t>
  </si>
  <si>
    <t>https://download.brainimagelibrary.org/6a/f7/6af7d728cf8826e0/0539050946/</t>
  </si>
  <si>
    <t>/bil/data/6a/f7/6af7d728cf8826e0/0539050946/</t>
  </si>
  <si>
    <t>AIBS_867987179</t>
  </si>
  <si>
    <t>Aldh1l1-Cre/ERT2-462131</t>
  </si>
  <si>
    <t>https://download.brainimagelibrary.org/6a/f7/6af7d728cf8826e0/0539050948/</t>
  </si>
  <si>
    <t>/bil/data/6a/f7/6af7d728cf8826e0/0539050948/</t>
  </si>
  <si>
    <t>AIBS_963475368</t>
  </si>
  <si>
    <t>Oligo2-Cre-492050</t>
  </si>
  <si>
    <t>https://download.brainimagelibrary.org/6a/f7/6af7d728cf8826e0/0539051020/</t>
  </si>
  <si>
    <t>/bil/data/6a/f7/6af7d728cf8826e0/0539051020/</t>
  </si>
  <si>
    <t>AIBS_847075053</t>
  </si>
  <si>
    <t>Slc6a5-Cre_KF109-455417</t>
  </si>
  <si>
    <t>https://download.brainimagelibrary.org/6a/f7/6af7d728cf8826e0/0539051046/</t>
  </si>
  <si>
    <t>/bil/data/6a/f7/6af7d728cf8826e0/0539051046/</t>
  </si>
  <si>
    <t>AIBS_888216761</t>
  </si>
  <si>
    <t>Sst-IRES-Cre-468403</t>
  </si>
  <si>
    <t>https://download.brainimagelibrary.org/6a/f7/6af7d728cf8826e0/0539051088/</t>
  </si>
  <si>
    <t>/bil/data/6a/f7/6af7d728cf8826e0/0539051088/</t>
  </si>
  <si>
    <t>AIBS_997423958</t>
  </si>
  <si>
    <t>Emx1-IRES-Cre-504649</t>
  </si>
  <si>
    <t>https://download.brainimagelibrary.org/6a/f7/6af7d728cf8826e0/0539051089/</t>
  </si>
  <si>
    <t>/bil/data/6a/f7/6af7d728cf8826e0/0539051089/</t>
  </si>
  <si>
    <t>AIBS_998469569</t>
  </si>
  <si>
    <t>Oligo2-Cre-501906</t>
  </si>
  <si>
    <t>https://download.brainimagelibrary.org/6a/f7/6af7d728cf8826e0/0539051129/</t>
  </si>
  <si>
    <t>/bil/data/6a/f7/6af7d728cf8826e0/0539051129/</t>
  </si>
  <si>
    <t>AIBS_928758810</t>
  </si>
  <si>
    <t>Vip-IRES-Cre-475901</t>
  </si>
  <si>
    <t>https://download.brainimagelibrary.org/6a/f7/6af7d728cf8826e0/0539051132/</t>
  </si>
  <si>
    <t>/bil/data/6a/f7/6af7d728cf8826e0/0539051132/</t>
  </si>
  <si>
    <t>AIBS_963475377</t>
  </si>
  <si>
    <t>Oligo2-Cre-492051</t>
  </si>
  <si>
    <t>https://download.brainimagelibrary.org/6a/f7/6af7d728cf8826e0/0539051180/</t>
  </si>
  <si>
    <t>/bil/data/6a/f7/6af7d728cf8826e0/0539051180/</t>
  </si>
  <si>
    <t>AIBS_914421856</t>
  </si>
  <si>
    <t>Aldh1l1-CreERT2-482065</t>
  </si>
  <si>
    <t>https://download.brainimagelibrary.org/6a/f7/6af7d728cf8826e0/0539051230/</t>
  </si>
  <si>
    <t>/bil/data/6a/f7/6af7d728cf8826e0/0539051230/</t>
  </si>
  <si>
    <t>AIBS_888216751</t>
  </si>
  <si>
    <t>Sst-IRES-Cre-468401</t>
  </si>
  <si>
    <t>https://download.brainimagelibrary.org/6a/f7/6af7d728cf8826e0/0539051264/</t>
  </si>
  <si>
    <t>/bil/data/6a/f7/6af7d728cf8826e0/0539051264/</t>
  </si>
  <si>
    <t>AIBS_910241639</t>
  </si>
  <si>
    <t>Slc17a6-IRES-Cre-474320</t>
  </si>
  <si>
    <t>https://download.brainimagelibrary.org/6a/f7/6af7d728cf8826e0/0539051272/</t>
  </si>
  <si>
    <t>/bil/data/6a/f7/6af7d728cf8826e0/0539051272/</t>
  </si>
  <si>
    <t>AIBS_997423951</t>
  </si>
  <si>
    <t>Emx1-IRES-Cre-504648</t>
  </si>
  <si>
    <t>https://download.brainimagelibrary.org/6a/f7/6af7d728cf8826e0/0539051316/</t>
  </si>
  <si>
    <t>/bil/data/6a/f7/6af7d728cf8826e0/0539051316/</t>
  </si>
  <si>
    <t>AIBS_963475386</t>
  </si>
  <si>
    <t>Oligo2-Cre-492052</t>
  </si>
  <si>
    <t>https://download.brainimagelibrary.org/6a/f7/6af7d728cf8826e0/0539051367/</t>
  </si>
  <si>
    <t>/bil/data/6a/f7/6af7d728cf8826e0/0539051367/</t>
  </si>
  <si>
    <t>AIBS_875422026</t>
  </si>
  <si>
    <t>Cux2-IRES-Cre-464947</t>
  </si>
  <si>
    <t>https://download.brainimagelibrary.org/6a/f7/6af7d728cf8826e0/0539051450/</t>
  </si>
  <si>
    <t>/bil/data/6a/f7/6af7d728cf8826e0/0539051450/</t>
  </si>
  <si>
    <t>AIBS_910244444</t>
  </si>
  <si>
    <t>Rbp4-Cre_KL100-474114</t>
  </si>
  <si>
    <t>https://download.brainimagelibrary.org/6a/f7/6af7d728cf8826e0/0539051497/</t>
  </si>
  <si>
    <t>/bil/data/6a/f7/6af7d728cf8826e0/0539051497/</t>
  </si>
  <si>
    <t>AIBS_963717000</t>
  </si>
  <si>
    <t>Aldh1l1-Cre-490844</t>
  </si>
  <si>
    <t>https://download.brainimagelibrary.org/6a/f7/6af7d728cf8826e0/0539051500/</t>
  </si>
  <si>
    <t>/bil/data/6a/f7/6af7d728cf8826e0/0539051500/</t>
  </si>
  <si>
    <t>AIBS_963475396</t>
  </si>
  <si>
    <t>Oligo2-Cre-492053</t>
  </si>
  <si>
    <t>https://download.brainimagelibrary.org/6a/f7/6af7d728cf8826e0/0539051548/</t>
  </si>
  <si>
    <t>/bil/data/6a/f7/6af7d728cf8826e0/0539051548/</t>
  </si>
  <si>
    <t>AIBS_914421863</t>
  </si>
  <si>
    <t>Aldh1l1-CreERT2-482066</t>
  </si>
  <si>
    <t>https://download.brainimagelibrary.org/6a/f7/6af7d728cf8826e0/0539051549/</t>
  </si>
  <si>
    <t>/bil/data/6a/f7/6af7d728cf8826e0/0539051549/</t>
  </si>
  <si>
    <t>AIBS_870506988</t>
  </si>
  <si>
    <t>Gad2-IRES-Cre-463760</t>
  </si>
  <si>
    <t>https://download.brainimagelibrary.org/6a/f7/6af7d728cf8826e0/0539051624/</t>
  </si>
  <si>
    <t>/bil/data/6a/f7/6af7d728cf8826e0/0539051624/</t>
  </si>
  <si>
    <t>AIBS_928139077</t>
  </si>
  <si>
    <t>Tek-Cre-475152</t>
  </si>
  <si>
    <t>https://download.brainimagelibrary.org/6a/f7/6af7d728cf8826e0/0539051641/</t>
  </si>
  <si>
    <t>/bil/data/6a/f7/6af7d728cf8826e0/0539051641/</t>
  </si>
  <si>
    <t>AIBS_954801657</t>
  </si>
  <si>
    <t>Cart-Tg1-Cre-486624</t>
  </si>
  <si>
    <t>https://download.brainimagelibrary.org/6a/f7/6af7d728cf8826e0/0539051642/</t>
  </si>
  <si>
    <t>/bil/data/6a/f7/6af7d728cf8826e0/0539051642/</t>
  </si>
  <si>
    <t>AIBS_947839271</t>
  </si>
  <si>
    <t>Gal-Cre_KI87-486886</t>
  </si>
  <si>
    <t>https://download.brainimagelibrary.org/6a/f7/6af7d728cf8826e0/0539051681/</t>
  </si>
  <si>
    <t>/bil/data/6a/f7/6af7d728cf8826e0/0539051681/</t>
  </si>
  <si>
    <t>AIBS_963475412</t>
  </si>
  <si>
    <t>Aldh1l1-Cre-490845</t>
  </si>
  <si>
    <t>https://download.brainimagelibrary.org/6a/f7/6af7d728cf8826e0/0539051684/</t>
  </si>
  <si>
    <t>/bil/data/6a/f7/6af7d728cf8826e0/0539051684/</t>
  </si>
  <si>
    <t>AIBS_879127184</t>
  </si>
  <si>
    <t>Cux2-IRES-Cre-466028</t>
  </si>
  <si>
    <t>https://download.brainimagelibrary.org/6a/f7/6af7d728cf8826e0/0539051808/</t>
  </si>
  <si>
    <t>/bil/data/6a/f7/6af7d728cf8826e0/0539051808/</t>
  </si>
  <si>
    <t>AIBS_928139071</t>
  </si>
  <si>
    <t>Tek-Cre-475151</t>
  </si>
  <si>
    <t>https://download.brainimagelibrary.org/6a/f7/6af7d728cf8826e0/0539051824/</t>
  </si>
  <si>
    <t>/bil/data/6a/f7/6af7d728cf8826e0/0539051824/</t>
  </si>
  <si>
    <t>AIBS_950430510</t>
  </si>
  <si>
    <t>Cux2-IRES-Cre-486111</t>
  </si>
  <si>
    <t>https://download.brainimagelibrary.org/6a/f7/6af7d728cf8826e0/0539051825/</t>
  </si>
  <si>
    <t>/bil/data/6a/f7/6af7d728cf8826e0/0539051825/</t>
  </si>
  <si>
    <t>AIBS_951488537</t>
  </si>
  <si>
    <t>Ntrk1-IRES-Cre-486806</t>
  </si>
  <si>
    <t>https://download.brainimagelibrary.org/6a/f7/6af7d728cf8826e0/0539051862/</t>
  </si>
  <si>
    <t>/bil/data/6a/f7/6af7d728cf8826e0/0539051862/</t>
  </si>
  <si>
    <t>AIBS_892362197</t>
  </si>
  <si>
    <t>Gal-Cre_KI87-469615</t>
  </si>
  <si>
    <t>https://download.brainimagelibrary.org/6a/f7/6af7d728cf8826e0/0539056407/</t>
  </si>
  <si>
    <t>/bil/data/6a/f7/6af7d728cf8826e0/0539056407/</t>
  </si>
  <si>
    <t>AIBS_839573938</t>
  </si>
  <si>
    <t>Tlx3-Cre_PL56-449176</t>
  </si>
  <si>
    <t>https://download.brainimagelibrary.org/6a/f7/6af7d728cf8826e0/0539056536/</t>
  </si>
  <si>
    <t>/bil/data/6a/f7/6af7d728cf8826e0/0539056536/</t>
  </si>
  <si>
    <t>AIBS_823647252</t>
  </si>
  <si>
    <t>Sst-IRES-Cre;Ai167-450229</t>
  </si>
  <si>
    <t>https://download.brainimagelibrary.org/6a/f7/6af7d728cf8826e0/0539056591/</t>
  </si>
  <si>
    <t>/bil/data/6a/f7/6af7d728cf8826e0/0539056591/</t>
  </si>
  <si>
    <t>AIBS_839573946</t>
  </si>
  <si>
    <t>Tlx3-Cre_PL56-454349</t>
  </si>
  <si>
    <t>https://download.brainimagelibrary.org/6a/f7/6af7d728cf8826e0/0539056720/</t>
  </si>
  <si>
    <t>/bil/data/6a/f7/6af7d728cf8826e0/0539056720/</t>
  </si>
  <si>
    <t>AIBS_823647237</t>
  </si>
  <si>
    <t>Sst-IRES-Cre;Ai167-450230</t>
  </si>
  <si>
    <t>https://download.brainimagelibrary.org/6a/f7/6af7d728cf8826e0/0539057224/</t>
  </si>
  <si>
    <t>/bil/data/6a/f7/6af7d728cf8826e0/0539057224/</t>
  </si>
  <si>
    <t>AIBS_800314398</t>
  </si>
  <si>
    <t>Rbp4-Cre_KL100-433047</t>
  </si>
  <si>
    <t>https://download.brainimagelibrary.org/6a/f7/6af7d728cf8826e0/0539057307/</t>
  </si>
  <si>
    <t>/bil/data/6a/f7/6af7d728cf8826e0/0539057307/</t>
  </si>
  <si>
    <t>AIBS_803548014</t>
  </si>
  <si>
    <t>Cux2-IRES-Cre-435563</t>
  </si>
  <si>
    <t>https://download.brainimagelibrary.org/6a/f7/6af7d728cf8826e0/0539057323/</t>
  </si>
  <si>
    <t>/bil/data/6a/f7/6af7d728cf8826e0/0539057323/</t>
  </si>
  <si>
    <t>AIBS_837621718</t>
  </si>
  <si>
    <t>Gnb4-IRES2-Cre-448548</t>
  </si>
  <si>
    <t>https://download.brainimagelibrary.org/6a/f7/6af7d728cf8826e0/0539057592/</t>
  </si>
  <si>
    <t>/bil/data/6a/f7/6af7d728cf8826e0/0539057592/</t>
  </si>
  <si>
    <t>AIBS_802357776</t>
  </si>
  <si>
    <t>Sst-IRES-Cre;Ai32-434485</t>
  </si>
  <si>
    <t>https://download.brainimagelibrary.org/6a/f7/6af7d728cf8826e0/0539057640/</t>
  </si>
  <si>
    <t>/bil/data/6a/f7/6af7d728cf8826e0/0539057640/</t>
  </si>
  <si>
    <t>AIBS_821463803</t>
  </si>
  <si>
    <t>Gad2-IRES-Cre;RCL-dDreV-440250</t>
  </si>
  <si>
    <t>https://download.brainimagelibrary.org/6a/f7/6af7d728cf8826e0/0539057656/</t>
  </si>
  <si>
    <t>/bil/data/6a/f7/6af7d728cf8826e0/0539057656/</t>
  </si>
  <si>
    <t>AIBS_778886036</t>
  </si>
  <si>
    <t>Vip-IRES-Cre-424987</t>
  </si>
  <si>
    <t>https://download.brainimagelibrary.org/6a/f7/6af7d728cf8826e0/0539057859/</t>
  </si>
  <si>
    <t>/bil/data/6a/f7/6af7d728cf8826e0/0539057859/</t>
  </si>
  <si>
    <t>AIBS_831170387</t>
  </si>
  <si>
    <t>Ctgf-T2A-dgCre-446797</t>
  </si>
  <si>
    <t>https://download.brainimagelibrary.org/6a/f7/6af7d728cf8826e0/0539058010/</t>
  </si>
  <si>
    <t>/bil/data/6a/f7/6af7d728cf8826e0/0539058010/</t>
  </si>
  <si>
    <t>AIBS_852838869</t>
  </si>
  <si>
    <t>Sst-IRES-Cre-454702</t>
  </si>
  <si>
    <t>https://download.brainimagelibrary.org/6a/f7/6af7d728cf8826e0/0539058154/</t>
  </si>
  <si>
    <t>/bil/data/6a/f7/6af7d728cf8826e0/0539058154/</t>
  </si>
  <si>
    <t>AIBS_839573954</t>
  </si>
  <si>
    <t>Tlx3-Cre_PL56-454350</t>
  </si>
  <si>
    <t>https://download.brainimagelibrary.org/6a/f7/6af7d728cf8826e0/0539058194/</t>
  </si>
  <si>
    <t>/bil/data/6a/f7/6af7d728cf8826e0/0539058194/</t>
  </si>
  <si>
    <t>AIBS_863669571</t>
  </si>
  <si>
    <t>Pvalb-IRES-Cre-460625</t>
  </si>
  <si>
    <t>https://download.brainimagelibrary.org/6a/f7/6af7d728cf8826e0/0539058247/</t>
  </si>
  <si>
    <t>/bil/data/6a/f7/6af7d728cf8826e0/0539058247/</t>
  </si>
  <si>
    <t>AIBS_839573930</t>
  </si>
  <si>
    <t>Tlx3-Cre_PL56-447280</t>
  </si>
  <si>
    <t>https://download.brainimagelibrary.org/6a/f7/6af7d728cf8826e0/0539058257/</t>
  </si>
  <si>
    <t>/bil/data/6a/f7/6af7d728cf8826e0/0539058257/</t>
  </si>
  <si>
    <t>AIBS_776047045</t>
  </si>
  <si>
    <t>Prkcd-GluCla-CFP-IRES-Cre-424329</t>
  </si>
  <si>
    <t>https://download.brainimagelibrary.org/6a/f7/6af7d728cf8826e0/0539058431/</t>
  </si>
  <si>
    <t>/bil/data/6a/f7/6af7d728cf8826e0/0539058431/</t>
  </si>
  <si>
    <t>AIBS_839573913</t>
  </si>
  <si>
    <t>Tlx3-Cre_PL56-447278</t>
  </si>
  <si>
    <t>https://download.brainimagelibrary.org/6a/f7/6af7d728cf8826e0/0539058541/</t>
  </si>
  <si>
    <t>/bil/data/6a/f7/6af7d728cf8826e0/0539058541/</t>
  </si>
  <si>
    <t>AIBS_813673339</t>
  </si>
  <si>
    <t>Grik4-Cre-437388</t>
  </si>
  <si>
    <t>https://download.brainimagelibrary.org/6a/f7/6af7d728cf8826e0/0539058555/</t>
  </si>
  <si>
    <t>/bil/data/6a/f7/6af7d728cf8826e0/0539058555/</t>
  </si>
  <si>
    <t>AIBS_820841356</t>
  </si>
  <si>
    <t>Dlg3-Cre_KG118-441248</t>
  </si>
  <si>
    <t>https://download.brainimagelibrary.org/6a/f7/6af7d728cf8826e0/0539058569/</t>
  </si>
  <si>
    <t>/bil/data/6a/f7/6af7d728cf8826e0/0539058569/</t>
  </si>
  <si>
    <t>AIBS_817157391</t>
  </si>
  <si>
    <t>Rbp4-Cre_KL100-441001</t>
  </si>
  <si>
    <t>https://download.brainimagelibrary.org/6a/f7/6af7d728cf8826e0/0539059312/</t>
  </si>
  <si>
    <t>/bil/data/6a/f7/6af7d728cf8826e0/0539059312/</t>
  </si>
  <si>
    <t>AIBS_778886044</t>
  </si>
  <si>
    <t>Vip-IRES-Cre-424988</t>
  </si>
  <si>
    <t>https://download.brainimagelibrary.org/6a/f7/6af7d728cf8826e0/0539059500/</t>
  </si>
  <si>
    <t>/bil/data/6a/f7/6af7d728cf8826e0/0539059500/</t>
  </si>
  <si>
    <t>AIBS_821475094</t>
  </si>
  <si>
    <t>Cux2-IRES-Cre-441848</t>
  </si>
  <si>
    <t>https://download.brainimagelibrary.org/6a/f7/6af7d728cf8826e0/0539059509/</t>
  </si>
  <si>
    <t>/bil/data/6a/f7/6af7d728cf8826e0/0539059509/</t>
  </si>
  <si>
    <t>AIBS_772666693</t>
  </si>
  <si>
    <t>Gal-Cre_KI87-422417</t>
  </si>
  <si>
    <t>https://download.brainimagelibrary.org/6a/f7/6af7d728cf8826e0/0539059616/</t>
  </si>
  <si>
    <t>/bil/data/6a/f7/6af7d728cf8826e0/0539059616/</t>
  </si>
  <si>
    <t>AIBS_800227846</t>
  </si>
  <si>
    <t>Slc6a4-Cre_ET33-432931</t>
  </si>
  <si>
    <t>https://download.brainimagelibrary.org/6a/f7/6af7d728cf8826e0/0539059717/</t>
  </si>
  <si>
    <t>/bil/data/6a/f7/6af7d728cf8826e0/0539059717/</t>
  </si>
  <si>
    <t>AIBS_840545654</t>
  </si>
  <si>
    <t>Scnn1a-Tg3-Cre-452208</t>
  </si>
  <si>
    <t>https://download.brainimagelibrary.org/6a/f7/6af7d728cf8826e0/0539059736/</t>
  </si>
  <si>
    <t>/bil/data/6a/f7/6af7d728cf8826e0/0539059736/</t>
  </si>
  <si>
    <t>AIBS_834797181</t>
  </si>
  <si>
    <t>Scnn1a-Tg3-Cre-446032</t>
  </si>
  <si>
    <t>https://download.brainimagelibrary.org/6a/f7/6af7d728cf8826e0/0539059748/</t>
  </si>
  <si>
    <t>/bil/data/6a/f7/6af7d728cf8826e0/0539059748/</t>
  </si>
  <si>
    <t>AIBS_834838783</t>
  </si>
  <si>
    <t>Cux2-IRES-Cre-448394</t>
  </si>
  <si>
    <t>https://download.brainimagelibrary.org/6a/f7/6af7d728cf8826e0/0539059762/</t>
  </si>
  <si>
    <t>/bil/data/6a/f7/6af7d728cf8826e0/0539059762/</t>
  </si>
  <si>
    <t>AIBS_834819761</t>
  </si>
  <si>
    <t>Slc17a7-IRES2-Cre-449002</t>
  </si>
  <si>
    <t>https://download.brainimagelibrary.org/6a/f7/6af7d728cf8826e0/0539059766/</t>
  </si>
  <si>
    <t>/bil/data/6a/f7/6af7d728cf8826e0/0539059766/</t>
  </si>
  <si>
    <t>AIBS_834826576</t>
  </si>
  <si>
    <t>A930038C07Rik-Tg1-Cre-446427</t>
  </si>
  <si>
    <t>https://download.brainimagelibrary.org/6a/f7/6af7d728cf8826e0/0539059776/</t>
  </si>
  <si>
    <t>/bil/data/6a/f7/6af7d728cf8826e0/0539059776/</t>
  </si>
  <si>
    <t>AIBS_859057072</t>
  </si>
  <si>
    <t>Vip-IRES-Cre-459890</t>
  </si>
  <si>
    <t>https://download.brainimagelibrary.org/6a/f7/6af7d728cf8826e0/0539059790/</t>
  </si>
  <si>
    <t>/bil/data/6a/f7/6af7d728cf8826e0/0539059790/</t>
  </si>
  <si>
    <t>AIBS_834819752</t>
  </si>
  <si>
    <t>Slc17a7-IRES2-Cre-448999</t>
  </si>
  <si>
    <t>https://download.brainimagelibrary.org/6a/f7/6af7d728cf8826e0/0539059842/</t>
  </si>
  <si>
    <t>/bil/data/6a/f7/6af7d728cf8826e0/0539059842/</t>
  </si>
  <si>
    <t>AIBS_831184416</t>
  </si>
  <si>
    <t>Ctgf-T2A-dgCre-446802</t>
  </si>
  <si>
    <t>https://download.brainimagelibrary.org/6a/f7/6af7d728cf8826e0/0539059855/</t>
  </si>
  <si>
    <t>/bil/data/6a/f7/6af7d728cf8826e0/0539059855/</t>
  </si>
  <si>
    <t>AIBS_791857136</t>
  </si>
  <si>
    <t>Tac1-IRES2-Cre-427430</t>
  </si>
  <si>
    <t>https://download.brainimagelibrary.org/6a/f7/6af7d728cf8826e0/0539059856/</t>
  </si>
  <si>
    <t>/bil/data/6a/f7/6af7d728cf8826e0/0539059856/</t>
  </si>
  <si>
    <t>AIBS_834843857</t>
  </si>
  <si>
    <t>Ntng2-IRES2-Cre-446787</t>
  </si>
  <si>
    <t>https://download.brainimagelibrary.org/6a/f7/6af7d728cf8826e0/0539059864/</t>
  </si>
  <si>
    <t>/bil/data/6a/f7/6af7d728cf8826e0/0539059864/</t>
  </si>
  <si>
    <t>AIBS_831170378</t>
  </si>
  <si>
    <t>Ctgf-T2A-dgCre-446798</t>
  </si>
  <si>
    <t>https://download.brainimagelibrary.org/6a/f7/6af7d728cf8826e0/0539060171/</t>
  </si>
  <si>
    <t>/bil/data/6a/f7/6af7d728cf8826e0/0539060171/</t>
  </si>
  <si>
    <t>AIBS_746924919</t>
  </si>
  <si>
    <t>Ctgf-T2A-dgCre-413086</t>
  </si>
  <si>
    <t>https://download.brainimagelibrary.org/6a/f7/6af7d728cf8826e0/0539060232/</t>
  </si>
  <si>
    <t>/bil/data/6a/f7/6af7d728cf8826e0/0539060232/</t>
  </si>
  <si>
    <t>AIBS_813673318</t>
  </si>
  <si>
    <t>Grik4-Cre-437389</t>
  </si>
  <si>
    <t>https://download.brainimagelibrary.org/6a/f7/6af7d728cf8826e0/0539060371/</t>
  </si>
  <si>
    <t>/bil/data/6a/f7/6af7d728cf8826e0/0539060371/</t>
  </si>
  <si>
    <t>AIBS_859057056</t>
  </si>
  <si>
    <t>Vip-IRES-Cre-459886</t>
  </si>
  <si>
    <t>https://download.brainimagelibrary.org/6a/f7/6af7d728cf8826e0/0539060721/</t>
  </si>
  <si>
    <t>/bil/data/6a/f7/6af7d728cf8826e0/0539060721/</t>
  </si>
  <si>
    <t>AIBS_840411833</t>
  </si>
  <si>
    <t>Ntng2-IRES2-Cre-449958</t>
  </si>
  <si>
    <t>https://download.brainimagelibrary.org/6a/f7/6af7d728cf8826e0/0539061189/</t>
  </si>
  <si>
    <t>/bil/data/6a/f7/6af7d728cf8826e0/0539061189/</t>
  </si>
  <si>
    <t>AIBS_840545644</t>
  </si>
  <si>
    <t>Scnn1a-Tg3-Cre-452206</t>
  </si>
  <si>
    <t>https://download.brainimagelibrary.org/6a/f7/6af7d728cf8826e0/0539061324/</t>
  </si>
  <si>
    <t>/bil/data/6a/f7/6af7d728cf8826e0/0539061324/</t>
  </si>
  <si>
    <t>AIBS_828824533</t>
  </si>
  <si>
    <t>Sst-IRES-Cre-446223</t>
  </si>
  <si>
    <t>https://download.brainimagelibrary.org/6a/f7/6af7d728cf8826e0/0539061336/</t>
  </si>
  <si>
    <t>/bil/data/6a/f7/6af7d728cf8826e0/0539061336/</t>
  </si>
  <si>
    <t>AIBS_769378754</t>
  </si>
  <si>
    <t>Chat-IRES-Cre-neo-421127</t>
  </si>
  <si>
    <t>https://download.brainimagelibrary.org/6a/f7/6af7d728cf8826e0/0539061373/</t>
  </si>
  <si>
    <t>/bil/data/6a/f7/6af7d728cf8826e0/0539061373/</t>
  </si>
  <si>
    <t>AIBS_840399537</t>
  </si>
  <si>
    <t>Slc17a7-IRES2-Cre-450823</t>
  </si>
  <si>
    <t>https://download.brainimagelibrary.org/6a/f7/6af7d728cf8826e0/0539061457/</t>
  </si>
  <si>
    <t>/bil/data/6a/f7/6af7d728cf8826e0/0539061457/</t>
  </si>
  <si>
    <t>AIBS_840537950</t>
  </si>
  <si>
    <t>Ntng2-IRES2-Cre-449953</t>
  </si>
  <si>
    <t>https://download.brainimagelibrary.org/6a/f7/6af7d728cf8826e0/0539061506/</t>
  </si>
  <si>
    <t>/bil/data/6a/f7/6af7d728cf8826e0/0539061506/</t>
  </si>
  <si>
    <t>AIBS_832289139</t>
  </si>
  <si>
    <t>Grik4-Cre-442019</t>
  </si>
  <si>
    <t>https://download.brainimagelibrary.org/6a/f7/6af7d728cf8826e0/0539061520/</t>
  </si>
  <si>
    <t>/bil/data/6a/f7/6af7d728cf8826e0/0539061520/</t>
  </si>
  <si>
    <t>AIBS_770213865</t>
  </si>
  <si>
    <t>Ntng2-IRES2-Cre-422396</t>
  </si>
  <si>
    <t>https://download.brainimagelibrary.org/6a/f7/6af7d728cf8826e0/0539061543/</t>
  </si>
  <si>
    <t>/bil/data/6a/f7/6af7d728cf8826e0/0539061543/</t>
  </si>
  <si>
    <t>AIBS_769758816</t>
  </si>
  <si>
    <t>Tlx3-Cre_PL56-422031</t>
  </si>
  <si>
    <t>https://download.brainimagelibrary.org/6a/f7/6af7d728cf8826e0/0539061872/</t>
  </si>
  <si>
    <t>/bil/data/6a/f7/6af7d728cf8826e0/0539061872/</t>
  </si>
  <si>
    <t>AIBS_823828148</t>
  </si>
  <si>
    <t>Slc6a3-Cre-443444</t>
  </si>
  <si>
    <t>https://download.brainimagelibrary.org/74/28/7428f00b376cb241/0539046712</t>
  </si>
  <si>
    <t>/bil/data/74/28/7428f00b376cb241/0539046712</t>
  </si>
  <si>
    <t>Dir_0539046712</t>
  </si>
  <si>
    <t>C57BL/6J;Gad2-IRES-Cre;</t>
  </si>
  <si>
    <t>https://download.brainimagelibrary.org/74/28/7428f00b376cb241/0539047130</t>
  </si>
  <si>
    <t>/bil/data/74/28/7428f00b376cb241/0539047130</t>
  </si>
  <si>
    <t>Dir_0539047130</t>
  </si>
  <si>
    <t>C57BL/6J;Cart-Tg1-Cre;</t>
  </si>
  <si>
    <t>https://download.brainimagelibrary.org/74/28/7428f00b376cb241/0539048788</t>
  </si>
  <si>
    <t>/bil/data/74/28/7428f00b376cb241/0539048788</t>
  </si>
  <si>
    <t>Dir_0539048788</t>
  </si>
  <si>
    <t>C57BL/6J;Sst-IRES-Cre;</t>
  </si>
  <si>
    <t>https://download.brainimagelibrary.org/74/28/7428f00b376cb241/0539048918</t>
  </si>
  <si>
    <t>/bil/data/74/28/7428f00b376cb241/0539048918</t>
  </si>
  <si>
    <t>Dir_0539048918</t>
  </si>
  <si>
    <t>C57BL/6J;Penk-IRES2-Cre-neo;</t>
  </si>
  <si>
    <t>https://download.brainimagelibrary.org/74/28/7428f00b376cb241/0539048922</t>
  </si>
  <si>
    <t>/bil/data/74/28/7428f00b376cb241/0539048922</t>
  </si>
  <si>
    <t>Dir_0539048922</t>
  </si>
  <si>
    <t>C57BL/6J;Prkcd-GluCla-CFP-IRES-Cre;</t>
  </si>
  <si>
    <t>https://download.brainimagelibrary.org/74/28/7428f00b376cb241/0539049029</t>
  </si>
  <si>
    <t>/bil/data/74/28/7428f00b376cb241/0539049029</t>
  </si>
  <si>
    <t>Dir_0539049029</t>
  </si>
  <si>
    <t>C57BL/6J;Pvalb-IRES-Cre;</t>
  </si>
  <si>
    <t>https://download.brainimagelibrary.org/74/28/7428f00b376cb241/0539049071</t>
  </si>
  <si>
    <t>/bil/data/74/28/7428f00b376cb241/0539049071</t>
  </si>
  <si>
    <t>Dir_0539049071</t>
  </si>
  <si>
    <t>C57BL/6J;Slc6a3-Cre;</t>
  </si>
  <si>
    <t>https://download.brainimagelibrary.org/74/28/7428f00b376cb241/0539049156</t>
  </si>
  <si>
    <t>/bil/data/74/28/7428f00b376cb241/0539049156</t>
  </si>
  <si>
    <t>Dir_0539049156</t>
  </si>
  <si>
    <t>https://download.brainimagelibrary.org/74/28/7428f00b376cb241/0539049527</t>
  </si>
  <si>
    <t>/bil/data/74/28/7428f00b376cb241/0539049527</t>
  </si>
  <si>
    <t>Dir_0539049527</t>
  </si>
  <si>
    <t>https://download.brainimagelibrary.org/74/28/7428f00b376cb241/0539049709</t>
  </si>
  <si>
    <t>/bil/data/74/28/7428f00b376cb241/0539049709</t>
  </si>
  <si>
    <t>Dir_0539049709</t>
  </si>
  <si>
    <t>https://download.brainimagelibrary.org/74/28/7428f00b376cb241/0539049844</t>
  </si>
  <si>
    <t>/bil/data/74/28/7428f00b376cb241/0539049844</t>
  </si>
  <si>
    <t>Dir_0539049844</t>
  </si>
  <si>
    <t>https://download.brainimagelibrary.org/74/28/7428f00b376cb241/0539049978</t>
  </si>
  <si>
    <t>/bil/data/74/28/7428f00b376cb241/0539049978</t>
  </si>
  <si>
    <t>Dir_0539049978</t>
  </si>
  <si>
    <t>C57BL/6J;Slc6a5-Cre_KF109;</t>
  </si>
  <si>
    <t>https://download.brainimagelibrary.org/74/28/7428f00b376cb241/0539050081</t>
  </si>
  <si>
    <t>/bil/data/74/28/7428f00b376cb241/0539050081</t>
  </si>
  <si>
    <t>Dir_0539050081</t>
  </si>
  <si>
    <t>C57BL/6J;Gal-Cre_KI87;</t>
  </si>
  <si>
    <t>https://download.brainimagelibrary.org/74/28/7428f00b376cb241/0539050212</t>
  </si>
  <si>
    <t>/bil/data/74/28/7428f00b376cb241/0539050212</t>
  </si>
  <si>
    <t>Dir_0539050212</t>
  </si>
  <si>
    <t>C57BL/6J;Slc17a6-IRES-Cre;</t>
  </si>
  <si>
    <t>https://download.brainimagelibrary.org/74/28/7428f00b376cb241/0539050284</t>
  </si>
  <si>
    <t>/bil/data/74/28/7428f00b376cb241/0539050284</t>
  </si>
  <si>
    <t>Dir_0539050284</t>
  </si>
  <si>
    <t>https://download.brainimagelibrary.org/74/28/7428f00b376cb241/0539050815</t>
  </si>
  <si>
    <t>/bil/data/74/28/7428f00b376cb241/0539050815</t>
  </si>
  <si>
    <t>Dir_0539050815</t>
  </si>
  <si>
    <t>https://download.brainimagelibrary.org/74/28/7428f00b376cb241/0539051126</t>
  </si>
  <si>
    <t>/bil/data/74/28/7428f00b376cb241/0539051126</t>
  </si>
  <si>
    <t>Dir_0539051126</t>
  </si>
  <si>
    <t>https://download.brainimagelibrary.org/74/28/7428f00b376cb241/0539051290</t>
  </si>
  <si>
    <t>/bil/data/74/28/7428f00b376cb241/0539051290</t>
  </si>
  <si>
    <t>Dir_0539051290</t>
  </si>
  <si>
    <t>C57BL/6J;Htr3a-Cre_NO152;</t>
  </si>
  <si>
    <t>https://download.brainimagelibrary.org/74/28/7428f00b376cb241/0539051310</t>
  </si>
  <si>
    <t>/bil/data/74/28/7428f00b376cb241/0539051310</t>
  </si>
  <si>
    <t>Dir_0539051310</t>
  </si>
  <si>
    <t>https://download.brainimagelibrary.org/74/28/7428f00b376cb241/0539051822</t>
  </si>
  <si>
    <t>/bil/data/74/28/7428f00b376cb241/0539051822</t>
  </si>
  <si>
    <t>Dir_0539051822</t>
  </si>
  <si>
    <t>https://download.brainimagelibrary.org/74/28/7428f00b376cb241/0539056538</t>
  </si>
  <si>
    <t>/bil/data/74/28/7428f00b376cb241/0539056538</t>
  </si>
  <si>
    <t>Dir_0539056538</t>
  </si>
  <si>
    <t>https://download.brainimagelibrary.org/74/28/7428f00b376cb241/0539056906</t>
  </si>
  <si>
    <t>/bil/data/74/28/7428f00b376cb241/0539056906</t>
  </si>
  <si>
    <t>Dir_0539056906</t>
  </si>
  <si>
    <t>C57BL/6J;Slc32a1-IRES-Cre;</t>
  </si>
  <si>
    <t>https://download.brainimagelibrary.org/74/28/7428f00b376cb241/0539056959</t>
  </si>
  <si>
    <t>/bil/data/74/28/7428f00b376cb241/0539056959</t>
  </si>
  <si>
    <t>Dir_0539056959</t>
  </si>
  <si>
    <t>C57BL/6J;Gnb4-IRES2-Cre;</t>
  </si>
  <si>
    <t>https://download.brainimagelibrary.org/74/28/7428f00b376cb241/0539057090</t>
  </si>
  <si>
    <t>/bil/data/74/28/7428f00b376cb241/0539057090</t>
  </si>
  <si>
    <t>Dir_0539057090</t>
  </si>
  <si>
    <t>C57BL/6J;Ntrk1-IRES-Cre;</t>
  </si>
  <si>
    <t>https://download.brainimagelibrary.org/74/28/7428f00b376cb241/0539057123</t>
  </si>
  <si>
    <t>/bil/data/74/28/7428f00b376cb241/0539057123</t>
  </si>
  <si>
    <t>Dir_0539057123</t>
  </si>
  <si>
    <t>C57BL/6J;Sim1-Cre_KJ18;</t>
  </si>
  <si>
    <t>https://download.brainimagelibrary.org/74/28/7428f00b376cb241/0539057139</t>
  </si>
  <si>
    <t>/bil/data/74/28/7428f00b376cb241/0539057139</t>
  </si>
  <si>
    <t>Dir_0539057139</t>
  </si>
  <si>
    <t>https://download.brainimagelibrary.org/74/28/7428f00b376cb241/0539057642</t>
  </si>
  <si>
    <t>/bil/data/74/28/7428f00b376cb241/0539057642</t>
  </si>
  <si>
    <t>Dir_0539057642</t>
  </si>
  <si>
    <t>C57BL/6J;Tac1-IRES2-Cre;</t>
  </si>
  <si>
    <t>https://download.brainimagelibrary.org/74/28/7428f00b376cb241/0539057693</t>
  </si>
  <si>
    <t>/bil/data/74/28/7428f00b376cb241/0539057693</t>
  </si>
  <si>
    <t>Dir_0539057693</t>
  </si>
  <si>
    <t>https://download.brainimagelibrary.org/74/28/7428f00b376cb241/0539057877</t>
  </si>
  <si>
    <t>/bil/data/74/28/7428f00b376cb241/0539057877</t>
  </si>
  <si>
    <t>Dir_0539057877</t>
  </si>
  <si>
    <t>https://download.brainimagelibrary.org/74/28/7428f00b376cb241/0539058099</t>
  </si>
  <si>
    <t>/bil/data/74/28/7428f00b376cb241/0539058099</t>
  </si>
  <si>
    <t>Dir_0539058099</t>
  </si>
  <si>
    <t>https://download.brainimagelibrary.org/74/28/7428f00b376cb241/0539058109</t>
  </si>
  <si>
    <t>/bil/data/74/28/7428f00b376cb241/0539058109</t>
  </si>
  <si>
    <t>Dir_0539058109</t>
  </si>
  <si>
    <t>C57BL/6J;Chrna2-Cre_OE25;</t>
  </si>
  <si>
    <t>https://download.brainimagelibrary.org/74/28/7428f00b376cb241/0539058138</t>
  </si>
  <si>
    <t>/bil/data/74/28/7428f00b376cb241/0539058138</t>
  </si>
  <si>
    <t>Dir_0539058138</t>
  </si>
  <si>
    <t>https://download.brainimagelibrary.org/74/28/7428f00b376cb241/0539058243</t>
  </si>
  <si>
    <t>/bil/data/74/28/7428f00b376cb241/0539058243</t>
  </si>
  <si>
    <t>Dir_0539058243</t>
  </si>
  <si>
    <t>https://download.brainimagelibrary.org/74/28/7428f00b376cb241/0539058246</t>
  </si>
  <si>
    <t>/bil/data/74/28/7428f00b376cb241/0539058246</t>
  </si>
  <si>
    <t>Dir_0539058246</t>
  </si>
  <si>
    <t>https://download.brainimagelibrary.org/74/28/7428f00b376cb241/0539058293</t>
  </si>
  <si>
    <t>/bil/data/74/28/7428f00b376cb241/0539058293</t>
  </si>
  <si>
    <t>Dir_0539058293</t>
  </si>
  <si>
    <t>https://download.brainimagelibrary.org/74/28/7428f00b376cb241/0539058338</t>
  </si>
  <si>
    <t>/bil/data/74/28/7428f00b376cb241/0539058338</t>
  </si>
  <si>
    <t>Dir_0539058338</t>
  </si>
  <si>
    <t>https://download.brainimagelibrary.org/74/28/7428f00b376cb241/0539059349</t>
  </si>
  <si>
    <t>/bil/data/74/28/7428f00b376cb241/0539059349</t>
  </si>
  <si>
    <t>Dir_0539059349</t>
  </si>
  <si>
    <t>https://download.brainimagelibrary.org/74/28/7428f00b376cb241/0539059492</t>
  </si>
  <si>
    <t>/bil/data/74/28/7428f00b376cb241/0539059492</t>
  </si>
  <si>
    <t>Dir_0539059492</t>
  </si>
  <si>
    <t>https://download.brainimagelibrary.org/74/28/7428f00b376cb241/0539059784</t>
  </si>
  <si>
    <t>/bil/data/74/28/7428f00b376cb241/0539059784</t>
  </si>
  <si>
    <t>Dir_0539059784</t>
  </si>
  <si>
    <t>https://download.brainimagelibrary.org/74/28/7428f00b376cb241/0539059801</t>
  </si>
  <si>
    <t>/bil/data/74/28/7428f00b376cb241/0539059801</t>
  </si>
  <si>
    <t>Dir_0539059801</t>
  </si>
  <si>
    <t>https://download.brainimagelibrary.org/74/28/7428f00b376cb241/0539059807</t>
  </si>
  <si>
    <t>/bil/data/74/28/7428f00b376cb241/0539059807</t>
  </si>
  <si>
    <t>Dir_0539059807</t>
  </si>
  <si>
    <t>https://download.brainimagelibrary.org/74/28/7428f00b376cb241/0539059843</t>
  </si>
  <si>
    <t>/bil/data/74/28/7428f00b376cb241/0539059843</t>
  </si>
  <si>
    <t>Dir_0539059843</t>
  </si>
  <si>
    <t>https://download.brainimagelibrary.org/74/28/7428f00b376cb241/0539059891</t>
  </si>
  <si>
    <t>/bil/data/74/28/7428f00b376cb241/0539059891</t>
  </si>
  <si>
    <t>Dir_0539059891</t>
  </si>
  <si>
    <t>https://download.brainimagelibrary.org/74/28/7428f00b376cb241/0539060956</t>
  </si>
  <si>
    <t>/bil/data/74/28/7428f00b376cb241/0539060956</t>
  </si>
  <si>
    <t>Dir_0539060956</t>
  </si>
  <si>
    <t>C57BL/6J;Foxp2-IRES-Cre;</t>
  </si>
  <si>
    <t>https://download.brainimagelibrary.org/74/28/7428f00b376cb241/0539061140</t>
  </si>
  <si>
    <t>/bil/data/74/28/7428f00b376cb241/0539061140</t>
  </si>
  <si>
    <t>Dir_0539061140</t>
  </si>
  <si>
    <t>https://download.brainimagelibrary.org/74/28/7428f00b376cb241/0539061410</t>
  </si>
  <si>
    <t>/bil/data/74/28/7428f00b376cb241/0539061410</t>
  </si>
  <si>
    <t>Dir_0539061410</t>
  </si>
  <si>
    <t>https://download.brainimagelibrary.org/85/5b/855b4d92d03d477f/0539071333/</t>
  </si>
  <si>
    <t>/bil/data/85/5b/855b4d92d03d477f/0539071333/</t>
  </si>
  <si>
    <t>855b4d92d03d477f</t>
  </si>
  <si>
    <t>AIBS_1090503890</t>
  </si>
  <si>
    <t>Syt6-Cre_KI148-569815</t>
  </si>
  <si>
    <t>AI_transsynaptic_June_2021</t>
  </si>
  <si>
    <t>5 trans-synaptic two-photon serial tomography Mouse coronal image data sets</t>
  </si>
  <si>
    <t>https://download.brainimagelibrary.org/85/5b/855b4d92d03d477f/0539071413/</t>
  </si>
  <si>
    <t>/bil/data/85/5b/855b4d92d03d477f/0539071413/</t>
  </si>
  <si>
    <t>AIBS_1081761982</t>
  </si>
  <si>
    <t>Tlx3-Cre_PL56-564648</t>
  </si>
  <si>
    <t>https://download.brainimagelibrary.org/85/5b/855b4d92d03d477f/0539071429/</t>
  </si>
  <si>
    <t>/bil/data/85/5b/855b4d92d03d477f/0539071429/</t>
  </si>
  <si>
    <t>AIBS_1078104703</t>
  </si>
  <si>
    <t>Esr2-IRES2-Cre-562138</t>
  </si>
  <si>
    <t>https://download.brainimagelibrary.org/85/5b/855b4d92d03d477f/0539071454/</t>
  </si>
  <si>
    <t>/bil/data/85/5b/855b4d92d03d477f/0539071454/</t>
  </si>
  <si>
    <t>AIBS_1078616012</t>
  </si>
  <si>
    <t>Sepw1-Cre_NP39-563508</t>
  </si>
  <si>
    <t>https://download.brainimagelibrary.org/85/5b/855b4d92d03d477f/0539071468/</t>
  </si>
  <si>
    <t>/bil/data/85/5b/855b4d92d03d477f/0539071468/</t>
  </si>
  <si>
    <t>AIBS_1081761976</t>
  </si>
  <si>
    <t>Tlx3-Cre_PL56-564650</t>
  </si>
  <si>
    <t>https://download.brainimagelibrary.org/c8/c1/c8c1f10bd7d2817e/0539070556/</t>
  </si>
  <si>
    <t>/bil/data/c8/c1/c8c1f10bd7d2817e/0539070556/</t>
  </si>
  <si>
    <t>c8c1f10bd7d2817e</t>
  </si>
  <si>
    <t>AIBS_1126893034</t>
  </si>
  <si>
    <t>Pvalb-IRES-Cre-593577</t>
  </si>
  <si>
    <t>AI_transsynaptic_December_2021</t>
  </si>
  <si>
    <t>8 trans-synaptic two-photon serial tomography Mouse coronal image data sets</t>
  </si>
  <si>
    <t>https://download.brainimagelibrary.org/c8/c1/c8c1f10bd7d2817e/0539071353/</t>
  </si>
  <si>
    <t>/bil/data/c8/c1/c8c1f10bd7d2817e/0539071353/</t>
  </si>
  <si>
    <t>AIBS_1115934685</t>
  </si>
  <si>
    <t>Gad2-IRES-Cre-Homo-584439</t>
  </si>
  <si>
    <t>https://download.brainimagelibrary.org/c8/c1/c8c1f10bd7d2817e/0539071423/</t>
  </si>
  <si>
    <t>/bil/data/c8/c1/c8c1f10bd7d2817e/0539071423/</t>
  </si>
  <si>
    <t>AIBS_1115934691</t>
  </si>
  <si>
    <t>Gad2-IRES-Cre-Homo-584440</t>
  </si>
  <si>
    <t>https://download.brainimagelibrary.org/c8/c1/c8c1f10bd7d2817e/0539071553/</t>
  </si>
  <si>
    <t>/bil/data/c8/c1/c8c1f10bd7d2817e/0539071553/</t>
  </si>
  <si>
    <t>AIBS_1121058114</t>
  </si>
  <si>
    <t>Gad2-IRES-Cre-589495</t>
  </si>
  <si>
    <t>https://download.brainimagelibrary.org/c8/c1/c8c1f10bd7d2817e/0539071575/</t>
  </si>
  <si>
    <t>/bil/data/c8/c1/c8c1f10bd7d2817e/0539071575/</t>
  </si>
  <si>
    <t>AIBS_1121058121</t>
  </si>
  <si>
    <t>Gad2-IRES-Cre-589496</t>
  </si>
  <si>
    <t>https://download.brainimagelibrary.org/c8/c1/c8c1f10bd7d2817e/0539072131/</t>
  </si>
  <si>
    <t>/bil/data/c8/c1/c8c1f10bd7d2817e/0539072131/</t>
  </si>
  <si>
    <t>AIBS_1117300091</t>
  </si>
  <si>
    <t>Pvalb-IRES-Cre-587568</t>
  </si>
  <si>
    <t>https://download.brainimagelibrary.org/c8/c1/c8c1f10bd7d2817e/0539072155/</t>
  </si>
  <si>
    <t>/bil/data/c8/c1/c8c1f10bd7d2817e/0539072155/</t>
  </si>
  <si>
    <t>AIBS_1117300085</t>
  </si>
  <si>
    <t>Pvalb-IRES-Cre-587569</t>
  </si>
  <si>
    <t>https://download.brainimagelibrary.org/c8/c1/c8c1f10bd7d2817e/0539072195/</t>
  </si>
  <si>
    <t>/bil/data/c8/c1/c8c1f10bd7d2817e/0539072195/</t>
  </si>
  <si>
    <t>AIBS_1118770252</t>
  </si>
  <si>
    <t>Sst-IRES-Cre-586659</t>
  </si>
  <si>
    <t>https://download.brainimagelibrary.org/e9/a9/e9a9aaf5a7a7da12/0539046860/</t>
  </si>
  <si>
    <t>/bil/data/e9/a9/e9a9aaf5a7a7da12/0539046860/</t>
  </si>
  <si>
    <t>e9a9aaf5a7a7da12</t>
  </si>
  <si>
    <t>AIBS_964941300</t>
  </si>
  <si>
    <t>Prkcd-GluCla-CFP-IRES-Cre-489456</t>
  </si>
  <si>
    <t>AI_transsynaptic_June_2020</t>
  </si>
  <si>
    <t>22 trans-synaptic two-photon serial tomography Mouse coronal image data sets</t>
  </si>
  <si>
    <t>https://download.brainimagelibrary.org/e9/a9/e9a9aaf5a7a7da12/0539046946/</t>
  </si>
  <si>
    <t>/bil/data/e9/a9/e9a9aaf5a7a7da12/0539046946/</t>
  </si>
  <si>
    <t>AIBS_858155440</t>
  </si>
  <si>
    <t>Calb2-IRES-Cre-459896</t>
  </si>
  <si>
    <t>https://download.brainimagelibrary.org/e9/a9/e9a9aaf5a7a7da12/0539048234/</t>
  </si>
  <si>
    <t>/bil/data/e9/a9/e9a9aaf5a7a7da12/0539048234/</t>
  </si>
  <si>
    <t>AIBS_858039746</t>
  </si>
  <si>
    <t>A930038C07Rik-Tg1-Cre-459389</t>
  </si>
  <si>
    <t>https://download.brainimagelibrary.org/e9/a9/e9a9aaf5a7a7da12/0539048418/</t>
  </si>
  <si>
    <t>/bil/data/e9/a9/e9a9aaf5a7a7da12/0539048418/</t>
  </si>
  <si>
    <t>AIBS_858039756</t>
  </si>
  <si>
    <t>A930038C07Rik-Tg1-Cre-457737</t>
  </si>
  <si>
    <t>https://download.brainimagelibrary.org/e9/a9/e9a9aaf5a7a7da12/0539048605/</t>
  </si>
  <si>
    <t>/bil/data/e9/a9/e9a9aaf5a7a7da12/0539048605/</t>
  </si>
  <si>
    <t>AIBS_866134936</t>
  </si>
  <si>
    <t>Pvalb-IRES-Cre-463112</t>
  </si>
  <si>
    <t>https://download.brainimagelibrary.org/e9/a9/e9a9aaf5a7a7da12/0539048626/</t>
  </si>
  <si>
    <t>/bil/data/e9/a9/e9a9aaf5a7a7da12/0539048626/</t>
  </si>
  <si>
    <t>AIBS_861834924</t>
  </si>
  <si>
    <t>Calb2-IRES-Cre-459899</t>
  </si>
  <si>
    <t>https://download.brainimagelibrary.org/e9/a9/e9a9aaf5a7a7da12/0539048977/</t>
  </si>
  <si>
    <t>/bil/data/e9/a9/e9a9aaf5a7a7da12/0539048977/</t>
  </si>
  <si>
    <t>AIBS_846654445</t>
  </si>
  <si>
    <t>Sim1-Cre_KJ18-455532</t>
  </si>
  <si>
    <t>https://download.brainimagelibrary.org/e9/a9/e9a9aaf5a7a7da12/0539049528/</t>
  </si>
  <si>
    <t>/bil/data/e9/a9/e9a9aaf5a7a7da12/0539049528/</t>
  </si>
  <si>
    <t>AIBS_892624766</t>
  </si>
  <si>
    <t>Rbp4-Cre_KL100-471217</t>
  </si>
  <si>
    <t>https://download.brainimagelibrary.org/e9/a9/e9a9aaf5a7a7da12/0539049658/</t>
  </si>
  <si>
    <t>/bil/data/e9/a9/e9a9aaf5a7a7da12/0539049658/</t>
  </si>
  <si>
    <t>AIBS_850967056</t>
  </si>
  <si>
    <t>Ctgf-T2A-dgCre-456894</t>
  </si>
  <si>
    <t>https://download.brainimagelibrary.org/e9/a9/e9a9aaf5a7a7da12/0539051082/</t>
  </si>
  <si>
    <t>/bil/data/e9/a9/e9a9aaf5a7a7da12/0539051082/</t>
  </si>
  <si>
    <t>AIBS_910241629</t>
  </si>
  <si>
    <t>Rbp4-Cre_KL100-474110</t>
  </si>
  <si>
    <t>https://download.brainimagelibrary.org/e9/a9/e9a9aaf5a7a7da12/0539056354/</t>
  </si>
  <si>
    <t>/bil/data/e9/a9/e9a9aaf5a7a7da12/0539056354/</t>
  </si>
  <si>
    <t>AIBS_823834792</t>
  </si>
  <si>
    <t>Th-Cre_FI172-442967</t>
  </si>
  <si>
    <t>https://download.brainimagelibrary.org/e9/a9/e9a9aaf5a7a7da12/0539056673/</t>
  </si>
  <si>
    <t>/bil/data/e9/a9/e9a9aaf5a7a7da12/0539056673/</t>
  </si>
  <si>
    <t>AIBS_807243908</t>
  </si>
  <si>
    <t>Nr5a1-Cre-436751</t>
  </si>
  <si>
    <t>https://download.brainimagelibrary.org/e9/a9/e9a9aaf5a7a7da12/0539057088/</t>
  </si>
  <si>
    <t>/bil/data/e9/a9/e9a9aaf5a7a7da12/0539057088/</t>
  </si>
  <si>
    <t>AIBS_817201359</t>
  </si>
  <si>
    <t>Vip-IRES-Cre-440985</t>
  </si>
  <si>
    <t>https://download.brainimagelibrary.org/e9/a9/e9a9aaf5a7a7da12/0539057458/</t>
  </si>
  <si>
    <t>/bil/data/e9/a9/e9a9aaf5a7a7da12/0539057458/</t>
  </si>
  <si>
    <t>AIBS_832289130</t>
  </si>
  <si>
    <t>Grik4-Cre-442018</t>
  </si>
  <si>
    <t>https://download.brainimagelibrary.org/e9/a9/e9a9aaf5a7a7da12/0539058196/</t>
  </si>
  <si>
    <t>/bil/data/e9/a9/e9a9aaf5a7a7da12/0539058196/</t>
  </si>
  <si>
    <t>AIBS_827670455</t>
  </si>
  <si>
    <t>Grik4-Cre-442016</t>
  </si>
  <si>
    <t>https://download.brainimagelibrary.org/e9/a9/e9a9aaf5a7a7da12/0539058561/</t>
  </si>
  <si>
    <t>/bil/data/e9/a9/e9a9aaf5a7a7da12/0539058561/</t>
  </si>
  <si>
    <t>AIBS_819933842</t>
  </si>
  <si>
    <t>Vip-IRES-Cre-440987</t>
  </si>
  <si>
    <t>https://download.brainimagelibrary.org/e9/a9/e9a9aaf5a7a7da12/0539058563/</t>
  </si>
  <si>
    <t>/bil/data/e9/a9/e9a9aaf5a7a7da12/0539058563/</t>
  </si>
  <si>
    <t>AIBS_817168361</t>
  </si>
  <si>
    <t>Vip-IRES-Cre-440988</t>
  </si>
  <si>
    <t>https://download.brainimagelibrary.org/e9/a9/e9a9aaf5a7a7da12/0539058575/</t>
  </si>
  <si>
    <t>/bil/data/e9/a9/e9a9aaf5a7a7da12/0539058575/</t>
  </si>
  <si>
    <t>AIBS_820841365</t>
  </si>
  <si>
    <t>Dlg3-Cre_KG118-441247</t>
  </si>
  <si>
    <t>https://download.brainimagelibrary.org/e9/a9/e9a9aaf5a7a7da12/0539059765/</t>
  </si>
  <si>
    <t>/bil/data/e9/a9/e9a9aaf5a7a7da12/0539059765/</t>
  </si>
  <si>
    <t>AIBS_772669223</t>
  </si>
  <si>
    <t>Cux2-IRES-Cre-423046</t>
  </si>
  <si>
    <t>https://download.brainimagelibrary.org/e9/a9/e9a9aaf5a7a7da12/0539059820/</t>
  </si>
  <si>
    <t>/bil/data/e9/a9/e9a9aaf5a7a7da12/0539059820/</t>
  </si>
  <si>
    <t>AIBS_830902082</t>
  </si>
  <si>
    <t>Gad2-IRES-Cre-446083</t>
  </si>
  <si>
    <t>https://download.brainimagelibrary.org/e9/a9/e9a9aaf5a7a7da12/0539059862/</t>
  </si>
  <si>
    <t>/bil/data/e9/a9/e9a9aaf5a7a7da12/0539059862/</t>
  </si>
  <si>
    <t>AIBS_834843871</t>
  </si>
  <si>
    <t>Ntng2-IRES2-Cre-446792</t>
  </si>
  <si>
    <t>https://download.brainimagelibrary.org/e9/a9/e9a9aaf5a7a7da12/0539060770/</t>
  </si>
  <si>
    <t>/bil/data/e9/a9/e9a9aaf5a7a7da12/0539060770/</t>
  </si>
  <si>
    <t>AIBS_821463811</t>
  </si>
  <si>
    <t>Slc17a6-IRES-Cre-442857</t>
  </si>
  <si>
    <t>https://download.brainimagelibrary.org/0f/e9/0fe994540c98ada7/0500370465/</t>
  </si>
  <si>
    <t>/bil/data/0f/e9/0fe994540c98ada7/0500370465/</t>
  </si>
  <si>
    <t>0fe994540c98ada7</t>
  </si>
  <si>
    <t>Strain_Name='C57BL/6J';Sst-IRES-Cre;</t>
  </si>
  <si>
    <t>AI_transsynaptic_November_2018</t>
  </si>
  <si>
    <t>59 trans-synaptic two-photon serial tomography Mouse coronal image data sets</t>
  </si>
  <si>
    <t>https://download.brainimagelibrary.org/0f/e9/0fe994540c98ada7/0539056973/</t>
  </si>
  <si>
    <t>/bil/data/0f/e9/0fe994540c98ada7/0539056973/</t>
  </si>
  <si>
    <t>Strain_Name='C57BL/6J';Rbp4-Cre_KL100;</t>
  </si>
  <si>
    <t>https://download.brainimagelibrary.org/0f/e9/0fe994540c98ada7/0539057107/</t>
  </si>
  <si>
    <t>/bil/data/0f/e9/0fe994540c98ada7/0539057107/</t>
  </si>
  <si>
    <t>Strain_Name='C57BL/6J';Scnn1a-Tg3-Cre;</t>
  </si>
  <si>
    <t>https://download.brainimagelibrary.org/0f/e9/0fe994540c98ada7/0539057155/</t>
  </si>
  <si>
    <t>/bil/data/0f/e9/0fe994540c98ada7/0539057155/</t>
  </si>
  <si>
    <t>Strain_Name='C57BL/6J';Cux2-IRES-Cre;</t>
  </si>
  <si>
    <t>https://download.brainimagelibrary.org/0f/e9/0fe994540c98ada7/0539057332/</t>
  </si>
  <si>
    <t>/bil/data/0f/e9/0fe994540c98ada7/0539057332/</t>
  </si>
  <si>
    <t>Strain_Name='C57BL/6J';Ctgf-T2A-dgCre;</t>
  </si>
  <si>
    <t>https://download.brainimagelibrary.org/0f/e9/0fe994540c98ada7/0539057339/</t>
  </si>
  <si>
    <t>/bil/data/0f/e9/0fe994540c98ada7/0539057339/</t>
  </si>
  <si>
    <t>https://download.brainimagelibrary.org/0f/e9/0fe994540c98ada7/0539057563/</t>
  </si>
  <si>
    <t>/bil/data/0f/e9/0fe994540c98ada7/0539057563/</t>
  </si>
  <si>
    <t>Strain_Name='C57BL/6J';Gnb4-IRES2-Cre;</t>
  </si>
  <si>
    <t>https://download.brainimagelibrary.org/0f/e9/0fe994540c98ada7/0539057565/</t>
  </si>
  <si>
    <t>/bil/data/0f/e9/0fe994540c98ada7/0539057565/</t>
  </si>
  <si>
    <t>https://download.brainimagelibrary.org/0f/e9/0fe994540c98ada7/0539057669/</t>
  </si>
  <si>
    <t>/bil/data/0f/e9/0fe994540c98ada7/0539057669/</t>
  </si>
  <si>
    <t>https://download.brainimagelibrary.org/0f/e9/0fe994540c98ada7/0539057747/</t>
  </si>
  <si>
    <t>/bil/data/0f/e9/0fe994540c98ada7/0539057747/</t>
  </si>
  <si>
    <t>https://download.brainimagelibrary.org/0f/e9/0fe994540c98ada7/0539058028/</t>
  </si>
  <si>
    <t>/bil/data/0f/e9/0fe994540c98ada7/0539058028/</t>
  </si>
  <si>
    <t>https://download.brainimagelibrary.org/0f/e9/0fe994540c98ada7/0539058066/</t>
  </si>
  <si>
    <t>/bil/data/0f/e9/0fe994540c98ada7/0539058066/</t>
  </si>
  <si>
    <t>https://download.brainimagelibrary.org/0f/e9/0fe994540c98ada7/0539058212/</t>
  </si>
  <si>
    <t>/bil/data/0f/e9/0fe994540c98ada7/0539058212/</t>
  </si>
  <si>
    <t>https://download.brainimagelibrary.org/0f/e9/0fe994540c98ada7/0539058397/</t>
  </si>
  <si>
    <t>/bil/data/0f/e9/0fe994540c98ada7/0539058397/</t>
  </si>
  <si>
    <t>Strain_Name='C57BL/6J';Slc17a6-IRES-Cre;</t>
  </si>
  <si>
    <t>https://download.brainimagelibrary.org/0f/e9/0fe994540c98ada7/0539058765/</t>
  </si>
  <si>
    <t>/bil/data/0f/e9/0fe994540c98ada7/0539058765/</t>
  </si>
  <si>
    <t>https://download.brainimagelibrary.org/0f/e9/0fe994540c98ada7/0539058802/</t>
  </si>
  <si>
    <t>/bil/data/0f/e9/0fe994540c98ada7/0539058802/</t>
  </si>
  <si>
    <t>https://download.brainimagelibrary.org/0f/e9/0fe994540c98ada7/0539058811/</t>
  </si>
  <si>
    <t>/bil/data/0f/e9/0fe994540c98ada7/0539058811/</t>
  </si>
  <si>
    <t>Strain_Name='C57BL/6J';Tlx3-Cre_PL56;</t>
  </si>
  <si>
    <t>https://download.brainimagelibrary.org/0f/e9/0fe994540c98ada7/0539059053/</t>
  </si>
  <si>
    <t>/bil/data/0f/e9/0fe994540c98ada7/0539059053/</t>
  </si>
  <si>
    <t>Strain_Name='C57BL/6J';Sepw1-Cre_NP39;</t>
  </si>
  <si>
    <t>https://download.brainimagelibrary.org/0f/e9/0fe994540c98ada7/0539059417/</t>
  </si>
  <si>
    <t>/bil/data/0f/e9/0fe994540c98ada7/0539059417/</t>
  </si>
  <si>
    <t>https://download.brainimagelibrary.org/0f/e9/0fe994540c98ada7/0539059419/</t>
  </si>
  <si>
    <t>/bil/data/0f/e9/0fe994540c98ada7/0539059419/</t>
  </si>
  <si>
    <t>https://download.brainimagelibrary.org/0f/e9/0fe994540c98ada7/0539059421/</t>
  </si>
  <si>
    <t>/bil/data/0f/e9/0fe994540c98ada7/0539059421/</t>
  </si>
  <si>
    <t>https://download.brainimagelibrary.org/0f/e9/0fe994540c98ada7/0539059945/</t>
  </si>
  <si>
    <t>/bil/data/0f/e9/0fe994540c98ada7/0539059945/</t>
  </si>
  <si>
    <t>Strain_Name='C57BL/6J';Pvalb-IRES-Cre;</t>
  </si>
  <si>
    <t>https://download.brainimagelibrary.org/0f/e9/0fe994540c98ada7/0539059959/</t>
  </si>
  <si>
    <t>/bil/data/0f/e9/0fe994540c98ada7/0539059959/</t>
  </si>
  <si>
    <t>Strain_Name='C57BL/6J';Nr5a1-Cre;</t>
  </si>
  <si>
    <t>https://download.brainimagelibrary.org/0f/e9/0fe994540c98ada7/0539059961/</t>
  </si>
  <si>
    <t>/bil/data/0f/e9/0fe994540c98ada7/0539059961/</t>
  </si>
  <si>
    <t>Strain_Name='C57BL/6J';Ntsr1-Cre_GN220;</t>
  </si>
  <si>
    <t>https://download.brainimagelibrary.org/0f/e9/0fe994540c98ada7/0539059973/</t>
  </si>
  <si>
    <t>/bil/data/0f/e9/0fe994540c98ada7/0539059973/</t>
  </si>
  <si>
    <t>https://download.brainimagelibrary.org/0f/e9/0fe994540c98ada7/0539059975/</t>
  </si>
  <si>
    <t>/bil/data/0f/e9/0fe994540c98ada7/0539059975/</t>
  </si>
  <si>
    <t>Strain_Name='C57BL/6J';Grik4-Cre;</t>
  </si>
  <si>
    <t>https://download.brainimagelibrary.org/0f/e9/0fe994540c98ada7/0539059981/</t>
  </si>
  <si>
    <t>/bil/data/0f/e9/0fe994540c98ada7/0539059981/</t>
  </si>
  <si>
    <t>https://download.brainimagelibrary.org/0f/e9/0fe994540c98ada7/0539059985/</t>
  </si>
  <si>
    <t>/bil/data/0f/e9/0fe994540c98ada7/0539059985/</t>
  </si>
  <si>
    <t>https://download.brainimagelibrary.org/0f/e9/0fe994540c98ada7/0539059987/</t>
  </si>
  <si>
    <t>/bil/data/0f/e9/0fe994540c98ada7/0539059987/</t>
  </si>
  <si>
    <t>https://download.brainimagelibrary.org/0f/e9/0fe994540c98ada7/0539059991/</t>
  </si>
  <si>
    <t>/bil/data/0f/e9/0fe994540c98ada7/0539059991/</t>
  </si>
  <si>
    <t>https://download.brainimagelibrary.org/0f/e9/0fe994540c98ada7/0539059997/</t>
  </si>
  <si>
    <t>/bil/data/0f/e9/0fe994540c98ada7/0539059997/</t>
  </si>
  <si>
    <t>https://download.brainimagelibrary.org/0f/e9/0fe994540c98ada7/0539060001/</t>
  </si>
  <si>
    <t>/bil/data/0f/e9/0fe994540c98ada7/0539060001/</t>
  </si>
  <si>
    <t>https://download.brainimagelibrary.org/0f/e9/0fe994540c98ada7/0539060009/</t>
  </si>
  <si>
    <t>/bil/data/0f/e9/0fe994540c98ada7/0539060009/</t>
  </si>
  <si>
    <t>https://download.brainimagelibrary.org/0f/e9/0fe994540c98ada7/0539060185/</t>
  </si>
  <si>
    <t>/bil/data/0f/e9/0fe994540c98ada7/0539060185/</t>
  </si>
  <si>
    <t>Strain_Name='C57BL/6J';Dbh-Cre_KH212;</t>
  </si>
  <si>
    <t>https://download.brainimagelibrary.org/0f/e9/0fe994540c98ada7/0539060191/</t>
  </si>
  <si>
    <t>/bil/data/0f/e9/0fe994540c98ada7/0539060191/</t>
  </si>
  <si>
    <t>https://download.brainimagelibrary.org/0f/e9/0fe994540c98ada7/0539060193/</t>
  </si>
  <si>
    <t>/bil/data/0f/e9/0fe994540c98ada7/0539060193/</t>
  </si>
  <si>
    <t>https://download.brainimagelibrary.org/0f/e9/0fe994540c98ada7/0539060598/</t>
  </si>
  <si>
    <t>/bil/data/0f/e9/0fe994540c98ada7/0539060598/</t>
  </si>
  <si>
    <t>https://download.brainimagelibrary.org/0f/e9/0fe994540c98ada7/0539060603/</t>
  </si>
  <si>
    <t>/bil/data/0f/e9/0fe994540c98ada7/0539060603/</t>
  </si>
  <si>
    <t>https://download.brainimagelibrary.org/0f/e9/0fe994540c98ada7/0539060604/</t>
  </si>
  <si>
    <t>/bil/data/0f/e9/0fe994540c98ada7/0539060604/</t>
  </si>
  <si>
    <t>https://download.brainimagelibrary.org/0f/e9/0fe994540c98ada7/0539060691/</t>
  </si>
  <si>
    <t>/bil/data/0f/e9/0fe994540c98ada7/0539060691/</t>
  </si>
  <si>
    <t>https://download.brainimagelibrary.org/0f/e9/0fe994540c98ada7/0539060693/</t>
  </si>
  <si>
    <t>/bil/data/0f/e9/0fe994540c98ada7/0539060693/</t>
  </si>
  <si>
    <t>https://download.brainimagelibrary.org/0f/e9/0fe994540c98ada7/0539060739/</t>
  </si>
  <si>
    <t>/bil/data/0f/e9/0fe994540c98ada7/0539060739/</t>
  </si>
  <si>
    <t>https://download.brainimagelibrary.org/0f/e9/0fe994540c98ada7/0539060782/</t>
  </si>
  <si>
    <t>/bil/data/0f/e9/0fe994540c98ada7/0539060782/</t>
  </si>
  <si>
    <t>https://download.brainimagelibrary.org/0f/e9/0fe994540c98ada7/0539060788/</t>
  </si>
  <si>
    <t>/bil/data/0f/e9/0fe994540c98ada7/0539060788/</t>
  </si>
  <si>
    <t>https://download.brainimagelibrary.org/0f/e9/0fe994540c98ada7/0539060828/</t>
  </si>
  <si>
    <t>/bil/data/0f/e9/0fe994540c98ada7/0539060828/</t>
  </si>
  <si>
    <t>https://download.brainimagelibrary.org/0f/e9/0fe994540c98ada7/0539060875/</t>
  </si>
  <si>
    <t>/bil/data/0f/e9/0fe994540c98ada7/0539060875/</t>
  </si>
  <si>
    <t>https://download.brainimagelibrary.org/0f/e9/0fe994540c98ada7/0539060966/</t>
  </si>
  <si>
    <t>/bil/data/0f/e9/0fe994540c98ada7/0539060966/</t>
  </si>
  <si>
    <t>https://download.brainimagelibrary.org/0f/e9/0fe994540c98ada7/0539061012/</t>
  </si>
  <si>
    <t>/bil/data/0f/e9/0fe994540c98ada7/0539061012/</t>
  </si>
  <si>
    <t>https://download.brainimagelibrary.org/0f/e9/0fe994540c98ada7/0539061156/</t>
  </si>
  <si>
    <t>/bil/data/0f/e9/0fe994540c98ada7/0539061156/</t>
  </si>
  <si>
    <t>https://download.brainimagelibrary.org/0f/e9/0fe994540c98ada7/0539061194/</t>
  </si>
  <si>
    <t>/bil/data/0f/e9/0fe994540c98ada7/0539061194/</t>
  </si>
  <si>
    <t>Strain_Name='C57BL/6J';Vipr2-IRES2-Cre;</t>
  </si>
  <si>
    <t>https://download.brainimagelibrary.org/0f/e9/0fe994540c98ada7/0539061205/</t>
  </si>
  <si>
    <t>/bil/data/0f/e9/0fe994540c98ada7/0539061205/</t>
  </si>
  <si>
    <t>https://download.brainimagelibrary.org/0f/e9/0fe994540c98ada7/0539061243/</t>
  </si>
  <si>
    <t>/bil/data/0f/e9/0fe994540c98ada7/0539061243/</t>
  </si>
  <si>
    <t>https://download.brainimagelibrary.org/0f/e9/0fe994540c98ada7/0539061334/</t>
  </si>
  <si>
    <t>/bil/data/0f/e9/0fe994540c98ada7/0539061334/</t>
  </si>
  <si>
    <t>https://download.brainimagelibrary.org/0f/e9/0fe994540c98ada7/0539061340/</t>
  </si>
  <si>
    <t>/bil/data/0f/e9/0fe994540c98ada7/0539061340/</t>
  </si>
  <si>
    <t>Strain_Name='C57BL/6J';Calb2-IRES-Cre;</t>
  </si>
  <si>
    <t>https://download.brainimagelibrary.org/0f/e9/0fe994540c98ada7/0539061378/</t>
  </si>
  <si>
    <t>/bil/data/0f/e9/0fe994540c98ada7/0539061378/</t>
  </si>
  <si>
    <t>https://download.brainimagelibrary.org/0f/e9/0fe994540c98ada7/0539061521/</t>
  </si>
  <si>
    <t>/bil/data/0f/e9/0fe994540c98ada7/0539061521/</t>
  </si>
  <si>
    <t>https://download.brainimagelibrary.org/0f/e9/0fe994540c98ada7/0539061562/</t>
  </si>
  <si>
    <t>/bil/data/0f/e9/0fe994540c98ada7/0539061562/</t>
  </si>
  <si>
    <t>https://download.brainimagelibrary.org/0f/e9/0fe994540c98ada7/0539061755/</t>
  </si>
  <si>
    <t>/bil/data/0f/e9/0fe994540c98ada7/0539061755/</t>
  </si>
  <si>
    <t>https://download.brainimagelibrary.org/0f/e9/0fe994540c98ada7/0539061939/</t>
  </si>
  <si>
    <t>/bil/data/0f/e9/0fe994540c98ada7/0539061939/</t>
  </si>
  <si>
    <t>https://download.brainimagelibrary.org/e8/b8/e8b80ee083b2aa78/0539056397/</t>
  </si>
  <si>
    <t>/bil/data/e8/b8/e8b80ee083b2aa78/0539056397/</t>
  </si>
  <si>
    <t>e8b80ee083b2aa78</t>
  </si>
  <si>
    <t>AI_transsynaptic_February_2019</t>
  </si>
  <si>
    <t>77 trans-synaptic two-photon serial tomography Mouse coronal image data sets</t>
  </si>
  <si>
    <t>https://download.brainimagelibrary.org/e8/b8/e8b80ee083b2aa78/0539056504/</t>
  </si>
  <si>
    <t>/bil/data/e8/b8/e8b80ee083b2aa78/0539056504/</t>
  </si>
  <si>
    <t>https://download.brainimagelibrary.org/e8/b8/e8b80ee083b2aa78/0539056575/</t>
  </si>
  <si>
    <t>/bil/data/e8/b8/e8b80ee083b2aa78/0539056575/</t>
  </si>
  <si>
    <t>Strain_Name='C57BL/6J';Chat-IRES-Cre-neo;</t>
  </si>
  <si>
    <t>https://download.brainimagelibrary.org/e8/b8/e8b80ee083b2aa78/0539056641/</t>
  </si>
  <si>
    <t>/bil/data/e8/b8/e8b80ee083b2aa78/0539056641/</t>
  </si>
  <si>
    <t>https://download.brainimagelibrary.org/e8/b8/e8b80ee083b2aa78/0539056719/</t>
  </si>
  <si>
    <t>/bil/data/e8/b8/e8b80ee083b2aa78/0539056719/</t>
  </si>
  <si>
    <t>https://download.brainimagelibrary.org/e8/b8/e8b80ee083b2aa78/0539056831/</t>
  </si>
  <si>
    <t>/bil/data/e8/b8/e8b80ee083b2aa78/0539056831/</t>
  </si>
  <si>
    <t>Strain_Name='C57BL/6J';A930038C07Rik-Tg1-Cre;</t>
  </si>
  <si>
    <t>https://download.brainimagelibrary.org/e8/b8/e8b80ee083b2aa78/0539056943/</t>
  </si>
  <si>
    <t>/bil/data/e8/b8/e8b80ee083b2aa78/0539056943/</t>
  </si>
  <si>
    <t>Strain_Name='C57BL/6J';Vip-IRES-Cre;</t>
  </si>
  <si>
    <t>https://download.brainimagelibrary.org/e8/b8/e8b80ee083b2aa78/0539056947/</t>
  </si>
  <si>
    <t>/bil/data/e8/b8/e8b80ee083b2aa78/0539056947/</t>
  </si>
  <si>
    <t>Strain_Name='C57BL/6J';Slc6a5-Cre_KF109;</t>
  </si>
  <si>
    <t>https://download.brainimagelibrary.org/e8/b8/e8b80ee083b2aa78/0539056949/</t>
  </si>
  <si>
    <t>/bil/data/e8/b8/e8b80ee083b2aa78/0539056949/</t>
  </si>
  <si>
    <t>https://download.brainimagelibrary.org/e8/b8/e8b80ee083b2aa78/0539057087/</t>
  </si>
  <si>
    <t>/bil/data/e8/b8/e8b80ee083b2aa78/0539057087/</t>
  </si>
  <si>
    <t>Strain_Name='C57BL/6J';Slc6a3-Cre;</t>
  </si>
  <si>
    <t>https://download.brainimagelibrary.org/e8/b8/e8b80ee083b2aa78/0539057127/</t>
  </si>
  <si>
    <t>/bil/data/e8/b8/e8b80ee083b2aa78/0539057127/</t>
  </si>
  <si>
    <t>Strain_Name='C57BL/6J';Ndnf-IRES2-dgCre;</t>
  </si>
  <si>
    <t>https://download.brainimagelibrary.org/e8/b8/e8b80ee083b2aa78/0539057131/</t>
  </si>
  <si>
    <t>/bil/data/e8/b8/e8b80ee083b2aa78/0539057131/</t>
  </si>
  <si>
    <t>Strain_Name='C57BL/6J';Grp-Cre_KH288;</t>
  </si>
  <si>
    <t>https://download.brainimagelibrary.org/e8/b8/e8b80ee083b2aa78/0539057133/</t>
  </si>
  <si>
    <t>/bil/data/e8/b8/e8b80ee083b2aa78/0539057133/</t>
  </si>
  <si>
    <t>https://download.brainimagelibrary.org/e8/b8/e8b80ee083b2aa78/0539057197/</t>
  </si>
  <si>
    <t>/bil/data/e8/b8/e8b80ee083b2aa78/0539057197/</t>
  </si>
  <si>
    <t>https://download.brainimagelibrary.org/e8/b8/e8b80ee083b2aa78/0539057313/</t>
  </si>
  <si>
    <t>/bil/data/e8/b8/e8b80ee083b2aa78/0539057313/</t>
  </si>
  <si>
    <t>https://download.brainimagelibrary.org/e8/b8/e8b80ee083b2aa78/0539057362/</t>
  </si>
  <si>
    <t>/bil/data/e8/b8/e8b80ee083b2aa78/0539057362/</t>
  </si>
  <si>
    <t>https://download.brainimagelibrary.org/e8/b8/e8b80ee083b2aa78/0539057381/</t>
  </si>
  <si>
    <t>/bil/data/e8/b8/e8b80ee083b2aa78/0539057381/</t>
  </si>
  <si>
    <t>Strain_Name='C57BL/6J';Gad2-IRES-Cre;</t>
  </si>
  <si>
    <t>https://download.brainimagelibrary.org/e8/b8/e8b80ee083b2aa78/0539057455/</t>
  </si>
  <si>
    <t>/bil/data/e8/b8/e8b80ee083b2aa78/0539057455/</t>
  </si>
  <si>
    <t>Strain_Name='C57BL/6J';Rorb-IRES2-Cre;</t>
  </si>
  <si>
    <t>https://download.brainimagelibrary.org/e8/b8/e8b80ee083b2aa78/0539057497/</t>
  </si>
  <si>
    <t>/bil/data/e8/b8/e8b80ee083b2aa78/0539057497/</t>
  </si>
  <si>
    <t>https://download.brainimagelibrary.org/e8/b8/e8b80ee083b2aa78/0539057499/</t>
  </si>
  <si>
    <t>/bil/data/e8/b8/e8b80ee083b2aa78/0539057499/</t>
  </si>
  <si>
    <t>https://download.brainimagelibrary.org/e8/b8/e8b80ee083b2aa78/0539057567/</t>
  </si>
  <si>
    <t>/bil/data/e8/b8/e8b80ee083b2aa78/0539057567/</t>
  </si>
  <si>
    <t>https://download.brainimagelibrary.org/e8/b8/e8b80ee083b2aa78/0539057685/</t>
  </si>
  <si>
    <t>/bil/data/e8/b8/e8b80ee083b2aa78/0539057685/</t>
  </si>
  <si>
    <t>https://download.brainimagelibrary.org/e8/b8/e8b80ee083b2aa78/0539057855/</t>
  </si>
  <si>
    <t>/bil/data/e8/b8/e8b80ee083b2aa78/0539057855/</t>
  </si>
  <si>
    <t>https://download.brainimagelibrary.org/e8/b8/e8b80ee083b2aa78/0539057861/</t>
  </si>
  <si>
    <t>/bil/data/e8/b8/e8b80ee083b2aa78/0539057861/</t>
  </si>
  <si>
    <t>https://download.brainimagelibrary.org/e8/b8/e8b80ee083b2aa78/0539057865/</t>
  </si>
  <si>
    <t>/bil/data/e8/b8/e8b80ee083b2aa78/0539057865/</t>
  </si>
  <si>
    <t>https://download.brainimagelibrary.org/e8/b8/e8b80ee083b2aa78/0539057869/</t>
  </si>
  <si>
    <t>/bil/data/e8/b8/e8b80ee083b2aa78/0539057869/</t>
  </si>
  <si>
    <t>Strain_Name='C57BL/6J';Sim1-Cre_KJ18;</t>
  </si>
  <si>
    <t>https://download.brainimagelibrary.org/e8/b8/e8b80ee083b2aa78/0539058049/</t>
  </si>
  <si>
    <t>/bil/data/e8/b8/e8b80ee083b2aa78/0539058049/</t>
  </si>
  <si>
    <t>https://download.brainimagelibrary.org/e8/b8/e8b80ee083b2aa78/0539058191/</t>
  </si>
  <si>
    <t>/bil/data/e8/b8/e8b80ee083b2aa78/0539058191/</t>
  </si>
  <si>
    <t>https://download.brainimagelibrary.org/e8/b8/e8b80ee083b2aa78/0539058233/</t>
  </si>
  <si>
    <t>/bil/data/e8/b8/e8b80ee083b2aa78/0539058233/</t>
  </si>
  <si>
    <t>https://download.brainimagelibrary.org/e8/b8/e8b80ee083b2aa78/0539058255/</t>
  </si>
  <si>
    <t>/bil/data/e8/b8/e8b80ee083b2aa78/0539058255/</t>
  </si>
  <si>
    <t>https://download.brainimagelibrary.org/e8/b8/e8b80ee083b2aa78/0539058375/</t>
  </si>
  <si>
    <t>/bil/data/e8/b8/e8b80ee083b2aa78/0539058375/</t>
  </si>
  <si>
    <t>https://download.brainimagelibrary.org/e8/b8/e8b80ee083b2aa78/0539058710/</t>
  </si>
  <si>
    <t>/bil/data/e8/b8/e8b80ee083b2aa78/0539058710/</t>
  </si>
  <si>
    <t>https://download.brainimagelibrary.org/e8/b8/e8b80ee083b2aa78/0539059057/</t>
  </si>
  <si>
    <t>/bil/data/e8/b8/e8b80ee083b2aa78/0539059057/</t>
  </si>
  <si>
    <t>https://download.brainimagelibrary.org/e8/b8/e8b80ee083b2aa78/0539059059/</t>
  </si>
  <si>
    <t>/bil/data/e8/b8/e8b80ee083b2aa78/0539059059/</t>
  </si>
  <si>
    <t>https://download.brainimagelibrary.org/e8/b8/e8b80ee083b2aa78/0539059061/</t>
  </si>
  <si>
    <t>/bil/data/e8/b8/e8b80ee083b2aa78/0539059061/</t>
  </si>
  <si>
    <t>https://download.brainimagelibrary.org/e8/b8/e8b80ee083b2aa78/0539059067/</t>
  </si>
  <si>
    <t>/bil/data/e8/b8/e8b80ee083b2aa78/0539059067/</t>
  </si>
  <si>
    <t>https://download.brainimagelibrary.org/e8/b8/e8b80ee083b2aa78/0539059069/</t>
  </si>
  <si>
    <t>/bil/data/e8/b8/e8b80ee083b2aa78/0539059069/</t>
  </si>
  <si>
    <t>https://download.brainimagelibrary.org/e8/b8/e8b80ee083b2aa78/0539059073/</t>
  </si>
  <si>
    <t>/bil/data/e8/b8/e8b80ee083b2aa78/0539059073/</t>
  </si>
  <si>
    <t>https://download.brainimagelibrary.org/e8/b8/e8b80ee083b2aa78/0539059079/</t>
  </si>
  <si>
    <t>/bil/data/e8/b8/e8b80ee083b2aa78/0539059079/</t>
  </si>
  <si>
    <t>https://download.brainimagelibrary.org/e8/b8/e8b80ee083b2aa78/0539059081/</t>
  </si>
  <si>
    <t>/bil/data/e8/b8/e8b80ee083b2aa78/0539059081/</t>
  </si>
  <si>
    <t>https://download.brainimagelibrary.org/e8/b8/e8b80ee083b2aa78/0539059337/</t>
  </si>
  <si>
    <t>/bil/data/e8/b8/e8b80ee083b2aa78/0539059337/</t>
  </si>
  <si>
    <t>https://download.brainimagelibrary.org/e8/b8/e8b80ee083b2aa78/0539059359/</t>
  </si>
  <si>
    <t>/bil/data/e8/b8/e8b80ee083b2aa78/0539059359/</t>
  </si>
  <si>
    <t>https://download.brainimagelibrary.org/e8/b8/e8b80ee083b2aa78/0539059435/</t>
  </si>
  <si>
    <t>/bil/data/e8/b8/e8b80ee083b2aa78/0539059435/</t>
  </si>
  <si>
    <t>https://download.brainimagelibrary.org/e8/b8/e8b80ee083b2aa78/0539059437/</t>
  </si>
  <si>
    <t>/bil/data/e8/b8/e8b80ee083b2aa78/0539059437/</t>
  </si>
  <si>
    <t>Strain_Name='C57BL/6J';Emx1-IRES-Cre;</t>
  </si>
  <si>
    <t>https://download.brainimagelibrary.org/e8/b8/e8b80ee083b2aa78/0539059439/</t>
  </si>
  <si>
    <t>/bil/data/e8/b8/e8b80ee083b2aa78/0539059439/</t>
  </si>
  <si>
    <t>Strain_Name='C57BL/6J';Calb1-T2A-dgCre;</t>
  </si>
  <si>
    <t>https://download.brainimagelibrary.org/e8/b8/e8b80ee083b2aa78/0539059447/</t>
  </si>
  <si>
    <t>/bil/data/e8/b8/e8b80ee083b2aa78/0539059447/</t>
  </si>
  <si>
    <t>https://download.brainimagelibrary.org/e8/b8/e8b80ee083b2aa78/0539059449/</t>
  </si>
  <si>
    <t>/bil/data/e8/b8/e8b80ee083b2aa78/0539059449/</t>
  </si>
  <si>
    <t>https://download.brainimagelibrary.org/e8/b8/e8b80ee083b2aa78/0539059451/</t>
  </si>
  <si>
    <t>/bil/data/e8/b8/e8b80ee083b2aa78/0539059451/</t>
  </si>
  <si>
    <t>https://download.brainimagelibrary.org/e8/b8/e8b80ee083b2aa78/0539059453/</t>
  </si>
  <si>
    <t>/bil/data/e8/b8/e8b80ee083b2aa78/0539059453/</t>
  </si>
  <si>
    <t>https://download.brainimagelibrary.org/e8/b8/e8b80ee083b2aa78/0539059455/</t>
  </si>
  <si>
    <t>/bil/data/e8/b8/e8b80ee083b2aa78/0539059455/</t>
  </si>
  <si>
    <t>https://download.brainimagelibrary.org/e8/b8/e8b80ee083b2aa78/0539059457/</t>
  </si>
  <si>
    <t>/bil/data/e8/b8/e8b80ee083b2aa78/0539059457/</t>
  </si>
  <si>
    <t>https://download.brainimagelibrary.org/e8/b8/e8b80ee083b2aa78/0539059597/</t>
  </si>
  <si>
    <t>/bil/data/e8/b8/e8b80ee083b2aa78/0539059597/</t>
  </si>
  <si>
    <t>https://download.brainimagelibrary.org/e8/b8/e8b80ee083b2aa78/0539059709/</t>
  </si>
  <si>
    <t>/bil/data/e8/b8/e8b80ee083b2aa78/0539059709/</t>
  </si>
  <si>
    <t>https://download.brainimagelibrary.org/e8/b8/e8b80ee083b2aa78/0539059781/</t>
  </si>
  <si>
    <t>/bil/data/e8/b8/e8b80ee083b2aa78/0539059781/</t>
  </si>
  <si>
    <t>https://download.brainimagelibrary.org/e8/b8/e8b80ee083b2aa78/0539059923/</t>
  </si>
  <si>
    <t>/bil/data/e8/b8/e8b80ee083b2aa78/0539059923/</t>
  </si>
  <si>
    <t>https://download.brainimagelibrary.org/e8/b8/e8b80ee083b2aa78/0539059927/</t>
  </si>
  <si>
    <t>/bil/data/e8/b8/e8b80ee083b2aa78/0539059927/</t>
  </si>
  <si>
    <t>https://download.brainimagelibrary.org/e8/b8/e8b80ee083b2aa78/0539059935/</t>
  </si>
  <si>
    <t>/bil/data/e8/b8/e8b80ee083b2aa78/0539059935/</t>
  </si>
  <si>
    <t>https://download.brainimagelibrary.org/e8/b8/e8b80ee083b2aa78/0539059995/</t>
  </si>
  <si>
    <t>/bil/data/e8/b8/e8b80ee083b2aa78/0539059995/</t>
  </si>
  <si>
    <t>https://download.brainimagelibrary.org/e8/b8/e8b80ee083b2aa78/0539060153/</t>
  </si>
  <si>
    <t>/bil/data/e8/b8/e8b80ee083b2aa78/0539060153/</t>
  </si>
  <si>
    <t>https://download.brainimagelibrary.org/e8/b8/e8b80ee083b2aa78/0539060159/</t>
  </si>
  <si>
    <t>/bil/data/e8/b8/e8b80ee083b2aa78/0539060159/</t>
  </si>
  <si>
    <t>https://download.brainimagelibrary.org/e8/b8/e8b80ee083b2aa78/0539060173/</t>
  </si>
  <si>
    <t>/bil/data/e8/b8/e8b80ee083b2aa78/0539060173/</t>
  </si>
  <si>
    <t>https://download.brainimagelibrary.org/e8/b8/e8b80ee083b2aa78/0539060181/</t>
  </si>
  <si>
    <t>/bil/data/e8/b8/e8b80ee083b2aa78/0539060181/</t>
  </si>
  <si>
    <t>https://download.brainimagelibrary.org/e8/b8/e8b80ee083b2aa78/0539060183/</t>
  </si>
  <si>
    <t>/bil/data/e8/b8/e8b80ee083b2aa78/0539060183/</t>
  </si>
  <si>
    <t>https://download.brainimagelibrary.org/e8/b8/e8b80ee083b2aa78/0539060629/</t>
  </si>
  <si>
    <t>/bil/data/e8/b8/e8b80ee083b2aa78/0539060629/</t>
  </si>
  <si>
    <t>https://download.brainimagelibrary.org/e8/b8/e8b80ee083b2aa78/0539060734/</t>
  </si>
  <si>
    <t>/bil/data/e8/b8/e8b80ee083b2aa78/0539060734/</t>
  </si>
  <si>
    <t>https://download.brainimagelibrary.org/e8/b8/e8b80ee083b2aa78/0539060809/</t>
  </si>
  <si>
    <t>/bil/data/e8/b8/e8b80ee083b2aa78/0539060809/</t>
  </si>
  <si>
    <t>https://download.brainimagelibrary.org/e8/b8/e8b80ee083b2aa78/0539060877/</t>
  </si>
  <si>
    <t>/bil/data/e8/b8/e8b80ee083b2aa78/0539060877/</t>
  </si>
  <si>
    <t>https://download.brainimagelibrary.org/e8/b8/e8b80ee083b2aa78/0539060918/</t>
  </si>
  <si>
    <t>/bil/data/e8/b8/e8b80ee083b2aa78/0539060918/</t>
  </si>
  <si>
    <t>https://download.brainimagelibrary.org/e8/b8/e8b80ee083b2aa78/0539060993/</t>
  </si>
  <si>
    <t>/bil/data/e8/b8/e8b80ee083b2aa78/0539060993/</t>
  </si>
  <si>
    <t>https://download.brainimagelibrary.org/e8/b8/e8b80ee083b2aa78/0539060995/</t>
  </si>
  <si>
    <t>/bil/data/e8/b8/e8b80ee083b2aa78/0539060995/</t>
  </si>
  <si>
    <t>https://download.brainimagelibrary.org/e8/b8/e8b80ee083b2aa78/0539061319/</t>
  </si>
  <si>
    <t>/bil/data/e8/b8/e8b80ee083b2aa78/0539061319/</t>
  </si>
  <si>
    <t>https://download.brainimagelibrary.org/e8/b8/e8b80ee083b2aa78/0539061361/</t>
  </si>
  <si>
    <t>/bil/data/e8/b8/e8b80ee083b2aa78/0539061361/</t>
  </si>
  <si>
    <t>https://download.brainimagelibrary.org/e8/b8/e8b80ee083b2aa78/0539061365/</t>
  </si>
  <si>
    <t>/bil/data/e8/b8/e8b80ee083b2aa78/0539061365/</t>
  </si>
  <si>
    <t>https://download.brainimagelibrary.org/e8/b8/e8b80ee083b2aa78/0539061727/</t>
  </si>
  <si>
    <t>/bil/data/e8/b8/e8b80ee083b2aa78/0539061727/</t>
  </si>
  <si>
    <t>https://download.brainimagelibrary.org/e8/b8/e8b80ee083b2aa78/0539061729/</t>
  </si>
  <si>
    <t>/bil/data/e8/b8/e8b80ee083b2aa78/0539061729/</t>
  </si>
  <si>
    <t>https://download.brainimagelibrary.org/e8/b8/e8b80ee083b2aa78/0539061733/</t>
  </si>
  <si>
    <t>/bil/data/e8/b8/e8b80ee083b2aa78/0539061733/</t>
  </si>
  <si>
    <t>https://download.brainimagelibrary.org/e8/b8/e8b80ee083b2aa78/0539061935/</t>
  </si>
  <si>
    <t>/bil/data/e8/b8/e8b80ee083b2aa78/0539061935/</t>
  </si>
  <si>
    <t>https://download.brainimagelibrary.org/39/19/39194b133512dab0/E11.5_BB0532/LSFM/Background</t>
  </si>
  <si>
    <t>/bil/data/39/19/39194b133512dab0/E11.5_BB0532/LSFM/Background</t>
  </si>
  <si>
    <t>Dev Mouse Brain CCF</t>
  </si>
  <si>
    <t>39194b133512dab0</t>
  </si>
  <si>
    <t>1-RF1-MH124605-01</t>
  </si>
  <si>
    <t>E11.5_BB0532_Bg</t>
  </si>
  <si>
    <t>C57BL/6</t>
  </si>
  <si>
    <t>cell type distribution</t>
  </si>
  <si>
    <t>whole brain</t>
  </si>
  <si>
    <t>Developing Mouse Brain Common Coordinate Framework - 2022Q1 Data Upload</t>
  </si>
  <si>
    <t>Brain development is characterized by a diverse set of cell types that are born and connected into rapidly growing, complex 3D structures across time. Quantitative understanding of cell type composition and distribution in different brain regions provides fundamental knowledge about the building blocks of the brain and serves as an essential baseline with which to assess changes that may occur in brain disorders. Common coordinate frameworks (CCF) provide an essential spatial context with which to understand cell type composition and 3D arrangement in the mouse brain. For the adult mouse brain, the Allen CCF currently serves as a standard atlas resource with which to map and integrate results from different studies. On the other hand, the lack of CCFs in developing mouse brains significantly impedes progress on quantitative spatiotemporal understanding of cell types during neurodevelopment. To address this deficiency, we intend to create developmental CCFs with associated ontology and true 3D anatomical labels while also demonstrating the application of our CCFs by generating quantitative mappings of GABAergic neurons in the developing mouse brain. Toward this end, we utilize MRI, light sheet fluorescent microscopy (LSFM), and Serial Two Photon Tomography (STPT) to develop high-resolution developmental CCFs at seven different developmental time points (E11.5, E13.5, E15.5, E18.5, P4, P14, and P56) with different cellular features highlighted, including total cell density, myelination, and neurovasculature. Second, we will create fully 3D anatomical labels for the CCFs based on cellular and gene expression information, and build a comprehensive ontology that will allow anatomical region changes to be linked across development and maturation. Lastly, we will generate a cellular-resolution quantitative map of GABAergic neuronal subtypes using tissue clearing and LSFM imaging in developing mouse brains. The successful completion of this project will enable a broad field of scientists to leverage modern brain mapping technologies more effectively in studying the developing mouse brain. 
 This specific data submission collected during 2022Q1 includes a variety of LSFM whole mouse brain datasets from ages E11.5, E15.5, and E18.5;, and STPT datasets from ages P4 P6, P8, P10, P12, and P14</t>
  </si>
  <si>
    <t>https://download.brainimagelibrary.org/39/19/39194b133512dab0/E11.5_BB0532/LSFM/Lectin</t>
  </si>
  <si>
    <t>/bil/data/39/19/39194b133512dab0/E11.5_BB0532/LSFM/Lectin</t>
  </si>
  <si>
    <t>E11.5_BB0532_Lectin</t>
  </si>
  <si>
    <t>https://download.brainimagelibrary.org/39/19/39194b133512dab0/E11.5_BB0532/LSFM/Platelet_Derived_Growth_Factor_B</t>
  </si>
  <si>
    <t>/bil/data/39/19/39194b133512dab0/E11.5_BB0532/LSFM/Platelet_Derived_Growth_Factor_B</t>
  </si>
  <si>
    <t>E11.5_BB0532_PdgfrBonly</t>
  </si>
  <si>
    <t>https://download.brainimagelibrary.org/39/19/39194b133512dab0/E11.5_BB0534/LSFM/Background</t>
  </si>
  <si>
    <t>/bil/data/39/19/39194b133512dab0/E11.5_BB0534/LSFM/Background</t>
  </si>
  <si>
    <t>E11.5_BB0534_Bg</t>
  </si>
  <si>
    <t>https://download.brainimagelibrary.org/39/19/39194b133512dab0/E11.5_BB0534/LSFM/Lectin</t>
  </si>
  <si>
    <t>/bil/data/39/19/39194b133512dab0/E11.5_BB0534/LSFM/Lectin</t>
  </si>
  <si>
    <t>E11.5_BB0534_Lectin</t>
  </si>
  <si>
    <t>https://download.brainimagelibrary.org/39/19/39194b133512dab0/E11.5_BB0534/LSFM/Platelet_Derived_Growth_Factor_B</t>
  </si>
  <si>
    <t>/bil/data/39/19/39194b133512dab0/E11.5_BB0534/LSFM/Platelet_Derived_Growth_Factor_B</t>
  </si>
  <si>
    <t>E11.5_BB0534_PdgfrBonly</t>
  </si>
  <si>
    <t>https://download.brainimagelibrary.org/39/19/39194b133512dab0/E11.5_BB0535/LSFM/Background</t>
  </si>
  <si>
    <t>/bil/data/39/19/39194b133512dab0/E11.5_BB0535/LSFM/Background</t>
  </si>
  <si>
    <t>E11.5_BB0535_Bg</t>
  </si>
  <si>
    <t>https://download.brainimagelibrary.org/39/19/39194b133512dab0/E11.5_BB0535/LSFM/Lectin</t>
  </si>
  <si>
    <t>/bil/data/39/19/39194b133512dab0/E11.5_BB0535/LSFM/Lectin</t>
  </si>
  <si>
    <t>E11.5_BB0535_Lectin</t>
  </si>
  <si>
    <t>https://download.brainimagelibrary.org/39/19/39194b133512dab0/E11.5_BB0535/LSFM/Pericyte</t>
  </si>
  <si>
    <t>/bil/data/39/19/39194b133512dab0/E11.5_BB0535/LSFM/Pericyte</t>
  </si>
  <si>
    <t>E11.5_BB0535_Pericyte</t>
  </si>
  <si>
    <t>https://download.brainimagelibrary.org/39/19/39194b133512dab0/E15.5_BB0105/LSFM/Background</t>
  </si>
  <si>
    <t>/bil/data/39/19/39194b133512dab0/E15.5_BB0105/LSFM/Background</t>
  </si>
  <si>
    <t>E15.5_BB0105_Bg</t>
  </si>
  <si>
    <t>https://download.brainimagelibrary.org/39/19/39194b133512dab0/E15.5_BB0105/LSFM/Neurofilament</t>
  </si>
  <si>
    <t>/bil/data/39/19/39194b133512dab0/E15.5_BB0105/LSFM/Neurofilament</t>
  </si>
  <si>
    <t>E15.5_BB0105_NF</t>
  </si>
  <si>
    <t>https://download.brainimagelibrary.org/39/19/39194b133512dab0/E15.5_BB0105/LSFM/Neurotrace</t>
  </si>
  <si>
    <t>/bil/data/39/19/39194b133512dab0/E15.5_BB0105/LSFM/Neurotrace</t>
  </si>
  <si>
    <t>E15.5_BB0105_NT</t>
  </si>
  <si>
    <t>https://download.brainimagelibrary.org/39/19/39194b133512dab0/E15.5_BB0106/LSFM/Background</t>
  </si>
  <si>
    <t>/bil/data/39/19/39194b133512dab0/E15.5_BB0106/LSFM/Background</t>
  </si>
  <si>
    <t>E15.5_BB0106_Bg</t>
  </si>
  <si>
    <t>https://download.brainimagelibrary.org/39/19/39194b133512dab0/E15.5_BB0106/LSFM/Neurofilament</t>
  </si>
  <si>
    <t>/bil/data/39/19/39194b133512dab0/E15.5_BB0106/LSFM/Neurofilament</t>
  </si>
  <si>
    <t>E15.5_BB0106_NF</t>
  </si>
  <si>
    <t>https://download.brainimagelibrary.org/39/19/39194b133512dab0/E15.5_BB0106/LSFM/Neurotrace</t>
  </si>
  <si>
    <t>/bil/data/39/19/39194b133512dab0/E15.5_BB0106/LSFM/Neurotrace</t>
  </si>
  <si>
    <t>E15.5_BB0106_NT</t>
  </si>
  <si>
    <t>https://download.brainimagelibrary.org/39/19/39194b133512dab0/E15.5_BB0107/LSFM/Background</t>
  </si>
  <si>
    <t>/bil/data/39/19/39194b133512dab0/E15.5_BB0107/LSFM/Background</t>
  </si>
  <si>
    <t>E15.5_BB0107_Bg</t>
  </si>
  <si>
    <t>https://download.brainimagelibrary.org/39/19/39194b133512dab0/E15.5_BB0107/LSFM/Lectin</t>
  </si>
  <si>
    <t>/bil/data/39/19/39194b133512dab0/E15.5_BB0107/LSFM/Lectin</t>
  </si>
  <si>
    <t>E15.5_BB0107_Lectin</t>
  </si>
  <si>
    <t>https://download.brainimagelibrary.org/39/19/39194b133512dab0/E15.5_BB0107/LSFM/Neurotrace</t>
  </si>
  <si>
    <t>/bil/data/39/19/39194b133512dab0/E15.5_BB0107/LSFM/Neurotrace</t>
  </si>
  <si>
    <t>E15.5_BB0107_NT</t>
  </si>
  <si>
    <t>https://download.brainimagelibrary.org/39/19/39194b133512dab0/E15.5_BB0420/LSFM/Background</t>
  </si>
  <si>
    <t>/bil/data/39/19/39194b133512dab0/E15.5_BB0420/LSFM/Background</t>
  </si>
  <si>
    <t>E15.5_BB0420_Bg</t>
  </si>
  <si>
    <t>https://download.brainimagelibrary.org/39/19/39194b133512dab0/E15.5_BB0420/LSFM/Background2</t>
  </si>
  <si>
    <t>/bil/data/39/19/39194b133512dab0/E15.5_BB0420/LSFM/Background2</t>
  </si>
  <si>
    <t>E15.5_BB0420_Bg2</t>
  </si>
  <si>
    <t>https://download.brainimagelibrary.org/39/19/39194b133512dab0/E15.5_BB0420/LSFM/Neurotrace</t>
  </si>
  <si>
    <t>/bil/data/39/19/39194b133512dab0/E15.5_BB0420/LSFM/Neurotrace</t>
  </si>
  <si>
    <t>E15.5_BB0420_NT</t>
  </si>
  <si>
    <t>https://download.brainimagelibrary.org/39/19/39194b133512dab0/E15.5_BB0421/LSFM/Background</t>
  </si>
  <si>
    <t>/bil/data/39/19/39194b133512dab0/E15.5_BB0421/LSFM/Background</t>
  </si>
  <si>
    <t>E15.5_BB0421_Bg</t>
  </si>
  <si>
    <t>https://download.brainimagelibrary.org/39/19/39194b133512dab0/E15.5_BB0421/LSFM/Background2</t>
  </si>
  <si>
    <t>/bil/data/39/19/39194b133512dab0/E15.5_BB0421/LSFM/Background2</t>
  </si>
  <si>
    <t>E15.5_BB0421_Bg2</t>
  </si>
  <si>
    <t>https://download.brainimagelibrary.org/39/19/39194b133512dab0/E15.5_BB0421/LSFM/Neurotrace</t>
  </si>
  <si>
    <t>/bil/data/39/19/39194b133512dab0/E15.5_BB0421/LSFM/Neurotrace</t>
  </si>
  <si>
    <t>E15.5_BB0421_NT</t>
  </si>
  <si>
    <t>https://download.brainimagelibrary.org/39/19/39194b133512dab0/E15.5_BB0426/LSFM/Background</t>
  </si>
  <si>
    <t>/bil/data/39/19/39194b133512dab0/E15.5_BB0426/LSFM/Background</t>
  </si>
  <si>
    <t>E15.5_BB0426_Bg</t>
  </si>
  <si>
    <t>Vasoactive_intestinal_peptide-Cre-Ai14C</t>
  </si>
  <si>
    <t>https://download.brainimagelibrary.org/39/19/39194b133512dab0/E15.5_BB0426/LSFM/Background3</t>
  </si>
  <si>
    <t>/bil/data/39/19/39194b133512dab0/E15.5_BB0426/LSFM/Background3</t>
  </si>
  <si>
    <t>E15.5_BB0426_Bg3</t>
  </si>
  <si>
    <t>https://download.brainimagelibrary.org/39/19/39194b133512dab0/E15.5_BB0426/LSFM/Vasoactive_intestinal_peptide</t>
  </si>
  <si>
    <t>/bil/data/39/19/39194b133512dab0/E15.5_BB0426/LSFM/Vasoactive_intestinal_peptide</t>
  </si>
  <si>
    <t>E15.5_BB0426_VIPAi14</t>
  </si>
  <si>
    <t>https://download.brainimagelibrary.org/39/19/39194b133512dab0/E15.5_BB0427/LSFM/Background</t>
  </si>
  <si>
    <t>/bil/data/39/19/39194b133512dab0/E15.5_BB0427/LSFM/Background</t>
  </si>
  <si>
    <t>E15.5_BB0427_Bg</t>
  </si>
  <si>
    <t>https://download.brainimagelibrary.org/39/19/39194b133512dab0/E15.5_BB0427/LSFM/Background2</t>
  </si>
  <si>
    <t>/bil/data/39/19/39194b133512dab0/E15.5_BB0427/LSFM/Background2</t>
  </si>
  <si>
    <t>E15.5_BB0427_Bg2</t>
  </si>
  <si>
    <t>https://download.brainimagelibrary.org/39/19/39194b133512dab0/E15.5_BB0427/LSFM/Vasoactive_intestinal_peptide</t>
  </si>
  <si>
    <t>/bil/data/39/19/39194b133512dab0/E15.5_BB0427/LSFM/Vasoactive_intestinal_peptide</t>
  </si>
  <si>
    <t>E15.5_BB0427_VIPAi14</t>
  </si>
  <si>
    <t>https://download.brainimagelibrary.org/39/19/39194b133512dab0/E15.5_BB0430/LSFM/Background</t>
  </si>
  <si>
    <t>/bil/data/39/19/39194b133512dab0/E15.5_BB0430/LSFM/Background</t>
  </si>
  <si>
    <t>E15.5_BB0430_Bg</t>
  </si>
  <si>
    <t>https://download.brainimagelibrary.org/39/19/39194b133512dab0/E15.5_BB0430/LSFM/Background3</t>
  </si>
  <si>
    <t>/bil/data/39/19/39194b133512dab0/E15.5_BB0430/LSFM/Background3</t>
  </si>
  <si>
    <t>E15.5_BB0430_Bg3</t>
  </si>
  <si>
    <t>https://download.brainimagelibrary.org/39/19/39194b133512dab0/E15.5_BB0430/LSFM/Vasoactive_intestinal_peptide</t>
  </si>
  <si>
    <t>/bil/data/39/19/39194b133512dab0/E15.5_BB0430/LSFM/Vasoactive_intestinal_peptide</t>
  </si>
  <si>
    <t>E15.5_BB0430_VIPAi14C</t>
  </si>
  <si>
    <t>https://download.brainimagelibrary.org/39/19/39194b133512dab0/E15.5_BB0431/LSFM/Background</t>
  </si>
  <si>
    <t>/bil/data/39/19/39194b133512dab0/E15.5_BB0431/LSFM/Background</t>
  </si>
  <si>
    <t>E15.5_BB0431_Bg</t>
  </si>
  <si>
    <t>https://download.brainimagelibrary.org/39/19/39194b133512dab0/E15.5_BB0431/LSFM/Background3</t>
  </si>
  <si>
    <t>/bil/data/39/19/39194b133512dab0/E15.5_BB0431/LSFM/Background3</t>
  </si>
  <si>
    <t>E15.5_BB0431_Bg3</t>
  </si>
  <si>
    <t>https://download.brainimagelibrary.org/39/19/39194b133512dab0/E15.5_BB0431/LSFM/Vasoactive_intestinal_peptide</t>
  </si>
  <si>
    <t>/bil/data/39/19/39194b133512dab0/E15.5_BB0431/LSFM/Vasoactive_intestinal_peptide</t>
  </si>
  <si>
    <t>E15.5_BB0431_VIPAi14C</t>
  </si>
  <si>
    <t>https://download.brainimagelibrary.org/39/19/39194b133512dab0/E15.5_BB0432/LSFM/Background</t>
  </si>
  <si>
    <t>/bil/data/39/19/39194b133512dab0/E15.5_BB0432/LSFM/Background</t>
  </si>
  <si>
    <t>E15.5_BB0432_Bg</t>
  </si>
  <si>
    <t>https://download.brainimagelibrary.org/39/19/39194b133512dab0/E15.5_BB0432/LSFM/Vasoactive_intestinal_peptide</t>
  </si>
  <si>
    <t>/bil/data/39/19/39194b133512dab0/E15.5_BB0432/LSFM/Vasoactive_intestinal_peptide</t>
  </si>
  <si>
    <t>E15.5_BB0432_VIPAi14C</t>
  </si>
  <si>
    <t>https://download.brainimagelibrary.org/39/19/39194b133512dab0/E15.5_BB0433/LSFM/Background</t>
  </si>
  <si>
    <t>/bil/data/39/19/39194b133512dab0/E15.5_BB0433/LSFM/Background</t>
  </si>
  <si>
    <t>E15.5_BB0433_Bg</t>
  </si>
  <si>
    <t>https://download.brainimagelibrary.org/39/19/39194b133512dab0/E15.5_BB0433/LSFM/Vasoactive_intestinal_peptide</t>
  </si>
  <si>
    <t>/bil/data/39/19/39194b133512dab0/E15.5_BB0433/LSFM/Vasoactive_intestinal_peptide</t>
  </si>
  <si>
    <t>E15.5_BB0433_VIPAi14C</t>
  </si>
  <si>
    <t>https://download.brainimagelibrary.org/39/19/39194b133512dab0/E15.5_BB0461/LSFM/Background</t>
  </si>
  <si>
    <t>/bil/data/39/19/39194b133512dab0/E15.5_BB0461/LSFM/Background</t>
  </si>
  <si>
    <t>E15.5_BB0461_Bg</t>
  </si>
  <si>
    <t>https://download.brainimagelibrary.org/39/19/39194b133512dab0/E15.5_BB0461/LSFM/Background2</t>
  </si>
  <si>
    <t>/bil/data/39/19/39194b133512dab0/E15.5_BB0461/LSFM/Background2</t>
  </si>
  <si>
    <t>E15.5_BB0461_Bg2</t>
  </si>
  <si>
    <t>https://download.brainimagelibrary.org/39/19/39194b133512dab0/E15.5_BB0461/LSFM/Neurotrace</t>
  </si>
  <si>
    <t>/bil/data/39/19/39194b133512dab0/E15.5_BB0461/LSFM/Neurotrace</t>
  </si>
  <si>
    <t>E15.5_BB0461_NT</t>
  </si>
  <si>
    <t>https://download.brainimagelibrary.org/39/19/39194b133512dab0/E15.5_BB0463/LSFM/Background</t>
  </si>
  <si>
    <t>/bil/data/39/19/39194b133512dab0/E15.5_BB0463/LSFM/Background</t>
  </si>
  <si>
    <t>E15.5_BB0463_Bg</t>
  </si>
  <si>
    <t>https://download.brainimagelibrary.org/39/19/39194b133512dab0/E15.5_BB0463/LSFM/Lectin</t>
  </si>
  <si>
    <t>/bil/data/39/19/39194b133512dab0/E15.5_BB0463/LSFM/Lectin</t>
  </si>
  <si>
    <t>E15.5_BB0463_Lectin</t>
  </si>
  <si>
    <t>https://download.brainimagelibrary.org/39/19/39194b133512dab0/E15.5_BB0463/LSFM/Neurotrace</t>
  </si>
  <si>
    <t>/bil/data/39/19/39194b133512dab0/E15.5_BB0463/LSFM/Neurotrace</t>
  </si>
  <si>
    <t>E15.5_BB0463_NT</t>
  </si>
  <si>
    <t>https://download.brainimagelibrary.org/39/19/39194b133512dab0/E15.5_BB0464/LSFM/Background</t>
  </si>
  <si>
    <t>/bil/data/39/19/39194b133512dab0/E15.5_BB0464/LSFM/Background</t>
  </si>
  <si>
    <t>E15.5_BB0464_Bg</t>
  </si>
  <si>
    <t>https://download.brainimagelibrary.org/39/19/39194b133512dab0/E15.5_BB0464/LSFM/Lectin</t>
  </si>
  <si>
    <t>/bil/data/39/19/39194b133512dab0/E15.5_BB0464/LSFM/Lectin</t>
  </si>
  <si>
    <t>E15.5_BB0464_Lectin</t>
  </si>
  <si>
    <t>https://download.brainimagelibrary.org/39/19/39194b133512dab0/E15.5_BB0464/LSFM/Neurotrace</t>
  </si>
  <si>
    <t>/bil/data/39/19/39194b133512dab0/E15.5_BB0464/LSFM/Neurotrace</t>
  </si>
  <si>
    <t>E15.5_BB0464_NT</t>
  </si>
  <si>
    <t>https://download.brainimagelibrary.org/39/19/39194b133512dab0/E15.5_BB0469/LSFM/Background</t>
  </si>
  <si>
    <t>/bil/data/39/19/39194b133512dab0/E15.5_BB0469/LSFM/Background</t>
  </si>
  <si>
    <t>E15.5_BB0469_Bg</t>
  </si>
  <si>
    <t>Glutamine_Decarboxylase_peptide_Cre_Ai14C</t>
  </si>
  <si>
    <t>https://download.brainimagelibrary.org/39/19/39194b133512dab0/E15.5_BB0469/LSFM/Glutamine_Decarboxylase</t>
  </si>
  <si>
    <t>/bil/data/39/19/39194b133512dab0/E15.5_BB0469/LSFM/Glutamine_Decarboxylase</t>
  </si>
  <si>
    <t>E15.5_BB0469_GADAi14C</t>
  </si>
  <si>
    <t>https://download.brainimagelibrary.org/39/19/39194b133512dab0/E15.5_BB0470/LSFM/Background</t>
  </si>
  <si>
    <t>/bil/data/39/19/39194b133512dab0/E15.5_BB0470/LSFM/Background</t>
  </si>
  <si>
    <t>E15.5_BB0470_Bg</t>
  </si>
  <si>
    <t>https://download.brainimagelibrary.org/39/19/39194b133512dab0/E15.5_BB0470/LSFM/Glutamine_Decarboxylase</t>
  </si>
  <si>
    <t>/bil/data/39/19/39194b133512dab0/E15.5_BB0470/LSFM/Glutamine_Decarboxylase</t>
  </si>
  <si>
    <t>E15.5_BB0470_GADAi14C</t>
  </si>
  <si>
    <t>https://download.brainimagelibrary.org/39/19/39194b133512dab0/E15.5_BB0471/LSFM/Background</t>
  </si>
  <si>
    <t>/bil/data/39/19/39194b133512dab0/E15.5_BB0471/LSFM/Background</t>
  </si>
  <si>
    <t>E15.5_BB0471_Bg</t>
  </si>
  <si>
    <t>https://download.brainimagelibrary.org/39/19/39194b133512dab0/E15.5_BB0471/LSFM/Glutamine_Decarboxylase</t>
  </si>
  <si>
    <t>/bil/data/39/19/39194b133512dab0/E15.5_BB0471/LSFM/Glutamine_Decarboxylase</t>
  </si>
  <si>
    <t>E15.5_BB0471_GADAi14C</t>
  </si>
  <si>
    <t>https://download.brainimagelibrary.org/39/19/39194b133512dab0/E15.5_BB0476/LSFM/Background</t>
  </si>
  <si>
    <t>/bil/data/39/19/39194b133512dab0/E15.5_BB0476/LSFM/Background</t>
  </si>
  <si>
    <t>E15.5_BB0476_Bg</t>
  </si>
  <si>
    <t>https://download.brainimagelibrary.org/39/19/39194b133512dab0/E15.5_BB0476/LSFM/Vasoactive_intestinal_peptide</t>
  </si>
  <si>
    <t>/bil/data/39/19/39194b133512dab0/E15.5_BB0476/LSFM/Vasoactive_intestinal_peptide</t>
  </si>
  <si>
    <t>E15.5_BB0476_VIPAi14C</t>
  </si>
  <si>
    <t>https://download.brainimagelibrary.org/39/19/39194b133512dab0/E15.5_BB0477/LSFM/Background</t>
  </si>
  <si>
    <t>/bil/data/39/19/39194b133512dab0/E15.5_BB0477/LSFM/Background</t>
  </si>
  <si>
    <t>E15.5_BB0477_Bg</t>
  </si>
  <si>
    <t>https://download.brainimagelibrary.org/39/19/39194b133512dab0/E15.5_BB0477/LSFM/Vasoactive_intestinal_peptide</t>
  </si>
  <si>
    <t>/bil/data/39/19/39194b133512dab0/E15.5_BB0477/LSFM/Vasoactive_intestinal_peptide</t>
  </si>
  <si>
    <t>E15.5_BB0477_VIPAi14C</t>
  </si>
  <si>
    <t>https://download.brainimagelibrary.org/39/19/39194b133512dab0/E18.5_BB0408/LSFM/Background</t>
  </si>
  <si>
    <t>/bil/data/39/19/39194b133512dab0/E18.5_BB0408/LSFM/Background</t>
  </si>
  <si>
    <t>E18.5_BB0408_Bg</t>
  </si>
  <si>
    <t>https://download.brainimagelibrary.org/39/19/39194b133512dab0/E18.5_BB0408/LSFM/Background2</t>
  </si>
  <si>
    <t>/bil/data/39/19/39194b133512dab0/E18.5_BB0408/LSFM/Background2</t>
  </si>
  <si>
    <t>E18.5_BB0408_Bg2</t>
  </si>
  <si>
    <t>https://download.brainimagelibrary.org/39/19/39194b133512dab0/E18.5_BB0408/LSFM/Neurotrace</t>
  </si>
  <si>
    <t>/bil/data/39/19/39194b133512dab0/E18.5_BB0408/LSFM/Neurotrace</t>
  </si>
  <si>
    <t>E18.5_BB0408_NT</t>
  </si>
  <si>
    <t>https://download.brainimagelibrary.org/39/19/39194b133512dab0/E18.5_BB0603/LSFM/Background</t>
  </si>
  <si>
    <t>/bil/data/39/19/39194b133512dab0/E18.5_BB0603/LSFM/Background</t>
  </si>
  <si>
    <t>E18.5_BB0603_Bg</t>
  </si>
  <si>
    <t>https://download.brainimagelibrary.org/39/19/39194b133512dab0/E18.5_BB0603/LSFM/Glutamine_Decarboxylase</t>
  </si>
  <si>
    <t>/bil/data/39/19/39194b133512dab0/E18.5_BB0603/LSFM/Glutamine_Decarboxylase</t>
  </si>
  <si>
    <t>E18.5_BB0603_GAD2Ai14C</t>
  </si>
  <si>
    <t>https://download.brainimagelibrary.org/39/19/39194b133512dab0/E18.5_BB0604/LSFM/Background</t>
  </si>
  <si>
    <t>/bil/data/39/19/39194b133512dab0/E18.5_BB0604/LSFM/Background</t>
  </si>
  <si>
    <t>E18.5_BB0604_Bg</t>
  </si>
  <si>
    <t>https://download.brainimagelibrary.org/39/19/39194b133512dab0/E18.5_BB0604/LSFM/Glutamine_Decarboxylase</t>
  </si>
  <si>
    <t>/bil/data/39/19/39194b133512dab0/E18.5_BB0604/LSFM/Glutamine_Decarboxylase</t>
  </si>
  <si>
    <t>E18.5_BB0604_GAD2Ai14C</t>
  </si>
  <si>
    <t>https://download.brainimagelibrary.org/39/19/39194b133512dab0/E18.5_BB0605/LSFM/Background</t>
  </si>
  <si>
    <t>/bil/data/39/19/39194b133512dab0/E18.5_BB0605/LSFM/Background</t>
  </si>
  <si>
    <t>E18.5_BB0605_Bg</t>
  </si>
  <si>
    <t>https://download.brainimagelibrary.org/39/19/39194b133512dab0/E18.5_BB0605/LSFM/Glutamine_Decarboxylase</t>
  </si>
  <si>
    <t>/bil/data/39/19/39194b133512dab0/E18.5_BB0605/LSFM/Glutamine_Decarboxylase</t>
  </si>
  <si>
    <t>E18.5_BB0605_GAD2Ai14C</t>
  </si>
  <si>
    <t>https://download.brainimagelibrary.org/0d/89/0d89ff2f52ee3323/E13-5_BB0136/LSFM/Neurotrace</t>
  </si>
  <si>
    <t>/bil/data/0d/89/0d89ff2f52ee3323/E13-5_BB0136/LSFM/Neurotrace</t>
  </si>
  <si>
    <t>0d89ff2f52ee3323</t>
  </si>
  <si>
    <t>E13-5_BB0136_NT</t>
  </si>
  <si>
    <t>Developing Mouse Brain Common Coordinate Framework - 2021Q4 Data Upload</t>
  </si>
  <si>
    <t>Brain development is characterized by a diverse set of cell types that are born and connected into rapidly growing, complex 3D structures across time. Quantitative understanding of cell type composition and distribution in different brain regions provides fundamental knowledge about the building blocks of the brain and serves as an essential baseline with which to assess changes that may occur in brain disorders. Common coordinate frameworks (CCF) provide an essential spatial context with which to understand cell type composition and 3D arrangement in the mouse brain. For the adult mouse brain, the Allen CCF currently serves as a standard atlas resource with which to map and integrate results from different studies. On the other hand, the lack of CCFs in developing mouse brains significantly impedes progress on quantitative spatiotemporal understanding of cell types during neurodevelopment. To address this deficiency, we intend to create developmental CCFs with associated ontology and true 3D anatomical labels while also demonstrating the application of our CCFs by generating quantitative mappings of GABAergic neurons in the developing mouse brain. Toward this end, we utilize MRI, light sheet fluorescent microscopy (LSFM), and Serial Two Photon Tomography (STPT) to develop high-resolution developmental CCFs at seven different developmental time points (E11.5, E13.5, E15.5, E18.5, P4, P14, and P56) with different cellular features highlighted, including total cell density, myelination, and neurovasculature. Second, we will create fully 3D anatomical labels for the CCFs based on cellular and gene expression information, and build a comprehensive ontology that will allow anatomical region changes to be linked across development and maturation. Lastly, we will generate a cellular-resolution quantitative map of GABAergic neuronal subtypes using tissue clearing and LSFM imaging in developing mouse brains. The successful completion of this project will enable a broad field of scientists to leverage modern brain mapping technologies more effectively in studying the developing mouse brain. This specific data submission collected during 2021Q4 includes a variety of LSFM data from ages E11.5 and E13.5, MRI datasets from ages P4 and E15.5, and STPT datasets from P4, P14, and P56.</t>
  </si>
  <si>
    <t>https://download.brainimagelibrary.org/65/e5/65e5fc45d5373354/0500369363/</t>
  </si>
  <si>
    <t>/bil/data/65/e5/65e5fc45d5373354/0500369363/</t>
  </si>
  <si>
    <t>65e5fc45d5373354</t>
  </si>
  <si>
    <t>AIBS_720680405</t>
  </si>
  <si>
    <t>Ai65F-400225</t>
  </si>
  <si>
    <t>AI_enhancer_June_2020</t>
  </si>
  <si>
    <t>22 mouse enhancer virus labeling two-photon serial tomography coronal image data sets</t>
  </si>
  <si>
    <t>https://download.brainimagelibrary.org/65/e5/65e5fc45d5373354/0539046670/</t>
  </si>
  <si>
    <t>/bil/data/65/e5/65e5fc45d5373354/0539046670/</t>
  </si>
  <si>
    <t>AIBS_1005229264</t>
  </si>
  <si>
    <t>Ai193(TICL-EGFP-ICF-tdT)-hyg-510468</t>
  </si>
  <si>
    <t>https://download.brainimagelibrary.org/65/e5/65e5fc45d5373354/0539046848/</t>
  </si>
  <si>
    <t>/bil/data/65/e5/65e5fc45d5373354/0539046848/</t>
  </si>
  <si>
    <t>AIBS_969193237</t>
  </si>
  <si>
    <t>Ai193(TICL-EGFP-ICF-tdT)-hyg-489419</t>
  </si>
  <si>
    <t>https://download.brainimagelibrary.org/65/e5/65e5fc45d5373354/0539047408/</t>
  </si>
  <si>
    <t>/bil/data/65/e5/65e5fc45d5373354/0539047408/</t>
  </si>
  <si>
    <t>AIBS_998472517</t>
  </si>
  <si>
    <t>Nr5a1-Cre;Ai140;Sst-IRES-FlpO;Ai65F-507338</t>
  </si>
  <si>
    <t>https://download.brainimagelibrary.org/65/e5/65e5fc45d5373354/0539048606/</t>
  </si>
  <si>
    <t>/bil/data/65/e5/65e5fc45d5373354/0539048606/</t>
  </si>
  <si>
    <t>AIBS_990748598</t>
  </si>
  <si>
    <t>Sncg-IRES2-FlpO-neo;Ai65F-495975</t>
  </si>
  <si>
    <t>https://download.brainimagelibrary.org/65/e5/65e5fc45d5373354/0539048988/</t>
  </si>
  <si>
    <t>/bil/data/65/e5/65e5fc45d5373354/0539048988/</t>
  </si>
  <si>
    <t>AIBS_992726835</t>
  </si>
  <si>
    <t>Sncg-IRES2-FlpO-neo;Ai65F-502685</t>
  </si>
  <si>
    <t>https://download.brainimagelibrary.org/65/e5/65e5fc45d5373354/0539048990/</t>
  </si>
  <si>
    <t>/bil/data/65/e5/65e5fc45d5373354/0539048990/</t>
  </si>
  <si>
    <t>AIBS_992727199</t>
  </si>
  <si>
    <t>Sncg-IRES2-FlpO-neo;Ai65F-502686</t>
  </si>
  <si>
    <t>https://download.brainimagelibrary.org/65/e5/65e5fc45d5373354/0539049006/</t>
  </si>
  <si>
    <t>/bil/data/65/e5/65e5fc45d5373354/0539049006/</t>
  </si>
  <si>
    <t>AIBS_996121001</t>
  </si>
  <si>
    <t>Ai65F-504220</t>
  </si>
  <si>
    <t>https://download.brainimagelibrary.org/65/e5/65e5fc45d5373354/0539049050/</t>
  </si>
  <si>
    <t>/bil/data/65/e5/65e5fc45d5373354/0539049050/</t>
  </si>
  <si>
    <t>AIBS_995984800</t>
  </si>
  <si>
    <t>Ai193(TICL-EGFP-ICF-tdT)-hyg-505887</t>
  </si>
  <si>
    <t>https://download.brainimagelibrary.org/65/e5/65e5fc45d5373354/0539049122/</t>
  </si>
  <si>
    <t>/bil/data/65/e5/65e5fc45d5373354/0539049122/</t>
  </si>
  <si>
    <t>AIBS_995984861</t>
  </si>
  <si>
    <t>Ai193(TICL-EGFP-ICF-tdT)-hyg-505888</t>
  </si>
  <si>
    <t>https://download.brainimagelibrary.org/65/e5/65e5fc45d5373354/0539049732/</t>
  </si>
  <si>
    <t>/bil/data/65/e5/65e5fc45d5373354/0539049732/</t>
  </si>
  <si>
    <t>AIBS_990748876</t>
  </si>
  <si>
    <t>Ai65F-Het-497570</t>
  </si>
  <si>
    <t>https://download.brainimagelibrary.org/65/e5/65e5fc45d5373354/0539049839/</t>
  </si>
  <si>
    <t>/bil/data/65/e5/65e5fc45d5373354/0539049839/</t>
  </si>
  <si>
    <t>AIBS_1005228332</t>
  </si>
  <si>
    <t>Ai193(TICL-EGFP-ICF-tdT)-hyg-510465</t>
  </si>
  <si>
    <t>https://download.brainimagelibrary.org/65/e5/65e5fc45d5373354/0539050166/</t>
  </si>
  <si>
    <t>/bil/data/65/e5/65e5fc45d5373354/0539050166/</t>
  </si>
  <si>
    <t>AIBS_969196377</t>
  </si>
  <si>
    <t>Slc17a7-IRES2-FlpO-neo;Ai193-hyg-494359</t>
  </si>
  <si>
    <t>https://download.brainimagelibrary.org/65/e5/65e5fc45d5373354/0539050352/</t>
  </si>
  <si>
    <t>/bil/data/65/e5/65e5fc45d5373354/0539050352/</t>
  </si>
  <si>
    <t>AIBS_992726073</t>
  </si>
  <si>
    <t>Ai65F-500771</t>
  </si>
  <si>
    <t>https://download.brainimagelibrary.org/65/e5/65e5fc45d5373354/0539051499/</t>
  </si>
  <si>
    <t>/bil/data/65/e5/65e5fc45d5373354/0539051499/</t>
  </si>
  <si>
    <t>AIBS_998467557</t>
  </si>
  <si>
    <t>Tlx3-Cre_PL56;Ai140;Vip-IRES-FlpO;Ai65F-507084</t>
  </si>
  <si>
    <t>https://download.brainimagelibrary.org/65/e5/65e5fc45d5373354/0539051816/</t>
  </si>
  <si>
    <t>/bil/data/65/e5/65e5fc45d5373354/0539051816/</t>
  </si>
  <si>
    <t>AIBS_969194300</t>
  </si>
  <si>
    <t>Ai193(TICL-EGFP-ICF-tdT)-hyg-489421</t>
  </si>
  <si>
    <t>https://download.brainimagelibrary.org/65/e5/65e5fc45d5373354/0539056783/</t>
  </si>
  <si>
    <t>/bil/data/65/e5/65e5fc45d5373354/0539056783/</t>
  </si>
  <si>
    <t>AIBS_823260920</t>
  </si>
  <si>
    <t>Ai140;Ai65F-424685</t>
  </si>
  <si>
    <t>https://download.brainimagelibrary.org/65/e5/65e5fc45d5373354/0539057238/</t>
  </si>
  <si>
    <t>/bil/data/65/e5/65e5fc45d5373354/0539057238/</t>
  </si>
  <si>
    <t>AIBS_790243021</t>
  </si>
  <si>
    <t>Ai65F-422328</t>
  </si>
  <si>
    <t>https://download.brainimagelibrary.org/65/e5/65e5fc45d5373354/0539057315/</t>
  </si>
  <si>
    <t>/bil/data/65/e5/65e5fc45d5373354/0539057315/</t>
  </si>
  <si>
    <t>AIBS_790243077</t>
  </si>
  <si>
    <t>Ai65F-422568</t>
  </si>
  <si>
    <t>https://download.brainimagelibrary.org/65/e5/65e5fc45d5373354/0539059262/</t>
  </si>
  <si>
    <t>/bil/data/65/e5/65e5fc45d5373354/0539059262/</t>
  </si>
  <si>
    <t>AIBS_790243131</t>
  </si>
  <si>
    <t>Ai65F-422571</t>
  </si>
  <si>
    <t>https://download.brainimagelibrary.org/65/e5/65e5fc45d5373354/0539060532/</t>
  </si>
  <si>
    <t>/bil/data/65/e5/65e5fc45d5373354/0539060532/</t>
  </si>
  <si>
    <t>AIBS_737287459</t>
  </si>
  <si>
    <t>Ai14-Homo-405785</t>
  </si>
  <si>
    <t>https://download.brainimagelibrary.org/65/e5/65e5fc45d5373354/0539062079/</t>
  </si>
  <si>
    <t>/bil/data/65/e5/65e5fc45d5373354/0539062079/</t>
  </si>
  <si>
    <t>AIBS_823586843</t>
  </si>
  <si>
    <t>Ai65F-HOMO-451830</t>
  </si>
  <si>
    <t>https://download.brainimagelibrary.org/72/f3/72f3f3e249a07462/mnt/ostenmitragrid/rpalanis/osten-U01/batch3transfers_180706/Chat_Ai75_M_372143_180328/</t>
  </si>
  <si>
    <t>/bil/data/72/f3/72f3f3e249a07462/mnt/ostenmitragrid/rpalanis/osten-U01/batch3transfers_180706/Chat_Ai75_M_372143_180328/</t>
  </si>
  <si>
    <t>72f3f3e249a07462</t>
  </si>
  <si>
    <t>Chat_Ai75_M_372143</t>
  </si>
  <si>
    <t>Strain_Name='C57BL6';Cre_Driver_Line=Chat';Reporter_Name='Ai75';</t>
  </si>
  <si>
    <t>cell counting</t>
  </si>
  <si>
    <t>Collection 72f3f3e249a07462</t>
  </si>
  <si>
    <t>https://download.brainimagelibrary.org/72/f3/72f3f3e249a07462/mnt/ostenmitragrid/rpalanis/osten-U01/batch3transfers_180706/Ctgf-T2A_Ai75_F_371801_180402/</t>
  </si>
  <si>
    <t>/bil/data/72/f3/72f3f3e249a07462/mnt/ostenmitragrid/rpalanis/osten-U01/batch3transfers_180706/Ctgf-T2A_Ai75_F_371801_180402/</t>
  </si>
  <si>
    <t>Ctgf-T2A_Ai75_F_371801</t>
  </si>
  <si>
    <t>Strain_Name='C57BL6';Cre_Driver_Line='Ctgf-T2A';Reporter_Name='Ai75';</t>
  </si>
  <si>
    <t>https://download.brainimagelibrary.org/72/f3/72f3f3e249a07462/mnt/ostenmitragrid/rpalanis/osten-U01/batch3transfers_180706/Ctgf-T2A_Ai75_F_371802_180410/</t>
  </si>
  <si>
    <t>/bil/data/72/f3/72f3f3e249a07462/mnt/ostenmitragrid/rpalanis/osten-U01/batch3transfers_180706/Ctgf-T2A_Ai75_F_371802_180410/</t>
  </si>
  <si>
    <t>Ctgf-T2A_Ai75_F_371802</t>
  </si>
  <si>
    <t>https://download.brainimagelibrary.org/72/f3/72f3f3e249a07462/mnt/ostenmitragrid/rpalanis/osten-U01/batch3transfers_180706/Ctgf-T2A_Ai75_F_371803_180405/</t>
  </si>
  <si>
    <t>/bil/data/72/f3/72f3f3e249a07462/mnt/ostenmitragrid/rpalanis/osten-U01/batch3transfers_180706/Ctgf-T2A_Ai75_F_371803_180405/</t>
  </si>
  <si>
    <t>Ctgf-T2A_Ai75_F_371803</t>
  </si>
  <si>
    <t>https://download.brainimagelibrary.org/72/f3/72f3f3e249a07462/mnt/ostenmitragrid/rpalanis/osten-U01/batch3transfers_180706/Ctgf-T2A_Ai75_M_371797_180514/</t>
  </si>
  <si>
    <t>/bil/data/72/f3/72f3f3e249a07462/mnt/ostenmitragrid/rpalanis/osten-U01/batch3transfers_180706/Ctgf-T2A_Ai75_M_371797_180514/</t>
  </si>
  <si>
    <t>Ctgf-T2A_Ai75_M_371797</t>
  </si>
  <si>
    <t>https://download.brainimagelibrary.org/72/f3/72f3f3e249a07462/mnt/ostenmitragrid/rpalanis/osten-U01/batch3transfers_180706/Ctgf-T2A_Ai75_M_390698_180616/</t>
  </si>
  <si>
    <t>/bil/data/72/f3/72f3f3e249a07462/mnt/ostenmitragrid/rpalanis/osten-U01/batch3transfers_180706/Ctgf-T2A_Ai75_M_390698_180616/</t>
  </si>
  <si>
    <t>Ctgf-T2A_Ai75_M_390698</t>
  </si>
  <si>
    <t>https://download.brainimagelibrary.org/72/f3/72f3f3e249a07462/mnt/ostenmitragrid/rpalanis/osten-U01/batch3transfers_180706/Ntsr1_Ai75_M_360725_180612/</t>
  </si>
  <si>
    <t>/bil/data/72/f3/72f3f3e249a07462/mnt/ostenmitragrid/rpalanis/osten-U01/batch3transfers_180706/Ntsr1_Ai75_M_360725_180612/</t>
  </si>
  <si>
    <t>Ntsr1_Ai75_M_360725</t>
  </si>
  <si>
    <t>Strain_Name='C57BL6';Cre_Driver_Line='Ntsr1';Reporter_Name='Ai75';</t>
  </si>
  <si>
    <t>https://download.brainimagelibrary.org/72/f3/72f3f3e249a07462/mnt/ostenmitragrid/rpalanis/osten-U01/batch3transfers_180706/Ntsr1_Ai75_M_361835_180609/</t>
  </si>
  <si>
    <t>/bil/data/72/f3/72f3f3e249a07462/mnt/ostenmitragrid/rpalanis/osten-U01/batch3transfers_180706/Ntsr1_Ai75_M_361835_180609/</t>
  </si>
  <si>
    <t>Ntsr1_Ai75_M_361835</t>
  </si>
  <si>
    <t>https://download.brainimagelibrary.org/72/f3/72f3f3e249a07462/mnt/ostenmitragrid/rpalanis/osten-U01/batch3transfers_180706/Ntsr1_Ai75_M_361836_180610/</t>
  </si>
  <si>
    <t>/bil/data/72/f3/72f3f3e249a07462/mnt/ostenmitragrid/rpalanis/osten-U01/batch3transfers_180706/Ntsr1_Ai75_M_361836_180610/</t>
  </si>
  <si>
    <t>Ntsr1_Ai75_M_361836</t>
  </si>
  <si>
    <t>https://download.brainimagelibrary.org/72/f3/72f3f3e249a07462/mnt/ostenmitragrid/rpalanis/osten-U01/batch3transfers_180706/Ntsr1_Ai75_M_361838_180611/</t>
  </si>
  <si>
    <t>/bil/data/72/f3/72f3f3e249a07462/mnt/ostenmitragrid/rpalanis/osten-U01/batch3transfers_180706/Ntsr1_Ai75_M_361838_180611/</t>
  </si>
  <si>
    <t>Ntsr1_Ai75_M_361838</t>
  </si>
  <si>
    <t>https://download.brainimagelibrary.org/72/f3/72f3f3e249a07462/mnt/ostenmitragrid/rpalanis/osten-U01/batch3transfers_180706/Ntsr1_Ai75_M_369402_180613/</t>
  </si>
  <si>
    <t>/bil/data/72/f3/72f3f3e249a07462/mnt/ostenmitragrid/rpalanis/osten-U01/batch3transfers_180706/Ntsr1_Ai75_M_369402_180613/</t>
  </si>
  <si>
    <t>Ntsr1_Ai75_M_369402</t>
  </si>
  <si>
    <t>https://download.brainimagelibrary.org/72/f3/72f3f3e249a07462/mnt/ostenmitragrid/rpalanis/osten-U01/batch3transfers_180706/Ntsr1_Ai75_M_369820_180608/</t>
  </si>
  <si>
    <t>/bil/data/72/f3/72f3f3e249a07462/mnt/ostenmitragrid/rpalanis/osten-U01/batch3transfers_180706/Ntsr1_Ai75_M_369820_180608/</t>
  </si>
  <si>
    <t>Ntsr1_Ai75_M_369820</t>
  </si>
  <si>
    <t>https://download.brainimagelibrary.org/72/f3/72f3f3e249a07462/mnt/ostenmitragrid/rpalanis/osten-U01/batch3transfers_180706/Rbp4_Ai75_F_392436_180620/</t>
  </si>
  <si>
    <t>/bil/data/72/f3/72f3f3e249a07462/mnt/ostenmitragrid/rpalanis/osten-U01/batch3transfers_180706/Rbp4_Ai75_F_392436_180620/</t>
  </si>
  <si>
    <t>Rbp4_Ai75_F_392436</t>
  </si>
  <si>
    <t>Strain_Name='C57BL6';Cre_Driver_Line='Rbp4';Reporter_Name='Ai75';</t>
  </si>
  <si>
    <t>https://download.brainimagelibrary.org/72/f3/72f3f3e249a07462/mnt/ostenmitragrid/rpalanis/osten-U01/batch3transfers_180706/Rbp4_Ai75_F_392438_180618/</t>
  </si>
  <si>
    <t>/bil/data/72/f3/72f3f3e249a07462/mnt/ostenmitragrid/rpalanis/osten-U01/batch3transfers_180706/Rbp4_Ai75_F_392438_180618/</t>
  </si>
  <si>
    <t>Rbp4_Ai75_F_392438</t>
  </si>
  <si>
    <t>https://download.brainimagelibrary.org/72/f3/72f3f3e249a07462/mnt/ostenmitragrid/rpalanis/osten-U01/batch3transfers_180706/Rbp4_Ai75_M_392431_180617/</t>
  </si>
  <si>
    <t>/bil/data/72/f3/72f3f3e249a07462/mnt/ostenmitragrid/rpalanis/osten-U01/batch3transfers_180706/Rbp4_Ai75_M_392431_180617/</t>
  </si>
  <si>
    <t>Rbp4_Ai75_M_392431</t>
  </si>
  <si>
    <t>https://download.brainimagelibrary.org/72/f3/72f3f3e249a07462/mnt/ostenmitragrid/rpalanis/osten-U01/batch3transfers_180706/Rbp4_Ai75_M_392433_180619/</t>
  </si>
  <si>
    <t>/bil/data/72/f3/72f3f3e249a07462/mnt/ostenmitragrid/rpalanis/osten-U01/batch3transfers_180706/Rbp4_Ai75_M_392433_180619/</t>
  </si>
  <si>
    <t>Rbp4_Ai75_M_392433</t>
  </si>
  <si>
    <t>https://download.brainimagelibrary.org/72/f3/72f3f3e249a07462/mnt/ostenmitragrid/rpalanis/osten-U01/batch3transfers_180706/Rorb_Ai75_F_342481_180524/</t>
  </si>
  <si>
    <t>/bil/data/72/f3/72f3f3e249a07462/mnt/ostenmitragrid/rpalanis/osten-U01/batch3transfers_180706/Rorb_Ai75_F_342481_180524/</t>
  </si>
  <si>
    <t>Rorb_Ai75_F_342481</t>
  </si>
  <si>
    <t>Strain_Name='C57BL6';Cre_Driver_Line='Rorb';Reporter_Name='Ai75';</t>
  </si>
  <si>
    <t>https://download.brainimagelibrary.org/72/f3/72f3f3e249a07462/mnt/ostenmitragrid/rpalanis/osten-U01/batch3transfers_180706/Rorb_Ai75_F_343204_180527/</t>
  </si>
  <si>
    <t>/bil/data/72/f3/72f3f3e249a07462/mnt/ostenmitragrid/rpalanis/osten-U01/batch3transfers_180706/Rorb_Ai75_F_343204_180527/</t>
  </si>
  <si>
    <t>Rorb_Ai75_F_343204</t>
  </si>
  <si>
    <t>https://download.brainimagelibrary.org/72/f3/72f3f3e249a07462/mnt/ostenmitragrid/rpalanis/osten-U01/batch3transfers_180706/Rorb_Ai75_F_343205_180526/</t>
  </si>
  <si>
    <t>/bil/data/72/f3/72f3f3e249a07462/mnt/ostenmitragrid/rpalanis/osten-U01/batch3transfers_180706/Rorb_Ai75_F_343205_180526/</t>
  </si>
  <si>
    <t>Rorb_Ai75_F_343205</t>
  </si>
  <si>
    <t>https://download.brainimagelibrary.org/72/f3/72f3f3e249a07462/mnt/ostenmitragrid/rpalanis/osten-U01/batch3transfers_180706/Rorb_Ai75_F_347585_180607/</t>
  </si>
  <si>
    <t>/bil/data/72/f3/72f3f3e249a07462/mnt/ostenmitragrid/rpalanis/osten-U01/batch3transfers_180706/Rorb_Ai75_F_347585_180607/</t>
  </si>
  <si>
    <t>Rorb_Ai75_F_347585</t>
  </si>
  <si>
    <t>https://download.brainimagelibrary.org/72/f3/72f3f3e249a07462/mnt/ostenmitragrid/rpalanis/osten-U01/batch3transfers_180706/Rorb_Ai75_F_357499_180525/</t>
  </si>
  <si>
    <t>/bil/data/72/f3/72f3f3e249a07462/mnt/ostenmitragrid/rpalanis/osten-U01/batch3transfers_180706/Rorb_Ai75_F_357499_180525/</t>
  </si>
  <si>
    <t>Rorb_Ai75_F_357499</t>
  </si>
  <si>
    <t>https://download.brainimagelibrary.org/72/f3/72f3f3e249a07462/mnt/ostenmitragrid/rpalanis/osten-U01/batch3transfers_180706/Rorb_Ai75_F_365366_180520/</t>
  </si>
  <si>
    <t>/bil/data/72/f3/72f3f3e249a07462/mnt/ostenmitragrid/rpalanis/osten-U01/batch3transfers_180706/Rorb_Ai75_F_365366_180520/</t>
  </si>
  <si>
    <t>Rorb_Ai75_F_365366</t>
  </si>
  <si>
    <t>https://download.brainimagelibrary.org/72/f3/72f3f3e249a07462/mnt/ostenmitragrid/rpalanis/osten-U01/batch3transfers_180706/Rorb_Ai75_F_369282_180522/</t>
  </si>
  <si>
    <t>/bil/data/72/f3/72f3f3e249a07462/mnt/ostenmitragrid/rpalanis/osten-U01/batch3transfers_180706/Rorb_Ai75_F_369282_180522/</t>
  </si>
  <si>
    <t>Rorb_Ai75_F_369282</t>
  </si>
  <si>
    <t>https://download.brainimagelibrary.org/72/f3/72f3f3e249a07462/mnt/ostenmitragrid/rpalanis/osten-U01/batch3transfers_180706/Rorb_Ai75_M_361551_180515/</t>
  </si>
  <si>
    <t>/bil/data/72/f3/72f3f3e249a07462/mnt/ostenmitragrid/rpalanis/osten-U01/batch3transfers_180706/Rorb_Ai75_M_361551_180515/</t>
  </si>
  <si>
    <t>Rorb_Ai75_M_361551</t>
  </si>
  <si>
    <t>https://download.brainimagelibrary.org/72/f3/72f3f3e249a07462/mnt/ostenmitragrid/rpalanis/osten-U01/batch3transfers_180706/Rorb_Ai75_M_365363_180521/</t>
  </si>
  <si>
    <t>/bil/data/72/f3/72f3f3e249a07462/mnt/ostenmitragrid/rpalanis/osten-U01/batch3transfers_180706/Rorb_Ai75_M_365363_180521/</t>
  </si>
  <si>
    <t>Rorb_Ai75_M_365363</t>
  </si>
  <si>
    <t>https://download.brainimagelibrary.org/72/f3/72f3f3e249a07462/mnt/ostenmitragrid/rpalanis/osten-U01/batch3transfers_180706/Rorb_Ai75_M_365364_180519/</t>
  </si>
  <si>
    <t>/bil/data/72/f3/72f3f3e249a07462/mnt/ostenmitragrid/rpalanis/osten-U01/batch3transfers_180706/Rorb_Ai75_M_365364_180519/</t>
  </si>
  <si>
    <t>Rorb_Ai75_M_365364</t>
  </si>
  <si>
    <t>https://download.brainimagelibrary.org/72/f3/72f3f3e249a07462/mnt/ostenmitragrid/rpalanis/osten-U01/batch3transfers_180706/Rorb_Ai75_M_365365_180518/</t>
  </si>
  <si>
    <t>/bil/data/72/f3/72f3f3e249a07462/mnt/ostenmitragrid/rpalanis/osten-U01/batch3transfers_180706/Rorb_Ai75_M_365365_180518/</t>
  </si>
  <si>
    <t>Rorb_Ai75_M_365365</t>
  </si>
  <si>
    <t>https://download.brainimagelibrary.org/f3/fe/f3fe697cfb89762e/mnt/ostenmitragrid/rpalanis/osten-U01/Batch2transfers-180321/Chat_Ai75_F_372147_180309/</t>
  </si>
  <si>
    <t>/bil/data/f3/fe/f3fe697cfb89762e/mnt/ostenmitragrid/rpalanis/osten-U01/Batch2transfers-180321/Chat_Ai75_F_372147_180309/</t>
  </si>
  <si>
    <t>f3fe697cfb89762e</t>
  </si>
  <si>
    <t>Chat_Ai75_F_372147</t>
  </si>
  <si>
    <t>Strain_Name='C57BL6';Cre_Driver_Line='Chat';Reporter_Name='Ai75';</t>
  </si>
  <si>
    <t>Collection f3fe697cfb89762e</t>
  </si>
  <si>
    <t>https://download.brainimagelibrary.org/f3/fe/f3fe697cfb89762e/mnt/ostenmitragrid/rpalanis/osten-U01/Batch2transfers-180321/Chat_Ai75_F_372148_180303/</t>
  </si>
  <si>
    <t>/bil/data/f3/fe/f3fe697cfb89762e/mnt/ostenmitragrid/rpalanis/osten-U01/Batch2transfers-180321/Chat_Ai75_F_372148_180303/</t>
  </si>
  <si>
    <t>Chat_Ai75_F_372148</t>
  </si>
  <si>
    <t>https://download.brainimagelibrary.org/f3/fe/f3fe697cfb89762e/mnt/ostenmitragrid/rpalanis/osten-U01/Batch2transfers-180321/Chat_Ai75_F_372149_180308/</t>
  </si>
  <si>
    <t>/bil/data/f3/fe/f3fe697cfb89762e/mnt/ostenmitragrid/rpalanis/osten-U01/Batch2transfers-180321/Chat_Ai75_F_372149_180308/</t>
  </si>
  <si>
    <t>Chat_Ai75_F_372149</t>
  </si>
  <si>
    <t>https://download.brainimagelibrary.org/f3/fe/f3fe697cfb89762e/mnt/ostenmitragrid/rpalanis/osten-U01/Batch2transfers-180321/Chat_Ai75_F_372150_180302/</t>
  </si>
  <si>
    <t>/bil/data/f3/fe/f3fe697cfb89762e/mnt/ostenmitragrid/rpalanis/osten-U01/Batch2transfers-180321/Chat_Ai75_F_372150_180302/</t>
  </si>
  <si>
    <t>Chat_Ai75_F_372150</t>
  </si>
  <si>
    <t>https://download.brainimagelibrary.org/f3/fe/f3fe697cfb89762e/mnt/ostenmitragrid/rpalanis/osten-U01/Batch2transfers-180321/Chat_Ai75_M_372145_180301/</t>
  </si>
  <si>
    <t>/bil/data/f3/fe/f3fe697cfb89762e/mnt/ostenmitragrid/rpalanis/osten-U01/Batch2transfers-180321/Chat_Ai75_M_372145_180301/</t>
  </si>
  <si>
    <t>Chat_Ai75_M_372145</t>
  </si>
  <si>
    <t>https://download.brainimagelibrary.org/f3/fe/f3fe697cfb89762e/mnt/ostenmitragrid/rpalanis/osten-U01/Batch2transfers-180321/Chat_Ai75_M_372146_180305/</t>
  </si>
  <si>
    <t>/bil/data/f3/fe/f3fe697cfb89762e/mnt/ostenmitragrid/rpalanis/osten-U01/Batch2transfers-180321/Chat_Ai75_M_372146_180305/</t>
  </si>
  <si>
    <t>Chat_Ai75_M_372146</t>
  </si>
  <si>
    <t>https://download.brainimagelibrary.org/f3/fe/f3fe697cfb89762e/mnt/ostenmitragrid/rpalanis/osten-U01/Batch2transfers-180321/Cux2_Ai75_F_320741_170604/</t>
  </si>
  <si>
    <t>/bil/data/f3/fe/f3fe697cfb89762e/mnt/ostenmitragrid/rpalanis/osten-U01/Batch2transfers-180321/Cux2_Ai75_F_320741_170604/</t>
  </si>
  <si>
    <t>Cux2_Ai75_F_320741</t>
  </si>
  <si>
    <t>Strain_Name='C57BL6';Cre_Driver_Line='Cux2';Reporter_Name='Ai75';</t>
  </si>
  <si>
    <t>https://download.brainimagelibrary.org/f3/fe/f3fe697cfb89762e/mnt/ostenmitragrid/rpalanis/osten-U01/Batch2transfers-180321/Cux2_Ai75_F_320743_170605/</t>
  </si>
  <si>
    <t>/bil/data/f3/fe/f3fe697cfb89762e/mnt/ostenmitragrid/rpalanis/osten-U01/Batch2transfers-180321/Cux2_Ai75_F_320743_170605/</t>
  </si>
  <si>
    <t>Cux2_Ai75_F_320743</t>
  </si>
  <si>
    <t>https://download.brainimagelibrary.org/f3/fe/f3fe697cfb89762e/mnt/ostenmitragrid/rpalanis/osten-U01/Batch2transfers-180321/Cux2_Ai75_F_320745_170607/</t>
  </si>
  <si>
    <t>/bil/data/f3/fe/f3fe697cfb89762e/mnt/ostenmitragrid/rpalanis/osten-U01/Batch2transfers-180321/Cux2_Ai75_F_320745_170607/</t>
  </si>
  <si>
    <t>Cux2_Ai75_F_320745</t>
  </si>
  <si>
    <t>https://download.brainimagelibrary.org/f3/fe/f3fe697cfb89762e/mnt/ostenmitragrid/rpalanis/osten-U01/Batch2transfers-180321/Cux2_Ai75_M_307671_170509/</t>
  </si>
  <si>
    <t>/bil/data/f3/fe/f3fe697cfb89762e/mnt/ostenmitragrid/rpalanis/osten-U01/Batch2transfers-180321/Cux2_Ai75_M_307671_170509/</t>
  </si>
  <si>
    <t>Cux2_Ai75_M_307671</t>
  </si>
  <si>
    <t>https://download.brainimagelibrary.org/f3/fe/f3fe697cfb89762e/mnt/ostenmitragrid/rpalanis/osten-U01/Batch2transfers-180321/Cux2_Ai75_M_327092_170922/</t>
  </si>
  <si>
    <t>/bil/data/f3/fe/f3fe697cfb89762e/mnt/ostenmitragrid/rpalanis/osten-U01/Batch2transfers-180321/Cux2_Ai75_M_327092_170922/</t>
  </si>
  <si>
    <t>Cux2_Ai75_M_327092</t>
  </si>
  <si>
    <t>https://download.brainimagelibrary.org/f3/fe/f3fe697cfb89762e/mnt/ostenmitragrid/rpalanis/osten-U01/Batch2transfers-180321/Cux2_Ai75_M_327096_170922/</t>
  </si>
  <si>
    <t>/bil/data/f3/fe/f3fe697cfb89762e/mnt/ostenmitragrid/rpalanis/osten-U01/Batch2transfers-180321/Cux2_Ai75_M_327096_170922/</t>
  </si>
  <si>
    <t>Cux2_Ai75_M_327096</t>
  </si>
  <si>
    <t>https://download.brainimagelibrary.org/f3/fe/f3fe697cfb89762e/mnt/ostenmitragrid/rpalanis/osten-U01/Batch2transfers-180321/Cux2_Ai75_M_327097_170925/</t>
  </si>
  <si>
    <t>/bil/data/f3/fe/f3fe697cfb89762e/mnt/ostenmitragrid/rpalanis/osten-U01/Batch2transfers-180321/Cux2_Ai75_M_327097_170925/</t>
  </si>
  <si>
    <t>Cux2_Ai75_M_327097</t>
  </si>
  <si>
    <t>https://download.brainimagelibrary.org/f3/fe/f3fe697cfb89762e/mnt/ostenmitragrid/rpalanis/osten-U01/Batch2transfers-180321/Ntsr1_Ai75_F_344098_171204/</t>
  </si>
  <si>
    <t>/bil/data/f3/fe/f3fe697cfb89762e/mnt/ostenmitragrid/rpalanis/osten-U01/Batch2transfers-180321/Ntsr1_Ai75_F_344098_171204/</t>
  </si>
  <si>
    <t>Ntsr1_Ai75_F_344098</t>
  </si>
  <si>
    <t>https://download.brainimagelibrary.org/f3/fe/f3fe697cfb89762e/mnt/ostenmitragrid/rpalanis/osten-U01/Batch2transfers-180321/Ntsr1_Ai75_F_344719_171116/</t>
  </si>
  <si>
    <t>/bil/data/f3/fe/f3fe697cfb89762e/mnt/ostenmitragrid/rpalanis/osten-U01/Batch2transfers-180321/Ntsr1_Ai75_F_344719_171116/</t>
  </si>
  <si>
    <t>Ntsr1_Ai75_F_344719</t>
  </si>
  <si>
    <t>https://download.brainimagelibrary.org/f3/fe/f3fe697cfb89762e/mnt/ostenmitragrid/rpalanis/osten-U01/Batch2transfers-180321/Ntsr1_Ai75_F_344720_171120/</t>
  </si>
  <si>
    <t>/bil/data/f3/fe/f3fe697cfb89762e/mnt/ostenmitragrid/rpalanis/osten-U01/Batch2transfers-180321/Ntsr1_Ai75_F_344720_171120/</t>
  </si>
  <si>
    <t>Ntsr1_Ai75_F_344720</t>
  </si>
  <si>
    <t>https://download.brainimagelibrary.org/f3/fe/f3fe697cfb89762e/mnt/ostenmitragrid/rpalanis/osten-U01/Batch2transfers-180321/Ntsr1_Ai75_F_353973_171202/</t>
  </si>
  <si>
    <t>/bil/data/f3/fe/f3fe697cfb89762e/mnt/ostenmitragrid/rpalanis/osten-U01/Batch2transfers-180321/Ntsr1_Ai75_F_353973_171202/</t>
  </si>
  <si>
    <t>Ntsr1_Ai75_F_353973</t>
  </si>
  <si>
    <t>https://download.brainimagelibrary.org/f3/fe/f3fe697cfb89762e/mnt/ostenmitragrid/rpalanis/osten-U01/Batch2transfers-180321/Ntsr1_Ai75_F_353974_171201/</t>
  </si>
  <si>
    <t>/bil/data/f3/fe/f3fe697cfb89762e/mnt/ostenmitragrid/rpalanis/osten-U01/Batch2transfers-180321/Ntsr1_Ai75_F_353974_171201/</t>
  </si>
  <si>
    <t>Ntsr1_Ai75_F_353974</t>
  </si>
  <si>
    <t>https://download.brainimagelibrary.org/f3/fe/f3fe697cfb89762e/mnt/ostenmitragrid/rpalanis/osten-U01/Batch2transfers-180321/Ntsr1_Ai75_M_344713_171115/</t>
  </si>
  <si>
    <t>/bil/data/f3/fe/f3fe697cfb89762e/mnt/ostenmitragrid/rpalanis/osten-U01/Batch2transfers-180321/Ntsr1_Ai75_M_344713_171115/</t>
  </si>
  <si>
    <t>Ntsr1_Ai75_M_344713</t>
  </si>
  <si>
    <t>https://download.brainimagelibrary.org/f3/fe/f3fe697cfb89762e/mnt/ostenmitragrid/rpalanis/osten-U01/Batch2transfers-180321/Ntsr1_Ai75_M_344714_171017/</t>
  </si>
  <si>
    <t>/bil/data/f3/fe/f3fe697cfb89762e/mnt/ostenmitragrid/rpalanis/osten-U01/Batch2transfers-180321/Ntsr1_Ai75_M_344714_171017/</t>
  </si>
  <si>
    <t>Ntsr1_Ai75_M_344714</t>
  </si>
  <si>
    <t>https://download.brainimagelibrary.org/f3/fe/f3fe697cfb89762e/mnt/ostenmitragrid/rpalanis/osten-U01/Batch2transfers-180321/Ntsr1_Ai75_M_353969_171205/</t>
  </si>
  <si>
    <t>/bil/data/f3/fe/f3fe697cfb89762e/mnt/ostenmitragrid/rpalanis/osten-U01/Batch2transfers-180321/Ntsr1_Ai75_M_353969_171205/</t>
  </si>
  <si>
    <t>Ntsr1_Ai75_M_353969</t>
  </si>
  <si>
    <t>https://download.brainimagelibrary.org/f3/fe/f3fe697cfb89762e/mnt/ostenmitragrid/rpalanis/osten-U01/Batch2transfers-180321/Rbp4_Ai75_F_341741_171019/</t>
  </si>
  <si>
    <t>/bil/data/f3/fe/f3fe697cfb89762e/mnt/ostenmitragrid/rpalanis/osten-U01/Batch2transfers-180321/Rbp4_Ai75_F_341741_171019/</t>
  </si>
  <si>
    <t>Rbp4_Ai75_F_341741</t>
  </si>
  <si>
    <t>https://download.brainimagelibrary.org/f3/fe/f3fe697cfb89762e/mnt/ostenmitragrid/rpalanis/osten-U01/Batch2transfers-180321/Rbp4_Ai75_F_361758_180116/</t>
  </si>
  <si>
    <t>/bil/data/f3/fe/f3fe697cfb89762e/mnt/ostenmitragrid/rpalanis/osten-U01/Batch2transfers-180321/Rbp4_Ai75_F_361758_180116/</t>
  </si>
  <si>
    <t>Rbp4_Ai75_F_361758</t>
  </si>
  <si>
    <t>https://download.brainimagelibrary.org/f3/fe/f3fe697cfb89762e/mnt/ostenmitragrid/rpalanis/osten-U01/Batch2transfers-180321/Rbp4_Ai75_F_362698_180119/</t>
  </si>
  <si>
    <t>/bil/data/f3/fe/f3fe697cfb89762e/mnt/ostenmitragrid/rpalanis/osten-U01/Batch2transfers-180321/Rbp4_Ai75_F_362698_180119/</t>
  </si>
  <si>
    <t>Rbp4_Ai75_F_362698</t>
  </si>
  <si>
    <t>https://download.brainimagelibrary.org/f3/fe/f3fe697cfb89762e/mnt/ostenmitragrid/rpalanis/osten-U01/Batch2transfers-180321/Rbp4_Ai75_F_362700_180118/</t>
  </si>
  <si>
    <t>/bil/data/f3/fe/f3fe697cfb89762e/mnt/ostenmitragrid/rpalanis/osten-U01/Batch2transfers-180321/Rbp4_Ai75_F_362700_180118/</t>
  </si>
  <si>
    <t>Rbp4_Ai75_F_362700</t>
  </si>
  <si>
    <t>https://download.brainimagelibrary.org/f3/fe/f3fe697cfb89762e/mnt/ostenmitragrid/rpalanis/osten-U01/Batch2transfers-180321/Rbp4_Ai75_M_353906_171207/</t>
  </si>
  <si>
    <t>/bil/data/f3/fe/f3fe697cfb89762e/mnt/ostenmitragrid/rpalanis/osten-U01/Batch2transfers-180321/Rbp4_Ai75_M_353906_171207/</t>
  </si>
  <si>
    <t>Rbp4_Ai75_M_353906</t>
  </si>
  <si>
    <t>https://download.brainimagelibrary.org/f3/fe/f3fe697cfb89762e/mnt/ostenmitragrid/rpalanis/osten-U01/Batch2transfers-180321/Rbp4_Ai75_M_361753_180105/</t>
  </si>
  <si>
    <t>/bil/data/f3/fe/f3fe697cfb89762e/mnt/ostenmitragrid/rpalanis/osten-U01/Batch2transfers-180321/Rbp4_Ai75_M_361753_180105/</t>
  </si>
  <si>
    <t>Rbp4_Ai75_M_361753</t>
  </si>
  <si>
    <t>https://download.brainimagelibrary.org/f3/fe/f3fe697cfb89762e/mnt/ostenmitragrid/rpalanis/osten-U01/Batch2transfers-180321/Rbp4_Ai75_M_361756_180115/</t>
  </si>
  <si>
    <t>/bil/data/f3/fe/f3fe697cfb89762e/mnt/ostenmitragrid/rpalanis/osten-U01/Batch2transfers-180321/Rbp4_Ai75_M_361756_180115/</t>
  </si>
  <si>
    <t>Rbp4_Ai75_M_361756</t>
  </si>
  <si>
    <t>https://download.brainimagelibrary.org/f3/fe/f3fe697cfb89762e/mnt/ostenmitragrid/rpalanis/osten-U01/Batch2transfers-180321/Rbp4_Ai75_M_362696_180117/</t>
  </si>
  <si>
    <t>/bil/data/f3/fe/f3fe697cfb89762e/mnt/ostenmitragrid/rpalanis/osten-U01/Batch2transfers-180321/Rbp4_Ai75_M_362696_180117/</t>
  </si>
  <si>
    <t>Rbp4_Ai75_M_362696</t>
  </si>
  <si>
    <t>https://download.brainimagelibrary.org/f3/fe/f3fe697cfb89762e/mnt/ostenmitragrid/rpalanis/osten-U01/Batch2transfers-180321/Tlx3_Ai75_F_337580_171016/</t>
  </si>
  <si>
    <t>/bil/data/f3/fe/f3fe697cfb89762e/mnt/ostenmitragrid/rpalanis/osten-U01/Batch2transfers-180321/Tlx3_Ai75_F_337580_171016/</t>
  </si>
  <si>
    <t>Tlx3_Ai75_F_337580</t>
  </si>
  <si>
    <t>Strain_Name='C57BL6';Cre_Driver_Line='Tlx3';Reporter_Name='Ai75';</t>
  </si>
  <si>
    <t>https://download.brainimagelibrary.org/f3/fe/f3fe697cfb89762e/mnt/ostenmitragrid/rpalanis/osten-U01/Batch2transfers-180321/Tlx3_Ai75_F_337581_171229/</t>
  </si>
  <si>
    <t>/bil/data/f3/fe/f3fe697cfb89762e/mnt/ostenmitragrid/rpalanis/osten-U01/Batch2transfers-180321/Tlx3_Ai75_F_337581_171229/</t>
  </si>
  <si>
    <t>Tlx3_Ai75_F_337581</t>
  </si>
  <si>
    <t>https://download.brainimagelibrary.org/f3/fe/f3fe697cfb89762e/mnt/ostenmitragrid/rpalanis/osten-U01/Batch2transfers-180321/Tlx3_Ai75_F_345956_171209/</t>
  </si>
  <si>
    <t>/bil/data/f3/fe/f3fe697cfb89762e/mnt/ostenmitragrid/rpalanis/osten-U01/Batch2transfers-180321/Tlx3_Ai75_F_345956_171209/</t>
  </si>
  <si>
    <t>Tlx3_Ai75_F_345956</t>
  </si>
  <si>
    <t>https://download.brainimagelibrary.org/f3/fe/f3fe697cfb89762e/mnt/ostenmitragrid/rpalanis/osten-U01/Batch2transfers-180321/Tlx3_Ai75_F_345957_171208/</t>
  </si>
  <si>
    <t>/bil/data/f3/fe/f3fe697cfb89762e/mnt/ostenmitragrid/rpalanis/osten-U01/Batch2transfers-180321/Tlx3_Ai75_F_345957_171208/</t>
  </si>
  <si>
    <t>Tlx3_Ai75_F_345957</t>
  </si>
  <si>
    <t>https://download.brainimagelibrary.org/f3/fe/f3fe697cfb89762e/mnt/ostenmitragrid/rpalanis/osten-U01/Batch2transfers-180321/Tlx3_Ai75_M_361895_180127/</t>
  </si>
  <si>
    <t>/bil/data/f3/fe/f3fe697cfb89762e/mnt/ostenmitragrid/rpalanis/osten-U01/Batch2transfers-180321/Tlx3_Ai75_M_361895_180127/</t>
  </si>
  <si>
    <t>Tlx3_Ai75_M_361895</t>
  </si>
  <si>
    <t>https://download.brainimagelibrary.org/f3/fe/f3fe697cfb89762e/mnt/ostenmitragrid/rpalanis/osten-U01/Batch2transfers-180321/Tlx3_Ai75_M_361896_180130/</t>
  </si>
  <si>
    <t>/bil/data/f3/fe/f3fe697cfb89762e/mnt/ostenmitragrid/rpalanis/osten-U01/Batch2transfers-180321/Tlx3_Ai75_M_361896_180130/</t>
  </si>
  <si>
    <t>Tlx3_Ai75_M_361896</t>
  </si>
  <si>
    <t>https://download.brainimagelibrary.org/f3/fe/f3fe697cfb89762e/mnt/ostenmitragrid/rpalanis/osten-U01/Batch2transfers-180321/Tlx3_Ai75_M_361898_180126/</t>
  </si>
  <si>
    <t>/bil/data/f3/fe/f3fe697cfb89762e/mnt/ostenmitragrid/rpalanis/osten-U01/Batch2transfers-180321/Tlx3_Ai75_M_361898_180126/</t>
  </si>
  <si>
    <t>Tlx3_Ai75_M_361898</t>
  </si>
  <si>
    <t>https://download.brainimagelibrary.org/f3/fe/f3fe697cfb89762e/mnt/ostenmitragrid/rpalanis/osten-U01/Batch2transfers-180321/Tlx3_Ai75_M_361899_180123/</t>
  </si>
  <si>
    <t>/bil/data/f3/fe/f3fe697cfb89762e/mnt/ostenmitragrid/rpalanis/osten-U01/Batch2transfers-180321/Tlx3_Ai75_M_361899_180123/</t>
  </si>
  <si>
    <t>Tlx3_Ai75_M_361899</t>
  </si>
  <si>
    <t>https://download.brainimagelibrary.org/f3/fe/f3fe697cfb89762e/mnt/ostenmitragrid/rpalanis/osten-U01/Batch2transfers-180321/Tlx3_Ai75_M_361900_180122/</t>
  </si>
  <si>
    <t>/bil/data/f3/fe/f3fe697cfb89762e/mnt/ostenmitragrid/rpalanis/osten-U01/Batch2transfers-180321/Tlx3_Ai75_M_361900_180122/</t>
  </si>
  <si>
    <t>Tlx3_Ai75_M_361900</t>
  </si>
  <si>
    <t>https://download.brainimagelibrary.org/01/ca/01ca47efa7f1e692/mnt/osten_data/rpalanis/osten-U01/Batch7transfers_190921/Vglut1_GFP_F_F3_190816/</t>
  </si>
  <si>
    <t>/bil/data/01/ca/01ca47efa7f1e692/mnt/osten_data/rpalanis/osten-U01/Batch7transfers_190921/Vglut1_GFP_F_F3_190816/</t>
  </si>
  <si>
    <t>01ca47efa7f1e692</t>
  </si>
  <si>
    <t>Vglut1_GFP_F3_190816</t>
  </si>
  <si>
    <t>https://download.brainimagelibrary.org/03/03/0303af10041a0052/Calb1_GFP_F_F1_200408/</t>
  </si>
  <si>
    <t>/bil/data/03/03/0303af10041a0052/Calb1_GFP_F_F1_200408/</t>
  </si>
  <si>
    <t>0303af10041a0052</t>
  </si>
  <si>
    <t>Calb1_GFP_F_F1_200408</t>
  </si>
  <si>
    <t>Whole Brain</t>
  </si>
  <si>
    <t>Calb1_GFP_F1_200408</t>
  </si>
  <si>
    <t>https://download.brainimagelibrary.org/03/a3/03a3fb30abecca8c/Slc17a6_GFP_M_531891_200116</t>
  </si>
  <si>
    <t>/bil/data/03/a3/03a3fb30abecca8c/Slc17a6_GFP_M_531891_200116</t>
  </si>
  <si>
    <t>03a3fb30abecca8c</t>
  </si>
  <si>
    <t>Slc17a6_GFP_M_531891_200116</t>
  </si>
  <si>
    <t>https://download.brainimagelibrary.org/07/f2/07f21c2295514ba6/mnt/osten_data/rpalanis/osten-U01/Batch6transfers_190619/Crh1_GFP_F_F3_190514/</t>
  </si>
  <si>
    <t>/bil/data/07/f2/07f21c2295514ba6/mnt/osten_data/rpalanis/osten-U01/Batch6transfers_190619/Crh1_GFP_F_F3_190514/</t>
  </si>
  <si>
    <t>07f21c2295514ba6</t>
  </si>
  <si>
    <t>NCBI:txid10104</t>
  </si>
  <si>
    <t>Crh1_GFP_F3_190514</t>
  </si>
  <si>
    <t>https://download.brainimagelibrary.org/08/93/089363eac1157d22/NOS1_GFP_M_M8_201020/</t>
  </si>
  <si>
    <t>/bil/data/08/93/089363eac1157d22/NOS1_GFP_M_M8_201020/</t>
  </si>
  <si>
    <t>089363eac1157d22</t>
  </si>
  <si>
    <t>Nos1_GFP_M_M8_201020</t>
  </si>
  <si>
    <t>Nos1_GFP_M8_201020</t>
  </si>
  <si>
    <t>https://download.brainimagelibrary.org/0a/6e/0a6e839c4bdce8ab/Emx1_GFP_M_M4_190402/</t>
  </si>
  <si>
    <t>/bil/data/0a/6e/0a6e839c4bdce8ab/Emx1_GFP_M_M4_190402/</t>
  </si>
  <si>
    <t>0a6e839c4bdce8ab</t>
  </si>
  <si>
    <t>Emx1_GFP_M4_190402</t>
  </si>
  <si>
    <t>https://download.brainimagelibrary.org/10/98/10985ed66f0cb032/mnt/osten_data/rpalanis/osten-U01/Batch7transfers_190921/Vglut1_GFP_M_M4_190807/</t>
  </si>
  <si>
    <t>/bil/data/10/98/10985ed66f0cb032/mnt/osten_data/rpalanis/osten-U01/Batch7transfers_190921/Vglut1_GFP_M_M4_190807/</t>
  </si>
  <si>
    <t>10985ed66f0cb032</t>
  </si>
  <si>
    <t>Vglut1_GFP_M4_190807</t>
  </si>
  <si>
    <t>https://download.brainimagelibrary.org/11/7e/117eb5e8c42947b4/mnt/osten_data/rpalanis/osten-U01/Batch6transfers_190619/Emx1_GFP_M_M2_190329/</t>
  </si>
  <si>
    <t>/bil/data/11/7e/117eb5e8c42947b4/mnt/osten_data/rpalanis/osten-U01/Batch6transfers_190619/Emx1_GFP_M_M2_190329/</t>
  </si>
  <si>
    <t>117eb5e8c42947b4</t>
  </si>
  <si>
    <t>Emx1_GFP_M2_190329</t>
  </si>
  <si>
    <t>https://download.brainimagelibrary.org/12/8a/128af84fd9e2ef03/mnt/osten_data/rpalanis/osten-U01/Batch5transfers-190315/Olig2_GFP_F_F2_190227/</t>
  </si>
  <si>
    <t>/bil/data/12/8a/128af84fd9e2ef03/mnt/osten_data/rpalanis/osten-U01/Batch5transfers-190315/Olig2_GFP_F_F2_190227/</t>
  </si>
  <si>
    <t>128af84fd9e2ef03</t>
  </si>
  <si>
    <t>Olig2_GFP_F2_190227</t>
  </si>
  <si>
    <t>https://download.brainimagelibrary.org/17/23/172379b39d6252e9/Vglut1_GFP_F_F2_190801/</t>
  </si>
  <si>
    <t>/bil/data/17/23/172379b39d6252e9/Vglut1_GFP_F_F2_190801/</t>
  </si>
  <si>
    <t>172379b39d6252e9</t>
  </si>
  <si>
    <t>Vglut1_GFP_F2_190801</t>
  </si>
  <si>
    <t>https://download.brainimagelibrary.org/17/95/1795c20cb20a3b41/mnt/osten_data/rpalanis/osten-U01/Batch5transfers-190315/Oxt_GFP_F_F1_181125/</t>
  </si>
  <si>
    <t>/bil/data/17/95/1795c20cb20a3b41/mnt/osten_data/rpalanis/osten-U01/Batch5transfers-190315/Oxt_GFP_F_F1_181125/</t>
  </si>
  <si>
    <t>1795c20cb20a3b41</t>
  </si>
  <si>
    <t>NCBI:txid10106</t>
  </si>
  <si>
    <t>Oxt_GFP_F1_181125</t>
  </si>
  <si>
    <t>https://download.brainimagelibrary.org/18/9d/189dcb919434e516/mnt/osten_data/rpalanis/osten-U01/Batch5transfers-190315/Olig2_GFP_M_M2_190202/</t>
  </si>
  <si>
    <t>/bil/data/18/9d/189dcb919434e516/mnt/osten_data/rpalanis/osten-U01/Batch5transfers-190315/Olig2_GFP_M_M2_190202/</t>
  </si>
  <si>
    <t>189dcb919434e516</t>
  </si>
  <si>
    <t>Olig2_GFP_M2_190202</t>
  </si>
  <si>
    <t>https://download.brainimagelibrary.org/18/ce/18ce6f700c1e1f4e/mnt/osten_data/rpalanis/osten-U01/Batch7transfers_190921/Slc17a6_GFP_F_466703_190712/</t>
  </si>
  <si>
    <t>/bil/data/18/ce/18ce6f700c1e1f4e/mnt/osten_data/rpalanis/osten-U01/Batch7transfers_190921/Slc17a6_GFP_F_466703_190712/</t>
  </si>
  <si>
    <t>18ce6f700c1e1f4e</t>
  </si>
  <si>
    <t>Slc17a6_GFP_466703_190712</t>
  </si>
  <si>
    <t>https://download.brainimagelibrary.org/1e/72/1e72576e08931349/Crh1_GFP_M_M6_190502/</t>
  </si>
  <si>
    <t>/bil/data/1e/72/1e72576e08931349/Crh1_GFP_M_M6_190502/</t>
  </si>
  <si>
    <t>1e72576e08931349</t>
  </si>
  <si>
    <t>Crh1_GFP_M6_190502</t>
  </si>
  <si>
    <t>https://download.brainimagelibrary.org/23/53/23536b7b4cf3888e/Avptm_GFP_M_M2_181218/</t>
  </si>
  <si>
    <t>/bil/data/23/53/23536b7b4cf3888e/Avptm_GFP_M_M2_181218/</t>
  </si>
  <si>
    <t>23536b7b4cf3888e</t>
  </si>
  <si>
    <t>Avptm_GFP_M_M2_181218</t>
  </si>
  <si>
    <t>Avptm_GFP_M2_181218</t>
  </si>
  <si>
    <t>https://download.brainimagelibrary.org/24/4e/244e10da9188faf5/Emx1_GFP_F_F6_190419/</t>
  </si>
  <si>
    <t>/bil/data/24/4e/244e10da9188faf5/Emx1_GFP_F_F6_190419/</t>
  </si>
  <si>
    <t>244e10da9188faf5</t>
  </si>
  <si>
    <t>Emx1_GFP_F6_190419</t>
  </si>
  <si>
    <t>https://download.brainimagelibrary.org/26/fd/26fd2a8b4dd1767e/Vglut1_GFP_M_M5_190809/</t>
  </si>
  <si>
    <t>/bil/data/26/fd/26fd2a8b4dd1767e/Vglut1_GFP_M_M5_190809/</t>
  </si>
  <si>
    <t>26fd2a8b4dd1767e</t>
  </si>
  <si>
    <t>Vglut1_GFP_M5_190809</t>
  </si>
  <si>
    <t>https://download.brainimagelibrary.org/27/63/27635b2ebc0ac018/Vglut1_GFP_M_M6_190817/</t>
  </si>
  <si>
    <t>/bil/data/27/63/27635b2ebc0ac018/Vglut1_GFP_M_M6_190817/</t>
  </si>
  <si>
    <t>27635b2ebc0ac018</t>
  </si>
  <si>
    <t>Vglut1_GFP_M6_190817</t>
  </si>
  <si>
    <t>https://download.brainimagelibrary.org/28/62/2862c27e7387199f/mnt/osten_data/rpalanis/osten-U01/Batch5transfers-190315/Oxt_GFP_F_F2_181126/level1/level1/</t>
  </si>
  <si>
    <t>/bil/data/28/62/2862c27e7387199f/mnt/osten_data/rpalanis/osten-U01/Batch5transfers-190315/Oxt_GFP_F_F2_181126/level1/level1/</t>
  </si>
  <si>
    <t>2862c27e7387199f</t>
  </si>
  <si>
    <t>NCBI:txid10107</t>
  </si>
  <si>
    <t>Oxt_GFP_F2_181126</t>
  </si>
  <si>
    <t>https://download.brainimagelibrary.org/28/c7/28c77687c6036b79/Crh1_GFP_M_M1_190425/</t>
  </si>
  <si>
    <t>/bil/data/28/c7/28c77687c6036b79/Crh1_GFP_M_M1_190425/</t>
  </si>
  <si>
    <t>28c77687c6036b79</t>
  </si>
  <si>
    <t>Crh1_GFP_M1_190425</t>
  </si>
  <si>
    <t>https://download.brainimagelibrary.org/29/bd/29bd458e5d6ff3a5/Snap25_GFP_F_527924_200818/</t>
  </si>
  <si>
    <t>/bil/data/29/bd/29bd458e5d6ff3a5/Snap25_GFP_F_527924_200818/</t>
  </si>
  <si>
    <t>29bd458e5d6ff3a5</t>
  </si>
  <si>
    <t>Snap25_GFP_F_527924_200818</t>
  </si>
  <si>
    <t>https://download.brainimagelibrary.org/2c/33/2c33d24c2ba39d37/Vglut3_GFP_F_F1_190904/</t>
  </si>
  <si>
    <t>/bil/data/2c/33/2c33d24c2ba39d37/Vglut3_GFP_F_F1_190904/</t>
  </si>
  <si>
    <t>2c33d24c2ba39d37</t>
  </si>
  <si>
    <t>Vglut3_GFP_F_F1_190904</t>
  </si>
  <si>
    <t>Vglut3_GFP_F1_190904</t>
  </si>
  <si>
    <t>https://download.brainimagelibrary.org/2c/9d/2c9dc3ca60414ab8/mnt/osten_data/rpalanis/osten-U01/Batch5transfers-190315/Olig2_GFP_M_M1_190201/</t>
  </si>
  <si>
    <t>/bil/data/2c/9d/2c9dc3ca60414ab8/mnt/osten_data/rpalanis/osten-U01/Batch5transfers-190315/Olig2_GFP_M_M1_190201/</t>
  </si>
  <si>
    <t>2c9dc3ca60414ab8</t>
  </si>
  <si>
    <t>Olig2_GFP_M1_190201</t>
  </si>
  <si>
    <t>https://download.brainimagelibrary.org/2c/da/2cda21d040d276d6/mnt/osten_data/rpalanis/osten-U01/Batch5transfers-190315/Olig2_GFP_M_M5_190206/</t>
  </si>
  <si>
    <t>/bil/data/2c/da/2cda21d040d276d6/mnt/osten_data/rpalanis/osten-U01/Batch5transfers-190315/Olig2_GFP_M_M5_190206/</t>
  </si>
  <si>
    <t>2cda21d040d276d6</t>
  </si>
  <si>
    <t>Olig2_GFP_M5_190206</t>
  </si>
  <si>
    <t>https://download.brainimagelibrary.org/2d/77/2d77123fec19495e/Slc17a6_GFP_F_484307_200630/</t>
  </si>
  <si>
    <t>/bil/data/2d/77/2d77123fec19495e/Slc17a6_GFP_F_484307_200630/</t>
  </si>
  <si>
    <t>2d77123fec19495e</t>
  </si>
  <si>
    <t>Slc17a6_GFP_F_484307_200630</t>
  </si>
  <si>
    <t>https://download.brainimagelibrary.org/2d/b1/2db157224dd0a242/Emx1_GFP_M_M6_190405/</t>
  </si>
  <si>
    <t>/bil/data/2d/b1/2db157224dd0a242/Emx1_GFP_M_M6_190405/</t>
  </si>
  <si>
    <t>2db157224dd0a242</t>
  </si>
  <si>
    <t>Emx1_GFP_M6_190405</t>
  </si>
  <si>
    <t>https://download.brainimagelibrary.org/30/6d/306d2737af7871fc/Snap25_GFP_M_491286_200225/</t>
  </si>
  <si>
    <t>/bil/data/30/6d/306d2737af7871fc/Snap25_GFP_M_491286_200225/</t>
  </si>
  <si>
    <t>306d2737af7871fc</t>
  </si>
  <si>
    <t>Snap25_GFP_M_491286_200225</t>
  </si>
  <si>
    <t>https://download.brainimagelibrary.org/30/d6/30d64aa06dbb98d8/Snap25_GFP_F_483871_200222/</t>
  </si>
  <si>
    <t>/bil/data/30/d6/30d64aa06dbb98d8/Snap25_GFP_F_483871_200222/</t>
  </si>
  <si>
    <t>30d64aa06dbb98d8</t>
  </si>
  <si>
    <t>Snap25_GFP_F_483871_200222</t>
  </si>
  <si>
    <t>https://download.brainimagelibrary.org/36/e4/36e4685d7f134d0d/Snap25_GFP_F_491289_200826/</t>
  </si>
  <si>
    <t>/bil/data/36/e4/36e4685d7f134d0d/Snap25_GFP_F_491289_200826/</t>
  </si>
  <si>
    <t>36e4685d7f134d0d</t>
  </si>
  <si>
    <t>Snap25_GFP_F_491289_200826</t>
  </si>
  <si>
    <t>https://download.brainimagelibrary.org/36/ff/36ffd2f09a8e6785/mnt/osten_data/rpalanis/osten-U01/Batch6transfers_190619/Crh1_GFP_F_F1_190319/</t>
  </si>
  <si>
    <t>/bil/data/36/ff/36ffd2f09a8e6785/mnt/osten_data/rpalanis/osten-U01/Batch6transfers_190619/Crh1_GFP_F_F1_190319/</t>
  </si>
  <si>
    <t>36ffd2f09a8e6785</t>
  </si>
  <si>
    <t>Crh1_GFP_F1_190319</t>
  </si>
  <si>
    <t>https://download.brainimagelibrary.org/38/85/3885f66b71bc5094/mnt/osten_data/rpalanis/osten-U01/Batch5transfers-190315/Olig2_GFP_M_M4_190205/</t>
  </si>
  <si>
    <t>/bil/data/38/85/3885f66b71bc5094/mnt/osten_data/rpalanis/osten-U01/Batch5transfers-190315/Olig2_GFP_M_M4_190205/</t>
  </si>
  <si>
    <t>3885f66b71bc5094</t>
  </si>
  <si>
    <t>Olig2_GFP_M4_190205</t>
  </si>
  <si>
    <t>https://download.brainimagelibrary.org/3d/db/3ddb47c0e7438bbb/NOS1_GFP_F_F9_200529/</t>
  </si>
  <si>
    <t>/bil/data/3d/db/3ddb47c0e7438bbb/NOS1_GFP_F_F9_200529/</t>
  </si>
  <si>
    <t>3ddb47c0e7438bbb</t>
  </si>
  <si>
    <t>Nos1_GFP_F_F9_200529</t>
  </si>
  <si>
    <t>Nos1_GFP_F9_200529</t>
  </si>
  <si>
    <t>https://download.brainimagelibrary.org/41/32/4132a1107ea1c2ad/mnt/osten_data/rpalanis/osten-U01/Batch6transfers_190619/Crh1_GFP_M_M5_190501/</t>
  </si>
  <si>
    <t>/bil/data/41/32/4132a1107ea1c2ad/mnt/osten_data/rpalanis/osten-U01/Batch6transfers_190619/Crh1_GFP_M_M5_190501/</t>
  </si>
  <si>
    <t>4132a1107ea1c2ad</t>
  </si>
  <si>
    <t>Crh1_GFP_M5_190501</t>
  </si>
  <si>
    <t>https://download.brainimagelibrary.org/43/04/43046118eaf41c8f/mnt/osten_data/rpalanis/osten-U01/Batch6transfers_190619/Emx1_GFP_F_F4_190412/</t>
  </si>
  <si>
    <t>/bil/data/43/04/43046118eaf41c8f/mnt/osten_data/rpalanis/osten-U01/Batch6transfers_190619/Emx1_GFP_F_F4_190412/</t>
  </si>
  <si>
    <t>43046118eaf41c8f</t>
  </si>
  <si>
    <t>Emx1_GFP_F4_190412</t>
  </si>
  <si>
    <t>https://download.brainimagelibrary.org/44/b1/44b173e2c33734b1/Crh1_GFP_M_M3_190429/</t>
  </si>
  <si>
    <t>/bil/data/44/b1/44b173e2c33734b1/Crh1_GFP_M_M3_190429/</t>
  </si>
  <si>
    <t>44b173e2c33734b1</t>
  </si>
  <si>
    <t>Crh1_GFP_M3_190429</t>
  </si>
  <si>
    <t>https://download.brainimagelibrary.org/45/fb/45fb1256d0a4645a/mnt/osten_data/rpalanis/osten-U01/Batch5transfers-190315/Avptm_GFP_M_M6_190204/</t>
  </si>
  <si>
    <t>/bil/data/45/fb/45fb1256d0a4645a/mnt/osten_data/rpalanis/osten-U01/Batch5transfers-190315/Avptm_GFP_M_M6_190204/</t>
  </si>
  <si>
    <t>45fb1256d0a4645a</t>
  </si>
  <si>
    <t>Avptm_GFP_M6_190204</t>
  </si>
  <si>
    <t>https://download.brainimagelibrary.org/49/58/495821c2f843f931/NOS1_GFP_M_M2_200402/</t>
  </si>
  <si>
    <t>/bil/data/49/58/495821c2f843f931/NOS1_GFP_M_M2_200402/</t>
  </si>
  <si>
    <t>495821c2f843f931</t>
  </si>
  <si>
    <t>Nos1_GFP_M_M2_200402</t>
  </si>
  <si>
    <t>Nos1_GFP_M2_200402</t>
  </si>
  <si>
    <t>https://download.brainimagelibrary.org/4d/6c/4d6ccd17bd266fe5/Chat_Ai75_F_334940_171021/</t>
  </si>
  <si>
    <t>/bil/data/4d/6c/4d6ccd17bd266fe5/Chat_Ai75_F_334940_171021/</t>
  </si>
  <si>
    <t>4d6ccd17bd266fe5</t>
  </si>
  <si>
    <t>Chat_Ai75_F_334940</t>
  </si>
  <si>
    <t>Collection 4d6ccd17bd266fe5</t>
  </si>
  <si>
    <t>https://download.brainimagelibrary.org/4d/6c/4d6ccd17bd266fe5/Chat_Ai75_F_339862_171103/</t>
  </si>
  <si>
    <t>/bil/data/4d/6c/4d6ccd17bd266fe5/Chat_Ai75_F_339862_171103/</t>
  </si>
  <si>
    <t>Chat_Ai75_F_339862</t>
  </si>
  <si>
    <t>https://download.brainimagelibrary.org/4d/6c/4d6ccd17bd266fe5/Chat_Ai75_F_350659_171109/</t>
  </si>
  <si>
    <t>/bil/data/4d/6c/4d6ccd17bd266fe5/Chat_Ai75_F_350659_171109/</t>
  </si>
  <si>
    <t>Chat_Ai75_F_350659</t>
  </si>
  <si>
    <t>https://download.brainimagelibrary.org/4d/6c/4d6ccd17bd266fe5/Chat_Ai75_F_350660_171110/</t>
  </si>
  <si>
    <t>/bil/data/4d/6c/4d6ccd17bd266fe5/Chat_Ai75_F_350660_171110/</t>
  </si>
  <si>
    <t>Chat_Ai75_F_350660</t>
  </si>
  <si>
    <t>https://download.brainimagelibrary.org/4d/6c/4d6ccd17bd266fe5/Chat_Ai75_F_350661_171112/</t>
  </si>
  <si>
    <t>/bil/data/4d/6c/4d6ccd17bd266fe5/Chat_Ai75_F_350661_171112/</t>
  </si>
  <si>
    <t>Chat_Ai75_F_350661</t>
  </si>
  <si>
    <t>https://download.brainimagelibrary.org/4d/6c/4d6ccd17bd266fe5/Chat_Ai75_M_334939_171011/</t>
  </si>
  <si>
    <t>/bil/data/4d/6c/4d6ccd17bd266fe5/Chat_Ai75_M_334939_171011/</t>
  </si>
  <si>
    <t>Chat_Ai75_M_334939</t>
  </si>
  <si>
    <t>https://download.brainimagelibrary.org/4d/6c/4d6ccd17bd266fe5/Chat_Ai75_M_339857_171023/</t>
  </si>
  <si>
    <t>/bil/data/4d/6c/4d6ccd17bd266fe5/Chat_Ai75_M_339857_171023/</t>
  </si>
  <si>
    <t>Chat_Ai75_M_339857</t>
  </si>
  <si>
    <t>https://download.brainimagelibrary.org/4d/6c/4d6ccd17bd266fe5/Chat_Ai75_M_339858_171024/</t>
  </si>
  <si>
    <t>/bil/data/4d/6c/4d6ccd17bd266fe5/Chat_Ai75_M_339858_171024/</t>
  </si>
  <si>
    <t>Chat_Ai75_M_339858</t>
  </si>
  <si>
    <t>https://download.brainimagelibrary.org/4d/6c/4d6ccd17bd266fe5/Chat_Ai75_M_372144_180226/</t>
  </si>
  <si>
    <t>/bil/data/4d/6c/4d6ccd17bd266fe5/Chat_Ai75_M_372144_180226/</t>
  </si>
  <si>
    <t>Chat_Ai75_M_372144</t>
  </si>
  <si>
    <t>https://download.brainimagelibrary.org/4d/6c/4d6ccd17bd266fe5/Ctgf-T2A_Ai75_F_358522_180223/</t>
  </si>
  <si>
    <t>/bil/data/4d/6c/4d6ccd17bd266fe5/Ctgf-T2A_Ai75_F_358522_180223/</t>
  </si>
  <si>
    <t>Ctgf-T2A_Ai75_F_358522_180223</t>
  </si>
  <si>
    <t>https://download.brainimagelibrary.org/4d/6c/4d6ccd17bd266fe5/Ctgf-T2A_Ai75_F_358524_180224/</t>
  </si>
  <si>
    <t>/bil/data/4d/6c/4d6ccd17bd266fe5/Ctgf-T2A_Ai75_F_358524_180224/</t>
  </si>
  <si>
    <t>Ctgf-T2A_Ai75_F_358524_180224</t>
  </si>
  <si>
    <t>https://download.brainimagelibrary.org/4d/6c/4d6ccd17bd266fe5/Gad2_Ai75_F_349259_180218/</t>
  </si>
  <si>
    <t>/bil/data/4d/6c/4d6ccd17bd266fe5/Gad2_Ai75_F_349259_180218/</t>
  </si>
  <si>
    <t>Gad2_Ai75_F_349259</t>
  </si>
  <si>
    <t>Strain_Name='C57BL6';Cre_Driver_Line='Gad2';Reporter_Name='Ai75';</t>
  </si>
  <si>
    <t>https://download.brainimagelibrary.org/4d/6c/4d6ccd17bd266fe5/Gad2_Ai75_M_335960_171003/</t>
  </si>
  <si>
    <t>/bil/data/4d/6c/4d6ccd17bd266fe5/Gad2_Ai75_M_335960_171003/</t>
  </si>
  <si>
    <t>Gad2_Ai75_M_335960</t>
  </si>
  <si>
    <t>https://download.brainimagelibrary.org/4d/6c/4d6ccd17bd266fe5/Gad2_Ai75_M_349252_180215/</t>
  </si>
  <si>
    <t>/bil/data/4d/6c/4d6ccd17bd266fe5/Gad2_Ai75_M_349252_180215/</t>
  </si>
  <si>
    <t>Gad2_Ai75_M_349252</t>
  </si>
  <si>
    <t>https://download.brainimagelibrary.org/4d/6c/4d6ccd17bd266fe5/Gad2_Ai75_M_349254_180217/</t>
  </si>
  <si>
    <t>/bil/data/4d/6c/4d6ccd17bd266fe5/Gad2_Ai75_M_349254_180217/</t>
  </si>
  <si>
    <t>Gad2_Ai75_M_349254</t>
  </si>
  <si>
    <t>https://download.brainimagelibrary.org/4d/6c/4d6ccd17bd266fe5/Pvalb_Ai75_F_278849_170304/</t>
  </si>
  <si>
    <t>/bil/data/4d/6c/4d6ccd17bd266fe5/Pvalb_Ai75_F_278849_170304/</t>
  </si>
  <si>
    <t>Pvalb_Ai75_F_278849</t>
  </si>
  <si>
    <t>Strain_Name='C57BL6';Cre_Driver_Line='Pvalb';Reporter_Name='Ai75';</t>
  </si>
  <si>
    <t>https://download.brainimagelibrary.org/4d/6c/4d6ccd17bd266fe5/Pvalb_Ai75_F_295239_170302/</t>
  </si>
  <si>
    <t>/bil/data/4d/6c/4d6ccd17bd266fe5/Pvalb_Ai75_F_295239_170302/</t>
  </si>
  <si>
    <t>Pvalb_Ai75_F_295239</t>
  </si>
  <si>
    <t>https://download.brainimagelibrary.org/4d/6c/4d6ccd17bd266fe5/Pvalb_Ai75_F_295240_170303/</t>
  </si>
  <si>
    <t>/bil/data/4d/6c/4d6ccd17bd266fe5/Pvalb_Ai75_F_295240_170303/</t>
  </si>
  <si>
    <t>Pvalb_Ai75_F_295240</t>
  </si>
  <si>
    <t>https://download.brainimagelibrary.org/4d/6c/4d6ccd17bd266fe5/Pvalb_Ai75_F_302251_170401/</t>
  </si>
  <si>
    <t>/bil/data/4d/6c/4d6ccd17bd266fe5/Pvalb_Ai75_F_302251_170401/</t>
  </si>
  <si>
    <t>Pvalb_Ai75_F_302251</t>
  </si>
  <si>
    <t>https://download.brainimagelibrary.org/4d/6c/4d6ccd17bd266fe5/Pvalb_Ai75_F_313509_170515/</t>
  </si>
  <si>
    <t>/bil/data/4d/6c/4d6ccd17bd266fe5/Pvalb_Ai75_F_313509_170515/</t>
  </si>
  <si>
    <t>Pvalb_Ai75_F_313509</t>
  </si>
  <si>
    <t>https://download.brainimagelibrary.org/4d/6c/4d6ccd17bd266fe5/Pvalb_Ai75_F_315140_170517/</t>
  </si>
  <si>
    <t>/bil/data/4d/6c/4d6ccd17bd266fe5/Pvalb_Ai75_F_315140_170517/</t>
  </si>
  <si>
    <t>Pvalb_Ai75_F_315140</t>
  </si>
  <si>
    <t>https://download.brainimagelibrary.org/4d/6c/4d6ccd17bd266fe5/Pvalb_Ai75_F_315683_170520/</t>
  </si>
  <si>
    <t>/bil/data/4d/6c/4d6ccd17bd266fe5/Pvalb_Ai75_F_315683_170520/</t>
  </si>
  <si>
    <t>Pvalb_Ai75_F_315683</t>
  </si>
  <si>
    <t>https://download.brainimagelibrary.org/4d/6c/4d6ccd17bd266fe5/Pvalb_Ai75_F_315684_170521/</t>
  </si>
  <si>
    <t>/bil/data/4d/6c/4d6ccd17bd266fe5/Pvalb_Ai75_F_315684_170521/</t>
  </si>
  <si>
    <t>Pvalb_Ai75_F_315684</t>
  </si>
  <si>
    <t>https://download.brainimagelibrary.org/4d/6c/4d6ccd17bd266fe5/Pvalb_Ai75_M_302246_170330/</t>
  </si>
  <si>
    <t>/bil/data/4d/6c/4d6ccd17bd266fe5/Pvalb_Ai75_M_302246_170330/</t>
  </si>
  <si>
    <t>Pvalb_Ai75_M_302246</t>
  </si>
  <si>
    <t>https://download.brainimagelibrary.org/4d/6c/4d6ccd17bd266fe5/Pvalb_Ai75_M_313506_170510/</t>
  </si>
  <si>
    <t>/bil/data/4d/6c/4d6ccd17bd266fe5/Pvalb_Ai75_M_313506_170510/</t>
  </si>
  <si>
    <t>Pvalb_Ai75_M_313506</t>
  </si>
  <si>
    <t>https://download.brainimagelibrary.org/4d/6c/4d6ccd17bd266fe5/Pvalb_Ai75_M_313508_170514/</t>
  </si>
  <si>
    <t>/bil/data/4d/6c/4d6ccd17bd266fe5/Pvalb_Ai75_M_313508_170514/</t>
  </si>
  <si>
    <t>Pvalb_Ai75_M_313508</t>
  </si>
  <si>
    <t>https://download.brainimagelibrary.org/4d/6c/4d6ccd17bd266fe5/Pvalb_Ai75_M_324084_170926/</t>
  </si>
  <si>
    <t>/bil/data/4d/6c/4d6ccd17bd266fe5/Pvalb_Ai75_M_324084_170926/</t>
  </si>
  <si>
    <t>Pvalb_Ai75_M_324084</t>
  </si>
  <si>
    <t>https://download.brainimagelibrary.org/4d/6c/4d6ccd17bd266fe5/Pvalb_Ai75_M_333876_171002/</t>
  </si>
  <si>
    <t>/bil/data/4d/6c/4d6ccd17bd266fe5/Pvalb_Ai75_M_333876_171002/</t>
  </si>
  <si>
    <t>Pvalb_Ai75_M_333876</t>
  </si>
  <si>
    <t>https://download.brainimagelibrary.org/4d/6c/4d6ccd17bd266fe5/Pvalb_Ai75_M_339089_180222/</t>
  </si>
  <si>
    <t>/bil/data/4d/6c/4d6ccd17bd266fe5/Pvalb_Ai75_M_339089_180222/</t>
  </si>
  <si>
    <t>Pvalb_Ai75_M_339089</t>
  </si>
  <si>
    <t>https://download.brainimagelibrary.org/4d/6c/4d6ccd17bd266fe5/Rbp4_Ai75_M_361755_180106/</t>
  </si>
  <si>
    <t>/bil/data/4d/6c/4d6ccd17bd266fe5/Rbp4_Ai75_M_361755_180106/</t>
  </si>
  <si>
    <t>Rbp4_Ai75_M_361755</t>
  </si>
  <si>
    <t>https://download.brainimagelibrary.org/4d/6c/4d6ccd17bd266fe5/Rorb_Ai75_M_343201_171020/</t>
  </si>
  <si>
    <t>/bil/data/4d/6c/4d6ccd17bd266fe5/Rorb_Ai75_M_343201_171020/</t>
  </si>
  <si>
    <t>Rorb_Ai75_M_343201</t>
  </si>
  <si>
    <t>https://download.brainimagelibrary.org/4d/6c/4d6ccd17bd266fe5/Slc32a1_Ai75_F_30468_170426/</t>
  </si>
  <si>
    <t>/bil/data/4d/6c/4d6ccd17bd266fe5/Slc32a1_Ai75_F_30468_170426/</t>
  </si>
  <si>
    <t>Slc32a1_Ai75_F_30468</t>
  </si>
  <si>
    <t>Strain_Name='C57BL6';Cre_Driver_Line='Slc32a1';Reporter_Name='Ai75';</t>
  </si>
  <si>
    <t>https://download.brainimagelibrary.org/4d/6c/4d6ccd17bd266fe5/Slc32a1_Ai75_F_30470_170505/</t>
  </si>
  <si>
    <t>/bil/data/4d/6c/4d6ccd17bd266fe5/Slc32a1_Ai75_F_30470_170505/</t>
  </si>
  <si>
    <t>Slc32a1_Ai75_F_30470</t>
  </si>
  <si>
    <t>https://download.brainimagelibrary.org/4d/6c/4d6ccd17bd266fe5/Slc32a1_Ai75_F_316791_170602/</t>
  </si>
  <si>
    <t>/bil/data/4d/6c/4d6ccd17bd266fe5/Slc32a1_Ai75_F_316791_170602/</t>
  </si>
  <si>
    <t>Slc32a1_Ai75_F_316791</t>
  </si>
  <si>
    <t>https://download.brainimagelibrary.org/4d/6c/4d6ccd17bd266fe5/Slc32a1_Ai75_F_316792_170603/</t>
  </si>
  <si>
    <t>/bil/data/4d/6c/4d6ccd17bd266fe5/Slc32a1_Ai75_F_316792_170603/</t>
  </si>
  <si>
    <t>Slc32a1_Ai75_F_316792</t>
  </si>
  <si>
    <t>https://download.brainimagelibrary.org/4d/6c/4d6ccd17bd266fe5/Slc32a1_Ai75_F_329580_171001/</t>
  </si>
  <si>
    <t>/bil/data/4d/6c/4d6ccd17bd266fe5/Slc32a1_Ai75_F_329580_171001/</t>
  </si>
  <si>
    <t>Slc32a1_Ai75_F_329580</t>
  </si>
  <si>
    <t>https://download.brainimagelibrary.org/4d/6c/4d6ccd17bd266fe5/Slc32a1_Ai75_M_306463_170420/</t>
  </si>
  <si>
    <t>/bil/data/4d/6c/4d6ccd17bd266fe5/Slc32a1_Ai75_M_306463_170420/</t>
  </si>
  <si>
    <t>Slc32a1_Ai75_M_306463</t>
  </si>
  <si>
    <t>https://download.brainimagelibrary.org/4d/6c/4d6ccd17bd266fe5/Slc32a1_Ai75_M_306464_170418/</t>
  </si>
  <si>
    <t>/bil/data/4d/6c/4d6ccd17bd266fe5/Slc32a1_Ai75_M_306464_170418/</t>
  </si>
  <si>
    <t>Slc32a1_Ai75_M_306464</t>
  </si>
  <si>
    <t>https://download.brainimagelibrary.org/4d/6c/4d6ccd17bd266fe5/Slc32a1_Ai75_M_324459_170927/</t>
  </si>
  <si>
    <t>/bil/data/4d/6c/4d6ccd17bd266fe5/Slc32a1_Ai75_M_324459_170927/</t>
  </si>
  <si>
    <t>Slc32a1_Ai75_M_324459</t>
  </si>
  <si>
    <t>https://download.brainimagelibrary.org/4d/6c/4d6ccd17bd266fe5/Slc32a1_Ai75_M_329589_170929/</t>
  </si>
  <si>
    <t>/bil/data/4d/6c/4d6ccd17bd266fe5/Slc32a1_Ai75_M_329589_170929/</t>
  </si>
  <si>
    <t>Slc32a1_Ai75_M_329589</t>
  </si>
  <si>
    <t>https://download.brainimagelibrary.org/4d/6c/4d6ccd17bd266fe5/Slc32a1_Ai75_M_339635_180219/</t>
  </si>
  <si>
    <t>/bil/data/4d/6c/4d6ccd17bd266fe5/Slc32a1_Ai75_M_339635_180219/</t>
  </si>
  <si>
    <t>Slc32a1_Ai75_M_339635</t>
  </si>
  <si>
    <t>https://download.brainimagelibrary.org/4d/6c/4d6ccd17bd266fe5/Tlx3_Ai75_M_361897_180125/</t>
  </si>
  <si>
    <t>/bil/data/4d/6c/4d6ccd17bd266fe5/Tlx3_Ai75_M_361897_180125/</t>
  </si>
  <si>
    <t>Tlx3_Ai75_M_361897</t>
  </si>
  <si>
    <t>https://download.brainimagelibrary.org/4e/05/4e05b07f5d9420bb/Slc17a6_GFP_F_466707_190718/</t>
  </si>
  <si>
    <t>/bil/data/4e/05/4e05b07f5d9420bb/Slc17a6_GFP_F_466707_190718/</t>
  </si>
  <si>
    <t>4e05b07f5d9420bb</t>
  </si>
  <si>
    <t>Slc17a6_GFP_F_466707_190718</t>
  </si>
  <si>
    <t>Slc17a6_GFP_466707_190718</t>
  </si>
  <si>
    <t>https://download.brainimagelibrary.org/4e/0b/4e0b22ed9d0dd676/mnt/osten_data/rpalanis/osten-U01/Batch5transfers-190315/Olig2_GFP_F_F4_190301/</t>
  </si>
  <si>
    <t>/bil/data/4e/0b/4e0b22ed9d0dd676/mnt/osten_data/rpalanis/osten-U01/Batch5transfers-190315/Olig2_GFP_F_F4_190301/</t>
  </si>
  <si>
    <t>4e0b22ed9d0dd676</t>
  </si>
  <si>
    <t>Olig2_GFP_F4_190301</t>
  </si>
  <si>
    <t>https://download.brainimagelibrary.org/51/63/5163a399d944ba5c/Emx1_GFP_F_F1_190330/</t>
  </si>
  <si>
    <t>/bil/data/51/63/5163a399d944ba5c/Emx1_GFP_F_F1_190330/</t>
  </si>
  <si>
    <t>5163a399d944ba5c</t>
  </si>
  <si>
    <t>NCBI:txid10102</t>
  </si>
  <si>
    <t>Emx1_GFP_F1_190330</t>
  </si>
  <si>
    <t>https://download.brainimagelibrary.org/55/cd/55cd7a2693696d54/Pdyn_GFP_M_M3_191219/</t>
  </si>
  <si>
    <t>/bil/data/55/cd/55cd7a2693696d54/Pdyn_GFP_M_M3_191219/</t>
  </si>
  <si>
    <t>55cd7a2693696d54</t>
  </si>
  <si>
    <t>Pdyn_GFP_M_M3_191219</t>
  </si>
  <si>
    <t>https://download.brainimagelibrary.org/57/34/573450c45d6a480e/SERT_GFP_F_F4_200124/</t>
  </si>
  <si>
    <t>/bil/data/57/34/573450c45d6a480e/SERT_GFP_F_F4_200124/</t>
  </si>
  <si>
    <t>573450c45d6a480e</t>
  </si>
  <si>
    <t>SERT_GFP_F_F4_200124</t>
  </si>
  <si>
    <t>SERT_GFP_F4_200124</t>
  </si>
  <si>
    <t>https://download.brainimagelibrary.org/58/a1/58a1db7ba9cff908/Pdyn_GFP_F_F7_200717/</t>
  </si>
  <si>
    <t>/bil/data/58/a1/58a1db7ba9cff908/Pdyn_GFP_F_F7_200717/</t>
  </si>
  <si>
    <t>58a1db7ba9cff908</t>
  </si>
  <si>
    <t>Pdyn_GFP_F_F7_200717</t>
  </si>
  <si>
    <t>Pdyn_GFP_F7_200717</t>
  </si>
  <si>
    <t>https://download.brainimagelibrary.org/59/94/5994568ef93c067b/Emx1_GFP_M_M3_190401/</t>
  </si>
  <si>
    <t>/bil/data/59/94/5994568ef93c067b/Emx1_GFP_M_M3_190401/</t>
  </si>
  <si>
    <t>5994568ef93c067b</t>
  </si>
  <si>
    <t>Emx1_GFP_M3_190401</t>
  </si>
  <si>
    <t>https://download.brainimagelibrary.org/5c/62/5c62a04ecf98fbd1/Snap25_GFP_M_469528_190723/</t>
  </si>
  <si>
    <t>/bil/data/5c/62/5c62a04ecf98fbd1/Snap25_GFP_M_469528_190723/</t>
  </si>
  <si>
    <t>5c62a04ecf98fbd1</t>
  </si>
  <si>
    <t>Snap25_GFP_469528_190723</t>
  </si>
  <si>
    <t>https://download.brainimagelibrary.org/5d/32/5d32abfa5cd02ff4/Crh1_GFP_M_M7_190503/</t>
  </si>
  <si>
    <t>/bil/data/5d/32/5d32abfa5cd02ff4/Crh1_GFP_M_M7_190503/</t>
  </si>
  <si>
    <t>5d32abfa5cd02ff4</t>
  </si>
  <si>
    <t>Crh1_GFP_M7_190503</t>
  </si>
  <si>
    <t>https://download.brainimagelibrary.org/5e/c7/5ec708e355f641f7/Snap25_GFP_M_483869_200224</t>
  </si>
  <si>
    <t>/bil/data/5e/c7/5ec708e355f641f7/Snap25_GFP_M_483869_200224</t>
  </si>
  <si>
    <t>5ec708e355f641f7</t>
  </si>
  <si>
    <t>Snap25_GFP_M_483869_200224</t>
  </si>
  <si>
    <t>https://download.brainimagelibrary.org/5f/8b/5f8ba7dafabe75e7/Snap25_GFP_M_469527_190722/</t>
  </si>
  <si>
    <t>/bil/data/5f/8b/5f8ba7dafabe75e7/Snap25_GFP_M_469527_190722/</t>
  </si>
  <si>
    <t>5f8ba7dafabe75e7</t>
  </si>
  <si>
    <t>Snap25_GFP_469527_190722</t>
  </si>
  <si>
    <t>https://download.brainimagelibrary.org/63/f0/63f02d76b5fb69cd/Emx1_GFP_M_M5_190404/</t>
  </si>
  <si>
    <t>/bil/data/63/f0/63f02d76b5fb69cd/Emx1_GFP_M_M5_190404/</t>
  </si>
  <si>
    <t>63f02d76b5fb69cd</t>
  </si>
  <si>
    <t>Emx1_GFP_M5_190404</t>
  </si>
  <si>
    <t>https://download.brainimagelibrary.org/65/ac/65aca860920c01fe/Slc17a6_GFP_M_516284_200713/</t>
  </si>
  <si>
    <t>/bil/data/65/ac/65aca860920c01fe/Slc17a6_GFP_M_516284_200713/</t>
  </si>
  <si>
    <t>65aca860920c01fe</t>
  </si>
  <si>
    <t>Slc17a6_GFP_M_516284_200713</t>
  </si>
  <si>
    <t>https://download.brainimagelibrary.org/66/5d/665d0aa97dd09fd0/Snap25_GFP_M_491282_200303/</t>
  </si>
  <si>
    <t>/bil/data/66/5d/665d0aa97dd09fd0/Snap25_GFP_M_491282_200303/</t>
  </si>
  <si>
    <t>665d0aa97dd09fd0</t>
  </si>
  <si>
    <t>Snap25_GFP_M_491282_200303</t>
  </si>
  <si>
    <t>https://download.brainimagelibrary.org/69/17/69179a19ddac6791/Calb1_GFP_M_M3_200406/</t>
  </si>
  <si>
    <t>/bil/data/69/17/69179a19ddac6791/Calb1_GFP_M_M3_200406/</t>
  </si>
  <si>
    <t>69179a19ddac6791</t>
  </si>
  <si>
    <t>Calb1_GFP_M_M3_200406</t>
  </si>
  <si>
    <t>Calb1_GFP_M3_200406</t>
  </si>
  <si>
    <t>https://download.brainimagelibrary.org/6d/73/6d737e3247278986/mnt/osten_data/rpalanis/osten-U01/Batch7transfers_190921/Slc17a6_GFP_F_466704_190716/</t>
  </si>
  <si>
    <t>/bil/data/6d/73/6d737e3247278986/mnt/osten_data/rpalanis/osten-U01/Batch7transfers_190921/Slc17a6_GFP_F_466704_190716/</t>
  </si>
  <si>
    <t>6d737e3247278986</t>
  </si>
  <si>
    <t>Slc17a6_GFP_466704_190716</t>
  </si>
  <si>
    <t>https://download.brainimagelibrary.org/6e/38/6e381f0b593e671b/Calb1_GFP_F_F3_200410</t>
  </si>
  <si>
    <t>/bil/data/6e/38/6e381f0b593e671b/Calb1_GFP_F_F3_200410</t>
  </si>
  <si>
    <t>6e381f0b593e671b</t>
  </si>
  <si>
    <t>Calb1_GFP_F_F3_200410</t>
  </si>
  <si>
    <t>Calb1_GFP_F3_200410</t>
  </si>
  <si>
    <t>https://download.brainimagelibrary.org/6e/da/6eda040018363d78/mnt/osten_data/rpalanis/osten-U01/Batch7transfers_190921/Vglut1_GFP_M_M2_190801/</t>
  </si>
  <si>
    <t>/bil/data/6e/da/6eda040018363d78/mnt/osten_data/rpalanis/osten-U01/Batch7transfers_190921/Vglut1_GFP_M_M2_190801/</t>
  </si>
  <si>
    <t>6eda040018363d78</t>
  </si>
  <si>
    <t>Vglut1_GFP_M2_190801</t>
  </si>
  <si>
    <t>https://download.brainimagelibrary.org/73/ee/73ee691e12f627fc/Slc17a6_GFP_F_492028_200709/</t>
  </si>
  <si>
    <t>/bil/data/73/ee/73ee691e12f627fc/Slc17a6_GFP_F_492028_200709/</t>
  </si>
  <si>
    <t>73ee691e12f627fc</t>
  </si>
  <si>
    <t>Slc17a6_GFP_F_492028_200709</t>
  </si>
  <si>
    <t>https://download.brainimagelibrary.org/77/72/7772fa0ebe62fb2c/NOS1_GFP_M_M4_200522/</t>
  </si>
  <si>
    <t>/bil/data/77/72/7772fa0ebe62fb2c/NOS1_GFP_M_M4_200522/</t>
  </si>
  <si>
    <t>7772fa0ebe62fb2c</t>
  </si>
  <si>
    <t>NOS1_GFP_M_M4_200522</t>
  </si>
  <si>
    <t>Nos1_GFP_M4_200522</t>
  </si>
  <si>
    <t>https://download.brainimagelibrary.org/77/ce/77cec98dab17563f/Calb1_GFP_F_F4_200413</t>
  </si>
  <si>
    <t>/bil/data/77/ce/77cec98dab17563f/Calb1_GFP_F_F4_200413</t>
  </si>
  <si>
    <t>77cec98dab17563f</t>
  </si>
  <si>
    <t>Calb1_GFP_F_F4_200413</t>
  </si>
  <si>
    <t>Calb1_GFP_F4_200413</t>
  </si>
  <si>
    <t>https://download.brainimagelibrary.org/7b/cc/7bcc61f5b36095f1/Emx1_GFP_F3_190411/</t>
  </si>
  <si>
    <t>/bil/data/7b/cc/7bcc61f5b36095f1/Emx1_GFP_F3_190411/</t>
  </si>
  <si>
    <t>7bcc61f5b36095f1</t>
  </si>
  <si>
    <t>Emx1_GFP_F3_190411</t>
  </si>
  <si>
    <t>https://download.brainimagelibrary.org/7c/6c/7c6c6e600d834087/mnt/osten_data/rpalanis/osten-U01/Batch7transfers_190921/Vglut1_GFP_F_F6_190916/</t>
  </si>
  <si>
    <t>/bil/data/7c/6c/7c6c6e600d834087/mnt/osten_data/rpalanis/osten-U01/Batch7transfers_190921/Vglut1_GFP_F_F6_190916/</t>
  </si>
  <si>
    <t>7c6c6e600d834087</t>
  </si>
  <si>
    <t>Vglut1_GFP_F6_190916</t>
  </si>
  <si>
    <t>https://download.brainimagelibrary.org/7f/27/7f275a97aa1db6d1/Calb1_GFP_M_M7_201006/</t>
  </si>
  <si>
    <t>/bil/data/7f/27/7f275a97aa1db6d1/Calb1_GFP_M_M7_201006/</t>
  </si>
  <si>
    <t>7f275a97aa1db6d1</t>
  </si>
  <si>
    <t>Calb1_GFP_M_M7_201006</t>
  </si>
  <si>
    <t>Calb1_GFP_M7_201006</t>
  </si>
  <si>
    <t>https://download.brainimagelibrary.org/86/36/8636ee21ea0679c1/Calb1_GFP_M_M1_200327/</t>
  </si>
  <si>
    <t>/bil/data/86/36/8636ee21ea0679c1/Calb1_GFP_M_M1_200327/</t>
  </si>
  <si>
    <t>8636ee21ea0679c1</t>
  </si>
  <si>
    <t>Calb1_GFP_M_M1_200327</t>
  </si>
  <si>
    <t>Calb1_GFP_M1_200327</t>
  </si>
  <si>
    <t>https://download.brainimagelibrary.org/8a/1b/8a1b58108498583b/mnt/osten_data/rpalanis/osten-U01/Batch6transfers_190619/Emx1_GFP_M_M1_190328/</t>
  </si>
  <si>
    <t>/bil/data/8a/1b/8a1b58108498583b/mnt/osten_data/rpalanis/osten-U01/Batch6transfers_190619/Emx1_GFP_M_M1_190328/</t>
  </si>
  <si>
    <t>8a1b58108498583b</t>
  </si>
  <si>
    <t>Emx1_GFP_M1_190328</t>
  </si>
  <si>
    <t>https://download.brainimagelibrary.org/8e/2c/8e2c0550d767438e/mnt/osten_data/rpalanis/osten-U01/Batch6transfers_190619/Emx1_GFP_F_F5_190418/</t>
  </si>
  <si>
    <t>/bil/data/8e/2c/8e2c0550d767438e/mnt/osten_data/rpalanis/osten-U01/Batch6transfers_190619/Emx1_GFP_F_F5_190418/</t>
  </si>
  <si>
    <t>8e2c0550d767438e</t>
  </si>
  <si>
    <t>Emx1_GFP_F5_190418</t>
  </si>
  <si>
    <t>https://download.brainimagelibrary.org/8f/54/8f5450653e83eda8/TH_GFP_F_F3_200212</t>
  </si>
  <si>
    <t>/bil/data/8f/54/8f5450653e83eda8/TH_GFP_F_F3_200212</t>
  </si>
  <si>
    <t>8f5450653e83eda8</t>
  </si>
  <si>
    <t>TH_GFP_F_F3_200212</t>
  </si>
  <si>
    <t>TH_GFP_F3_200212</t>
  </si>
  <si>
    <t>https://download.brainimagelibrary.org/98/0d/980d699df5967e83/NOS1_GFP_M_M5_200523/</t>
  </si>
  <si>
    <t>/bil/data/98/0d/980d699df5967e83/NOS1_GFP_M_M5_200523/</t>
  </si>
  <si>
    <t>980d699df5967e83</t>
  </si>
  <si>
    <t>NOS1_GFP_M_M5_200523</t>
  </si>
  <si>
    <t>Nos1_GFP_M5_200523</t>
  </si>
  <si>
    <t>https://download.brainimagelibrary.org/98/3d/983d39a45e51910c/Calb1_GFP_M_M2_200403/</t>
  </si>
  <si>
    <t>/bil/data/98/3d/983d39a45e51910c/Calb1_GFP_M_M2_200403/</t>
  </si>
  <si>
    <t>983d39a45e51910c</t>
  </si>
  <si>
    <t>Calb1_GFP_M_M2_200403</t>
  </si>
  <si>
    <t>Calb1_GFP_M2_200403</t>
  </si>
  <si>
    <t>https://download.brainimagelibrary.org/9a/c0/9ac019805cef2780/mnt/osten_data/rpalanis/osten-U01/Batch5transfers-190315/Olig2_GFP_F_F5_190304/</t>
  </si>
  <si>
    <t>/bil/data/9a/c0/9ac019805cef2780/mnt/osten_data/rpalanis/osten-U01/Batch5transfers-190315/Olig2_GFP_F_F5_190304/</t>
  </si>
  <si>
    <t>9ac019805cef2780</t>
  </si>
  <si>
    <t>Olig2_GFP_F5_190304</t>
  </si>
  <si>
    <t>https://download.brainimagelibrary.org/9f/80/9f80c9bd9caab61e/mnt/osten_data/rpalanis/osten-U01/Batch5transfers-190315/Olig2_GFP_M_M6_190207/</t>
  </si>
  <si>
    <t>/bil/data/9f/80/9f80c9bd9caab61e/mnt/osten_data/rpalanis/osten-U01/Batch5transfers-190315/Olig2_GFP_M_M6_190207/</t>
  </si>
  <si>
    <t>9f80c9bd9caab61e</t>
  </si>
  <si>
    <t>Olig2_GFP_M6_190207</t>
  </si>
  <si>
    <t>https://download.brainimagelibrary.org/9f/a4/9fa49504ea0f815e/mnt/osten_data/rpalanis/osten-U01/Batch5transfers-190315/Olig2_GFP_F_F3_190228/</t>
  </si>
  <si>
    <t>/bil/data/9f/a4/9fa49504ea0f815e/mnt/osten_data/rpalanis/osten-U01/Batch5transfers-190315/Olig2_GFP_F_F3_190228/</t>
  </si>
  <si>
    <t>9fa49504ea0f815e</t>
  </si>
  <si>
    <t>Olig2_GFP_F3_190228</t>
  </si>
  <si>
    <t>https://download.brainimagelibrary.org/a6/2a/a62af128198d5b6b/mnt/osten_data/rpalanis/osten-U01/Batch5transfers-190315/Olig2_GFP_F_F6_190305/</t>
  </si>
  <si>
    <t>/bil/data/a6/2a/a62af128198d5b6b/mnt/osten_data/rpalanis/osten-U01/Batch5transfers-190315/Olig2_GFP_F_F6_190305/</t>
  </si>
  <si>
    <t>a62af128198d5b6b</t>
  </si>
  <si>
    <t>Olig2_GFP_F6_190305</t>
  </si>
  <si>
    <t>https://download.brainimagelibrary.org/a6/cc/a6ccbd0ce59b2cf0/Vglut1_GFP_F_F5_190903/level1/</t>
  </si>
  <si>
    <t>/bil/data/a6/cc/a6ccbd0ce59b2cf0/Vglut1_GFP_F_F5_190903/level1/</t>
  </si>
  <si>
    <t>a6ccbd0ce59b2cf0</t>
  </si>
  <si>
    <t>Vglut1_GFP_F5_190903</t>
  </si>
  <si>
    <t>https://download.brainimagelibrary.org/a9/d1/a9d1e90d4556b945/NOS1_GFP_F_F3_200421/</t>
  </si>
  <si>
    <t>/bil/data/a9/d1/a9d1e90d4556b945/NOS1_GFP_F_F3_200421/</t>
  </si>
  <si>
    <t>a9d1e90d4556b945</t>
  </si>
  <si>
    <t>NOS1_GFP_F_F3_200421</t>
  </si>
  <si>
    <t>Nos1_GFP_F3_200421</t>
  </si>
  <si>
    <t>https://download.brainimagelibrary.org/ad/65/ad657a6d7c4567f9/Calb1_GFP_F_F2_200409/</t>
  </si>
  <si>
    <t>/bil/data/ad/65/ad657a6d7c4567f9/Calb1_GFP_F_F2_200409/</t>
  </si>
  <si>
    <t>ad657a6d7c4567f9</t>
  </si>
  <si>
    <t>Calb1_GFP_F_F2_200409</t>
  </si>
  <si>
    <t>Calb1_GFP_F2_200409</t>
  </si>
  <si>
    <t>https://download.brainimagelibrary.org/af/03/af03e30ae52ed466/NOS1_GFP_F_F1_200417/</t>
  </si>
  <si>
    <t>/bil/data/af/03/af03e30ae52ed466/NOS1_GFP_F_F1_200417/</t>
  </si>
  <si>
    <t>af03e30ae52ed466</t>
  </si>
  <si>
    <t>NOS1_GFP_F_F1_200417</t>
  </si>
  <si>
    <t>Nos1_GFP_F1_200417</t>
  </si>
  <si>
    <t>https://download.brainimagelibrary.org/b0/b3/b0b3dd02d75bc986/NOS1_GFP_F_F4_200422/</t>
  </si>
  <si>
    <t>/bil/data/b0/b3/b0b3dd02d75bc986/NOS1_GFP_F_F4_200422/</t>
  </si>
  <si>
    <t>b0b3dd02d75bc986</t>
  </si>
  <si>
    <t>NOS1_GFP_F_F4_200422</t>
  </si>
  <si>
    <t>Nos1_GFP_F4_200422</t>
  </si>
  <si>
    <t>https://download.brainimagelibrary.org/b5/a3/b5a3b8272ae619e0/mnt/osten_data/rpalanis/osten-U01/Batch6transfers_190619/Crh1_GFP_M_M4_190430/</t>
  </si>
  <si>
    <t>/bil/data/b5/a3/b5a3b8272ae619e0/mnt/osten_data/rpalanis/osten-U01/Batch6transfers_190619/Crh1_GFP_M_M4_190430/</t>
  </si>
  <si>
    <t>b5a3b8272ae619e0</t>
  </si>
  <si>
    <t>Crh1_GFP_M4_190430</t>
  </si>
  <si>
    <t>https://download.brainimagelibrary.org/b7/71/b7718269c2582065/Calb1_GFP_F_F6_200415/</t>
  </si>
  <si>
    <t>/bil/data/b7/71/b7718269c2582065/Calb1_GFP_F_F6_200415/</t>
  </si>
  <si>
    <t>b7718269c2582065</t>
  </si>
  <si>
    <t>Calb1_GFP_F_F6_200415</t>
  </si>
  <si>
    <t>Calb1_GFP_F6_200415</t>
  </si>
  <si>
    <t>https://download.brainimagelibrary.org/b9/f5/b9f548dd46cb0f9e/NOS1_GFP_F_F8_200527/</t>
  </si>
  <si>
    <t>/bil/data/b9/f5/b9f548dd46cb0f9e/NOS1_GFP_F_F8_200527/</t>
  </si>
  <si>
    <t>b9f548dd46cb0f9e</t>
  </si>
  <si>
    <t>Nos1_GFP_F_F8_200527</t>
  </si>
  <si>
    <t>Nos1_GFP_F8_200527</t>
  </si>
  <si>
    <t>https://download.brainimagelibrary.org/b9/fe/b9febefc6543a75e/NPY1_GFP_M_M2_200331/</t>
  </si>
  <si>
    <t>/bil/data/b9/fe/b9febefc6543a75e/NPY1_GFP_M_M2_200331/</t>
  </si>
  <si>
    <t>b9febefc6543a75e</t>
  </si>
  <si>
    <t>Npy1_GFP_M_M2_200331</t>
  </si>
  <si>
    <t>Npy1_GFP_M2_200331</t>
  </si>
  <si>
    <t>https://download.brainimagelibrary.org/bd/e7/bde782f85f1fda3b/Vglut1_GFP_F_F4_190830/</t>
  </si>
  <si>
    <t>/bil/data/bd/e7/bde782f85f1fda3b/Vglut1_GFP_F_F4_190830/</t>
  </si>
  <si>
    <t>bde782f85f1fda3b</t>
  </si>
  <si>
    <t>Vglut1_GFP_F4_190830</t>
  </si>
  <si>
    <t>https://download.brainimagelibrary.org/be/b9/beb994f03df6a7e2/TH_GFP_F_F1_200210</t>
  </si>
  <si>
    <t>/bil/data/be/b9/beb994f03df6a7e2/TH_GFP_F_F1_200210</t>
  </si>
  <si>
    <t>beb994f03df6a7e2</t>
  </si>
  <si>
    <t>TH_GFP_F_F1_200210</t>
  </si>
  <si>
    <t>TH_GFP_F1_200210</t>
  </si>
  <si>
    <t>https://download.brainimagelibrary.org/c1/08/c108208436882ffd/Crh1_GFP_F_F2_190513/</t>
  </si>
  <si>
    <t>/bil/data/c1/08/c108208436882ffd/Crh1_GFP_F_F2_190513/</t>
  </si>
  <si>
    <t>c108208436882ffd</t>
  </si>
  <si>
    <t>Crh1_GFP_F2_190513</t>
  </si>
  <si>
    <t>https://download.brainimagelibrary.org/c8/b1/c8b10fb3f090014e/mnt/osten_data/rpalanis/osten-U01/Batch7transfers_190921/Slc17a6_GFP_F_466705_190717/</t>
  </si>
  <si>
    <t>/bil/data/c8/b1/c8b10fb3f090014e/mnt/osten_data/rpalanis/osten-U01/Batch7transfers_190921/Slc17a6_GFP_F_466705_190717/</t>
  </si>
  <si>
    <t>c8b10fb3f090014e</t>
  </si>
  <si>
    <t>Slc17a6_GFP_466705_190717</t>
  </si>
  <si>
    <t>https://download.brainimagelibrary.org/cc/52/cc52cf9e3f5faac9/mnt/osten_data/rpalanis/osten-U01/Batch5transfers-190315/Avptm_GFP_M_M4_190110/</t>
  </si>
  <si>
    <t>/bil/data/cc/52/cc52cf9e3f5faac9/mnt/osten_data/rpalanis/osten-U01/Batch5transfers-190315/Avptm_GFP_M_M4_190110/</t>
  </si>
  <si>
    <t>cc52cf9e3f5faac9</t>
  </si>
  <si>
    <t>Avptm_GFP_M4_190110</t>
  </si>
  <si>
    <t>https://download.brainimagelibrary.org/cd/df/cddf13fb00499857/Crh1_GFP_M_M2_190426/</t>
  </si>
  <si>
    <t>/bil/data/cd/df/cddf13fb00499857/Crh1_GFP_M_M2_190426/</t>
  </si>
  <si>
    <t>cddf13fb00499857</t>
  </si>
  <si>
    <t>Crh1_GFP_M2_190426</t>
  </si>
  <si>
    <t>https://download.brainimagelibrary.org/da/20/da20340babc4fc11/Snap25_GFP_F_473748_190726/</t>
  </si>
  <si>
    <t>/bil/data/da/20/da20340babc4fc11/Snap25_GFP_F_473748_190726/</t>
  </si>
  <si>
    <t>da20340babc4fc11</t>
  </si>
  <si>
    <t>Snap25_GFP_473748_190726</t>
  </si>
  <si>
    <t>https://download.brainimagelibrary.org/e0/b3/e0b3f2a5ff348e0b/Emx1_GFP_F_F2_190410/</t>
  </si>
  <si>
    <t>/bil/data/e0/b3/e0b3f2a5ff348e0b/Emx1_GFP_F_F2_190410/</t>
  </si>
  <si>
    <t>e0b3f2a5ff348e0b</t>
  </si>
  <si>
    <t>Emx1_GFP_F2_190410</t>
  </si>
  <si>
    <t>https://download.brainimagelibrary.org/e3/3f/e33f7d035a3befab/Emx1_GFP_M_M8_190409/</t>
  </si>
  <si>
    <t>/bil/data/e3/3f/e33f7d035a3befab/Emx1_GFP_M_M8_190409/</t>
  </si>
  <si>
    <t>e33f7d035a3befab</t>
  </si>
  <si>
    <t>Emx1_GFP_M8_190409</t>
  </si>
  <si>
    <t>https://download.brainimagelibrary.org/e7/86/e7860fbf9c2ffda3/mnt/osten_data/rpalanis/osten-U01/Batch5transfers-190315/Olig2_GFP_F_F1_190226/</t>
  </si>
  <si>
    <t>/bil/data/e7/86/e7860fbf9c2ffda3/mnt/osten_data/rpalanis/osten-U01/Batch5transfers-190315/Olig2_GFP_F_F1_190226/</t>
  </si>
  <si>
    <t>e7860fbf9c2ffda3</t>
  </si>
  <si>
    <t>Olig2_GFP_F1_190226</t>
  </si>
  <si>
    <t>https://download.brainimagelibrary.org/ec/56/ec569bda90457753/mnt/osten_data/rpalanis/osten-U01/Batch5transfers-190315/Oxt_GFP_M_M1_181119/</t>
  </si>
  <si>
    <t>/bil/data/ec/56/ec569bda90457753/mnt/osten_data/rpalanis/osten-U01/Batch5transfers-190315/Oxt_GFP_M_M1_181119/</t>
  </si>
  <si>
    <t>ec569bda90457753</t>
  </si>
  <si>
    <t>Oxt_GFP_M1_181119</t>
  </si>
  <si>
    <t>https://download.brainimagelibrary.org/39/19/39194b133512dab0/P04_JL0166/STPT</t>
  </si>
  <si>
    <t>/bil/data/39/19/39194b133512dab0/P04_JL0166/STPT</t>
  </si>
  <si>
    <t>P04_JL0166_GAD2</t>
  </si>
  <si>
    <t>https://download.brainimagelibrary.org/39/19/39194b133512dab0/P04_JL0404/STPT</t>
  </si>
  <si>
    <t>/bil/data/39/19/39194b133512dab0/P04_JL0404/STPT</t>
  </si>
  <si>
    <t>P04_JL0404_GAD2</t>
  </si>
  <si>
    <t>https://download.brainimagelibrary.org/39/19/39194b133512dab0/P04_JM0210/STPT</t>
  </si>
  <si>
    <t>/bil/data/39/19/39194b133512dab0/P04_JM0210/STPT</t>
  </si>
  <si>
    <t>P04_JM0210_GAD2</t>
  </si>
  <si>
    <t>https://download.brainimagelibrary.org/39/19/39194b133512dab0/P04_JM0211/STPT</t>
  </si>
  <si>
    <t>/bil/data/39/19/39194b133512dab0/P04_JM0211/STPT</t>
  </si>
  <si>
    <t>P04_JM0211_GAD2</t>
  </si>
  <si>
    <t>https://download.brainimagelibrary.org/39/19/39194b133512dab0/P06_JL0139/STPT</t>
  </si>
  <si>
    <t>/bil/data/39/19/39194b133512dab0/P06_JL0139/STPT</t>
  </si>
  <si>
    <t>P06_JL0139_VIP</t>
  </si>
  <si>
    <t>https://download.brainimagelibrary.org/39/19/39194b133512dab0/P06_JL0140/STPT</t>
  </si>
  <si>
    <t>/bil/data/39/19/39194b133512dab0/P06_JL0140/STPT</t>
  </si>
  <si>
    <t>P06_JL0140_VIP</t>
  </si>
  <si>
    <t>https://download.brainimagelibrary.org/39/19/39194b133512dab0/P06_JL0169/STPT</t>
  </si>
  <si>
    <t>/bil/data/39/19/39194b133512dab0/P06_JL0169/STPT</t>
  </si>
  <si>
    <t>P06_JL0169_GAD2</t>
  </si>
  <si>
    <t>https://download.brainimagelibrary.org/39/19/39194b133512dab0/P06_JL0200/STPT</t>
  </si>
  <si>
    <t>/bil/data/39/19/39194b133512dab0/P06_JL0200/STPT</t>
  </si>
  <si>
    <t>P06_JL0200_GAD2</t>
  </si>
  <si>
    <t>https://download.brainimagelibrary.org/39/19/39194b133512dab0/P06_JL0346/STPT</t>
  </si>
  <si>
    <t>/bil/data/39/19/39194b133512dab0/P06_JL0346/STPT</t>
  </si>
  <si>
    <t>P06_JL0346_VIP</t>
  </si>
  <si>
    <t>https://download.brainimagelibrary.org/39/19/39194b133512dab0/P08_JL0143/STPT</t>
  </si>
  <si>
    <t>/bil/data/39/19/39194b133512dab0/P08_JL0143/STPT</t>
  </si>
  <si>
    <t>P08_JL0143_VIP</t>
  </si>
  <si>
    <t>https://download.brainimagelibrary.org/39/19/39194b133512dab0/P08_JL0144/STPT</t>
  </si>
  <si>
    <t>/bil/data/39/19/39194b133512dab0/P08_JL0144/STPT</t>
  </si>
  <si>
    <t>P08_JL0144_VIP</t>
  </si>
  <si>
    <t>https://download.brainimagelibrary.org/39/19/39194b133512dab0/P08_JL0179/STPT</t>
  </si>
  <si>
    <t>/bil/data/39/19/39194b133512dab0/P08_JL0179/STPT</t>
  </si>
  <si>
    <t>P08_JL0179_GAD2</t>
  </si>
  <si>
    <t>https://download.brainimagelibrary.org/39/19/39194b133512dab0/P08_JL0198/STPT</t>
  </si>
  <si>
    <t>/bil/data/39/19/39194b133512dab0/P08_JL0198/STPT</t>
  </si>
  <si>
    <t>P08_JL0198_GAD2</t>
  </si>
  <si>
    <t>https://download.brainimagelibrary.org/39/19/39194b133512dab0/P08_JL0269/STPT</t>
  </si>
  <si>
    <t>/bil/data/39/19/39194b133512dab0/P08_JL0269/STPT</t>
  </si>
  <si>
    <t>P08_JL0269_GAD2</t>
  </si>
  <si>
    <t>https://download.brainimagelibrary.org/39/19/39194b133512dab0/P08_JL0272/STPT</t>
  </si>
  <si>
    <t>/bil/data/39/19/39194b133512dab0/P08_JL0272/STPT</t>
  </si>
  <si>
    <t>P08_JL0272_GAD2</t>
  </si>
  <si>
    <t>https://download.brainimagelibrary.org/39/19/39194b133512dab0/P08_JL0350/STPT</t>
  </si>
  <si>
    <t>/bil/data/39/19/39194b133512dab0/P08_JL0350/STPT</t>
  </si>
  <si>
    <t>P08_JL0350_VIP</t>
  </si>
  <si>
    <t>https://download.brainimagelibrary.org/39/19/39194b133512dab0/P08_JL0398/STPT</t>
  </si>
  <si>
    <t>/bil/data/39/19/39194b133512dab0/P08_JL0398/STPT</t>
  </si>
  <si>
    <t>P08_JL0398_GAD2</t>
  </si>
  <si>
    <t>https://download.brainimagelibrary.org/39/19/39194b133512dab0/P08_JL0399/STPT</t>
  </si>
  <si>
    <t>/bil/data/39/19/39194b133512dab0/P08_JL0399/STPT</t>
  </si>
  <si>
    <t>P08_JL0399_GAD2</t>
  </si>
  <si>
    <t>https://download.brainimagelibrary.org/39/19/39194b133512dab0/P10_JL0176/STPT</t>
  </si>
  <si>
    <t>/bil/data/39/19/39194b133512dab0/P10_JL0176/STPT</t>
  </si>
  <si>
    <t>P10_JL0176_VIP</t>
  </si>
  <si>
    <t>https://download.brainimagelibrary.org/39/19/39194b133512dab0/P10_JL0177/STPT</t>
  </si>
  <si>
    <t>/bil/data/39/19/39194b133512dab0/P10_JL0177/STPT</t>
  </si>
  <si>
    <t>P10_JL0177_VIP</t>
  </si>
  <si>
    <t>https://download.brainimagelibrary.org/39/19/39194b133512dab0/P10_JL0178/STPT</t>
  </si>
  <si>
    <t>/bil/data/39/19/39194b133512dab0/P10_JL0178/STPT</t>
  </si>
  <si>
    <t>P10_JL0178_VIP</t>
  </si>
  <si>
    <t>https://download.brainimagelibrary.org/39/19/39194b133512dab0/P10_JL0358/STPT</t>
  </si>
  <si>
    <t>/bil/data/39/19/39194b133512dab0/P10_JL0358/STPT</t>
  </si>
  <si>
    <t>P10_JL0358_VIP</t>
  </si>
  <si>
    <t>https://download.brainimagelibrary.org/39/19/39194b133512dab0/P10_JL0359/STPT</t>
  </si>
  <si>
    <t>/bil/data/39/19/39194b133512dab0/P10_JL0359/STPT</t>
  </si>
  <si>
    <t>P10_JL0359_VIP</t>
  </si>
  <si>
    <t>https://download.brainimagelibrary.org/39/19/39194b133512dab0/P12_JL0147/STPT</t>
  </si>
  <si>
    <t>/bil/data/39/19/39194b133512dab0/P12_JL0147/STPT</t>
  </si>
  <si>
    <t>P12_JL0147_VIP</t>
  </si>
  <si>
    <t>https://download.brainimagelibrary.org/39/19/39194b133512dab0/P12_JL0148/STPT</t>
  </si>
  <si>
    <t>/bil/data/39/19/39194b133512dab0/P12_JL0148/STPT</t>
  </si>
  <si>
    <t>P12_JL0148_VIP</t>
  </si>
  <si>
    <t>https://download.brainimagelibrary.org/39/19/39194b133512dab0/P12_JL0210/STPT</t>
  </si>
  <si>
    <t>/bil/data/39/19/39194b133512dab0/P12_JL0210/STPT</t>
  </si>
  <si>
    <t>P12_JL0210_GAD2</t>
  </si>
  <si>
    <t>https://download.brainimagelibrary.org/39/19/39194b133512dab0/P12_JL0211/STPT</t>
  </si>
  <si>
    <t>/bil/data/39/19/39194b133512dab0/P12_JL0211/STPT</t>
  </si>
  <si>
    <t>P12_JL0211_GAD2</t>
  </si>
  <si>
    <t>https://download.brainimagelibrary.org/39/19/39194b133512dab0/P14_JL0073/STPT</t>
  </si>
  <si>
    <t>/bil/data/39/19/39194b133512dab0/P14_JL0073/STPT</t>
  </si>
  <si>
    <t>P14_JL0073_VIP</t>
  </si>
  <si>
    <t>https://download.brainimagelibrary.org/39/19/39194b133512dab0/P14_JL0188/STPT</t>
  </si>
  <si>
    <t>/bil/data/39/19/39194b133512dab0/P14_JL0188/STPT</t>
  </si>
  <si>
    <t>P14_JL0188_VIP</t>
  </si>
  <si>
    <t>https://download.brainimagelibrary.org/39/19/39194b133512dab0/P14_JL0218/STPT</t>
  </si>
  <si>
    <t>/bil/data/39/19/39194b133512dab0/P14_JL0218/STPT</t>
  </si>
  <si>
    <t>P14_JL0218_GAD2</t>
  </si>
  <si>
    <t>https://download.brainimagelibrary.org/39/19/39194b133512dab0/P14_JL0221/STPT</t>
  </si>
  <si>
    <t>/bil/data/39/19/39194b133512dab0/P14_JL0221/STPT</t>
  </si>
  <si>
    <t>P14_JL0221_GAD2</t>
  </si>
  <si>
    <t>https://download.brainimagelibrary.org/39/19/39194b133512dab0/P14_JL0222/STPT</t>
  </si>
  <si>
    <t>/bil/data/39/19/39194b133512dab0/P14_JL0222/STPT</t>
  </si>
  <si>
    <t>P14_JL0222_GAD2</t>
  </si>
  <si>
    <t>https://download.brainimagelibrary.org/39/19/39194b133512dab0/P14_JL0223/STPT</t>
  </si>
  <si>
    <t>/bil/data/39/19/39194b133512dab0/P14_JL0223/STPT</t>
  </si>
  <si>
    <t>P14_JL0223_GAD2</t>
  </si>
  <si>
    <t>https://download.brainimagelibrary.org/39/19/39194b133512dab0/P14_JL0227/STPT</t>
  </si>
  <si>
    <t>/bil/data/39/19/39194b133512dab0/P14_JL0227/STPT</t>
  </si>
  <si>
    <t>P14_JL0227_VIP</t>
  </si>
  <si>
    <t>https://download.brainimagelibrary.org/39/19/39194b133512dab0/P14_JL0228/STPT</t>
  </si>
  <si>
    <t>/bil/data/39/19/39194b133512dab0/P14_JL0228/STPT</t>
  </si>
  <si>
    <t>P14_JL0228_VIP</t>
  </si>
  <si>
    <t>https://download.brainimagelibrary.org/39/19/39194b133512dab0/P14_JL0265/STPT</t>
  </si>
  <si>
    <t>/bil/data/39/19/39194b133512dab0/P14_JL0265/STPT</t>
  </si>
  <si>
    <t>P14_JL0265_SST</t>
  </si>
  <si>
    <t>Somatostatin-Cre-Ai14C</t>
  </si>
  <si>
    <t>https://download.brainimagelibrary.org/39/19/39194b133512dab0/P14_JL0266/STPT</t>
  </si>
  <si>
    <t>/bil/data/39/19/39194b133512dab0/P14_JL0266/STPT</t>
  </si>
  <si>
    <t>P14_JL0266_SST</t>
  </si>
  <si>
    <t>https://download.brainimagelibrary.org/39/19/39194b133512dab0/P14_JL0295/STPT</t>
  </si>
  <si>
    <t>/bil/data/39/19/39194b133512dab0/P14_JL0295/STPT</t>
  </si>
  <si>
    <t>P14_JL0295_GAD2</t>
  </si>
  <si>
    <t>https://download.brainimagelibrary.org/39/19/39194b133512dab0/P14_JL0296/STPT</t>
  </si>
  <si>
    <t>/bil/data/39/19/39194b133512dab0/P14_JL0296/STPT</t>
  </si>
  <si>
    <t>P14_JL0296_GAD2</t>
  </si>
  <si>
    <t>https://download.brainimagelibrary.org/39/19/39194b133512dab0/P14_JL0340/STPT</t>
  </si>
  <si>
    <t>/bil/data/39/19/39194b133512dab0/P14_JL0340/STPT</t>
  </si>
  <si>
    <t>P14_JL0340_PV</t>
  </si>
  <si>
    <t>Parvalbumin-Cre-Ai14C</t>
  </si>
  <si>
    <t>https://download.brainimagelibrary.org/69/7a/697a07d24603a697/160609_KM_PlexinLSLflpfdmemGFPsypmRuby_processed/</t>
  </si>
  <si>
    <t>/bil/data/69/7a/697a07d24603a697/160609_KM_PlexinLSLflpfdmemGFPsypmRuby_processed/</t>
  </si>
  <si>
    <t>697a07d24603a697</t>
  </si>
  <si>
    <t>160609_KM_PlexinLSLflpfdmemGFPsypmRuby_processed</t>
  </si>
  <si>
    <t>Strain_Name='C57BL6/Agouti/Swiss'; Pynline_Driver_InjectionSite='PlexinLSLflpfdmemGFPsypmRuby'</t>
  </si>
  <si>
    <t>Collection 697a07d24603a697</t>
  </si>
  <si>
    <t>https://download.brainimagelibrary.org/69/7a/697a07d24603a697/160611_KM_PlexinAi14_male72_processed/</t>
  </si>
  <si>
    <t>/bil/data/69/7a/697a07d24603a697/160611_KM_PlexinAi14_male72_processed/</t>
  </si>
  <si>
    <t>160611_KM_PlexinAi14_male72_processed</t>
  </si>
  <si>
    <t>Strain_Name='C57BL6/Agouti/Swiss'; Pynline_Driver_InjectionSite='PlexinAi14';</t>
  </si>
  <si>
    <t>https://download.brainimagelibrary.org/69/7a/697a07d24603a697/160813_KM_Sema3EAi14_processed/</t>
  </si>
  <si>
    <t>/bil/data/69/7a/697a07d24603a697/160813_KM_Sema3EAi14_processed/</t>
  </si>
  <si>
    <t>160813_KM_Sema3EAi14_processed</t>
  </si>
  <si>
    <t>Strain_Name='C57BL6/Agouti/Swiss'; Pynline_Driver_InjectionSite='Sema3EAi14'</t>
  </si>
  <si>
    <t>https://download.brainimagelibrary.org/69/7a/697a07d24603a697/160908_KM_Tle4Ai14male2mo_processed/</t>
  </si>
  <si>
    <t>/bil/data/69/7a/697a07d24603a697/160908_KM_Tle4Ai14male2mo_processed/</t>
  </si>
  <si>
    <t>160908_KM_Tle4Ai14male2mo_processed</t>
  </si>
  <si>
    <t>Strain_Name='C57BL6/Agouti/Swiss'; Pynline_Driver_InjectionSite='Tle4Ai14';</t>
  </si>
  <si>
    <t>https://download.brainimagelibrary.org/69/7a/697a07d24603a697/170112_KM_Fezfh2bGFPfemale_processed/</t>
  </si>
  <si>
    <t>/bil/data/69/7a/697a07d24603a697/170112_KM_Fezfh2bGFPfemale_processed/</t>
  </si>
  <si>
    <t>170112_KM_Fezfh2bGFPfemale_processed</t>
  </si>
  <si>
    <t>Strain_Name='C57BL6/Agouti/Swiss'; Pynline_Driver_InjectionSite='Fezfh2bGFP';</t>
  </si>
  <si>
    <t>https://download.brainimagelibrary.org/69/7a/697a07d24603a697/170114_KM_Fezfh2bgfpmale_processed/</t>
  </si>
  <si>
    <t>/bil/data/69/7a/697a07d24603a697/170114_KM_Fezfh2bgfpmale_processed/</t>
  </si>
  <si>
    <t>170114_KM_Fezfh2bgfpmale_processed</t>
  </si>
  <si>
    <t>Strain_Name='C57BL6/Agouti/Swiss'; Pynline_Driver_InjectionSite='Fezfh2bgfp';</t>
  </si>
  <si>
    <t>https://download.brainimagelibrary.org/69/7a/697a07d24603a697/170225_KM_FezfAi14female_processed/</t>
  </si>
  <si>
    <t>/bil/data/69/7a/697a07d24603a697/170225_KM_FezfAi14female_processed/</t>
  </si>
  <si>
    <t>170225_KM_FezfAi14female_processed</t>
  </si>
  <si>
    <t>Strain_Name='C57BL6/Agouti/Swiss'; Pynline_Driver_InjectionSite='FezfAi14';</t>
  </si>
  <si>
    <t>https://download.brainimagelibrary.org/69/7a/697a07d24603a697/170504_KM_FezfAi14female_processed/</t>
  </si>
  <si>
    <t>/bil/data/69/7a/697a07d24603a697/170504_KM_FezfAi14female_processed/</t>
  </si>
  <si>
    <t>170504_KM_FezfAi14female_processed</t>
  </si>
  <si>
    <t>https://download.brainimagelibrary.org/69/7a/697a07d24603a697/170601PlexCreERAi14female_processed/</t>
  </si>
  <si>
    <t>/bil/data/69/7a/697a07d24603a697/170601PlexCreERAi14female_processed/</t>
  </si>
  <si>
    <t>170601PlexCreERAi14female_processed</t>
  </si>
  <si>
    <t>Strain_Name='C57BL6/Agouti/Swiss'; Pynline_Driver_InjectionSite='PlexCreERAi14'</t>
  </si>
  <si>
    <t>https://download.brainimagelibrary.org/69/7a/697a07d24603a697/170602PlexCreERAi14female_processed/</t>
  </si>
  <si>
    <t>/bil/data/69/7a/697a07d24603a697/170602PlexCreERAi14female_processed/</t>
  </si>
  <si>
    <t>170602PlexCreERAi14female_processed</t>
  </si>
  <si>
    <t>https://download.brainimagelibrary.org/69/7a/697a07d24603a697/170608_KM_FezfAi14_female_processed/</t>
  </si>
  <si>
    <t>/bil/data/69/7a/697a07d24603a697/170608_KM_FezfAi14_female_processed/</t>
  </si>
  <si>
    <t>170608_KM_FezfAi14_female_processed</t>
  </si>
  <si>
    <t>https://download.brainimagelibrary.org/69/7a/697a07d24603a697/170622_KM_Fezfh2bGFPmale_processed/</t>
  </si>
  <si>
    <t>/bil/data/69/7a/697a07d24603a697/170622_KM_Fezfh2bGFPmale_processed/</t>
  </si>
  <si>
    <t>170622_KM_Fezfh2bGFPmale_processed</t>
  </si>
  <si>
    <t>https://download.brainimagelibrary.org/69/7a/697a07d24603a697/170630_KM_fezh2bGFPfemale_processed/</t>
  </si>
  <si>
    <t>/bil/data/69/7a/697a07d24603a697/170630_KM_fezh2bGFPfemale_processed/</t>
  </si>
  <si>
    <t>170630_KM_fezh2bGFPfemale_processed</t>
  </si>
  <si>
    <t>Strain_Name='C57BL6/Agouti/Swiss'; Pynline_Driver_InjectionSite='fezh2bGFP'</t>
  </si>
  <si>
    <t>https://download.brainimagelibrary.org/69/7a/697a07d24603a697/170706_KM_FezfAi14female_processed/</t>
  </si>
  <si>
    <t>/bil/data/69/7a/697a07d24603a697/170706_KM_FezfAi14female_processed/</t>
  </si>
  <si>
    <t>170706_KM_FezfAi14female_processed</t>
  </si>
  <si>
    <t>https://download.brainimagelibrary.org/69/7a/697a07d24603a697/170807_KM_PlexinSnapLSL-EGFPmale_processed/</t>
  </si>
  <si>
    <t>/bil/data/69/7a/697a07d24603a697/170807_KM_PlexinSnapLSL-EGFPmale_processed/</t>
  </si>
  <si>
    <t>170807_KM_PlexinSnapLSL-EGFPmale_processed</t>
  </si>
  <si>
    <t>Strain_Name='C57BL6/Agouti/Swiss'; Pynline_Driver_InjectionSite='PlexinSnapLSL-EGFP';</t>
  </si>
  <si>
    <t>https://download.brainimagelibrary.org/69/7a/697a07d24603a697/170829_KM_Tle4_snap25EGFPrun2_processed/</t>
  </si>
  <si>
    <t>/bil/data/69/7a/697a07d24603a697/170829_KM_Tle4_snap25EGFPrun2_processed/</t>
  </si>
  <si>
    <t>170829_KM_Tle4_snap25EGFPrun2_processed</t>
  </si>
  <si>
    <t>Strain_Name='C57BL6/Agouti/Swiss'; Pynline_Driver_InjectionSite='Tle4_snap25EGFPrun2';</t>
  </si>
  <si>
    <t>https://download.brainimagelibrary.org/69/7a/697a07d24603a697/171007_KM_Tle4Snap25egfpmale_processed/</t>
  </si>
  <si>
    <t>/bil/data/69/7a/697a07d24603a697/171007_KM_Tle4Snap25egfpmale_processed/</t>
  </si>
  <si>
    <t>171007_KM_Tle4Snap25egfpmale_processed</t>
  </si>
  <si>
    <t>Strain_Name='C57BL6/Agouti/Swiss'; Pynline_Driver_InjectionSite='Tle4Snap25egfp';</t>
  </si>
  <si>
    <t>https://download.brainimagelibrary.org/69/7a/697a07d24603a697/171014_KM_Tcergh2bGFPfemale_processed/</t>
  </si>
  <si>
    <t>/bil/data/69/7a/697a07d24603a697/171014_KM_Tcergh2bGFPfemale_processed/</t>
  </si>
  <si>
    <t>171014_KM_Tcergh2bGFPfemale_processed</t>
  </si>
  <si>
    <t>Strain_Name='C57BL6/Agouti/Swiss'; Pynline_Driver_InjectionSite='Tcergh2bGFP';</t>
  </si>
  <si>
    <t>https://download.brainimagelibrary.org/69/7a/697a07d24603a697/171015_KM_Tcergh2bGFPfemale_processed/</t>
  </si>
  <si>
    <t>/bil/data/69/7a/697a07d24603a697/171015_KM_Tcergh2bGFPfemale_processed/</t>
  </si>
  <si>
    <t>171015_KM_Tcergh2bGFPfemale_processed</t>
  </si>
  <si>
    <t>https://download.brainimagelibrary.org/69/7a/697a07d24603a697/171017_KM_Tcergh2bGFPfemale_processed/</t>
  </si>
  <si>
    <t>/bil/data/69/7a/697a07d24603a697/171017_KM_Tcergh2bGFPfemale_processed/</t>
  </si>
  <si>
    <t>171017_KM_Tcergh2bGFPfemale_processed</t>
  </si>
  <si>
    <t>https://download.brainimagelibrary.org/69/7a/697a07d24603a697/171020_KM_Tcergh2bGFPmale_processed/</t>
  </si>
  <si>
    <t>/bil/data/69/7a/697a07d24603a697/171020_KM_Tcergh2bGFPmale_processed/</t>
  </si>
  <si>
    <t>171020_KM_Tcergh2bGFPmale_processed</t>
  </si>
  <si>
    <t>https://download.brainimagelibrary.org/69/7a/697a07d24603a697/171022_KM_Tcergh2bGFPfemale_processed/</t>
  </si>
  <si>
    <t>/bil/data/69/7a/697a07d24603a697/171022_KM_Tcergh2bGFPfemale_processed/</t>
  </si>
  <si>
    <t>171022_KM_Tcergh2bGFPfemale_processed</t>
  </si>
  <si>
    <t>https://download.brainimagelibrary.org/69/7a/697a07d24603a697/171024_KM_Tcergh2bGFPfemale_processed/</t>
  </si>
  <si>
    <t>/bil/data/69/7a/697a07d24603a697/171024_KM_Tcergh2bGFPfemale_processed/</t>
  </si>
  <si>
    <t>171024_KM_Tcergh2bGFPfemale_processed</t>
  </si>
  <si>
    <t>https://download.brainimagelibrary.org/69/7a/697a07d24603a697/171215_KM_RP_FezAisub_6wks_test_processed/</t>
  </si>
  <si>
    <t>/bil/data/69/7a/697a07d24603a697/171215_KM_RP_FezAisub_6wks_test_processed/</t>
  </si>
  <si>
    <t>171215_KM_RP_FezAisub_6wks_test_processed</t>
  </si>
  <si>
    <t>Strain_Name='C57BL6/Agouti/Swiss'; Pynline_Driver_InjectionSite='FezAisub'</t>
  </si>
  <si>
    <t>https://download.brainimagelibrary.org/69/7a/697a07d24603a697/180221_KM_PlexSnapEGFPfemale_processed/</t>
  </si>
  <si>
    <t>/bil/data/69/7a/697a07d24603a697/180221_KM_PlexSnapEGFPfemale_processed/</t>
  </si>
  <si>
    <t>180221_KM_PlexSnapEGFPfemale_processed</t>
  </si>
  <si>
    <t>Strain_Name='C57BL6/Agouti/Swiss'; Pynline_Driver_InjectionSite='PlexSnapEGFP'</t>
  </si>
  <si>
    <t>https://download.brainimagelibrary.org/69/7a/697a07d24603a697/180308_KM_PlexSnapEGFPfemale_processed/</t>
  </si>
  <si>
    <t>/bil/data/69/7a/697a07d24603a697/180308_KM_PlexSnapEGFPfemale_processed/</t>
  </si>
  <si>
    <t>180308_KM_PlexSnapEGFPfemale_processed</t>
  </si>
  <si>
    <t>https://download.brainimagelibrary.org/69/7a/697a07d24603a697/180715_KM001_AdcyapHGfemale_processed/</t>
  </si>
  <si>
    <t>/bil/data/69/7a/697a07d24603a697/180715_KM001_AdcyapHGfemale_processed/</t>
  </si>
  <si>
    <t>180715_KM001_AdcyapHGfemale_processed</t>
  </si>
  <si>
    <t>Strain_Name='C57BL6/Agouti/Swiss'; Pynline_Driver_InjectionSite='AdcyapHG'</t>
  </si>
  <si>
    <t>https://download.brainimagelibrary.org/06/ea/06ea02c3bf50c7b9/190805_JH_HK0199_PlexinD1LSLflp_MOp_FRT_female_processed/</t>
  </si>
  <si>
    <t>/bil/data/06/ea/06ea02c3bf50c7b9/190805_JH_HK0199_PlexinD1LSLflp_MOp_FRT_female_processed/</t>
  </si>
  <si>
    <t>06ea02c3bf50c7b9</t>
  </si>
  <si>
    <t>190805_JH_HK0199_PlexinD1LSLflp_MOp_FRT_female</t>
  </si>
  <si>
    <t>https://download.brainimagelibrary.org/14/29/1429e138f14a6e6a/home/</t>
  </si>
  <si>
    <t>/bil/data/14/29/1429e138f14a6e6a/home/</t>
  </si>
  <si>
    <t>1429e138f14a6e6a</t>
  </si>
  <si>
    <t>190724_JH_HK0196_FoxP2_SSp_CFO_female</t>
  </si>
  <si>
    <t>https://download.brainimagelibrary.org/2b/6e/2b6e48dc425d16db/190903_JH_WG0006_Fezf2LSLflp_MOp_CFA_female_processed/</t>
  </si>
  <si>
    <t>/bil/data/2b/6e/2b6e48dc425d16db/190903_JH_WG0006_Fezf2LSLflp_MOp_CFA_female_processed/</t>
  </si>
  <si>
    <t>2b6e48dc425d16db</t>
  </si>
  <si>
    <t>190903_JH_WG0006_Fezf2LSLflp_MOp_CFA_female</t>
  </si>
  <si>
    <t>https://download.brainimagelibrary.org/40/40/4040f8d9f3dcda28/190624_JH_HK0168_PlexinD1LSLflp_VLSl_V2L_male_processed/</t>
  </si>
  <si>
    <t>/bil/data/40/40/4040f8d9f3dcda28/190624_JH_HK0168_PlexinD1LSLflp_VLSl_V2L_male_processed/</t>
  </si>
  <si>
    <t>4040f8d9f3dcda28</t>
  </si>
  <si>
    <t>190624_JH_HK0168_PlexinD1LSLflp_VLSl_V2L_male</t>
  </si>
  <si>
    <t>https://download.brainimagelibrary.org/44/30/44304175e9f87e60/home/</t>
  </si>
  <si>
    <t>/bil/data/44/30/44304175e9f87e60/home/</t>
  </si>
  <si>
    <t>44304175e9f87e60</t>
  </si>
  <si>
    <t>190702_JH_HK0181_PlexinD1LSLflp_MOp_RFO_male</t>
  </si>
  <si>
    <t>https://download.brainimagelibrary.org/48/51/485170adfe4b0c33/190904_JH_WG0007_Fezf2LSLflp_MOp_CFA_male_processed/</t>
  </si>
  <si>
    <t>/bil/data/48/51/485170adfe4b0c33/190904_JH_WG0007_Fezf2LSLflp_MOp_CFA_male_processed/</t>
  </si>
  <si>
    <t>485170adfe4b0c33</t>
  </si>
  <si>
    <t>190904_JH_WG0007_Fezf2LSLflp_MOp_CFA_male</t>
  </si>
  <si>
    <t>https://download.brainimagelibrary.org/49/ae/49ae2f1557677bf0/190717_JH_HK0191_PlexiD1LSLfp_PERI_perirhinal_male_processed/</t>
  </si>
  <si>
    <t>/bil/data/49/ae/49ae2f1557677bf0/190717_JH_HK0191_PlexiD1LSLfp_PERI_perirhinal_male_processed/</t>
  </si>
  <si>
    <t>49ae2f1557677bf0</t>
  </si>
  <si>
    <t>190717_JH_HK0191_PlexinD1LSLflp_PERI_perirhinal_male</t>
  </si>
  <si>
    <t>https://download.brainimagelibrary.org/4a/c0/4ac0c0d5b6bf2352/190806_JH_HK0200_PlexinD1LSLflp_SSp_S1hindlimb_female_processed/</t>
  </si>
  <si>
    <t>/bil/data/4a/c0/4ac0c0d5b6bf2352/190806_JH_HK0200_PlexinD1LSLflp_SSp_S1hindlimb_female_processed/</t>
  </si>
  <si>
    <t>4ac0c0d5b6bf2352</t>
  </si>
  <si>
    <t>190806_JH_HK0200_PlexinD1LSLflp_SSp_S1hindlimb_female</t>
  </si>
  <si>
    <t>https://download.brainimagelibrary.org/58/79/5879dc7592bd873f/home/</t>
  </si>
  <si>
    <t>/bil/data/58/79/5879dc7592bd873f/home/</t>
  </si>
  <si>
    <t>5879dc7592bd873f</t>
  </si>
  <si>
    <t>190710_JH_HK0187_Fezf2LSLflp_ACAv_cingulate_male</t>
  </si>
  <si>
    <t>https://download.brainimagelibrary.org/5f/97/5f97820484265501/190823_JH_HK0208_PlexinD1LSLflp_PL_male_processed/</t>
  </si>
  <si>
    <t>/bil/data/5f/97/5f97820484265501/190823_JH_HK0208_PlexinD1LSLflp_PL_male_processed/</t>
  </si>
  <si>
    <t>5f97820484265501</t>
  </si>
  <si>
    <t>190823_JH_HK0208_PlexinD1LSLflp_PL_male</t>
  </si>
  <si>
    <t>https://download.brainimagelibrary.org/5f/cf/5fcf8167645409cc/190613_JH_HK0163_Tle4LSLflp_ACAd_cingulate_male_processed/</t>
  </si>
  <si>
    <t>/bil/data/5f/cf/5fcf8167645409cc/190613_JH_HK0163_Tle4LSLflp_ACAd_cingulate_male_processed/</t>
  </si>
  <si>
    <t>5fcf8167645409cc</t>
  </si>
  <si>
    <t>190613_JH_HK0163_Tle4LSLflp_ACAd_cingulate_male</t>
  </si>
  <si>
    <t>https://download.brainimagelibrary.org/75/3f/753f0a97c69dd6d1/190620_JH_HK0166_Tle4LSLflp_SSp_FRT_male_processed/</t>
  </si>
  <si>
    <t>/bil/data/75/3f/753f0a97c69dd6d1/190620_JH_HK0166_Tle4LSLflp_SSp_FRT_male_processed/</t>
  </si>
  <si>
    <t>753f0a97c69dd6d1</t>
  </si>
  <si>
    <t>190618_JH_HK0165_Tle4LSLflp_MOs_M2_female</t>
  </si>
  <si>
    <t>190620_JH_HK0166_Tle4LSLflp_SSp_FRT_male</t>
  </si>
  <si>
    <t>https://download.brainimagelibrary.org/88/7e/887e0e42039498f9/190809_JH_HK0202_PlexinD1LSLflp_MOp_RFO_male_processed/</t>
  </si>
  <si>
    <t>/bil/data/88/7e/887e0e42039498f9/190809_JH_HK0202_PlexinD1LSLflp_MOp_RFO_male_processed/</t>
  </si>
  <si>
    <t>887e0e42039498f9</t>
  </si>
  <si>
    <t>190809_JH_HK0202_PlexinD1LSLflp_MOp_RFO_male</t>
  </si>
  <si>
    <t>https://download.brainimagelibrary.org/89/4f/894f11719716d433/190625_JH_HK0169_PlexinD1LSLflp_SSs_S2_male_processed/</t>
  </si>
  <si>
    <t>/bil/data/89/4f/894f11719716d433/190625_JH_HK0169_PlexinD1LSLflp_SSs_S2_male_processed/</t>
  </si>
  <si>
    <t>894f11719716d433</t>
  </si>
  <si>
    <t>190625_JH_HK0169_PlexinD1LSLflp_SSs_S2_male</t>
  </si>
  <si>
    <t>https://download.brainimagelibrary.org/9a/0c/9a0c15c70b8add5b/home/</t>
  </si>
  <si>
    <t>/bil/data/9a/0c/9a0c15c70b8add5b/home/</t>
  </si>
  <si>
    <t>9a0c15c70b8add5b</t>
  </si>
  <si>
    <t>190708_JH_HK0182_PlexinD1LSLflp_SSp_CFO_male</t>
  </si>
  <si>
    <t>https://download.brainimagelibrary.org/9b/b5/9bb56ac701a1a957/190829_JH_HK0214_PlexinD1LSLflp_MOs_CFA_male_processed/</t>
  </si>
  <si>
    <t>/bil/data/9b/b5/9bb56ac701a1a957/190829_JH_HK0214_PlexinD1LSLflp_MOs_CFA_male_processed/</t>
  </si>
  <si>
    <t>9bb56ac701a1a957</t>
  </si>
  <si>
    <t>190829_JH_HK0214_PlexinD1LSLflp_MOs_CFA_male</t>
  </si>
  <si>
    <t>https://download.brainimagelibrary.org/a3/06/a30623df4845ec3e/190906_JH_HK0215_Tle4LSLflp_VLSl_V2L_female_processed/</t>
  </si>
  <si>
    <t>/bil/data/a3/06/a30623df4845ec3e/190906_JH_HK0215_Tle4LSLflp_VLSl_V2L_female_processed/</t>
  </si>
  <si>
    <t>a30623df4845ec3e</t>
  </si>
  <si>
    <t>190906_JH_HK0215_Tle4LSLflp_VLSl_V2L_female</t>
  </si>
  <si>
    <t>https://download.brainimagelibrary.org/a8/a9/a8a98350a17b8e2d/190522_JH_HK0148_Fezf2LSLflp_RSPv_retrosplenial_male_processed/</t>
  </si>
  <si>
    <t>/bil/data/a8/a9/a8a98350a17b8e2d/190522_JH_HK0148_Fezf2LSLflp_RSPv_retrosplenial_male_processed/</t>
  </si>
  <si>
    <t>a8a98350a17b8e2d</t>
  </si>
  <si>
    <t>190522_JH_HK0148_Fezf2LSLflp_RSPv_restrosplenial_male</t>
  </si>
  <si>
    <t>190522_JH_HK0148_Fezf2LSLflp_RSPv_retrosplenial_male</t>
  </si>
  <si>
    <t>https://download.brainimagelibrary.org/aa/72/aa72f327d8d79899/home/</t>
  </si>
  <si>
    <t>/bil/data/aa/72/aa72f327d8d79899/home/</t>
  </si>
  <si>
    <t>aa72f327d8d79899</t>
  </si>
  <si>
    <t>190718_JH_HK0192_PlexinD1LSLflp_PERI_perirhinal_male</t>
  </si>
  <si>
    <t>https://download.brainimagelibrary.org/ab/09/ab09a0a186bc98af/190812_JH_HK0204_Fezf2LSLflp_ORBl_VLO_male_processed/</t>
  </si>
  <si>
    <t>/bil/data/ab/09/ab09a0a186bc98af/190812_JH_HK0204_Fezf2LSLflp_ORBl_VLO_male_processed/</t>
  </si>
  <si>
    <t>ab09a0a186bc98af</t>
  </si>
  <si>
    <t>190812_JH_HK0204_Fezf2LSLflp_ORBl_VLO_male</t>
  </si>
  <si>
    <t>https://download.brainimagelibrary.org/c8/c9/c8c927659240ccb5/home/</t>
  </si>
  <si>
    <t>/bil/data/c8/c9/c8c927659240ccb5/home/</t>
  </si>
  <si>
    <t>c8c927659240ccb5</t>
  </si>
  <si>
    <t>190723_JH_HK0195_FoxP2_MOp_RFO_female</t>
  </si>
  <si>
    <t>https://download.brainimagelibrary.org/d6/fa/d6fafa4053c775df/190626_JH_HK0172_Fezf2LSLflp_VLSl_V2L_male_processed/</t>
  </si>
  <si>
    <t>/bil/data/d6/fa/d6fafa4053c775df/190626_JH_HK0172_Fezf2LSLflp_VLSl_V2L_male_processed/</t>
  </si>
  <si>
    <t>d6fafa4053c775df</t>
  </si>
  <si>
    <t>190626_JH_HK0172_Fezf2LSLflp_VLSl_V2L_male</t>
  </si>
  <si>
    <t>https://download.brainimagelibrary.org/d9/73/d973913c656b5f07/190628_JH_HK0178_Fezf2LSLflp_ORBm_MO_male_processed/</t>
  </si>
  <si>
    <t>/bil/data/d9/73/d973913c656b5f07/190628_JH_HK0178_Fezf2LSLflp_ORBm_MO_male_processed/</t>
  </si>
  <si>
    <t>d973913c656b5f07</t>
  </si>
  <si>
    <t>190628_JH_HK0178_Fezf2LSLflp_VISa_parietal_male</t>
  </si>
  <si>
    <t>https://download.brainimagelibrary.org/ec/f1/ecf14f82960392ed/home/</t>
  </si>
  <si>
    <t>/bil/data/ec/f1/ecf14f82960392ed/home/</t>
  </si>
  <si>
    <t>ecf14f82960392ed</t>
  </si>
  <si>
    <t>190720_JH_HK0194_PlexinD1LSLflp_MOp_CFA_female</t>
  </si>
  <si>
    <t>https://download.brainimagelibrary.org/f3/e8/f3e8e78a3663b791/190820_JH_HK0207_Fezf2LSLflp_ENTl_entorhinal_female_processed/</t>
  </si>
  <si>
    <t>/bil/data/f3/e8/f3e8e78a3663b791/190820_JH_HK0207_Fezf2LSLflp_ENTl_entorhinal_female_processed/</t>
  </si>
  <si>
    <t>f3e8e78a3663b791</t>
  </si>
  <si>
    <t>190820_JH_HK0207_Fezf2LSLflp_ENTl_entorhinal_female</t>
  </si>
  <si>
    <t>https://download.brainimagelibrary.org/f5/6c/f56c01fd48cfd224/190827_JH_HK0213_PlexinD1LSLflp_MOs_RFA_male_processed/</t>
  </si>
  <si>
    <t>/bil/data/f5/6c/f56c01fd48cfd224/190827_JH_HK0213_PlexinD1LSLflp_MOs_RFA_male_processed/</t>
  </si>
  <si>
    <t>f56c01fd48cfd224</t>
  </si>
  <si>
    <t>190827_JH_HK0213_PlexinD1LSLflp_MOs_RFA_male</t>
  </si>
  <si>
    <t>https://download.brainimagelibrary.org/96/a8/96a84fe10ec1279d/0539070944</t>
  </si>
  <si>
    <t>/bil/data/96/a8/96a84fe10ec1279d/0539070944</t>
  </si>
  <si>
    <t>Open-Access AAV Toolbox for Basal Ganglia Cell Types and Circuits</t>
  </si>
  <si>
    <t>96a84fe10ec1279d</t>
  </si>
  <si>
    <t>Daigle, Tanya</t>
  </si>
  <si>
    <t>1-UF1-MH128339-01</t>
  </si>
  <si>
    <t>Serial two photon tomography of a C57BL/6J mouse with injection of rAAV-3xcore2_eHGT_445h-minBglobin-SYFP2-WPRE3-BGHpA</t>
  </si>
  <si>
    <t>Putative cell type-specific regulatory were elements identified, AAV viruses containing these elements were generated and delivered into the brains of wild-type or transgenic mice. Virus-infected brains were imaged on a TissueCyte 2P tomography system to characterize brain-wide labeling patterns.</t>
  </si>
  <si>
    <t>https://download.brainimagelibrary.org/96/a8/96a84fe10ec1279d/0539071011</t>
  </si>
  <si>
    <t>/bil/data/96/a8/96a84fe10ec1279d/0539071011</t>
  </si>
  <si>
    <t>Ai14/wt</t>
  </si>
  <si>
    <t>Serial two photon tomography of an Ai14/wt mouse with injection of rAAV-eHGT_743m-minBglobin-iCre-WPRE3-BGHpA</t>
  </si>
  <si>
    <t>https://download.brainimagelibrary.org/96/a8/96a84fe10ec1279d/0539071068</t>
  </si>
  <si>
    <t>/bil/data/96/a8/96a84fe10ec1279d/0539071068</t>
  </si>
  <si>
    <t>Serial two photon tomography of a C57BL/6J mouse with injection of rAAV-eHGT_445h-minBglobin-SYFP2-WPRE3-BGHpA</t>
  </si>
  <si>
    <t>https://download.brainimagelibrary.org/96/a8/96a84fe10ec1279d/0539071159</t>
  </si>
  <si>
    <t>/bil/data/96/a8/96a84fe10ec1279d/0539071159</t>
  </si>
  <si>
    <t>Serial two photon tomography of a C57BL/6J mouse with injection of rAAV-eHGT_743m-minBglobin-SYFP2-WPRE3-BGHpA</t>
  </si>
  <si>
    <t>https://download.brainimagelibrary.org/96/a8/96a84fe10ec1279d/0539071819</t>
  </si>
  <si>
    <t>/bil/data/96/a8/96a84fe10ec1279d/0539071819</t>
  </si>
  <si>
    <t>Serial two photon tomography of a C57BL/6J mouse with injection of rAAV-3xcore2_eHGT_779m-minBG-ChR2(H134R)-EYFP-P2A-dTomato-10aa-H2B-WPRE3-BGHpA</t>
  </si>
  <si>
    <t>https://download.brainimagelibrary.org/96/a8/96a84fe10ec1279d/0539071841</t>
  </si>
  <si>
    <t>/bil/data/96/a8/96a84fe10ec1279d/0539071841</t>
  </si>
  <si>
    <t>Serial two photon tomography of a C57BL/6J mouse with injection of rAAV-3xcore2_eHGT_779m-minBglobin-SYFP2-WPRE3-BGHpA</t>
  </si>
  <si>
    <t>https://download.brainimagelibrary.org/96/a8/96a84fe10ec1279d/0539071855</t>
  </si>
  <si>
    <t>/bil/data/96/a8/96a84fe10ec1279d/0539071855</t>
  </si>
  <si>
    <t>Serial two photon tomography of a C57BL/6J mouse with injection of rAAV-eHGT_779m-minBglobin-SYFP2-WPRE3-BGHpA</t>
  </si>
  <si>
    <t>https://download.brainimagelibrary.org/d8/0c/d80cb1c192556bc5/170329_Emxcre_Reconstruction</t>
  </si>
  <si>
    <t>/bil/data/d8/0c/d80cb1c192556bc5/170329_Emxcre_Reconstruction</t>
  </si>
  <si>
    <t>d80cb1c192556bc5</t>
  </si>
  <si>
    <t>170329_Emxcre</t>
  </si>
  <si>
    <t>Strain_Name='C57BL6';Cre_Driver_Line='Emxcre';Reporter_Name='AAV-GFP';</t>
  </si>
  <si>
    <t>Cell type distribution in female and male mouse brains: 170329_Emxcre_Reconstruction</t>
  </si>
  <si>
    <t>https://download.brainimagelibrary.org/d8/0c/d80cb1c192556bc5/171012_Emxcre_Reconstruction</t>
  </si>
  <si>
    <t>/bil/data/d8/0c/d80cb1c192556bc5/171012_Emxcre_Reconstruction</t>
  </si>
  <si>
    <t>171012_Emxcre</t>
  </si>
  <si>
    <t>Cell type distribution in female and male mouse brains: 171012_Emxcre_Reconstruction</t>
  </si>
  <si>
    <t>https://download.brainimagelibrary.org/d8/0c/d80cb1c192556bc5/180523_Emxcre_Reconstruction</t>
  </si>
  <si>
    <t>/bil/data/d8/0c/d80cb1c192556bc5/180523_Emxcre_Reconstruction</t>
  </si>
  <si>
    <t>180523_Emxcre</t>
  </si>
  <si>
    <t>Cell type distribution in female and male mouse brains: 180523_Emxcre_Reconstruction</t>
  </si>
  <si>
    <t>https://download.brainimagelibrary.org/d8/0c/d80cb1c192556bc5/180606_Emxcre_Reconstruction</t>
  </si>
  <si>
    <t>/bil/data/d8/0c/d80cb1c192556bc5/180606_Emxcre_Reconstruction</t>
  </si>
  <si>
    <t>180606_Emxcre</t>
  </si>
  <si>
    <t>Cell type distribution in female and male mouse brains: 180606_Emxcre_Reconstruction</t>
  </si>
  <si>
    <t>https://download.brainimagelibrary.org/d8/0c/d80cb1c192556bc5/180614_Emxcre_Reconstruction</t>
  </si>
  <si>
    <t>/bil/data/d8/0c/d80cb1c192556bc5/180614_Emxcre_Reconstruction</t>
  </si>
  <si>
    <t>180614_Emxcre</t>
  </si>
  <si>
    <t>Cell type distribution in female and male mouse brains: 180614_Emxcre_Reconstruction</t>
  </si>
  <si>
    <t>https://download.brainimagelibrary.org/d8/0c/d80cb1c192556bc5/180926_Emxcre_Reconstruction</t>
  </si>
  <si>
    <t>/bil/data/d8/0c/d80cb1c192556bc5/180926_Emxcre_Reconstruction</t>
  </si>
  <si>
    <t>180926_Emxcre</t>
  </si>
  <si>
    <t>Cell type distribution in female and male mouse brains: 180926_Emxcre_Reconstruction</t>
  </si>
  <si>
    <t>https://download.brainimagelibrary.org/d8/0c/d80cb1c192556bc5/181004_Emxcre_Reconstruction</t>
  </si>
  <si>
    <t>/bil/data/d8/0c/d80cb1c192556bc5/181004_Emxcre_Reconstruction</t>
  </si>
  <si>
    <t>181004_Emxcre</t>
  </si>
  <si>
    <t>Cell type distribution in female and male mouse brains: 181004_Emxcre_Reconstruction</t>
  </si>
  <si>
    <t>https://download.brainimagelibrary.org/d8/0c/d80cb1c192556bc5/190123_Emxcre_Reconstruction</t>
  </si>
  <si>
    <t>/bil/data/d8/0c/d80cb1c192556bc5/190123_Emxcre_Reconstruction</t>
  </si>
  <si>
    <t>190123_Emxcre</t>
  </si>
  <si>
    <t>Cell type distribution in female and male mouse brains: 190123_Emxcre_Reconstruction</t>
  </si>
  <si>
    <t>https://download.brainimagelibrary.org/d8/0c/d80cb1c192556bc5/190327_Emxcre_Reconstruction</t>
  </si>
  <si>
    <t>/bil/data/d8/0c/d80cb1c192556bc5/190327_Emxcre_Reconstruction</t>
  </si>
  <si>
    <t>190327_Emxcre</t>
  </si>
  <si>
    <t>Cell type distribution in female and male mouse brains: 190327_Emxcre_Reconstruction</t>
  </si>
  <si>
    <t>https://download.brainimagelibrary.org/d8/0c/d80cb1c192556bc5/190416_Emxcre_Reconstruction</t>
  </si>
  <si>
    <t>/bil/data/d8/0c/d80cb1c192556bc5/190416_Emxcre_Reconstruction</t>
  </si>
  <si>
    <t>190416_Emxcre</t>
  </si>
  <si>
    <t>Cell type distribution in female and male mouse brains: 190416_Emxcre_Reconstruction</t>
  </si>
  <si>
    <t>https://download.brainimagelibrary.org/d8/0c/d80cb1c192556bc5/190522_Emxcre_Reconstruction</t>
  </si>
  <si>
    <t>/bil/data/d8/0c/d80cb1c192556bc5/190522_Emxcre_Reconstruction</t>
  </si>
  <si>
    <t>190522_Emxcre</t>
  </si>
  <si>
    <t>Cell type distribution in female and male mouse brains: 190522_Emxcre_Reconstruction</t>
  </si>
  <si>
    <t>https://download.brainimagelibrary.org/da/e5/dae58bad4e10a193/0539070960</t>
  </si>
  <si>
    <t>/bil/data/da/e5/dae58bad4e10a193/0539070960</t>
  </si>
  <si>
    <t>dae58bad4e10a193</t>
  </si>
  <si>
    <t>Tasic, Bosiljka</t>
  </si>
  <si>
    <t>Serial two photon tomography of a C57BL/6J mouse with injection of rAAV-eHGT_387m-minBglobin-SYFP2-WPRE3-BGHpA</t>
  </si>
  <si>
    <t>Cell type-specific regulatory elements were identified, AAV viruses were generated and delivered into the brains of reporter mice. Virus-infected brains were imaged on a Tissuecyte 2P tomography system to characterize labeling patterns brain-wide.</t>
  </si>
  <si>
    <t>https://download.brainimagelibrary.org/da/e5/dae58bad4e10a193/0539070967</t>
  </si>
  <si>
    <t>/bil/data/da/e5/dae58bad4e10a193/0539070967</t>
  </si>
  <si>
    <t>Serial two photon tomography of a C57BL/6J mouse with injection of rAAV-eHGT_170h-minBglobin-SYFP2-WPRE3-BGHpA</t>
  </si>
  <si>
    <t>https://download.brainimagelibrary.org/da/e5/dae58bad4e10a193/0539070979</t>
  </si>
  <si>
    <t>/bil/data/da/e5/dae58bad4e10a193/0539070979</t>
  </si>
  <si>
    <t>Serial two photon tomography of a C57BL/6J mouse with injection of rAAV-eHGT_451m-minBGpromoter-SYFP2-WPRE3-bGHpA</t>
  </si>
  <si>
    <t>https://download.brainimagelibrary.org/da/e5/dae58bad4e10a193/0539071003</t>
  </si>
  <si>
    <t>/bil/data/da/e5/dae58bad4e10a193/0539071003</t>
  </si>
  <si>
    <t>Serial two photon tomography of a C57BL/6J mouse with injection of rAAV-eHGT_022h-minBglobin-SYFP2-WPRE3-BGHpA</t>
  </si>
  <si>
    <t>https://download.brainimagelibrary.org/da/e5/dae58bad4e10a193/0539071015</t>
  </si>
  <si>
    <t>/bil/data/da/e5/dae58bad4e10a193/0539071015</t>
  </si>
  <si>
    <t>Serial two photon tomography of a C57BL/6J mouse with injection of rAAV-eHGT_475m-minBglobin-SYFP2-WPRE3-BGHpA</t>
  </si>
  <si>
    <t>https://download.brainimagelibrary.org/da/e5/dae58bad4e10a193/0539071033</t>
  </si>
  <si>
    <t>/bil/data/da/e5/dae58bad4e10a193/0539071033</t>
  </si>
  <si>
    <t>Serial two photon tomography of a C57BL/6J mouse with injection of rAAV-eHGT_395h-minBglobin-SYFP2-WPRE3-BGHpA</t>
  </si>
  <si>
    <t>https://download.brainimagelibrary.org/da/e5/dae58bad4e10a193/0539071041</t>
  </si>
  <si>
    <t>/bil/data/da/e5/dae58bad4e10a193/0539071041</t>
  </si>
  <si>
    <t>Serial two photon tomography of a C57BL/6J mouse with injection of pAAV-MGT_E4-minBGpromoter-SYFP2-WPRE-bGHpA</t>
  </si>
  <si>
    <t>https://download.brainimagelibrary.org/da/e5/dae58bad4e10a193/0539071042</t>
  </si>
  <si>
    <t>/bil/data/da/e5/dae58bad4e10a193/0539071042</t>
  </si>
  <si>
    <t>Serial two photon tomography of a C57BL/6J mouse with injection of rAAV-eHGT_703m-minBglobin-SYFP2-WPRE3-BGHpA</t>
  </si>
  <si>
    <t>https://download.brainimagelibrary.org/da/e5/dae58bad4e10a193/0539071063</t>
  </si>
  <si>
    <t>/bil/data/da/e5/dae58bad4e10a193/0539071063</t>
  </si>
  <si>
    <t>Serial two photon tomography of a C57BL/6J mouse with injection of pAAV-mGrik1L4-minCMV*-SYFP2-WPRE3-BGHpA</t>
  </si>
  <si>
    <t>https://download.brainimagelibrary.org/da/e5/dae58bad4e10a193/0539071065</t>
  </si>
  <si>
    <t>/bil/data/da/e5/dae58bad4e10a193/0539071065</t>
  </si>
  <si>
    <t>Serial two photon tomography of a C57BL/6J mouse with injection of rAAV-eHGT_397m-minBglobin-SYFP2-WPRE3-BGHpA</t>
  </si>
  <si>
    <t>https://download.brainimagelibrary.org/da/e5/dae58bad4e10a193/0539071125</t>
  </si>
  <si>
    <t>/bil/data/da/e5/dae58bad4e10a193/0539071125</t>
  </si>
  <si>
    <t>Serial two photon tomography of a C57BL/6J mouse with injection of rAAV-eHGT_372m-minBglobin-SYFP2-WPRE3-BGHpA</t>
  </si>
  <si>
    <t>https://download.brainimagelibrary.org/da/e5/dae58bad4e10a193/0539071251</t>
  </si>
  <si>
    <t>/bil/data/da/e5/dae58bad4e10a193/0539071251</t>
  </si>
  <si>
    <t>Serial two photon tomography of a C57BL/6J mouse with injection of rAAV-eHGT_371h-minBglobin-SYFP2-WPRE3-BGHpA</t>
  </si>
  <si>
    <t>https://download.brainimagelibrary.org/da/e5/dae58bad4e10a193/0539071326</t>
  </si>
  <si>
    <t>/bil/data/da/e5/dae58bad4e10a193/0539071326</t>
  </si>
  <si>
    <t>https://download.brainimagelibrary.org/da/e5/dae58bad4e10a193/0539071352</t>
  </si>
  <si>
    <t>/bil/data/da/e5/dae58bad4e10a193/0539071352</t>
  </si>
  <si>
    <t>Serial two photon tomography of a C57BL/6J mouse with injection of rAAV-eHGT_400m-minBglobin-SYFP2-WPRE3-BGHpA</t>
  </si>
  <si>
    <t>https://download.brainimagelibrary.org/da/e5/dae58bad4e10a193/0539071360</t>
  </si>
  <si>
    <t>/bil/data/da/e5/dae58bad4e10a193/0539071360</t>
  </si>
  <si>
    <t>Serial two photon tomography of a C57BL/6J mouse with injection of rAAV-eHGT_401h-minBglobin-SYFP2-WPRE3-BGHpA</t>
  </si>
  <si>
    <t>https://download.brainimagelibrary.org/da/e5/dae58bad4e10a193/0539071385</t>
  </si>
  <si>
    <t>/bil/data/da/e5/dae58bad4e10a193/0539071385</t>
  </si>
  <si>
    <t>Serial two photon tomography of a C57BL/6J mouse with injection of rAAV-eHGT_381h-minBglobin-SYFP2-WPRE3-BGHpA</t>
  </si>
  <si>
    <t>https://download.brainimagelibrary.org/da/e5/dae58bad4e10a193/0539071393</t>
  </si>
  <si>
    <t>/bil/data/da/e5/dae58bad4e10a193/0539071393</t>
  </si>
  <si>
    <t>Serial two photon tomography of a C57BL/6J mouse with injection of rAAV-eHGT_459m-minBglobin-SYFP2-WPRE3-BGHpA</t>
  </si>
  <si>
    <t>https://download.brainimagelibrary.org/da/e5/dae58bad4e10a193/0539071451</t>
  </si>
  <si>
    <t>/bil/data/da/e5/dae58bad4e10a193/0539071451</t>
  </si>
  <si>
    <t>https://download.brainimagelibrary.org/da/e5/dae58bad4e10a193/0539071459</t>
  </si>
  <si>
    <t>/bil/data/da/e5/dae58bad4e10a193/0539071459</t>
  </si>
  <si>
    <t>Serial two photon tomography of a C57BL/6J mouse with injection of rAAV-eHGT_494m-minBglobin-SYFP2-WPRE3-BGHpA</t>
  </si>
  <si>
    <t>https://download.brainimagelibrary.org/da/e5/dae58bad4e10a193/0539071479</t>
  </si>
  <si>
    <t>/bil/data/da/e5/dae58bad4e10a193/0539071479</t>
  </si>
  <si>
    <t>Serial two photon tomography of a C57BL/6J mouse with injection of rAAV-eHGT_459m-minBGpromoter-SYFP2-WPRE3-bGHpA</t>
  </si>
  <si>
    <t>https://download.brainimagelibrary.org/da/e5/dae58bad4e10a193/0539071489</t>
  </si>
  <si>
    <t>/bil/data/da/e5/dae58bad4e10a193/0539071489</t>
  </si>
  <si>
    <t>Serial two photon tomography of a C57BL/6J mouse with injection of rAAV-eHGT_462m-minBGpromoter-SYFP2-WPRE3-bGHpA</t>
  </si>
  <si>
    <t>https://download.brainimagelibrary.org/da/e5/dae58bad4e10a193/0539071540</t>
  </si>
  <si>
    <t>/bil/data/da/e5/dae58bad4e10a193/0539071540</t>
  </si>
  <si>
    <t>Serial two photon tomography of a C57BL/6J mouse with injection of rAAV-eHGT_400h-minBglobin-SYFP2-WPRE3-BGHpA</t>
  </si>
  <si>
    <t>https://download.brainimagelibrary.org/da/e5/dae58bad4e10a193/0539071675</t>
  </si>
  <si>
    <t>/bil/data/da/e5/dae58bad4e10a193/0539071675</t>
  </si>
  <si>
    <t>Serial two photon tomography of a C57BL/6J mouse with injection of rAAV-eHGT_407h-minBglobin-SYFP2-WPRE3-BGHpA</t>
  </si>
  <si>
    <t>https://download.brainimagelibrary.org/da/e5/dae58bad4e10a193/0539071684</t>
  </si>
  <si>
    <t>/bil/data/da/e5/dae58bad4e10a193/0539071684</t>
  </si>
  <si>
    <t>https://download.brainimagelibrary.org/da/e5/dae58bad4e10a193/0539071704</t>
  </si>
  <si>
    <t>/bil/data/da/e5/dae58bad4e10a193/0539071704</t>
  </si>
  <si>
    <t>https://download.brainimagelibrary.org/da/e5/dae58bad4e10a193/0539071741</t>
  </si>
  <si>
    <t>/bil/data/da/e5/dae58bad4e10a193/0539071741</t>
  </si>
  <si>
    <t>Serial two photon tomography of a C57BL/6J mouse with injection of rAAV-eHGT_772m-minBglobin-SYFP2-WPRE3-BGHpA</t>
  </si>
  <si>
    <t>https://download.brainimagelibrary.org/da/e5/dae58bad4e10a193/0539071770</t>
  </si>
  <si>
    <t>/bil/data/da/e5/dae58bad4e10a193/0539071770</t>
  </si>
  <si>
    <t>Vip-IRES-Cre/wt;Ai14/wt</t>
  </si>
  <si>
    <t>Serial two photon tomography of an Ai14/wt mouse with injection of rAAV-MGT_E83-minBGpromoter-SYFP2-4X2C-WPRE-bGHpA</t>
  </si>
  <si>
    <t>https://download.brainimagelibrary.org/da/e5/dae58bad4e10a193/0539071774</t>
  </si>
  <si>
    <t>/bil/data/da/e5/dae58bad4e10a193/0539071774</t>
  </si>
  <si>
    <t>Serial two photon tomography of an Ai14/wt mouse with injection of rAAV-MGT_E81-minBGpromoter-SYFP2-4X2C-WPRE3-bGHpA</t>
  </si>
  <si>
    <t>https://download.brainimagelibrary.org/da/e5/dae58bad4e10a193/0539071790</t>
  </si>
  <si>
    <t>/bil/data/da/e5/dae58bad4e10a193/0539071790</t>
  </si>
  <si>
    <t>https://download.brainimagelibrary.org/1a/e1/1ae178d157011409/580634</t>
  </si>
  <si>
    <t>/bil/data/1a/e1/1ae178d157011409/580634</t>
  </si>
  <si>
    <t>1ae178d157011409</t>
  </si>
  <si>
    <t>Ting, Jonathan</t>
  </si>
  <si>
    <t>Cell type-specific regulatory elements were identified, AAV viruses were generated and delivered into the brains of reporter mice. Virus-infected brains were imaged on a Tissuecyte 2P tomography system to characterize labeling patterns brain-wide: 580634</t>
  </si>
  <si>
    <t>https://download.brainimagelibrary.org/1a/e1/1ae178d157011409/622129</t>
  </si>
  <si>
    <t>/bil/data/1a/e1/1ae178d157011409/622129</t>
  </si>
  <si>
    <t>Cell type-specific regulatory elements were identified, AAV viruses were generated and delivered into the brains of reporter mice. Virus-infected brains were imaged on a Tissuecyte 2P tomography system to characterize labeling patterns brain-wide: 622129</t>
  </si>
  <si>
    <t>https://download.brainimagelibrary.org/1a/e1/1ae178d157011409/624062</t>
  </si>
  <si>
    <t>/bil/data/1a/e1/1ae178d157011409/624062</t>
  </si>
  <si>
    <t>Cell type-specific regulatory elements were identified, AAV viruses were generated and delivered into the brains of reporter mice. Virus-infected brains were imaged on a Tissuecyte 2P tomography system to characterize labeling patterns brain-wide: 624062</t>
  </si>
  <si>
    <t>https://download.brainimagelibrary.org/1a/e1/1ae178d157011409/629430</t>
  </si>
  <si>
    <t>/bil/data/1a/e1/1ae178d157011409/629430</t>
  </si>
  <si>
    <t>Cell type-specific regulatory elements were identified, AAV viruses were generated and delivered into the brains of reporter mice. Virus-infected brains were imaged on a Tissuecyte 2P tomography system to characterize labeling patterns brain-wide: 629430</t>
  </si>
  <si>
    <t>https://download.brainimagelibrary.org/1a/e1/1ae178d157011409/629900</t>
  </si>
  <si>
    <t>/bil/data/1a/e1/1ae178d157011409/629900</t>
  </si>
  <si>
    <t>Cell type-specific regulatory elements were identified, AAV viruses were generated and delivered into the brains of reporter mice. Virus-infected brains were imaged on a Tissuecyte 2P tomography system to characterize labeling patterns brain-wide: 629900</t>
  </si>
  <si>
    <t>https://download.brainimagelibrary.org/1a/e1/1ae178d157011409/634481</t>
  </si>
  <si>
    <t>/bil/data/1a/e1/1ae178d157011409/634481</t>
  </si>
  <si>
    <t>Cell type-specific regulatory elements were identified, AAV viruses were generated and delivered into the brains of reporter mice. Virus-infected brains were imaged on a Tissuecyte 2P tomography system to characterize labeling patterns brain-wide: 634481</t>
  </si>
  <si>
    <t>https://download.brainimagelibrary.org/1a/e1/1ae178d157011409/634490</t>
  </si>
  <si>
    <t>/bil/data/1a/e1/1ae178d157011409/634490</t>
  </si>
  <si>
    <t>Cell type-specific regulatory elements were identified, AAV viruses were generated and delivered into the brains of reporter mice. Virus-infected brains were imaged on a Tissuecyte 2P tomography system to characterize labeling patterns brain-wide: 634490</t>
  </si>
  <si>
    <t>https://download.brainimagelibrary.org/1a/e1/1ae178d157011409/636382</t>
  </si>
  <si>
    <t>/bil/data/1a/e1/1ae178d157011409/636382</t>
  </si>
  <si>
    <t>Ai14</t>
  </si>
  <si>
    <t>Cell type-specific regulatory elements were identified, AAV viruses were generated and delivered into the brains of reporter mice. Virus-infected brains were imaged on a Tissuecyte 2P tomography system to characterize labeling patterns brain-wide: 636382</t>
  </si>
  <si>
    <t>https://download.brainimagelibrary.org/1a/e1/1ae178d157011409/638928</t>
  </si>
  <si>
    <t>/bil/data/1a/e1/1ae178d157011409/638928</t>
  </si>
  <si>
    <t>Ai193</t>
  </si>
  <si>
    <t>Cell type-specific regulatory elements were identified, AAV viruses were generated and delivered into the brains of reporter mice. Virus-infected brains were imaged on a Tissuecyte 2P tomography system to characterize labeling patterns brain-wide: 638928</t>
  </si>
  <si>
    <t>https://download.brainimagelibrary.org/1a/e1/1ae178d157011409/638930</t>
  </si>
  <si>
    <t>/bil/data/1a/e1/1ae178d157011409/638930</t>
  </si>
  <si>
    <t>Cell type-specific regulatory elements were identified, AAV viruses were generated and delivered into the brains of reporter mice. Virus-infected brains were imaged on a Tissuecyte 2P tomography system to characterize labeling patterns brain-wide: 638930</t>
  </si>
  <si>
    <t>https://download.brainimagelibrary.org/1a/e1/1ae178d157011409/639896</t>
  </si>
  <si>
    <t>/bil/data/1a/e1/1ae178d157011409/639896</t>
  </si>
  <si>
    <t>Cell type-specific regulatory elements were identified, AAV viruses were generated and delivered into the brains of reporter mice. Virus-infected brains were imaged on a Tissuecyte 2P tomography system to characterize labeling patterns brain-wide: 639896</t>
  </si>
  <si>
    <t>https://download.brainimagelibrary.org/1a/e1/1ae178d157011409/640243</t>
  </si>
  <si>
    <t>/bil/data/1a/e1/1ae178d157011409/640243</t>
  </si>
  <si>
    <t>Cell type-specific regulatory elements were identified, AAV viruses were generated and delivered into the brains of reporter mice. Virus-infected brains were imaged on a Tissuecyte 2P tomography system to characterize labeling patterns brain-wide: 640243</t>
  </si>
  <si>
    <t>https://download.brainimagelibrary.org/1a/e1/1ae178d157011409/640244</t>
  </si>
  <si>
    <t>/bil/data/1a/e1/1ae178d157011409/640244</t>
  </si>
  <si>
    <t>Cell type-specific regulatory elements were identified, AAV viruses were generated and delivered into the brains of reporter mice. Virus-infected brains were imaged on a Tissuecyte 2P tomography system to characterize labeling patterns brain-wide: 640244</t>
  </si>
  <si>
    <t>https://download.brainimagelibrary.org/1a/e1/1ae178d157011409/642112</t>
  </si>
  <si>
    <t>/bil/data/1a/e1/1ae178d157011409/642112</t>
  </si>
  <si>
    <t>Cell type-specific regulatory elements were identified, AAV viruses were generated and delivered into the brains of reporter mice. Virus-infected brains were imaged on a Tissuecyte 2P tomography system to characterize labeling patterns brain-wide: 642112</t>
  </si>
  <si>
    <t>https://download.brainimagelibrary.org/1a/e1/1ae178d157011409/646705</t>
  </si>
  <si>
    <t>/bil/data/1a/e1/1ae178d157011409/646705</t>
  </si>
  <si>
    <t>Cell type-specific regulatory elements were identified, AAV viruses were generated and delivered into the brains of reporter mice. Virus-infected brains were imaged on a Tissuecyte 2P tomography system to characterize labeling patterns brain-wide: 646705</t>
  </si>
  <si>
    <t>https://download.brainimagelibrary.org/1a/e1/1ae178d157011409/646706</t>
  </si>
  <si>
    <t>/bil/data/1a/e1/1ae178d157011409/646706</t>
  </si>
  <si>
    <t>Cell type-specific regulatory elements were identified, AAV viruses were generated and delivered into the brains of reporter mice. Virus-infected brains were imaged on a Tissuecyte 2P tomography system to characterize labeling patterns brain-wide: 646706</t>
  </si>
  <si>
    <t>https://download.brainimagelibrary.org/1a/e1/1ae178d157011409/647380</t>
  </si>
  <si>
    <t>/bil/data/1a/e1/1ae178d157011409/647380</t>
  </si>
  <si>
    <t>Cell type-specific regulatory elements were identified, AAV viruses were generated and delivered into the brains of reporter mice. Virus-infected brains were imaged on a Tissuecyte 2P tomography system to characterize labeling patterns brain-wide: 647380</t>
  </si>
  <si>
    <t>https://download.brainimagelibrary.org/1a/e1/1ae178d157011409/648460</t>
  </si>
  <si>
    <t>/bil/data/1a/e1/1ae178d157011409/648460</t>
  </si>
  <si>
    <t>Cell type-specific regulatory elements were identified, AAV viruses were generated and delivered into the brains of reporter mice. Virus-infected brains were imaged on a Tissuecyte 2P tomography system to characterize labeling patterns brain-wide: 648460</t>
  </si>
  <si>
    <t>https://download.brainimagelibrary.org/1a/e1/1ae178d157011409/651203</t>
  </si>
  <si>
    <t>/bil/data/1a/e1/1ae178d157011409/651203</t>
  </si>
  <si>
    <t>Cell type-specific regulatory elements were identified, AAV viruses were generated and delivered into the brains of reporter mice. Virus-infected brains were imaged on a Tissuecyte 2P tomography system to characterize labeling patterns brain-wide: 651203</t>
  </si>
  <si>
    <t>https://download.brainimagelibrary.org/1a/e1/1ae178d157011409/651211</t>
  </si>
  <si>
    <t>/bil/data/1a/e1/1ae178d157011409/651211</t>
  </si>
  <si>
    <t>Cell type-specific regulatory elements were identified, AAV viruses were generated and delivered into the brains of reporter mice. Virus-infected brains were imaged on a Tissuecyte 2P tomography system to characterize labeling patterns brain-wide: 651211</t>
  </si>
  <si>
    <t>https://download.brainimagelibrary.org/1a/e1/1ae178d157011409/651212</t>
  </si>
  <si>
    <t>/bil/data/1a/e1/1ae178d157011409/651212</t>
  </si>
  <si>
    <t>Cell type-specific regulatory elements were identified, AAV viruses were generated and delivered into the brains of reporter mice. Virus-infected brains were imaged on a Tissuecyte 2P tomography system to characterize labeling patterns brain-wide: 651212</t>
  </si>
  <si>
    <t>https://download.brainimagelibrary.org/1a/e1/1ae178d157011409/651213</t>
  </si>
  <si>
    <t>/bil/data/1a/e1/1ae178d157011409/651213</t>
  </si>
  <si>
    <t>Cell type-specific regulatory elements were identified, AAV viruses were generated and delivered into the brains of reporter mice. Virus-infected brains were imaged on a Tissuecyte 2P tomography system to characterize labeling patterns brain-wide: 651213</t>
  </si>
  <si>
    <t>https://download.brainimagelibrary.org/1a/e1/1ae178d157011409/651214</t>
  </si>
  <si>
    <t>/bil/data/1a/e1/1ae178d157011409/651214</t>
  </si>
  <si>
    <t>Cell type-specific regulatory elements were identified, AAV viruses were generated and delivered into the brains of reporter mice. Virus-infected brains were imaged on a Tissuecyte 2P tomography system to characterize labeling patterns brain-wide: 651214</t>
  </si>
  <si>
    <t>https://download.brainimagelibrary.org/1a/e1/1ae178d157011409/652136</t>
  </si>
  <si>
    <t>/bil/data/1a/e1/1ae178d157011409/652136</t>
  </si>
  <si>
    <t>Cell type-specific regulatory elements were identified, AAV viruses were generated and delivered into the brains of reporter mice. Virus-infected brains were imaged on a Tissuecyte 2P tomography system to characterize labeling patterns brain-wide: 652136</t>
  </si>
  <si>
    <t>https://download.brainimagelibrary.org/1a/e1/1ae178d157011409/652137</t>
  </si>
  <si>
    <t>/bil/data/1a/e1/1ae178d157011409/652137</t>
  </si>
  <si>
    <t>Cell type-specific regulatory elements were identified, AAV viruses were generated and delivered into the brains of reporter mice. Virus-infected brains were imaged on a Tissuecyte 2P tomography system to characterize labeling patterns brain-wide: 652137</t>
  </si>
  <si>
    <t>https://download.brainimagelibrary.org/1a/e1/1ae178d157011409/652138</t>
  </si>
  <si>
    <t>/bil/data/1a/e1/1ae178d157011409/652138</t>
  </si>
  <si>
    <t>Cell type-specific regulatory elements were identified, AAV viruses were generated and delivered into the brains of reporter mice. Virus-infected brains were imaged on a Tissuecyte 2P tomography system to characterize labeling patterns brain-wide: 652138</t>
  </si>
  <si>
    <t>https://download.brainimagelibrary.org/1a/e1/1ae178d157011409/652139</t>
  </si>
  <si>
    <t>/bil/data/1a/e1/1ae178d157011409/652139</t>
  </si>
  <si>
    <t>Cell type-specific regulatory elements were identified, AAV viruses were generated and delivered into the brains of reporter mice. Virus-infected brains were imaged on a Tissuecyte 2P tomography system to characterize labeling patterns brain-wide: 652139</t>
  </si>
  <si>
    <t>https://download.brainimagelibrary.org/1a/e1/1ae178d157011409/660204</t>
  </si>
  <si>
    <t>/bil/data/1a/e1/1ae178d157011409/660204</t>
  </si>
  <si>
    <t>Cell type-specific regulatory elements were identified, AAV viruses were generated and delivered into the brains of reporter mice. Virus-infected brains were imaged on a Tissuecyte 2P tomography system to characterize labeling patterns brain-wide: 660204</t>
  </si>
  <si>
    <t>https://download.brainimagelibrary.org/1a/e1/1ae178d157011409/660205</t>
  </si>
  <si>
    <t>/bil/data/1a/e1/1ae178d157011409/660205</t>
  </si>
  <si>
    <t>Cell type-specific regulatory elements were identified, AAV viruses were generated and delivered into the brains of reporter mice. Virus-infected brains were imaged on a Tissuecyte 2P tomography system to characterize labeling patterns brain-wide: 660205</t>
  </si>
  <si>
    <t>https://download.brainimagelibrary.org/1a/e1/1ae178d157011409/661072</t>
  </si>
  <si>
    <t>/bil/data/1a/e1/1ae178d157011409/661072</t>
  </si>
  <si>
    <t>Cell type-specific regulatory elements were identified, AAV viruses were generated and delivered into the brains of reporter mice. Virus-infected brains were imaged on a Tissuecyte 2P tomography system to characterize labeling patterns brain-wide: 661072</t>
  </si>
  <si>
    <t>https://download.brainimagelibrary.org/15/8d/158d3a3e89fc7719/Triple_Anterograde</t>
  </si>
  <si>
    <t>/bil/data/15/8d/158d3a3e89fc7719/Triple_Anterograde</t>
  </si>
  <si>
    <t>158d3a3e89fc7719</t>
  </si>
  <si>
    <t>1-U01-MH-114829-01</t>
  </si>
  <si>
    <t>Triple Anterograde</t>
  </si>
  <si>
    <t>C57BL6</t>
  </si>
  <si>
    <t>anatomy/morphology</t>
  </si>
  <si>
    <t>Iontophoresis Injection</t>
  </si>
  <si>
    <t>Anterograde tracing cases</t>
  </si>
  <si>
    <t>Triple anterograde output from MOs MOp and SSp, and MOp output with SypEGFP labeled boutons.</t>
  </si>
  <si>
    <t>https://download.brainimagelibrary.org/15/8d/158d3a3e89fc7719/MOp_output_-_AAVDJ-SypGFP-mRuby</t>
  </si>
  <si>
    <t>/bil/data/15/8d/158d3a3e89fc7719/MOp_output_-_AAVDJ-SypGFP-mRuby</t>
  </si>
  <si>
    <t>MOp output - AAVDJ-SypGFP-mRuby</t>
  </si>
  <si>
    <t>Pressure Injection</t>
  </si>
  <si>
    <t>https://download.brainimagelibrary.org/2b/da/2bdaf9e66a246844/mouseID_404421-182720/</t>
  </si>
  <si>
    <t>/bil/data/2b/da/2bdaf9e66a246844/mouseID_404421-182720/</t>
  </si>
  <si>
    <t>2bdaf9e66a246844</t>
  </si>
  <si>
    <t>mouseID_404421-182720</t>
  </si>
  <si>
    <t>Dbh-Cre_KH212/wt;Ai166(TIT2L-MORF-ICL-tTA2)/wt</t>
  </si>
  <si>
    <t>AI_fMOST_June_2019</t>
  </si>
  <si>
    <t>3 fMOST complete data sets sent from China to BIL</t>
  </si>
  <si>
    <t>https://download.brainimagelibrary.org/2b/da/2bdaf9e66a246844/mouseID_405429-182725/</t>
  </si>
  <si>
    <t>/bil/data/2b/da/2bdaf9e66a246844/mouseID_405429-182725/</t>
  </si>
  <si>
    <t>mouseID_405429-182725</t>
  </si>
  <si>
    <t>https://download.brainimagelibrary.org/2b/da/2bdaf9e66a246844/mouseID_418245-182727/</t>
  </si>
  <si>
    <t>/bil/data/2b/da/2bdaf9e66a246844/mouseID_418245-182727/</t>
  </si>
  <si>
    <t>mouseID_418245-182727</t>
  </si>
  <si>
    <t>Nos1-CreERT2/wt;Sst-IRES-FlpO/wt;Ai188(TA2T2L-EGFP-ICF-tTA2)-hyg/wt</t>
  </si>
  <si>
    <t>https://download.brainimagelibrary.org/df/75/df75626840c76c15/mouseID_210254-15257</t>
  </si>
  <si>
    <t>/bil/data/df/75/df75626840c76c15/mouseID_210254-15257</t>
  </si>
  <si>
    <t>df75626840c76c15</t>
  </si>
  <si>
    <t>AIBS_733341005</t>
  </si>
  <si>
    <t>AI_fMOST_November_2020</t>
  </si>
  <si>
    <t>Raw fMOST image files for ~30 mouse specimens</t>
  </si>
  <si>
    <t>https://download.brainimagelibrary.org/df/75/df75626840c76c15/mouseID_325875-17543/</t>
  </si>
  <si>
    <t>/bil/data/df/75/df75626840c76c15/mouseID_325875-17543/</t>
  </si>
  <si>
    <t>mouseID_325875-1754</t>
  </si>
  <si>
    <t>https://download.brainimagelibrary.org/df/75/df75626840c76c15/mouseID_360835-18049</t>
  </si>
  <si>
    <t>/bil/data/df/75/df75626840c76c15/mouseID_360835-18049</t>
  </si>
  <si>
    <t>mouseID_360835-18049</t>
  </si>
  <si>
    <t>https://download.brainimagelibrary.org/df/75/df75626840c76c15/mouseID_362188-191815</t>
  </si>
  <si>
    <t>/bil/data/df/75/df75626840c76c15/mouseID_362188-191815</t>
  </si>
  <si>
    <t>AIBS_998016075</t>
  </si>
  <si>
    <t>https://download.brainimagelibrary.org/df/75/df75626840c76c15/mouseID_362191-191816</t>
  </si>
  <si>
    <t>/bil/data/df/75/df75626840c76c15/mouseID_362191-191816</t>
  </si>
  <si>
    <t>AIBS_998016201</t>
  </si>
  <si>
    <t>https://download.brainimagelibrary.org/df/75/df75626840c76c15/mouseID_367667-18052</t>
  </si>
  <si>
    <t>/bil/data/df/75/df75626840c76c15/mouseID_367667-18052</t>
  </si>
  <si>
    <t>AIBS_730859101</t>
  </si>
  <si>
    <t>https://download.brainimagelibrary.org/df/75/df75626840c76c15/mouseID_373187-191817</t>
  </si>
  <si>
    <t>/bil/data/df/75/df75626840c76c15/mouseID_373187-191817</t>
  </si>
  <si>
    <t>AIBS_998016366</t>
  </si>
  <si>
    <t>https://download.brainimagelibrary.org/df/75/df75626840c76c15/mouseID_373641-18462</t>
  </si>
  <si>
    <t>/bil/data/df/75/df75626840c76c15/mouseID_373641-18462</t>
  </si>
  <si>
    <t>mouseID_373641-18462</t>
  </si>
  <si>
    <t>https://download.brainimagelibrary.org/df/75/df75626840c76c15/mouseID_374706-18461</t>
  </si>
  <si>
    <t>/bil/data/df/75/df75626840c76c15/mouseID_374706-18461</t>
  </si>
  <si>
    <t>mouseID_374706-18461</t>
  </si>
  <si>
    <t>https://download.brainimagelibrary.org/df/75/df75626840c76c15/mouseID_374707-18452</t>
  </si>
  <si>
    <t>/bil/data/df/75/df75626840c76c15/mouseID_374707-18452</t>
  </si>
  <si>
    <t>AIBS_730862678</t>
  </si>
  <si>
    <t>https://download.brainimagelibrary.org/df/75/df75626840c76c15/mouseID_375394-18468</t>
  </si>
  <si>
    <t>/bil/data/df/75/df75626840c76c15/mouseID_375394-18468</t>
  </si>
  <si>
    <t>AIBS_730865518</t>
  </si>
  <si>
    <t>https://download.brainimagelibrary.org/df/75/df75626840c76c15/mouseID_377387-18466</t>
  </si>
  <si>
    <t>/bil/data/df/75/df75626840c76c15/mouseID_377387-18466</t>
  </si>
  <si>
    <t>AIBS_732699751</t>
  </si>
  <si>
    <t>https://download.brainimagelibrary.org/df/75/df75626840c76c15/mouseID_378667-18469</t>
  </si>
  <si>
    <t>/bil/data/df/75/df75626840c76c15/mouseID_378667-18469</t>
  </si>
  <si>
    <t>AIBS_730865814</t>
  </si>
  <si>
    <t>https://download.brainimagelibrary.org/df/75/df75626840c76c15/mouseID_378668-18470</t>
  </si>
  <si>
    <t>/bil/data/df/75/df75626840c76c15/mouseID_378668-18470</t>
  </si>
  <si>
    <t>AIBS_730866056</t>
  </si>
  <si>
    <t>https://download.brainimagelibrary.org/df/75/df75626840c76c15/mouseID_380470-191812</t>
  </si>
  <si>
    <t>/bil/data/df/75/df75626840c76c15/mouseID_380470-191812</t>
  </si>
  <si>
    <t>AIBS_998015827</t>
  </si>
  <si>
    <t>https://download.brainimagelibrary.org/df/75/df75626840c76c15/mouseID_380471-191813</t>
  </si>
  <si>
    <t>/bil/data/df/75/df75626840c76c15/mouseID_380471-191813</t>
  </si>
  <si>
    <t>AIBS_998016013</t>
  </si>
  <si>
    <t>https://download.brainimagelibrary.org/df/75/df75626840c76c15/mouseID_381487-18458</t>
  </si>
  <si>
    <t>/bil/data/df/75/df75626840c76c15/mouseID_381487-18458</t>
  </si>
  <si>
    <t>mouseID_381487-18458</t>
  </si>
  <si>
    <t>https://download.brainimagelibrary.org/df/75/df75626840c76c15/mouseID_381488-18464</t>
  </si>
  <si>
    <t>/bil/data/df/75/df75626840c76c15/mouseID_381488-18464</t>
  </si>
  <si>
    <t>mouseID_381488-18464</t>
  </si>
  <si>
    <t>https://download.brainimagelibrary.org/df/75/df75626840c76c15/mouseID_383128-18465</t>
  </si>
  <si>
    <t>/bil/data/df/75/df75626840c76c15/mouseID_383128-18465</t>
  </si>
  <si>
    <t>mouseID_383128-18465</t>
  </si>
  <si>
    <t>https://download.brainimagelibrary.org/df/75/df75626840c76c15/mouseID_383680-18463</t>
  </si>
  <si>
    <t>/bil/data/df/75/df75626840c76c15/mouseID_383680-18463</t>
  </si>
  <si>
    <t>mouseID_383680-18463</t>
  </si>
  <si>
    <t>https://download.brainimagelibrary.org/df/75/df75626840c76c15/mouseID_394528-18867</t>
  </si>
  <si>
    <t>/bil/data/df/75/df75626840c76c15/mouseID_394528-18867</t>
  </si>
  <si>
    <t>mouseID_394528-18867</t>
  </si>
  <si>
    <t>https://download.brainimagelibrary.org/df/75/df75626840c76c15/mouseID_405426-182724</t>
  </si>
  <si>
    <t>/bil/data/df/75/df75626840c76c15/mouseID_405426-182724</t>
  </si>
  <si>
    <t>AIBS_746222364</t>
  </si>
  <si>
    <t>https://download.brainimagelibrary.org/df/75/df75626840c76c15/mouseID_411732-182718</t>
  </si>
  <si>
    <t>/bil/data/df/75/df75626840c76c15/mouseID_411732-182718</t>
  </si>
  <si>
    <t>AIBS_750729613</t>
  </si>
  <si>
    <t>https://download.brainimagelibrary.org/df/75/df75626840c76c15/mouseID_417570-182721</t>
  </si>
  <si>
    <t>/bil/data/df/75/df75626840c76c15/mouseID_417570-182721</t>
  </si>
  <si>
    <t>AIBS_762495316</t>
  </si>
  <si>
    <t>https://download.brainimagelibrary.org/df/75/df75626840c76c15/mouseID_417571-182722</t>
  </si>
  <si>
    <t>/bil/data/df/75/df75626840c76c15/mouseID_417571-182722</t>
  </si>
  <si>
    <t>AIBS_762497643</t>
  </si>
  <si>
    <t>https://download.brainimagelibrary.org/df/75/df75626840c76c15/mouseID_420489-191801</t>
  </si>
  <si>
    <t>/bil/data/df/75/df75626840c76c15/mouseID_420489-191801</t>
  </si>
  <si>
    <t>AIBS_782122132</t>
  </si>
  <si>
    <t>https://download.brainimagelibrary.org/df/75/df75626840c76c15/mouseID_423019-191803</t>
  </si>
  <si>
    <t>/bil/data/df/75/df75626840c76c15/mouseID_423019-191803</t>
  </si>
  <si>
    <t>AIBS_782124668</t>
  </si>
  <si>
    <t>https://download.brainimagelibrary.org/df/75/df75626840c76c15/mouseID_426124-191808</t>
  </si>
  <si>
    <t>/bil/data/df/75/df75626840c76c15/mouseID_426124-191808</t>
  </si>
  <si>
    <t>AIBS_998015627</t>
  </si>
  <si>
    <t>https://download.brainimagelibrary.org/df/75/df75626840c76c15/mouseID_431038-191804</t>
  </si>
  <si>
    <t>/bil/data/df/75/df75626840c76c15/mouseID_431038-191804</t>
  </si>
  <si>
    <t>AIBS_793176794</t>
  </si>
  <si>
    <t>https://download.brainimagelibrary.org/df/75/df75626840c76c15/mouseID_439168-191807</t>
  </si>
  <si>
    <t>/bil/data/df/75/df75626840c76c15/mouseID_439168-191807</t>
  </si>
  <si>
    <t>AIBS_998014887</t>
  </si>
  <si>
    <t>https://download.brainimagelibrary.org/df/75/df75626840c76c15/mouseID_443055-191805</t>
  </si>
  <si>
    <t>/bil/data/df/75/df75626840c76c15/mouseID_443055-191805</t>
  </si>
  <si>
    <t>AIBS_998014666</t>
  </si>
  <si>
    <t>https://download.brainimagelibrary.org/df/75/df75626840c76c15/mouseID_486478-196478</t>
  </si>
  <si>
    <t>/bil/data/df/75/df75626840c76c15/mouseID_486478-196478</t>
  </si>
  <si>
    <t>mouseID_486478-196478</t>
  </si>
  <si>
    <t>https://download.brainimagelibrary.org/8c/13/8c13b57a7ae01f75/20211001_09_50_54_SW210318_07_LS_4X_2000z/</t>
  </si>
  <si>
    <t>/bil/data/8c/13/8c13b57a7ae01f75/20211001_09_50_54_SW210318_07_LS_4X_2000z/</t>
  </si>
  <si>
    <t>8c13b57a7ae01f75</t>
  </si>
  <si>
    <t>SW210318-07-4x</t>
  </si>
  <si>
    <t>2021 Q4 U01 Dong Level 1 Mini Atlas Data Upload</t>
  </si>
  <si>
    <t>4x volumetric mouse brain data</t>
  </si>
  <si>
    <t>https://download.brainimagelibrary.org/8c/13/8c13b57a7ae01f75/20211020_11_21_05_SM210705_02_4x_2000z/</t>
  </si>
  <si>
    <t>/bil/data/8c/13/8c13b57a7ae01f75/20211020_11_21_05_SM210705_02_4x_2000z/</t>
  </si>
  <si>
    <t>SM210705-02-4x</t>
  </si>
  <si>
    <t>MORF3</t>
  </si>
  <si>
    <t>https://download.brainimagelibrary.org/44/f4/44f4f1ecf7df9af8</t>
  </si>
  <si>
    <t>/bil/data/44/f4/44f4f1ecf7df9af8</t>
  </si>
  <si>
    <t>44f4f1ecf7df9af8</t>
  </si>
  <si>
    <t>SW210318-06</t>
  </si>
  <si>
    <t>2022 Q3 U01 Dong Level 1 Mini Atlas Data Upload</t>
  </si>
  <si>
    <t>Level 1 -- Whole-brain confocal microscopy images</t>
  </si>
  <si>
    <t>https://download.brainimagelibrary.org/ba/ab/baababe50d01eafe/20211103_SM211008_02_LS_4X_2000z</t>
  </si>
  <si>
    <t>/bil/data/ba/ab/baababe50d01eafe/20211103_SM211008_02_LS_4X_2000z</t>
  </si>
  <si>
    <t>baababe50d01eafe</t>
  </si>
  <si>
    <t>20210810_SW210318-08_4x_4000z</t>
  </si>
  <si>
    <t>2022 Q1 U01 Dong Level 1 Mini Atlas Data Upload</t>
  </si>
  <si>
    <t>https://download.brainimagelibrary.org/ba/ab/baababe50d01eafe/20220315_SW220203_03_LS_6x_1000z</t>
  </si>
  <si>
    <t>/bil/data/ba/ab/baababe50d01eafe/20220315_SW220203_03_LS_6x_1000z</t>
  </si>
  <si>
    <t>20220315_SW220203_03_LS_6x_1000z</t>
  </si>
  <si>
    <t>https://download.brainimagelibrary.org/0d/89/0d89ff2f52ee3323/E11-5_BB0378/LSFM/Background</t>
  </si>
  <si>
    <t>/bil/data/0d/89/0d89ff2f52ee3323/E11-5_BB0378/LSFM/Background</t>
  </si>
  <si>
    <t>E11-5_BB0378_Bg</t>
  </si>
  <si>
    <t>https://download.brainimagelibrary.org/0d/89/0d89ff2f52ee3323/E11-5_BB0378/LSFM/Lectin</t>
  </si>
  <si>
    <t>/bil/data/0d/89/0d89ff2f52ee3323/E11-5_BB0378/LSFM/Lectin</t>
  </si>
  <si>
    <t>E11-5_BB0378_Lectin</t>
  </si>
  <si>
    <t>https://download.brainimagelibrary.org/0d/89/0d89ff2f52ee3323/E11-5_BB0378/LSFM/Pericyte</t>
  </si>
  <si>
    <t>/bil/data/0d/89/0d89ff2f52ee3323/E11-5_BB0378/LSFM/Pericyte</t>
  </si>
  <si>
    <t>E11-5_BB0378_Pericyte</t>
  </si>
  <si>
    <t>https://download.brainimagelibrary.org/0d/89/0d89ff2f52ee3323/E11-5_BB0380/LSFM/Artery</t>
  </si>
  <si>
    <t>/bil/data/0d/89/0d89ff2f52ee3323/E11-5_BB0380/LSFM/Artery</t>
  </si>
  <si>
    <t>E11-5_BB0380_Artery</t>
  </si>
  <si>
    <t>https://download.brainimagelibrary.org/0d/89/0d89ff2f52ee3323/E11-5_BB0380/LSFM/Background</t>
  </si>
  <si>
    <t>/bil/data/0d/89/0d89ff2f52ee3323/E11-5_BB0380/LSFM/Background</t>
  </si>
  <si>
    <t>E11-5_BB0380_Bg</t>
  </si>
  <si>
    <t>https://download.brainimagelibrary.org/0d/89/0d89ff2f52ee3323/E11-5_BB0380/LSFM/Lectin</t>
  </si>
  <si>
    <t>/bil/data/0d/89/0d89ff2f52ee3323/E11-5_BB0380/LSFM/Lectin</t>
  </si>
  <si>
    <t>E11-5_BB0380_Lectin</t>
  </si>
  <si>
    <t>https://download.brainimagelibrary.org/0d/89/0d89ff2f52ee3323/E11-5_BB0381/LSFM/Background</t>
  </si>
  <si>
    <t>/bil/data/0d/89/0d89ff2f52ee3323/E11-5_BB0381/LSFM/Background</t>
  </si>
  <si>
    <t>E11-5_BB0381_Bg</t>
  </si>
  <si>
    <t>https://download.brainimagelibrary.org/0d/89/0d89ff2f52ee3323/E11-5_BB0381/LSFM/Background2</t>
  </si>
  <si>
    <t>/bil/data/0d/89/0d89ff2f52ee3323/E11-5_BB0381/LSFM/Background2</t>
  </si>
  <si>
    <t>E11-5_BB0381_Bg2</t>
  </si>
  <si>
    <t>https://download.brainimagelibrary.org/0d/89/0d89ff2f52ee3323/E11-5_BB0381/LSFM/Neurotrace</t>
  </si>
  <si>
    <t>/bil/data/0d/89/0d89ff2f52ee3323/E11-5_BB0381/LSFM/Neurotrace</t>
  </si>
  <si>
    <t>E11-5_BB0381_NT</t>
  </si>
  <si>
    <t>https://download.brainimagelibrary.org/0d/89/0d89ff2f52ee3323/E11-5_BB0382/LSFM/Background</t>
  </si>
  <si>
    <t>/bil/data/0d/89/0d89ff2f52ee3323/E11-5_BB0382/LSFM/Background</t>
  </si>
  <si>
    <t>E11-5_BB0382_Bg</t>
  </si>
  <si>
    <t>https://download.brainimagelibrary.org/0d/89/0d89ff2f52ee3323/E11-5_BB0382/LSFM/Background2</t>
  </si>
  <si>
    <t>/bil/data/0d/89/0d89ff2f52ee3323/E11-5_BB0382/LSFM/Background2</t>
  </si>
  <si>
    <t>E11-5_BB0382_Bg2</t>
  </si>
  <si>
    <t>https://download.brainimagelibrary.org/0d/89/0d89ff2f52ee3323/E11-5_BB0382/LSFM/Neurotrace</t>
  </si>
  <si>
    <t>/bil/data/0d/89/0d89ff2f52ee3323/E11-5_BB0382/LSFM/Neurotrace</t>
  </si>
  <si>
    <t>E11-5_BB0382_NT</t>
  </si>
  <si>
    <t>https://download.brainimagelibrary.org/0d/89/0d89ff2f52ee3323/E11-5_BB0383/LSFM/Background</t>
  </si>
  <si>
    <t>/bil/data/0d/89/0d89ff2f52ee3323/E11-5_BB0383/LSFM/Background</t>
  </si>
  <si>
    <t>E11-5_BB0383_Bg</t>
  </si>
  <si>
    <t>https://download.brainimagelibrary.org/0d/89/0d89ff2f52ee3323/E11-5_BB0383/LSFM/Lectin</t>
  </si>
  <si>
    <t>/bil/data/0d/89/0d89ff2f52ee3323/E11-5_BB0383/LSFM/Lectin</t>
  </si>
  <si>
    <t>E11-5_BB0383_Lectin</t>
  </si>
  <si>
    <t>https://download.brainimagelibrary.org/0d/89/0d89ff2f52ee3323/E11-5_BB0383/LSFM/Neurotrace</t>
  </si>
  <si>
    <t>/bil/data/0d/89/0d89ff2f52ee3323/E11-5_BB0383/LSFM/Neurotrace</t>
  </si>
  <si>
    <t>E11-5_BB0383_NT</t>
  </si>
  <si>
    <t>https://download.brainimagelibrary.org/0d/89/0d89ff2f52ee3323/E11-5_BB0385/LSFM/Background</t>
  </si>
  <si>
    <t>/bil/data/0d/89/0d89ff2f52ee3323/E11-5_BB0385/LSFM/Background</t>
  </si>
  <si>
    <t>E11-5_BB0385_Bg</t>
  </si>
  <si>
    <t>https://download.brainimagelibrary.org/0d/89/0d89ff2f52ee3323/E11-5_BB0385/LSFM/Lectin</t>
  </si>
  <si>
    <t>/bil/data/0d/89/0d89ff2f52ee3323/E11-5_BB0385/LSFM/Lectin</t>
  </si>
  <si>
    <t>E11-5_BB0385_Lectin</t>
  </si>
  <si>
    <t>https://download.brainimagelibrary.org/0d/89/0d89ff2f52ee3323/E11-5_BB0385/LSFM/Neurotrace</t>
  </si>
  <si>
    <t>/bil/data/0d/89/0d89ff2f52ee3323/E11-5_BB0385/LSFM/Neurotrace</t>
  </si>
  <si>
    <t>E11-5_BB0385_NT</t>
  </si>
  <si>
    <t>https://download.brainimagelibrary.org/0d/89/0d89ff2f52ee3323/E11-5_BB0441/LSFM/Background</t>
  </si>
  <si>
    <t>/bil/data/0d/89/0d89ff2f52ee3323/E11-5_BB0441/LSFM/Background</t>
  </si>
  <si>
    <t>E11-5_BB0441_Bg</t>
  </si>
  <si>
    <t>https://download.brainimagelibrary.org/0d/89/0d89ff2f52ee3323/E11-5_BB0441/LSFM/Background2</t>
  </si>
  <si>
    <t>/bil/data/0d/89/0d89ff2f52ee3323/E11-5_BB0441/LSFM/Background2</t>
  </si>
  <si>
    <t>E11-5_BB0441_Bg2</t>
  </si>
  <si>
    <t>https://download.brainimagelibrary.org/0d/89/0d89ff2f52ee3323/E11-5_BB0441/LSFM/Neurotrace</t>
  </si>
  <si>
    <t>/bil/data/0d/89/0d89ff2f52ee3323/E11-5_BB0441/LSFM/Neurotrace</t>
  </si>
  <si>
    <t>E11-5_BB0441_NT</t>
  </si>
  <si>
    <t>https://download.brainimagelibrary.org/0d/89/0d89ff2f52ee3323/E11-5_BB0442/LSFM/Background</t>
  </si>
  <si>
    <t>/bil/data/0d/89/0d89ff2f52ee3323/E11-5_BB0442/LSFM/Background</t>
  </si>
  <si>
    <t>E11-5_BB0442_Bg</t>
  </si>
  <si>
    <t>https://download.brainimagelibrary.org/0d/89/0d89ff2f52ee3323/E11-5_BB0442/LSFM/Background2</t>
  </si>
  <si>
    <t>/bil/data/0d/89/0d89ff2f52ee3323/E11-5_BB0442/LSFM/Background2</t>
  </si>
  <si>
    <t>E11-5_BB0442_Bg2</t>
  </si>
  <si>
    <t>https://download.brainimagelibrary.org/0d/89/0d89ff2f52ee3323/E11-5_BB0442/LSFM/Neurotrace</t>
  </si>
  <si>
    <t>/bil/data/0d/89/0d89ff2f52ee3323/E11-5_BB0442/LSFM/Neurotrace</t>
  </si>
  <si>
    <t>E11-5_BB0442_NT</t>
  </si>
  <si>
    <t>https://download.brainimagelibrary.org/0d/89/0d89ff2f52ee3323/E11-5_BB0443/LSFM/Background</t>
  </si>
  <si>
    <t>/bil/data/0d/89/0d89ff2f52ee3323/E11-5_BB0443/LSFM/Background</t>
  </si>
  <si>
    <t>E11-5_BB0443_Bg</t>
  </si>
  <si>
    <t>https://download.brainimagelibrary.org/0d/89/0d89ff2f52ee3323/E11-5_BB0443/LSFM/Background2</t>
  </si>
  <si>
    <t>/bil/data/0d/89/0d89ff2f52ee3323/E11-5_BB0443/LSFM/Background2</t>
  </si>
  <si>
    <t>E11-5_BB0443_Bg2</t>
  </si>
  <si>
    <t>https://download.brainimagelibrary.org/0d/89/0d89ff2f52ee3323/E11-5_BB0443/LSFM/Neurotrace</t>
  </si>
  <si>
    <t>/bil/data/0d/89/0d89ff2f52ee3323/E11-5_BB0443/LSFM/Neurotrace</t>
  </si>
  <si>
    <t>E11-5_BB0443_NT</t>
  </si>
  <si>
    <t>https://download.brainimagelibrary.org/0d/89/0d89ff2f52ee3323/E11-5_BB0444/LSFM/Background</t>
  </si>
  <si>
    <t>/bil/data/0d/89/0d89ff2f52ee3323/E11-5_BB0444/LSFM/Background</t>
  </si>
  <si>
    <t>E11-5_BB0444_Bg</t>
  </si>
  <si>
    <t>https://download.brainimagelibrary.org/0d/89/0d89ff2f52ee3323/E11-5_BB0444/LSFM/Lectin</t>
  </si>
  <si>
    <t>/bil/data/0d/89/0d89ff2f52ee3323/E11-5_BB0444/LSFM/Lectin</t>
  </si>
  <si>
    <t>E11-5_BB0444_Lectin</t>
  </si>
  <si>
    <t>https://download.brainimagelibrary.org/0d/89/0d89ff2f52ee3323/E11-5_BB0444/LSFM/Neurotrace</t>
  </si>
  <si>
    <t>/bil/data/0d/89/0d89ff2f52ee3323/E11-5_BB0444/LSFM/Neurotrace</t>
  </si>
  <si>
    <t>E11-5_BB0444_NT</t>
  </si>
  <si>
    <t>https://download.brainimagelibrary.org/0d/89/0d89ff2f52ee3323/E11-5_BB0445/LSFM/Background</t>
  </si>
  <si>
    <t>/bil/data/0d/89/0d89ff2f52ee3323/E11-5_BB0445/LSFM/Background</t>
  </si>
  <si>
    <t>E11-5_BB0445_Bg</t>
  </si>
  <si>
    <t>https://download.brainimagelibrary.org/0d/89/0d89ff2f52ee3323/E11-5_BB0445/LSFM/Lectin</t>
  </si>
  <si>
    <t>/bil/data/0d/89/0d89ff2f52ee3323/E11-5_BB0445/LSFM/Lectin</t>
  </si>
  <si>
    <t>E11-5_BB0445_Lectin</t>
  </si>
  <si>
    <t>https://download.brainimagelibrary.org/0d/89/0d89ff2f52ee3323/E11-5_BB0445/LSFM/Neurotrace</t>
  </si>
  <si>
    <t>/bil/data/0d/89/0d89ff2f52ee3323/E11-5_BB0445/LSFM/Neurotrace</t>
  </si>
  <si>
    <t>E11-5_BB0445_NT</t>
  </si>
  <si>
    <t>https://download.brainimagelibrary.org/0d/89/0d89ff2f52ee3323/E13-5_BB0136/LSFM/Background</t>
  </si>
  <si>
    <t>/bil/data/0d/89/0d89ff2f52ee3323/E13-5_BB0136/LSFM/Background</t>
  </si>
  <si>
    <t>E13-5_BB0136_Bg</t>
  </si>
  <si>
    <t>https://download.brainimagelibrary.org/0d/89/0d89ff2f52ee3323/E13-5_BB0136/LSFM/Syto16</t>
  </si>
  <si>
    <t>/bil/data/0d/89/0d89ff2f52ee3323/E13-5_BB0136/LSFM/Syto16</t>
  </si>
  <si>
    <t>E13-5_BB0136_Syto16</t>
  </si>
  <si>
    <t>https://download.brainimagelibrary.org/0d/89/0d89ff2f52ee3323/E13-5_BB0137/LSFM/Background</t>
  </si>
  <si>
    <t>/bil/data/0d/89/0d89ff2f52ee3323/E13-5_BB0137/LSFM/Background</t>
  </si>
  <si>
    <t>E13-5_BB0137_Bg</t>
  </si>
  <si>
    <t>https://download.brainimagelibrary.org/0d/89/0d89ff2f52ee3323/E13-5_BB0137/LSFM/Neurotrace</t>
  </si>
  <si>
    <t>/bil/data/0d/89/0d89ff2f52ee3323/E13-5_BB0137/LSFM/Neurotrace</t>
  </si>
  <si>
    <t>E13-5_BB0137_NT</t>
  </si>
  <si>
    <t>https://download.brainimagelibrary.org/0d/89/0d89ff2f52ee3323/E13-5_BB0137/LSFM/Syto16</t>
  </si>
  <si>
    <t>/bil/data/0d/89/0d89ff2f52ee3323/E13-5_BB0137/LSFM/Syto16</t>
  </si>
  <si>
    <t>E13-5_BB0137_Syto16</t>
  </si>
  <si>
    <t>https://download.brainimagelibrary.org/0d/89/0d89ff2f52ee3323/E13-5_BB0138/LSFM/Background</t>
  </si>
  <si>
    <t>/bil/data/0d/89/0d89ff2f52ee3323/E13-5_BB0138/LSFM/Background</t>
  </si>
  <si>
    <t>E13-5_BB0138_Bg</t>
  </si>
  <si>
    <t>https://download.brainimagelibrary.org/0d/89/0d89ff2f52ee3323/E13-5_BB0138/LSFM/Neurotrace</t>
  </si>
  <si>
    <t>/bil/data/0d/89/0d89ff2f52ee3323/E13-5_BB0138/LSFM/Neurotrace</t>
  </si>
  <si>
    <t>E13-5_BB0138_NT</t>
  </si>
  <si>
    <t>https://download.brainimagelibrary.org/0d/89/0d89ff2f52ee3323/E13-5_BB0138/LSFM/Syto16</t>
  </si>
  <si>
    <t>/bil/data/0d/89/0d89ff2f52ee3323/E13-5_BB0138/LSFM/Syto16</t>
  </si>
  <si>
    <t>E13-5_BB0138_Syto16</t>
  </si>
  <si>
    <t>https://download.brainimagelibrary.org/0d/89/0d89ff2f52ee3323/E13-5_BB0139/LSFM/Background</t>
  </si>
  <si>
    <t>/bil/data/0d/89/0d89ff2f52ee3323/E13-5_BB0139/LSFM/Background</t>
  </si>
  <si>
    <t>E13-5_BB0139_Bg</t>
  </si>
  <si>
    <t>https://download.brainimagelibrary.org/0d/89/0d89ff2f52ee3323/E13-5_BB0139/LSFM/Neurotrace</t>
  </si>
  <si>
    <t>/bil/data/0d/89/0d89ff2f52ee3323/E13-5_BB0139/LSFM/Neurotrace</t>
  </si>
  <si>
    <t>E13-5_BB0139_NT</t>
  </si>
  <si>
    <t>https://download.brainimagelibrary.org/0d/89/0d89ff2f52ee3323/E13-5_BB0139/LSFM/Syto16</t>
  </si>
  <si>
    <t>/bil/data/0d/89/0d89ff2f52ee3323/E13-5_BB0139/LSFM/Syto16</t>
  </si>
  <si>
    <t>E13-5_BB0139_Syto16</t>
  </si>
  <si>
    <t>https://download.brainimagelibrary.org/0d/89/0d89ff2f52ee3323/E13-5_BB0142/LSFM/Background</t>
  </si>
  <si>
    <t>/bil/data/0d/89/0d89ff2f52ee3323/E13-5_BB0142/LSFM/Background</t>
  </si>
  <si>
    <t>E13-5_BB0142_Bg</t>
  </si>
  <si>
    <t>https://download.brainimagelibrary.org/0d/89/0d89ff2f52ee3323/E13-5_BB0142/LSFM/Microtubule-associated_protein_2</t>
  </si>
  <si>
    <t>/bil/data/0d/89/0d89ff2f52ee3323/E13-5_BB0142/LSFM/Microtubule-associated_protein_2</t>
  </si>
  <si>
    <t>E13-5_BB0142_MAP2</t>
  </si>
  <si>
    <t>https://download.brainimagelibrary.org/0d/89/0d89ff2f52ee3323/E13-5_BB0142/LSFM/Neurofilament</t>
  </si>
  <si>
    <t>/bil/data/0d/89/0d89ff2f52ee3323/E13-5_BB0142/LSFM/Neurofilament</t>
  </si>
  <si>
    <t>E13-5_BB0142_Neurofilament</t>
  </si>
  <si>
    <t>https://download.brainimagelibrary.org/0d/89/0d89ff2f52ee3323/E13-5_BB0338/LSFM/Background</t>
  </si>
  <si>
    <t>/bil/data/0d/89/0d89ff2f52ee3323/E13-5_BB0338/LSFM/Background</t>
  </si>
  <si>
    <t>E13-5_BB0338_Bg</t>
  </si>
  <si>
    <t>https://download.brainimagelibrary.org/0d/89/0d89ff2f52ee3323/E13-5_BB0338/LSFM/Background2</t>
  </si>
  <si>
    <t>/bil/data/0d/89/0d89ff2f52ee3323/E13-5_BB0338/LSFM/Background2</t>
  </si>
  <si>
    <t>E13-5_BB0338_Bg2</t>
  </si>
  <si>
    <t>https://download.brainimagelibrary.org/0d/89/0d89ff2f52ee3323/E13-5_BB0338/LSFM/Neurotrace</t>
  </si>
  <si>
    <t>/bil/data/0d/89/0d89ff2f52ee3323/E13-5_BB0338/LSFM/Neurotrace</t>
  </si>
  <si>
    <t>E13-5_BB0338_NT</t>
  </si>
  <si>
    <t>https://download.brainimagelibrary.org/0d/89/0d89ff2f52ee3323/E13-5_BB0339/LSFM/Background</t>
  </si>
  <si>
    <t>/bil/data/0d/89/0d89ff2f52ee3323/E13-5_BB0339/LSFM/Background</t>
  </si>
  <si>
    <t>E13-5_BB0339_Bg</t>
  </si>
  <si>
    <t>https://download.brainimagelibrary.org/0d/89/0d89ff2f52ee3323/E13-5_BB0339/LSFM/Background2</t>
  </si>
  <si>
    <t>/bil/data/0d/89/0d89ff2f52ee3323/E13-5_BB0339/LSFM/Background2</t>
  </si>
  <si>
    <t>E13-5_BB0339_Bg2</t>
  </si>
  <si>
    <t>https://download.brainimagelibrary.org/0d/89/0d89ff2f52ee3323/E13-5_BB0339/LSFM/Neurotrace</t>
  </si>
  <si>
    <t>/bil/data/0d/89/0d89ff2f52ee3323/E13-5_BB0339/LSFM/Neurotrace</t>
  </si>
  <si>
    <t>E13-5_BB0339_NT</t>
  </si>
  <si>
    <t>https://download.brainimagelibrary.org/0d/89/0d89ff2f52ee3323/E13-5_BB0340/LSFM/Background</t>
  </si>
  <si>
    <t>/bil/data/0d/89/0d89ff2f52ee3323/E13-5_BB0340/LSFM/Background</t>
  </si>
  <si>
    <t>E13-5_BB0340_Bg</t>
  </si>
  <si>
    <t>https://download.brainimagelibrary.org/0d/89/0d89ff2f52ee3323/E13-5_BB0340/LSFM/Lectin</t>
  </si>
  <si>
    <t>/bil/data/0d/89/0d89ff2f52ee3323/E13-5_BB0340/LSFM/Lectin</t>
  </si>
  <si>
    <t>E13-5_BB0340_Lectin</t>
  </si>
  <si>
    <t>https://download.brainimagelibrary.org/0d/89/0d89ff2f52ee3323/E13-5_BB0340/LSFM/Neurotrace</t>
  </si>
  <si>
    <t>/bil/data/0d/89/0d89ff2f52ee3323/E13-5_BB0340/LSFM/Neurotrace</t>
  </si>
  <si>
    <t>E13-5_BB0340_NT</t>
  </si>
  <si>
    <t>https://download.brainimagelibrary.org/0d/89/0d89ff2f52ee3323/E13-5_BB0341/LSFM/Background</t>
  </si>
  <si>
    <t>/bil/data/0d/89/0d89ff2f52ee3323/E13-5_BB0341/LSFM/Background</t>
  </si>
  <si>
    <t>E13-5_BB0341_Bg</t>
  </si>
  <si>
    <t>https://download.brainimagelibrary.org/0d/89/0d89ff2f52ee3323/E13-5_BB0341/LSFM/Lectin</t>
  </si>
  <si>
    <t>/bil/data/0d/89/0d89ff2f52ee3323/E13-5_BB0341/LSFM/Lectin</t>
  </si>
  <si>
    <t>E13-5_BB0341_Lectin</t>
  </si>
  <si>
    <t>https://download.brainimagelibrary.org/0d/89/0d89ff2f52ee3323/E13-5_BB0341/LSFM/Neurotrace</t>
  </si>
  <si>
    <t>/bil/data/0d/89/0d89ff2f52ee3323/E13-5_BB0341/LSFM/Neurotrace</t>
  </si>
  <si>
    <t>E13-5_BB0341_NT</t>
  </si>
  <si>
    <t>https://download.brainimagelibrary.org/0d/89/0d89ff2f52ee3323/E13-5_BB0439/LSFM/Artery</t>
  </si>
  <si>
    <t>/bil/data/0d/89/0d89ff2f52ee3323/E13-5_BB0439/LSFM/Artery</t>
  </si>
  <si>
    <t>E13-5_BB0439_Artery</t>
  </si>
  <si>
    <t>https://download.brainimagelibrary.org/0d/89/0d89ff2f52ee3323/E13-5_BB0439/LSFM/Background</t>
  </si>
  <si>
    <t>/bil/data/0d/89/0d89ff2f52ee3323/E13-5_BB0439/LSFM/Background</t>
  </si>
  <si>
    <t>E13-5_BB0439_Bg</t>
  </si>
  <si>
    <t>https://download.brainimagelibrary.org/0d/89/0d89ff2f52ee3323/E13-5_BB0439/LSFM/Lectin</t>
  </si>
  <si>
    <t>/bil/data/0d/89/0d89ff2f52ee3323/E13-5_BB0439/LSFM/Lectin</t>
  </si>
  <si>
    <t>E13-5_BB0439_Lectin</t>
  </si>
  <si>
    <t>https://download.brainimagelibrary.org/0d/89/0d89ff2f52ee3323/E13-5_BB0452/LSFM/Background</t>
  </si>
  <si>
    <t>/bil/data/0d/89/0d89ff2f52ee3323/E13-5_BB0452/LSFM/Background</t>
  </si>
  <si>
    <t>E13-5_BB0452_Bg</t>
  </si>
  <si>
    <t>https://download.brainimagelibrary.org/0d/89/0d89ff2f52ee3323/E13-5_BB0452/LSFM/Background2</t>
  </si>
  <si>
    <t>/bil/data/0d/89/0d89ff2f52ee3323/E13-5_BB0452/LSFM/Background2</t>
  </si>
  <si>
    <t>E13-5_BB0452_Bg2</t>
  </si>
  <si>
    <t>https://download.brainimagelibrary.org/0d/89/0d89ff2f52ee3323/E13-5_BB0452/LSFM/Neurotrace</t>
  </si>
  <si>
    <t>/bil/data/0d/89/0d89ff2f52ee3323/E13-5_BB0452/LSFM/Neurotrace</t>
  </si>
  <si>
    <t>E13-5_BB0452_NT</t>
  </si>
  <si>
    <t>https://download.brainimagelibrary.org/0d/89/0d89ff2f52ee3323/E13-5_BB0453/LSFM/Background</t>
  </si>
  <si>
    <t>/bil/data/0d/89/0d89ff2f52ee3323/E13-5_BB0453/LSFM/Background</t>
  </si>
  <si>
    <t>E13-5_BB0453_Bg</t>
  </si>
  <si>
    <t>https://download.brainimagelibrary.org/0d/89/0d89ff2f52ee3323/E13-5_BB0453/LSFM/Neurotrace</t>
  </si>
  <si>
    <t>/bil/data/0d/89/0d89ff2f52ee3323/E13-5_BB0453/LSFM/Neurotrace</t>
  </si>
  <si>
    <t>E13-5_BB0453_NT</t>
  </si>
  <si>
    <t>https://download.brainimagelibrary.org/0d/89/0d89ff2f52ee3323/E13-5_BB0453/LSFM/Neurotrace/stitched_02</t>
  </si>
  <si>
    <t>/bil/data/0d/89/0d89ff2f52ee3323/E13-5_BB0453/LSFM/Neurotrace/stitched_02</t>
  </si>
  <si>
    <t>E13-5_BB0453_NT3</t>
  </si>
  <si>
    <t>https://download.brainimagelibrary.org/0d/89/0d89ff2f52ee3323/E13-5_BB0454/LSFM/Background</t>
  </si>
  <si>
    <t>/bil/data/0d/89/0d89ff2f52ee3323/E13-5_BB0454/LSFM/Background</t>
  </si>
  <si>
    <t>E13-5_BB0454_Bg</t>
  </si>
  <si>
    <t>https://download.brainimagelibrary.org/0d/89/0d89ff2f52ee3323/E13-5_BB0454/LSFM/Background2</t>
  </si>
  <si>
    <t>/bil/data/0d/89/0d89ff2f52ee3323/E13-5_BB0454/LSFM/Background2</t>
  </si>
  <si>
    <t>E13-5_BB0454_Bg2</t>
  </si>
  <si>
    <t>https://download.brainimagelibrary.org/0d/89/0d89ff2f52ee3323/E13-5_BB0454/LSFM/Neurotrace</t>
  </si>
  <si>
    <t>/bil/data/0d/89/0d89ff2f52ee3323/E13-5_BB0454/LSFM/Neurotrace</t>
  </si>
  <si>
    <t>E13-5_BB0454_NT</t>
  </si>
  <si>
    <t>https://download.brainimagelibrary.org/0d/89/0d89ff2f52ee3323/E13-5_BB0455/LSFM/Background</t>
  </si>
  <si>
    <t>/bil/data/0d/89/0d89ff2f52ee3323/E13-5_BB0455/LSFM/Background</t>
  </si>
  <si>
    <t>E13-5_BB0455_Bg</t>
  </si>
  <si>
    <t>https://download.brainimagelibrary.org/0d/89/0d89ff2f52ee3323/E13-5_BB0455/LSFM/Lectin</t>
  </si>
  <si>
    <t>/bil/data/0d/89/0d89ff2f52ee3323/E13-5_BB0455/LSFM/Lectin</t>
  </si>
  <si>
    <t>E13-5_BB0455_Lectin</t>
  </si>
  <si>
    <t>https://download.brainimagelibrary.org/0d/89/0d89ff2f52ee3323/E13-5_BB0455/LSFM/Neurotrace</t>
  </si>
  <si>
    <t>/bil/data/0d/89/0d89ff2f52ee3323/E13-5_BB0455/LSFM/Neurotrace</t>
  </si>
  <si>
    <t>E13-5_BB0455_NT</t>
  </si>
  <si>
    <t>https://download.brainimagelibrary.org/0d/89/0d89ff2f52ee3323/E13-5_BB0456/LSFM/Background</t>
  </si>
  <si>
    <t>/bil/data/0d/89/0d89ff2f52ee3323/E13-5_BB0456/LSFM/Background</t>
  </si>
  <si>
    <t>E13-5_BB0456_Bg</t>
  </si>
  <si>
    <t>https://download.brainimagelibrary.org/0d/89/0d89ff2f52ee3323/E13-5_BB0456/LSFM/Lectin</t>
  </si>
  <si>
    <t>/bil/data/0d/89/0d89ff2f52ee3323/E13-5_BB0456/LSFM/Lectin</t>
  </si>
  <si>
    <t>E13-5_BB0456_Lectin</t>
  </si>
  <si>
    <t>https://download.brainimagelibrary.org/0d/89/0d89ff2f52ee3323/E13-5_BB0456/LSFM/Neurotrace</t>
  </si>
  <si>
    <t>/bil/data/0d/89/0d89ff2f52ee3323/E13-5_BB0456/LSFM/Neurotrace</t>
  </si>
  <si>
    <t>E13-5_BB0456_NT</t>
  </si>
  <si>
    <t>https://download.brainimagelibrary.org/0d/89/0d89ff2f52ee3323/E13-5_BB0459/LSFM/Background</t>
  </si>
  <si>
    <t>/bil/data/0d/89/0d89ff2f52ee3323/E13-5_BB0459/LSFM/Background</t>
  </si>
  <si>
    <t>E13-5_BB0459_Bg</t>
  </si>
  <si>
    <t>https://download.brainimagelibrary.org/0d/89/0d89ff2f52ee3323/E13-5_BB0459/LSFM/Lectin</t>
  </si>
  <si>
    <t>/bil/data/0d/89/0d89ff2f52ee3323/E13-5_BB0459/LSFM/Lectin</t>
  </si>
  <si>
    <t>E13-5_BB0459_Lectin</t>
  </si>
  <si>
    <t>https://download.brainimagelibrary.org/0d/89/0d89ff2f52ee3323/E13-5_BB0459/LSFM/Pericyte</t>
  </si>
  <si>
    <t>/bil/data/0d/89/0d89ff2f52ee3323/E13-5_BB0459/LSFM/Pericyte</t>
  </si>
  <si>
    <t>E13-5_BB0459_Pericyte</t>
  </si>
  <si>
    <t>MRI</t>
  </si>
  <si>
    <t>https://download.brainimagelibrary.org/0d/89/0d89ff2f52ee3323/E15-5_BB0417/MRI/bil/data/0d/89/0d89ff2f52ee3323/E15-5_BB0417/MRI/E15-5_BB0417_MTR_rigid</t>
  </si>
  <si>
    <t>/bil/data/0d/89/0d89ff2f52ee3323/E15-5_BB0417/MRI/bil/data/0d/89/0d89ff2f52ee3323/E15-5_BB0417/MRI/E15-5_BB0417_MTR_rigid</t>
  </si>
  <si>
    <t>E15-5_BB0417_MTR</t>
  </si>
  <si>
    <t>https://download.brainimagelibrary.org/0d/89/0d89ff2f52ee3323/E15-5_BB0417/MRI/bil/data/0d/89/0d89ff2f52ee3323/E15-5_BB0417/MRI/E15-5_BB0417_tensor</t>
  </si>
  <si>
    <t>/bil/data/0d/89/0d89ff2f52ee3323/E15-5_BB0417/MRI/bil/data/0d/89/0d89ff2f52ee3323/E15-5_BB0417/MRI/E15-5_BB0417_tensor</t>
  </si>
  <si>
    <t>E15-5_BB0417_Tensor</t>
  </si>
  <si>
    <t>https://download.brainimagelibrary.org/0d/89/0d89ff2f52ee3323/E15-5_BB0417/MRI/E15-5_BB0417_a0</t>
  </si>
  <si>
    <t>/bil/data/0d/89/0d89ff2f52ee3323/E15-5_BB0417/MRI/E15-5_BB0417_a0</t>
  </si>
  <si>
    <t>E15-5_BB0417_a0</t>
  </si>
  <si>
    <t>https://download.brainimagelibrary.org/0d/89/0d89ff2f52ee3323/E15-5_BB0417/MRI/E15-5_BB0417_adc</t>
  </si>
  <si>
    <t>/bil/data/0d/89/0d89ff2f52ee3323/E15-5_BB0417/MRI/E15-5_BB0417_adc</t>
  </si>
  <si>
    <t>E15-5_BB0417_adc</t>
  </si>
  <si>
    <t>https://download.brainimagelibrary.org/0d/89/0d89ff2f52ee3323/E15-5_BB0417/MRI/E15-5_BB0417_avg_dwi</t>
  </si>
  <si>
    <t>/bil/data/0d/89/0d89ff2f52ee3323/E15-5_BB0417/MRI/E15-5_BB0417_avg_dwi</t>
  </si>
  <si>
    <t>E15-5_BB0417_dwi</t>
  </si>
  <si>
    <t>https://download.brainimagelibrary.org/0d/89/0d89ff2f52ee3323/E15-5_BB0417/MRI/E15-5_BB0417_fa</t>
  </si>
  <si>
    <t>/bil/data/0d/89/0d89ff2f52ee3323/E15-5_BB0417/MRI/E15-5_BB0417_fa</t>
  </si>
  <si>
    <t>E15-5_BB0417_fa</t>
  </si>
  <si>
    <t>https://download.brainimagelibrary.org/0d/89/0d89ff2f52ee3323/E15-5_BB0417/MRI/E15-5_BB0417_M0_rigid</t>
  </si>
  <si>
    <t>/bil/data/0d/89/0d89ff2f52ee3323/E15-5_BB0417/MRI/E15-5_BB0417_M0_rigid</t>
  </si>
  <si>
    <t>E15-5_BB0417_M0</t>
  </si>
  <si>
    <t>https://download.brainimagelibrary.org/0d/89/0d89ff2f52ee3323/E15-5_BB0417/MRI/E15-5_BB0417_rawdata</t>
  </si>
  <si>
    <t>/bil/data/0d/89/0d89ff2f52ee3323/E15-5_BB0417/MRI/E15-5_BB0417_rawdata</t>
  </si>
  <si>
    <t>E15-5_BB0417_RawData</t>
  </si>
  <si>
    <t>https://download.brainimagelibrary.org/0d/89/0d89ff2f52ee3323/E15-5_BB0417/MRI/E15-5_BB0417_T2_rigid</t>
  </si>
  <si>
    <t>/bil/data/0d/89/0d89ff2f52ee3323/E15-5_BB0417/MRI/E15-5_BB0417_T2_rigid</t>
  </si>
  <si>
    <t>E15-5_BB0417_T2</t>
  </si>
  <si>
    <t>https://download.brainimagelibrary.org/0d/89/0d89ff2f52ee3323/E15-5_BB0418/MRI/E15-5_BB0418_a0</t>
  </si>
  <si>
    <t>/bil/data/0d/89/0d89ff2f52ee3323/E15-5_BB0418/MRI/E15-5_BB0418_a0</t>
  </si>
  <si>
    <t>E15-5_BB0418_a0</t>
  </si>
  <si>
    <t>https://download.brainimagelibrary.org/0d/89/0d89ff2f52ee3323/E15-5_BB0418/MRI/E15-5_BB0418_adc</t>
  </si>
  <si>
    <t>/bil/data/0d/89/0d89ff2f52ee3323/E15-5_BB0418/MRI/E15-5_BB0418_adc</t>
  </si>
  <si>
    <t>E15-5_BB0418_adc</t>
  </si>
  <si>
    <t>https://download.brainimagelibrary.org/0d/89/0d89ff2f52ee3323/E15-5_BB0418/MRI/E15-5_BB0418_avg_dwi</t>
  </si>
  <si>
    <t>/bil/data/0d/89/0d89ff2f52ee3323/E15-5_BB0418/MRI/E15-5_BB0418_avg_dwi</t>
  </si>
  <si>
    <t>E15-5_BB0418_dwi</t>
  </si>
  <si>
    <t>https://download.brainimagelibrary.org/0d/89/0d89ff2f52ee3323/E15-5_BB0418/MRI/E15-5_BB0418_fa</t>
  </si>
  <si>
    <t>/bil/data/0d/89/0d89ff2f52ee3323/E15-5_BB0418/MRI/E15-5_BB0418_fa</t>
  </si>
  <si>
    <t>E15-5_BB0418_fa</t>
  </si>
  <si>
    <t>https://download.brainimagelibrary.org/0d/89/0d89ff2f52ee3323/E15-5_BB0418/MRI/E15-5_BB0418_M0_rigid</t>
  </si>
  <si>
    <t>/bil/data/0d/89/0d89ff2f52ee3323/E15-5_BB0418/MRI/E15-5_BB0418_M0_rigid</t>
  </si>
  <si>
    <t>E15-5_BB0418_M0</t>
  </si>
  <si>
    <t>https://download.brainimagelibrary.org/0d/89/0d89ff2f52ee3323/E15-5_BB0418/MRI/E15-5_BB0418_MTR_rigid</t>
  </si>
  <si>
    <t>/bil/data/0d/89/0d89ff2f52ee3323/E15-5_BB0418/MRI/E15-5_BB0418_MTR_rigid</t>
  </si>
  <si>
    <t>E15-5_BB0418_MTR</t>
  </si>
  <si>
    <t>https://download.brainimagelibrary.org/0d/89/0d89ff2f52ee3323/E15-5_BB0418/MRI/E15-5_BB0418_rawdata</t>
  </si>
  <si>
    <t>/bil/data/0d/89/0d89ff2f52ee3323/E15-5_BB0418/MRI/E15-5_BB0418_rawdata</t>
  </si>
  <si>
    <t>E15-5_BB0418_RawData</t>
  </si>
  <si>
    <t>https://download.brainimagelibrary.org/0d/89/0d89ff2f52ee3323/E15-5_BB0418/MRI/E15-5_BB0418_T2_rigid</t>
  </si>
  <si>
    <t>/bil/data/0d/89/0d89ff2f52ee3323/E15-5_BB0418/MRI/E15-5_BB0418_T2_rigid</t>
  </si>
  <si>
    <t>E15-5_BB0418_T2</t>
  </si>
  <si>
    <t>https://download.brainimagelibrary.org/0d/89/0d89ff2f52ee3323/E15-5_BB0418/MRI/E15-5_BB0418_tensor</t>
  </si>
  <si>
    <t>/bil/data/0d/89/0d89ff2f52ee3323/E15-5_BB0418/MRI/E15-5_BB0418_tensor</t>
  </si>
  <si>
    <t>E15-5_BB0418_Tensor</t>
  </si>
  <si>
    <t>https://download.brainimagelibrary.org/0d/89/0d89ff2f52ee3323/E15-5_BB0419/MRI/E15-5_BB0419_a0</t>
  </si>
  <si>
    <t>/bil/data/0d/89/0d89ff2f52ee3323/E15-5_BB0419/MRI/E15-5_BB0419_a0</t>
  </si>
  <si>
    <t>E15-5_BB0419_a0</t>
  </si>
  <si>
    <t>https://download.brainimagelibrary.org/0d/89/0d89ff2f52ee3323/E15-5_BB0419/MRI/E15-5_BB0419_adc</t>
  </si>
  <si>
    <t>/bil/data/0d/89/0d89ff2f52ee3323/E15-5_BB0419/MRI/E15-5_BB0419_adc</t>
  </si>
  <si>
    <t>E15-5_BB0419_adc</t>
  </si>
  <si>
    <t>https://download.brainimagelibrary.org/0d/89/0d89ff2f52ee3323/E15-5_BB0419/MRI/E15-5_BB0419_avg_dwi</t>
  </si>
  <si>
    <t>/bil/data/0d/89/0d89ff2f52ee3323/E15-5_BB0419/MRI/E15-5_BB0419_avg_dwi</t>
  </si>
  <si>
    <t>E15-5_BB0419_dwi</t>
  </si>
  <si>
    <t>https://download.brainimagelibrary.org/0d/89/0d89ff2f52ee3323/E15-5_BB0419/MRI/E15-5_BB0419_fa</t>
  </si>
  <si>
    <t>/bil/data/0d/89/0d89ff2f52ee3323/E15-5_BB0419/MRI/E15-5_BB0419_fa</t>
  </si>
  <si>
    <t>E15-5_BB0419_fa</t>
  </si>
  <si>
    <t>https://download.brainimagelibrary.org/0d/89/0d89ff2f52ee3323/E15-5_BB0419/MRI/E15-5_BB0419_M0_rigid</t>
  </si>
  <si>
    <t>/bil/data/0d/89/0d89ff2f52ee3323/E15-5_BB0419/MRI/E15-5_BB0419_M0_rigid</t>
  </si>
  <si>
    <t>E15-5_BB0419_M0</t>
  </si>
  <si>
    <t>https://download.brainimagelibrary.org/0d/89/0d89ff2f52ee3323/E15-5_BB0419/MRI/E15-5_BB0419_MTR_rigid</t>
  </si>
  <si>
    <t>/bil/data/0d/89/0d89ff2f52ee3323/E15-5_BB0419/MRI/E15-5_BB0419_MTR_rigid</t>
  </si>
  <si>
    <t>E15-5_BB0419_MTR</t>
  </si>
  <si>
    <t>https://download.brainimagelibrary.org/0d/89/0d89ff2f52ee3323/E15-5_BB0419/MRI/E15-5_BB0419_rawdata</t>
  </si>
  <si>
    <t>/bil/data/0d/89/0d89ff2f52ee3323/E15-5_BB0419/MRI/E15-5_BB0419_rawdata</t>
  </si>
  <si>
    <t>E15-5_BB0419_RawData</t>
  </si>
  <si>
    <t>https://download.brainimagelibrary.org/0d/89/0d89ff2f52ee3323/E15-5_BB0419/MRI/E15-5_BB0419_T2_rigid</t>
  </si>
  <si>
    <t>/bil/data/0d/89/0d89ff2f52ee3323/E15-5_BB0419/MRI/E15-5_BB0419_T2_rigid</t>
  </si>
  <si>
    <t>E15-5_BB0419_T2</t>
  </si>
  <si>
    <t>https://download.brainimagelibrary.org/0d/89/0d89ff2f52ee3323/E15-5_BB0419/MRI/E15-5_BB0419_tensor</t>
  </si>
  <si>
    <t>/bil/data/0d/89/0d89ff2f52ee3323/E15-5_BB0419/MRI/E15-5_BB0419_tensor</t>
  </si>
  <si>
    <t>E15-5_BB0419_Tensor</t>
  </si>
  <si>
    <t>https://download.brainimagelibrary.org/0d/89/0d89ff2f52ee3323/P04_BB0169/MRI/P4_BB0169_a0</t>
  </si>
  <si>
    <t>/bil/data/0d/89/0d89ff2f52ee3323/P04_BB0169/MRI/P4_BB0169_a0</t>
  </si>
  <si>
    <t>P04_BB0169_a0</t>
  </si>
  <si>
    <t>https://download.brainimagelibrary.org/0d/89/0d89ff2f52ee3323/P04_BB0169/MRI/P4_BB0169_adc</t>
  </si>
  <si>
    <t>/bil/data/0d/89/0d89ff2f52ee3323/P04_BB0169/MRI/P4_BB0169_adc</t>
  </si>
  <si>
    <t>P04_BB0169_adc</t>
  </si>
  <si>
    <t>https://download.brainimagelibrary.org/0d/89/0d89ff2f52ee3323/P04_BB0169/MRI/P4_BB0169_fa</t>
  </si>
  <si>
    <t>/bil/data/0d/89/0d89ff2f52ee3323/P04_BB0169/MRI/P4_BB0169_fa</t>
  </si>
  <si>
    <t>P04_BB0169_fa</t>
  </si>
  <si>
    <t>https://download.brainimagelibrary.org/0d/89/0d89ff2f52ee3323/P04_BB0169/MRI/P4_BB0169_M0_rigid</t>
  </si>
  <si>
    <t>/bil/data/0d/89/0d89ff2f52ee3323/P04_BB0169/MRI/P4_BB0169_M0_rigid</t>
  </si>
  <si>
    <t>P04_BB0169_M0</t>
  </si>
  <si>
    <t>https://download.brainimagelibrary.org/0d/89/0d89ff2f52ee3323/P04_BB0169/MRI/P4_BB0169_MTR_rigid</t>
  </si>
  <si>
    <t>/bil/data/0d/89/0d89ff2f52ee3323/P04_BB0169/MRI/P4_BB0169_MTR_rigid</t>
  </si>
  <si>
    <t>P04_BB0169_MTR</t>
  </si>
  <si>
    <t>https://download.brainimagelibrary.org/0d/89/0d89ff2f52ee3323/P04_BB0169/MRI/P4_BB0169_rawdata</t>
  </si>
  <si>
    <t>/bil/data/0d/89/0d89ff2f52ee3323/P04_BB0169/MRI/P4_BB0169_rawdata</t>
  </si>
  <si>
    <t>P04_BB0169_RawData</t>
  </si>
  <si>
    <t>https://download.brainimagelibrary.org/0d/89/0d89ff2f52ee3323/P04_BB0169/MRI/P4_BB0169_T2_rigid</t>
  </si>
  <si>
    <t>/bil/data/0d/89/0d89ff2f52ee3323/P04_BB0169/MRI/P4_BB0169_T2_rigid</t>
  </si>
  <si>
    <t>P04_BB0169_T2</t>
  </si>
  <si>
    <t>https://download.brainimagelibrary.org/0d/89/0d89ff2f52ee3323/P04_BB0169/MRI/P4_BB0169_tensor</t>
  </si>
  <si>
    <t>/bil/data/0d/89/0d89ff2f52ee3323/P04_BB0169/MRI/P4_BB0169_tensor</t>
  </si>
  <si>
    <t>P04_BB0169_Tensor</t>
  </si>
  <si>
    <t>https://download.brainimagelibrary.org/0d/89/0d89ff2f52ee3323/P04_JN0167/MRI/P4_JN0167_a0</t>
  </si>
  <si>
    <t>/bil/data/0d/89/0d89ff2f52ee3323/P04_JN0167/MRI/P4_JN0167_a0</t>
  </si>
  <si>
    <t>P04_JN0167_a0</t>
  </si>
  <si>
    <t>https://download.brainimagelibrary.org/0d/89/0d89ff2f52ee3323/P04_JN0167/MRI/P4_JN0167_adc</t>
  </si>
  <si>
    <t>/bil/data/0d/89/0d89ff2f52ee3323/P04_JN0167/MRI/P4_JN0167_adc</t>
  </si>
  <si>
    <t>P04_JN0167_adc</t>
  </si>
  <si>
    <t>https://download.brainimagelibrary.org/0d/89/0d89ff2f52ee3323/P04_JN0167/MRI/P4_JN0167_avg_dwi</t>
  </si>
  <si>
    <t>/bil/data/0d/89/0d89ff2f52ee3323/P04_JN0167/MRI/P4_JN0167_avg_dwi</t>
  </si>
  <si>
    <t>P04_JN0167_dwi</t>
  </si>
  <si>
    <t>https://download.brainimagelibrary.org/0d/89/0d89ff2f52ee3323/P04_JN0167/MRI/P4_JN0167_fa</t>
  </si>
  <si>
    <t>/bil/data/0d/89/0d89ff2f52ee3323/P04_JN0167/MRI/P4_JN0167_fa</t>
  </si>
  <si>
    <t>P04_JN0167_fa</t>
  </si>
  <si>
    <t>https://download.brainimagelibrary.org/0d/89/0d89ff2f52ee3323/P04_JN0167/MRI/P4_JN0167_M0_rigid</t>
  </si>
  <si>
    <t>/bil/data/0d/89/0d89ff2f52ee3323/P04_JN0167/MRI/P4_JN0167_M0_rigid</t>
  </si>
  <si>
    <t>P04_JN0167_M0</t>
  </si>
  <si>
    <t>https://download.brainimagelibrary.org/0d/89/0d89ff2f52ee3323/P04_JN0167/MRI/P4_JN0167_MTR_rigid</t>
  </si>
  <si>
    <t>/bil/data/0d/89/0d89ff2f52ee3323/P04_JN0167/MRI/P4_JN0167_MTR_rigid</t>
  </si>
  <si>
    <t>P04_JN0167_MTR</t>
  </si>
  <si>
    <t>https://download.brainimagelibrary.org/0d/89/0d89ff2f52ee3323/P04_JN0167/MRI/P4_JN0167_rawdata</t>
  </si>
  <si>
    <t>/bil/data/0d/89/0d89ff2f52ee3323/P04_JN0167/MRI/P4_JN0167_rawdata</t>
  </si>
  <si>
    <t>P04_JN0167_RawData</t>
  </si>
  <si>
    <t>https://download.brainimagelibrary.org/0d/89/0d89ff2f52ee3323/P04_JN0167/MRI/P4_JN0167_T2_rigid</t>
  </si>
  <si>
    <t>/bil/data/0d/89/0d89ff2f52ee3323/P04_JN0167/MRI/P4_JN0167_T2_rigid</t>
  </si>
  <si>
    <t>P04_JN0167_T2</t>
  </si>
  <si>
    <t>https://download.brainimagelibrary.org/0d/89/0d89ff2f52ee3323/P04_JN0167/MRI/P4_JN0167_tensor</t>
  </si>
  <si>
    <t>/bil/data/0d/89/0d89ff2f52ee3323/P04_JN0167/MRI/P4_JN0167_tensor</t>
  </si>
  <si>
    <t>P04_JN0167_Tensor</t>
  </si>
  <si>
    <t>https://download.brainimagelibrary.org/9d/22/9d220d427123622c/669324</t>
  </si>
  <si>
    <t>/bil/data/9d/22/9d220d427123622c/669324</t>
  </si>
  <si>
    <t>9d220d427123622c</t>
  </si>
  <si>
    <t>Arlotta, Paola</t>
  </si>
  <si>
    <t>Harvard Stem Cell Institute</t>
  </si>
  <si>
    <t>1-U01-MH130962-01</t>
  </si>
  <si>
    <t>Strain_Name='C57BL6'</t>
  </si>
  <si>
    <t>P20 Mouse whole-brain transcriptomic cell type atlas - MERSCOPE v1 o - 669324</t>
  </si>
  <si>
    <t>MERFISH imaging of 10 Âµm sections of C57BL/6J mouse brain that covers the entire brain. Individual sections are taken at 200 Âµm interval.</t>
  </si>
  <si>
    <t>https://download.brainimagelibrary.org/4c/a5/4ca56ab12ee4ec99/658801/</t>
  </si>
  <si>
    <t>/bil/data/4c/a5/4ca56ab12ee4ec99/658801/</t>
  </si>
  <si>
    <t>4ca56ab12ee4ec99</t>
  </si>
  <si>
    <t>P28 Mouse whole-brain transcriptomic cell type atlas - MERSCOPE v1 o</t>
  </si>
  <si>
    <t>https://download.brainimagelibrary.org/aa/79/aa79b8ba5b3add56/609882/</t>
  </si>
  <si>
    <t>/bil/data/aa/79/aa79b8ba5b3add56/609882/</t>
  </si>
  <si>
    <t>aa79b8ba5b3add56</t>
  </si>
  <si>
    <t>Mouse whole-brain transcriptomic cell type atlas - MERSCOPE v1: 609882</t>
  </si>
  <si>
    <t>Spatial transcriptomics atlas of the entire brain of an adult female mouse (P56). We profiled 500 genes which were selected to maximize our ability to relate each cell to one of the 5200 cell types defined in our RNAseq-based taxonomy. We image 10 Âµm section which were acquired at an interval of 100 Âµm. Individual cell were identified using cell segmentation algorithms to a total of ~6.5 million cells. The MERFISH datasets not only provide the possibility for accurate spatial annotation of major cell types at subclass level, but also reveal very fine resolution spatial distinctions or gradients for cell types within each subclass.</t>
  </si>
  <si>
    <t>https://download.brainimagelibrary.org/aa/79/aa79b8ba5b3add56/609889/</t>
  </si>
  <si>
    <t>/bil/data/aa/79/aa79b8ba5b3add56/609889/</t>
  </si>
  <si>
    <t>Mouse whole-brain transcriptomic cell type atlas - MERSCOPE v1: 609889</t>
  </si>
  <si>
    <t>Spatial transcriptomics atlas of the entire brain of an adult male mouse (P56). We profiled 500 genes which were selected to maximize our ability to relate each cell to one of the 5200 cell types defined in our RNAseq-based taxonomy. We image 10 Âµm section which were acquired at an interval of 100 Âµm. Individual cell were identified using cell segmentation algorithms to a total of ~5 million cells. The MERFISH datasets not only provide the possibility for accurate spatial annotation of major cell types at subclass level, but also reveal very fine resolution spatial distinctions or gradients for cell types within each subclass.</t>
  </si>
  <si>
    <t>https://download.brainimagelibrary.org/aa/79/aa79b8ba5b3add56/638850/</t>
  </si>
  <si>
    <t>/bil/data/aa/79/aa79b8ba5b3add56/638850/</t>
  </si>
  <si>
    <t>Mouse whole-brain transcriptomic cell type atlas - MERSCOPE v1: 638850</t>
  </si>
  <si>
    <t>Spatial transcriptomics atlas of the entire brain of an adult female mouse (P56). We profiled 500 genes which were selected to maximize our ability to relate each cell to one of the 5200 cell types defined in our RNAseq-based taxonomy. We image 10 Âµm section which were acquired at an interval of 200 Âµm. Individual cell were identified using cell segmentation algorithms to a total of ~4 million cells. The MERFISH datasets not only provide the possibility for accurate spatial annotation of major cell types at subclass level, but also reveal very fine resolution spatial distinctions or gradients for cell types within each subclass.</t>
  </si>
  <si>
    <t>https://download.brainimagelibrary.org/98/cc/98cc56711241c78f/Vglut1_GFP_F_F1_190731/</t>
  </si>
  <si>
    <t>/bil/data/98/cc/98cc56711241c78f/Vglut1_GFP_F_F1_190731/</t>
  </si>
  <si>
    <t>98cc56711241c78f</t>
  </si>
  <si>
    <t>Vglut1_GFP_F1_190731</t>
  </si>
  <si>
    <t>https://download.brainimagelibrary.org/0d/89/0d89ff2f52ee3323/P04_JL0116/STPT</t>
  </si>
  <si>
    <t>/bil/data/0d/89/0d89ff2f52ee3323/P04_JL0116/STPT</t>
  </si>
  <si>
    <t>P04_JL0116_SST</t>
  </si>
  <si>
    <t>https://download.brainimagelibrary.org/0d/89/0d89ff2f52ee3323/P04_JL0204/STPT</t>
  </si>
  <si>
    <t>/bil/data/0d/89/0d89ff2f52ee3323/P04_JL0204/STPT</t>
  </si>
  <si>
    <t>P04_JL0204_VIP</t>
  </si>
  <si>
    <t>https://download.brainimagelibrary.org/0d/89/0d89ff2f52ee3323/P04_JL0205/STPT</t>
  </si>
  <si>
    <t>/bil/data/0d/89/0d89ff2f52ee3323/P04_JL0205/STPT</t>
  </si>
  <si>
    <t>P04_JL0205_VIP</t>
  </si>
  <si>
    <t>https://download.brainimagelibrary.org/0d/89/0d89ff2f52ee3323/P04_JL0235/STPT</t>
  </si>
  <si>
    <t>/bil/data/0d/89/0d89ff2f52ee3323/P04_JL0235/STPT</t>
  </si>
  <si>
    <t>P04_JL0235_SST</t>
  </si>
  <si>
    <t>https://download.brainimagelibrary.org/0d/89/0d89ff2f52ee3323/P04_JL0320/STPT</t>
  </si>
  <si>
    <t>/bil/data/0d/89/0d89ff2f52ee3323/P04_JL0320/STPT</t>
  </si>
  <si>
    <t>P04_JL0320_PV</t>
  </si>
  <si>
    <t>https://download.brainimagelibrary.org/0d/89/0d89ff2f52ee3323/P14_JL0189/STPT</t>
  </si>
  <si>
    <t>/bil/data/0d/89/0d89ff2f52ee3323/P14_JL0189/STPT</t>
  </si>
  <si>
    <t>P14_JL0189_VIP</t>
  </si>
  <si>
    <t>https://download.brainimagelibrary.org/0d/89/0d89ff2f52ee3323/P14_JL0206/STPT</t>
  </si>
  <si>
    <t>/bil/data/0d/89/0d89ff2f52ee3323/P14_JL0206/STPT</t>
  </si>
  <si>
    <t>P14_JL0206_VIP</t>
  </si>
  <si>
    <t>https://download.brainimagelibrary.org/0d/89/0d89ff2f52ee3323/P14_JL0207/STPT</t>
  </si>
  <si>
    <t>/bil/data/0d/89/0d89ff2f52ee3323/P14_JL0207/STPT</t>
  </si>
  <si>
    <t>P14_JL0207_VIP</t>
  </si>
  <si>
    <t>https://download.brainimagelibrary.org/0d/89/0d89ff2f52ee3323/P14_JL0219/STPT</t>
  </si>
  <si>
    <t>/bil/data/0d/89/0d89ff2f52ee3323/P14_JL0219/STPT</t>
  </si>
  <si>
    <t>P14_JL0219_GAD2</t>
  </si>
  <si>
    <t>https://download.brainimagelibrary.org/0d/89/0d89ff2f52ee3323/P14_JL0220/STPT</t>
  </si>
  <si>
    <t>/bil/data/0d/89/0d89ff2f52ee3323/P14_JL0220/STPT</t>
  </si>
  <si>
    <t>P14_JL0220_GAD2</t>
  </si>
  <si>
    <t>https://download.brainimagelibrary.org/0d/89/0d89ff2f52ee3323/P14_JL0236/STPT</t>
  </si>
  <si>
    <t>/bil/data/0d/89/0d89ff2f52ee3323/P14_JL0236/STPT</t>
  </si>
  <si>
    <t>P14_JL0236_SST</t>
  </si>
  <si>
    <t>https://download.brainimagelibrary.org/0d/89/0d89ff2f52ee3323/P14_JL0237/STPT</t>
  </si>
  <si>
    <t>/bil/data/0d/89/0d89ff2f52ee3323/P14_JL0237/STPT</t>
  </si>
  <si>
    <t>P14_JL0237_SST</t>
  </si>
  <si>
    <t>https://download.brainimagelibrary.org/0d/89/0d89ff2f52ee3323/P14_JL0284/STPT</t>
  </si>
  <si>
    <t>/bil/data/0d/89/0d89ff2f52ee3323/P14_JL0284/STPT</t>
  </si>
  <si>
    <t>P14_JL0284_PV</t>
  </si>
  <si>
    <t>https://download.brainimagelibrary.org/0d/89/0d89ff2f52ee3323/P56_JL0084/STPT</t>
  </si>
  <si>
    <t>/bil/data/0d/89/0d89ff2f52ee3323/P56_JL0084/STPT</t>
  </si>
  <si>
    <t>P56_JL0084_VIP</t>
  </si>
  <si>
    <t>https://download.brainimagelibrary.org/0d/89/0d89ff2f52ee3323/P56_JL0282/STPT</t>
  </si>
  <si>
    <t>/bil/data/0d/89/0d89ff2f52ee3323/P56_JL0282/STPT</t>
  </si>
  <si>
    <t>P56_JL0282_SST</t>
  </si>
  <si>
    <t>https://download.brainimagelibrary.org/66/1c/661c149b88466f91/0539046762/</t>
  </si>
  <si>
    <t>/bil/data/66/1c/661c149b88466f91/0539046762/</t>
  </si>
  <si>
    <t>661c149b88466f91</t>
  </si>
  <si>
    <t>AIBS_914717348</t>
  </si>
  <si>
    <t>Rbp4-Cre_KL100-471219</t>
  </si>
  <si>
    <t>Cellular Anatomy of the Mouse Primary Motor Cortex additional data sets</t>
  </si>
  <si>
    <t>Six additional coronal mouse brain image datasets collected by serial two-photon tomography. In support of BICCN paper "Cellular Anatomy of the Mouse Primary Motor Cortex" by Munoz-Castaneda et al</t>
  </si>
  <si>
    <t>https://download.brainimagelibrary.org/66/1c/661c149b88466f91/0539051364/</t>
  </si>
  <si>
    <t>/bil/data/66/1c/661c149b88466f91/0539051364/</t>
  </si>
  <si>
    <t>AIBS_914717072</t>
  </si>
  <si>
    <t>Cux2-IRES-Cre-469852</t>
  </si>
  <si>
    <t>https://download.brainimagelibrary.org/66/1c/661c149b88466f91/0539059472/</t>
  </si>
  <si>
    <t>/bil/data/66/1c/661c149b88466f91/0539059472/</t>
  </si>
  <si>
    <t>AIBS_826825896</t>
  </si>
  <si>
    <t>Sepw1-Cre_NP39-434603</t>
  </si>
  <si>
    <t>https://download.brainimagelibrary.org/66/1c/661c149b88466f91/0539059498/</t>
  </si>
  <si>
    <t>/bil/data/66/1c/661c149b88466f91/0539059498/</t>
  </si>
  <si>
    <t>AIBS_826830143</t>
  </si>
  <si>
    <t>Tlx3-Cre_PL56-435389</t>
  </si>
  <si>
    <t>https://download.brainimagelibrary.org/66/1c/661c149b88466f91/0539059963/</t>
  </si>
  <si>
    <t>/bil/data/66/1c/661c149b88466f91/0539059963/</t>
  </si>
  <si>
    <t>AIBS_826829483</t>
  </si>
  <si>
    <t>Scnn1a-Tg3-Cre-437458</t>
  </si>
  <si>
    <t>https://download.brainimagelibrary.org/66/1c/661c149b88466f91/0539059988/</t>
  </si>
  <si>
    <t>/bil/data/66/1c/661c149b88466f91/0539059988/</t>
  </si>
  <si>
    <t>AIBS_827786904</t>
  </si>
  <si>
    <t>Nr5a1-Cre-446859</t>
  </si>
  <si>
    <t>https://download.brainimagelibrary.org/c0/d6/c0d6d92d03e41427/0500313299</t>
  </si>
  <si>
    <t>/bil/data/c0/d6/c0d6d92d03e41427/0500313299</t>
  </si>
  <si>
    <t>c0d6d92d03e41427</t>
  </si>
  <si>
    <t>AIBS_382772948</t>
  </si>
  <si>
    <t>Rorb-IRES2-Cre</t>
  </si>
  <si>
    <t>Transgenic Characterization - serial two-photon tomography additional</t>
  </si>
  <si>
    <t>Four additional coronal brain image data sets collected by serial two-photon tomography</t>
  </si>
  <si>
    <t>https://download.brainimagelibrary.org/c0/d6/c0d6d92d03e41427/0500351543</t>
  </si>
  <si>
    <t>/bil/data/c0/d6/c0d6d92d03e41427/0500351543</t>
  </si>
  <si>
    <t>AIBS_538803531</t>
  </si>
  <si>
    <t>Slc17a8-iCre</t>
  </si>
  <si>
    <t>https://download.brainimagelibrary.org/c0/d6/c0d6d92d03e41427/0500351725</t>
  </si>
  <si>
    <t>/bil/data/c0/d6/c0d6d92d03e41427/0500351725</t>
  </si>
  <si>
    <t>AIBS_538270802</t>
  </si>
  <si>
    <t>Calb1-2A-DD-EGFP-Cre</t>
  </si>
  <si>
    <t>https://download.brainimagelibrary.org/5d/a6/5da6b3121be8bd14/BZ200109-01A/</t>
  </si>
  <si>
    <t>/bil/data/5d/a6/5da6b3121be8bd14/BZ200109-01A/</t>
  </si>
  <si>
    <t>5da6b3121be8bd14</t>
  </si>
  <si>
    <t>BZ200109-01A</t>
  </si>
  <si>
    <t>CTB MOp</t>
  </si>
  <si>
    <t>Fluorescently conjugated Cholera toxin subunit b (CTB) injection in MOp-ul</t>
  </si>
  <si>
    <t>https://download.brainimagelibrary.org/5d/a6/5da6b3121be8bd14/SW110516-01A/</t>
  </si>
  <si>
    <t>/bil/data/5d/a6/5da6b3121be8bd14/SW110516-01A/</t>
  </si>
  <si>
    <t>SW110516-01A</t>
  </si>
  <si>
    <t>https://download.brainimagelibrary.org/26/54/265485a0756103a5/MA191201-01</t>
  </si>
  <si>
    <t>/bil/data/26/54/265485a0756103a5/MA191201-01</t>
  </si>
  <si>
    <t>265485a0756103a5</t>
  </si>
  <si>
    <t>MA191204-01</t>
  </si>
  <si>
    <t>PHAL anterograde</t>
  </si>
  <si>
    <t>PHAL output from mouse MOp-ul</t>
  </si>
  <si>
    <t>https://download.brainimagelibrary.org/26/54/265485a0756103a5/SW110516-01A</t>
  </si>
  <si>
    <t>/bil/data/26/54/265485a0756103a5/SW110516-01A</t>
  </si>
  <si>
    <t>Strain_Name=C57Bl6</t>
  </si>
  <si>
    <t>https://download.brainimagelibrary.org/c0/05/c005adaaed06c496/MS19-1_Lvl0_Tiles/10x</t>
  </si>
  <si>
    <t>/bil/data/c0/05/c005adaaed06c496/MS19-1_Lvl0_Tiles/10x</t>
  </si>
  <si>
    <t>MS19-1 10x</t>
  </si>
  <si>
    <t>https://download.brainimagelibrary.org/79/1e/791efb78e480e4cf/MS19-1_Lvl1_Stitched/10x</t>
  </si>
  <si>
    <t>/bil/data/79/1e/791efb78e480e4cf/MS19-1_Lvl1_Stitched/10x</t>
  </si>
  <si>
    <t>Whole brain (10x) (dendritome)</t>
  </si>
  <si>
    <t>https://download.brainimagelibrary.org/2b/5b/2b5ba30552222b2d/MS08-1_Lvl0_Tiles/</t>
  </si>
  <si>
    <t>/bil/data/2b/5b/2b5ba30552222b2d/MS08-1_Lvl0_Tiles/</t>
  </si>
  <si>
    <t>2b5ba30552222b2d</t>
  </si>
  <si>
    <t>Whole brain (10x); Cortex (30x)</t>
  </si>
  <si>
    <t>Etv1-MORF3_MS08-1_Lvl0_Tiles</t>
  </si>
  <si>
    <t>Etv1-CreERT2-Cre; MORF3 (C57BL/6, male, P56, induced with 100mg/kg tamoxifen for 3 days). Coronal sections from right hemisphere (500um, 10 hemi-sections total) and sagittal sections from left hemisphere (500um, 8 sections total) were immunostained (Rabbit anti-v5; Goat Alexa-647 anti-rabbit, NeuroTrace green) and cleared using the iDISCO+ protocol beginning on 2021-03-01. Sections were imaged with the Andor DragonFly spinning-disk confocal system beginning on 2021-03-17. This dataset consists of the 10x and 30x unstitched image tiles (raw data) acquired on the DragonFly (.ims format).</t>
  </si>
  <si>
    <t>https://download.brainimagelibrary.org/3a/02/3a02c98f54733875/MS18-1_Lvl0_Tiles/</t>
  </si>
  <si>
    <t>/bil/data/3a/02/3a02c98f54733875/MS18-1_Lvl0_Tiles/</t>
  </si>
  <si>
    <t>3a02c98f54733875</t>
  </si>
  <si>
    <t>Etv1-MORF3_MS18-1_Lvl0_Tiles</t>
  </si>
  <si>
    <t>Etv1-CreERT2-Cre; MORF3 (C57BL/6, male, P56, induced with 100mg/kg tamoxifen for 3 days). Coronal sections from right hemisphere (500um, 12 hemi-sections total) and sagittal sections from left hemisphere (500um, 7 sections total) were immunostained (Rabbit anti-v5; Goat SeTau-647 anti-rabbit, NeuroTrace Red) and cleared using the iDISCO+ protocol beginning on 2021-10-11. Sections were imaged with the Andor DragonFly spinning-disk confocal system beginning on 2021-10-28. This dataset consists of the 10x and 30x unstitched image tiles (raw data) acquired on the DragonFly (.ims format).</t>
  </si>
  <si>
    <t>https://download.brainimagelibrary.org/5f/88/5f88636215710441/MS17-1_Lvl1_Stitched/</t>
  </si>
  <si>
    <t>/bil/data/5f/88/5f88636215710441/MS17-1_Lvl1_Stitched/</t>
  </si>
  <si>
    <t>5f88636215710441</t>
  </si>
  <si>
    <t>MS17-1</t>
  </si>
  <si>
    <t>Etv1-MORF3_MS17-1_Lvl1_Stitched</t>
  </si>
  <si>
    <t>Etv1-CreERT2-Cre; MORF3 (C57BL/6, female, P56, induced with 100mg/kg tamoxifen for 3 days). Coronal sections from right hemisphere (500um, 12 hemi-sections total) and sagittal sections from left hemisphere (500um, 8 sections total) were immunostained (Chicken anti-v5; Goat Alexa-488 anti-chicken, NeuroTrace Red) and cleared using the iDISCO+ protocol beginning on 2021-07-12. Sections were imaged with the Andor DragonFly spinning-disk confocal system beginning on 2021-07-29. This dataset consists of the 10x (coronal and sagittal section overviews) and 30x (cortex) stitched images acquired on the DragonFly and processed with Imaris Stitcher (.ims format).</t>
  </si>
  <si>
    <t>https://download.brainimagelibrary.org/66/d9/66d9e302fbc417b5/MS08-1_Lvl1_Stitched/</t>
  </si>
  <si>
    <t>/bil/data/66/d9/66d9e302fbc417b5/MS08-1_Lvl1_Stitched/</t>
  </si>
  <si>
    <t>66d9e302fbc417b5</t>
  </si>
  <si>
    <t>Etv1-MORF3_MS08-1_Lvl1_Stitched</t>
  </si>
  <si>
    <t>Etv1-CreERT2-Cre; MORF3 (C57BL/6, male, P56, induced with 100mg/kg tamoxifen for 3 days). Coronal sections from right hemisphere (500um, 10 hemi-sections total) and sagittal sections from left hemisphere (500um, 8 sections total) were immunostained (Rabbit anti-v5; Goat Alexa-647 anti-rabbit, NeuroTrace green) and cleared using the iDISCO+ protocol beginning on 2021-03-01. Sections were imaged with the Andor DragonFly spinning-disk confocal system beginning on 2021-03-17. This dataset consists of the 10x (coronal and sagittal section overviews) and 30x (cortex) stitched images acquired on the DragonFly and processed with Imaris Stitcher (.ims format).</t>
  </si>
  <si>
    <t>https://download.brainimagelibrary.org/7e/fa/7efab5b1608f53dc</t>
  </si>
  <si>
    <t>/bil/data/7e/fa/7efab5b1608f53dc</t>
  </si>
  <si>
    <t>7efab5b1608f53dc</t>
  </si>
  <si>
    <t>MS05-3</t>
  </si>
  <si>
    <t>Etv1-MORF3_MS05-3_Lvl1_Stitched</t>
  </si>
  <si>
    <t>Etv1-CreERT2-Cre; MORF3 (C57BL/6, male, P56, induced with 100mg/kg tamoxifen for 3 days). Coronal sections from right hemisphere (500um, 12 hemi-sections total) and sagittal sections from left hemisphere (500um, 7 sections total) were immunostained (Rabbit anti-v5; Goat Alexa-647 anti-rabbit, NeuroTrace green) and cleared using the iDISCO+ protocol beginning on 2020-09-09. Sections were imaged with the Andor DragonFly spinning-disk confocal system beginning on 2020-09-28. This dataset consists of the 10x (coronal and sagittal section overviews) and 30x (cortex) stitched images acquired on the DragonFly and processed with Imaris Stitcher (.ims format).</t>
  </si>
  <si>
    <t>https://download.brainimagelibrary.org/85/ec/85ec31d9e5b82910/MS16-1_Lvl1_Stitched/</t>
  </si>
  <si>
    <t>/bil/data/85/ec/85ec31d9e5b82910/MS16-1_Lvl1_Stitched/</t>
  </si>
  <si>
    <t>85ec31d9e5b82910</t>
  </si>
  <si>
    <t>Etv1-MORF3_MS16-1_Lvl1_Stitched</t>
  </si>
  <si>
    <t>Etv1-CreERT2-Cre; MORF3 (C57BL/6, male, P56, induced with 100mg/kg tamoxifen for 3 days). Coronal sections from right hemisphere (500um, 12 hemi-sections total) and sagittal sections from left hemisphere (500um, 8 sections total) were immunostained (Chicken anti-v5; Goat Alexa-488 anti-chicken, NeuroTrace Red) and cleared using the iDISCO+ protocol beginning on 2021-07-12. Sections were imaged with the Andor DragonFly spinning-disk confocal system beginning on 2021-07-29. This dataset consists of the 10x (coronal and sagittal section overviews) and 30x (cortex) stitched images acquired on the DragonFly and processed with Imaris Stitcher (.ims format).</t>
  </si>
  <si>
    <t>https://download.brainimagelibrary.org/9e/f0/9ef0d4b041c1edaf/MS09-1_Lvl0_Tiles/</t>
  </si>
  <si>
    <t>/bil/data/9e/f0/9ef0d4b041c1edaf/MS09-1_Lvl0_Tiles/</t>
  </si>
  <si>
    <t>9ef0d4b041c1edaf</t>
  </si>
  <si>
    <t>MS09-1</t>
  </si>
  <si>
    <t>Etv1-MORF3_MS09-1_Lvl0_Tiles</t>
  </si>
  <si>
    <t>Etv1-CreERT2-Cre; MORF3 (C57BL/6, female, P56, induced with 100mg/kg tamoxifen for 3 days). Coronal sections from right hemisphere (500um, 12 hemi-sections total) and sagittal sections from left hemisphere (500um, 7 sections total) were immunostained (Rabbit anti-v5; Goat Alexa-647 anti-rabbit, NeuroTrace green) and cleared using the iDISCO+ protocol beginning on 2020-11-02. Sections were imaged with the Andor DragonFly spinning-disk confocal system beginning on 2020-11-20. This dataset consists of the 10x and 30x unstitched image tiles (raw data) acquired on the DragonFly (.ims format).</t>
  </si>
  <si>
    <t>https://download.brainimagelibrary.org/a8/56/a8567158fde5bec6/MS17-1_Lvl0_Tiles/</t>
  </si>
  <si>
    <t>/bil/data/a8/56/a8567158fde5bec6/MS17-1_Lvl0_Tiles/</t>
  </si>
  <si>
    <t>a8567158fde5bec6</t>
  </si>
  <si>
    <t>Etv1-MORF3_MS17-1_Lvl0_Tiles</t>
  </si>
  <si>
    <t>Etv1-CreERT2-Cre; MORF3 (C57BL/6, female, P56, induced with 100mg/kg tamoxifen for 3 days). Coronal sections from right hemisphere (500um, 12 hemi-sections total) and sagittal sections from left hemisphere (500um, 8 sections total) were immunostained (Chicken anti-v5; Goat Alexa-488 anti-chicken, NeuroTrace Red) and cleared using the iDISCO+ protocol beginning on 2021-07-12. Sections were imaged with the Andor DragonFly spinning-disk confocal system beginning on 2021-07-29. This dataset consists of the 10x and 30x unstitched image tiles (raw data) acquired on the DragonFly (.ims format).</t>
  </si>
  <si>
    <t>https://download.brainimagelibrary.org/b3/e3/b3e3adf7aa2e46e8</t>
  </si>
  <si>
    <t>/bil/data/b3/e3/b3e3adf7aa2e46e8</t>
  </si>
  <si>
    <t>b3e3adf7aa2e46e8</t>
  </si>
  <si>
    <t>MS05-2</t>
  </si>
  <si>
    <t>Etv1-MORF3_MS05-2_Lvl1_Stitched</t>
  </si>
  <si>
    <t>Etv1-CreERT2-Cre; MORF3 (C57BL/6, male, P56, induced with 100mg/kg tamoxifen for 3 days). Coronal sections from right hemisphere (500um, 12 hemi-sections total) and sagittal sections from left hemisphere (500um, 7 sections total) were immunostained (Rabbit anti-v5; Goat Alexa-647 anti-rabbit, NeuroTrace green) and cleared using the iDISCO+ protocol beginning on 2020-09-09. Sections were imaged with the Andor DragonFly spinning-disk confocal system beginning on 2020-09-26. This dataset consists of the 10x (coronal and sagittal section overviews) and 30x (cortex) stitched images acquired on the DragonFly and processed with Imaris Stitcher (.ims format).</t>
  </si>
  <si>
    <t>https://download.brainimagelibrary.org/b4/6b/b46bdad1eda36927/MS05-2_Lvl0_Tiles/</t>
  </si>
  <si>
    <t>/bil/data/b4/6b/b46bdad1eda36927/MS05-2_Lvl0_Tiles/</t>
  </si>
  <si>
    <t>b46bdad1eda36927</t>
  </si>
  <si>
    <t>Etv1-MORF3_MS05-2_Lvl0_Tiles</t>
  </si>
  <si>
    <t>Etv1-CreERT2-Cre; MORF3 (C57BL/6, male, P56, induced with 100mg/kg tamoxifen for 3 days). Coronal sections from right hemisphere (500um, 12 hemi-sections total) and sagittal sections from left hemisphere (500um, 7 sections total) were immunostained (Rabbit anti-v5; Goat Alexa-647 anti-rabbit, NeuroTrace green) and cleared using the iDISCO+ protocol beginning on 2020-09-09. Sections were imaged with the Andor DragonFly spinning-disk confocal system beginning on 2020-09-26. This dataset consists of the 10x and 30x unstitched image tiles (raw data) acquired on the DragonFly (.ims format).</t>
  </si>
  <si>
    <t>https://download.brainimagelibrary.org/ba/83/ba8392799b170099/MS16-1_Lvl0_Tiles/</t>
  </si>
  <si>
    <t>/bil/data/ba/83/ba8392799b170099/MS16-1_Lvl0_Tiles/</t>
  </si>
  <si>
    <t>ba8392799b170099</t>
  </si>
  <si>
    <t>Etv1-MORF3_MS16-1_Lvl0_Tiles</t>
  </si>
  <si>
    <t>Etv1-CreERT2-Cre; MORF3 (C57BL/6, male, P56, induced with 100mg/kg tamoxifen for 3 days). Coronal sections from right hemisphere (500um, 12 hemi-sections total) and sagittal sections from left hemisphere (500um, 8 sections total) were immunostained (Chicken anti-v5; Goat Alexa-488 anti-chicken, NeuroTrace Red) and cleared using the iDISCO+ protocol beginning on 2021-07-12. Sections were imaged with the Andor DragonFly spinning-disk confocal system beginning on 2021-07-29. This dataset consists of the 10x and 30x unstitched image tiles (raw data) acquired on the DragonFly (.ims format).</t>
  </si>
  <si>
    <t>https://download.brainimagelibrary.org/c8/00/c8002e2b3a0dcaae</t>
  </si>
  <si>
    <t>/bil/data/c8/00/c8002e2b3a0dcaae</t>
  </si>
  <si>
    <t>c8002e2b3a0dcaae</t>
  </si>
  <si>
    <t>Etv1-MORF3_MS05-3_Lvl0_Tiles</t>
  </si>
  <si>
    <t>Etv1-CreERT2-Cre; MORF3 (C57BL/6, male, P56, induced with 100mg/kg tamoxifen for 3 days). Coronal sections from right hemisphere (500um, 12 hemi-sections total) and sagittal sections from left hemisphere (500um, 7 sections total) were immunostained (Rabbit anti-v5; Goat Alexa-647 anti-rabbit, NeuroTrace green) and cleared using the iDISCO+ protocol beginning on 2020-09-09. Sections were imaged with the Andor DragonFly spinning-disk confocal system beginning on 2020-09-28. This dataset consists of the 10x and 30x unstitched image tiles (raw data) acquired on the DragonFly (.ims format).</t>
  </si>
  <si>
    <t>https://download.brainimagelibrary.org/d0/56/d056aa8f8c681e66/MS18-1_Lvl1_Stitched/</t>
  </si>
  <si>
    <t>/bil/data/d0/56/d056aa8f8c681e66/MS18-1_Lvl1_Stitched/</t>
  </si>
  <si>
    <t>d056aa8f8c681e66</t>
  </si>
  <si>
    <t>Etv1-MORF3_MS18-1_Lvl1_Stitched</t>
  </si>
  <si>
    <t>Etv1-CreERT2-Cre; MORF3 (C57BL/6, male, P56, induced with 100mg/kg tamoxifen for 3 days). Coronal sections from right hemisphere (500um, 12 hemi-sections total) and sagittal sections from left hemisphere (500um, 7 sections total) were immunostained (Rabbit anti-v5; Goat SeTau-647 anti-rabbit, NeuroTrace Red) and cleared using the iDISCO+ protocol beginning on 2021-10-11. Sections were imaged with the Andor DragonFly spinning-disk confocal system beginning on 2021-10-28. This dataset consists of the 10x (coronal and sagittal section overviews) and 30x (cortex) stitched images acquired on the DragonFly and processed with Imaris Stitcher (.ims format).</t>
  </si>
  <si>
    <t>https://download.brainimagelibrary.org/01/c2/01c210142cc51e3a/TME09-1_Lvl0_Tiles</t>
  </si>
  <si>
    <t>/bil/data/01/c2/01c210142cc51e3a/TME09-1_Lvl0_Tiles</t>
  </si>
  <si>
    <t>01c210142cc51e3a</t>
  </si>
  <si>
    <t>Whole brain (10x); Striatum (30x)</t>
  </si>
  <si>
    <t>Camk2a-MORF3-D1Tom_TME09-1_Lvl0_Tiles</t>
  </si>
  <si>
    <t>Camk2a-CreERT2-Cre; MORF3; Drd1a-tdTomato (C57BL/6, male, P56). Coronal sections (500um, 9 sections total) were immunostained (Chicken anti-v5, Rabbit anti-RFP; Goat Alexa-488 anti-chicken, Goat SeTau-647 anti-rabbit; NeuroTrace red) and cleared using the iDISCO+ protocol beginning on 2021-01-19. Sections were imaged with the Andor DragonFly spinning-disk confocal system beginning on 2021-02-06. This dataset consists of the 10x and 30x unstitched image tiles (raw data) acquired on the DragonFly (.ims format).</t>
  </si>
  <si>
    <t>https://download.brainimagelibrary.org/03/30/033028333d135d89/</t>
  </si>
  <si>
    <t>/bil/data/03/30/033028333d135d89/</t>
  </si>
  <si>
    <t>033028333d135d89</t>
  </si>
  <si>
    <t>MD04-1</t>
  </si>
  <si>
    <t>D2-Cre; MORF3 (C57BL/6)</t>
  </si>
  <si>
    <t>D2-MORF3_MD04-1_Lvl1-Stitched</t>
  </si>
  <si>
    <t>D2-Cre; MORF3 (C57BL/6, female, P56). Coronal sections (500um, 9 sections total) were immunostained (Rabbit anti-v5, Goat Alexa-647 anti-rabbit, NeuroTrace green) and cleared using the iDISCO+ protocol beginning on 2020-06-15. Sections were imaged with the Andor DragonFly spinning-disk confocal system beginning on 2020-07-03. This dataset consists of the 10x (coronal section overview) and 30x (striatum) stitched images acquired on the DragonFly and processed with Imaris Stitcher (.ims format).</t>
  </si>
  <si>
    <t>https://download.brainimagelibrary.org/06/e8/06e84011cc92f013</t>
  </si>
  <si>
    <t>/bil/data/06/e8/06e84011cc92f013</t>
  </si>
  <si>
    <t>06e84011cc92f013</t>
  </si>
  <si>
    <t>MD02-2</t>
  </si>
  <si>
    <t>D2-MORF3_MD02-2_Lvl1-Stitched</t>
  </si>
  <si>
    <t>D2-Cre; MORF3 (C57BL/6, female, P56). Coronal sections (500um, 9 sections total) were immunostained (Rabbit anti-v5, Goat Alexa-647 anti-rabbit, NeuroTrace green) and cleared using the iDISCO+ protocol beginning on 2020-01-22. Sections were imaged with the Andor DragonFly spinning-disk confocal system beginning on 2020-03-05. This dataset consists of the 10x (coronal section overview) and 30x (striatum) stitched images acquired on the DragonFly and processed with Imaris Stitcher (.ims format).</t>
  </si>
  <si>
    <t>https://download.brainimagelibrary.org/07/c9/07c9476060a73ccb/</t>
  </si>
  <si>
    <t>/bil/data/07/c9/07c9476060a73ccb/</t>
  </si>
  <si>
    <t>07c9476060a73ccb</t>
  </si>
  <si>
    <t>D2-MORF3_MD04-1_Lvl0-Tiles</t>
  </si>
  <si>
    <t>D2-Cre; MORF3 (C57BL/6, female, P56). Coronal sections (500um, 9 sections total) were immunostained (Rabbit anti-v5, Goat Alexa-647 anti-rabbit, NeuroTrace green) and cleared using the iDISCO+ protocol beginning on 2020-06-15. Sections were imaged with the Andor DragonFly spinning-disk confocal system beginning on 2020-07-03. This dataset consists of the 10x and 30x unstitched image tiles (raw data) acquired on the DragonFly (.ims format).</t>
  </si>
  <si>
    <t>https://download.brainimagelibrary.org/09/c2/09c219beccc907f0</t>
  </si>
  <si>
    <t>/bil/data/09/c2/09c219beccc907f0</t>
  </si>
  <si>
    <t>09c219beccc907f0</t>
  </si>
  <si>
    <t>D2M314-2</t>
  </si>
  <si>
    <t>D2-MORF3_D2M314-2_Lvl1-Stitched</t>
  </si>
  <si>
    <t>D2-Cre; MORF3 (C57BL/6, male, P56). Coronal sections (500um, 9 sections total) were immunostained (Rabbit anti-v5, Goat Alexa-647 anti-rabbit, NeuroTrace green) and cleared using the iDISCO+ protocol beginning on 2020-01-08. Sections were imaged with the Andor DragonFly spinning-disk confocal system beginning on 2020-01-29. This dataset consists of the 10x (coronal section overview) and 30x (striatum) stitched images acquired on the DragonFly and processed with Imaris Stitcher (.ims format).</t>
  </si>
  <si>
    <t>https://download.brainimagelibrary.org/15/32/1532f99882e14960/D2M313-2_Lvl1_Stitched/</t>
  </si>
  <si>
    <t>/bil/data/15/32/1532f99882e14960/D2M313-2_Lvl1_Stitched/</t>
  </si>
  <si>
    <t>1532f99882e14960</t>
  </si>
  <si>
    <t>D2M313-2</t>
  </si>
  <si>
    <t>D2-MORF3_D2M313-2_Lvl1-Stitched</t>
  </si>
  <si>
    <t>D2-Cre; MORF3 (C57BL/6, female, P56). Coronal sections (500um, 9 sections total) were immunostained (Rabbit anti-v5, Goat Alexa-647 anti-rabbit, NeuroTrace green) and cleared using the iDISCO+ protocol beginning on 2019-07-31. Sections were imaged with the Andor DragonFly spinning-disk confocal system beginning on 2019-08-15. This dataset consists of the 10x (coronal section overview) and 30x (striatum) stitched images acquired on the DragonFly and processed with Imaris Stitcher (.ims format).</t>
  </si>
  <si>
    <t>https://download.brainimagelibrary.org/1a/53/1a53c8b91c6ba74e/TME07-1_Lvl0_Tiles/</t>
  </si>
  <si>
    <t>/bil/data/1a/53/1a53c8b91c6ba74e/TME07-1_Lvl0_Tiles/</t>
  </si>
  <si>
    <t>1a53c8b91c6ba74e</t>
  </si>
  <si>
    <t>Camk2a-MORF3-D1Tom_TME07-1_Lvl0_Tiles</t>
  </si>
  <si>
    <t>Camk2a-CreERT2-Cre; MORF3; Drd1a-tdTomato (C57BL/6, male, P56). Coronal sections (500um, 9 sections total) were immunostained (Chicken anti-v5, Rabbit anti-RFP; Goat Alexa-488 anti-chicken, Goat SeTau-647 anti-rabbit; NeuroTrace red) and cleared using the iDISCO+ protocol beginning on 2020-11-02. Sections were imaged with the Andor DragonFly spinning-disk confocal system beginning on 2020-11-18. This dataset consists of the 10x and 30x unstitched image tiles (raw data) acquired on the DragonFly (.ims format).</t>
  </si>
  <si>
    <t>https://download.brainimagelibrary.org/1b/6e/1b6e89df9b780c82/TME08-1_Lvl1_Stitched/</t>
  </si>
  <si>
    <t>/bil/data/1b/6e/1b6e89df9b780c82/TME08-1_Lvl1_Stitched/</t>
  </si>
  <si>
    <t>1b6e89df9b780c82</t>
  </si>
  <si>
    <t>Camk2a-MORF3-D1Tom_TME08-1_Lvl1_Stitched</t>
  </si>
  <si>
    <t>Camk2a-CreERT2-Cre; MORF3; Drd1a-tdTomato (C57BL/6, female, P56). Coronal sections (500um, 9 sections total) were immunostained (Chicken anti-v5, Rabbit anti-RFP; Goat Alexa-488 anti-chicken, Goat SeTau-647 anti-rabbit; NeuroTrace red) and cleared using the iDISCO+ protocol beginning on 2020-11-23. Sections were imaged with the Andor DragonFly spinning-disk confocal system beginning on 2020-12-09. This dataset consists of the 10x (coronal section overview) and 30x (striatum) stitched images acquired on the DragonFly and processed with Imaris Stitcher (.ims format).</t>
  </si>
  <si>
    <t>https://download.brainimagelibrary.org/24/1b/241baad7f650abab/D2M309-1_Lvl0_Tiles</t>
  </si>
  <si>
    <t>/bil/data/24/1b/241baad7f650abab/D2M309-1_Lvl0_Tiles</t>
  </si>
  <si>
    <t>241baad7f650abab</t>
  </si>
  <si>
    <t>D2M309-1</t>
  </si>
  <si>
    <t>D2-MORF3_D2M309-1_Lvl0-Tiles</t>
  </si>
  <si>
    <t>D2-Cre; MORF3 (C57BL/6, male, P56). Coronal sections (600um, 7 sections total) were immunostained (Rabbit anti-v5, Goat Alexa-647 anti-rabbit, NeuroTrace blue) and cleared using the iDISCO+ protocol on 2019-02. Sections were imaged with the Andor DragonFly spinning-disk confocal system on 2019-03. This dataset consists of the 10x and 30x unstitched image tiles (raw data) acquired on the DragonFly (.ims format).</t>
  </si>
  <si>
    <t>https://download.brainimagelibrary.org/25/0c/250cd7de942932b4/</t>
  </si>
  <si>
    <t>/bil/data/25/0c/250cd7de942932b4/</t>
  </si>
  <si>
    <t>250cd7de942932b4</t>
  </si>
  <si>
    <t>D2-MORF3_D2M314-2_Lvl0-Tiles</t>
  </si>
  <si>
    <t>D2-Cre; MORF3 (C57BL/6, male, P56). Coronal sections (500um, 9 sections total) were immunostained (Rabbit anti-v5, Goat Alexa-647 anti-rabbit, NeuroTrace green) and cleared using the iDISCO+ protocol beginning on 2020-01-08. Sections were imaged with the Andor DragonFly spinning-disk confocal system beginning on 2020-01-29. This dataset consists of the 10x and 30x unstitched image tiles (raw data) acquired on the DragonFly (.ims format).</t>
  </si>
  <si>
    <t>https://download.brainimagelibrary.org/34/27/3427e3b4118ea838/TME11-1_Lvl1_Stitched/</t>
  </si>
  <si>
    <t>/bil/data/34/27/3427e3b4118ea838/TME11-1_Lvl1_Stitched/</t>
  </si>
  <si>
    <t>3427e3b4118ea838</t>
  </si>
  <si>
    <t>TME11-1</t>
  </si>
  <si>
    <t>Camk2a-MORF3-D1Tom_TME11-1_Lvl1_Stitched</t>
  </si>
  <si>
    <t>Camk2a-CreERT2-Cre; MORF3; Drd1a-tdTomato (C57BL/6, male, P56). Coronal sections (500um, 9 sections total) were immunostained (Chicken anti-v5, Rabbit anti-RFP; Goat Alexa-488 anti-chicken, Goat SeTau-647 anti-rabbit; NeuroTrace red) and cleared using the iDISCO+ protocol beginning on 2021-05-12. Sections were imaged with the Andor DragonFly spinning-disk confocal system beginning on 2021-05-30. This dataset consists of the 10x (coronal section overview) and 30x (striatum) stitched images acquired on the DragonFly and processed with Imaris Stitcher (.ims format).</t>
  </si>
  <si>
    <t>https://download.brainimagelibrary.org/35/3a/353a2ac42ae184f6/TME16-1_Lvl0_Tiles/</t>
  </si>
  <si>
    <t>/bil/data/35/3a/353a2ac42ae184f6/TME16-1_Lvl0_Tiles/</t>
  </si>
  <si>
    <t>353a2ac42ae184f6</t>
  </si>
  <si>
    <t>TME16-1</t>
  </si>
  <si>
    <t>Camk2a-MORF3-D1Tom_TME16-1_Lvl0_Tiles</t>
  </si>
  <si>
    <t>Camk2a-CreERT2-Cre; MORF3; Drd1a-tdTomato (C57BL/6, male, P56). Coronal sections (500um, 9 sections total) were immunostained (Chicken anti-v5, Rabbit anti-RFP; Goat Alexa-488 anti-chicken, Goat SeTau-647 anti-rabbit; NeuroTrace red) and cleared using the iDISCO+ protocol beginning on 2021-08-23. Sections were imaged with the Andor DragonFly spinning-disk confocal system beginning on 2021-09-10. This dataset consists of the 10x and 30x unstitched image tiles (raw data) acquired on the DragonFly (.ims format).</t>
  </si>
  <si>
    <t>https://download.brainimagelibrary.org/41/58/4158aa8b8551ef0a/</t>
  </si>
  <si>
    <t>/bil/data/41/58/4158aa8b8551ef0a/</t>
  </si>
  <si>
    <t>4158aa8b8551ef0a</t>
  </si>
  <si>
    <t>Camk2a-MORF3-D1Tom_TME06-1_Lvl1_Stitched</t>
  </si>
  <si>
    <t>Camk2a-CreERT2-Cre; MORF3; Drd1a-tdTomato (C57BL/6, female, P56). Coronal sections (500um, 9 sections total) were immunostained (Chicken anti-v5, Rabbit anti-RFP; Goat Alexa-488 anti-chicken, Goat Alexa-647 anti-rabbit; NeuroTrace blue) and cleared using the iDISCO+ protocol beginning on 2020-08-10. Sections were imaged with the Andor DragonFly spinning-disk confocal system beginning on 2020-08-27. This dataset consists of the 10x (coronal section overview) and 30x (striatum) stitched images acquired on the DragonFly and processed with Imaris Stitcher (.ims format).</t>
  </si>
  <si>
    <t>https://download.brainimagelibrary.org/44/d9/44d94e6896bc384e/</t>
  </si>
  <si>
    <t>/bil/data/44/d9/44d94e6896bc384e/</t>
  </si>
  <si>
    <t>44d94e6896bc384e</t>
  </si>
  <si>
    <t>Camk2a-MORF3-D1Tom_TME05-1_Lvl1_Stitched</t>
  </si>
  <si>
    <t>Camk2a-CreERT2-Cre; MORF3; Drd1a-tdTomato (C57BL/6, male, P56). Coronal sections (500um, 9 sections total) were immunostained (Chicken anti-v5, Rabbit anti-RFP; Goat Alexa-488 anti-chicken, Goat Alexa-647 anti-rabbit; NeuroTrace blue) and cleared using the iDISCO+ protocol beginning on 2020-08-10. Sections were imaged with the Andor DragonFly spinning-disk confocal system beginning on 2020-08-26. This dataset consists of the 10x (coronal section overview) and 30x (striatum) stitched images acquired on the DragonFly and processed with Imaris Stitcher (.ims format).</t>
  </si>
  <si>
    <t>https://download.brainimagelibrary.org/49/02/4902564956b43cf8/TME21-2_Lvl1_Stitched/</t>
  </si>
  <si>
    <t>/bil/data/49/02/4902564956b43cf8/TME21-2_Lvl1_Stitched/</t>
  </si>
  <si>
    <t>4902564956b43cf8</t>
  </si>
  <si>
    <t>TME21-2</t>
  </si>
  <si>
    <t>Camk2a-MORF3-D1Tom_TME21-2_Lvl1_Stitched</t>
  </si>
  <si>
    <t>Camk2a-CreERT2-Cre; MORF3; Drd1a-tdTomato (C57BL/6, male, P56). Coronal sections (500um, 9 sections total) were collected from SHIELD-preserved (LifeCanvas) tissue that was cleared with SmartClear (LifeCanvas) and immunostained with SmartLabel (Chicken anti-v5, Rabbit anti-RFP; Goat SeTau-647 anti-chicken, Goat RRX anti-rabbit; SYTO16-green; LifeCanvas) beginning on 2022-01-22. Sections were imaged with the Andor DragonFly spinning-disk confocal system beginning on 2022-02-08. This dataset consists of the 10x (coronal section overview) and 30x (striatum) stitched images acquired on the DragonFly and processed with Imaris Stitcher (.ims format).</t>
  </si>
  <si>
    <t>https://download.brainimagelibrary.org/4d/73/4d73ef850588f1b5/D2M313-2_Lvl0_Tiles/</t>
  </si>
  <si>
    <t>/bil/data/4d/73/4d73ef850588f1b5/D2M313-2_Lvl0_Tiles/</t>
  </si>
  <si>
    <t>4d73ef850588f1b5</t>
  </si>
  <si>
    <t>D2-MORF3_D2M313-2_Lvl0-Tiles</t>
  </si>
  <si>
    <t>D2-Cre; MORF3 (C57BL/6, female, P56). Coronal sections (500um, 9 sections total) were immunostained (Rabbit anti-v5, Goat Alexa-647 anti-rabbit, NeuroTrace green) and cleared using the iDISCO+ protocol beginning on 2019-07-31. Sections were imaged with the Andor DragonFly spinning-disk confocal system beginning on 2019-08-15. This dataset consists of the 10x and 30x unstitched image tiles (raw data) acquired on the DragonFly (.ims format).</t>
  </si>
  <si>
    <t>https://download.brainimagelibrary.org/51/d9/51d95140d521f20b/TME16-1_Lvl1_Stitched/</t>
  </si>
  <si>
    <t>/bil/data/51/d9/51d95140d521f20b/TME16-1_Lvl1_Stitched/</t>
  </si>
  <si>
    <t>51d95140d521f20b</t>
  </si>
  <si>
    <t>Camk2a-MORF3-D1Tom_TME16-1_Lvl1_Stitched</t>
  </si>
  <si>
    <t>Camk2a-CreERT2-Cre; MORF3; Drd1a-tdTomato (C57BL/6, male, P56). Coronal sections (500um, 9 sections total) were immunostained (Chicken anti-v5, Rabbit anti-RFP; Goat Alexa-488 anti-chicken, Goat SeTau-647 anti-rabbit; NeuroTrace red) and cleared using the iDISCO+ protocol beginning on 2021-08-23. Sections were imaged with the Andor DragonFly spinning-disk confocal system beginning on 2021-09-10. This dataset consists of the 10x (coronal section overview) and 30x (striatum) stitched images acquired on the DragonFly and processed with Imaris Stitcher (.ims format).</t>
  </si>
  <si>
    <t>https://download.brainimagelibrary.org/53/91/5391c6b2f6424ed3/TME21-2_Lvl0_Tiles</t>
  </si>
  <si>
    <t>/bil/data/53/91/5391c6b2f6424ed3/TME21-2_Lvl0_Tiles</t>
  </si>
  <si>
    <t>5391c6b2f6424ed3</t>
  </si>
  <si>
    <t>Camk2a-MORF3-D1Tom_TME21-2_Lvl0_Tiles</t>
  </si>
  <si>
    <t>Camk2a-CreERT2-Cre; MORF3; Drd1a-tdTomato (C57BL/6, male, P56). Coronal sections (500um, 9 sections total) were collected from SHIELD-preserved (LifeCanvas) tissue that was cleared with SmartClear (LifeCanvas) and immunostained with SmartLabel (Chicken anti-v5, Rabbit anti-RFP; Goat SeTau-647 anti-chicken, Goat RRX anti-rabbit; SYTO16-green; LifeCanvas) beginning on 2022-01-22. Sections were imaged with the Andor DragonFly spinning-disk confocal system beginning on 2022-02-08. This dataset consists of the 10x and 30x unstitched image tiles (raw data) acquired on the DragonFly (.ims format).</t>
  </si>
  <si>
    <t>https://download.brainimagelibrary.org/56/26/5626a5079fa4c7f9/TME11-1_Lvl0_Tiles/</t>
  </si>
  <si>
    <t>/bil/data/56/26/5626a5079fa4c7f9/TME11-1_Lvl0_Tiles/</t>
  </si>
  <si>
    <t>5626a5079fa4c7f9</t>
  </si>
  <si>
    <t>Camk2a-MORF3-D1Tom_TME11-1_Lvl0_Tiles</t>
  </si>
  <si>
    <t>Camk2a-CreERT2-Cre; MORF3; Drd1a-tdTomato (C57BL/6, male, P56). Coronal sections (500um, 9 sections total) were immunostained (Chicken anti-v5, Rabbit anti-RFP; Goat Alexa-488 anti-chicken, Goat SeTau-647 anti-rabbit; NeuroTrace red) and cleared using the iDISCO+ protocol beginning on 2021-05-12. Sections were imaged with the Andor DragonFly spinning-disk confocal system beginning on 2021-05-30. This dataset consists of the 10x and 30x unstitched image tiles (raw data) acquired on the DragonFly (.ims format).</t>
  </si>
  <si>
    <t>https://download.brainimagelibrary.org/57/c8/57c8b35c15678f61/D2M312-2_Lvl0_Tiles/</t>
  </si>
  <si>
    <t>/bil/data/57/c8/57c8b35c15678f61/D2M312-2_Lvl0_Tiles/</t>
  </si>
  <si>
    <t>57c8b35c15678f61</t>
  </si>
  <si>
    <t>D2M312-2</t>
  </si>
  <si>
    <t>D2-MORF3_D2M312-2_Lvl0-Tiles</t>
  </si>
  <si>
    <t>D2-Cre; MORF3 (C57BL/6, male, P56). Coronal sections (500um, 9 sections total) were immunostained (Rabbit anti-v5, Goat Alexa-647 anti-rabbit, NeuroTrace green) and cleared using the iDISCO+ protocol beginning on 2019-05-06. Sections were imaged with the Andor DragonFly spinning-disk confocal system beginning on 2019-05-24. This dataset consists of the 10x and 30x unstitched image tiles (raw data) acquired on the DragonFly (.ims format).</t>
  </si>
  <si>
    <t>https://download.brainimagelibrary.org/61/1e/611e77721c415b8f/D2M312-1_Lvl0_Tiles/</t>
  </si>
  <si>
    <t>/bil/data/61/1e/611e77721c415b8f/D2M312-1_Lvl0_Tiles/</t>
  </si>
  <si>
    <t>611e77721c415b8f</t>
  </si>
  <si>
    <t>D2M312-1</t>
  </si>
  <si>
    <t>D2-MORF3_D2M312-1_Lvl0-Tiles</t>
  </si>
  <si>
    <t>D2-Cre; MORF3 (C57BL/6, male, P56). Coronal sections (500um, 9 sections total) were immunostained (Rabbit anti-v5, Goat Alexa-647 anti-rabbit, NeuroTrace blue) and cleared using the iDISCO+ protocol on 2019-04. Sections were imaged with the Andor DragonFly spinning-disk confocal system on 2019-05. This dataset consists of the 10x and 30x unstitched image tiles (raw data) acquired on the DragonFly (.ims format).</t>
  </si>
  <si>
    <t>https://download.brainimagelibrary.org/67/1f/671f1633ff0c4a4b/TME09-1_Lvl1_Stitched/</t>
  </si>
  <si>
    <t>/bil/data/67/1f/671f1633ff0c4a4b/TME09-1_Lvl1_Stitched/</t>
  </si>
  <si>
    <t>671f1633ff0c4a4b</t>
  </si>
  <si>
    <t>Camk2a-MORF3-D1Tom_TME09-1_Lvl1_Stitched</t>
  </si>
  <si>
    <t>Camk2a-CreERT2-Cre; MORF3; Drd1a-tdTomato (C57BL/6, male, P56). Coronal sections (500um, 9 sections total) were immunostained (Chicken anti-v5, Rabbit anti-RFP; Goat Alexa-488 anti-chicken, Goat SeTau-647 anti-rabbit; NeuroTrace red) and cleared using the iDISCO+ protocol beginning on 2021-01-19. Sections were imaged with the Andor DragonFly spinning-disk confocal system beginning on 2021-02-06. This dataset consists of the 10x (coronal section overview) and 30x (striatum) stitched images acquired on the DragonFly and processed with Imaris Stitcher (.ims format).</t>
  </si>
  <si>
    <t>https://download.brainimagelibrary.org/70/69/7069159a2fd02807/TME19-1_Lvl0_Tiles/</t>
  </si>
  <si>
    <t>/bil/data/70/69/7069159a2fd02807/TME19-1_Lvl0_Tiles/</t>
  </si>
  <si>
    <t>7069159a2fd02807</t>
  </si>
  <si>
    <t>TME19-1</t>
  </si>
  <si>
    <t>Camk2a-CreERT2-Cre; MORF3 (C57BL/6)</t>
  </si>
  <si>
    <t>Camk2a-MORF3_TME19-1_Lvl0_Tiles</t>
  </si>
  <si>
    <t>Camk2a-CreERT2-Cre; MORF3 (C57BL/6, female, P56). Coronal sections (500um, 10 sections total) were collected from SHIELD-preserved (LifeCanvas) tissue that was cleared with SmartClear (LifeCanvas) and immunostained with SmartLabel (Chicken anti-v5; Goat Alexa-555 anti-chicken; SYTO16-green; LifeCanvas) beginning on 2022-02-13. Sections were imaged with the Andor DragonFly spinning-disk confocal system beginning on 2022-03-01. This dataset consists of the 10x and 30x unstitched image tiles (raw data) acquired on the DragonFly (.ims format).</t>
  </si>
  <si>
    <t>https://download.brainimagelibrary.org/78/3f/783f5f1d4a383091/MD01-1_Lvl0_Tiles/</t>
  </si>
  <si>
    <t>/bil/data/78/3f/783f5f1d4a383091/MD01-1_Lvl0_Tiles/</t>
  </si>
  <si>
    <t>783f5f1d4a383091</t>
  </si>
  <si>
    <t>MD01-1</t>
  </si>
  <si>
    <t>D2-MORF3_MD01-1_Lvl0-Tiles</t>
  </si>
  <si>
    <t>D2-Cre; MORF3 (C57BL/6, male, P56). Coronal sections (500um, 9 sections total) were immunostained (Rabbit anti-v5, Goat Alexa-647 anti-rabbit, NeuroTrace green) and cleared using the iDISCO+ protocol beginning on 2019-11-05. Sections were imaged with the Andor DragonFly spinning-disk confocal system beginning on 2019-11-25. This dataset consists of the 10x and 30x unstitched image tiles (raw data) acquired on the DragonFly (.ims format).</t>
  </si>
  <si>
    <t>https://download.brainimagelibrary.org/7a/e8/7ae89f72136ad981/D2M312-2_Lvl1_Stitched/</t>
  </si>
  <si>
    <t>/bil/data/7a/e8/7ae89f72136ad981/D2M312-2_Lvl1_Stitched/</t>
  </si>
  <si>
    <t>7ae89f72136ad981</t>
  </si>
  <si>
    <t>D2-MORF3_D2M312-2_Lvl1-Stitched</t>
  </si>
  <si>
    <t>D2-Cre; MORF3 (C57BL/6, male, P56). Coronal sections (500um, 9 sections total) were immunostained (Rabbit anti-v5, Goat Alexa-647 anti-rabbit, NeuroTrace green) and cleared using the iDISCO+ protocol beginning on 2019-05-06. Sections were imaged with the Andor DragonFly spinning-disk confocal system beginning on 2019-05-24. This dataset consists of the 10x (coronal section overview) and 30x (striatum) stitched images acquired on the DragonFly and processed with Imaris Stitcher (.ims format).</t>
  </si>
  <si>
    <t>https://download.brainimagelibrary.org/80/49/804953e52d713d89/TME07-1_Lvl1_Stitched/</t>
  </si>
  <si>
    <t>/bil/data/80/49/804953e52d713d89/TME07-1_Lvl1_Stitched/</t>
  </si>
  <si>
    <t>804953e52d713d89</t>
  </si>
  <si>
    <t>Camk2a-MORF3-D1Tom_TME07-1_Lvl1_Stitched</t>
  </si>
  <si>
    <t>Camk2a-CreERT2-Cre; MORF3; Drd1a-tdTomato (C57BL/6, male, P56). Coronal sections (500um, 9 sections total) were immunostained (Chicken anti-v5, Rabbit anti-RFP; Goat Alexa-488 anti-chicken, Goat SeTau-647 anti-rabbit; NeuroTrace red) and cleared using the iDISCO+ protocol beginning on 2020-11-02. Sections were imaged with the Andor DragonFly spinning-disk confocal system beginning on 2020-11-18. This dataset consists of the 10x (coronal section overview) and 30x (striatum) stitched images acquired on the DragonFly and processed with Imaris Stitcher (.ims format).</t>
  </si>
  <si>
    <t>https://download.brainimagelibrary.org/85/d4/85d4cb05d54621c5/TME10-3_Lvl0_Tiles/</t>
  </si>
  <si>
    <t>/bil/data/85/d4/85d4cb05d54621c5/TME10-3_Lvl0_Tiles/</t>
  </si>
  <si>
    <t>85d4cb05d54621c5</t>
  </si>
  <si>
    <t>Camk2a-MORF3-D1Tom_TME10-3_Lvl0_Tiles</t>
  </si>
  <si>
    <t>Camk2a-CreERT2-Cre; MORF3; Drd1a-tdTomato (C57BL/6, female, P56). Coronal sections (500um, 9 sections total) were immunostained (Chicken anti-v5, Rabbit anti-RFP; Goat Alexa-488 anti-chicken, Goat SeTau-647 anti-rabbit; NeuroTrace red) and cleared using the iDISCO+ protocol beginning on 2021-04-13. Sections were imaged with the Andor DragonFly spinning-disk confocal system beginning on 2021-05-02. This dataset consists of the 10x and 30x unstitched image tiles (raw data) acquired on the DragonFly (.ims format).</t>
  </si>
  <si>
    <t>https://download.brainimagelibrary.org/a4/0e/a40eac7d32a2df23/TME10-1_Lvl1_Stitched/</t>
  </si>
  <si>
    <t>/bil/data/a4/0e/a40eac7d32a2df23/TME10-1_Lvl1_Stitched/</t>
  </si>
  <si>
    <t>a40eac7d32a2df23</t>
  </si>
  <si>
    <t>Camk2a-MORF3-D1Tom_TME10-1_Lvl1_Stitched</t>
  </si>
  <si>
    <t>Camk2a-CreERT2-Cre; MORF3; Drd1a-tdTomato (C57BL/6, female, P56). Coronal sections (500um, 9 sections total) were immunostained (Chicken anti-v5, Rabbit anti-RFP; Goat Alexa-488 anti-chicken, Goat SeTau-647 anti-rabbit; NeuroTrace red) and cleared using the iDISCO+ protocol beginning on 2021-02-22. Sections were imaged with the Andor DragonFly spinning-disk confocal system beginning on 2021-03-13. This dataset consists of the 10x (coronal section overview) and 30x (striatum) stitched images acquired on the DragonFly and processed with Imaris Stitcher (.ims format).</t>
  </si>
  <si>
    <t>https://download.brainimagelibrary.org/ae/e5/aee5f45f9a3d7cba/D2M312-1_Lvl1_Stitched/</t>
  </si>
  <si>
    <t>/bil/data/ae/e5/aee5f45f9a3d7cba/D2M312-1_Lvl1_Stitched/</t>
  </si>
  <si>
    <t>aee5f45f9a3d7cba</t>
  </si>
  <si>
    <t>D2-MORF3_D2M312-1_Lvl1-Stitched</t>
  </si>
  <si>
    <t>D2-Cre; MORF3 (C57BL/6, male, P56). Coronal sections (500um, 9 sections total) were immunostained (Rabbit anti-v5, Goat Alexa-647 anti-rabbit, NeuroTrace blue) and cleared using the iDISCO+ protocol on 2019-04. Sections were imaged with the Andor DragonFly spinning-disk confocal system on 2019-05. This dataset consists of the 10x (coronal section overview) and 30x (striatum) stitched images acquired on the DragonFly and processed with Imaris Stitcher (.ims format).</t>
  </si>
  <si>
    <t>https://download.brainimagelibrary.org/af/09/af0948656f3bbf47/TME19-1_Lvl1_Stitched/</t>
  </si>
  <si>
    <t>/bil/data/af/09/af0948656f3bbf47/TME19-1_Lvl1_Stitched/</t>
  </si>
  <si>
    <t>af0948656f3bbf47</t>
  </si>
  <si>
    <t>Camk2a-MORF3_TME19-1_Lvl1_Stitched</t>
  </si>
  <si>
    <t>Camk2a-CreERT2-Cre; MORF3 (C57BL/6, female, P56). Coronal sections (500um, 10 sections total) were collected from SHIELD-preserved (LifeCanvas) tissue that was cleared with SmartClear (LifeCanvas) and immunostained with SmartLabel (Chicken anti-v5; Goat Alexa-555 anti-chicken; SYTO16-green; LifeCanvas) beginning on 2022-02-13. Sections were imaged with the Andor DragonFly spinning-disk confocal system beginning on 2022-03-01. This dataset consists of the 10x (coronal section overview) and 30x (striatum) stitched images acquired on the DragonFly and processed with Imaris Stitcher (.ims format).</t>
  </si>
  <si>
    <t>https://download.brainimagelibrary.org/b1/43/b1432fd9edfdf8ee/TME10-1_Lvl0_Tiles/</t>
  </si>
  <si>
    <t>/bil/data/b1/43/b1432fd9edfdf8ee/TME10-1_Lvl0_Tiles/</t>
  </si>
  <si>
    <t>b1432fd9edfdf8ee</t>
  </si>
  <si>
    <t>Camk2a-MORF3-D1Tom_TME10-1_Lvl0_Tiles</t>
  </si>
  <si>
    <t>Camk2a-CreERT2-Cre; MORF3; Drd1a-tdTomato (C57BL/6, female, P56). Coronal sections (500um, 9 sections total) were immunostained (Chicken anti-v5, Rabbit anti-RFP; Goat Alexa-488 anti-chicken, Goat SeTau-647 anti-rabbit; NeuroTrace red) and cleared using the iDISCO+ protocol beginning on 2021-02-22. Sections were imaged with the Andor DragonFly spinning-disk confocal system beginning on 2021-03-13. This dataset consists of the 10x and 30x unstitched image tiles (raw data) acquired on the DragonFly (.ims format).</t>
  </si>
  <si>
    <t>https://download.brainimagelibrary.org/b5/1e/b51ee9faa2633f31/TME20-1_Lvl1_Stitched/</t>
  </si>
  <si>
    <t>/bil/data/b5/1e/b51ee9faa2633f31/TME20-1_Lvl1_Stitched/</t>
  </si>
  <si>
    <t>b51ee9faa2633f31</t>
  </si>
  <si>
    <t>TME20-1</t>
  </si>
  <si>
    <t>Camk2a-MORF3-D1Tom_TME20-1_Lvl1_Stitched</t>
  </si>
  <si>
    <t>Camk2a-CreERT2-Cre; MORF3; Drd1a-tdTomato (C57BL/6, male, P56). Coronal sections (500um, 9 sections total) were immunostained (Chicken anti-v5, Rabbit anti-RFP; Goat Alexa-488 anti-chicken, Goat SeTau-647 anti-rabbit; NeuroTrace red) and cleared using the iDISCO+ protocol beginning on 2021-11-29. Sections were imaged with the Andor DragonFly spinning-disk confocal system beginning on 2021-12-16. This dataset consists of the 10x (coronal section overview) and 30x (striatum) stitched images acquired on the DragonFly and processed with Imaris Stitcher (.ims format).</t>
  </si>
  <si>
    <t>https://download.brainimagelibrary.org/b5/78/b578bcc156434d3d/TME18-1_Lvl0_Tiles/</t>
  </si>
  <si>
    <t>/bil/data/b5/78/b578bcc156434d3d/TME18-1_Lvl0_Tiles/</t>
  </si>
  <si>
    <t>b578bcc156434d3d</t>
  </si>
  <si>
    <t>TME18-1</t>
  </si>
  <si>
    <t>Camk2a-MORF3-D1Tom_TME18-1_Lvl0_Tiles</t>
  </si>
  <si>
    <t>Camk2a-CreERT2-Cre; MORF3; Drd1a-tdTomato (C57BL/6, female, P56). Coronal sections (500um, 9 sections total) were immunostained (Chicken anti-v5, Rabbit anti-RFP; Goat Alexa-488 anti-chicken, Goat SeTau-647 anti-rabbit; NeuroTrace red) and cleared using the iDISCO+ protocol beginning on 2021-10-11. Sections were imaged with the Andor DragonFly spinning-disk confocal system beginning on 2021-10-28. This dataset consists of the 10x and 30x unstitched image tiles (raw data) acquired on the DragonFly (.ims format).</t>
  </si>
  <si>
    <t>https://download.brainimagelibrary.org/c4/9e/c49e7d00ff9f1dd9</t>
  </si>
  <si>
    <t>/bil/data/c4/9e/c49e7d00ff9f1dd9</t>
  </si>
  <si>
    <t>c49e7d00ff9f1dd9</t>
  </si>
  <si>
    <t>TME23-1</t>
  </si>
  <si>
    <t>Camk2a-MORF3-D1Tom_TME23-1_Lvl1_Stitched</t>
  </si>
  <si>
    <t>Camk2a-CreERT2-Cre; MORF3; Drd1a-tdTomato (C57BL/6, male, P56). Coronal sections (500um, 10 sections total) were collected from SHIELD-preserved (LifeCanvas) tissue that was cleared with SmartClear (LifeCanvas) and immunostained with SmartLabel (Chicken anti-v5, Rabbit anti-RFP; Goat Alexa-555 anti-chicken, Goat SeTau-647 anti-rabbit; SYTO16-green; LifeCanvas) beginning on 2022-03-07. Sections were imaged with the Andor DragonFly spinning-disk confocal system beginning on 2022-03-25. This dataset consists of the 10x (coronal section overview) and 30x (striatum) stitched images acquired on the DragonFly and processed with Imaris Stitcher (.ims format).</t>
  </si>
  <si>
    <t>https://download.brainimagelibrary.org/ce/06/ce063022f835448c/</t>
  </si>
  <si>
    <t>/bil/data/ce/06/ce063022f835448c/</t>
  </si>
  <si>
    <t>ce063022f835448c</t>
  </si>
  <si>
    <t>Camk2a-MORF3-D1Tom_TME06-1_Lvl0_Tiles</t>
  </si>
  <si>
    <t>Camk2a-CreERT2-Cre; MORF3; Drd1a-tdTomato (C57BL/6, female, P56). Coronal sections (500um, 9 sections total) were immunostained (Chicken anti-v5, Rabbit anti-RFP; Goat Alexa-488 anti-chicken, Goat Alexa-647 anti-rabbit; NeuroTrace blue) and cleared using the iDISCO+ protocol beginning on 2020-08-10. Sections were imaged with the Andor DragonFly spinning-disk confocal system beginning on 2020-08-27. This dataset consists of the 10x and 30x unstitched image tiles (raw data) acquired on the DragonFly (.ims format).</t>
  </si>
  <si>
    <t>https://download.brainimagelibrary.org/d7/7a/d77ac4bce2f0adf9/</t>
  </si>
  <si>
    <t>/bil/data/d7/7a/d77ac4bce2f0adf9/</t>
  </si>
  <si>
    <t>d77ac4bce2f0adf9</t>
  </si>
  <si>
    <t>MD03-1</t>
  </si>
  <si>
    <t>D2-MORF3_MD03-1_Lvl1-Stitched</t>
  </si>
  <si>
    <t>D2-Cre; MORF3 (C57BL/6, female, P56). Coronal sections (500um, 9 sections total) were immunostained (Rabbit anti-v5, Goat Alexa-647 anti-rabbit, NeuroTrace green) and cleared using the iDISCO+ protocol beginning on 2019-11-05. Sections were imaged with the Andor DragonFly spinning-disk confocal system beginning on 2019-11-26. This dataset consists of the 10x (coronal section overview) and 30x (striatum) stitched images acquired on the DragonFly and processed with Imaris Stitcher (.ims format).</t>
  </si>
  <si>
    <t>https://download.brainimagelibrary.org/dc/da/dcda8cee92379bd1/</t>
  </si>
  <si>
    <t>/bil/data/dc/da/dcda8cee92379bd1/</t>
  </si>
  <si>
    <t>dcda8cee92379bd1</t>
  </si>
  <si>
    <t>Camk2a-MORF3-D1Tom_TME05-1_Lvl0_Tiles</t>
  </si>
  <si>
    <t>Camk2a-CreERT2-Cre; MORF3; Drd1a-tdTomato (C57BL/6, male, P56). Coronal sections (500um, 9 sections total) were immunostained (Chicken anti-v5, Rabbit anti-RFP; Goat Alexa-488 anti-chicken, Goat Alexa-647 anti-rabbit; NeuroTrace blue) and cleared using the iDISCO+ protocol beginning on 2020-08-10. Sections were imaged with the Andor DragonFly spinning-disk confocal system beginning on 2020-08-26. This dataset consists of the 10x and 30x unstitched image tiles (raw data) acquired on the DragonFly (.ims format).</t>
  </si>
  <si>
    <t>https://download.brainimagelibrary.org/de/39/de395d981800595d/TME20-1_Lvl0_Tiles/</t>
  </si>
  <si>
    <t>/bil/data/de/39/de395d981800595d/TME20-1_Lvl0_Tiles/</t>
  </si>
  <si>
    <t>de395d981800595d</t>
  </si>
  <si>
    <t>Camk2a-MORF3-D1Tom_TME20-1_Lvl0_Tiles</t>
  </si>
  <si>
    <t>Camk2a-CreERT2-Cre; MORF3; Drd1a-tdTomato (C57BL/6, male, P56). Coronal sections (500um, 9 sections total) were immunostained (Chicken anti-v5, Rabbit anti-RFP; Goat Alexa-488 anti-chicken, Goat SeTau-647 anti-rabbit; NeuroTrace red) and cleared using the iDISCO+ protocol beginning on 2021-11-29. Sections were imaged with the Andor DragonFly spinning-disk confocal system beginning on 2021-12-16. This dataset consists of the 10x and 30x unstitched image tiles (raw data) acquired on the DragonFly (.ims format).</t>
  </si>
  <si>
    <t>https://download.brainimagelibrary.org/de/b0/deb06cc85641311e/MD01-1_Lvl1_Stitched/</t>
  </si>
  <si>
    <t>/bil/data/de/b0/deb06cc85641311e/MD01-1_Lvl1_Stitched/</t>
  </si>
  <si>
    <t>deb06cc85641311e</t>
  </si>
  <si>
    <t>D2-MORF3_MD01-1_Lvl1-Stitched</t>
  </si>
  <si>
    <t>D2-Cre; MORF3 (C57BL/6, male, P56). Coronal sections (500um, 9 sections total) were immunostained (Rabbit anti-v5, Goat Alexa-647 anti-rabbit, NeuroTrace green) and cleared using the iDISCO+ protocol beginning on 2019-11-05. Sections were imaged with the Andor DragonFly spinning-disk confocal system beginning on 2019-11-25. This dataset consists of the 10x (coronal section overview) and 30x (striatum) stitched images acquired on the DragonFly and processed with Imaris Stitcher (.ims format).</t>
  </si>
  <si>
    <t>https://download.brainimagelibrary.org/de/d1/ded1c4d8e855ffb7/TME12-1_Lvl0_Tiles/</t>
  </si>
  <si>
    <t>/bil/data/de/d1/ded1c4d8e855ffb7/TME12-1_Lvl0_Tiles/</t>
  </si>
  <si>
    <t>ded1c4d8e855ffb7</t>
  </si>
  <si>
    <t>TME12-1</t>
  </si>
  <si>
    <t>Camk2a-MORF3-D1Tom_TME12-1_Lvl0_Tiles</t>
  </si>
  <si>
    <t>Camk2a-CreERT2-Cre; MORF3; Drd1a-tdTomato (C57BL/6, female, P56). Coronal sections (500um, 9 sections total) were immunostained (Chicken anti-v5, Rabbit anti-RFP; Goat Alexa-488 anti-chicken, Goat SeTau-647 anti-rabbit; NeuroTrace red) and cleared using the iDISCO+ protocol beginning on 2021-08-02. Sections were imaged with the Andor DragonFly spinning-disk confocal system beginning on 2021-08-19. This dataset consists of the 10x and 30x unstitched image tiles (raw data) acquired on the DragonFly (.ims format).</t>
  </si>
  <si>
    <t>https://download.brainimagelibrary.org/e1/8e/e18eb2f1a9faaef1/MD03-1_Lvl0_Tiles/</t>
  </si>
  <si>
    <t>/bil/data/e1/8e/e18eb2f1a9faaef1/MD03-1_Lvl0_Tiles/</t>
  </si>
  <si>
    <t>e18eb2f1a9faaef1</t>
  </si>
  <si>
    <t>D2-MORF3_MD03-1_Lvl0-Tiles</t>
  </si>
  <si>
    <t>D2-Cre; MORF3 (C57BL/6, female, P56). Coronal sections (500um, 9 sections total) were immunostained (Rabbit anti-v5, Goat Alexa-647 anti-rabbit, NeuroTrace green) and cleared using the iDISCO+ protocol beginning on 2019-11-05. Sections were imaged with the Andor DragonFly spinning-disk confocal system beginning on 2019-11-26. This dataset consists of the 10x and 30x unstitched image tiles (raw data) acquired on the DragonFly (.ims format).</t>
  </si>
  <si>
    <t>https://download.brainimagelibrary.org/e2/cd/e2cd40a786686840/D2M309-1_Lvl1_Stitched</t>
  </si>
  <si>
    <t>/bil/data/e2/cd/e2cd40a786686840/D2M309-1_Lvl1_Stitched</t>
  </si>
  <si>
    <t>e2cd40a786686840</t>
  </si>
  <si>
    <t>D2-MORF3_D2M309-1_Lvl1-Stitched</t>
  </si>
  <si>
    <t>D2-Cre; MORF3 (C57BL/6, male, P56). Coronal sections (600um, 7 sections total) were immunostained (Rabbit anti-v5, Goat Alexa-647 anti-rabbit, NeuroTrace blue) and cleared using the iDISCO+ protocol on 2019-02. Sections were imaged with the Andor DragonFly spinning-disk confocal system on 2019-03. This dataset consists of the 10x (coronal section overview) and 30x (striatum) stitched images acquired on the DragonFly and processed with Imaris Stitcher (.ims format).</t>
  </si>
  <si>
    <t>https://download.brainimagelibrary.org/e6/9e/e69eb3e6380c8033/D2M314-1_Lvl0_Tiles/</t>
  </si>
  <si>
    <t>/bil/data/e6/9e/e69eb3e6380c8033/D2M314-1_Lvl0_Tiles/</t>
  </si>
  <si>
    <t>e69eb3e6380c8033</t>
  </si>
  <si>
    <t>D2M314-1</t>
  </si>
  <si>
    <t>D2-MORF3_D2M314-1_Lvl0-Tiles</t>
  </si>
  <si>
    <t>D2-Cre; MORF3 (C57BL/6, male, P56). Coronal sections (500um, 9 sections total) were immunostained (Rabbit anti-v5, Goat Alexa-647 anti-rabbit, NeuroTrace green) and cleared using the iDISCO+ protocol beginning on 2019-07-31. Sections were imaged with the Andor DragonFly spinning-disk confocal system beginning on 2019-08-15. This dataset consists of the 10x and 30x unstitched image tiles (raw data) acquired on the DragonFly (.ims format).</t>
  </si>
  <si>
    <t>https://download.brainimagelibrary.org/eb/47/eb47ee19a2d4027a/TME12-1_Lvl1_Stitched/</t>
  </si>
  <si>
    <t>/bil/data/eb/47/eb47ee19a2d4027a/TME12-1_Lvl1_Stitched/</t>
  </si>
  <si>
    <t>eb47ee19a2d4027a</t>
  </si>
  <si>
    <t>Camk2a-MORF3-D1Tom_TME12-1_Lvl1_Stitched</t>
  </si>
  <si>
    <t>Camk2a-CreERT2-Cre; MORF3; Drd1a-tdTomato (C57BL/6, female, P56). Coronal sections (500um, 9 sections total) were immunostained (Chicken anti-v5, Rabbit anti-RFP; Goat Alexa-488 anti-chicken, Goat SeTau-647 anti-rabbit; NeuroTrace red) and cleared using the iDISCO+ protocol beginning on 2021-08-02. Sections were imaged with the Andor DragonFly spinning-disk confocal system beginning on 2021-08-19. This dataset consists of the 10x (coronal section overview) and 30x (striatum) stitched images acquired on the DragonFly and processed with Imaris Stitcher (.ims format).</t>
  </si>
  <si>
    <t>https://download.brainimagelibrary.org/eb/d6/ebd603ff3e8c5430/TME08-1_Lvl0_Tiles/</t>
  </si>
  <si>
    <t>/bil/data/eb/d6/ebd603ff3e8c5430/TME08-1_Lvl0_Tiles/</t>
  </si>
  <si>
    <t>ebd603ff3e8c5430</t>
  </si>
  <si>
    <t>Camk2a-MORF3-D1Tom_TME08-1_Lvl0_Tiles</t>
  </si>
  <si>
    <t>Camk2a-CreERT2-Cre; MORF3; Drd1a-tdTomato (C57BL/6, female, P56). Coronal sections (500um, 9 sections total) were immunostained (Chicken anti-v5, Rabbit anti-RFP; Goat Alexa-488 anti-chicken, Goat SeTau-647 anti-rabbit; NeuroTrace red) and cleared using the iDISCO+ protocol beginning on 2020-11-23. Sections were imaged with the Andor DragonFly spinning-disk confocal system beginning on 2020-12-09. This dataset consists of the 10x and 30x unstitched image tiles (raw data) acquired on the DragonFly (.ims format).</t>
  </si>
  <si>
    <t>https://download.brainimagelibrary.org/ee/f3/eef34c0bc7dac70d/TME18-1_Lvl1_Stitched/</t>
  </si>
  <si>
    <t>/bil/data/ee/f3/eef34c0bc7dac70d/TME18-1_Lvl1_Stitched/</t>
  </si>
  <si>
    <t>eef34c0bc7dac70d</t>
  </si>
  <si>
    <t>Camk2a-MORF3-D1Tom_TME18-1_Lvl1_Stitched</t>
  </si>
  <si>
    <t>Camk2a-CreERT2-Cre; MORF3; Drd1a-tdTomato (C57BL/6, female, P56). Coronal sections (500um, 9 sections total) were immunostained (Chicken anti-v5, Rabbit anti-RFP; Goat Alexa-488 anti-chicken, Goat SeTau-647 anti-rabbit; NeuroTrace red) and cleared using the iDISCO+ protocol beginning on 2021-10-11. Sections were imaged with the Andor DragonFly spinning-disk confocal system beginning on 2021-10-28. This dataset consists of the 10x (coronal section overview) and 30x (striatum) stitched images acquired on the DragonFly and processed with Imaris Stitcher (.ims format).</t>
  </si>
  <si>
    <t>https://download.brainimagelibrary.org/f1/a3/f1a324ba0703ae67/D2M314-1_Lvl1_Stitched/</t>
  </si>
  <si>
    <t>/bil/data/f1/a3/f1a324ba0703ae67/D2M314-1_Lvl1_Stitched/</t>
  </si>
  <si>
    <t>f1a324ba0703ae67</t>
  </si>
  <si>
    <t>D2-MORF3_D2M314-1_Lvl1-Stitched</t>
  </si>
  <si>
    <t>https://download.brainimagelibrary.org/f2/06/f2069040386d51dd/TME10-3_Lvl1_Stitched/</t>
  </si>
  <si>
    <t>/bil/data/f2/06/f2069040386d51dd/TME10-3_Lvl1_Stitched/</t>
  </si>
  <si>
    <t>f2069040386d51dd</t>
  </si>
  <si>
    <t>Camk2a-MORF3-D1Tom_TME10-3_Lvl1_Stitched</t>
  </si>
  <si>
    <t>Camk2a-CreERT2-Cre; MORF3; Drd1a-tdTomato (C57BL/6, female, P56). Coronal sections (500um, 9 sections total) were immunostained (Chicken anti-v5, Rabbit anti-RFP; Goat Alexa-488 anti-chicken, Goat SeTau-647 anti-rabbit; NeuroTrace red) and cleared using the iDISCO+ protocol beginning on 2021-04-13. Sections were imaged with the Andor DragonFly spinning-disk confocal system beginning on 2021-05-02. This dataset consists of the 10x (coronal section overview) and 30x (striatum) stitched images acquired on the DragonFly and processed with Imaris Stitcher (.ims format).</t>
  </si>
  <si>
    <t>https://download.brainimagelibrary.org/f7/7b/f77b09a1cc75386e</t>
  </si>
  <si>
    <t>/bil/data/f7/7b/f77b09a1cc75386e</t>
  </si>
  <si>
    <t>f77b09a1cc75386e</t>
  </si>
  <si>
    <t>Camk2a-MORF3-D1Tom_TME23-1_Lvl0_Tiles</t>
  </si>
  <si>
    <t>Camk2a-CreERT2-Cre; MORF3; Drd1a-tdTomato (C57BL/6, male, P56). Coronal sections (500um, 10 sections total) were collected from SHIELD-preserved (LifeCanvas) tissue that was cleared with SmartClear (LifeCanvas) and immunostained with SmartLabel (Chicken anti-v5, Rabbit anti-RFP; Goat Alexa-555 anti-chicken, Goat SeTau-647 anti-rabbit; SYTO16-green; LifeCanvas) beginning on 2022-03-07. Sections were imaged with the Andor DragonFly spinning-disk confocal system beginning on 2022-03-25. This dataset consists of the 10x and 30x unstitched image tiles (raw data) acquired on the DragonFly (.ims format).</t>
  </si>
  <si>
    <t>https://download.brainimagelibrary.org/ff/cf/ffcf4563beae782e/</t>
  </si>
  <si>
    <t>/bil/data/ff/cf/ffcf4563beae782e/</t>
  </si>
  <si>
    <t>ffcf4563beae782e</t>
  </si>
  <si>
    <t>D2-MORF3_MD02-2_Lvl0-Tiles</t>
  </si>
  <si>
    <t>D2-Cre; MORF3 (C57BL/6, female, P56). Coronal sections (500um, 9 sections total) were immunostained (Rabbit anti-v5, Goat Alexa-647 anti-rabbit, NeuroTrace green) and cleared using the iDISCO+ protocol beginning on 2020-01-22. Sections were imaged with the Andor DragonFly spinning-disk confocal system beginning on 2020-03-05. This dataset consists of the 10x and 30x unstitched image tiles (raw data) acquired on the DragonFly (.ims format).</t>
  </si>
  <si>
    <t>https://download.brainimagelibrary.org/43/13/4313f19e77acb6e8</t>
  </si>
  <si>
    <t>/bil/data/43/13/4313f19e77acb6e8</t>
  </si>
  <si>
    <t>4313f19e77acb6e8</t>
  </si>
  <si>
    <t>B8-01</t>
  </si>
  <si>
    <t>Whole CNS</t>
  </si>
  <si>
    <t>Spinal_cord_VISoR_Yr21Q2_01</t>
  </si>
  <si>
    <t>1st sample for Yr21Q2 milestone. Mouse B8-01.</t>
  </si>
  <si>
    <t>https://download.brainimagelibrary.org/20/70/20700e0a395d6963/</t>
  </si>
  <si>
    <t>/bil/data/20/70/20700e0a395d6963/</t>
  </si>
  <si>
    <t>20700e0a395d6963</t>
  </si>
  <si>
    <t>Spinal Cord Images B4-#3</t>
  </si>
  <si>
    <t>Whole spinal cord</t>
  </si>
  <si>
    <t>Spinal_cord_VISoR_Yr19Q4_01</t>
  </si>
  <si>
    <t>B4-#3. Spinal cord images for Cell Atlas of Mouse Brain-Spinal Cord Connectome (1U01MH116990-01), samples are prepared in Li Zhang's lab in USC, images were generated in Guoqiang Bi's lab in USTC.</t>
  </si>
  <si>
    <t>https://download.brainimagelibrary.org/6a/24/6a2488bd4c5d3b80/</t>
  </si>
  <si>
    <t>/bil/data/6a/24/6a2488bd4c5d3b80/</t>
  </si>
  <si>
    <t>6a2488bd4c5d3b80</t>
  </si>
  <si>
    <t>Spinal Cord Images B6-#5</t>
  </si>
  <si>
    <t>Spinal_cord_VISoR_Yr20_B6-#5</t>
  </si>
  <si>
    <t>https://download.brainimagelibrary.org/e4/55/e4558a711d416221/</t>
  </si>
  <si>
    <t>/bil/data/e4/55/e4558a711d416221/</t>
  </si>
  <si>
    <t>e4558a711d416221</t>
  </si>
  <si>
    <t>Spinal Cord Images B6-#10</t>
  </si>
  <si>
    <t>Spinal_cord_VISoR_Yr20_B6-#10</t>
  </si>
  <si>
    <t>https://download.brainimagelibrary.org/01/fc/01fc78a11ef150d3/</t>
  </si>
  <si>
    <t>/bil/data/01/fc/01fc78a11ef150d3/</t>
  </si>
  <si>
    <t>01fc78a11ef150d3</t>
  </si>
  <si>
    <t>Spinal Cord Images B6-#8</t>
  </si>
  <si>
    <t>Spinal_cord_VISoR_Yr20_B6-#8</t>
  </si>
  <si>
    <t>https://download.brainimagelibrary.org/24/bc/24bcc1d21cd445ce/1.0/</t>
  </si>
  <si>
    <t>/bil/data/24/bc/24bcc1d21cd445ce/1.0/</t>
  </si>
  <si>
    <t>24bcc1d21cd445ce</t>
  </si>
  <si>
    <t>Spinal Cord Images B5-#7</t>
  </si>
  <si>
    <t>Spinal_cord_VISoR_Yr19Q4_04</t>
  </si>
  <si>
    <t>B5-#7. Spinal cord images for Cell Atlas of Mouse Brain-Spinal Cord Connectome (1U01MH116990-01), samples are prepared in Li Zhang's lab in USC, images were generated in Guoqiang Bi's lab in USTC.</t>
  </si>
  <si>
    <t>https://download.brainimagelibrary.org/36/2b/362b266d7dae57b8/</t>
  </si>
  <si>
    <t>/bil/data/36/2b/362b266d7dae57b8/</t>
  </si>
  <si>
    <t>362b266d7dae57b8</t>
  </si>
  <si>
    <t>Spinal Cord Images B6-#4</t>
  </si>
  <si>
    <t>Spinal_cord_VISoR_Yr20_B6-#4</t>
  </si>
  <si>
    <t>https://download.brainimagelibrary.org/65/5a/655a1e0411b622a6/1.0/</t>
  </si>
  <si>
    <t>/bil/data/65/5a/655a1e0411b622a6/1.0/</t>
  </si>
  <si>
    <t>655a1e0411b622a6</t>
  </si>
  <si>
    <t>Spinal Cord Images B5-#2</t>
  </si>
  <si>
    <t>Spinal_cord_VISoR_Yr19Q4_02</t>
  </si>
  <si>
    <t>B5-#2. Spinal cord images for Cell Atlas of Mouse Brain-Spinal Cord Connectome (1U01MH116990-01), samples are prepared in Li Zhang's lab in USC, images were generated in Guoqiang Bi's lab in USTC.</t>
  </si>
  <si>
    <t>https://download.brainimagelibrary.org/72/d5/72d53de0fb415ad2/1.0/</t>
  </si>
  <si>
    <t>/bil/data/72/d5/72d53de0fb415ad2/1.0/</t>
  </si>
  <si>
    <t>72d53de0fb415ad2</t>
  </si>
  <si>
    <t>Spinal Cord Images B5-#9</t>
  </si>
  <si>
    <t>Spinal_cord_VISoR_Yr19Q4_06</t>
  </si>
  <si>
    <t>B5-#9. Spinal cord images for Cell Atlas of Mouse Brain-Spinal Cord Connectome (1U01MH116990-01), samples are prepared in Li Zhang's lab in USC, images were generated in Guoqiang Bi's lab in USTC.</t>
  </si>
  <si>
    <t>https://download.brainimagelibrary.org/73/89/73891a67b8711de5/</t>
  </si>
  <si>
    <t>/bil/data/73/89/73891a67b8711de5/</t>
  </si>
  <si>
    <t>73891a67b8711de5</t>
  </si>
  <si>
    <t>Spinal Cord Images B6-#7</t>
  </si>
  <si>
    <t>Spinal_cord_VISoR_Yr20_B6-#7</t>
  </si>
  <si>
    <t>https://download.brainimagelibrary.org/84/05/8405236eaed2409d/1.0/</t>
  </si>
  <si>
    <t>/bil/data/84/05/8405236eaed2409d/1.0/</t>
  </si>
  <si>
    <t>8405236eaed2409d</t>
  </si>
  <si>
    <t>Spinal Cord Images B5-#10</t>
  </si>
  <si>
    <t>Spinal_cord_VISoR_Yr19Q4_07</t>
  </si>
  <si>
    <t>B5-#10. Spinal cord images for Cell Atlas of Mouse Brain-Spinal Cord Connectome (1U01MH116990-01), samples are prepared in Li Zhang's lab in USC, images were generated in Guoqiang Bi's lab in USTC.</t>
  </si>
  <si>
    <t>https://download.brainimagelibrary.org/d9/10/d910d77a1b4f0049/1.0/</t>
  </si>
  <si>
    <t>/bil/data/d9/10/d910d77a1b4f0049/1.0/</t>
  </si>
  <si>
    <t>d910d77a1b4f0049</t>
  </si>
  <si>
    <t>Spinal Cord Images B5-#8</t>
  </si>
  <si>
    <t>Spinal_cord_VISoR_Yr19Q4_05</t>
  </si>
  <si>
    <t>B5-#8. Spinal cord images for Cell Atlas of Mouse Brain-Spinal Cord Connectome (1U01MH116990-01), samples are prepared in Li Zhang's lab in USC, images were generated in Guoqiang Bi's lab in USTC.</t>
  </si>
  <si>
    <t>https://download.brainimagelibrary.org/dc/bd/dcbd39f8fda1506e/</t>
  </si>
  <si>
    <t>/bil/data/dc/bd/dcbd39f8fda1506e/</t>
  </si>
  <si>
    <t>dcbd39f8fda1506e</t>
  </si>
  <si>
    <t>Spinal Cord Images B6-#9</t>
  </si>
  <si>
    <t>Spinal_cord_VISoR_Yr20_B6-#9</t>
  </si>
  <si>
    <t>https://download.brainimagelibrary.org/f3/17/f317290020194867/1.0/</t>
  </si>
  <si>
    <t>/bil/data/f3/17/f317290020194867/1.0/</t>
  </si>
  <si>
    <t>f317290020194867</t>
  </si>
  <si>
    <t>Spinal Cord Images B5-#4</t>
  </si>
  <si>
    <t>Spinal_cord_VISoR_Yr19Q4_03</t>
  </si>
  <si>
    <t>B5-#4. Spinal cord images for Cell Atlas of Mouse Brain-Spinal Cord Connectome (1U01MH116990-01), samples are prepared in Li Zhang's lab in USC, images were generated in Guoqiang Bi's lab in USTC.</t>
  </si>
  <si>
    <t>https://download.brainimagelibrary.org/f6/da/f6da837335edb0df/</t>
  </si>
  <si>
    <t>/bil/data/f6/da/f6da837335edb0df/</t>
  </si>
  <si>
    <t>f6da837335edb0df</t>
  </si>
  <si>
    <t>Spinal Cord Images B6-#3</t>
  </si>
  <si>
    <t>Spinal_cord_VISoR_Yr20_B6-#3</t>
  </si>
  <si>
    <t>https://download.brainimagelibrary.org/ff/44/ff44d6cfaebaf94c/</t>
  </si>
  <si>
    <t>/bil/data/ff/44/ff44d6cfaebaf94c/</t>
  </si>
  <si>
    <t>ff44d6cfaebaf94c</t>
  </si>
  <si>
    <t>Spinal Cord Images B6-#13</t>
  </si>
  <si>
    <t>Spinal_cord_VISoR_Yr20_B6-#13</t>
  </si>
  <si>
    <t>https://download.brainimagelibrary.org/05/c6/05c61614cd22b25c/1.0</t>
  </si>
  <si>
    <t>/bil/data/05/c6/05c61614cd22b25c/1.0</t>
  </si>
  <si>
    <t>05c61614cd22b25c</t>
  </si>
  <si>
    <t>Spinal Cord Images B5-#13</t>
  </si>
  <si>
    <t>Spinal_cord_VISoR_Yr20_B5-#13</t>
  </si>
  <si>
    <t>B5-#13. Spinal cord images for Cell Atlas of Mouse Brain-Spinal Cord Connectome (1U01MH116990-01), samples are prepared in Li Zhang's lab in USC, images were generated in Guoqiang Bi's lab in USTC.</t>
  </si>
  <si>
    <t>https://download.brainimagelibrary.org/2f/2a/2f2a143ec678072c/</t>
  </si>
  <si>
    <t>/bil/data/2f/2a/2f2a143ec678072c/</t>
  </si>
  <si>
    <t>2f2a143ec678072c</t>
  </si>
  <si>
    <t>Spinal Cord Images B6-#11</t>
  </si>
  <si>
    <t>Spinal_cord_VISoR_Yr20_B6-#11</t>
  </si>
  <si>
    <t>https://download.brainimagelibrary.org/e0/ff/e0ffc98bb1de4341</t>
  </si>
  <si>
    <t>/bil/data/e0/ff/e0ffc98bb1de4341</t>
  </si>
  <si>
    <t>e0ffc98bb1de4341</t>
  </si>
  <si>
    <t>Spinal Cord Images B6-#1</t>
  </si>
  <si>
    <t>Spinal_cord_VISoR_Yr20_B6-#1</t>
  </si>
  <si>
    <t>https://download.brainimagelibrary.org/e7/43/e743b6e2dff848da/1.0</t>
  </si>
  <si>
    <t>/bil/data/e7/43/e743b6e2dff848da/1.0</t>
  </si>
  <si>
    <t>e743b6e2dff848da</t>
  </si>
  <si>
    <t>Spinal Cord Images B5-#14</t>
  </si>
  <si>
    <t>Spinal_cord_VISoR_Yr20_B5-#14</t>
  </si>
  <si>
    <t>B5-#14. Spinal cord images for Cell Atlas of Mouse Brain-Spinal Cord Connectome (1U01MH116990-01), samples are prepared in Li Zhang's lab in USC, images were generated in Guoqiang Bi's lab in USTC.</t>
  </si>
  <si>
    <t>https://download.brainimagelibrary.org/ba/99/ba99c6f3f83f2cb7/</t>
  </si>
  <si>
    <t>/bil/data/ba/99/ba99c6f3f83f2cb7/</t>
  </si>
  <si>
    <t>ba99c6f3f83f2cb7</t>
  </si>
  <si>
    <t>Sp_LSM_0721_Shield_0001</t>
  </si>
  <si>
    <t>Spinal_cord_SmartSPIM_Yr20Q3_01</t>
  </si>
  <si>
    <t>spinal cord image data obtained using light-sheet microscope at Dr. Li Zhang's lab at University of Southern California</t>
  </si>
  <si>
    <t>https://download.brainimagelibrary.org/d7/8e/d78e2226de736f24/1U19MH114821-01/SW190613-09A/</t>
  </si>
  <si>
    <t>/bil/data/d7/8e/d78e2226de736f24/1U19MH114821-01/SW190613-09A/</t>
  </si>
  <si>
    <t>SW190613-09A</t>
  </si>
  <si>
    <t>XII: ECU/SPVI.d:fail</t>
  </si>
  <si>
    <t>https://download.brainimagelibrary.org/d7/8e/d78e2226de736f24/1U19MH114821-01/SW190613-10A/</t>
  </si>
  <si>
    <t>/bil/data/d7/8e/d78e2226de736f24/1U19MH114821-01/SW190613-10A/</t>
  </si>
  <si>
    <t>SW190613-10A</t>
  </si>
  <si>
    <t>XII:SPVI.v:SPVId</t>
  </si>
  <si>
    <t>https://download.brainimagelibrary.org/12/31/1231ea9a51cf9003/1U19MH114821-01/SW211216-01B</t>
  </si>
  <si>
    <t>/bil/data/12/31/1231ea9a51cf9003/1U19MH114821-01/SW211216-01B</t>
  </si>
  <si>
    <t>SW211216-01</t>
  </si>
  <si>
    <t>ZI:DHM:ZI</t>
  </si>
  <si>
    <t>https://download.brainimagelibrary.org/12/31/1231ea9a51cf9003/1U19MH114821-01/SW211216-03B</t>
  </si>
  <si>
    <t>/bil/data/12/31/1231ea9a51cf9003/1U19MH114821-01/SW211216-03B</t>
  </si>
  <si>
    <t>SW211216-03</t>
  </si>
  <si>
    <t>ZI:VTA:CPD</t>
  </si>
  <si>
    <t>Both</t>
  </si>
  <si>
    <t>https://download.brainimagelibrary.org/0f/cd/0fcde5fdd6f7ccb2/mouseID_423019-191803</t>
  </si>
  <si>
    <t>/bil/data/0f/cd/0fcde5fdd6f7ccb2/mouseID_423019-191803</t>
  </si>
  <si>
    <t>0fcde5fdd6f7ccb2</t>
  </si>
  <si>
    <t>Peng, Hanchuan</t>
  </si>
  <si>
    <t>Southeast University</t>
  </si>
  <si>
    <t>Data from: Morphological diversity of single neurons in molecularly defined cell types - mouseID_423019-191803</t>
  </si>
  <si>
    <t>This collection includes 1741 single neuron full morphology reconstructions from the journal article â€œMorphological diversity of single neurons in molecularly defined cell types.â€_x009d_ Reconstructions are generated from a large set of sparsely labeled brains imaged with a high-resolution, whole-brain, fluorescence micro-optical sectioning tomography (fMOST) system. Each cell has two swc files; "original": reconstructions generated using Vaa3D, and "registered": original reconstructions registered into the Allen Mouse Brain Common Coordinate Framework by our collaborators using a combination of automated and user-guided methods.</t>
  </si>
  <si>
    <t>https://download.brainimagelibrary.org/0f/cd/0fcde5fdd6f7ccb2/mouseID_378668-18470</t>
  </si>
  <si>
    <t>/bil/data/0f/cd/0fcde5fdd6f7ccb2/mouseID_378668-18470</t>
  </si>
  <si>
    <t>Data from: Morphological diversity of single neurons in molecularly defined cell types - mouseID_378668-18470</t>
  </si>
  <si>
    <t>https://download.brainimagelibrary.org/0f/cd/0fcde5fdd6f7ccb2/mouseID_351331-17788</t>
  </si>
  <si>
    <t>/bil/data/0f/cd/0fcde5fdd6f7ccb2/mouseID_351331-17788</t>
  </si>
  <si>
    <t>Data from: Morphological diversity of single neurons in molecularly defined cell types - mouseID_351331-17788</t>
  </si>
  <si>
    <t>https://download.brainimagelibrary.org/0f/cd/0fcde5fdd6f7ccb2/mouseID_420489-191801</t>
  </si>
  <si>
    <t>/bil/data/0f/cd/0fcde5fdd6f7ccb2/mouseID_420489-191801</t>
  </si>
  <si>
    <t>Data from: Morphological diversity of single neurons in molecularly defined cell types - mouseID_420489-191801</t>
  </si>
  <si>
    <t>https://download.brainimagelibrary.org/0f/cd/0fcde5fdd6f7ccb2/mouseID_314107-17300</t>
  </si>
  <si>
    <t>/bil/data/0f/cd/0fcde5fdd6f7ccb2/mouseID_314107-17300</t>
  </si>
  <si>
    <t>Data from: Morphological diversity of single neurons in molecularly defined cell types - mouseID_314107-17300</t>
  </si>
  <si>
    <t>https://download.brainimagelibrary.org/0f/cd/0fcde5fdd6f7ccb2/mouseID_339952-17782</t>
  </si>
  <si>
    <t>/bil/data/0f/cd/0fcde5fdd6f7ccb2/mouseID_339952-17782</t>
  </si>
  <si>
    <t>Data from: Morphological diversity of single neurons in molecularly defined cell types - mouseID_339952-17782</t>
  </si>
  <si>
    <t>https://download.brainimagelibrary.org/0f/cd/0fcde5fdd6f7ccb2/mouseID_358361-18047</t>
  </si>
  <si>
    <t>/bil/data/0f/cd/0fcde5fdd6f7ccb2/mouseID_358361-18047</t>
  </si>
  <si>
    <t>Data from: Morphological diversity of single neurons in molecularly defined cell types - mouseID_358361-18047</t>
  </si>
  <si>
    <t>https://download.brainimagelibrary.org/0f/cd/0fcde5fdd6f7ccb2/mouseID_374707-18452</t>
  </si>
  <si>
    <t>/bil/data/0f/cd/0fcde5fdd6f7ccb2/mouseID_374707-18452</t>
  </si>
  <si>
    <t>Data from: Morphological diversity of single neurons in molecularly defined cell types - mouseID_374707-18452</t>
  </si>
  <si>
    <t>https://download.brainimagelibrary.org/0f/cd/0fcde5fdd6f7ccb2/mouseID_210254-15257</t>
  </si>
  <si>
    <t>/bil/data/0f/cd/0fcde5fdd6f7ccb2/mouseID_210254-15257</t>
  </si>
  <si>
    <t>Pvalb-T2A-CreERT2/wt;Ai139(TIT2L-GFP-ICL-TPT)/wt</t>
  </si>
  <si>
    <t>Data from: Morphological diversity of single neurons in molecularly defined cell types - mouseID_210254-15257</t>
  </si>
  <si>
    <t>https://download.brainimagelibrary.org/0f/cd/0fcde5fdd6f7ccb2/mouseID_325875-17543</t>
  </si>
  <si>
    <t>/bil/data/0f/cd/0fcde5fdd6f7ccb2/mouseID_325875-17543</t>
  </si>
  <si>
    <t>Data from: Morphological diversity of single neurons in molecularly defined cell types - mouseID_325875-17543</t>
  </si>
  <si>
    <t>https://download.brainimagelibrary.org/0f/cd/0fcde5fdd6f7ccb2/mouseID_351327-17787</t>
  </si>
  <si>
    <t>/bil/data/0f/cd/0fcde5fdd6f7ccb2/mouseID_351327-17787</t>
  </si>
  <si>
    <t>Data from: Morphological diversity of single neurons in molecularly defined cell types - mouseID_351327-17787</t>
  </si>
  <si>
    <t>https://download.brainimagelibrary.org/0f/cd/0fcde5fdd6f7ccb2/mouseID_374706-18461</t>
  </si>
  <si>
    <t>/bil/data/0f/cd/0fcde5fdd6f7ccb2/mouseID_374706-18461</t>
  </si>
  <si>
    <t>Data from: Morphological diversity of single neurons in molecularly defined cell types - mouseID_374706-18461</t>
  </si>
  <si>
    <t>https://download.brainimagelibrary.org/0f/cd/0fcde5fdd6f7ccb2/mouseID_439168-191807</t>
  </si>
  <si>
    <t>/bil/data/0f/cd/0fcde5fdd6f7ccb2/mouseID_439168-191807</t>
  </si>
  <si>
    <t>Data from: Morphological diversity of single neurons in molecularly defined cell types - mouseID_439168-191807</t>
  </si>
  <si>
    <t>https://download.brainimagelibrary.org/0f/cd/0fcde5fdd6f7ccb2/mouseID_405429-182725</t>
  </si>
  <si>
    <t>/bil/data/0f/cd/0fcde5fdd6f7ccb2/mouseID_405429-182725</t>
  </si>
  <si>
    <t>Data from: Morphological diversity of single neurons in molecularly defined cell types - mouseID_405429-182725</t>
  </si>
  <si>
    <t>https://download.brainimagelibrary.org/0f/cd/0fcde5fdd6f7ccb2/mouseID_405426-182724</t>
  </si>
  <si>
    <t>/bil/data/0f/cd/0fcde5fdd6f7ccb2/mouseID_405426-182724</t>
  </si>
  <si>
    <t>Data from: Morphological diversity of single neurons in molecularly defined cell types - mouseID_405426-182724</t>
  </si>
  <si>
    <t>https://download.brainimagelibrary.org/0f/cd/0fcde5fdd6f7ccb2/mouseID_297974-17109</t>
  </si>
  <si>
    <t>/bil/data/0f/cd/0fcde5fdd6f7ccb2/mouseID_297974-17109</t>
  </si>
  <si>
    <t>Data from: Morphological diversity of single neurons in molecularly defined cell types - mouseID_297974-17109</t>
  </si>
  <si>
    <t>https://download.brainimagelibrary.org/0f/cd/0fcde5fdd6f7ccb2/mouseID_339951-17781</t>
  </si>
  <si>
    <t>/bil/data/0f/cd/0fcde5fdd6f7ccb2/mouseID_339951-17781</t>
  </si>
  <si>
    <t>Data from: Morphological diversity of single neurons in molecularly defined cell types - mouseID_339951-17781</t>
  </si>
  <si>
    <t>https://download.brainimagelibrary.org/0f/cd/0fcde5fdd6f7ccb2/mouseID_380470-191812</t>
  </si>
  <si>
    <t>/bil/data/0f/cd/0fcde5fdd6f7ccb2/mouseID_380470-191812</t>
  </si>
  <si>
    <t>Data from: Morphological diversity of single neurons in molecularly defined cell types - mouseID_380470-191812</t>
  </si>
  <si>
    <t>https://download.brainimagelibrary.org/0f/cd/0fcde5fdd6f7ccb2/mouseID_236174-16124</t>
  </si>
  <si>
    <t>/bil/data/0f/cd/0fcde5fdd6f7ccb2/mouseID_236174-16124</t>
  </si>
  <si>
    <t>Data from: Morphological diversity of single neurons in molecularly defined cell types - mouseID_236174-16124</t>
  </si>
  <si>
    <t>https://download.brainimagelibrary.org/0f/cd/0fcde5fdd6f7ccb2/mouseID_373641-18462</t>
  </si>
  <si>
    <t>/bil/data/0f/cd/0fcde5fdd6f7ccb2/mouseID_373641-18462</t>
  </si>
  <si>
    <t>Data from: Morphological diversity of single neurons in molecularly defined cell types - mouseID_373641-18462</t>
  </si>
  <si>
    <t>https://download.brainimagelibrary.org/0f/cd/0fcde5fdd6f7ccb2/mouseID_383680-18463</t>
  </si>
  <si>
    <t>/bil/data/0f/cd/0fcde5fdd6f7ccb2/mouseID_383680-18463</t>
  </si>
  <si>
    <t>Data from: Morphological diversity of single neurons in molecularly defined cell types - mouseID_383680-18463</t>
  </si>
  <si>
    <t>https://download.brainimagelibrary.org/0f/cd/0fcde5fdd6f7ccb2/mouseID_381488-18464</t>
  </si>
  <si>
    <t>/bil/data/0f/cd/0fcde5fdd6f7ccb2/mouseID_381488-18464</t>
  </si>
  <si>
    <t>Data from: Morphological diversity of single neurons in molecularly defined cell types - mouseID_381488-18464</t>
  </si>
  <si>
    <t>https://download.brainimagelibrary.org/0f/cd/0fcde5fdd6f7ccb2/mouseID_382148-18864</t>
  </si>
  <si>
    <t>/bil/data/0f/cd/0fcde5fdd6f7ccb2/mouseID_382148-18864</t>
  </si>
  <si>
    <t>Data from: Morphological diversity of single neurons in molecularly defined cell types - mouseID_382148-18864</t>
  </si>
  <si>
    <t>Mouse</t>
  </si>
  <si>
    <t>https://download.brainimagelibrary.org/22/5c/225c37cacfbd897c</t>
  </si>
  <si>
    <t>/bil/data/22/5c/225c37cacfbd897c</t>
  </si>
  <si>
    <t>225c37cacfbd897c</t>
  </si>
  <si>
    <t>PlxnD1-2A-CreER</t>
  </si>
  <si>
    <t>Single neuron reconstruction from fMOST images</t>
  </si>
  <si>
    <t>Build a high-resolution anatomical atlas of mouse brain projection neurons.</t>
  </si>
  <si>
    <t>https://download.brainimagelibrary.org/0f/cd/0fcde5fdd6f7ccb2/mouseID_396476-18868</t>
  </si>
  <si>
    <t>/bil/data/0f/cd/0fcde5fdd6f7ccb2/mouseID_396476-18868</t>
  </si>
  <si>
    <t>Data from: Morphological diversity of single neurons in molecularly defined cell types - mouseID_396476-18868</t>
  </si>
  <si>
    <t>https://download.brainimagelibrary.org/0f/cd/0fcde5fdd6f7ccb2/mouseID_394528-18867</t>
  </si>
  <si>
    <t>/bil/data/0f/cd/0fcde5fdd6f7ccb2/mouseID_394528-18867</t>
  </si>
  <si>
    <t>Data from: Morphological diversity of single neurons in molecularly defined cell types - mouseID_394528-18867</t>
  </si>
  <si>
    <t>https://download.brainimagelibrary.org/0f/cd/0fcde5fdd6f7ccb2/mouseID_381487-18458</t>
  </si>
  <si>
    <t>/bil/data/0f/cd/0fcde5fdd6f7ccb2/mouseID_381487-18458</t>
  </si>
  <si>
    <t>Data from: Morphological diversity of single neurons in molecularly defined cell types - mouseID_381487-18458</t>
  </si>
  <si>
    <t>https://download.brainimagelibrary.org/0f/cd/0fcde5fdd6f7ccb2/mouseID_321237-17302</t>
  </si>
  <si>
    <t>/bil/data/0f/cd/0fcde5fdd6f7ccb2/mouseID_321237-17302</t>
  </si>
  <si>
    <t>Data from: Morphological diversity of single neurons in molecularly defined cell types - mouseID_321237-17302</t>
  </si>
  <si>
    <t>https://download.brainimagelibrary.org/0f/cd/0fcde5fdd6f7ccb2/mouseID_321244-17545</t>
  </si>
  <si>
    <t>/bil/data/0f/cd/0fcde5fdd6f7ccb2/mouseID_321244-17545</t>
  </si>
  <si>
    <t>Data from: Morphological diversity of single neurons in molecularly defined cell types - mouseID_321244-17545</t>
  </si>
  <si>
    <t>https://download.brainimagelibrary.org/0f/cd/0fcde5fdd6f7ccb2/mouseID_374712-18453</t>
  </si>
  <si>
    <t>/bil/data/0f/cd/0fcde5fdd6f7ccb2/mouseID_374712-18453</t>
  </si>
  <si>
    <t>Data from: Morphological diversity of single neurons in molecularly defined cell types - mouseID_374712-18453</t>
  </si>
  <si>
    <t>https://download.brainimagelibrary.org/0f/cd/0fcde5fdd6f7ccb2/mouseID_373368-18455</t>
  </si>
  <si>
    <t>/bil/data/0f/cd/0fcde5fdd6f7ccb2/mouseID_373368-18455</t>
  </si>
  <si>
    <t>Data from: Morphological diversity of single neurons in molecularly defined cell types - mouseID_373368-18455</t>
  </si>
  <si>
    <t>https://download.brainimagelibrary.org/0f/cd/0fcde5fdd6f7ccb2/mouseID_396477-18869</t>
  </si>
  <si>
    <t>/bil/data/0f/cd/0fcde5fdd6f7ccb2/mouseID_396477-18869</t>
  </si>
  <si>
    <t>Data from: Morphological diversity of single neurons in molecularly defined cell types - mouseID_396477-18869</t>
  </si>
  <si>
    <t>https://download.brainimagelibrary.org/0f/cd/0fcde5fdd6f7ccb2/mouseID_383128-18465</t>
  </si>
  <si>
    <t>/bil/data/0f/cd/0fcde5fdd6f7ccb2/mouseID_383128-18465</t>
  </si>
  <si>
    <t>Data from: Morphological diversity of single neurons in molecularly defined cell types - mouseID_383128-18465</t>
  </si>
  <si>
    <t>https://download.brainimagelibrary.org/0f/cd/0fcde5fdd6f7ccb2/mouseID_381484-18457</t>
  </si>
  <si>
    <t>/bil/data/0f/cd/0fcde5fdd6f7ccb2/mouseID_381484-18457</t>
  </si>
  <si>
    <t>Data from: Morphological diversity of single neurons in molecularly defined cell types - mouseID_381484-18457</t>
  </si>
  <si>
    <t>https://download.brainimagelibrary.org/0f/cd/0fcde5fdd6f7ccb2/mouseID_373367-18454</t>
  </si>
  <si>
    <t>/bil/data/0f/cd/0fcde5fdd6f7ccb2/mouseID_373367-18454</t>
  </si>
  <si>
    <t>Data from: Morphological diversity of single neurons in molecularly defined cell types - mouseID_373367-18454</t>
  </si>
  <si>
    <t>https://download.brainimagelibrary.org/04/6c/046c91d35a983d7a/10x</t>
  </si>
  <si>
    <t>/bil/data/04/6c/046c91d35a983d7a/10x</t>
  </si>
  <si>
    <t>046c91d35a983d7a</t>
  </si>
  <si>
    <t>Hong-Wei Dong</t>
  </si>
  <si>
    <t>SW220310-01</t>
  </si>
  <si>
    <t>retrograde transynaptic tracing</t>
  </si>
  <si>
    <t>Level 1 whole-brain confocal imaging</t>
  </si>
  <si>
    <t>Viral tracers are used to sparsely label connectionally-unique projection neurons to assess their morphological characteristics.Â Following SHIELD-processing of 500-um thick sections, volumetric image stacks are acquired using a confocal microscope at 10x and 30x magnifications.</t>
  </si>
  <si>
    <t>Whole-brain lightsheet imaging: SW220310-01</t>
  </si>
  <si>
    <t>Viral tracers are used to sparsely label connectionally-unique projection neurons to assess their morphological characteristics. Following SHIELD-processing, the intact brain is scanned at 15x magnification.</t>
  </si>
  <si>
    <t>https://download.brainimagelibrary.org/d7/8e/d78e2226de736f24/1U19MH114821-01/SW180202-03A/</t>
  </si>
  <si>
    <t>/bil/data/d7/8e/d78e2226de736f24/1U19MH114821-01/SW180202-03A/</t>
  </si>
  <si>
    <t>SW180202-03A</t>
  </si>
  <si>
    <t>https://download.brainimagelibrary.org/d7/8e/d78e2226de736f24/1U19MH114821-01/SW180315-02A/</t>
  </si>
  <si>
    <t>/bil/data/d7/8e/d78e2226de736f24/1U19MH114821-01/SW180315-02A/</t>
  </si>
  <si>
    <t>SW180315-02A</t>
  </si>
  <si>
    <t>https://download.brainimagelibrary.org/d7/8e/d78e2226de736f24/1U19MH114821-01/SW181128-01A/</t>
  </si>
  <si>
    <t>/bil/data/d7/8e/d78e2226de736f24/1U19MH114821-01/SW181128-01A/</t>
  </si>
  <si>
    <t>SW181128-01A</t>
  </si>
  <si>
    <t>https://download.brainimagelibrary.org/d7/8e/d78e2226de736f24/1U19MH114821-01/SW190220-01A/</t>
  </si>
  <si>
    <t>/bil/data/d7/8e/d78e2226de736f24/1U19MH114821-01/SW190220-01A/</t>
  </si>
  <si>
    <t>SW190220-01A</t>
  </si>
  <si>
    <t>https://download.brainimagelibrary.org/d7/8e/d78e2226de736f24/1U19MH114821-01/SW190410-10A/</t>
  </si>
  <si>
    <t>/bil/data/d7/8e/d78e2226de736f24/1U19MH114821-01/SW190410-10A/</t>
  </si>
  <si>
    <t>SW190410-10A</t>
  </si>
  <si>
    <t>https://download.brainimagelibrary.org/d9/b8/d9b827f296313258/1U01MH114829-01/SW181026-01A/</t>
  </si>
  <si>
    <t>/bil/data/d9/b8/d9b827f296313258/1U01MH114829-01/SW181026-01A/</t>
  </si>
  <si>
    <t>SW181026-01A</t>
  </si>
  <si>
    <t>https://download.brainimagelibrary.org/d9/b8/d9b827f296313258/1U01MH114829-01/SW181031-01A/</t>
  </si>
  <si>
    <t>/bil/data/d9/b8/d9b827f296313258/1U01MH114829-01/SW181031-01A/</t>
  </si>
  <si>
    <t>NCBI:txid10130</t>
  </si>
  <si>
    <t>SW181031-01A</t>
  </si>
  <si>
    <t>https://download.brainimagelibrary.org/d9/b8/d9b827f296313258/1U01MH114829-01/SW190207-04A/</t>
  </si>
  <si>
    <t>/bil/data/d9/b8/d9b827f296313258/1U01MH114829-01/SW190207-04A/</t>
  </si>
  <si>
    <t>SW190207-04A</t>
  </si>
  <si>
    <t>https://download.brainimagelibrary.org/d9/b8/d9b827f296313258/1U01MH114829-01/SW190502-09A/</t>
  </si>
  <si>
    <t>/bil/data/d9/b8/d9b827f296313258/1U01MH114829-01/SW190502-09A/</t>
  </si>
  <si>
    <t>SW190502-09A</t>
  </si>
  <si>
    <t>https://download.brainimagelibrary.org/d9/b8/d9b827f296313258/1U01MH114829-01/SW190506-01A/</t>
  </si>
  <si>
    <t>/bil/data/d9/b8/d9b827f296313258/1U01MH114829-01/SW190506-01A/</t>
  </si>
  <si>
    <t>NCBI:txid10108</t>
  </si>
  <si>
    <t>SW190506-01A</t>
  </si>
  <si>
    <t>https://download.brainimagelibrary.org/d9/b8/d9b827f296313258/1U01MH114829-01/SW190520-03A/</t>
  </si>
  <si>
    <t>/bil/data/d9/b8/d9b827f296313258/1U01MH114829-01/SW190520-03A/</t>
  </si>
  <si>
    <t>NCBI:txid10124</t>
  </si>
  <si>
    <t>SW190520-03A</t>
  </si>
  <si>
    <t>https://download.brainimagelibrary.org/d9/b8/d9b827f296313258/1U01MH114829-01/SW190520-04A/</t>
  </si>
  <si>
    <t>/bil/data/d9/b8/d9b827f296313258/1U01MH114829-01/SW190520-04A/</t>
  </si>
  <si>
    <t>NCBI:txid10116</t>
  </si>
  <si>
    <t>SW190520-04A</t>
  </si>
  <si>
    <t>https://download.brainimagelibrary.org/d9/b8/d9b827f296313258/1U01MH114829-01/SW190606-03A/</t>
  </si>
  <si>
    <t>/bil/data/d9/b8/d9b827f296313258/1U01MH114829-01/SW190606-03A/</t>
  </si>
  <si>
    <t>SW190606-03A</t>
  </si>
  <si>
    <t>https://download.brainimagelibrary.org/d9/b8/d9b827f296313258/1U01MH114829-01/SW190607-07A/</t>
  </si>
  <si>
    <t>/bil/data/d9/b8/d9b827f296313258/1U01MH114829-01/SW190607-07A/</t>
  </si>
  <si>
    <t>NCBI:txid10123</t>
  </si>
  <si>
    <t>SW190607-07A</t>
  </si>
  <si>
    <t>https://download.brainimagelibrary.org/d9/b8/d9b827f296313258/1U01MH114829-01/SW190607-08A/</t>
  </si>
  <si>
    <t>/bil/data/d9/b8/d9b827f296313258/1U01MH114829-01/SW190607-08A/</t>
  </si>
  <si>
    <t>NCBI:txid10132</t>
  </si>
  <si>
    <t>SW190607-08A</t>
  </si>
  <si>
    <t>https://download.brainimagelibrary.org/79/43/79438b8a21d59f46/0539070404</t>
  </si>
  <si>
    <t>/bil/data/79/43/79438b8a21d59f46/0539070404</t>
  </si>
  <si>
    <t>79438b8a21d59f46</t>
  </si>
  <si>
    <t>Hongkui Zeng</t>
  </si>
  <si>
    <t>This is a series of monosynaptic, retrograde trans-synaptic tracing images of whole mouse brain to map whole-brain inputs to genetically-identified cell populations brain-wide.</t>
  </si>
  <si>
    <t>https://download.brainimagelibrary.org/79/43/79438b8a21d59f46/0539070408</t>
  </si>
  <si>
    <t>/bil/data/79/43/79438b8a21d59f46/0539070408</t>
  </si>
  <si>
    <t>https://download.brainimagelibrary.org/79/43/79438b8a21d59f46/0539070420</t>
  </si>
  <si>
    <t>/bil/data/79/43/79438b8a21d59f46/0539070420</t>
  </si>
  <si>
    <t>Chat-IRES-Cre-neo/Chat-IRES-Cre-neo</t>
  </si>
  <si>
    <t>https://download.brainimagelibrary.org/79/43/79438b8a21d59f46/0539070424</t>
  </si>
  <si>
    <t>/bil/data/79/43/79438b8a21d59f46/0539070424</t>
  </si>
  <si>
    <t>https://download.brainimagelibrary.org/79/43/79438b8a21d59f46/0539070434</t>
  </si>
  <si>
    <t>/bil/data/79/43/79438b8a21d59f46/0539070434</t>
  </si>
  <si>
    <t>Tlx3-Cre_PL56/wt</t>
  </si>
  <si>
    <t>https://download.brainimagelibrary.org/79/43/79438b8a21d59f46/0539070440</t>
  </si>
  <si>
    <t>/bil/data/79/43/79438b8a21d59f46/0539070440</t>
  </si>
  <si>
    <t>https://download.brainimagelibrary.org/79/43/79438b8a21d59f46/0539070446</t>
  </si>
  <si>
    <t>/bil/data/79/43/79438b8a21d59f46/0539070446</t>
  </si>
  <si>
    <t>https://download.brainimagelibrary.org/79/43/79438b8a21d59f46/0539070452</t>
  </si>
  <si>
    <t>/bil/data/79/43/79438b8a21d59f46/0539070452</t>
  </si>
  <si>
    <t>https://download.brainimagelibrary.org/79/43/79438b8a21d59f46/0539070456</t>
  </si>
  <si>
    <t>/bil/data/79/43/79438b8a21d59f46/0539070456</t>
  </si>
  <si>
    <t>https://download.brainimagelibrary.org/79/43/79438b8a21d59f46/0539070460</t>
  </si>
  <si>
    <t>/bil/data/79/43/79438b8a21d59f46/0539070460</t>
  </si>
  <si>
    <t>https://download.brainimagelibrary.org/79/43/79438b8a21d59f46/0539070470</t>
  </si>
  <si>
    <t>/bil/data/79/43/79438b8a21d59f46/0539070470</t>
  </si>
  <si>
    <t>https://download.brainimagelibrary.org/79/43/79438b8a21d59f46/0539070476</t>
  </si>
  <si>
    <t>/bil/data/79/43/79438b8a21d59f46/0539070476</t>
  </si>
  <si>
    <t>https://download.brainimagelibrary.org/79/43/79438b8a21d59f46/0539070482</t>
  </si>
  <si>
    <t>/bil/data/79/43/79438b8a21d59f46/0539070482</t>
  </si>
  <si>
    <t>Penk-IRES2-Cre-neo/wt</t>
  </si>
  <si>
    <t>https://download.brainimagelibrary.org/79/43/79438b8a21d59f46/0539070486</t>
  </si>
  <si>
    <t>/bil/data/79/43/79438b8a21d59f46/0539070486</t>
  </si>
  <si>
    <t>https://download.brainimagelibrary.org/79/43/79438b8a21d59f46/0539070500</t>
  </si>
  <si>
    <t>/bil/data/79/43/79438b8a21d59f46/0539070500</t>
  </si>
  <si>
    <t>https://download.brainimagelibrary.org/79/43/79438b8a21d59f46/0539070512</t>
  </si>
  <si>
    <t>/bil/data/79/43/79438b8a21d59f46/0539070512</t>
  </si>
  <si>
    <t>https://download.brainimagelibrary.org/79/43/79438b8a21d59f46/0539070514</t>
  </si>
  <si>
    <t>/bil/data/79/43/79438b8a21d59f46/0539070514</t>
  </si>
  <si>
    <t>https://download.brainimagelibrary.org/79/43/79438b8a21d59f46/0539070518</t>
  </si>
  <si>
    <t>/bil/data/79/43/79438b8a21d59f46/0539070518</t>
  </si>
  <si>
    <t>https://download.brainimagelibrary.org/79/43/79438b8a21d59f46/0539070524</t>
  </si>
  <si>
    <t>/bil/data/79/43/79438b8a21d59f46/0539070524</t>
  </si>
  <si>
    <t>https://download.brainimagelibrary.org/79/43/79438b8a21d59f46/0539070558</t>
  </si>
  <si>
    <t>/bil/data/79/43/79438b8a21d59f46/0539070558</t>
  </si>
  <si>
    <t>https://download.brainimagelibrary.org/79/43/79438b8a21d59f46/0539070564</t>
  </si>
  <si>
    <t>/bil/data/79/43/79438b8a21d59f46/0539070564</t>
  </si>
  <si>
    <t>https://download.brainimagelibrary.org/79/43/79438b8a21d59f46/0539070830</t>
  </si>
  <si>
    <t>/bil/data/79/43/79438b8a21d59f46/0539070830</t>
  </si>
  <si>
    <t>https://download.brainimagelibrary.org/79/43/79438b8a21d59f46/0539070842</t>
  </si>
  <si>
    <t>/bil/data/79/43/79438b8a21d59f46/0539070842</t>
  </si>
  <si>
    <t>https://download.brainimagelibrary.org/79/43/79438b8a21d59f46/0539070846</t>
  </si>
  <si>
    <t>/bil/data/79/43/79438b8a21d59f46/0539070846</t>
  </si>
  <si>
    <t>https://download.brainimagelibrary.org/79/43/79438b8a21d59f46/0539070894</t>
  </si>
  <si>
    <t>/bil/data/79/43/79438b8a21d59f46/0539070894</t>
  </si>
  <si>
    <t>https://download.brainimagelibrary.org/79/43/79438b8a21d59f46/0539070900</t>
  </si>
  <si>
    <t>/bil/data/79/43/79438b8a21d59f46/0539070900</t>
  </si>
  <si>
    <t>https://download.brainimagelibrary.org/79/43/79438b8a21d59f46/0539071292</t>
  </si>
  <si>
    <t>/bil/data/79/43/79438b8a21d59f46/0539071292</t>
  </si>
  <si>
    <t>https://download.brainimagelibrary.org/79/43/79438b8a21d59f46/0539071294</t>
  </si>
  <si>
    <t>/bil/data/79/43/79438b8a21d59f46/0539071294</t>
  </si>
  <si>
    <t>Tac1-IRES2-Cre/wt</t>
  </si>
  <si>
    <t>https://download.brainimagelibrary.org/79/43/79438b8a21d59f46/0539071298</t>
  </si>
  <si>
    <t>/bil/data/79/43/79438b8a21d59f46/0539071298</t>
  </si>
  <si>
    <t>https://download.brainimagelibrary.org/79/43/79438b8a21d59f46/0539071567</t>
  </si>
  <si>
    <t>/bil/data/79/43/79438b8a21d59f46/0539071567</t>
  </si>
  <si>
    <t>https://download.brainimagelibrary.org/79/43/79438b8a21d59f46/0539071571</t>
  </si>
  <si>
    <t>/bil/data/79/43/79438b8a21d59f46/0539071571</t>
  </si>
  <si>
    <t>https://download.brainimagelibrary.org/79/43/79438b8a21d59f46/0539072129</t>
  </si>
  <si>
    <t>/bil/data/79/43/79438b8a21d59f46/0539072129</t>
  </si>
  <si>
    <t>https://download.brainimagelibrary.org/79/43/79438b8a21d59f46/0539072183</t>
  </si>
  <si>
    <t>/bil/data/79/43/79438b8a21d59f46/0539072183</t>
  </si>
  <si>
    <t>https://download.brainimagelibrary.org/79/43/79438b8a21d59f46/0539072320</t>
  </si>
  <si>
    <t>/bil/data/79/43/79438b8a21d59f46/0539072320</t>
  </si>
  <si>
    <t>https://download.brainimagelibrary.org/79/43/79438b8a21d59f46/0539072369</t>
  </si>
  <si>
    <t>/bil/data/79/43/79438b8a21d59f46/0539072369</t>
  </si>
  <si>
    <t>https://download.brainimagelibrary.org/79/43/79438b8a21d59f46/0539072371</t>
  </si>
  <si>
    <t>/bil/data/79/43/79438b8a21d59f46/0539072371</t>
  </si>
  <si>
    <t>https://download.brainimagelibrary.org/79/43/79438b8a21d59f46/0539072373</t>
  </si>
  <si>
    <t>/bil/data/79/43/79438b8a21d59f46/0539072373</t>
  </si>
  <si>
    <t>https://download.brainimagelibrary.org/79/43/79438b8a21d59f46/0539072375</t>
  </si>
  <si>
    <t>/bil/data/79/43/79438b8a21d59f46/0539072375</t>
  </si>
  <si>
    <t>https://download.brainimagelibrary.org/79/43/79438b8a21d59f46/0539072379</t>
  </si>
  <si>
    <t>/bil/data/79/43/79438b8a21d59f46/0539072379</t>
  </si>
  <si>
    <t>https://download.brainimagelibrary.org/79/43/79438b8a21d59f46/0539072385</t>
  </si>
  <si>
    <t>/bil/data/79/43/79438b8a21d59f46/0539072385</t>
  </si>
  <si>
    <t>https://download.brainimagelibrary.org/79/43/79438b8a21d59f46/0539072389</t>
  </si>
  <si>
    <t>/bil/data/79/43/79438b8a21d59f46/0539072389</t>
  </si>
  <si>
    <t>https://download.brainimagelibrary.org/79/43/79438b8a21d59f46/0539072401</t>
  </si>
  <si>
    <t>/bil/data/79/43/79438b8a21d59f46/0539072401</t>
  </si>
  <si>
    <t>https://download.brainimagelibrary.org/79/43/79438b8a21d59f46/0539072403</t>
  </si>
  <si>
    <t>/bil/data/79/43/79438b8a21d59f46/0539072403</t>
  </si>
  <si>
    <t>https://download.brainimagelibrary.org/79/43/79438b8a21d59f46/0539072409</t>
  </si>
  <si>
    <t>/bil/data/79/43/79438b8a21d59f46/0539072409</t>
  </si>
  <si>
    <t>https://download.brainimagelibrary.org/1a/bd/1abd0f2bb4c688d0/0500370755/</t>
  </si>
  <si>
    <t>/bil/data/1a/bd/1abd0f2bb4c688d0/0500370755/</t>
  </si>
  <si>
    <t>1abd0f2bb4c688d0</t>
  </si>
  <si>
    <t>AI_transsynaptic_October_2018</t>
  </si>
  <si>
    <t>54 trans-synaptic two-photon serial tomography Mouse coronal image data sets</t>
  </si>
  <si>
    <t>https://download.brainimagelibrary.org/1a/bd/1abd0f2bb4c688d0/0500371201/</t>
  </si>
  <si>
    <t>/bil/data/1a/bd/1abd0f2bb4c688d0/0500371201/</t>
  </si>
  <si>
    <t>https://download.brainimagelibrary.org/1a/bd/1abd0f2bb4c688d0/0539056293/</t>
  </si>
  <si>
    <t>/bil/data/1a/bd/1abd0f2bb4c688d0/0539056293/</t>
  </si>
  <si>
    <t>https://download.brainimagelibrary.org/1a/bd/1abd0f2bb4c688d0/0539056505/</t>
  </si>
  <si>
    <t>/bil/data/1a/bd/1abd0f2bb4c688d0/0539056505/</t>
  </si>
  <si>
    <t>https://download.brainimagelibrary.org/1a/bd/1abd0f2bb4c688d0/0539056561/</t>
  </si>
  <si>
    <t>/bil/data/1a/bd/1abd0f2bb4c688d0/0539056561/</t>
  </si>
  <si>
    <t>https://download.brainimagelibrary.org/1a/bd/1abd0f2bb4c688d0/0539056661/</t>
  </si>
  <si>
    <t>/bil/data/1a/bd/1abd0f2bb4c688d0/0539056661/</t>
  </si>
  <si>
    <t>https://download.brainimagelibrary.org/1a/bd/1abd0f2bb4c688d0/0539056687/</t>
  </si>
  <si>
    <t>/bil/data/1a/bd/1abd0f2bb4c688d0/0539056687/</t>
  </si>
  <si>
    <t>https://download.brainimagelibrary.org/1a/bd/1abd0f2bb4c688d0/0539056825/</t>
  </si>
  <si>
    <t>/bil/data/1a/bd/1abd0f2bb4c688d0/0539056825/</t>
  </si>
  <si>
    <t>https://download.brainimagelibrary.org/1a/bd/1abd0f2bb4c688d0/0539056827/</t>
  </si>
  <si>
    <t>/bil/data/1a/bd/1abd0f2bb4c688d0/0539056827/</t>
  </si>
  <si>
    <t>https://download.brainimagelibrary.org/1a/bd/1abd0f2bb4c688d0/0539056841/</t>
  </si>
  <si>
    <t>/bil/data/1a/bd/1abd0f2bb4c688d0/0539056841/</t>
  </si>
  <si>
    <t>https://download.brainimagelibrary.org/1a/bd/1abd0f2bb4c688d0/0539056843/</t>
  </si>
  <si>
    <t>/bil/data/1a/bd/1abd0f2bb4c688d0/0539056843/</t>
  </si>
  <si>
    <t>https://download.brainimagelibrary.org/1a/bd/1abd0f2bb4c688d0/0539056845/</t>
  </si>
  <si>
    <t>/bil/data/1a/bd/1abd0f2bb4c688d0/0539056845/</t>
  </si>
  <si>
    <t>https://download.brainimagelibrary.org/1a/bd/1abd0f2bb4c688d0/0539056871/</t>
  </si>
  <si>
    <t>/bil/data/1a/bd/1abd0f2bb4c688d0/0539056871/</t>
  </si>
  <si>
    <t>https://download.brainimagelibrary.org/1a/bd/1abd0f2bb4c688d0/0539056929/</t>
  </si>
  <si>
    <t>/bil/data/1a/bd/1abd0f2bb4c688d0/0539056929/</t>
  </si>
  <si>
    <t>https://download.brainimagelibrary.org/1a/bd/1abd0f2bb4c688d0/0539057025/</t>
  </si>
  <si>
    <t>/bil/data/1a/bd/1abd0f2bb4c688d0/0539057025/</t>
  </si>
  <si>
    <t>https://download.brainimagelibrary.org/1a/bd/1abd0f2bb4c688d0/0539057297/</t>
  </si>
  <si>
    <t>/bil/data/1a/bd/1abd0f2bb4c688d0/0539057297/</t>
  </si>
  <si>
    <t>https://download.brainimagelibrary.org/1a/bd/1abd0f2bb4c688d0/0539057377/</t>
  </si>
  <si>
    <t>/bil/data/1a/bd/1abd0f2bb4c688d0/0539057377/</t>
  </si>
  <si>
    <t>https://download.brainimagelibrary.org/1a/bd/1abd0f2bb4c688d0/0539057379/</t>
  </si>
  <si>
    <t>/bil/data/1a/bd/1abd0f2bb4c688d0/0539057379/</t>
  </si>
  <si>
    <t>https://download.brainimagelibrary.org/1a/bd/1abd0f2bb4c688d0/0539057481/</t>
  </si>
  <si>
    <t>/bil/data/1a/bd/1abd0f2bb4c688d0/0539057481/</t>
  </si>
  <si>
    <t>https://download.brainimagelibrary.org/1a/bd/1abd0f2bb4c688d0/0539057561/</t>
  </si>
  <si>
    <t>/bil/data/1a/bd/1abd0f2bb4c688d0/0539057561/</t>
  </si>
  <si>
    <t>https://download.brainimagelibrary.org/1a/bd/1abd0f2bb4c688d0/0539057573/</t>
  </si>
  <si>
    <t>/bil/data/1a/bd/1abd0f2bb4c688d0/0539057573/</t>
  </si>
  <si>
    <t>https://download.brainimagelibrary.org/1a/bd/1abd0f2bb4c688d0/0539057757/</t>
  </si>
  <si>
    <t>/bil/data/1a/bd/1abd0f2bb4c688d0/0539057757/</t>
  </si>
  <si>
    <t>https://download.brainimagelibrary.org/1a/bd/1abd0f2bb4c688d0/0539057928/</t>
  </si>
  <si>
    <t>/bil/data/1a/bd/1abd0f2bb4c688d0/0539057928/</t>
  </si>
  <si>
    <t>https://download.brainimagelibrary.org/1a/bd/1abd0f2bb4c688d0/0539057947/</t>
  </si>
  <si>
    <t>/bil/data/1a/bd/1abd0f2bb4c688d0/0539057947/</t>
  </si>
  <si>
    <t>https://download.brainimagelibrary.org/1a/bd/1abd0f2bb4c688d0/0539057975/</t>
  </si>
  <si>
    <t>/bil/data/1a/bd/1abd0f2bb4c688d0/0539057975/</t>
  </si>
  <si>
    <t>https://download.brainimagelibrary.org/1a/bd/1abd0f2bb4c688d0/0539058113/</t>
  </si>
  <si>
    <t>/bil/data/1a/bd/1abd0f2bb4c688d0/0539058113/</t>
  </si>
  <si>
    <t>https://download.brainimagelibrary.org/1a/bd/1abd0f2bb4c688d0/0539058125/</t>
  </si>
  <si>
    <t>/bil/data/1a/bd/1abd0f2bb4c688d0/0539058125/</t>
  </si>
  <si>
    <t>https://download.brainimagelibrary.org/1a/bd/1abd0f2bb4c688d0/0539058130/</t>
  </si>
  <si>
    <t>/bil/data/1a/bd/1abd0f2bb4c688d0/0539058130/</t>
  </si>
  <si>
    <t>https://download.brainimagelibrary.org/1a/bd/1abd0f2bb4c688d0/0539058159/</t>
  </si>
  <si>
    <t>/bil/data/1a/bd/1abd0f2bb4c688d0/0539058159/</t>
  </si>
  <si>
    <t>https://download.brainimagelibrary.org/1a/bd/1abd0f2bb4c688d0/0539058681/</t>
  </si>
  <si>
    <t>/bil/data/1a/bd/1abd0f2bb4c688d0/0539058681/</t>
  </si>
  <si>
    <t>https://download.brainimagelibrary.org/1a/bd/1abd0f2bb4c688d0/0539058683/</t>
  </si>
  <si>
    <t>/bil/data/1a/bd/1abd0f2bb4c688d0/0539058683/</t>
  </si>
  <si>
    <t>https://download.brainimagelibrary.org/1a/bd/1abd0f2bb4c688d0/0539059080/</t>
  </si>
  <si>
    <t>/bil/data/1a/bd/1abd0f2bb4c688d0/0539059080/</t>
  </si>
  <si>
    <t>https://download.brainimagelibrary.org/1a/bd/1abd0f2bb4c688d0/0539059082/</t>
  </si>
  <si>
    <t>/bil/data/1a/bd/1abd0f2bb4c688d0/0539059082/</t>
  </si>
  <si>
    <t>https://download.brainimagelibrary.org/1a/bd/1abd0f2bb4c688d0/0539059233/</t>
  </si>
  <si>
    <t>/bil/data/1a/bd/1abd0f2bb4c688d0/0539059233/</t>
  </si>
  <si>
    <t>https://download.brainimagelibrary.org/1a/bd/1abd0f2bb4c688d0/0539059234/</t>
  </si>
  <si>
    <t>/bil/data/1a/bd/1abd0f2bb4c688d0/0539059234/</t>
  </si>
  <si>
    <t>https://download.brainimagelibrary.org/1a/bd/1abd0f2bb4c688d0/0539059585/</t>
  </si>
  <si>
    <t>/bil/data/1a/bd/1abd0f2bb4c688d0/0539059585/</t>
  </si>
  <si>
    <t>https://download.brainimagelibrary.org/1a/bd/1abd0f2bb4c688d0/0539059602/</t>
  </si>
  <si>
    <t>/bil/data/1a/bd/1abd0f2bb4c688d0/0539059602/</t>
  </si>
  <si>
    <t>https://download.brainimagelibrary.org/1a/bd/1abd0f2bb4c688d0/0539059603/</t>
  </si>
  <si>
    <t>/bil/data/1a/bd/1abd0f2bb4c688d0/0539059603/</t>
  </si>
  <si>
    <t>https://download.brainimagelibrary.org/1a/bd/1abd0f2bb4c688d0/0539059689/</t>
  </si>
  <si>
    <t>/bil/data/1a/bd/1abd0f2bb4c688d0/0539059689/</t>
  </si>
  <si>
    <t>https://download.brainimagelibrary.org/1a/bd/1abd0f2bb4c688d0/0539059731/</t>
  </si>
  <si>
    <t>/bil/data/1a/bd/1abd0f2bb4c688d0/0539059731/</t>
  </si>
  <si>
    <t>https://download.brainimagelibrary.org/1a/bd/1abd0f2bb4c688d0/0539060505/</t>
  </si>
  <si>
    <t>/bil/data/1a/bd/1abd0f2bb4c688d0/0539060505/</t>
  </si>
  <si>
    <t>https://download.brainimagelibrary.org/1a/bd/1abd0f2bb4c688d0/0539060517/</t>
  </si>
  <si>
    <t>/bil/data/1a/bd/1abd0f2bb4c688d0/0539060517/</t>
  </si>
  <si>
    <t>https://download.brainimagelibrary.org/1a/bd/1abd0f2bb4c688d0/0539060523/</t>
  </si>
  <si>
    <t>/bil/data/1a/bd/1abd0f2bb4c688d0/0539060523/</t>
  </si>
  <si>
    <t>https://download.brainimagelibrary.org/1a/bd/1abd0f2bb4c688d0/0539060737/</t>
  </si>
  <si>
    <t>/bil/data/1a/bd/1abd0f2bb4c688d0/0539060737/</t>
  </si>
  <si>
    <t>https://download.brainimagelibrary.org/1a/bd/1abd0f2bb4c688d0/0539060873/</t>
  </si>
  <si>
    <t>/bil/data/1a/bd/1abd0f2bb4c688d0/0539060873/</t>
  </si>
  <si>
    <t>https://download.brainimagelibrary.org/1a/bd/1abd0f2bb4c688d0/0539061019/</t>
  </si>
  <si>
    <t>/bil/data/1a/bd/1abd0f2bb4c688d0/0539061019/</t>
  </si>
  <si>
    <t>https://download.brainimagelibrary.org/1a/bd/1abd0f2bb4c688d0/0539061105/</t>
  </si>
  <si>
    <t>/bil/data/1a/bd/1abd0f2bb4c688d0/0539061105/</t>
  </si>
  <si>
    <t>https://download.brainimagelibrary.org/1a/bd/1abd0f2bb4c688d0/0539061257/</t>
  </si>
  <si>
    <t>/bil/data/1a/bd/1abd0f2bb4c688d0/0539061257/</t>
  </si>
  <si>
    <t>https://download.brainimagelibrary.org/1a/bd/1abd0f2bb4c688d0/0539061266/</t>
  </si>
  <si>
    <t>/bil/data/1a/bd/1abd0f2bb4c688d0/0539061266/</t>
  </si>
  <si>
    <t>https://download.brainimagelibrary.org/1a/bd/1abd0f2bb4c688d0/0539061289/</t>
  </si>
  <si>
    <t>/bil/data/1a/bd/1abd0f2bb4c688d0/0539061289/</t>
  </si>
  <si>
    <t>https://download.brainimagelibrary.org/1a/bd/1abd0f2bb4c688d0/0539061608/</t>
  </si>
  <si>
    <t>/bil/data/1a/bd/1abd0f2bb4c688d0/0539061608/</t>
  </si>
  <si>
    <t>https://download.brainimagelibrary.org/1a/bd/1abd0f2bb4c688d0/0539061610/</t>
  </si>
  <si>
    <t>/bil/data/1a/bd/1abd0f2bb4c688d0/0539061610/</t>
  </si>
  <si>
    <t>https://download.brainimagelibrary.org/1a/bd/1abd0f2bb4c688d0/0539061657/</t>
  </si>
  <si>
    <t>/bil/data/1a/bd/1abd0f2bb4c688d0/0539061657/</t>
  </si>
  <si>
    <t>https://download.brainimagelibrary.org/1a/bd/1abd0f2bb4c688d0/0539061811/</t>
  </si>
  <si>
    <t>/bil/data/1a/bd/1abd0f2bb4c688d0/0539061811/</t>
  </si>
  <si>
    <t>https://download.brainimagelibrary.org/74/02/7402741313727c9b/tissuecyte_data/0500368760</t>
  </si>
  <si>
    <t>/bil/data/74/02/7402741313727c9b/tissuecyte_data/0500368760</t>
  </si>
  <si>
    <t>https://download.brainimagelibrary.org/74/02/7402741313727c9b/tissuecyte_data/0500368803</t>
  </si>
  <si>
    <t>/bil/data/74/02/7402741313727c9b/tissuecyte_data/0500368803</t>
  </si>
  <si>
    <t>https://download.brainimagelibrary.org/74/02/7402741313727c9b/tissuecyte_data/0500368892</t>
  </si>
  <si>
    <t>/bil/data/74/02/7402741313727c9b/tissuecyte_data/0500368892</t>
  </si>
  <si>
    <t>https://download.brainimagelibrary.org/74/02/7402741313727c9b/tissuecyte_data/0500369175</t>
  </si>
  <si>
    <t>/bil/data/74/02/7402741313727c9b/tissuecyte_data/0500369175</t>
  </si>
  <si>
    <t>https://download.brainimagelibrary.org/74/02/7402741313727c9b/tissuecyte_data/0500369359</t>
  </si>
  <si>
    <t>/bil/data/74/02/7402741313727c9b/tissuecyte_data/0500369359</t>
  </si>
  <si>
    <t>https://download.brainimagelibrary.org/74/02/7402741313727c9b/tissuecyte_data/0500369628</t>
  </si>
  <si>
    <t>/bil/data/74/02/7402741313727c9b/tissuecyte_data/0500369628</t>
  </si>
  <si>
    <t>https://download.brainimagelibrary.org/74/02/7402741313727c9b/tissuecyte_data/0500369868</t>
  </si>
  <si>
    <t>/bil/data/74/02/7402741313727c9b/tissuecyte_data/0500369868</t>
  </si>
  <si>
    <t>https://download.brainimagelibrary.org/74/02/7402741313727c9b/tissuecyte_data/0500370236</t>
  </si>
  <si>
    <t>/bil/data/74/02/7402741313727c9b/tissuecyte_data/0500370236</t>
  </si>
  <si>
    <t>https://download.brainimagelibrary.org/74/02/7402741313727c9b/tissuecyte_data/0500370274</t>
  </si>
  <si>
    <t>/bil/data/74/02/7402741313727c9b/tissuecyte_data/0500370274</t>
  </si>
  <si>
    <t>https://download.brainimagelibrary.org/74/02/7402741313727c9b/tissuecyte_data/0500370420</t>
  </si>
  <si>
    <t>/bil/data/74/02/7402741313727c9b/tissuecyte_data/0500370420</t>
  </si>
  <si>
    <t>https://download.brainimagelibrary.org/74/02/7402741313727c9b/tissuecyte_data/0500370735</t>
  </si>
  <si>
    <t>/bil/data/74/02/7402741313727c9b/tissuecyte_data/0500370735</t>
  </si>
  <si>
    <t>https://download.brainimagelibrary.org/74/02/7402741313727c9b/tissuecyte_data/0500370737</t>
  </si>
  <si>
    <t>/bil/data/74/02/7402741313727c9b/tissuecyte_data/0500370737</t>
  </si>
  <si>
    <t>https://download.brainimagelibrary.org/74/02/7402741313727c9b/tissuecyte_data/0500370795</t>
  </si>
  <si>
    <t>/bil/data/74/02/7402741313727c9b/tissuecyte_data/0500370795</t>
  </si>
  <si>
    <t>https://download.brainimagelibrary.org/74/02/7402741313727c9b/tissuecyte_data/0500370856</t>
  </si>
  <si>
    <t>/bil/data/74/02/7402741313727c9b/tissuecyte_data/0500370856</t>
  </si>
  <si>
    <t>https://download.brainimagelibrary.org/74/02/7402741313727c9b/tissuecyte_data/0500370860</t>
  </si>
  <si>
    <t>/bil/data/74/02/7402741313727c9b/tissuecyte_data/0500370860</t>
  </si>
  <si>
    <t>https://download.brainimagelibrary.org/74/02/7402741313727c9b/tissuecyte_data/0500370868</t>
  </si>
  <si>
    <t>/bil/data/74/02/7402741313727c9b/tissuecyte_data/0500370868</t>
  </si>
  <si>
    <t>https://download.brainimagelibrary.org/74/02/7402741313727c9b/tissuecyte_data/0500370878</t>
  </si>
  <si>
    <t>/bil/data/74/02/7402741313727c9b/tissuecyte_data/0500370878</t>
  </si>
  <si>
    <t>https://download.brainimagelibrary.org/74/02/7402741313727c9b/tissuecyte_data/0500371156</t>
  </si>
  <si>
    <t>/bil/data/74/02/7402741313727c9b/tissuecyte_data/0500371156</t>
  </si>
  <si>
    <t>https://download.brainimagelibrary.org/74/02/7402741313727c9b/tissuecyte_data/0500371447</t>
  </si>
  <si>
    <t>/bil/data/74/02/7402741313727c9b/tissuecyte_data/0500371447</t>
  </si>
  <si>
    <t>https://download.brainimagelibrary.org/74/02/7402741313727c9b/tissuecyte_data/0500372192</t>
  </si>
  <si>
    <t>/bil/data/74/02/7402741313727c9b/tissuecyte_data/0500372192</t>
  </si>
  <si>
    <t>https://download.brainimagelibrary.org/74/02/7402741313727c9b/tissuecyte_data/0500372268</t>
  </si>
  <si>
    <t>/bil/data/74/02/7402741313727c9b/tissuecyte_data/0500372268</t>
  </si>
  <si>
    <t>https://download.brainimagelibrary.org/74/02/7402741313727c9b/tissuecyte_data/0500372346</t>
  </si>
  <si>
    <t>/bil/data/74/02/7402741313727c9b/tissuecyte_data/0500372346</t>
  </si>
  <si>
    <t>https://download.brainimagelibrary.org/74/02/7402741313727c9b/tissuecyte_data/0500372376</t>
  </si>
  <si>
    <t>/bil/data/74/02/7402741313727c9b/tissuecyte_data/0500372376</t>
  </si>
  <si>
    <t>https://download.brainimagelibrary.org/74/02/7402741313727c9b/tissuecyte_data/0500372386</t>
  </si>
  <si>
    <t>/bil/data/74/02/7402741313727c9b/tissuecyte_data/0500372386</t>
  </si>
  <si>
    <t>https://download.brainimagelibrary.org/74/02/7402741313727c9b/tissuecyte_data/0500372485</t>
  </si>
  <si>
    <t>/bil/data/74/02/7402741313727c9b/tissuecyte_data/0500372485</t>
  </si>
  <si>
    <t>https://download.brainimagelibrary.org/74/02/7402741313727c9b/tissuecyte_data/0500372487</t>
  </si>
  <si>
    <t>/bil/data/74/02/7402741313727c9b/tissuecyte_data/0500372487</t>
  </si>
  <si>
    <t>https://download.brainimagelibrary.org/74/02/7402741313727c9b/tissuecyte_data/0500372673</t>
  </si>
  <si>
    <t>/bil/data/74/02/7402741313727c9b/tissuecyte_data/0500372673</t>
  </si>
  <si>
    <t>https://download.brainimagelibrary.org/74/02/7402741313727c9b/tissuecyte_data/0500372714</t>
  </si>
  <si>
    <t>/bil/data/74/02/7402741313727c9b/tissuecyte_data/0500372714</t>
  </si>
  <si>
    <t>https://download.brainimagelibrary.org/74/02/7402741313727c9b/tissuecyte_data/0500372754</t>
  </si>
  <si>
    <t>/bil/data/74/02/7402741313727c9b/tissuecyte_data/0500372754</t>
  </si>
  <si>
    <t>https://download.brainimagelibrary.org/74/02/7402741313727c9b/tissuecyte_data/0500372898</t>
  </si>
  <si>
    <t>/bil/data/74/02/7402741313727c9b/tissuecyte_data/0500372898</t>
  </si>
  <si>
    <t>https://download.brainimagelibrary.org/74/02/7402741313727c9b/tissuecyte_data/0500372938</t>
  </si>
  <si>
    <t>/bil/data/74/02/7402741313727c9b/tissuecyte_data/0500372938</t>
  </si>
  <si>
    <t>https://download.brainimagelibrary.org/74/02/7402741313727c9b/tissuecyte_data/0500373041</t>
  </si>
  <si>
    <t>/bil/data/74/02/7402741313727c9b/tissuecyte_data/0500373041</t>
  </si>
  <si>
    <t>https://download.brainimagelibrary.org/74/02/7402741313727c9b/tissuecyte_data/0500373180</t>
  </si>
  <si>
    <t>/bil/data/74/02/7402741313727c9b/tissuecyte_data/0500373180</t>
  </si>
  <si>
    <t>https://download.brainimagelibrary.org/74/02/7402741313727c9b/tissuecyte_data/0500373372</t>
  </si>
  <si>
    <t>/bil/data/74/02/7402741313727c9b/tissuecyte_data/0500373372</t>
  </si>
  <si>
    <t>https://download.brainimagelibrary.org/74/02/7402741313727c9b/tissuecyte_data/0500373450</t>
  </si>
  <si>
    <t>/bil/data/74/02/7402741313727c9b/tissuecyte_data/0500373450</t>
  </si>
  <si>
    <t>https://download.brainimagelibrary.org/ff/a2/ffa289283e3c635c/0500368809/</t>
  </si>
  <si>
    <t>/bil/data/ff/a2/ffa289283e3c635c/0500368809/</t>
  </si>
  <si>
    <t>ffa289283e3c635c</t>
  </si>
  <si>
    <t>AI_transsynaptic_September_2018</t>
  </si>
  <si>
    <t>https://download.brainimagelibrary.org/ff/a2/ffa289283e3c635c/0500369177/</t>
  </si>
  <si>
    <t>/bil/data/ff/a2/ffa289283e3c635c/0500369177/</t>
  </si>
  <si>
    <t>https://download.brainimagelibrary.org/ff/a2/ffa289283e3c635c/0500369729/</t>
  </si>
  <si>
    <t>/bil/data/ff/a2/ffa289283e3c635c/0500369729/</t>
  </si>
  <si>
    <t>Vipr2-IRES2-Cre</t>
  </si>
  <si>
    <t>https://download.brainimagelibrary.org/ff/a2/ffa289283e3c635c/0500369915/</t>
  </si>
  <si>
    <t>/bil/data/ff/a2/ffa289283e3c635c/0500369915/</t>
  </si>
  <si>
    <t>https://download.brainimagelibrary.org/ff/a2/ffa289283e3c635c/0500370099/</t>
  </si>
  <si>
    <t>/bil/data/ff/a2/ffa289283e3c635c/0500370099/</t>
  </si>
  <si>
    <t>https://download.brainimagelibrary.org/ff/a2/ffa289283e3c635c/0500370283/</t>
  </si>
  <si>
    <t>/bil/data/ff/a2/ffa289283e3c635c/0500370283/</t>
  </si>
  <si>
    <t>https://download.brainimagelibrary.org/ff/a2/ffa289283e3c635c/0500370713/</t>
  </si>
  <si>
    <t>/bil/data/ff/a2/ffa289283e3c635c/0500370713/</t>
  </si>
  <si>
    <t>https://download.brainimagelibrary.org/ff/a2/ffa289283e3c635c/0500370723/</t>
  </si>
  <si>
    <t>/bil/data/ff/a2/ffa289283e3c635c/0500370723/</t>
  </si>
  <si>
    <t>https://download.brainimagelibrary.org/ff/a2/ffa289283e3c635c/0500370725/</t>
  </si>
  <si>
    <t>/bil/data/ff/a2/ffa289283e3c635c/0500370725/</t>
  </si>
  <si>
    <t>https://download.brainimagelibrary.org/ff/a2/ffa289283e3c635c/0500370727/</t>
  </si>
  <si>
    <t>/bil/data/ff/a2/ffa289283e3c635c/0500370727/</t>
  </si>
  <si>
    <t>https://download.brainimagelibrary.org/ff/a2/ffa289283e3c635c/0500370739/</t>
  </si>
  <si>
    <t>/bil/data/ff/a2/ffa289283e3c635c/0500370739/</t>
  </si>
  <si>
    <t>https://download.brainimagelibrary.org/ff/a2/ffa289283e3c635c/0500372121/</t>
  </si>
  <si>
    <t>/bil/data/ff/a2/ffa289283e3c635c/0500372121/</t>
  </si>
  <si>
    <t>https://download.brainimagelibrary.org/ff/a2/ffa289283e3c635c/0500372675/</t>
  </si>
  <si>
    <t>/bil/data/ff/a2/ffa289283e3c635c/0500372675/</t>
  </si>
  <si>
    <t>Ntrk1-IRES-Cre</t>
  </si>
  <si>
    <t>https://download.brainimagelibrary.org/ff/a2/ffa289283e3c635c/0539056289/</t>
  </si>
  <si>
    <t>/bil/data/ff/a2/ffa289283e3c635c/0539056289/</t>
  </si>
  <si>
    <t>https://download.brainimagelibrary.org/ff/a2/ffa289283e3c635c/0539056469/</t>
  </si>
  <si>
    <t>/bil/data/ff/a2/ffa289283e3c635c/0539056469/</t>
  </si>
  <si>
    <t>Gad2-IRES-Cre</t>
  </si>
  <si>
    <t>https://download.brainimagelibrary.org/ff/a2/ffa289283e3c635c/0539056482/</t>
  </si>
  <si>
    <t>/bil/data/ff/a2/ffa289283e3c635c/0539056482/</t>
  </si>
  <si>
    <t>https://download.brainimagelibrary.org/ff/a2/ffa289283e3c635c/0539056567/</t>
  </si>
  <si>
    <t>/bil/data/ff/a2/ffa289283e3c635c/0539056567/</t>
  </si>
  <si>
    <t>https://download.brainimagelibrary.org/ff/a2/ffa289283e3c635c/0539056653/</t>
  </si>
  <si>
    <t>/bil/data/ff/a2/ffa289283e3c635c/0539056653/</t>
  </si>
  <si>
    <t>https://download.brainimagelibrary.org/ff/a2/ffa289283e3c635c/0539056655/</t>
  </si>
  <si>
    <t>/bil/data/ff/a2/ffa289283e3c635c/0539056655/</t>
  </si>
  <si>
    <t>https://download.brainimagelibrary.org/ff/a2/ffa289283e3c635c/0539056666/</t>
  </si>
  <si>
    <t>/bil/data/ff/a2/ffa289283e3c635c/0539056666/</t>
  </si>
  <si>
    <t>https://download.brainimagelibrary.org/ff/a2/ffa289283e3c635c/0539056751/</t>
  </si>
  <si>
    <t>/bil/data/ff/a2/ffa289283e3c635c/0539056751/</t>
  </si>
  <si>
    <t>https://download.brainimagelibrary.org/ff/a2/ffa289283e3c635c/0539056837/</t>
  </si>
  <si>
    <t>/bil/data/ff/a2/ffa289283e3c635c/0539056837/</t>
  </si>
  <si>
    <t>https://download.brainimagelibrary.org/ff/a2/ffa289283e3c635c/0539056839/</t>
  </si>
  <si>
    <t>/bil/data/ff/a2/ffa289283e3c635c/0539056839/</t>
  </si>
  <si>
    <t>https://download.brainimagelibrary.org/ff/a2/ffa289283e3c635c/0539056850/</t>
  </si>
  <si>
    <t>/bil/data/ff/a2/ffa289283e3c635c/0539056850/</t>
  </si>
  <si>
    <t>https://download.brainimagelibrary.org/ff/a2/ffa289283e3c635c/0539056933/</t>
  </si>
  <si>
    <t>/bil/data/ff/a2/ffa289283e3c635c/0539056933/</t>
  </si>
  <si>
    <t>https://download.brainimagelibrary.org/ff/a2/ffa289283e3c635c/0539057121/</t>
  </si>
  <si>
    <t>/bil/data/ff/a2/ffa289283e3c635c/0539057121/</t>
  </si>
  <si>
    <t>https://download.brainimagelibrary.org/ff/a2/ffa289283e3c635c/0539057305/</t>
  </si>
  <si>
    <t>/bil/data/ff/a2/ffa289283e3c635c/0539057305/</t>
  </si>
  <si>
    <t>https://download.brainimagelibrary.org/ff/a2/ffa289283e3c635c/0539057391/</t>
  </si>
  <si>
    <t>/bil/data/ff/a2/ffa289283e3c635c/0539057391/</t>
  </si>
  <si>
    <t>https://download.brainimagelibrary.org/ff/a2/ffa289283e3c635c/0539057575/</t>
  </si>
  <si>
    <t>/bil/data/ff/a2/ffa289283e3c635c/0539057575/</t>
  </si>
  <si>
    <t>https://download.brainimagelibrary.org/ff/a2/ffa289283e3c635c/0539058221/</t>
  </si>
  <si>
    <t>/bil/data/ff/a2/ffa289283e3c635c/0539058221/</t>
  </si>
  <si>
    <t>https://download.brainimagelibrary.org/ff/a2/ffa289283e3c635c/0539058679/</t>
  </si>
  <si>
    <t>/bil/data/ff/a2/ffa289283e3c635c/0539058679/</t>
  </si>
  <si>
    <t>https://download.brainimagelibrary.org/ff/a2/ffa289283e3c635c/0539058692/</t>
  </si>
  <si>
    <t>/bil/data/ff/a2/ffa289283e3c635c/0539058692/</t>
  </si>
  <si>
    <t>https://download.brainimagelibrary.org/ff/a2/ffa289283e3c635c/0539059231/</t>
  </si>
  <si>
    <t>/bil/data/ff/a2/ffa289283e3c635c/0539059231/</t>
  </si>
  <si>
    <t>https://download.brainimagelibrary.org/ff/a2/ffa289283e3c635c/0539059244/</t>
  </si>
  <si>
    <t>/bil/data/ff/a2/ffa289283e3c635c/0539059244/</t>
  </si>
  <si>
    <t>https://download.brainimagelibrary.org/ff/a2/ffa289283e3c635c/0539059325/</t>
  </si>
  <si>
    <t>/bil/data/ff/a2/ffa289283e3c635c/0539059325/</t>
  </si>
  <si>
    <t>https://download.brainimagelibrary.org/ff/a2/ffa289283e3c635c/0539059612/</t>
  </si>
  <si>
    <t>/bil/data/ff/a2/ffa289283e3c635c/0539059612/</t>
  </si>
  <si>
    <t>https://download.brainimagelibrary.org/ff/a2/ffa289283e3c635c/0539059695/</t>
  </si>
  <si>
    <t>/bil/data/ff/a2/ffa289283e3c635c/0539059695/</t>
  </si>
  <si>
    <t>Glt25d2-Cre_NF107</t>
  </si>
  <si>
    <t>https://download.brainimagelibrary.org/ff/a2/ffa289283e3c635c/0539060519/</t>
  </si>
  <si>
    <t>/bil/data/ff/a2/ffa289283e3c635c/0539060519/</t>
  </si>
  <si>
    <t>https://download.brainimagelibrary.org/ff/a2/ffa289283e3c635c/0539060797/</t>
  </si>
  <si>
    <t>/bil/data/ff/a2/ffa289283e3c635c/0539060797/</t>
  </si>
  <si>
    <t>https://download.brainimagelibrary.org/ff/a2/ffa289283e3c635c/0539060799/</t>
  </si>
  <si>
    <t>/bil/data/ff/a2/ffa289283e3c635c/0539060799/</t>
  </si>
  <si>
    <t>https://download.brainimagelibrary.org/ff/a2/ffa289283e3c635c/0539061165/</t>
  </si>
  <si>
    <t>/bil/data/ff/a2/ffa289283e3c635c/0539061165/</t>
  </si>
  <si>
    <t>https://download.brainimagelibrary.org/ff/a2/ffa289283e3c635c/0539061253/</t>
  </si>
  <si>
    <t>/bil/data/ff/a2/ffa289283e3c635c/0539061253/</t>
  </si>
  <si>
    <t>https://download.brainimagelibrary.org/ff/a2/ffa289283e3c635c/0539061349/</t>
  </si>
  <si>
    <t>/bil/data/ff/a2/ffa289283e3c635c/0539061349/</t>
  </si>
  <si>
    <t>https://download.brainimagelibrary.org/ff/a2/ffa289283e3c635c/0539061351/</t>
  </si>
  <si>
    <t>/bil/data/ff/a2/ffa289283e3c635c/0539061351/</t>
  </si>
  <si>
    <t>https://download.brainimagelibrary.org/ff/a2/ffa289283e3c635c/0539061437/</t>
  </si>
  <si>
    <t>/bil/data/ff/a2/ffa289283e3c635c/0539061437/</t>
  </si>
  <si>
    <t>https://download.brainimagelibrary.org/ff/a2/ffa289283e3c635c/0539061452/</t>
  </si>
  <si>
    <t>/bil/data/ff/a2/ffa289283e3c635c/0539061452/</t>
  </si>
  <si>
    <t>https://download.brainimagelibrary.org/ff/a2/ffa289283e3c635c/0539061621/</t>
  </si>
  <si>
    <t>/bil/data/ff/a2/ffa289283e3c635c/0539061621/</t>
  </si>
  <si>
    <t>https://download.brainimagelibrary.org/ff/a2/ffa289283e3c635c/0539061623/</t>
  </si>
  <si>
    <t>/bil/data/ff/a2/ffa289283e3c635c/0539061623/</t>
  </si>
  <si>
    <t>https://download.brainimagelibrary.org/ff/a2/ffa289283e3c635c/0539061717/</t>
  </si>
  <si>
    <t>/bil/data/ff/a2/ffa289283e3c635c/0539061717/</t>
  </si>
  <si>
    <t>https://download.brainimagelibrary.org/ff/a2/ffa289283e3c635c/0539061719/</t>
  </si>
  <si>
    <t>/bil/data/ff/a2/ffa289283e3c635c/0539061719/</t>
  </si>
  <si>
    <t>https://download.brainimagelibrary.org/ff/a2/ffa289283e3c635c/0539061807/</t>
  </si>
  <si>
    <t>/bil/data/ff/a2/ffa289283e3c635c/0539061807/</t>
  </si>
  <si>
    <t>https://download.brainimagelibrary.org/ff/a2/ffa289283e3c635c/0539061899/</t>
  </si>
  <si>
    <t>/bil/data/ff/a2/ffa289283e3c635c/0539061899/</t>
  </si>
  <si>
    <t>https://download.brainimagelibrary.org/ff/a2/ffa289283e3c635c/0539061903/</t>
  </si>
  <si>
    <t>/bil/data/ff/a2/ffa289283e3c635c/0539061903/</t>
  </si>
  <si>
    <t>https://download.brainimagelibrary.org/89/35/89350ee864e915a9/0539070554</t>
  </si>
  <si>
    <t>/bil/data/89/35/89350ee864e915a9/0539070554</t>
  </si>
  <si>
    <t>89350ee864e915a9</t>
  </si>
  <si>
    <t>1-RF-1MH121274-01</t>
  </si>
  <si>
    <t>This is a series of serial two-photon images of whole mouse brain to characterize cell populations for the purpose of evaluating the specificity of newly created enhancer elements</t>
  </si>
  <si>
    <t>https://download.brainimagelibrary.org/89/35/89350ee864e915a9/0539070940</t>
  </si>
  <si>
    <t>/bil/data/89/35/89350ee864e915a9/0539070940</t>
  </si>
  <si>
    <t>https://download.brainimagelibrary.org/89/35/89350ee864e915a9/0539070952</t>
  </si>
  <si>
    <t>/bil/data/89/35/89350ee864e915a9/0539070952</t>
  </si>
  <si>
    <t>https://download.brainimagelibrary.org/89/35/89350ee864e915a9/0539070954</t>
  </si>
  <si>
    <t>/bil/data/89/35/89350ee864e915a9/0539070954</t>
  </si>
  <si>
    <t>https://download.brainimagelibrary.org/89/35/89350ee864e915a9/0539070964</t>
  </si>
  <si>
    <t>/bil/data/89/35/89350ee864e915a9/0539070964</t>
  </si>
  <si>
    <t>https://download.brainimagelibrary.org/89/35/89350ee864e915a9/0539070968</t>
  </si>
  <si>
    <t>/bil/data/89/35/89350ee864e915a9/0539070968</t>
  </si>
  <si>
    <t>https://download.brainimagelibrary.org/89/35/89350ee864e915a9/0539070986</t>
  </si>
  <si>
    <t>/bil/data/89/35/89350ee864e915a9/0539070986</t>
  </si>
  <si>
    <t>https://download.brainimagelibrary.org/89/35/89350ee864e915a9/0539070992</t>
  </si>
  <si>
    <t>/bil/data/89/35/89350ee864e915a9/0539070992</t>
  </si>
  <si>
    <t>https://download.brainimagelibrary.org/89/35/89350ee864e915a9/0539071000</t>
  </si>
  <si>
    <t>/bil/data/89/35/89350ee864e915a9/0539071000</t>
  </si>
  <si>
    <t>https://download.brainimagelibrary.org/89/35/89350ee864e915a9/0539071050</t>
  </si>
  <si>
    <t>/bil/data/89/35/89350ee864e915a9/0539071050</t>
  </si>
  <si>
    <t>https://download.brainimagelibrary.org/89/35/89350ee864e915a9/0539071070</t>
  </si>
  <si>
    <t>/bil/data/89/35/89350ee864e915a9/0539071070</t>
  </si>
  <si>
    <t>https://download.brainimagelibrary.org/89/35/89350ee864e915a9/0539071074</t>
  </si>
  <si>
    <t>/bil/data/89/35/89350ee864e915a9/0539071074</t>
  </si>
  <si>
    <t>https://download.brainimagelibrary.org/89/35/89350ee864e915a9/0539071157</t>
  </si>
  <si>
    <t>/bil/data/89/35/89350ee864e915a9/0539071157</t>
  </si>
  <si>
    <t>https://download.brainimagelibrary.org/89/35/89350ee864e915a9/0539071169</t>
  </si>
  <si>
    <t>/bil/data/89/35/89350ee864e915a9/0539071169</t>
  </si>
  <si>
    <t>https://download.brainimagelibrary.org/89/35/89350ee864e915a9/0539071219</t>
  </si>
  <si>
    <t>/bil/data/89/35/89350ee864e915a9/0539071219</t>
  </si>
  <si>
    <t>https://download.brainimagelibrary.org/89/35/89350ee864e915a9/0539071239</t>
  </si>
  <si>
    <t>/bil/data/89/35/89350ee864e915a9/0539071239</t>
  </si>
  <si>
    <t>https://download.brainimagelibrary.org/89/35/89350ee864e915a9/0539071259</t>
  </si>
  <si>
    <t>/bil/data/89/35/89350ee864e915a9/0539071259</t>
  </si>
  <si>
    <t>https://download.brainimagelibrary.org/89/35/89350ee864e915a9/0539071337</t>
  </si>
  <si>
    <t>/bil/data/89/35/89350ee864e915a9/0539071337</t>
  </si>
  <si>
    <t>https://download.brainimagelibrary.org/89/35/89350ee864e915a9/0539071544</t>
  </si>
  <si>
    <t>/bil/data/89/35/89350ee864e915a9/0539071544</t>
  </si>
  <si>
    <t>https://download.brainimagelibrary.org/89/35/89350ee864e915a9/0539071552</t>
  </si>
  <si>
    <t>/bil/data/89/35/89350ee864e915a9/0539071552</t>
  </si>
  <si>
    <t>https://download.brainimagelibrary.org/89/35/89350ee864e915a9/0539071729</t>
  </si>
  <si>
    <t>/bil/data/89/35/89350ee864e915a9/0539071729</t>
  </si>
  <si>
    <t>https://download.brainimagelibrary.org/89/35/89350ee864e915a9/0539071753</t>
  </si>
  <si>
    <t>/bil/data/89/35/89350ee864e915a9/0539071753</t>
  </si>
  <si>
    <t>https://download.brainimagelibrary.org/89/35/89350ee864e915a9/0539071765</t>
  </si>
  <si>
    <t>/bil/data/89/35/89350ee864e915a9/0539071765</t>
  </si>
  <si>
    <t>https://download.brainimagelibrary.org/89/35/89350ee864e915a9/0539071771</t>
  </si>
  <si>
    <t>/bil/data/89/35/89350ee864e915a9/0539071771</t>
  </si>
  <si>
    <t>https://download.brainimagelibrary.org/89/35/89350ee864e915a9/0539071795</t>
  </si>
  <si>
    <t>/bil/data/89/35/89350ee864e915a9/0539071795</t>
  </si>
  <si>
    <t>https://download.brainimagelibrary.org/89/35/89350ee864e915a9/0539071813</t>
  </si>
  <si>
    <t>/bil/data/89/35/89350ee864e915a9/0539071813</t>
  </si>
  <si>
    <t>https://download.brainimagelibrary.org/89/35/89350ee864e915a9/0539071815</t>
  </si>
  <si>
    <t>/bil/data/89/35/89350ee864e915a9/0539071815</t>
  </si>
  <si>
    <t>https://download.brainimagelibrary.org/89/35/89350ee864e915a9/0539071825</t>
  </si>
  <si>
    <t>/bil/data/89/35/89350ee864e915a9/0539071825</t>
  </si>
  <si>
    <t>https://download.brainimagelibrary.org/89/35/89350ee864e915a9/0539071826</t>
  </si>
  <si>
    <t>/bil/data/89/35/89350ee864e915a9/0539071826</t>
  </si>
  <si>
    <t>https://download.brainimagelibrary.org/89/35/89350ee864e915a9/0539071829</t>
  </si>
  <si>
    <t>/bil/data/89/35/89350ee864e915a9/0539071829</t>
  </si>
  <si>
    <t>https://download.brainimagelibrary.org/89/35/89350ee864e915a9/0539071832</t>
  </si>
  <si>
    <t>/bil/data/89/35/89350ee864e915a9/0539071832</t>
  </si>
  <si>
    <t>https://download.brainimagelibrary.org/89/35/89350ee864e915a9/0539071837</t>
  </si>
  <si>
    <t>/bil/data/89/35/89350ee864e915a9/0539071837</t>
  </si>
  <si>
    <t>https://download.brainimagelibrary.org/89/35/89350ee864e915a9/0539071844</t>
  </si>
  <si>
    <t>/bil/data/89/35/89350ee864e915a9/0539071844</t>
  </si>
  <si>
    <t>https://download.brainimagelibrary.org/89/35/89350ee864e915a9/0539071846</t>
  </si>
  <si>
    <t>/bil/data/89/35/89350ee864e915a9/0539071846</t>
  </si>
  <si>
    <t>https://download.brainimagelibrary.org/89/35/89350ee864e915a9/0539071848</t>
  </si>
  <si>
    <t>/bil/data/89/35/89350ee864e915a9/0539071848</t>
  </si>
  <si>
    <t>https://download.brainimagelibrary.org/89/35/89350ee864e915a9/0539071849</t>
  </si>
  <si>
    <t>/bil/data/89/35/89350ee864e915a9/0539071849</t>
  </si>
  <si>
    <t>https://download.brainimagelibrary.org/89/35/89350ee864e915a9/0539072007</t>
  </si>
  <si>
    <t>/bil/data/89/35/89350ee864e915a9/0539072007</t>
  </si>
  <si>
    <t>https://download.brainimagelibrary.org/96/ba/96ba8210cceceeb7/0539070390</t>
  </si>
  <si>
    <t>/bil/data/96/ba/96ba8210cceceeb7/0539070390</t>
  </si>
  <si>
    <t>96ba8210cceceeb7</t>
  </si>
  <si>
    <t>https://download.brainimagelibrary.org/96/ba/96ba8210cceceeb7/0539070438</t>
  </si>
  <si>
    <t>/bil/data/96/ba/96ba8210cceceeb7/0539070438</t>
  </si>
  <si>
    <t>https://download.brainimagelibrary.org/96/ba/96ba8210cceceeb7/0539070442</t>
  </si>
  <si>
    <t>/bil/data/96/ba/96ba8210cceceeb7/0539070442</t>
  </si>
  <si>
    <t>https://download.brainimagelibrary.org/96/ba/96ba8210cceceeb7/0539070448</t>
  </si>
  <si>
    <t>/bil/data/96/ba/96ba8210cceceeb7/0539070448</t>
  </si>
  <si>
    <t>https://download.brainimagelibrary.org/96/ba/96ba8210cceceeb7/0539070454</t>
  </si>
  <si>
    <t>/bil/data/96/ba/96ba8210cceceeb7/0539070454</t>
  </si>
  <si>
    <t>Vip-IRES-Cre/wt;Ai14(RCL-tdT)/wt</t>
  </si>
  <si>
    <t>https://download.brainimagelibrary.org/96/ba/96ba8210cceceeb7/0539070763</t>
  </si>
  <si>
    <t>/bil/data/96/ba/96ba8210cceceeb7/0539070763</t>
  </si>
  <si>
    <t>https://download.brainimagelibrary.org/96/ba/96ba8210cceceeb7/0539070767</t>
  </si>
  <si>
    <t>/bil/data/96/ba/96ba8210cceceeb7/0539070767</t>
  </si>
  <si>
    <t>https://download.brainimagelibrary.org/96/ba/96ba8210cceceeb7/0539070779</t>
  </si>
  <si>
    <t>/bil/data/96/ba/96ba8210cceceeb7/0539070779</t>
  </si>
  <si>
    <t>Chodl-P2A-Cre/wt;Sst-IRES-FlpO/wt;Ai65(RCFL-tdT)/wt</t>
  </si>
  <si>
    <t>https://download.brainimagelibrary.org/96/ba/96ba8210cceceeb7/0539070786</t>
  </si>
  <si>
    <t>/bil/data/96/ba/96ba8210cceceeb7/0539070786</t>
  </si>
  <si>
    <t>https://download.brainimagelibrary.org/96/ba/96ba8210cceceeb7/0539070789</t>
  </si>
  <si>
    <t>/bil/data/96/ba/96ba8210cceceeb7/0539070789</t>
  </si>
  <si>
    <t>https://download.brainimagelibrary.org/96/ba/96ba8210cceceeb7/0539070806</t>
  </si>
  <si>
    <t>/bil/data/96/ba/96ba8210cceceeb7/0539070806</t>
  </si>
  <si>
    <t>https://download.brainimagelibrary.org/96/ba/96ba8210cceceeb7/0539070818</t>
  </si>
  <si>
    <t>/bil/data/96/ba/96ba8210cceceeb7/0539070818</t>
  </si>
  <si>
    <t>https://download.brainimagelibrary.org/96/ba/96ba8210cceceeb7/0539070822</t>
  </si>
  <si>
    <t>/bil/data/96/ba/96ba8210cceceeb7/0539070822</t>
  </si>
  <si>
    <t>https://download.brainimagelibrary.org/96/ba/96ba8210cceceeb7/0539070834</t>
  </si>
  <si>
    <t>/bil/data/96/ba/96ba8210cceceeb7/0539070834</t>
  </si>
  <si>
    <t>https://download.brainimagelibrary.org/96/ba/96ba8210cceceeb7/0539070906</t>
  </si>
  <si>
    <t>/bil/data/96/ba/96ba8210cceceeb7/0539070906</t>
  </si>
  <si>
    <t>https://download.brainimagelibrary.org/96/ba/96ba8210cceceeb7/0539070910</t>
  </si>
  <si>
    <t>/bil/data/96/ba/96ba8210cceceeb7/0539070910</t>
  </si>
  <si>
    <t>https://download.brainimagelibrary.org/96/ba/96ba8210cceceeb7/0539070934</t>
  </si>
  <si>
    <t>/bil/data/96/ba/96ba8210cceceeb7/0539070934</t>
  </si>
  <si>
    <t>https://download.brainimagelibrary.org/96/ba/96ba8210cceceeb7/0539070938</t>
  </si>
  <si>
    <t>/bil/data/96/ba/96ba8210cceceeb7/0539070938</t>
  </si>
  <si>
    <t>https://download.brainimagelibrary.org/96/ba/96ba8210cceceeb7/0539071264</t>
  </si>
  <si>
    <t>/bil/data/96/ba/96ba8210cceceeb7/0539071264</t>
  </si>
  <si>
    <t>https://download.brainimagelibrary.org/96/ba/96ba8210cceceeb7/0539071286</t>
  </si>
  <si>
    <t>/bil/data/96/ba/96ba8210cceceeb7/0539071286</t>
  </si>
  <si>
    <t>https://download.brainimagelibrary.org/96/ba/96ba8210cceceeb7/0539071311</t>
  </si>
  <si>
    <t>/bil/data/96/ba/96ba8210cceceeb7/0539071311</t>
  </si>
  <si>
    <t>https://download.brainimagelibrary.org/96/ba/96ba8210cceceeb7/0539071361</t>
  </si>
  <si>
    <t>/bil/data/96/ba/96ba8210cceceeb7/0539071361</t>
  </si>
  <si>
    <t>https://download.brainimagelibrary.org/96/ba/96ba8210cceceeb7/0539071387</t>
  </si>
  <si>
    <t>/bil/data/96/ba/96ba8210cceceeb7/0539071387</t>
  </si>
  <si>
    <t>https://download.brainimagelibrary.org/96/ba/96ba8210cceceeb7/0539071650</t>
  </si>
  <si>
    <t>/bil/data/96/ba/96ba8210cceceeb7/0539071650</t>
  </si>
  <si>
    <t>https://download.brainimagelibrary.org/96/ba/96ba8210cceceeb7/0539072097</t>
  </si>
  <si>
    <t>/bil/data/96/ba/96ba8210cceceeb7/0539072097</t>
  </si>
  <si>
    <t>https://download.brainimagelibrary.org/96/ba/96ba8210cceceeb7/0539072107</t>
  </si>
  <si>
    <t>/bil/data/96/ba/96ba8210cceceeb7/0539072107</t>
  </si>
  <si>
    <t>https://download.brainimagelibrary.org/96/ba/96ba8210cceceeb7/0539072223</t>
  </si>
  <si>
    <t>/bil/data/96/ba/96ba8210cceceeb7/0539072223</t>
  </si>
  <si>
    <t>https://download.brainimagelibrary.org/08/54/0854d0e948012338/Rorb_Ai75_M_357495_180707/</t>
  </si>
  <si>
    <t>/bil/data/08/54/0854d0e948012338/Rorb_Ai75_M_357495_180707/</t>
  </si>
  <si>
    <t>0854d0e948012338</t>
  </si>
  <si>
    <t>Rorb_Ai75_M_357495</t>
  </si>
  <si>
    <t>Rorb_Ai75_M_357495_180707</t>
  </si>
  <si>
    <t>https://download.brainimagelibrary.org/0c/f7/0cf772d80a9bf4e1/Tlx3_Ai75_M_373011_180705/</t>
  </si>
  <si>
    <t>/bil/data/0c/f7/0cf772d80a9bf4e1/Tlx3_Ai75_M_373011_180705/</t>
  </si>
  <si>
    <t>0cf772d80a9bf4e1</t>
  </si>
  <si>
    <t>Tlx3_Ai75_M_373011</t>
  </si>
  <si>
    <t>Tlx3_Ai75_M_373011_180705</t>
  </si>
  <si>
    <t>https://download.brainimagelibrary.org/11/87/1187180be4889852/Rorb_Ai75_M_357498_180709/</t>
  </si>
  <si>
    <t>/bil/data/11/87/1187180be4889852/Rorb_Ai75_M_357498_180709/</t>
  </si>
  <si>
    <t>1187180be4889852</t>
  </si>
  <si>
    <t>Rorb_Ai75_M_357498</t>
  </si>
  <si>
    <t>Rorb_Ai75_M_357498_180709</t>
  </si>
  <si>
    <t>https://download.brainimagelibrary.org/14/78/14789f6dcfd06d11/Emx1_Ai75_M_343525_180809/</t>
  </si>
  <si>
    <t>/bil/data/14/78/14789f6dcfd06d11/Emx1_Ai75_M_343525_180809/</t>
  </si>
  <si>
    <t>14789f6dcfd06d11</t>
  </si>
  <si>
    <t>Emx1_Ai75_M_343525</t>
  </si>
  <si>
    <t>Emx1_Ai75_M_343525_180809</t>
  </si>
  <si>
    <t>https://download.brainimagelibrary.org/1f/17/1f17c18393a596c5/Chat_Ai75_F_382464_180827/</t>
  </si>
  <si>
    <t>/bil/data/1f/17/1f17c18393a596c5/Chat_Ai75_F_382464_180827/</t>
  </si>
  <si>
    <t>1f17c18393a596c5</t>
  </si>
  <si>
    <t>Chat_Ai75_F_382464</t>
  </si>
  <si>
    <t>Chat_Ai75_F_382464_180827</t>
  </si>
  <si>
    <t>https://download.brainimagelibrary.org/23/a9/23a964c70392b7e4/Tlx3_Ai75_F_376566_180704/</t>
  </si>
  <si>
    <t>/bil/data/23/a9/23a964c70392b7e4/Tlx3_Ai75_F_376566_180704/</t>
  </si>
  <si>
    <t>23a964c70392b7e4</t>
  </si>
  <si>
    <t>Tlx3_Ai75_F_376566</t>
  </si>
  <si>
    <t>Tlx3_Ai75_F_376566_180704</t>
  </si>
  <si>
    <t>https://download.brainimagelibrary.org/23/c8/23c8e0b2fe2518e5/Emx1_Ai75_F_347535_180804/</t>
  </si>
  <si>
    <t>/bil/data/23/c8/23c8e0b2fe2518e5/Emx1_Ai75_F_347535_180804/</t>
  </si>
  <si>
    <t>23c8e0b2fe2518e5</t>
  </si>
  <si>
    <t>Emx1_Ai75_F_347535</t>
  </si>
  <si>
    <t>Emx1_Ai75_F_347535_180804</t>
  </si>
  <si>
    <t>https://download.brainimagelibrary.org/29/01/2901e094b25f7e61/Slc32a1_Ai75_M_374485_180728/</t>
  </si>
  <si>
    <t>/bil/data/29/01/2901e094b25f7e61/Slc32a1_Ai75_M_374485_180728/</t>
  </si>
  <si>
    <t>2901e094b25f7e61</t>
  </si>
  <si>
    <t>Slc32a1_Ai75_M_374485</t>
  </si>
  <si>
    <t>Slc32a1_Ai75_M_374485_180728</t>
  </si>
  <si>
    <t>https://download.brainimagelibrary.org/2a/0c/2a0c8276cc899e55/Slc32a1_Ai75_F_381518_180719/</t>
  </si>
  <si>
    <t>/bil/data/2a/0c/2a0c8276cc899e55/Slc32a1_Ai75_F_381518_180719/</t>
  </si>
  <si>
    <t>2a0c8276cc899e55</t>
  </si>
  <si>
    <t>Slc32a1_Ai75_F_381518</t>
  </si>
  <si>
    <t>Slc32a1_Ai75_F_381518_180719</t>
  </si>
  <si>
    <t>https://download.brainimagelibrary.org/2a/d8/2ad863f4031840ea/Ctgf-T2A_Ai75_M_350870_180715/</t>
  </si>
  <si>
    <t>/bil/data/2a/d8/2ad863f4031840ea/Ctgf-T2A_Ai75_M_350870_180715/</t>
  </si>
  <si>
    <t>2ad863f4031840ea</t>
  </si>
  <si>
    <t>Ctgf-T2A_Ai75_M_350870</t>
  </si>
  <si>
    <t>Ctgf-T2A_Ai75_M_350870_180715</t>
  </si>
  <si>
    <t>https://download.brainimagelibrary.org/3c/77/3c773e45dbc383c2/Cux2_Ai75_M_384010_180904/</t>
  </si>
  <si>
    <t>/bil/data/3c/77/3c773e45dbc383c2/Cux2_Ai75_M_384010_180904/</t>
  </si>
  <si>
    <t>3c773e45dbc383c2</t>
  </si>
  <si>
    <t>Cux2_Ai75_M_384010</t>
  </si>
  <si>
    <t>Cux2_Ai75_M_384010_180904</t>
  </si>
  <si>
    <t>https://download.brainimagelibrary.org/3e/26/3e26a9fabdc4d9cc/Cux2_Ai75_M_384007_180830/</t>
  </si>
  <si>
    <t>/bil/data/3e/26/3e26a9fabdc4d9cc/Cux2_Ai75_M_384007_180830/</t>
  </si>
  <si>
    <t>3e26a9fabdc4d9cc</t>
  </si>
  <si>
    <t>Cux2_Ai75_M_384007</t>
  </si>
  <si>
    <t>Cux2_Ai75_M_384007_180830</t>
  </si>
  <si>
    <t>https://download.brainimagelibrary.org/42/43/42431435aa2e2979/Gad2_Ai75_F_393131_181005/</t>
  </si>
  <si>
    <t>/bil/data/42/43/42431435aa2e2979/Gad2_Ai75_F_393131_181005/</t>
  </si>
  <si>
    <t>42431435aa2e2979</t>
  </si>
  <si>
    <t>Gad2_Ai75_F_393131</t>
  </si>
  <si>
    <t>Gad2_Ai75_F_393131_181005</t>
  </si>
  <si>
    <t>https://download.brainimagelibrary.org/46/92/4692c4f0aa15fc0c/Gad2_Ai75_M_398912_181010/</t>
  </si>
  <si>
    <t>/bil/data/46/92/4692c4f0aa15fc0c/Gad2_Ai75_M_398912_181010/</t>
  </si>
  <si>
    <t>4692c4f0aa15fc0c</t>
  </si>
  <si>
    <t>Gad2_Ai75_M_398912</t>
  </si>
  <si>
    <t>Gad2_Ai75_M_398912_181010</t>
  </si>
  <si>
    <t>https://download.brainimagelibrary.org/48/17/48172da197f69b83/Tlx3_Ai75_M_373012_180706/</t>
  </si>
  <si>
    <t>/bil/data/48/17/48172da197f69b83/Tlx3_Ai75_M_373012_180706/</t>
  </si>
  <si>
    <t>48172da197f69b83</t>
  </si>
  <si>
    <t>Tlx3_Ai75_M_373012</t>
  </si>
  <si>
    <t>Tlx3_Ai75_M_373012_180706</t>
  </si>
  <si>
    <t>https://download.brainimagelibrary.org/48/87/4887656da56161f8/mini-atlas-SHG_M2_130911/</t>
  </si>
  <si>
    <t>/bil/data/48/87/4887656da56161f8/mini-atlas-SHG_M2_130911/</t>
  </si>
  <si>
    <t>4887656da56161f8</t>
  </si>
  <si>
    <t>SHG_M2_130911</t>
  </si>
  <si>
    <t>mini-atlas-SHG_M2_130911</t>
  </si>
  <si>
    <t>https://download.brainimagelibrary.org/4b/88/4b88d6e50485e46e/Slc32a1_Ai75_M_384615_180730/</t>
  </si>
  <si>
    <t>/bil/data/4b/88/4b88d6e50485e46e/Slc32a1_Ai75_M_384615_180730/</t>
  </si>
  <si>
    <t>4b88d6e50485e46e</t>
  </si>
  <si>
    <t>Slc32a1_Ai75_M_384615</t>
  </si>
  <si>
    <t>Slc32a1_Ai75_M_384615_180730</t>
  </si>
  <si>
    <t>https://download.brainimagelibrary.org/4d/7b/4d7b8d07bff6f4ea/Cux2_Ai75_F_384013_180911/</t>
  </si>
  <si>
    <t>/bil/data/4d/7b/4d7b8d07bff6f4ea/Cux2_Ai75_F_384013_180911/</t>
  </si>
  <si>
    <t>4d7b8d07bff6f4ea</t>
  </si>
  <si>
    <t>Cux2_Ai75_F_384013</t>
  </si>
  <si>
    <t>Cux2_Ai75_F_384013_180911</t>
  </si>
  <si>
    <t>https://download.brainimagelibrary.org/51/db/51dbc47f8a053d0d/Emx1_Ai75_M_343519_171114/</t>
  </si>
  <si>
    <t>/bil/data/51/db/51dbc47f8a053d0d/Emx1_Ai75_M_343519_171114/</t>
  </si>
  <si>
    <t>51dbc47f8a053d0d</t>
  </si>
  <si>
    <t>Emx1_Ai75_M_343519</t>
  </si>
  <si>
    <t>Emx1_Ai75_M_343519_171114</t>
  </si>
  <si>
    <t>https://download.brainimagelibrary.org/57/91/5791ea7f27e6a650/Gad2_Ai75_M_398913_181009/</t>
  </si>
  <si>
    <t>/bil/data/57/91/5791ea7f27e6a650/Gad2_Ai75_M_398913_181009/</t>
  </si>
  <si>
    <t>5791ea7f27e6a650</t>
  </si>
  <si>
    <t>Gad2_Ai75_M_398913</t>
  </si>
  <si>
    <t>Gad2_Ai75_M_398913_181009</t>
  </si>
  <si>
    <t>https://download.brainimagelibrary.org/57/d6/57d66bb577cea4ee/Slc32a1_Ai75_F_374486_180729/</t>
  </si>
  <si>
    <t>/bil/data/57/d6/57d66bb577cea4ee/Slc32a1_Ai75_F_374486_180729/</t>
  </si>
  <si>
    <t>57d66bb577cea4ee</t>
  </si>
  <si>
    <t>Slc32a1_Ai75_F_374486</t>
  </si>
  <si>
    <t>Slc32a1_Ai75_F_374486_180729</t>
  </si>
  <si>
    <t>https://download.brainimagelibrary.org/62/23/62231afe2d33c658/Slc32a1_Ai75_M_381520_180725/</t>
  </si>
  <si>
    <t>/bil/data/62/23/62231afe2d33c658/Slc32a1_Ai75_M_381520_180725/</t>
  </si>
  <si>
    <t>62231afe2d33c658</t>
  </si>
  <si>
    <t>Slc32a1_Ai75_M_381520</t>
  </si>
  <si>
    <t>Slc32a1_Ai75_M_381520_180725</t>
  </si>
  <si>
    <t>https://download.brainimagelibrary.org/68/fe/68fecf0636c4d0fa/Cux2_Ai75_M_364510_180905/</t>
  </si>
  <si>
    <t>/bil/data/68/fe/68fecf0636c4d0fa/Cux2_Ai75_M_364510_180905/</t>
  </si>
  <si>
    <t>68fecf0636c4d0fa</t>
  </si>
  <si>
    <t>Cux2_Ai75_M_364510</t>
  </si>
  <si>
    <t>Cux2_Ai75_M_364510_180905</t>
  </si>
  <si>
    <t>https://download.brainimagelibrary.org/70/3c/703cfd4219ac1f1a/Rorb_Ai75_M_357494_180710/</t>
  </si>
  <si>
    <t>/bil/data/70/3c/703cfd4219ac1f1a/Rorb_Ai75_M_357494_180710/</t>
  </si>
  <si>
    <t>703cfd4219ac1f1a</t>
  </si>
  <si>
    <t>Rorb_Ai75_M_357494</t>
  </si>
  <si>
    <t>Rorb_Ai75_M_357494_180710</t>
  </si>
  <si>
    <t>https://download.brainimagelibrary.org/78/6b/786b70906b32dcfd/Rbp4_Ai75_F_381877_180922/</t>
  </si>
  <si>
    <t>/bil/data/78/6b/786b70906b32dcfd/Rbp4_Ai75_F_381877_180922/</t>
  </si>
  <si>
    <t>786b70906b32dcfd</t>
  </si>
  <si>
    <t>Rbp4_Ai75_F_381877</t>
  </si>
  <si>
    <t>Rbp4_Ai75_F_381877_180922</t>
  </si>
  <si>
    <t>https://download.brainimagelibrary.org/82/30/823042f0d6e44613/Ctgf-T2A_Ai75_M_395411_180927/</t>
  </si>
  <si>
    <t>/bil/data/82/30/823042f0d6e44613/Ctgf-T2A_Ai75_M_395411_180927/</t>
  </si>
  <si>
    <t>823042f0d6e44613</t>
  </si>
  <si>
    <t>Ctgf-T2A_Ai75_M_395411</t>
  </si>
  <si>
    <t>Ctgf-T2A_Ai75_M_395411_180927</t>
  </si>
  <si>
    <t>https://download.brainimagelibrary.org/83/8b/838b182ffb0bc7da/Emx1_Ai75_M_343524_180711/</t>
  </si>
  <si>
    <t>/bil/data/83/8b/838b182ffb0bc7da/Emx1_Ai75_M_343524_180711/</t>
  </si>
  <si>
    <t>838b182ffb0bc7da</t>
  </si>
  <si>
    <t>Emx1_Ai75_M_343524</t>
  </si>
  <si>
    <t>Emx1_Ai75_M_343524_180711</t>
  </si>
  <si>
    <t>https://download.brainimagelibrary.org/85/3a/853acd2c52dfed56/Chat_Ai75_M_382461_180829/</t>
  </si>
  <si>
    <t>/bil/data/85/3a/853acd2c52dfed56/Chat_Ai75_M_382461_180829/</t>
  </si>
  <si>
    <t>853acd2c52dfed56</t>
  </si>
  <si>
    <t>Chat_Ai75_M_382461</t>
  </si>
  <si>
    <t>Chat_Ai75_M_382461_180829</t>
  </si>
  <si>
    <t>https://download.brainimagelibrary.org/8e/c3/8ec31ec09590b235/Ctgf-T2A_Ai75_M_371795_180714/</t>
  </si>
  <si>
    <t>/bil/data/8e/c3/8ec31ec09590b235/Ctgf-T2A_Ai75_M_371795_180714/</t>
  </si>
  <si>
    <t>8ec31ec09590b235</t>
  </si>
  <si>
    <t>Ctgf-T2A_Ai75_M_371795</t>
  </si>
  <si>
    <t>Ctgf-T2A_Ai75_M_371795_180714</t>
  </si>
  <si>
    <t>https://download.brainimagelibrary.org/97/8e/978ef02decca3f85/Emx1_Ai75_M_343520_180808/</t>
  </si>
  <si>
    <t>/bil/data/97/8e/978ef02decca3f85/Emx1_Ai75_M_343520_180808/</t>
  </si>
  <si>
    <t>978ef02decca3f85</t>
  </si>
  <si>
    <t>Emx1_Ai75_M_343520</t>
  </si>
  <si>
    <t>Emx1_Ai75_M_343520_180808</t>
  </si>
  <si>
    <t>https://download.brainimagelibrary.org/99/be/99beb3e1bccfb186/Gad2_Ai75_M_374108_180629/</t>
  </si>
  <si>
    <t>/bil/data/99/be/99beb3e1bccfb186/Gad2_Ai75_M_374108_180629/</t>
  </si>
  <si>
    <t>99beb3e1bccfb186</t>
  </si>
  <si>
    <t>Gad2_Ai75_M_374108</t>
  </si>
  <si>
    <t>Gad2_Ai75_M_374108_180629</t>
  </si>
  <si>
    <t>https://download.brainimagelibrary.org/99/d3/99d3c70b0d71c10a/Emx1_Ai75_M_343521_180821/</t>
  </si>
  <si>
    <t>/bil/data/99/d3/99d3c70b0d71c10a/Emx1_Ai75_M_343521_180821/</t>
  </si>
  <si>
    <t>99d3c70b0d71c10a</t>
  </si>
  <si>
    <t>Emx1_Ai75_M_343521</t>
  </si>
  <si>
    <t>Emx1_Ai75_M_343521_180821</t>
  </si>
  <si>
    <t>https://download.brainimagelibrary.org/a1/2e/a12e6e47524f366a/Ctgf-T2A_Ai75_F_375434_180925/</t>
  </si>
  <si>
    <t>/bil/data/a1/2e/a12e6e47524f366a/Ctgf-T2A_Ai75_F_375434_180925/</t>
  </si>
  <si>
    <t>a12e6e47524f366a</t>
  </si>
  <si>
    <t>Ctgf-T2A_Ai75_F_375434</t>
  </si>
  <si>
    <t>Ctgf-T2A_Ai75_F_375434_180925</t>
  </si>
  <si>
    <t>https://download.brainimagelibrary.org/a6/1c/a61cb5911c96fc1b/Emx1_Ai75_F_347536_180713/</t>
  </si>
  <si>
    <t>/bil/data/a6/1c/a61cb5911c96fc1b/Emx1_Ai75_F_347536_180713/</t>
  </si>
  <si>
    <t>a61cb5911c96fc1b</t>
  </si>
  <si>
    <t>Emx1_Ai75_F_347536</t>
  </si>
  <si>
    <t>Emx1_Ai75_F_347536_180713</t>
  </si>
  <si>
    <t>https://download.brainimagelibrary.org/a6/90/a6902e94e494bff9/Gad2_Ai75_M_374110_180702/</t>
  </si>
  <si>
    <t>/bil/data/a6/90/a6902e94e494bff9/Gad2_Ai75_M_374110_180702/</t>
  </si>
  <si>
    <t>a6902e94e494bff9</t>
  </si>
  <si>
    <t>Gad2_Ai75_M_374110</t>
  </si>
  <si>
    <t>Gad2_Ai75_M_374110_180702</t>
  </si>
  <si>
    <t>https://download.brainimagelibrary.org/aa/f1/aaf18fce010d9de9/Emx1_Ai75_F_347537_180805/</t>
  </si>
  <si>
    <t>/bil/data/aa/f1/aaf18fce010d9de9/Emx1_Ai75_F_347537_180805/</t>
  </si>
  <si>
    <t>aaf18fce010d9de9</t>
  </si>
  <si>
    <t>Emx1_Ai75_F_347537</t>
  </si>
  <si>
    <t>Emx1_Ai75_F_347537_180805</t>
  </si>
  <si>
    <t>https://download.brainimagelibrary.org/ac/1d/ac1dc72b510ee262/Chat_Ai75_M_382462_180828/</t>
  </si>
  <si>
    <t>/bil/data/ac/1d/ac1dc72b510ee262/Chat_Ai75_M_382462_180828/</t>
  </si>
  <si>
    <t>ac1dc72b510ee262</t>
  </si>
  <si>
    <t>Chat_Ai75_M_382462</t>
  </si>
  <si>
    <t>Chat_Ai75_M_382462_180828</t>
  </si>
  <si>
    <t>https://download.brainimagelibrary.org/b2/d1/b2d16c37f27471a6/Cux2_Ai75_F_384014_180831/</t>
  </si>
  <si>
    <t>/bil/data/b2/d1/b2d16c37f27471a6/Cux2_Ai75_F_384014_180831/</t>
  </si>
  <si>
    <t>b2d16c37f27471a6</t>
  </si>
  <si>
    <t>Cux2_Ai75_F_384014</t>
  </si>
  <si>
    <t>Cux2_Ai75_F_384014_180831</t>
  </si>
  <si>
    <t>https://download.brainimagelibrary.org/bc/96/bc96fde856d5ec0c/Gad2_Ai75_F_393133_181002/</t>
  </si>
  <si>
    <t>/bil/data/bc/96/bc96fde856d5ec0c/Gad2_Ai75_F_393133_181002/</t>
  </si>
  <si>
    <t>bc96fde856d5ec0c</t>
  </si>
  <si>
    <t>Gad2_Ai75_F_393133</t>
  </si>
  <si>
    <t>Gad2_Ai75_F_393133_181002</t>
  </si>
  <si>
    <t>https://download.brainimagelibrary.org/bd/19/bd19ac18b26f0b1d/Emx1_Ai75_F_348189_180822/</t>
  </si>
  <si>
    <t>/bil/data/bd/19/bd19ac18b26f0b1d/Emx1_Ai75_F_348189_180822/</t>
  </si>
  <si>
    <t>bd19ac18b26f0b1d</t>
  </si>
  <si>
    <t>Emx1_Ai75_F_348189</t>
  </si>
  <si>
    <t>Emx1_Ai75_F_348189_180822</t>
  </si>
  <si>
    <t>https://download.brainimagelibrary.org/c9/a1/c9a1449d113b7765/mini-atlas-PVIRHG_F7_140602/</t>
  </si>
  <si>
    <t>/bil/data/c9/a1/c9a1449d113b7765/mini-atlas-PVIRHG_F7_140602/</t>
  </si>
  <si>
    <t>c9a1449d113b7765</t>
  </si>
  <si>
    <t>PVIRHG_F7_140602</t>
  </si>
  <si>
    <t>mini-atlas-PVIRHG_F7_140602</t>
  </si>
  <si>
    <t>https://download.brainimagelibrary.org/cb/4a/cb4a12d91e1927ca/Ctgf-T2A_Ai75_F_375433_180924/</t>
  </si>
  <si>
    <t>/bil/data/cb/4a/cb4a12d91e1927ca/Ctgf-T2A_Ai75_F_375433_180924/</t>
  </si>
  <si>
    <t>cb4a12d91e1927ca</t>
  </si>
  <si>
    <t>Ctgf-T2A_Ai75_F_375433</t>
  </si>
  <si>
    <t>Ctgf-T2A_Ai75_F_375433_180924</t>
  </si>
  <si>
    <t>https://download.brainimagelibrary.org/cc/de/ccde894b057a3981/Tlx3_Ai75_F_376567_180703/</t>
  </si>
  <si>
    <t>/bil/data/cc/de/ccde894b057a3981/Tlx3_Ai75_F_376567_180703/</t>
  </si>
  <si>
    <t>ccde894b057a3981</t>
  </si>
  <si>
    <t>Tlx3_Ai75_F_376567</t>
  </si>
  <si>
    <t>Tlx3_Ai75_F_376567_180703</t>
  </si>
  <si>
    <t>https://download.brainimagelibrary.org/d8/32/d83219b96040420c/Gad2_Ai75_F_383580_180701/</t>
  </si>
  <si>
    <t>/bil/data/d8/32/d83219b96040420c/Gad2_Ai75_F_383580_180701/</t>
  </si>
  <si>
    <t>d83219b96040420c</t>
  </si>
  <si>
    <t>Gad2_Ai75_F_383580</t>
  </si>
  <si>
    <t>Gad2_Ai75_F_383580_180701</t>
  </si>
  <si>
    <t>https://download.brainimagelibrary.org/dd/4f/dd4fe0791ac398d4/Ctgf-T2A_Ai75_M_395409_180928/</t>
  </si>
  <si>
    <t>/bil/data/dd/4f/dd4fe0791ac398d4/Ctgf-T2A_Ai75_M_395409_180928/</t>
  </si>
  <si>
    <t>dd4fe0791ac398d4</t>
  </si>
  <si>
    <t>Ctgf-T2A_Ai75_M_395409</t>
  </si>
  <si>
    <t>Ctgf-T2A_Ai75_M_395409_180928</t>
  </si>
  <si>
    <t>https://download.brainimagelibrary.org/dd/c8/ddc816606f4b6046/Cux2_Ai75_F_349523_180907/</t>
  </si>
  <si>
    <t>/bil/data/dd/c8/ddc816606f4b6046/Cux2_Ai75_F_349523_180907/</t>
  </si>
  <si>
    <t>ddc816606f4b6046</t>
  </si>
  <si>
    <t>Cux2_Ai75_F_349523</t>
  </si>
  <si>
    <t>Cux2_Ai75_F_349523_180907</t>
  </si>
  <si>
    <t>https://download.brainimagelibrary.org/e5/23/e52345271f15ab28/Slc32a1_Ai75_F_374590_180727/</t>
  </si>
  <si>
    <t>/bil/data/e5/23/e52345271f15ab28/Slc32a1_Ai75_F_374590_180727/</t>
  </si>
  <si>
    <t>e52345271f15ab28</t>
  </si>
  <si>
    <t>Slc32a1_Ai75_F_374590</t>
  </si>
  <si>
    <t>Slc32a1_Ai75_F_374590_180727</t>
  </si>
  <si>
    <t>https://download.brainimagelibrary.org/f6/1b/f61bed6bc50587a4/Pvalb_Ai75_M_385370_180718/</t>
  </si>
  <si>
    <t>/bil/data/f6/1b/f61bed6bc50587a4/Pvalb_Ai75_M_385370_180718/</t>
  </si>
  <si>
    <t>f61bed6bc50587a4</t>
  </si>
  <si>
    <t>Pvalb_Ai75_M_385370</t>
  </si>
  <si>
    <t>Pvalb_Ai75_M_385370_180718</t>
  </si>
  <si>
    <t>https://download.brainimagelibrary.org/f6/f3/f6f3221dc257f609/Emx1_Ai75_F_343526_180712/</t>
  </si>
  <si>
    <t>/bil/data/f6/f3/f6f3221dc257f609/Emx1_Ai75_F_343526_180712/</t>
  </si>
  <si>
    <t>f6f3221dc257f609</t>
  </si>
  <si>
    <t>Emx1_Ai75_F_343526</t>
  </si>
  <si>
    <t>Emx1_Ai75_F_343526_180712</t>
  </si>
  <si>
    <t>https://download.brainimagelibrary.org/f9/33/f933519a0b400402/Slc32a1_Ai75_F_374591_180726/</t>
  </si>
  <si>
    <t>/bil/data/f9/33/f933519a0b400402/Slc32a1_Ai75_F_374591_180726/</t>
  </si>
  <si>
    <t>f933519a0b400402</t>
  </si>
  <si>
    <t>Slc32a1_Ai75_F_374591</t>
  </si>
  <si>
    <t>Slc32a1_Ai75_F_374591_180726</t>
  </si>
  <si>
    <t>https://download.brainimagelibrary.org/fa/82/fa82a8437a419859/mini-atlas-VIPHG_M2_130511/</t>
  </si>
  <si>
    <t>/bil/data/fa/82/fa82a8437a419859/mini-atlas-VIPHG_M2_130511/</t>
  </si>
  <si>
    <t>fa82a8437a419859</t>
  </si>
  <si>
    <t>VIPHG_M2_130511</t>
  </si>
  <si>
    <t>mini-atlas-VIPHG_M2_130511</t>
  </si>
  <si>
    <t>https://download.brainimagelibrary.org/16/13/1613b87b008c6b62/level_1/180924_JH_KM0035_PlexinD1_snapEGFP_male_processed/</t>
  </si>
  <si>
    <t>/bil/data/16/13/1613b87b008c6b62/level_1/180924_JH_KM0035_PlexinD1_snapEGFP_male_processed/</t>
  </si>
  <si>
    <t>1613b87b008c6b62</t>
  </si>
  <si>
    <t>180924_JH_KM0035_PlexinD1_snapEGFP_male_processed</t>
  </si>
  <si>
    <t>https://download.brainimagelibrary.org/32/70/327001aaa83f9776/level_1/180907_JH_KM0037_Adcyap_h2bGFP_female_processed/</t>
  </si>
  <si>
    <t>/bil/data/32/70/327001aaa83f9776/level_1/180907_JH_KM0037_Adcyap_h2bGFP_female_processed/</t>
  </si>
  <si>
    <t>327001aaa83f9776</t>
  </si>
  <si>
    <t>180907_JH_KM0037_Adcyap_h2bGFP_female_processed</t>
  </si>
  <si>
    <t>https://download.brainimagelibrary.org/37/4d/374d6d9c0db6f7ba/level_1/180910_JH_KM0031_PlexinD1_SnapEGFP_male_processed/</t>
  </si>
  <si>
    <t>/bil/data/37/4d/374d6d9c0db6f7ba/level_1/180910_JH_KM0031_PlexinD1_SnapEGFP_male_processed/</t>
  </si>
  <si>
    <t>374d6d9c0db6f7ba</t>
  </si>
  <si>
    <t>180910_JH_KM0031_PlexinD1_SnapEGFP_male_processed</t>
  </si>
  <si>
    <t>https://download.brainimagelibrary.org/48/8f/488f0cbd3de76a4a/level_1/161007_KM_TcergAi14_male_processed</t>
  </si>
  <si>
    <t>/bil/data/48/8f/488f0cbd3de76a4a/level_1/161007_KM_TcergAi14_male_processed</t>
  </si>
  <si>
    <t>488f0cbd3de76a4a</t>
  </si>
  <si>
    <t>161007_KM_TcergAi14_male_processed</t>
  </si>
  <si>
    <t>https://download.brainimagelibrary.org/c8/6a/c86a770b7cbdc1b4/0500309624/</t>
  </si>
  <si>
    <t>/bil/data/c8/6a/c86a770b7cbdc1b4/0500309624/</t>
  </si>
  <si>
    <t>c86a770b7cbdc1b4</t>
  </si>
  <si>
    <t>expression characterization</t>
  </si>
  <si>
    <t>Transgenic Characterization - serial two-photon tomography</t>
  </si>
  <si>
    <t>53 coronal brain image data sets collected by serial two-photon tomography</t>
  </si>
  <si>
    <t>https://download.brainimagelibrary.org/c8/6a/c86a770b7cbdc1b4/0500309808/</t>
  </si>
  <si>
    <t>/bil/data/c8/6a/c86a770b7cbdc1b4/0500309808/</t>
  </si>
  <si>
    <t>https://download.brainimagelibrary.org/c8/6a/c86a770b7cbdc1b4/0500310276/</t>
  </si>
  <si>
    <t>/bil/data/c8/6a/c86a770b7cbdc1b4/0500310276/</t>
  </si>
  <si>
    <t>Chrna2-Cre_OE25</t>
  </si>
  <si>
    <t>https://download.brainimagelibrary.org/c8/6a/c86a770b7cbdc1b4/0500310909/</t>
  </si>
  <si>
    <t>/bil/data/c8/6a/c86a770b7cbdc1b4/0500310909/</t>
  </si>
  <si>
    <t>https://download.brainimagelibrary.org/c8/6a/c86a770b7cbdc1b4/0500310926/</t>
  </si>
  <si>
    <t>/bil/data/c8/6a/c86a770b7cbdc1b4/0500310926/</t>
  </si>
  <si>
    <t>https://download.brainimagelibrary.org/c8/6a/c86a770b7cbdc1b4/0500311110/</t>
  </si>
  <si>
    <t>/bil/data/c8/6a/c86a770b7cbdc1b4/0500311110/</t>
  </si>
  <si>
    <t>Trib2-F2A-CreERT2</t>
  </si>
  <si>
    <t>https://download.brainimagelibrary.org/c8/6a/c86a770b7cbdc1b4/0500311928/</t>
  </si>
  <si>
    <t>/bil/data/c8/6a/c86a770b7cbdc1b4/0500311928/</t>
  </si>
  <si>
    <t>https://download.brainimagelibrary.org/c8/6a/c86a770b7cbdc1b4/0500312484/</t>
  </si>
  <si>
    <t>/bil/data/c8/6a/c86a770b7cbdc1b4/0500312484/</t>
  </si>
  <si>
    <t>Nos1-CreERT2</t>
  </si>
  <si>
    <t>https://download.brainimagelibrary.org/c8/6a/c86a770b7cbdc1b4/0500312854/</t>
  </si>
  <si>
    <t>/bil/data/c8/6a/c86a770b7cbdc1b4/0500312854/</t>
  </si>
  <si>
    <t>Dbh-Cre_KH212</t>
  </si>
  <si>
    <t>https://download.brainimagelibrary.org/c8/6a/c86a770b7cbdc1b4/0500313222/</t>
  </si>
  <si>
    <t>/bil/data/c8/6a/c86a770b7cbdc1b4/0500313222/</t>
  </si>
  <si>
    <t>https://download.brainimagelibrary.org/c8/6a/c86a770b7cbdc1b4/0500313400/</t>
  </si>
  <si>
    <t>/bil/data/c8/6a/c86a770b7cbdc1b4/0500313400/</t>
  </si>
  <si>
    <t>Ctgf-T2A-dgCre</t>
  </si>
  <si>
    <t>https://download.brainimagelibrary.org/c8/6a/c86a770b7cbdc1b4/0500313590/</t>
  </si>
  <si>
    <t>/bil/data/c8/6a/c86a770b7cbdc1b4/0500313590/</t>
  </si>
  <si>
    <t>https://download.brainimagelibrary.org/c8/6a/c86a770b7cbdc1b4/0500313956/</t>
  </si>
  <si>
    <t>/bil/data/c8/6a/c86a770b7cbdc1b4/0500313956/</t>
  </si>
  <si>
    <t>Slc6a4-Cre_ET33</t>
  </si>
  <si>
    <t>https://download.brainimagelibrary.org/c8/6a/c86a770b7cbdc1b4/0500314142/</t>
  </si>
  <si>
    <t>/bil/data/c8/6a/c86a770b7cbdc1b4/0500314142/</t>
  </si>
  <si>
    <t>Cux2-CreERT2</t>
  </si>
  <si>
    <t>https://download.brainimagelibrary.org/c8/6a/c86a770b7cbdc1b4/0500314324/</t>
  </si>
  <si>
    <t>/bil/data/c8/6a/c86a770b7cbdc1b4/0500314324/</t>
  </si>
  <si>
    <t>https://download.brainimagelibrary.org/c8/6a/c86a770b7cbdc1b4/0500314692/</t>
  </si>
  <si>
    <t>/bil/data/c8/6a/c86a770b7cbdc1b4/0500314692/</t>
  </si>
  <si>
    <t>https://download.brainimagelibrary.org/c8/6a/c86a770b7cbdc1b4/0500314694/</t>
  </si>
  <si>
    <t>/bil/data/c8/6a/c86a770b7cbdc1b4/0500314694/</t>
  </si>
  <si>
    <t>Tac2-IRES2-Cre</t>
  </si>
  <si>
    <t>https://download.brainimagelibrary.org/c8/6a/c86a770b7cbdc1b4/0500333512/</t>
  </si>
  <si>
    <t>/bil/data/c8/6a/c86a770b7cbdc1b4/0500333512/</t>
  </si>
  <si>
    <t>Prkcd-GluCla-CFP-IRES-Cre</t>
  </si>
  <si>
    <t>https://download.brainimagelibrary.org/c8/6a/c86a770b7cbdc1b4/0500334616/</t>
  </si>
  <si>
    <t>/bil/data/c8/6a/c86a770b7cbdc1b4/0500334616/</t>
  </si>
  <si>
    <t>https://download.brainimagelibrary.org/c8/6a/c86a770b7cbdc1b4/0500334800/</t>
  </si>
  <si>
    <t>/bil/data/c8/6a/c86a770b7cbdc1b4/0500334800/</t>
  </si>
  <si>
    <t>https://download.brainimagelibrary.org/c8/6a/c86a770b7cbdc1b4/0500336426/</t>
  </si>
  <si>
    <t>/bil/data/c8/6a/c86a770b7cbdc1b4/0500336426/</t>
  </si>
  <si>
    <t>Calb2-IRES-Cre</t>
  </si>
  <si>
    <t>https://download.brainimagelibrary.org/c8/6a/c86a770b7cbdc1b4/0500337378/</t>
  </si>
  <si>
    <t>/bil/data/c8/6a/c86a770b7cbdc1b4/0500337378/</t>
  </si>
  <si>
    <t>Dlg3-Cre_KG118</t>
  </si>
  <si>
    <t>https://download.brainimagelibrary.org/c8/6a/c86a770b7cbdc1b4/0500337560/</t>
  </si>
  <si>
    <t>/bil/data/c8/6a/c86a770b7cbdc1b4/0500337560/</t>
  </si>
  <si>
    <t>Grp-Cre_KH288</t>
  </si>
  <si>
    <t>https://download.brainimagelibrary.org/c8/6a/c86a770b7cbdc1b4/0500337562/</t>
  </si>
  <si>
    <t>/bil/data/c8/6a/c86a770b7cbdc1b4/0500337562/</t>
  </si>
  <si>
    <t>Gpr26-Cre_KO250</t>
  </si>
  <si>
    <t>https://download.brainimagelibrary.org/c8/6a/c86a770b7cbdc1b4/0500337744/</t>
  </si>
  <si>
    <t>/bil/data/c8/6a/c86a770b7cbdc1b4/0500337744/</t>
  </si>
  <si>
    <t>Crh-IRES-Cre_BL</t>
  </si>
  <si>
    <t>https://download.brainimagelibrary.org/c8/6a/c86a770b7cbdc1b4/0500339216/</t>
  </si>
  <si>
    <t>/bil/data/c8/6a/c86a770b7cbdc1b4/0500339216/</t>
  </si>
  <si>
    <t>https://download.brainimagelibrary.org/c8/6a/c86a770b7cbdc1b4/0500339586/</t>
  </si>
  <si>
    <t>/bil/data/c8/6a/c86a770b7cbdc1b4/0500339586/</t>
  </si>
  <si>
    <t>Gal-Cre_KI87</t>
  </si>
  <si>
    <t>https://download.brainimagelibrary.org/c8/6a/c86a770b7cbdc1b4/0500339952/</t>
  </si>
  <si>
    <t>/bil/data/c8/6a/c86a770b7cbdc1b4/0500339952/</t>
  </si>
  <si>
    <t>https://download.brainimagelibrary.org/c8/6a/c86a770b7cbdc1b4/0500349149/</t>
  </si>
  <si>
    <t>/bil/data/c8/6a/c86a770b7cbdc1b4/0500349149/</t>
  </si>
  <si>
    <t>Kcng4-Cre</t>
  </si>
  <si>
    <t>https://download.brainimagelibrary.org/c8/6a/c86a770b7cbdc1b4/0500349517/</t>
  </si>
  <si>
    <t>/bil/data/c8/6a/c86a770b7cbdc1b4/0500349517/</t>
  </si>
  <si>
    <t>https://download.brainimagelibrary.org/c8/6a/c86a770b7cbdc1b4/0500350091/</t>
  </si>
  <si>
    <t>/bil/data/c8/6a/c86a770b7cbdc1b4/0500350091/</t>
  </si>
  <si>
    <t>Etv1-CreERT2</t>
  </si>
  <si>
    <t>https://download.brainimagelibrary.org/c8/6a/c86a770b7cbdc1b4/0500350100/</t>
  </si>
  <si>
    <t>/bil/data/c8/6a/c86a770b7cbdc1b4/0500350100/</t>
  </si>
  <si>
    <t>Esr2-IRES2-Cre</t>
  </si>
  <si>
    <t>https://download.brainimagelibrary.org/c8/6a/c86a770b7cbdc1b4/0500351754/</t>
  </si>
  <si>
    <t>/bil/data/c8/6a/c86a770b7cbdc1b4/0500351754/</t>
  </si>
  <si>
    <t>Slc17a7-IRES2-Cre</t>
  </si>
  <si>
    <t>https://download.brainimagelibrary.org/c8/6a/c86a770b7cbdc1b4/0500351809/</t>
  </si>
  <si>
    <t>/bil/data/c8/6a/c86a770b7cbdc1b4/0500351809/</t>
  </si>
  <si>
    <t>Gnb4-IRES2-CreERT2</t>
  </si>
  <si>
    <t>https://download.brainimagelibrary.org/c8/6a/c86a770b7cbdc1b4/0500351909/</t>
  </si>
  <si>
    <t>/bil/data/c8/6a/c86a770b7cbdc1b4/0500351909/</t>
  </si>
  <si>
    <t>Cart-IRES2-Cre</t>
  </si>
  <si>
    <t>https://download.brainimagelibrary.org/c8/6a/c86a770b7cbdc1b4/0500352124/</t>
  </si>
  <si>
    <t>/bil/data/c8/6a/c86a770b7cbdc1b4/0500352124/</t>
  </si>
  <si>
    <t>Htr3a-Cre_NO152</t>
  </si>
  <si>
    <t>https://download.brainimagelibrary.org/c8/6a/c86a770b7cbdc1b4/0500352395/</t>
  </si>
  <si>
    <t>/bil/data/c8/6a/c86a770b7cbdc1b4/0500352395/</t>
  </si>
  <si>
    <t>Foxp2-IRES-Cre</t>
  </si>
  <si>
    <t>https://download.brainimagelibrary.org/c8/6a/c86a770b7cbdc1b4/0500352463/</t>
  </si>
  <si>
    <t>/bil/data/c8/6a/c86a770b7cbdc1b4/0500352463/</t>
  </si>
  <si>
    <t>Plxnd1-CreER</t>
  </si>
  <si>
    <t>https://download.brainimagelibrary.org/c8/6a/c86a770b7cbdc1b4/0500352511/</t>
  </si>
  <si>
    <t>/bil/data/c8/6a/c86a770b7cbdc1b4/0500352511/</t>
  </si>
  <si>
    <t>Tacr1-T2A-Cre</t>
  </si>
  <si>
    <t>https://download.brainimagelibrary.org/c8/6a/c86a770b7cbdc1b4/0500352578/</t>
  </si>
  <si>
    <t>/bil/data/c8/6a/c86a770b7cbdc1b4/0500352578/</t>
  </si>
  <si>
    <t>Htr1a-IRES2-Cre</t>
  </si>
  <si>
    <t>https://download.brainimagelibrary.org/c8/6a/c86a770b7cbdc1b4/0500352831/</t>
  </si>
  <si>
    <t>/bil/data/c8/6a/c86a770b7cbdc1b4/0500352831/</t>
  </si>
  <si>
    <t>https://download.brainimagelibrary.org/c8/6a/c86a770b7cbdc1b4/0500352858/</t>
  </si>
  <si>
    <t>/bil/data/c8/6a/c86a770b7cbdc1b4/0500352858/</t>
  </si>
  <si>
    <t>https://download.brainimagelibrary.org/c8/6a/c86a770b7cbdc1b4/0500353042/</t>
  </si>
  <si>
    <t>/bil/data/c8/6a/c86a770b7cbdc1b4/0500353042/</t>
  </si>
  <si>
    <t>https://download.brainimagelibrary.org/c8/6a/c86a770b7cbdc1b4/0500353224/</t>
  </si>
  <si>
    <t>/bil/data/c8/6a/c86a770b7cbdc1b4/0500353224/</t>
  </si>
  <si>
    <t>https://download.brainimagelibrary.org/c8/6a/c86a770b7cbdc1b4/0500353567/</t>
  </si>
  <si>
    <t>/bil/data/c8/6a/c86a770b7cbdc1b4/0500353567/</t>
  </si>
  <si>
    <t>Ndnf-IRES2-dgCre</t>
  </si>
  <si>
    <t>https://download.brainimagelibrary.org/c8/6a/c86a770b7cbdc1b4/0500353594/</t>
  </si>
  <si>
    <t>/bil/data/c8/6a/c86a770b7cbdc1b4/0500353594/</t>
  </si>
  <si>
    <t>Slc6a3-Cre</t>
  </si>
  <si>
    <t>https://download.brainimagelibrary.org/c8/6a/c86a770b7cbdc1b4/0500353613/</t>
  </si>
  <si>
    <t>/bil/data/c8/6a/c86a770b7cbdc1b4/0500353613/</t>
  </si>
  <si>
    <t>https://download.brainimagelibrary.org/c8/6a/c86a770b7cbdc1b4/0500354044/</t>
  </si>
  <si>
    <t>/bil/data/c8/6a/c86a770b7cbdc1b4/0500354044/</t>
  </si>
  <si>
    <t>Pdyn-T2A-CreERT2</t>
  </si>
  <si>
    <t>https://download.brainimagelibrary.org/c8/6a/c86a770b7cbdc1b4/0500354092/</t>
  </si>
  <si>
    <t>/bil/data/c8/6a/c86a770b7cbdc1b4/0500354092/</t>
  </si>
  <si>
    <t>https://download.brainimagelibrary.org/c8/6a/c86a770b7cbdc1b4/0500354100/</t>
  </si>
  <si>
    <t>/bil/data/c8/6a/c86a770b7cbdc1b4/0500354100/</t>
  </si>
  <si>
    <t>Slc17a8-IRES2-Cre</t>
  </si>
  <si>
    <t>https://download.brainimagelibrary.org/c8/6a/c86a770b7cbdc1b4/0500354116/</t>
  </si>
  <si>
    <t>/bil/data/c8/6a/c86a770b7cbdc1b4/0500354116/</t>
  </si>
  <si>
    <t>PB-mCitrine_P170</t>
  </si>
  <si>
    <t>https://download.brainimagelibrary.org/c8/6a/c86a770b7cbdc1b4/0500354209/</t>
  </si>
  <si>
    <t>/bil/data/c8/6a/c86a770b7cbdc1b4/0500354209/</t>
  </si>
  <si>
    <t>Calb1-IRES2-Cre</t>
  </si>
  <si>
    <t>https://download.brainimagelibrary.org/c8/6a/c86a770b7cbdc1b4/0500354210/</t>
  </si>
  <si>
    <t>/bil/data/c8/6a/c86a770b7cbdc1b4/0500354210/</t>
  </si>
  <si>
    <t>PB-mCitrine_P038</t>
  </si>
  <si>
    <t>https://download.brainimagelibrary.org/8a/d7/8ad742d9c0b886fd/Calb1_GFP_F_F5_200420</t>
  </si>
  <si>
    <t>/bil/data/8a/d7/8ad742d9c0b886fd/Calb1_GFP_F_F5_200420</t>
  </si>
  <si>
    <t>8ad742d9c0b886fd</t>
  </si>
  <si>
    <t>Calb1_GFP_F5_200420</t>
  </si>
  <si>
    <t>CellTypeCreMouseLine:Calb1-Cre; CreReporter:H2B-GFP</t>
  </si>
  <si>
    <t>Cell type distribution in female and male mouse brains</t>
  </si>
  <si>
    <t>https://download.brainimagelibrary.org/8a/d7/8ad742d9c0b886fd/Calb1_GFP_F_F7_201008</t>
  </si>
  <si>
    <t>/bil/data/8a/d7/8ad742d9c0b886fd/Calb1_GFP_F_F7_201008</t>
  </si>
  <si>
    <t>Calb1_GFP_F7_201008</t>
  </si>
  <si>
    <t>CellTypeCreMouseLine:Calb1-Cre; CreReporter:H2B-GFP; MouseStrain:C57BL/6</t>
  </si>
  <si>
    <t>https://download.brainimagelibrary.org/8a/d7/8ad742d9c0b886fd/Calb1_GFP_F_F8_201009</t>
  </si>
  <si>
    <t>/bil/data/8a/d7/8ad742d9c0b886fd/Calb1_GFP_F_F8_201009</t>
  </si>
  <si>
    <t>Calb1_GFP_F8_201009</t>
  </si>
  <si>
    <t>https://download.brainimagelibrary.org/8a/d7/8ad742d9c0b886fd/Calb1_GFP_M_M6_200516</t>
  </si>
  <si>
    <t>/bil/data/8a/d7/8ad742d9c0b886fd/Calb1_GFP_M_M6_200516</t>
  </si>
  <si>
    <t>Calb1_GFP_M6_200516</t>
  </si>
  <si>
    <t>https://download.brainimagelibrary.org/8a/d7/8ad742d9c0b886fd/Calb1_GFP_M_M8_201008</t>
  </si>
  <si>
    <t>/bil/data/8a/d7/8ad742d9c0b886fd/Calb1_GFP_M_M8_201008</t>
  </si>
  <si>
    <t>Calb1_GFP_M8_201008</t>
  </si>
  <si>
    <t>https://download.brainimagelibrary.org/8a/d7/8ad742d9c0b886fd/NOS1_GFP_F_F10_201015</t>
  </si>
  <si>
    <t>/bil/data/8a/d7/8ad742d9c0b886fd/NOS1_GFP_F_F10_201015</t>
  </si>
  <si>
    <t>Nos1_GFP_F10_201015</t>
  </si>
  <si>
    <t>CellTypeCreMouseLine:NOS1-Cre; CreReporter:H2B-GFP; MouseStrain:C57BL/6</t>
  </si>
  <si>
    <t>https://download.brainimagelibrary.org/8a/d7/8ad742d9c0b886fd/NOS1_GFP_F_F11_201016</t>
  </si>
  <si>
    <t>/bil/data/8a/d7/8ad742d9c0b886fd/NOS1_GFP_F_F11_201016</t>
  </si>
  <si>
    <t>Nos1_GFP_F11_201016</t>
  </si>
  <si>
    <t>CellTypeCreMouseLine:NOS1-Cre; CreReporter:H2B-GFP</t>
  </si>
  <si>
    <t>https://download.brainimagelibrary.org/8a/d7/8ad742d9c0b886fd/NOS1_GFP_F_F5_200423</t>
  </si>
  <si>
    <t>/bil/data/8a/d7/8ad742d9c0b886fd/NOS1_GFP_F_F5_200423</t>
  </si>
  <si>
    <t>Nos1_GFP_F5_200423</t>
  </si>
  <si>
    <t>R26-CAG-LSL-H2B-GFP/R26-CAG-LSL-H2B-GFP; nNos1/nNos1</t>
  </si>
  <si>
    <t>https://download.brainimagelibrary.org/8a/d7/8ad742d9c0b886fd/NOS1_GFP_M_M1_200401</t>
  </si>
  <si>
    <t>/bil/data/8a/d7/8ad742d9c0b886fd/NOS1_GFP_M_M1_200401</t>
  </si>
  <si>
    <t>Nos1_GFP_M1_200401</t>
  </si>
  <si>
    <t>https://download.brainimagelibrary.org/8a/d7/8ad742d9c0b886fd/NOS1_GFP_M_M6_200525</t>
  </si>
  <si>
    <t>/bil/data/8a/d7/8ad742d9c0b886fd/NOS1_GFP_M_M6_200525</t>
  </si>
  <si>
    <t>Nos1_GFP_M6_200525</t>
  </si>
  <si>
    <t>https://download.brainimagelibrary.org/8a/d7/8ad742d9c0b886fd/NOS1_GFP_M_M7_201018</t>
  </si>
  <si>
    <t>/bil/data/8a/d7/8ad742d9c0b886fd/NOS1_GFP_M_M7_201018</t>
  </si>
  <si>
    <t>Nos1_GFP_M7_201018</t>
  </si>
  <si>
    <t>https://download.brainimagelibrary.org/8a/d7/8ad742d9c0b886fd/NPY1_GFP_F_F1_200507</t>
  </si>
  <si>
    <t>/bil/data/8a/d7/8ad742d9c0b886fd/NPY1_GFP_F_F1_200507</t>
  </si>
  <si>
    <t>Npy1_GFP_F1_200507</t>
  </si>
  <si>
    <t>R26-CAG-LSL-H2B-GFP/R26-CAG-LSL-H2B-GFP; Npy1/Npy1</t>
  </si>
  <si>
    <t>https://download.brainimagelibrary.org/8a/d7/8ad742d9c0b886fd/NPY1_GFP_F_F2_200508</t>
  </si>
  <si>
    <t>/bil/data/8a/d7/8ad742d9c0b886fd/NPY1_GFP_F_F2_200508</t>
  </si>
  <si>
    <t>Npy1_GFP_F2_200508</t>
  </si>
  <si>
    <t>https://download.brainimagelibrary.org/8a/d7/8ad742d9c0b886fd/NPY1_GFP_F_F3_200511</t>
  </si>
  <si>
    <t>/bil/data/8a/d7/8ad742d9c0b886fd/NPY1_GFP_F_F3_200511</t>
  </si>
  <si>
    <t>Npy1_GFP_F3_200511</t>
  </si>
  <si>
    <t>https://download.brainimagelibrary.org/8a/d7/8ad742d9c0b886fd/NPY1_GFP_F_F4_200512</t>
  </si>
  <si>
    <t>/bil/data/8a/d7/8ad742d9c0b886fd/NPY1_GFP_F_F4_200512</t>
  </si>
  <si>
    <t>Npy1_GFP_F4_200512</t>
  </si>
  <si>
    <t>https://download.brainimagelibrary.org/8a/d7/8ad742d9c0b886fd/NPY1_GFP_F_F5_200513</t>
  </si>
  <si>
    <t>/bil/data/8a/d7/8ad742d9c0b886fd/NPY1_GFP_F_F5_200513</t>
  </si>
  <si>
    <t>Npy1_GFP_F5_200513</t>
  </si>
  <si>
    <t>https://download.brainimagelibrary.org/8a/d7/8ad742d9c0b886fd/NPY1_GFP_F_F6_200515</t>
  </si>
  <si>
    <t>/bil/data/8a/d7/8ad742d9c0b886fd/NPY1_GFP_F_F6_200515</t>
  </si>
  <si>
    <t>Npy1_GFP_F6_200515</t>
  </si>
  <si>
    <t>https://download.brainimagelibrary.org/8a/d7/8ad742d9c0b886fd/NPY1_GFP_F_F7_201012</t>
  </si>
  <si>
    <t>/bil/data/8a/d7/8ad742d9c0b886fd/NPY1_GFP_F_F7_201012</t>
  </si>
  <si>
    <t>Npy1_GFP_F7_201012</t>
  </si>
  <si>
    <t>CellTypeCreMouseLine:NPY-Cre; CreReporter:H2B-GFP; MouseStrain:C57BL/6</t>
  </si>
  <si>
    <t>https://download.brainimagelibrary.org/8a/d7/8ad742d9c0b886fd/NPY1_GFP_F_F8_201013</t>
  </si>
  <si>
    <t>/bil/data/8a/d7/8ad742d9c0b886fd/NPY1_GFP_F_F8_201013</t>
  </si>
  <si>
    <t>Npy1_GFP_F8_201013</t>
  </si>
  <si>
    <t>https://download.brainimagelibrary.org/8a/d7/8ad742d9c0b886fd/NPY1_GFP_M_M1_200330</t>
  </si>
  <si>
    <t>/bil/data/8a/d7/8ad742d9c0b886fd/NPY1_GFP_M_M1_200330</t>
  </si>
  <si>
    <t>Npy1_GFP_M1_200330</t>
  </si>
  <si>
    <t>https://download.brainimagelibrary.org/8a/d7/8ad742d9c0b886fd/NPY1_GFP_M_M3_200427</t>
  </si>
  <si>
    <t>/bil/data/8a/d7/8ad742d9c0b886fd/NPY1_GFP_M_M3_200427</t>
  </si>
  <si>
    <t>Npy1_GFP_M3_200427</t>
  </si>
  <si>
    <t>https://download.brainimagelibrary.org/8a/d7/8ad742d9c0b886fd/NPY1_GFP_M_M4_200428</t>
  </si>
  <si>
    <t>/bil/data/8a/d7/8ad742d9c0b886fd/NPY1_GFP_M_M4_200428</t>
  </si>
  <si>
    <t>Npy1_GFP_M4_200428</t>
  </si>
  <si>
    <t>https://download.brainimagelibrary.org/8a/d7/8ad742d9c0b886fd/NPY1_GFP_M_M5_200429</t>
  </si>
  <si>
    <t>/bil/data/8a/d7/8ad742d9c0b886fd/NPY1_GFP_M_M5_200429</t>
  </si>
  <si>
    <t>Npy1_GFP_M5_200429</t>
  </si>
  <si>
    <t>https://download.brainimagelibrary.org/8a/d7/8ad742d9c0b886fd/NPY1_GFP_M_M6_200430</t>
  </si>
  <si>
    <t>/bil/data/8a/d7/8ad742d9c0b886fd/NPY1_GFP_M_M6_200430</t>
  </si>
  <si>
    <t>Npy1_GFP_M6_200430</t>
  </si>
  <si>
    <t>https://download.brainimagelibrary.org/8a/d7/8ad742d9c0b886fd/NPY1_GFP_M_M7_200502</t>
  </si>
  <si>
    <t>/bil/data/8a/d7/8ad742d9c0b886fd/NPY1_GFP_M_M7_200502</t>
  </si>
  <si>
    <t>Npy1_GFP_M7_200502</t>
  </si>
  <si>
    <t>https://download.brainimagelibrary.org/8a/d7/8ad742d9c0b886fd/NPY1_GFP_M_M8_200504</t>
  </si>
  <si>
    <t>/bil/data/8a/d7/8ad742d9c0b886fd/NPY1_GFP_M_M8_200504</t>
  </si>
  <si>
    <t>Npy1_GFP_M8_200504</t>
  </si>
  <si>
    <t>https://download.brainimagelibrary.org/8a/d7/8ad742d9c0b886fd/NPY1_GFP_M_M9_201014</t>
  </si>
  <si>
    <t>/bil/data/8a/d7/8ad742d9c0b886fd/NPY1_GFP_M_M9_201014</t>
  </si>
  <si>
    <t>Npy1_GFP_M9_201014</t>
  </si>
  <si>
    <t>https://download.brainimagelibrary.org/8a/d7/8ad742d9c0b886fd/Oxt_GFP_F_F4_181218</t>
  </si>
  <si>
    <t>/bil/data/8a/d7/8ad742d9c0b886fd/Oxt_GFP_F_F4_181218</t>
  </si>
  <si>
    <t>Oxt_GFP_F4_181218</t>
  </si>
  <si>
    <t>R26-CAG-LSL-H2B-GFP/R26-CAG-LSL-H2B-GFP; Oxytocin/Oxytocin</t>
  </si>
  <si>
    <t>https://download.brainimagelibrary.org/8a/d7/8ad742d9c0b886fd/Oxt_GFP_F_F5_181220</t>
  </si>
  <si>
    <t>/bil/data/8a/d7/8ad742d9c0b886fd/Oxt_GFP_F_F5_181220</t>
  </si>
  <si>
    <t>Oxt_GFP_F5_181220</t>
  </si>
  <si>
    <t>https://download.brainimagelibrary.org/8a/d7/8ad742d9c0b886fd/Oxt_GFP_M_M5_181130</t>
  </si>
  <si>
    <t>/bil/data/8a/d7/8ad742d9c0b886fd/Oxt_GFP_M_M5_181130</t>
  </si>
  <si>
    <t>Oxt_GFP_M5_181130</t>
  </si>
  <si>
    <t>https://download.brainimagelibrary.org/8a/d7/8ad742d9c0b886fd/Oxt_GFP_M_M6_181203</t>
  </si>
  <si>
    <t>/bil/data/8a/d7/8ad742d9c0b886fd/Oxt_GFP_M_M6_181203</t>
  </si>
  <si>
    <t>Oxt_GFP_M6_181203</t>
  </si>
  <si>
    <t>https://download.brainimagelibrary.org/8a/d7/8ad742d9c0b886fd/Oxt_GFP_M_M7_181206</t>
  </si>
  <si>
    <t>/bil/data/8a/d7/8ad742d9c0b886fd/Oxt_GFP_M_M7_181206</t>
  </si>
  <si>
    <t>Oxt_GFP_M7_181206</t>
  </si>
  <si>
    <t>https://download.brainimagelibrary.org/8a/d7/8ad742d9c0b886fd/Oxt_GFP_M_M8_181210</t>
  </si>
  <si>
    <t>/bil/data/8a/d7/8ad742d9c0b886fd/Oxt_GFP_M_M8_181210</t>
  </si>
  <si>
    <t>Oxt_GFP_M8_181220</t>
  </si>
  <si>
    <t>https://download.brainimagelibrary.org/8a/d7/8ad742d9c0b886fd/Oxt_GFP_M_M9_181211</t>
  </si>
  <si>
    <t>/bil/data/8a/d7/8ad742d9c0b886fd/Oxt_GFP_M_M9_181211</t>
  </si>
  <si>
    <t>Oxt_GFP_M9_181221</t>
  </si>
  <si>
    <t>https://download.brainimagelibrary.org/8a/d7/8ad742d9c0b886fd/Pdyn_GFP_M_M10_201001</t>
  </si>
  <si>
    <t>/bil/data/8a/d7/8ad742d9c0b886fd/Pdyn_GFP_M_M10_201001</t>
  </si>
  <si>
    <t>Pdyn_GFP_M10_200101</t>
  </si>
  <si>
    <t>CellTypeCreMouseLine:PDYN-Cre; CreReporter:H2B-GFP; MouseStrain:C57BL/6</t>
  </si>
  <si>
    <t>https://download.brainimagelibrary.org/8a/d7/8ad742d9c0b886fd/Pdyn_GFP_M_M5_191222</t>
  </si>
  <si>
    <t>/bil/data/8a/d7/8ad742d9c0b886fd/Pdyn_GFP_M_M5_191222</t>
  </si>
  <si>
    <t>Pdyn_GFP_M5_191222</t>
  </si>
  <si>
    <t>R26-CAG-LSL-H2B-GFP/R26-CAG-LSL-H2B-GFP; Pdyn/Pdyn</t>
  </si>
  <si>
    <t>https://download.brainimagelibrary.org/8a/d7/8ad742d9c0b886fd/Pdyn_GFP_M_M8_191227</t>
  </si>
  <si>
    <t>/bil/data/8a/d7/8ad742d9c0b886fd/Pdyn_GFP_M_M8_191227</t>
  </si>
  <si>
    <t>Pdyn_GFP_M8_191227</t>
  </si>
  <si>
    <t>https://download.brainimagelibrary.org/8a/d7/8ad742d9c0b886fd/Pdyn_GFP_M_M9_191229</t>
  </si>
  <si>
    <t>/bil/data/8a/d7/8ad742d9c0b886fd/Pdyn_GFP_M_M9_191229</t>
  </si>
  <si>
    <t>Pdyn_GFP_M9_191229</t>
  </si>
  <si>
    <t>https://download.brainimagelibrary.org/8a/d7/8ad742d9c0b886fd/SERT_GFP_F_F2_200115</t>
  </si>
  <si>
    <t>/bil/data/8a/d7/8ad742d9c0b886fd/SERT_GFP_F_F2_200115</t>
  </si>
  <si>
    <t>SERT_GFP_F2_200115</t>
  </si>
  <si>
    <t>R26-CAG-LSL-H2B-GFP/R26-CAG-LSL-H2B-GFP; Sert/wt</t>
  </si>
  <si>
    <t>https://download.brainimagelibrary.org/8a/d7/8ad742d9c0b886fd/SERT_GFP_F_F3_200123</t>
  </si>
  <si>
    <t>/bil/data/8a/d7/8ad742d9c0b886fd/SERT_GFP_F_F3_200123</t>
  </si>
  <si>
    <t>SERT_GFP_F3_200123</t>
  </si>
  <si>
    <t>https://download.brainimagelibrary.org/8a/d7/8ad742d9c0b886fd/SERT_GFP_F_F6_200128</t>
  </si>
  <si>
    <t>/bil/data/8a/d7/8ad742d9c0b886fd/SERT_GFP_F_F6_200128</t>
  </si>
  <si>
    <t>SERT_GFP_F6_200128</t>
  </si>
  <si>
    <t>https://download.brainimagelibrary.org/8a/d7/8ad742d9c0b886fd/SERT_GFP_F_F8_200131</t>
  </si>
  <si>
    <t>/bil/data/8a/d7/8ad742d9c0b886fd/SERT_GFP_F_F8_200131</t>
  </si>
  <si>
    <t>SERT_GFP_F8_200131</t>
  </si>
  <si>
    <t>https://download.brainimagelibrary.org/8a/d7/8ad742d9c0b886fd/SERT_GFP_M_M1_191230</t>
  </si>
  <si>
    <t>/bil/data/8a/d7/8ad742d9c0b886fd/SERT_GFP_M_M1_191230</t>
  </si>
  <si>
    <t>SERT_GFP_M1_191230</t>
  </si>
  <si>
    <t>https://download.brainimagelibrary.org/8a/d7/8ad742d9c0b886fd/SERT_GFP_M_M4_200104</t>
  </si>
  <si>
    <t>/bil/data/8a/d7/8ad742d9c0b886fd/SERT_GFP_M_M4_200104</t>
  </si>
  <si>
    <t>SERT_GFP_M4_200104</t>
  </si>
  <si>
    <t>https://download.brainimagelibrary.org/8a/d7/8ad742d9c0b886fd/Slc17a6_GFP_F_484308_200706</t>
  </si>
  <si>
    <t>/bil/data/8a/d7/8ad742d9c0b886fd/Slc17a6_GFP_F_484308_200706</t>
  </si>
  <si>
    <t>Slc17a6_GFP_484308_200706</t>
  </si>
  <si>
    <t>https://download.brainimagelibrary.org/8a/d7/8ad742d9c0b886fd/Slc17a6_GFP_M_492023_200708</t>
  </si>
  <si>
    <t>/bil/data/8a/d7/8ad742d9c0b886fd/Slc17a6_GFP_M_492023_200708</t>
  </si>
  <si>
    <t>Slc17a6_GFP_492023_200708</t>
  </si>
  <si>
    <t>https://download.brainimagelibrary.org/8a/d7/8ad742d9c0b886fd/Slc17a6_GFP_M_492024_200707</t>
  </si>
  <si>
    <t>/bil/data/8a/d7/8ad742d9c0b886fd/Slc17a6_GFP_M_492024_200707</t>
  </si>
  <si>
    <t>Slc17a6_GFP_492024_200707</t>
  </si>
  <si>
    <t>https://download.brainimagelibrary.org/8a/d7/8ad742d9c0b886fd/Slc17a6_GFP_M_513119_200712</t>
  </si>
  <si>
    <t>/bil/data/8a/d7/8ad742d9c0b886fd/Slc17a6_GFP_M_513119_200712</t>
  </si>
  <si>
    <t>Slc17a6_GFP_513119_200712</t>
  </si>
  <si>
    <t>https://download.brainimagelibrary.org/8a/d7/8ad742d9c0b886fd/Snap25_GFP_F_527922_200819</t>
  </si>
  <si>
    <t>/bil/data/8a/d7/8ad742d9c0b886fd/Snap25_GFP_F_527922_200819</t>
  </si>
  <si>
    <t>Snap25_GFP_527922_200819</t>
  </si>
  <si>
    <t>R26-CAG-LSL-H2B-GFP/R26-CAG-LSL-H2B-GFP; Snap25/Snap25</t>
  </si>
  <si>
    <t>https://download.brainimagelibrary.org/8a/d7/8ad742d9c0b886fd/Snap25_GFP_M_491287_200302</t>
  </si>
  <si>
    <t>/bil/data/8a/d7/8ad742d9c0b886fd/Snap25_GFP_M_491287_200302</t>
  </si>
  <si>
    <t>Snap25_GFP_491287_200302</t>
  </si>
  <si>
    <t>https://download.brainimagelibrary.org/8a/d7/8ad742d9c0b886fd/Snap25_GFP_M_512647_200730</t>
  </si>
  <si>
    <t>/bil/data/8a/d7/8ad742d9c0b886fd/Snap25_GFP_M_512647_200730</t>
  </si>
  <si>
    <t>Snap25_GFP_512647_200730</t>
  </si>
  <si>
    <t>https://download.brainimagelibrary.org/8a/d7/8ad742d9c0b886fd/TH_GFP_F_F2_200211</t>
  </si>
  <si>
    <t>/bil/data/8a/d7/8ad742d9c0b886fd/TH_GFP_F_F2_200211</t>
  </si>
  <si>
    <t>TH_GFP_F2_200211</t>
  </si>
  <si>
    <t>R26-CAG-LSL-H2B-GFP/R26-CAG-LSL-H2B-GFP; TH/wt</t>
  </si>
  <si>
    <t>https://download.brainimagelibrary.org/8a/d7/8ad742d9c0b886fd/TH_GFP_M_M1_200116</t>
  </si>
  <si>
    <t>/bil/data/8a/d7/8ad742d9c0b886fd/TH_GFP_M_M1_200116</t>
  </si>
  <si>
    <t>TH_GFP_M1_200116</t>
  </si>
  <si>
    <t>https://download.brainimagelibrary.org/2f/12/2f12b1a3901e4181/mouseID_486478-196478</t>
  </si>
  <si>
    <t>/bil/data/2f/12/2f12b1a3901e4181/mouseID_486478-196478</t>
  </si>
  <si>
    <t>2f12b1a3901e4181</t>
  </si>
  <si>
    <t>Tle4-CreER;Ai166</t>
  </si>
  <si>
    <t>Neuron Morphology data in TeraFly format from fMOST experiments in mouse brain, Brain ID 486478-196478</t>
  </si>
  <si>
    <t>Our goal is to create high resolution whole mouse brain datasets with fluorescence micro-optical sectioning tomography (fMOST) imaging method for reconstructing complete morphologies of specific individual neurons. Transgenic or viral strategies were used to sparsely label specific neuron populations in the brain with fluorescent reporters. For whole-brain imaging, the intact brain was embedded in glycol methacrylate resin. By using the fMOST technology, each embedded brain can be imaged at 0.3 x 0.3 x 1 micron resolution. This entire strategy can acquire a three-dimensional image set that can identify dendrites, axons and their terminals across the whole mouse brain. This collection may contain raw image data, complete morphologies of individual neurons in raw image space (.swc, Âµm) and a version of the morphology registered to the Allen Mouse Brain Common Coordinate Framework v3 (CCFv3) (.swc, Âµm).</t>
  </si>
  <si>
    <t>https://download.brainimagelibrary.org/2f/12/2f12b1a3901e4181/mouseID_339952-17782</t>
  </si>
  <si>
    <t>/bil/data/2f/12/2f12b1a3901e4181/mouseID_339952-17782</t>
  </si>
  <si>
    <t>Gnb4-IRES2-CreERT2;Ai82;Ai140</t>
  </si>
  <si>
    <t>Neuron Morphology data in TeraFly format from fMOST experiments in mouse brain, Brain ID 339952-17782</t>
  </si>
  <si>
    <t>https://download.brainimagelibrary.org/2f/12/2f12b1a3901e4181/mouseID_360835_18049</t>
  </si>
  <si>
    <t>/bil/data/2f/12/2f12b1a3901e4181/mouseID_360835_18049</t>
  </si>
  <si>
    <t>Slc6a4-CreERT2_EZ13;Ai166</t>
  </si>
  <si>
    <t>Neuron Morphology data in TeraFly format from fMOST experiments in mouse brain, Brain ID 360835-18049</t>
  </si>
  <si>
    <t>https://download.brainimagelibrary.org/2f/12/2f12b1a3901e4181/mouseID_362188-191815</t>
  </si>
  <si>
    <t>/bil/data/2f/12/2f12b1a3901e4181/mouseID_362188-191815</t>
  </si>
  <si>
    <t>Sst-Cre;Ai166</t>
  </si>
  <si>
    <t>Neuron Morphology data in TeraFly format from fMOST experiments in mouse brain, Brain ID 362188-191815</t>
  </si>
  <si>
    <t>https://download.brainimagelibrary.org/2f/12/2f12b1a3901e4181/mouseID_365716-196487</t>
  </si>
  <si>
    <t>/bil/data/2f/12/2f12b1a3901e4181/mouseID_365716-196487</t>
  </si>
  <si>
    <t>Neuron Morphology data in TeraFly format from fMOST experiments in mouse brain, Brain ID 365716-196487</t>
  </si>
  <si>
    <t>https://download.brainimagelibrary.org/2f/12/2f12b1a3901e4181/mouseID_367667-18052</t>
  </si>
  <si>
    <t>/bil/data/2f/12/2f12b1a3901e4181/mouseID_367667-18052</t>
  </si>
  <si>
    <t>Chat-IRES-Cre-neo;Ai166</t>
  </si>
  <si>
    <t>Neuron Morphology data in TeraFly format from fMOST experiments in mouse brain, Brain ID 367667-18052</t>
  </si>
  <si>
    <t>https://download.brainimagelibrary.org/2f/12/2f12b1a3901e4181/mouseID_373187-191817</t>
  </si>
  <si>
    <t>/bil/data/2f/12/2f12b1a3901e4181/mouseID_373187-191817</t>
  </si>
  <si>
    <t>Neuron Morphology data in TeraFly format from fMOST experiments in mouse brain, Brain ID 373187-191817</t>
  </si>
  <si>
    <t>https://download.brainimagelibrary.org/2f/12/2f12b1a3901e4181/mouseID_373367-18454</t>
  </si>
  <si>
    <t>/bil/data/2f/12/2f12b1a3901e4181/mouseID_373367-18454</t>
  </si>
  <si>
    <t>Tnnt1-IRES2-CreERT2;Ai82;Ai140</t>
  </si>
  <si>
    <t>Neuron Morphology data in TeraFly format from fMOST experiments in mouse brain, Brain ID 373367-18454</t>
  </si>
  <si>
    <t>https://download.brainimagelibrary.org/2f/12/2f12b1a3901e4181/mouseID_373368-18455</t>
  </si>
  <si>
    <t>/bil/data/2f/12/2f12b1a3901e4181/mouseID_373368-18455</t>
  </si>
  <si>
    <t>Neuron Morphology data in TeraFly format from fMOST experiments in mouse brain, Brain ID 373368-18455</t>
  </si>
  <si>
    <t>https://download.brainimagelibrary.org/2f/12/2f12b1a3901e4181/mouseID_373641-18462</t>
  </si>
  <si>
    <t>/bil/data/2f/12/2f12b1a3901e4181/mouseID_373641-18462</t>
  </si>
  <si>
    <t>Neuron Morphology data in TeraFly format from fMOST experiments in mouse brain, Brain ID 373641-18462</t>
  </si>
  <si>
    <t>https://download.brainimagelibrary.org/2f/12/2f12b1a3901e4181/mouseID_375886-182709</t>
  </si>
  <si>
    <t>/bil/data/2f/12/2f12b1a3901e4181/mouseID_375886-182709</t>
  </si>
  <si>
    <t>Ai82;Ai139</t>
  </si>
  <si>
    <t>Neuron Morphology data in TeraFly format from fMOST experiments in mouse brain, Brain ID 375886-182709</t>
  </si>
  <si>
    <t>https://download.brainimagelibrary.org/2f/12/2f12b1a3901e4181/mouseID_375891-182711</t>
  </si>
  <si>
    <t>/bil/data/2f/12/2f12b1a3901e4181/mouseID_375891-182711</t>
  </si>
  <si>
    <t>Neuron Morphology data in TeraFly format from fMOST experiments in mouse brain, Brain ID 375891-182711</t>
  </si>
  <si>
    <t>https://download.brainimagelibrary.org/2f/12/2f12b1a3901e4181/mouseID_377387_18466</t>
  </si>
  <si>
    <t>/bil/data/2f/12/2f12b1a3901e4181/mouseID_377387_18466</t>
  </si>
  <si>
    <t>Neuron Morphology data in TeraFly format from fMOST experiments in mouse brain, Brain ID 377387-18466</t>
  </si>
  <si>
    <t>https://download.brainimagelibrary.org/2f/12/2f12b1a3901e4181/mouseID_378667-18469</t>
  </si>
  <si>
    <t>/bil/data/2f/12/2f12b1a3901e4181/mouseID_378667-18469</t>
  </si>
  <si>
    <t>Fezf2-CreER;Ai166</t>
  </si>
  <si>
    <t>Neuron Morphology data in TeraFly format from fMOST experiments in mouse brain, Brain ID 378667-18469</t>
  </si>
  <si>
    <t>https://download.brainimagelibrary.org/2f/12/2f12b1a3901e4181/mouseID_380470-191812</t>
  </si>
  <si>
    <t>/bil/data/2f/12/2f12b1a3901e4181/mouseID_380470-191812</t>
  </si>
  <si>
    <t>Plxnd1-CreER;Ai166</t>
  </si>
  <si>
    <t>Neuron Morphology data in TeraFly format from fMOST experiments in mouse brain, Brain ID 380470-191812</t>
  </si>
  <si>
    <t>https://download.brainimagelibrary.org/2f/12/2f12b1a3901e4181/mouseID_380471-191813</t>
  </si>
  <si>
    <t>/bil/data/2f/12/2f12b1a3901e4181/mouseID_380471-191813</t>
  </si>
  <si>
    <t>Neuron Morphology data in TeraFly format from fMOST experiments in mouse brain, Brain ID 380471-191813</t>
  </si>
  <si>
    <t>https://download.brainimagelibrary.org/2f/12/2f12b1a3901e4181/mouseID_381484-18457</t>
  </si>
  <si>
    <t>/bil/data/2f/12/2f12b1a3901e4181/mouseID_381484-18457</t>
  </si>
  <si>
    <t>Vipr2-IRES2-Cre-neo;Ai166</t>
  </si>
  <si>
    <t>Neuron Morphology data in TeraFly format from fMOST experiments in mouse brain, Brain ID 381484-18457</t>
  </si>
  <si>
    <t>https://download.brainimagelibrary.org/2f/12/2f12b1a3901e4181/mouseID_383680-18463</t>
  </si>
  <si>
    <t>/bil/data/2f/12/2f12b1a3901e4181/mouseID_383680-18463</t>
  </si>
  <si>
    <t>Neuron Morphology data in TeraFly format from fMOST experiments in mouse brain, Brain ID 383680-18463</t>
  </si>
  <si>
    <t>https://download.brainimagelibrary.org/2f/12/2f12b1a3901e4181/mouseID_391751-18872</t>
  </si>
  <si>
    <t>/bil/data/2f/12/2f12b1a3901e4181/mouseID_391751-18872</t>
  </si>
  <si>
    <t>Th-Cre_FI172;Ai166</t>
  </si>
  <si>
    <t>Neuron Morphology data in TeraFly format from fMOST experiments in mouse brain, Brain ID 391751-18872</t>
  </si>
  <si>
    <t>https://download.brainimagelibrary.org/2f/12/2f12b1a3901e4181/mouseID_394496-182728</t>
  </si>
  <si>
    <t>/bil/data/2f/12/2f12b1a3901e4181/mouseID_394496-182728</t>
  </si>
  <si>
    <t>Pdyn-T2A-CreERT2;Ai82;Ai140</t>
  </si>
  <si>
    <t>Neuron Morphology data in TeraFly format from fMOST experiments in mouse brain, Brain ID 394496-182728</t>
  </si>
  <si>
    <t>https://download.brainimagelibrary.org/2f/12/2f12b1a3901e4181/mouseID_394528-18867</t>
  </si>
  <si>
    <t>/bil/data/2f/12/2f12b1a3901e4181/mouseID_394528-18867</t>
  </si>
  <si>
    <t>Pvalb-T2A-CreERT2</t>
  </si>
  <si>
    <t>Neuron Morphology data in TeraFly format from fMOST experiments in mouse brain, Brain ID 394528-18867</t>
  </si>
  <si>
    <t>https://download.brainimagelibrary.org/2f/12/2f12b1a3901e4181/mouseID_395869-18865</t>
  </si>
  <si>
    <t>/bil/data/2f/12/2f12b1a3901e4181/mouseID_395869-18865</t>
  </si>
  <si>
    <t>Oxtr-T2A-Cre;Pvalb-T2A-FlpO;Ai188-hyg</t>
  </si>
  <si>
    <t>Neuron Morphology data in TeraFly format from fMOST experiments in mouse brain, Brain ID 395869-18865</t>
  </si>
  <si>
    <t>https://download.brainimagelibrary.org/2f/12/2f12b1a3901e4181/mouseID_404421-182720</t>
  </si>
  <si>
    <t>/bil/data/2f/12/2f12b1a3901e4181/mouseID_404421-182720</t>
  </si>
  <si>
    <t>Dbh-Cre_KH212;Ai166</t>
  </si>
  <si>
    <t>Neuron Morphology data in TeraFly format from fMOST experiments in mouse brain, Brain ID 404421-182720</t>
  </si>
  <si>
    <t>https://download.brainimagelibrary.org/2f/12/2f12b1a3901e4181/mouseID_405426-182724</t>
  </si>
  <si>
    <t>/bil/data/2f/12/2f12b1a3901e4181/mouseID_405426-182724</t>
  </si>
  <si>
    <t>Neuron Morphology data in TeraFly format from fMOST experiments in mouse brain, Brain ID 405426-182724</t>
  </si>
  <si>
    <t>https://download.brainimagelibrary.org/2f/12/2f12b1a3901e4181/mouseID_408668-182726</t>
  </si>
  <si>
    <t>/bil/data/2f/12/2f12b1a3901e4181/mouseID_408668-182726</t>
  </si>
  <si>
    <t>Nos1-CreERT2;Sst-IRES-FlpO;Ai188-hyg</t>
  </si>
  <si>
    <t>Neuron Morphology data in TeraFly format from fMOST experiments in mouse brain, Brain ID 408668-182726</t>
  </si>
  <si>
    <t>https://download.brainimagelibrary.org/2f/12/2f12b1a3901e4181/mouseID_411732-182718</t>
  </si>
  <si>
    <t>/bil/data/2f/12/2f12b1a3901e4181/mouseID_411732-182718</t>
  </si>
  <si>
    <t>Cux2-CreERT2;Ai166</t>
  </si>
  <si>
    <t>Neuron Morphology data in TeraFly format from fMOST experiments in mouse brain, Brain ID 411732-182718</t>
  </si>
  <si>
    <t>https://download.brainimagelibrary.org/2f/12/2f12b1a3901e4181/mouseID_417571-182722</t>
  </si>
  <si>
    <t>/bil/data/2f/12/2f12b1a3901e4181/mouseID_417571-182722</t>
  </si>
  <si>
    <t>Neuron Morphology data in TeraFly format from fMOST experiments in mouse brain, Brain ID 417571-182722</t>
  </si>
  <si>
    <t>https://download.brainimagelibrary.org/2f/12/2f12b1a3901e4181/mouseID_418245-182727</t>
  </si>
  <si>
    <t>/bil/data/2f/12/2f12b1a3901e4181/mouseID_418245-182727</t>
  </si>
  <si>
    <t>Neuron Morphology data in TeraFly format from fMOST experiments in mouse brain, Brain ID 418245-182727</t>
  </si>
  <si>
    <t>https://download.brainimagelibrary.org/2f/12/2f12b1a3901e4181/mouseID_420489-191801</t>
  </si>
  <si>
    <t>/bil/data/2f/12/2f12b1a3901e4181/mouseID_420489-191801</t>
  </si>
  <si>
    <t>Neuron Morphology data in TeraFly format from fMOST experiments in mouse brain, Brain ID 420489-191801</t>
  </si>
  <si>
    <t>https://download.brainimagelibrary.org/2f/12/2f12b1a3901e4181/mouseID_423019-191803</t>
  </si>
  <si>
    <t>/bil/data/2f/12/2f12b1a3901e4181/mouseID_423019-191803</t>
  </si>
  <si>
    <t>Neuron Morphology data in TeraFly format from fMOST experiments in mouse brain, Brain ID 423019-191803</t>
  </si>
  <si>
    <t>https://download.brainimagelibrary.org/2f/12/2f12b1a3901e4181/mouseID_427527-191809</t>
  </si>
  <si>
    <t>/bil/data/2f/12/2f12b1a3901e4181/mouseID_427527-191809</t>
  </si>
  <si>
    <t>Pdyn-T2A-CreERT2;Sst-IRES-FlpO;Ai188</t>
  </si>
  <si>
    <t>Neuron Morphology data in TeraFly format from fMOST experiments in mouse brain, Brain ID 427527-191809</t>
  </si>
  <si>
    <t>https://download.brainimagelibrary.org/2f/12/2f12b1a3901e4181/mouseID_431038-191804</t>
  </si>
  <si>
    <t>/bil/data/2f/12/2f12b1a3901e4181/mouseID_431038-191804</t>
  </si>
  <si>
    <t>Neuron Morphology data in TeraFly format from fMOST experiments in mouse brain, Brain ID 431038-191804</t>
  </si>
  <si>
    <t>https://download.brainimagelibrary.org/2f/12/2f12b1a3901e4181/mouseID_435222-191797</t>
  </si>
  <si>
    <t>/bil/data/2f/12/2f12b1a3901e4181/mouseID_435222-191797</t>
  </si>
  <si>
    <t>Chrna2-Cre_OE25;Sst-IRES-FlpO;Ai188-hyg</t>
  </si>
  <si>
    <t>Neuron Morphology data in TeraFly format from fMOST experiments in mouse brain, Brain ID 435222-191797</t>
  </si>
  <si>
    <t>https://download.brainimagelibrary.org/2f/12/2f12b1a3901e4181/mouseID_438169-191810</t>
  </si>
  <si>
    <t>/bil/data/2f/12/2f12b1a3901e4181/mouseID_438169-191810</t>
  </si>
  <si>
    <t>Neuron Morphology data in TeraFly format from fMOST experiments in mouse brain, Brain ID 438169-191810</t>
  </si>
  <si>
    <t>https://download.brainimagelibrary.org/2f/12/2f12b1a3901e4181/mouseID_439168-191807</t>
  </si>
  <si>
    <t>/bil/data/2f/12/2f12b1a3901e4181/mouseID_439168-191807</t>
  </si>
  <si>
    <t>Neuron Morphology data in TeraFly format from fMOST experiments in mouse brain, Brain ID 439168-191807</t>
  </si>
  <si>
    <t>https://download.brainimagelibrary.org/2f/12/2f12b1a3901e4181/mouseID_439309-191798</t>
  </si>
  <si>
    <t>/bil/data/2f/12/2f12b1a3901e4181/mouseID_439309-191798</t>
  </si>
  <si>
    <t>Neuron Morphology data in TeraFly format from fMOST experiments in mouse brain, Brain ID 439309-191798</t>
  </si>
  <si>
    <t>https://download.brainimagelibrary.org/2f/12/2f12b1a3901e4181/mouseID_439311-191799</t>
  </si>
  <si>
    <t>/bil/data/2f/12/2f12b1a3901e4181/mouseID_439311-191799</t>
  </si>
  <si>
    <t>Neuron Morphology data in TeraFly format from fMOST experiments in mouse brain, Brain ID 439311-191799</t>
  </si>
  <si>
    <t>https://download.brainimagelibrary.org/2f/12/2f12b1a3901e4181/mouseID_442529-191811</t>
  </si>
  <si>
    <t>/bil/data/2f/12/2f12b1a3901e4181/mouseID_442529-191811</t>
  </si>
  <si>
    <t>Neuron Morphology data in TeraFly format from fMOST experiments in mouse brain, Brain ID 442529-191811</t>
  </si>
  <si>
    <t>https://download.brainimagelibrary.org/2f/12/2f12b1a3901e4181/mouseID_444771-192348</t>
  </si>
  <si>
    <t>/bil/data/2f/12/2f12b1a3901e4181/mouseID_444771-192348</t>
  </si>
  <si>
    <t>Tacr1-T2A-Cre;Sst-IRES-FlpO;Ai188-hyg</t>
  </si>
  <si>
    <t>Neuron Morphology data in TeraFly format from fMOST experiments in mouse brain, Brain ID 444771-192348</t>
  </si>
  <si>
    <t>https://download.brainimagelibrary.org/2f/12/2f12b1a3901e4181/mouseID_445243-211780</t>
  </si>
  <si>
    <t>/bil/data/2f/12/2f12b1a3901e4181/mouseID_445243-211780</t>
  </si>
  <si>
    <t>Neuron Morphology data in TeraFly format from fMOST experiments in mouse brain, Brain ID 445243-211780</t>
  </si>
  <si>
    <t>https://download.brainimagelibrary.org/2f/12/2f12b1a3901e4181/mouseID_452669-192337</t>
  </si>
  <si>
    <t>/bil/data/2f/12/2f12b1a3901e4181/mouseID_452669-192337</t>
  </si>
  <si>
    <t>Nxph4-T2A-CreERT2;Ai166</t>
  </si>
  <si>
    <t>Neuron Morphology data in TeraFly format from fMOST experiments in mouse brain, Brain ID 452669-192337</t>
  </si>
  <si>
    <t>https://download.brainimagelibrary.org/2f/12/2f12b1a3901e4181/mouseID_452670-192338</t>
  </si>
  <si>
    <t>/bil/data/2f/12/2f12b1a3901e4181/mouseID_452670-192338</t>
  </si>
  <si>
    <t>Neuron Morphology data in TeraFly format from fMOST experiments in mouse brain, Brain ID 452670-192338</t>
  </si>
  <si>
    <t>https://download.brainimagelibrary.org/2f/12/2f12b1a3901e4181/mouseID_452674-192339</t>
  </si>
  <si>
    <t>/bil/data/2f/12/2f12b1a3901e4181/mouseID_452674-192339</t>
  </si>
  <si>
    <t>Neuron Morphology data in TeraFly format from fMOST experiments in mouse brain, Brain ID 452674-192339</t>
  </si>
  <si>
    <t>https://download.brainimagelibrary.org/2f/12/2f12b1a3901e4181/mouseID_452676-192340</t>
  </si>
  <si>
    <t>/bil/data/2f/12/2f12b1a3901e4181/mouseID_452676-192340</t>
  </si>
  <si>
    <t>Neuron Morphology data in TeraFly format from fMOST experiments in mouse brain, Brain ID 452676-192340</t>
  </si>
  <si>
    <t>https://download.brainimagelibrary.org/2f/12/2f12b1a3901e4181/mouseID_453450-192333</t>
  </si>
  <si>
    <t>/bil/data/2f/12/2f12b1a3901e4181/mouseID_453450-192333</t>
  </si>
  <si>
    <t>Calb2-CreERT2;Ai166</t>
  </si>
  <si>
    <t>Neuron Morphology data in TeraFly format from fMOST experiments in mouse brain, Brain ID 453450-192333</t>
  </si>
  <si>
    <t>https://download.brainimagelibrary.org/2f/12/2f12b1a3901e4181/mouseID_453452-192334</t>
  </si>
  <si>
    <t>/bil/data/2f/12/2f12b1a3901e4181/mouseID_453452-192334</t>
  </si>
  <si>
    <t>Neuron Morphology data in TeraFly format from fMOST experiments in mouse brain, Brain ID 453452-192334</t>
  </si>
  <si>
    <t>https://download.brainimagelibrary.org/2f/12/2f12b1a3901e4181/mouseID_454426-192342</t>
  </si>
  <si>
    <t>/bil/data/2f/12/2f12b1a3901e4181/mouseID_454426-192342</t>
  </si>
  <si>
    <t>Neuron Morphology data in TeraFly format from fMOST experiments in mouse brain, Brain ID 454426-192342</t>
  </si>
  <si>
    <t>https://download.brainimagelibrary.org/2f/12/2f12b1a3901e4181/mouseID_454427-192343</t>
  </si>
  <si>
    <t>/bil/data/2f/12/2f12b1a3901e4181/mouseID_454427-192343</t>
  </si>
  <si>
    <t>Neuron Morphology data in TeraFly format from fMOST experiments in mouse brain, Brain ID 454427-192343</t>
  </si>
  <si>
    <t>https://download.brainimagelibrary.org/2f/12/2f12b1a3901e4181/mouseID_454924-192335</t>
  </si>
  <si>
    <t>/bil/data/2f/12/2f12b1a3901e4181/mouseID_454924-192335</t>
  </si>
  <si>
    <t>Neuron Morphology data in TeraFly format from fMOST experiments in mouse brain, Brain ID 454924-192335</t>
  </si>
  <si>
    <t>https://download.brainimagelibrary.org/2f/12/2f12b1a3901e4181/mouseID_455391-194069</t>
  </si>
  <si>
    <t>/bil/data/2f/12/2f12b1a3901e4181/mouseID_455391-194069</t>
  </si>
  <si>
    <t>Neuron Morphology data in TeraFly format from fMOST experiments in mouse brain, Brain ID 455391-194069</t>
  </si>
  <si>
    <t>https://download.brainimagelibrary.org/2f/12/2f12b1a3901e4181/mouseID_458629-194065</t>
  </si>
  <si>
    <t>/bil/data/2f/12/2f12b1a3901e4181/mouseID_458629-194065</t>
  </si>
  <si>
    <t>Neuron Morphology data in TeraFly format from fMOST experiments in mouse brain, Brain ID 458629-194065</t>
  </si>
  <si>
    <t>https://download.brainimagelibrary.org/2f/12/2f12b1a3901e4181/mouseID_459080-192344</t>
  </si>
  <si>
    <t>/bil/data/2f/12/2f12b1a3901e4181/mouseID_459080-192344</t>
  </si>
  <si>
    <t>Neuron Morphology data in TeraFly format from fMOST experiments in mouse brain, Brain ID 459080-192344</t>
  </si>
  <si>
    <t>https://download.brainimagelibrary.org/2f/12/2f12b1a3901e4181/mouseID_462923-194066</t>
  </si>
  <si>
    <t>/bil/data/2f/12/2f12b1a3901e4181/mouseID_462923-194066</t>
  </si>
  <si>
    <t>Neuron Morphology data in TeraFly format from fMOST experiments in mouse brain, Brain ID 462923-194066</t>
  </si>
  <si>
    <t>https://download.brainimagelibrary.org/2f/12/2f12b1a3901e4181/mouseID_463865-192341</t>
  </si>
  <si>
    <t>/bil/data/2f/12/2f12b1a3901e4181/mouseID_463865-192341</t>
  </si>
  <si>
    <t>Neuron Morphology data in TeraFly format from fMOST experiments in mouse brain, Brain ID 463865-192341</t>
  </si>
  <si>
    <t>https://download.brainimagelibrary.org/2f/12/2f12b1a3901e4181/mouseID_463964-194060</t>
  </si>
  <si>
    <t>/bil/data/2f/12/2f12b1a3901e4181/mouseID_463964-194060</t>
  </si>
  <si>
    <t>Neuron Morphology data in TeraFly format from fMOST experiments in mouse brain, Brain ID 463964-194060</t>
  </si>
  <si>
    <t>https://download.brainimagelibrary.org/2f/12/2f12b1a3901e4181/mouseID_463967-194061</t>
  </si>
  <si>
    <t>/bil/data/2f/12/2f12b1a3901e4181/mouseID_463967-194061</t>
  </si>
  <si>
    <t>Neuron Morphology data in TeraFly format from fMOST experiments in mouse brain, Brain ID 463967-194061</t>
  </si>
  <si>
    <t>https://download.brainimagelibrary.org/2f/12/2f12b1a3901e4181/mouseID_463970-194062</t>
  </si>
  <si>
    <t>/bil/data/2f/12/2f12b1a3901e4181/mouseID_463970-194062</t>
  </si>
  <si>
    <t>Neuron Morphology data in TeraFly format from fMOST experiments in mouse brain, Brain ID 463970-194062</t>
  </si>
  <si>
    <t>https://download.brainimagelibrary.org/2f/12/2f12b1a3901e4181/mouseID_467362-211782</t>
  </si>
  <si>
    <t>/bil/data/2f/12/2f12b1a3901e4181/mouseID_467362-211782</t>
  </si>
  <si>
    <t>Neuron Morphology data in TeraFly format from fMOST experiments in mouse brain, Brain ID 467362-211782</t>
  </si>
  <si>
    <t>https://download.brainimagelibrary.org/2f/12/2f12b1a3901e4181/mouseID_467364-194067</t>
  </si>
  <si>
    <t>/bil/data/2f/12/2f12b1a3901e4181/mouseID_467364-194067</t>
  </si>
  <si>
    <t>Neuron Morphology data in TeraFly format from fMOST experiments in mouse brain, Brain ID 467364-194067</t>
  </si>
  <si>
    <t>https://download.brainimagelibrary.org/2f/12/2f12b1a3901e4181/mouseID_467369-194068</t>
  </si>
  <si>
    <t>/bil/data/2f/12/2f12b1a3901e4181/mouseID_467369-194068</t>
  </si>
  <si>
    <t>Neuron Morphology data in TeraFly format from fMOST experiments in mouse brain, Brain ID 467369-194068</t>
  </si>
  <si>
    <t>https://download.brainimagelibrary.org/2f/12/2f12b1a3901e4181/mouseID_471329-194080</t>
  </si>
  <si>
    <t>/bil/data/2f/12/2f12b1a3901e4181/mouseID_471329-194080</t>
  </si>
  <si>
    <t>Neuron Morphology data in TeraFly format from fMOST experiments in mouse brain, Brain ID 471329-194080</t>
  </si>
  <si>
    <t>https://download.brainimagelibrary.org/2f/12/2f12b1a3901e4181/mouseID_472055-194073</t>
  </si>
  <si>
    <t>/bil/data/2f/12/2f12b1a3901e4181/mouseID_472055-194073</t>
  </si>
  <si>
    <t>Neuron Morphology data in TeraFly format from fMOST experiments in mouse brain, Brain ID 472055-194073</t>
  </si>
  <si>
    <t>https://download.brainimagelibrary.org/2f/12/2f12b1a3901e4181/mouseID_472056-194074</t>
  </si>
  <si>
    <t>/bil/data/2f/12/2f12b1a3901e4181/mouseID_472056-194074</t>
  </si>
  <si>
    <t>Neuron Morphology data in TeraFly format from fMOST experiments in mouse brain, Brain ID 472056-194074</t>
  </si>
  <si>
    <t>https://download.brainimagelibrary.org/2f/12/2f12b1a3901e4181/mouseID_472610-194081</t>
  </si>
  <si>
    <t>/bil/data/2f/12/2f12b1a3901e4181/mouseID_472610-194081</t>
  </si>
  <si>
    <t>Neuron Morphology data in TeraFly format from fMOST experiments in mouse brain, Brain ID 472610-194081</t>
  </si>
  <si>
    <t>https://download.brainimagelibrary.org/2f/12/2f12b1a3901e4181/mouseID_474594-201603</t>
  </si>
  <si>
    <t>/bil/data/2f/12/2f12b1a3901e4181/mouseID_474594-201603</t>
  </si>
  <si>
    <t>Neuron Morphology data in TeraFly format from fMOST experiments in mouse brain, Brain ID 474594-201603</t>
  </si>
  <si>
    <t>https://download.brainimagelibrary.org/2f/12/2f12b1a3901e4181/mouseID_476570-194075</t>
  </si>
  <si>
    <t>/bil/data/2f/12/2f12b1a3901e4181/mouseID_476570-194075</t>
  </si>
  <si>
    <t>Neuron Morphology data in TeraFly format from fMOST experiments in mouse brain, Brain ID 476570-194075</t>
  </si>
  <si>
    <t>https://download.brainimagelibrary.org/2f/12/2f12b1a3901e4181/mouseID_481967-194077</t>
  </si>
  <si>
    <t>/bil/data/2f/12/2f12b1a3901e4181/mouseID_481967-194077</t>
  </si>
  <si>
    <t>Neuron Morphology data in TeraFly format from fMOST experiments in mouse brain, Brain ID 481967-194077</t>
  </si>
  <si>
    <t>https://download.brainimagelibrary.org/2f/12/2f12b1a3901e4181/mouseID_481969-194078</t>
  </si>
  <si>
    <t>/bil/data/2f/12/2f12b1a3901e4181/mouseID_481969-194078</t>
  </si>
  <si>
    <t>Neuron Morphology data in TeraFly format from fMOST experiments in mouse brain, Brain ID 481969-194078</t>
  </si>
  <si>
    <t>https://download.brainimagelibrary.org/2f/12/2f12b1a3901e4181/mouseID_481971-194079</t>
  </si>
  <si>
    <t>/bil/data/2f/12/2f12b1a3901e4181/mouseID_481971-194079</t>
  </si>
  <si>
    <t>Neuron Morphology data in TeraFly format from fMOST experiments in mouse brain, Brain ID 481971-194079</t>
  </si>
  <si>
    <t>https://download.brainimagelibrary.org/2f/12/2f12b1a3901e4181/mouseID_482503-194083</t>
  </si>
  <si>
    <t>/bil/data/2f/12/2f12b1a3901e4181/mouseID_482503-194083</t>
  </si>
  <si>
    <t>Neuron Morphology data in TeraFly format from fMOST experiments in mouse brain, Brain ID 482503-194083</t>
  </si>
  <si>
    <t>https://download.brainimagelibrary.org/2f/12/2f12b1a3901e4181/mouseID_483393-194063</t>
  </si>
  <si>
    <t>/bil/data/2f/12/2f12b1a3901e4181/mouseID_483393-194063</t>
  </si>
  <si>
    <t>Neuron Morphology data in TeraFly format from fMOST experiments in mouse brain, Brain ID 483393-194063</t>
  </si>
  <si>
    <t>https://download.brainimagelibrary.org/2f/12/2f12b1a3901e4181/mouseID_483394-194064</t>
  </si>
  <si>
    <t>/bil/data/2f/12/2f12b1a3901e4181/mouseID_483394-194064</t>
  </si>
  <si>
    <t>Neuron Morphology data in TeraFly format from fMOST experiments in mouse brain, Brain ID 483394-194064</t>
  </si>
  <si>
    <t>https://download.brainimagelibrary.org/2f/12/2f12b1a3901e4181/mouseID_486476-196476</t>
  </si>
  <si>
    <t>/bil/data/2f/12/2f12b1a3901e4181/mouseID_486476-196476</t>
  </si>
  <si>
    <t>Neuron Morphology data in TeraFly format from fMOST experiments in mouse brain, Brain ID 486476-196476</t>
  </si>
  <si>
    <t>https://download.brainimagelibrary.org/2f/12/2f12b1a3901e4181/mouseID_486477-196477</t>
  </si>
  <si>
    <t>/bil/data/2f/12/2f12b1a3901e4181/mouseID_486477-196477</t>
  </si>
  <si>
    <t>Neuron Morphology data in TeraFly format from fMOST experiments in mouse brain, Brain ID 486477-196477</t>
  </si>
  <si>
    <t>https://download.brainimagelibrary.org/2f/12/2f12b1a3901e4181/mouseID_491992-196470</t>
  </si>
  <si>
    <t>/bil/data/2f/12/2f12b1a3901e4181/mouseID_491992-196470</t>
  </si>
  <si>
    <t>Pdyn-T2A-CreERT2;Ai166</t>
  </si>
  <si>
    <t>Neuron Morphology data in TeraFly format from fMOST experiments in mouse brain, Brain ID 491992-196470</t>
  </si>
  <si>
    <t>https://download.brainimagelibrary.org/2f/12/2f12b1a3901e4181/mouseID_491993-196471</t>
  </si>
  <si>
    <t>/bil/data/2f/12/2f12b1a3901e4181/mouseID_491993-196471</t>
  </si>
  <si>
    <t>Neuron Morphology data in TeraFly format from fMOST experiments in mouse brain, Brain ID 491993-196471</t>
  </si>
  <si>
    <t>https://download.brainimagelibrary.org/2f/12/2f12b1a3901e4181/mouseID_491994-196472</t>
  </si>
  <si>
    <t>/bil/data/2f/12/2f12b1a3901e4181/mouseID_491994-196472</t>
  </si>
  <si>
    <t>Neuron Morphology data in TeraFly format from fMOST experiments in mouse brain, Brain ID 491994-196472</t>
  </si>
  <si>
    <t>https://download.brainimagelibrary.org/2f/12/2f12b1a3901e4181/mouseID_493297-196474</t>
  </si>
  <si>
    <t>/bil/data/2f/12/2f12b1a3901e4181/mouseID_493297-196474</t>
  </si>
  <si>
    <t>Neuron Morphology data in TeraFly format from fMOST experiments in mouse brain, Brain ID 493297-196474</t>
  </si>
  <si>
    <t>https://download.brainimagelibrary.org/2f/12/2f12b1a3901e4181/mouseID_494229-196468</t>
  </si>
  <si>
    <t>/bil/data/2f/12/2f12b1a3901e4181/mouseID_494229-196468</t>
  </si>
  <si>
    <t>Neuron Morphology data in TeraFly format from fMOST experiments in mouse brain, Brain ID 494229-196468</t>
  </si>
  <si>
    <t>https://download.brainimagelibrary.org/2f/12/2f12b1a3901e4181/mouseID_494230-211775</t>
  </si>
  <si>
    <t>/bil/data/2f/12/2f12b1a3901e4181/mouseID_494230-211775</t>
  </si>
  <si>
    <t>Neuron Morphology data in TeraFly format from fMOST experiments in mouse brain, Brain ID 494230-211775</t>
  </si>
  <si>
    <t>https://download.brainimagelibrary.org/2f/12/2f12b1a3901e4181/mouseID_497458-211786</t>
  </si>
  <si>
    <t>/bil/data/2f/12/2f12b1a3901e4181/mouseID_497458-211786</t>
  </si>
  <si>
    <t>Neuron Morphology data in TeraFly format from fMOST experiments in mouse brain, Brain ID 497458-211786</t>
  </si>
  <si>
    <t>https://download.brainimagelibrary.org/2f/12/2f12b1a3901e4181/mouseID_497462-211787</t>
  </si>
  <si>
    <t>/bil/data/2f/12/2f12b1a3901e4181/mouseID_497462-211787</t>
  </si>
  <si>
    <t>Neuron Morphology data in TeraFly format from fMOST experiments in mouse brain, Brain ID 497462-211787</t>
  </si>
  <si>
    <t>https://download.brainimagelibrary.org/2f/12/2f12b1a3901e4181/mouseID_497520-211776</t>
  </si>
  <si>
    <t>/bil/data/2f/12/2f12b1a3901e4181/mouseID_497520-211776</t>
  </si>
  <si>
    <t>Neuron Morphology data in TeraFly format from fMOST experiments in mouse brain, Brain ID 497520-211776</t>
  </si>
  <si>
    <t>https://download.brainimagelibrary.org/2f/12/2f12b1a3901e4181/mouseID_497523-196469</t>
  </si>
  <si>
    <t>/bil/data/2f/12/2f12b1a3901e4181/mouseID_497523-196469</t>
  </si>
  <si>
    <t>Neuron Morphology data in TeraFly format from fMOST experiments in mouse brain, Brain ID 497523-196469</t>
  </si>
  <si>
    <t>https://download.brainimagelibrary.org/2f/12/2f12b1a3901e4181/mouseID_498844-201584</t>
  </si>
  <si>
    <t>/bil/data/2f/12/2f12b1a3901e4181/mouseID_498844-201584</t>
  </si>
  <si>
    <t>Neuron Morphology data in TeraFly format from fMOST experiments in mouse brain, Brain ID 498844-201584</t>
  </si>
  <si>
    <t>https://download.brainimagelibrary.org/2f/12/2f12b1a3901e4181/mouseID_498845-201585</t>
  </si>
  <si>
    <t>/bil/data/2f/12/2f12b1a3901e4181/mouseID_498845-201585</t>
  </si>
  <si>
    <t>Neuron Morphology data in TeraFly format from fMOST experiments in mouse brain, Brain ID 498845-201585</t>
  </si>
  <si>
    <t>https://download.brainimagelibrary.org/2f/12/2f12b1a3901e4181/mouseID_498846-201586</t>
  </si>
  <si>
    <t>/bil/data/2f/12/2f12b1a3901e4181/mouseID_498846-201586</t>
  </si>
  <si>
    <t>Neuron Morphology data in TeraFly format from fMOST experiments in mouse brain, Brain ID 498846-201586</t>
  </si>
  <si>
    <t>https://download.brainimagelibrary.org/2f/12/2f12b1a3901e4181/mouseID_504320-201587</t>
  </si>
  <si>
    <t>/bil/data/2f/12/2f12b1a3901e4181/mouseID_504320-201587</t>
  </si>
  <si>
    <t>Neuron Morphology data in TeraFly format from fMOST experiments in mouse brain, Brain ID 504320-201587</t>
  </si>
  <si>
    <t>https://download.brainimagelibrary.org/2f/12/2f12b1a3901e4181/mouseID_504321-201588</t>
  </si>
  <si>
    <t>/bil/data/2f/12/2f12b1a3901e4181/mouseID_504321-201588</t>
  </si>
  <si>
    <t>Neuron Morphology data in TeraFly format from fMOST experiments in mouse brain, Brain ID 504321-201588</t>
  </si>
  <si>
    <t>https://download.brainimagelibrary.org/2f/12/2f12b1a3901e4181/mouseID_504322-201595</t>
  </si>
  <si>
    <t>/bil/data/2f/12/2f12b1a3901e4181/mouseID_504322-201595</t>
  </si>
  <si>
    <t>Neuron Morphology data in TeraFly format from fMOST experiments in mouse brain, Brain ID 504322-201595</t>
  </si>
  <si>
    <t>https://download.brainimagelibrary.org/2f/12/2f12b1a3901e4181/mouseID_504324-201596</t>
  </si>
  <si>
    <t>/bil/data/2f/12/2f12b1a3901e4181/mouseID_504324-201596</t>
  </si>
  <si>
    <t>Neuron Morphology data in TeraFly format from fMOST experiments in mouse brain, Brain ID 504324-201596</t>
  </si>
  <si>
    <t>https://download.brainimagelibrary.org/2f/12/2f12b1a3901e4181/mouseID_507599-201589</t>
  </si>
  <si>
    <t>/bil/data/2f/12/2f12b1a3901e4181/mouseID_507599-201589</t>
  </si>
  <si>
    <t>Neuron Morphology data in TeraFly format from fMOST experiments in mouse brain, Brain ID 507599-201589</t>
  </si>
  <si>
    <t>https://download.brainimagelibrary.org/2f/12/2f12b1a3901e4181/mouseID_507602-201598</t>
  </si>
  <si>
    <t>/bil/data/2f/12/2f12b1a3901e4181/mouseID_507602-201598</t>
  </si>
  <si>
    <t>Neuron Morphology data in TeraFly format from fMOST experiments in mouse brain, Brain ID 507602-201598</t>
  </si>
  <si>
    <t>https://download.brainimagelibrary.org/2f/12/2f12b1a3901e4181/mouseID_507603-201590</t>
  </si>
  <si>
    <t>/bil/data/2f/12/2f12b1a3901e4181/mouseID_507603-201590</t>
  </si>
  <si>
    <t>Neuron Morphology data in TeraFly format from fMOST experiments in mouse brain, Brain ID 507603-201590</t>
  </si>
  <si>
    <t>https://download.brainimagelibrary.org/2f/12/2f12b1a3901e4181/mouseID_510498-211777</t>
  </si>
  <si>
    <t>/bil/data/2f/12/2f12b1a3901e4181/mouseID_510498-211777</t>
  </si>
  <si>
    <t>Neuron Morphology data in TeraFly format from fMOST experiments in mouse brain, Brain ID 510498-211777</t>
  </si>
  <si>
    <t>https://download.brainimagelibrary.org/2f/12/2f12b1a3901e4181/mouseID_510502-211778</t>
  </si>
  <si>
    <t>/bil/data/2f/12/2f12b1a3901e4181/mouseID_510502-211778</t>
  </si>
  <si>
    <t>Neuron Morphology data in TeraFly format from fMOST experiments in mouse brain, Brain ID 510502-211778</t>
  </si>
  <si>
    <t>https://download.brainimagelibrary.org/2f/12/2f12b1a3901e4181/mouseID_511266-201604</t>
  </si>
  <si>
    <t>/bil/data/2f/12/2f12b1a3901e4181/mouseID_511266-201604</t>
  </si>
  <si>
    <t>Neuron Morphology data in TeraFly format from fMOST experiments in mouse brain, Brain ID 511266-201604</t>
  </si>
  <si>
    <t>https://download.brainimagelibrary.org/2f/12/2f12b1a3901e4181/mouseID_512882-201594</t>
  </si>
  <si>
    <t>/bil/data/2f/12/2f12b1a3901e4181/mouseID_512882-201594</t>
  </si>
  <si>
    <t>Npr3-IRES2-CreERT2-neo;Ai166</t>
  </si>
  <si>
    <t>Neuron Morphology data in TeraFly format from fMOST experiments in mouse brain, Brain ID 512882-201594</t>
  </si>
  <si>
    <t>https://download.brainimagelibrary.org/2f/12/2f12b1a3901e4181/mouseID_512894-201605</t>
  </si>
  <si>
    <t>/bil/data/2f/12/2f12b1a3901e4181/mouseID_512894-201605</t>
  </si>
  <si>
    <t>Neuron Morphology data in TeraFly format from fMOST experiments in mouse brain, Brain ID 512894-201605</t>
  </si>
  <si>
    <t>https://download.brainimagelibrary.org/2f/12/2f12b1a3901e4181/mouseID_512897-201606</t>
  </si>
  <si>
    <t>/bil/data/2f/12/2f12b1a3901e4181/mouseID_512897-201606</t>
  </si>
  <si>
    <t>Neuron Morphology data in TeraFly format from fMOST experiments in mouse brain, Brain ID 512897-201606</t>
  </si>
  <si>
    <t>https://download.brainimagelibrary.org/2f/12/2f12b1a3901e4181/mouseID_522151-211806</t>
  </si>
  <si>
    <t>/bil/data/2f/12/2f12b1a3901e4181/mouseID_522151-211806</t>
  </si>
  <si>
    <t>Neuron Morphology data in TeraFly format from fMOST experiments in mouse brain, Brain ID 522151-211806</t>
  </si>
  <si>
    <t>https://download.brainimagelibrary.org/2f/12/2f12b1a3901e4181/mouseID_522152-211807</t>
  </si>
  <si>
    <t>/bil/data/2f/12/2f12b1a3901e4181/mouseID_522152-211807</t>
  </si>
  <si>
    <t>Pdyn-T2A-CreERT2;Ai16</t>
  </si>
  <si>
    <t>Neuron Morphology data in TeraFly format from fMOST experiments in mouse brain, Brain ID 522152-211807</t>
  </si>
  <si>
    <t>https://download.brainimagelibrary.org/2f/12/2f12b1a3901e4181/mouseID_586838-211801</t>
  </si>
  <si>
    <t>/bil/data/2f/12/2f12b1a3901e4181/mouseID_586838-211801</t>
  </si>
  <si>
    <t>Neuron Morphology data in TeraFly format from fMOST experiments in mouse brain, Brain ID 586838-211801</t>
  </si>
  <si>
    <t>https://download.brainimagelibrary.org/2f/12/2f12b1a3901e4181/mouseID_586840-211802</t>
  </si>
  <si>
    <t>/bil/data/2f/12/2f12b1a3901e4181/mouseID_586840-211802</t>
  </si>
  <si>
    <t>Neuron Morphology data in TeraFly format from fMOST experiments in mouse brain, Brain ID 586840-211802</t>
  </si>
  <si>
    <t>https://download.brainimagelibrary.org/2f/12/2f12b1a3901e4181/mouseID_588922-211800</t>
  </si>
  <si>
    <t>/bil/data/2f/12/2f12b1a3901e4181/mouseID_588922-211800</t>
  </si>
  <si>
    <t>Chat-IRES-Cre</t>
  </si>
  <si>
    <t>Neuron Morphology data in TeraFly format from fMOST experiments in mouse brain, Brain ID 588922-211800</t>
  </si>
  <si>
    <t>https://download.brainimagelibrary.org/2f/12/2f12b1a3901e4181/mouseID_588923-211799</t>
  </si>
  <si>
    <t>/bil/data/2f/12/2f12b1a3901e4181/mouseID_588923-211799</t>
  </si>
  <si>
    <t>Neuron Morphology data in TeraFly format from fMOST experiments in mouse brain, Brain ID 588923-211799</t>
  </si>
  <si>
    <t>https://download.brainimagelibrary.org/b3/ae/b3ae4e9b258e8542/mouseID_502170-201582</t>
  </si>
  <si>
    <t>/bil/data/b3/ae/b3ae4e9b258e8542/mouseID_502170-201582</t>
  </si>
  <si>
    <t>b3ae4e9b258e8542</t>
  </si>
  <si>
    <t>Neuron morphology data in TeraFly format from fMOST experiments in mouse brain, Brain ID 502170-201582</t>
  </si>
  <si>
    <t>https://download.brainimagelibrary.org/ec/6a/ec6aac7d4d37b073/mouseID_445241-211779</t>
  </si>
  <si>
    <t>/bil/data/ec/6a/ec6aac7d4d37b073/mouseID_445241-211779</t>
  </si>
  <si>
    <t>ec6aac7d4d37b073</t>
  </si>
  <si>
    <t>Neuron Morphology data in tiff stack format from fMOST experiments in mouse brain, Brain ID 445241-211779</t>
  </si>
  <si>
    <t>https://download.brainimagelibrary.org/ec/6a/ec6aac7d4d37b073/mouseID_445243-211780</t>
  </si>
  <si>
    <t>/bil/data/ec/6a/ec6aac7d4d37b073/mouseID_445243-211780</t>
  </si>
  <si>
    <t>Neuron Morphology data in tiff stack format from fMOST experiments in mouse brain, Brain ID 445243-211780</t>
  </si>
  <si>
    <t>https://download.brainimagelibrary.org/ec/6a/ec6aac7d4d37b073/mouseID_467362-211782</t>
  </si>
  <si>
    <t>/bil/data/ec/6a/ec6aac7d4d37b073/mouseID_467362-211782</t>
  </si>
  <si>
    <t>Neuron Morphology data in tiff stack format from fMOST experiments in mouse brain, Brain ID 467362-211782</t>
  </si>
  <si>
    <t>https://download.brainimagelibrary.org/ec/6a/ec6aac7d4d37b073/mouseID_494230-211775</t>
  </si>
  <si>
    <t>/bil/data/ec/6a/ec6aac7d4d37b073/mouseID_494230-211775</t>
  </si>
  <si>
    <t>Neuron Morphology data in tiff stack format from fMOST experiments in mouse brain, Brain ID 494230-211775</t>
  </si>
  <si>
    <t>https://download.brainimagelibrary.org/ec/6a/ec6aac7d4d37b073/mouseID_497458-211786</t>
  </si>
  <si>
    <t>/bil/data/ec/6a/ec6aac7d4d37b073/mouseID_497458-211786</t>
  </si>
  <si>
    <t>Neuron Morphology data in tiff stack format from fMOST experiments in mouse brain, Brain ID 497458-211786</t>
  </si>
  <si>
    <t>https://download.brainimagelibrary.org/ec/6a/ec6aac7d4d37b073/mouseID_497462-211787</t>
  </si>
  <si>
    <t>/bil/data/ec/6a/ec6aac7d4d37b073/mouseID_497462-211787</t>
  </si>
  <si>
    <t>Neuron Morphology data in tiff stack format from fMOST experiments in mouse brain, Brain ID 497462-211787</t>
  </si>
  <si>
    <t>https://download.brainimagelibrary.org/ec/6a/ec6aac7d4d37b073/mouseID_497520-211776</t>
  </si>
  <si>
    <t>/bil/data/ec/6a/ec6aac7d4d37b073/mouseID_497520-211776</t>
  </si>
  <si>
    <t>Neuron Morphology data in tiff stack format from fMOST experiments in mouse brain, Brain ID 497520-211776</t>
  </si>
  <si>
    <t>https://download.brainimagelibrary.org/ec/6a/ec6aac7d4d37b073/mouseID_500861-211788</t>
  </si>
  <si>
    <t>/bil/data/ec/6a/ec6aac7d4d37b073/mouseID_500861-211788</t>
  </si>
  <si>
    <t>Neuron Morphology data in tiff stack format from fMOST experiments in mouse brain, Brain ID 500861-211788</t>
  </si>
  <si>
    <t>https://download.brainimagelibrary.org/ec/6a/ec6aac7d4d37b073/mouseID_510498-211777</t>
  </si>
  <si>
    <t>/bil/data/ec/6a/ec6aac7d4d37b073/mouseID_510498-211777</t>
  </si>
  <si>
    <t>Neuron Morphology data in tiff stack format from fMOST experiments in mouse brain, Brain ID 510498-211777</t>
  </si>
  <si>
    <t>https://download.brainimagelibrary.org/ec/6a/ec6aac7d4d37b073/mouseID_510502-211778</t>
  </si>
  <si>
    <t>/bil/data/ec/6a/ec6aac7d4d37b073/mouseID_510502-211778</t>
  </si>
  <si>
    <t>Neuron Morphology data in tiff stack format from fMOST experiments in mouse brain, Brain ID 510502-211778</t>
  </si>
  <si>
    <t>https://download.brainimagelibrary.org/ec/6a/ec6aac7d4d37b073/mouseID_522151-211806</t>
  </si>
  <si>
    <t>/bil/data/ec/6a/ec6aac7d4d37b073/mouseID_522151-211806</t>
  </si>
  <si>
    <t>Neuron Morphology data in tiff stack format from fMOST experiments in mouse brain, Brain ID 522151-211806</t>
  </si>
  <si>
    <t>https://download.brainimagelibrary.org/ec/6a/ec6aac7d4d37b073/mouseID_522152-211807</t>
  </si>
  <si>
    <t>/bil/data/ec/6a/ec6aac7d4d37b073/mouseID_522152-211807</t>
  </si>
  <si>
    <t>Neuron Morphology data in tiff stack format from fMOST experiments in mouse brain, Brain ID 522152-211807</t>
  </si>
  <si>
    <t>https://download.brainimagelibrary.org/ec/6a/ec6aac7d4d37b073/mouseID_586838-211801</t>
  </si>
  <si>
    <t>/bil/data/ec/6a/ec6aac7d4d37b073/mouseID_586838-211801</t>
  </si>
  <si>
    <t>Chat-IRES-Cre-neo(C-GFP ICV injection)</t>
  </si>
  <si>
    <t>Neuron Morphology data in tiff stack format from fMOST experiments in mouse brain, Brain ID 586838-211801</t>
  </si>
  <si>
    <t>https://download.brainimagelibrary.org/ec/6a/ec6aac7d4d37b073/mouseID_586840-211802</t>
  </si>
  <si>
    <t>/bil/data/ec/6a/ec6aac7d4d37b073/mouseID_586840-211802</t>
  </si>
  <si>
    <t>Chat-IRES-Cre-neo (C-GFP ICV injection)</t>
  </si>
  <si>
    <t>Neuron Morphology data in tiff stack format from fMOST experiments in mouse brain, Brain ID 586840-211802</t>
  </si>
  <si>
    <t>https://download.brainimagelibrary.org/ec/6a/ec6aac7d4d37b073/mouseID_588922-211800</t>
  </si>
  <si>
    <t>/bil/data/ec/6a/ec6aac7d4d37b073/mouseID_588922-211800</t>
  </si>
  <si>
    <t>Chat-IRES-Cre (C-GFP ICV injection)</t>
  </si>
  <si>
    <t>Neuron Morphology data in tiff stack format from fMOST experiments in mouse brain, Brain ID 588922-211800</t>
  </si>
  <si>
    <t>https://download.brainimagelibrary.org/ec/6a/ec6aac7d4d37b073/mouseID_588923-211799</t>
  </si>
  <si>
    <t>/bil/data/ec/6a/ec6aac7d4d37b073/mouseID_588923-211799</t>
  </si>
  <si>
    <t>Neuron Morphology data in tiff stack format from fMOST experiments in mouse brain, Brain ID 588923-211799</t>
  </si>
  <si>
    <t>https://download.brainimagelibrary.org/7c/9c/7c9c8934ffd0bae5/212093</t>
  </si>
  <si>
    <t>/bil/data/7c/9c/7c9c8934ffd0bae5/212093</t>
  </si>
  <si>
    <t>7c9c8934ffd0bae5</t>
  </si>
  <si>
    <t>Luo, Qingming</t>
  </si>
  <si>
    <t>Sparse labeling of cell type-specific neuron projection: 212093</t>
  </si>
  <si>
    <t>This dataset contains fMOST imaging data from HUST collected to build a high-resolution anatomical atlas of mouse brain projection neurons.</t>
  </si>
  <si>
    <t>https://download.brainimagelibrary.org/7c/9c/7c9c8934ffd0bae5/212095</t>
  </si>
  <si>
    <t>/bil/data/7c/9c/7c9c8934ffd0bae5/212095</t>
  </si>
  <si>
    <t>Sparse labeling of cell type-specific neuron projection: 212095</t>
  </si>
  <si>
    <t>https://download.brainimagelibrary.org/7c/9c/7c9c8934ffd0bae5/212096</t>
  </si>
  <si>
    <t>/bil/data/7c/9c/7c9c8934ffd0bae5/212096</t>
  </si>
  <si>
    <t>Sparse labeling of cell type-specific neuron projection: 212096</t>
  </si>
  <si>
    <t>https://download.brainimagelibrary.org/7c/9c/7c9c8934ffd0bae5/212097</t>
  </si>
  <si>
    <t>/bil/data/7c/9c/7c9c8934ffd0bae5/212097</t>
  </si>
  <si>
    <t>Sparse labeling of cell type-specific neuron projection: 212097</t>
  </si>
  <si>
    <t>https://download.brainimagelibrary.org/7c/9c/7c9c8934ffd0bae5/212098</t>
  </si>
  <si>
    <t>/bil/data/7c/9c/7c9c8934ffd0bae5/212098</t>
  </si>
  <si>
    <t>Sparse labeling of cell type-specific neuron projection: 212098</t>
  </si>
  <si>
    <t>https://download.brainimagelibrary.org/7c/9c/7c9c8934ffd0bae5/212099</t>
  </si>
  <si>
    <t>/bil/data/7c/9c/7c9c8934ffd0bae5/212099</t>
  </si>
  <si>
    <t>Sparse labeling of cell type-specific neuron projection: 212099</t>
  </si>
  <si>
    <t>https://download.brainimagelibrary.org/7c/9c/7c9c8934ffd0bae5/212100</t>
  </si>
  <si>
    <t>/bil/data/7c/9c/7c9c8934ffd0bae5/212100</t>
  </si>
  <si>
    <t>Sparse labeling of cell type-specific neuron projection: 212100</t>
  </si>
  <si>
    <t>https://download.brainimagelibrary.org/7c/9c/7c9c8934ffd0bae5/212102</t>
  </si>
  <si>
    <t>/bil/data/7c/9c/7c9c8934ffd0bae5/212102</t>
  </si>
  <si>
    <t>Sparse labeling of cell type-specific neuron projection: 212102</t>
  </si>
  <si>
    <t>https://download.brainimagelibrary.org/7c/9c/7c9c8934ffd0bae5/212103</t>
  </si>
  <si>
    <t>/bil/data/7c/9c/7c9c8934ffd0bae5/212103</t>
  </si>
  <si>
    <t>Sparse labeling of cell type-specific neuron projection: 212103</t>
  </si>
  <si>
    <t>https://download.brainimagelibrary.org/7c/9c/7c9c8934ffd0bae5/212104</t>
  </si>
  <si>
    <t>/bil/data/7c/9c/7c9c8934ffd0bae5/212104</t>
  </si>
  <si>
    <t>Sparse labeling of cell type-specific neuron projection: 212104</t>
  </si>
  <si>
    <t>https://download.brainimagelibrary.org/7c/9c/7c9c8934ffd0bae5/212105</t>
  </si>
  <si>
    <t>/bil/data/7c/9c/7c9c8934ffd0bae5/212105</t>
  </si>
  <si>
    <t>Sparse labeling of cell type-specific neuron projection: 212105</t>
  </si>
  <si>
    <t>https://download.brainimagelibrary.org/7c/9c/7c9c8934ffd0bae5/220104</t>
  </si>
  <si>
    <t>/bil/data/7c/9c/7c9c8934ffd0bae5/220104</t>
  </si>
  <si>
    <t>Sparse labeling of cell type-specific neuron projection: 220104</t>
  </si>
  <si>
    <t>https://download.brainimagelibrary.org/7c/9c/7c9c8934ffd0bae5/220105</t>
  </si>
  <si>
    <t>/bil/data/7c/9c/7c9c8934ffd0bae5/220105</t>
  </si>
  <si>
    <t>Sparse labeling of cell type-specific neuron projection: 220105</t>
  </si>
  <si>
    <t>https://download.brainimagelibrary.org/7c/9c/7c9c8934ffd0bae5/220106</t>
  </si>
  <si>
    <t>/bil/data/7c/9c/7c9c8934ffd0bae5/220106</t>
  </si>
  <si>
    <t>Sparse labeling of cell type-specific neuron projection: 220106</t>
  </si>
  <si>
    <t>https://download.brainimagelibrary.org/7c/9c/7c9c8934ffd0bae5/220107</t>
  </si>
  <si>
    <t>/bil/data/7c/9c/7c9c8934ffd0bae5/220107</t>
  </si>
  <si>
    <t>Sparse labeling of cell type-specific neuron projection: 220107</t>
  </si>
  <si>
    <t>https://download.brainimagelibrary.org/7c/9c/7c9c8934ffd0bae5/220108</t>
  </si>
  <si>
    <t>/bil/data/7c/9c/7c9c8934ffd0bae5/220108</t>
  </si>
  <si>
    <t>Sparse labeling of cell type-specific neuron projection: 220108</t>
  </si>
  <si>
    <t>https://download.brainimagelibrary.org/7c/9c/7c9c8934ffd0bae5/220109</t>
  </si>
  <si>
    <t>/bil/data/7c/9c/7c9c8934ffd0bae5/220109</t>
  </si>
  <si>
    <t>Sparse labeling of cell type-specific neuron projection: 220109</t>
  </si>
  <si>
    <t>https://download.brainimagelibrary.org/7c/9c/7c9c8934ffd0bae5/220110</t>
  </si>
  <si>
    <t>/bil/data/7c/9c/7c9c8934ffd0bae5/220110</t>
  </si>
  <si>
    <t>Sparse labeling of cell type-specific neuron projection: 220110</t>
  </si>
  <si>
    <t>https://download.brainimagelibrary.org/7c/9c/7c9c8934ffd0bae5/220111</t>
  </si>
  <si>
    <t>/bil/data/7c/9c/7c9c8934ffd0bae5/220111</t>
  </si>
  <si>
    <t>Sparse labeling of cell type-specific neuron projection: 220111</t>
  </si>
  <si>
    <t>https://download.brainimagelibrary.org/7c/9c/7c9c8934ffd0bae5/220112</t>
  </si>
  <si>
    <t>/bil/data/7c/9c/7c9c8934ffd0bae5/220112</t>
  </si>
  <si>
    <t>Sparse labeling of cell type-specific neuron projection: 220112</t>
  </si>
  <si>
    <t>https://download.brainimagelibrary.org/a9/3c/a93ce7c42b77aaf1/211043</t>
  </si>
  <si>
    <t>/bil/data/a9/3c/a93ce7c42b77aaf1/211043</t>
  </si>
  <si>
    <t>a93ce7c42b77aaf1</t>
  </si>
  <si>
    <t>Sparse labeling of cell type-specific neuron projection: 211043</t>
  </si>
  <si>
    <t>https://download.brainimagelibrary.org/a9/3c/a93ce7c42b77aaf1/211044</t>
  </si>
  <si>
    <t>/bil/data/a9/3c/a93ce7c42b77aaf1/211044</t>
  </si>
  <si>
    <t>Sparse labeling of cell type-specific neuron projection: 211044</t>
  </si>
  <si>
    <t>https://download.brainimagelibrary.org/a9/3c/a93ce7c42b77aaf1/211045</t>
  </si>
  <si>
    <t>/bil/data/a9/3c/a93ce7c42b77aaf1/211045</t>
  </si>
  <si>
    <t>Sparse labeling of cell type-specific neuron projection: 211045</t>
  </si>
  <si>
    <t>https://download.brainimagelibrary.org/a9/3c/a93ce7c42b77aaf1/211046</t>
  </si>
  <si>
    <t>/bil/data/a9/3c/a93ce7c42b77aaf1/211046</t>
  </si>
  <si>
    <t>Sparse labeling of cell type-specific neuron projection: 211046</t>
  </si>
  <si>
    <t>https://download.brainimagelibrary.org/a9/3c/a93ce7c42b77aaf1/211054</t>
  </si>
  <si>
    <t>/bil/data/a9/3c/a93ce7c42b77aaf1/211054</t>
  </si>
  <si>
    <t>Sparse labeling of cell type-specific neuron projection: 211054</t>
  </si>
  <si>
    <t>https://download.brainimagelibrary.org/a9/3c/a93ce7c42b77aaf1/211056</t>
  </si>
  <si>
    <t>/bil/data/a9/3c/a93ce7c42b77aaf1/211056</t>
  </si>
  <si>
    <t>Sparse labeling of cell type-specific neuron projection: 211056</t>
  </si>
  <si>
    <t>https://download.brainimagelibrary.org/a9/3c/a93ce7c42b77aaf1/211060</t>
  </si>
  <si>
    <t>/bil/data/a9/3c/a93ce7c42b77aaf1/211060</t>
  </si>
  <si>
    <t>Sparse labeling of cell type-specific neuron projection: 211060</t>
  </si>
  <si>
    <t>https://download.brainimagelibrary.org/a9/3c/a93ce7c42b77aaf1/211061</t>
  </si>
  <si>
    <t>/bil/data/a9/3c/a93ce7c42b77aaf1/211061</t>
  </si>
  <si>
    <t>Sparse labeling of cell type-specific neuron projection: 211061</t>
  </si>
  <si>
    <t>https://download.brainimagelibrary.org/a9/3c/a93ce7c42b77aaf1/212083</t>
  </si>
  <si>
    <t>/bil/data/a9/3c/a93ce7c42b77aaf1/212083</t>
  </si>
  <si>
    <t>Sparse labeling of cell type-specific neuron projection: 212083</t>
  </si>
  <si>
    <t>https://download.brainimagelibrary.org/a9/3c/a93ce7c42b77aaf1/212084</t>
  </si>
  <si>
    <t>/bil/data/a9/3c/a93ce7c42b77aaf1/212084</t>
  </si>
  <si>
    <t>Sparse labeling of cell type-specific neuron projection: 212084</t>
  </si>
  <si>
    <t>https://download.brainimagelibrary.org/a9/3c/a93ce7c42b77aaf1/212085</t>
  </si>
  <si>
    <t>/bil/data/a9/3c/a93ce7c42b77aaf1/212085</t>
  </si>
  <si>
    <t>Sparse labeling of cell type-specific neuron projection: 212085</t>
  </si>
  <si>
    <t>https://download.brainimagelibrary.org/a9/3c/a93ce7c42b77aaf1/212086</t>
  </si>
  <si>
    <t>/bil/data/a9/3c/a93ce7c42b77aaf1/212086</t>
  </si>
  <si>
    <t>Sparse labeling of cell type-specific neuron projection: 212086</t>
  </si>
  <si>
    <t>https://download.brainimagelibrary.org/a9/3c/a93ce7c42b77aaf1/212087</t>
  </si>
  <si>
    <t>/bil/data/a9/3c/a93ce7c42b77aaf1/212087</t>
  </si>
  <si>
    <t>Sparse labeling of cell type-specific neuron projection: 212087</t>
  </si>
  <si>
    <t>https://download.brainimagelibrary.org/a9/3c/a93ce7c42b77aaf1/212088</t>
  </si>
  <si>
    <t>/bil/data/a9/3c/a93ce7c42b77aaf1/212088</t>
  </si>
  <si>
    <t>Sparse labeling of cell type-specific neuron projection: 212088</t>
  </si>
  <si>
    <t>https://download.brainimagelibrary.org/a9/3c/a93ce7c42b77aaf1/212089</t>
  </si>
  <si>
    <t>/bil/data/a9/3c/a93ce7c42b77aaf1/212089</t>
  </si>
  <si>
    <t>Sparse labeling of cell type-specific neuron projection: 212089</t>
  </si>
  <si>
    <t>https://download.brainimagelibrary.org/a9/3c/a93ce7c42b77aaf1/212090</t>
  </si>
  <si>
    <t>/bil/data/a9/3c/a93ce7c42b77aaf1/212090</t>
  </si>
  <si>
    <t>Sparse labeling of cell type-specific neuron projection: 212090</t>
  </si>
  <si>
    <t>https://download.brainimagelibrary.org/a9/3c/a93ce7c42b77aaf1/212091</t>
  </si>
  <si>
    <t>/bil/data/a9/3c/a93ce7c42b77aaf1/212091</t>
  </si>
  <si>
    <t>Sparse labeling of cell type-specific neuron projection: 212091</t>
  </si>
  <si>
    <t>https://download.brainimagelibrary.org/a9/3c/a93ce7c42b77aaf1/212092</t>
  </si>
  <si>
    <t>/bil/data/a9/3c/a93ce7c42b77aaf1/212092</t>
  </si>
  <si>
    <t>Sparse labeling of cell type-specific neuron projection: 212092</t>
  </si>
  <si>
    <t>https://download.brainimagelibrary.org/a9/3c/a93ce7c42b77aaf1/212094</t>
  </si>
  <si>
    <t>/bil/data/a9/3c/a93ce7c42b77aaf1/212094</t>
  </si>
  <si>
    <t>Sparse labeling of cell type-specific neuron projection: 212094</t>
  </si>
  <si>
    <t>https://download.brainimagelibrary.org/d5/c6/d5c66aceb1458fa7/220244</t>
  </si>
  <si>
    <t>/bil/data/d5/c6/d5c66aceb1458fa7/220244</t>
  </si>
  <si>
    <t>d5c66aceb1458fa7</t>
  </si>
  <si>
    <t>Sparse labeling of cell type-specific neuron projection: 220244</t>
  </si>
  <si>
    <t>This dataset contains one of 20 fMOST imaging datasets for U19 Huang project (1-U19-MH114821-01) to build a high-resolution anatomical atlas of mouse brain projection neurons.</t>
  </si>
  <si>
    <t>https://download.brainimagelibrary.org/d5/c6/d5c66aceb1458fa7/220245</t>
  </si>
  <si>
    <t>/bil/data/d5/c6/d5c66aceb1458fa7/220245</t>
  </si>
  <si>
    <t>Sparse labeling of cell type-specific neuron projection: 220245</t>
  </si>
  <si>
    <t>https://download.brainimagelibrary.org/d5/c6/d5c66aceb1458fa7/220246</t>
  </si>
  <si>
    <t>/bil/data/d5/c6/d5c66aceb1458fa7/220246</t>
  </si>
  <si>
    <t>Sparse labeling of cell type-specific neuron projection: 220246</t>
  </si>
  <si>
    <t>https://download.brainimagelibrary.org/d5/c6/d5c66aceb1458fa7/220247</t>
  </si>
  <si>
    <t>/bil/data/d5/c6/d5c66aceb1458fa7/220247</t>
  </si>
  <si>
    <t>Sparse labeling of cell type-specific neuron projection: 220247</t>
  </si>
  <si>
    <t>https://download.brainimagelibrary.org/d5/c6/d5c66aceb1458fa7/220248</t>
  </si>
  <si>
    <t>/bil/data/d5/c6/d5c66aceb1458fa7/220248</t>
  </si>
  <si>
    <t>Sparse labeling of cell type-specific neuron projection: 220248</t>
  </si>
  <si>
    <t>https://download.brainimagelibrary.org/d5/c6/d5c66aceb1458fa7/220249</t>
  </si>
  <si>
    <t>/bil/data/d5/c6/d5c66aceb1458fa7/220249</t>
  </si>
  <si>
    <t>Sparse labeling of cell type-specific neuron projection: 220249</t>
  </si>
  <si>
    <t>https://download.brainimagelibrary.org/d5/c6/d5c66aceb1458fa7/220250</t>
  </si>
  <si>
    <t>/bil/data/d5/c6/d5c66aceb1458fa7/220250</t>
  </si>
  <si>
    <t>Sparse labeling of cell type-specific neuron projection: 220250</t>
  </si>
  <si>
    <t>https://download.brainimagelibrary.org/d5/c6/d5c66aceb1458fa7/220251</t>
  </si>
  <si>
    <t>/bil/data/d5/c6/d5c66aceb1458fa7/220251</t>
  </si>
  <si>
    <t>Sparse labeling of cell type-specific neuron projection: 220251</t>
  </si>
  <si>
    <t>https://download.brainimagelibrary.org/d5/c6/d5c66aceb1458fa7/220252</t>
  </si>
  <si>
    <t>/bil/data/d5/c6/d5c66aceb1458fa7/220252</t>
  </si>
  <si>
    <t>Sparse labeling of cell type-specific neuron projection: 220252</t>
  </si>
  <si>
    <t>https://download.brainimagelibrary.org/d5/c6/d5c66aceb1458fa7/220403</t>
  </si>
  <si>
    <t>/bil/data/d5/c6/d5c66aceb1458fa7/220403</t>
  </si>
  <si>
    <t>Sparse labeling of cell type-specific neuron projection: 220403</t>
  </si>
  <si>
    <t>https://download.brainimagelibrary.org/d5/c6/d5c66aceb1458fa7/220404</t>
  </si>
  <si>
    <t>/bil/data/d5/c6/d5c66aceb1458fa7/220404</t>
  </si>
  <si>
    <t>Sparse labeling of cell type-specific neuron projection: 220404</t>
  </si>
  <si>
    <t>https://download.brainimagelibrary.org/d5/c6/d5c66aceb1458fa7/220405</t>
  </si>
  <si>
    <t>/bil/data/d5/c6/d5c66aceb1458fa7/220405</t>
  </si>
  <si>
    <t>Sparse labeling of cell type-specific neuron projection: 220405</t>
  </si>
  <si>
    <t>https://download.brainimagelibrary.org/d5/c6/d5c66aceb1458fa7/220406</t>
  </si>
  <si>
    <t>/bil/data/d5/c6/d5c66aceb1458fa7/220406</t>
  </si>
  <si>
    <t>Sparse labeling of cell type-specific neuron projection: 220406</t>
  </si>
  <si>
    <t>https://download.brainimagelibrary.org/d5/c6/d5c66aceb1458fa7/220407</t>
  </si>
  <si>
    <t>/bil/data/d5/c6/d5c66aceb1458fa7/220407</t>
  </si>
  <si>
    <t>Sparse labeling of cell type-specific neuron projection: 220407</t>
  </si>
  <si>
    <t>https://download.brainimagelibrary.org/d5/c6/d5c66aceb1458fa7/220408</t>
  </si>
  <si>
    <t>/bil/data/d5/c6/d5c66aceb1458fa7/220408</t>
  </si>
  <si>
    <t>Sparse labeling of cell type-specific neuron projection: 220408</t>
  </si>
  <si>
    <t>https://download.brainimagelibrary.org/d5/c6/d5c66aceb1458fa7/220409</t>
  </si>
  <si>
    <t>/bil/data/d5/c6/d5c66aceb1458fa7/220409</t>
  </si>
  <si>
    <t>Sparse labeling of cell type-specific neuron projection: 220409</t>
  </si>
  <si>
    <t>https://download.brainimagelibrary.org/d5/c6/d5c66aceb1458fa7/220410</t>
  </si>
  <si>
    <t>/bil/data/d5/c6/d5c66aceb1458fa7/220410</t>
  </si>
  <si>
    <t>Sparse labeling of cell type-specific neuron projection: 220410</t>
  </si>
  <si>
    <t>https://download.brainimagelibrary.org/d5/c6/d5c66aceb1458fa7/220411</t>
  </si>
  <si>
    <t>/bil/data/d5/c6/d5c66aceb1458fa7/220411</t>
  </si>
  <si>
    <t>Sparse labeling of cell type-specific neuron projection: 220411</t>
  </si>
  <si>
    <t>https://download.brainimagelibrary.org/d5/c6/d5c66aceb1458fa7/220412</t>
  </si>
  <si>
    <t>/bil/data/d5/c6/d5c66aceb1458fa7/220412</t>
  </si>
  <si>
    <t>Sparse labeling of cell type-specific neuron projection: 220412</t>
  </si>
  <si>
    <t>https://download.brainimagelibrary.org/d5/c6/d5c66aceb1458fa7/220413</t>
  </si>
  <si>
    <t>/bil/data/d5/c6/d5c66aceb1458fa7/220413</t>
  </si>
  <si>
    <t>Sparse labeling of cell type-specific neuron projection: 220413</t>
  </si>
  <si>
    <t>https://download.brainimagelibrary.org/94/77/94775d6a2ddab320/321237-17302/</t>
  </si>
  <si>
    <t>/bil/data/94/77/94775d6a2ddab320/321237-17302/</t>
  </si>
  <si>
    <t>94775d6a2ddab320</t>
  </si>
  <si>
    <t>September BrainBall leftovers</t>
  </si>
  <si>
    <t>The September BrainBall transfer of 4 fMOST data sets could not quite fit all of the data. This is the last 612 GB of the set. Red channel files for: 321244-17545 (2752 files) 339951-17781 (1427 files)</t>
  </si>
  <si>
    <t>https://download.brainimagelibrary.org/94/77/94775d6a2ddab320/321244-17545/</t>
  </si>
  <si>
    <t>/bil/data/94/77/94775d6a2ddab320/321244-17545/</t>
  </si>
  <si>
    <t>https://download.brainimagelibrary.org/94/77/94775d6a2ddab320/326952-17304/</t>
  </si>
  <si>
    <t>/bil/data/94/77/94775d6a2ddab320/326952-17304/</t>
  </si>
  <si>
    <t>https://download.brainimagelibrary.org/94/77/94775d6a2ddab320/339951-17781/</t>
  </si>
  <si>
    <t>/bil/data/94/77/94775d6a2ddab320/339951-17781/</t>
  </si>
  <si>
    <t>https://download.brainimagelibrary.org/9a/ae/9aae87938026636d/mouseID_451347-211783</t>
  </si>
  <si>
    <t>/bil/data/9a/ae/9aae87938026636d/mouseID_451347-211783</t>
  </si>
  <si>
    <t>9aae87938026636d</t>
  </si>
  <si>
    <t>Neuron Morphology data in tiff stack format from fMOST experiments in mouse brain, Brain ID 451347-211783</t>
  </si>
  <si>
    <t>https://download.brainimagelibrary.org/9a/ae/9aae87938026636d/mouseID_451348-211784</t>
  </si>
  <si>
    <t>/bil/data/9a/ae/9aae87938026636d/mouseID_451348-211784</t>
  </si>
  <si>
    <t>Neuron Morphology data in tiff stack format from fMOST experiments in mouse brain, Brain ID 451348-211784</t>
  </si>
  <si>
    <t>https://download.brainimagelibrary.org/9a/ae/9aae87938026636d/mouseID_538071-211803</t>
  </si>
  <si>
    <t>/bil/data/9a/ae/9aae87938026636d/mouseID_538071-211803</t>
  </si>
  <si>
    <t>Npr3-IRES2-CreERT2-neo/wt;Ai166(TIT2L-MORF-ICL-tTA2)/wt</t>
  </si>
  <si>
    <t>Neuron Morphology data in tiff stack format from fMOST experiments in mouse brain, Brain ID 538071-211803</t>
  </si>
  <si>
    <t>https://download.brainimagelibrary.org/9a/ae/9aae87938026636d/mouseID_538073-211804</t>
  </si>
  <si>
    <t>/bil/data/9a/ae/9aae87938026636d/mouseID_538073-211804</t>
  </si>
  <si>
    <t>Neuron Morphology data in tiff stack format from fMOST experiments in mouse brain, Brain ID 538073-211804</t>
  </si>
  <si>
    <t>https://download.brainimagelibrary.org/9a/ae/9aae87938026636d/mouseID_538074-211805</t>
  </si>
  <si>
    <t>/bil/data/9a/ae/9aae87938026636d/mouseID_538074-211805</t>
  </si>
  <si>
    <t>Neuron Morphology data in tiff stack format from fMOST experiments in mouse brain, Brain ID 538074-211805</t>
  </si>
  <si>
    <t>https://download.brainimagelibrary.org/9a/ae/9aae87938026636d/mouseID_574872-211547</t>
  </si>
  <si>
    <t>/bil/data/9a/ae/9aae87938026636d/mouseID_574872-211547</t>
  </si>
  <si>
    <t>Calb2-IRES-Cre/wt</t>
  </si>
  <si>
    <t>Neuron Morphology data in tiff stack format from fMOST experiments in mouse brain, Brain ID 574872-211547</t>
  </si>
  <si>
    <t>https://download.brainimagelibrary.org/9a/ae/9aae87938026636d/mouseID_574889-211544</t>
  </si>
  <si>
    <t>/bil/data/9a/ae/9aae87938026636d/mouseID_574889-211544</t>
  </si>
  <si>
    <t>Neuron Morphology data in tiff stack format from fMOST experiments in mouse brain, Brain ID 574889-211544</t>
  </si>
  <si>
    <t>https://download.brainimagelibrary.org/9a/ae/9aae87938026636d/mouseID_576273-211540</t>
  </si>
  <si>
    <t>/bil/data/9a/ae/9aae87938026636d/mouseID_576273-211540</t>
  </si>
  <si>
    <t>Neuron Morphology data in tiff stack format from fMOST experiments in mouse brain, Brain ID 576273-211540</t>
  </si>
  <si>
    <t>https://download.brainimagelibrary.org/9a/ae/9aae87938026636d/mouseID_577639-211549</t>
  </si>
  <si>
    <t>/bil/data/9a/ae/9aae87938026636d/mouseID_577639-211549</t>
  </si>
  <si>
    <t>Ctxn3-IRES2-FlpO/wt</t>
  </si>
  <si>
    <t>Neuron Morphology data in tiff stack format from fMOST experiments in mouse brain, Brain ID 577639-211549</t>
  </si>
  <si>
    <t>https://download.brainimagelibrary.org/9a/ae/9aae87938026636d/mouseID_578169-211791</t>
  </si>
  <si>
    <t>/bil/data/9a/ae/9aae87938026636d/mouseID_578169-211791</t>
  </si>
  <si>
    <t>Neuron Morphology data in tiff stack format from fMOST experiments in mouse brain, Brain ID 578169-211791</t>
  </si>
  <si>
    <t>https://download.brainimagelibrary.org/9a/ae/9aae87938026636d/mouseID_578438-211546</t>
  </si>
  <si>
    <t>/bil/data/9a/ae/9aae87938026636d/mouseID_578438-211546</t>
  </si>
  <si>
    <t>Th-Cre_FI172/wt</t>
  </si>
  <si>
    <t>Neuron Morphology data in tiff stack format from fMOST experiments in mouse brain, Brain ID 578438-211546</t>
  </si>
  <si>
    <t>https://download.brainimagelibrary.org/9a/ae/9aae87938026636d/mouseID_588379-211798</t>
  </si>
  <si>
    <t>/bil/data/9a/ae/9aae87938026636d/mouseID_588379-211798</t>
  </si>
  <si>
    <t>Neuron Morphology data in tiff stack format from fMOST experiments in mouse brain, Brain ID 588379-211798</t>
  </si>
  <si>
    <t>https://download.brainimagelibrary.org/9a/ae/9aae87938026636d/mouseID_590965-220032</t>
  </si>
  <si>
    <t>/bil/data/9a/ae/9aae87938026636d/mouseID_590965-220032</t>
  </si>
  <si>
    <t>Neuron Morphology data in tiff stack format from fMOST experiments in mouse brain, Brain ID 590965-220032</t>
  </si>
  <si>
    <t>https://download.brainimagelibrary.org/9a/ae/9aae87938026636d/mouseID_590969-220034</t>
  </si>
  <si>
    <t>/bil/data/9a/ae/9aae87938026636d/mouseID_590969-220034</t>
  </si>
  <si>
    <t>Neuron Morphology data in tiff stack format from fMOST experiments in mouse brain, Brain ID 590969-220034</t>
  </si>
  <si>
    <t>https://download.brainimagelibrary.org/9a/ae/9aae87938026636d/mouseID_591228-220030</t>
  </si>
  <si>
    <t>/bil/data/9a/ae/9aae87938026636d/mouseID_591228-220030</t>
  </si>
  <si>
    <t>Tle4-CreER/wt</t>
  </si>
  <si>
    <t>Neuron Morphology data in tiff stack format from fMOST experiments in mouse brain, Brain ID 591228-220030</t>
  </si>
  <si>
    <t>https://download.brainimagelibrary.org/9a/ae/9aae87938026636d/mouseID_591448-220031</t>
  </si>
  <si>
    <t>/bil/data/9a/ae/9aae87938026636d/mouseID_591448-220031</t>
  </si>
  <si>
    <t>Neuron Morphology data in tiff stack format from fMOST experiments in mouse brain, Brain ID 591448-220031</t>
  </si>
  <si>
    <t>https://download.brainimagelibrary.org/9a/ae/9aae87938026636d/mouseID_595750-220037</t>
  </si>
  <si>
    <t>/bil/data/9a/ae/9aae87938026636d/mouseID_595750-220037</t>
  </si>
  <si>
    <t>Chat-IRES-Cre/Chat-IRES-Cre</t>
  </si>
  <si>
    <t>Neuron Morphology data in tiff stack format from fMOST experiments in mouse brain, Brain ID 595750-220037</t>
  </si>
  <si>
    <t>https://download.brainimagelibrary.org/9a/ae/9aae87938026636d/mouseID_597666-220039</t>
  </si>
  <si>
    <t>/bil/data/9a/ae/9aae87938026636d/mouseID_597666-220039</t>
  </si>
  <si>
    <t>Npnt-P2A-FlpO/wt</t>
  </si>
  <si>
    <t>Neuron Morphology data in tiff stack format from fMOST experiments in mouse brain, Brain ID 597666-220039</t>
  </si>
  <si>
    <t>https://download.brainimagelibrary.org/9a/ae/9aae87938026636d/mouseID_599345-220042</t>
  </si>
  <si>
    <t>/bil/data/9a/ae/9aae87938026636d/mouseID_599345-220042</t>
  </si>
  <si>
    <t>Neuron Morphology data in tiff stack format from fMOST experiments in mouse brain, Brain ID 599345-220042</t>
  </si>
  <si>
    <t>https://download.brainimagelibrary.org/9a/ae/9aae87938026636d/mouseID_599346-220043</t>
  </si>
  <si>
    <t>/bil/data/9a/ae/9aae87938026636d/mouseID_599346-220043</t>
  </si>
  <si>
    <t>Neuron Morphology data in tiff stack format from fMOST experiments in mouse brain, Brain ID 599346-220043</t>
  </si>
  <si>
    <t>https://download.brainimagelibrary.org/9a/ae/9aae87938026636d/mouseID_599374-220040</t>
  </si>
  <si>
    <t>/bil/data/9a/ae/9aae87938026636d/mouseID_599374-220040</t>
  </si>
  <si>
    <t>Neuron Morphology data in tiff stack format from fMOST experiments in mouse brain, Brain ID 599374-220040</t>
  </si>
  <si>
    <t>https://download.brainimagelibrary.org/f1/dc/f1dcaeb016197373/351327-17787</t>
  </si>
  <si>
    <t>/bil/data/f1/dc/f1dcaeb016197373/351327-17787</t>
  </si>
  <si>
    <t>AIBS_732680042</t>
  </si>
  <si>
    <t>https://download.brainimagelibrary.org/f1/dc/f1dcaeb016197373/351331-17788</t>
  </si>
  <si>
    <t>/bil/data/f1/dc/f1dcaeb016197373/351331-17788</t>
  </si>
  <si>
    <t>AIBS_732680871</t>
  </si>
  <si>
    <t>https://download.brainimagelibrary.org/f1/dc/f1dcaeb016197373/355458-18053</t>
  </si>
  <si>
    <t>/bil/data/f1/dc/f1dcaeb016197373/355458-18053</t>
  </si>
  <si>
    <t>AIBS_732682350</t>
  </si>
  <si>
    <t>https://download.brainimagelibrary.org/f1/dc/f1dcaeb016197373/355459-18054</t>
  </si>
  <si>
    <t>/bil/data/f1/dc/f1dcaeb016197373/355459-18054</t>
  </si>
  <si>
    <t>AIBS_732683446</t>
  </si>
  <si>
    <t>https://download.brainimagelibrary.org/f1/dc/f1dcaeb016197373/358361-18047</t>
  </si>
  <si>
    <t>/bil/data/f1/dc/f1dcaeb016197373/358361-18047</t>
  </si>
  <si>
    <t>AIBS_730864891</t>
  </si>
  <si>
    <t>https://download.brainimagelibrary.org/91/aa/91aad194ce577ebe/E11.5_BB0447/LSFM/stitched_00</t>
  </si>
  <si>
    <t>/bil/data/91/aa/91aad194ce577ebe/E11.5_BB0447/LSFM/stitched_00</t>
  </si>
  <si>
    <t>91aad194ce577ebe</t>
  </si>
  <si>
    <t>E11.5_BB0447_stitched_00</t>
  </si>
  <si>
    <t>Strain_Name='C57BL6'; Cre_Driver_Line=''; Reporter_Name='none'</t>
  </si>
  <si>
    <t>Whole-brain LSFM imaging of a E11.5 mouse for DevCCF project (Subject: E11.5_BB0447Technique: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</si>
  <si>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E11.5 mouse (Subject: E11.5_BB0447Technique: Background Autofluorescence</t>
  </si>
  <si>
    <t>https://download.brainimagelibrary.org/91/aa/91aad194ce577ebe/E11.5_BB0447/LSFM/stitched_01</t>
  </si>
  <si>
    <t>/bil/data/91/aa/91aad194ce577ebe/E11.5_BB0447/LSFM/stitched_01</t>
  </si>
  <si>
    <t>E11.5_BB0447_stitched_01</t>
  </si>
  <si>
    <t>Whole-brain LSFM imaging of a E11.5 mouse for DevCCF project (Subject: E11.5_BB0447Technique: Background2)</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</si>
  <si>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E11.5 mouse (Subject: E11.5_BB0447Technique: Background2 Autofluorescence</t>
  </si>
  <si>
    <t>https://download.brainimagelibrary.org/91/aa/91aad194ce577ebe/E11.5_BB0447/LSFM/stitched_02</t>
  </si>
  <si>
    <t>/bil/data/91/aa/91aad194ce577ebe/E11.5_BB0447/LSFM/stitched_02</t>
  </si>
  <si>
    <t>E11.5_BB0447_stitched_02</t>
  </si>
  <si>
    <t>Whole-brain LSFM imaging of a E11.5 mouse for DevCCF project (Subject: E11.5_BB0447Technique: Syto 16)</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</si>
  <si>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E11.5 mouse (Subject: E11.5_BB0447Technique: Syto 16 Green fluorescent nucleic acid stain</t>
  </si>
  <si>
    <t>https://download.brainimagelibrary.org/91/aa/91aad194ce577ebe/E11.5_BB0448/LSFM/stitched_00</t>
  </si>
  <si>
    <t>/bil/data/91/aa/91aad194ce577ebe/E11.5_BB0448/LSFM/stitched_00</t>
  </si>
  <si>
    <t>E11.5_BB0448_stitched_00</t>
  </si>
  <si>
    <t>Whole-brain LSFM imaging of a E11.5 mouse for DevCCF project (Subject: E11.5_BB0448Technique: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</si>
  <si>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E11.5 mouse (Subject: E11.5_BB0448Technique: Background Autofluorescence</t>
  </si>
  <si>
    <t>https://download.brainimagelibrary.org/91/aa/91aad194ce577ebe/E11.5_BB0448/LSFM/stitched_01</t>
  </si>
  <si>
    <t>/bil/data/91/aa/91aad194ce577ebe/E11.5_BB0448/LSFM/stitched_01</t>
  </si>
  <si>
    <t>E11.5_BB0448_stitched_01</t>
  </si>
  <si>
    <t>Whole-brain LSFM imaging of a E11.5 mouse for DevCCF project (Subject: E11.5_BB0448Technique: Background2)</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</si>
  <si>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E11.5 mouse (Subject: E11.5_BB0448Technique: Background2 Autofluorescence</t>
  </si>
  <si>
    <t>https://download.brainimagelibrary.org/91/aa/91aad194ce577ebe/E11.5_BB0448/LSFM/stitched_02</t>
  </si>
  <si>
    <t>/bil/data/91/aa/91aad194ce577ebe/E11.5_BB0448/LSFM/stitched_02</t>
  </si>
  <si>
    <t>E11.5_BB0448_stitched_02</t>
  </si>
  <si>
    <t>Whole-brain LSFM imaging of a E11.5 mouse for DevCCF project (Subject: E11.5_BB0448Technique: Syto 16)</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</si>
  <si>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E11.5 mouse (Subject: E11.5_BB0448Technique: Syto 16 Green fluorescent nucleic acid stain</t>
  </si>
  <si>
    <t>https://download.brainimagelibrary.org/91/aa/91aad194ce577ebe/E11.5_BB0695/LSFM/stitched_00</t>
  </si>
  <si>
    <t>/bil/data/91/aa/91aad194ce577ebe/E11.5_BB0695/LSFM/stitched_00</t>
  </si>
  <si>
    <t>E11.5_BB0695_stitched_00</t>
  </si>
  <si>
    <t>Strain_Name='C57BL6'; Cre_Driver_Line='Somatostatin'; Reporter_Name='Ai14C'</t>
  </si>
  <si>
    <t>Whole-brain LSFM imaging of a E11.5 mouse for DevCCF project (Subject: E11.5_BB0695Technique: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</si>
  <si>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E11.5 mouse (Subject: E11.5_BB0695Technique: Background Autofluorescence</t>
  </si>
  <si>
    <t>https://download.brainimagelibrary.org/91/aa/91aad194ce577ebe/E11.5_BB0695/LSFM/stitched_01</t>
  </si>
  <si>
    <t>/bil/data/91/aa/91aad194ce577ebe/E11.5_BB0695/LSFM/stitched_01</t>
  </si>
  <si>
    <t>E11.5_BB0695_stitched_01</t>
  </si>
  <si>
    <t>Whole-brain LSFM imaging of a E11.5 mouse for DevCCF project (Subject: E11.5_BB0695Technique: Somatostatin)</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</si>
  <si>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E11.5 mouse (Subject: E11.5_BB0695Technique: Somatostatin amplification antibody labelling</t>
  </si>
  <si>
    <t>https://download.brainimagelibrary.org/91/aa/91aad194ce577ebe/E11.5_BB0700/LSFM/stitched_00</t>
  </si>
  <si>
    <t>/bil/data/91/aa/91aad194ce577ebe/E11.5_BB0700/LSFM/stitched_00</t>
  </si>
  <si>
    <t>E11.5_BB0700_stitched_00</t>
  </si>
  <si>
    <t>Strain_Name='C57BL6'; Cre_Driver_Line='Vasoactive_intestinal_peptide'; Reporter_Name='Ai14C'</t>
  </si>
  <si>
    <t>Whole-brain LSFM imaging of a E11.5 mouse for DevCCF project (Subject: E11.5_BB0700Technique: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</si>
  <si>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E11.5 mouse (Subject: E11.5_BB0700Technique: Background Autofluorescence</t>
  </si>
  <si>
    <t>https://download.brainimagelibrary.org/91/aa/91aad194ce577ebe/E11.5_BB0700/LSFM/stitched_01</t>
  </si>
  <si>
    <t>/bil/data/91/aa/91aad194ce577ebe/E11.5_BB0700/LSFM/stitched_01</t>
  </si>
  <si>
    <t>E11.5_BB0700_stitched_01</t>
  </si>
  <si>
    <t>Whole-brain LSFM imaging of a E11.5 mouse for DevCCF project (Subject: E11.5_BB0700Technique: Vasoactive intestinal peptide)</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</si>
  <si>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E11.5 mouse (Subject: E11.5_BB0700Technique: Vasoactive intestinal peptide amplification antibody labelling</t>
  </si>
  <si>
    <t>https://download.brainimagelibrary.org/91/aa/91aad194ce577ebe/E13.5_BB0514/LSFM/stitched_00</t>
  </si>
  <si>
    <t>/bil/data/91/aa/91aad194ce577ebe/E13.5_BB0514/LSFM/stitched_00</t>
  </si>
  <si>
    <t>E13.5_BB0514_stitched_00</t>
  </si>
  <si>
    <t>Whole-brain LSFM imaging of a E13.5 mouse for DevCCF project (Subject: E13.5_BB0514Technique: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</si>
  <si>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E13.5 mouse (Subject: E13.5_BB0514Technique: Background Autofluorescence</t>
  </si>
  <si>
    <t>https://download.brainimagelibrary.org/91/aa/91aad194ce577ebe/E13.5_BB0514/LSFM/stitched_01</t>
  </si>
  <si>
    <t>/bil/data/91/aa/91aad194ce577ebe/E13.5_BB0514/LSFM/stitched_01</t>
  </si>
  <si>
    <t>E13.5_BB0514_stitched_01</t>
  </si>
  <si>
    <t>Whole-brain LSFM imaging of a E13.5 mouse for DevCCF project (Subject: E13.5_BB0514Technique: Syto 16)</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</si>
  <si>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E13.5 mouse (Subject: E13.5_BB0514Technique: Syto 16 Green fluorescent nucleic acid stain</t>
  </si>
  <si>
    <t>https://download.brainimagelibrary.org/91/aa/91aad194ce577ebe/E13.5_BB0515/LSFM/stitched_00</t>
  </si>
  <si>
    <t>/bil/data/91/aa/91aad194ce577ebe/E13.5_BB0515/LSFM/stitched_00</t>
  </si>
  <si>
    <t>E13.5_BB0515_stitched_00</t>
  </si>
  <si>
    <t>Whole-brain LSFM imaging of a E13.5 mouse for DevCCF project (Subject: E13.5_BB0515Technique: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</si>
  <si>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E13.5 mouse (Subject: E13.5_BB0515Technique: Background Autofluorescence</t>
  </si>
  <si>
    <t>https://download.brainimagelibrary.org/91/aa/91aad194ce577ebe/E13.5_BB0515/LSFM/stitched_01</t>
  </si>
  <si>
    <t>/bil/data/91/aa/91aad194ce577ebe/E13.5_BB0515/LSFM/stitched_01</t>
  </si>
  <si>
    <t>E13.5_BB0515_stitched_01</t>
  </si>
  <si>
    <t>Whole-brain LSFM imaging of a E13.5 mouse for DevCCF project (Subject: E13.5_BB0515Technique: Syto 16)</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</si>
  <si>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E13.5 mouse (Subject: E13.5_BB0515Technique: Syto 16 Green fluorescent nucleic acid stain</t>
  </si>
  <si>
    <t>https://download.brainimagelibrary.org/91/aa/91aad194ce577ebe/E13.5_BB0516/LSFM/stitched_00</t>
  </si>
  <si>
    <t>/bil/data/91/aa/91aad194ce577ebe/E13.5_BB0516/LSFM/stitched_00</t>
  </si>
  <si>
    <t>E13.5_BB0516_stitched_00</t>
  </si>
  <si>
    <t>Whole-brain LSFM imaging of a E13.5 mouse for DevCCF project (Subject: E13.5_BB0516Technique: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</si>
  <si>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E13.5 mouse (Subject: E13.5_BB0516Technique: Background Autofluorescence</t>
  </si>
  <si>
    <t>https://download.brainimagelibrary.org/91/aa/91aad194ce577ebe/E13.5_BB0516/LSFM/stitched_01</t>
  </si>
  <si>
    <t>/bil/data/91/aa/91aad194ce577ebe/E13.5_BB0516/LSFM/stitched_01</t>
  </si>
  <si>
    <t>E13.5_BB0516_stitched_01</t>
  </si>
  <si>
    <t>Whole-brain LSFM imaging of a E13.5 mouse for DevCCF project (Subject: E13.5_BB0516Technique: Syto 16)</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</si>
  <si>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E13.5 mouse (Subject: E13.5_BB0516Technique: Syto 16 Green fluorescent nucleic acid stain</t>
  </si>
  <si>
    <t>https://download.brainimagelibrary.org/91/aa/91aad194ce577ebe/E13.5_BB0581/LSFM/stitched_00</t>
  </si>
  <si>
    <t>/bil/data/91/aa/91aad194ce577ebe/E13.5_BB0581/LSFM/stitched_00</t>
  </si>
  <si>
    <t>E13.5_BB0581_stitched_00</t>
  </si>
  <si>
    <t>Whole-brain LSFM imaging of a E13.5 mouse for DevCCF project (Subject: E13.5_BB0581Technique: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</si>
  <si>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E13.5 mouse (Subject: E13.5_BB0581Technique: Background Autofluorescence</t>
  </si>
  <si>
    <t>https://download.brainimagelibrary.org/91/aa/91aad194ce577ebe/E13.5_BB0581/LSFM/stitched_01</t>
  </si>
  <si>
    <t>/bil/data/91/aa/91aad194ce577ebe/E13.5_BB0581/LSFM/stitched_01</t>
  </si>
  <si>
    <t>E13.5_BB0581_stitched_01</t>
  </si>
  <si>
    <t>Whole-brain LSFM imaging of a E13.5 mouse for DevCCF project (Subject: E13.5_BB0581Technique: Microtubule-associated protein 2)</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</si>
  <si>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E13.5 mouse (Subject: E13.5_BB0581Technique: Microtubule-associated protein 2 Fluorescent protein antibody labelling</t>
  </si>
  <si>
    <t>https://download.brainimagelibrary.org/91/aa/91aad194ce577ebe/E13.5_BB0582/LSFM/stitched_00</t>
  </si>
  <si>
    <t>/bil/data/91/aa/91aad194ce577ebe/E13.5_BB0582/LSFM/stitched_00</t>
  </si>
  <si>
    <t>E13.5_BB0582_stitched_00</t>
  </si>
  <si>
    <t>Whole-brain LSFM imaging of a E13.5 mouse for DevCCF project (Subject: E13.5_BB0582Technique: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</si>
  <si>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E13.5 mouse (Subject: E13.5_BB0582Technique: Background Autofluorescence</t>
  </si>
  <si>
    <t>https://download.brainimagelibrary.org/91/aa/91aad194ce577ebe/E13.5_BB0582/LSFM/stitched_01</t>
  </si>
  <si>
    <t>/bil/data/91/aa/91aad194ce577ebe/E13.5_BB0582/LSFM/stitched_01</t>
  </si>
  <si>
    <t>E13.5_BB0582_stitched_01</t>
  </si>
  <si>
    <t>Whole-brain LSFM imaging of a E13.5 mouse for DevCCF project (Subject: E13.5_BB0582Technique: Neurofilament)</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</si>
  <si>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E13.5 mouse (Subject: E13.5_BB0582Technique: Neurofilament Fluorescent protein antibody labelling</t>
  </si>
  <si>
    <t>https://download.brainimagelibrary.org/91/aa/91aad194ce577ebe/E13.5_BB0586/LSFM/stitched_00</t>
  </si>
  <si>
    <t>/bil/data/91/aa/91aad194ce577ebe/E13.5_BB0586/LSFM/stitched_00</t>
  </si>
  <si>
    <t>E13.5_BB0586_stitched_00</t>
  </si>
  <si>
    <t>Whole-brain LSFM imaging of a E13.5 mouse for DevCCF project (Subject: E13.5_BB0586Technique: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</si>
  <si>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E13.5 mouse (Subject: E13.5_BB0586Technique: Background Autofluorescence</t>
  </si>
  <si>
    <t>https://download.brainimagelibrary.org/91/aa/91aad194ce577ebe/E13.5_BB0586/LSFM/stitched_01</t>
  </si>
  <si>
    <t>/bil/data/91/aa/91aad194ce577ebe/E13.5_BB0586/LSFM/stitched_01</t>
  </si>
  <si>
    <t>E13.5_BB0586_stitched_01</t>
  </si>
  <si>
    <t>Whole-brain LSFM imaging of a E13.5 mouse for DevCCF project (Subject: E13.5_BB0586Technique: Background2)</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</si>
  <si>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E13.5 mouse (Subject: E13.5_BB0586Technique: Background2 Autofluorescence</t>
  </si>
  <si>
    <t>https://download.brainimagelibrary.org/91/aa/91aad194ce577ebe/E13.5_BB0586/LSFM/stitched_02</t>
  </si>
  <si>
    <t>/bil/data/91/aa/91aad194ce577ebe/E13.5_BB0586/LSFM/stitched_02</t>
  </si>
  <si>
    <t>E13.5_BB0586_stitched_02</t>
  </si>
  <si>
    <t>Whole-brain LSFM imaging of a E13.5 mouse for DevCCF project (Subject: E13.5_BB0586Technique: Syto 16)</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</si>
  <si>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E13.5 mouse (Subject: E13.5_BB0586Technique: Syto 16 Green fluorescent nucleic acid stain</t>
  </si>
  <si>
    <t>https://download.brainimagelibrary.org/91/aa/91aad194ce577ebe/E13.5_BB0587/LSFM/stitched_00</t>
  </si>
  <si>
    <t>/bil/data/91/aa/91aad194ce577ebe/E13.5_BB0587/LSFM/stitched_00</t>
  </si>
  <si>
    <t>E13.5_BB0587_stitched_00</t>
  </si>
  <si>
    <t>Whole-brain LSFM imaging of a E13.5 mouse for DevCCF project (Subject: E13.5_BB0587Technique: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</si>
  <si>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E13.5 mouse (Subject: E13.5_BB0587Technique: Background Autofluorescence</t>
  </si>
  <si>
    <t>https://download.brainimagelibrary.org/91/aa/91aad194ce577ebe/E13.5_BB0587/LSFM/stitched_01</t>
  </si>
  <si>
    <t>/bil/data/91/aa/91aad194ce577ebe/E13.5_BB0587/LSFM/stitched_01</t>
  </si>
  <si>
    <t>E13.5_BB0587_stitched_01</t>
  </si>
  <si>
    <t>Whole-brain LSFM imaging of a E13.5 mouse for DevCCF project (Subject: E13.5_BB0587Technique: Background2)</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</si>
  <si>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E13.5 mouse (Subject: E13.5_BB0587Technique: Background2 Autofluorescence</t>
  </si>
  <si>
    <t>https://download.brainimagelibrary.org/91/aa/91aad194ce577ebe/E13.5_BB0587/LSFM/stitched_02</t>
  </si>
  <si>
    <t>/bil/data/91/aa/91aad194ce577ebe/E13.5_BB0587/LSFM/stitched_02</t>
  </si>
  <si>
    <t>E13.5_BB0587_stitched_02</t>
  </si>
  <si>
    <t>Whole-brain LSFM imaging of a E13.5 mouse for DevCCF project (Subject: E13.5_BB0587Technique: Syto 16)</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</si>
  <si>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E13.5 mouse (Subject: E13.5_BB0587Technique: Syto 16 Green fluorescent nucleic acid stain</t>
  </si>
  <si>
    <t>https://download.brainimagelibrary.org/91/aa/91aad194ce577ebe/E13.5_BB0590/LSFM/stitched_00</t>
  </si>
  <si>
    <t>/bil/data/91/aa/91aad194ce577ebe/E13.5_BB0590/LSFM/stitched_00</t>
  </si>
  <si>
    <t>E13.5_BB0590_stitched_00</t>
  </si>
  <si>
    <t>Whole-brain LSFM imaging of a E13.5 mouse for DevCCF project (Subject: E13.5_BB0590Technique: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</si>
  <si>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E13.5 mouse (Subject: E13.5_BB0590Technique: Background Autofluorescence</t>
  </si>
  <si>
    <t>https://download.brainimagelibrary.org/91/aa/91aad194ce577ebe/E13.5_BB0590/LSFM/stitched_01</t>
  </si>
  <si>
    <t>/bil/data/91/aa/91aad194ce577ebe/E13.5_BB0590/LSFM/stitched_01</t>
  </si>
  <si>
    <t>E13.5_BB0590_stitched_01</t>
  </si>
  <si>
    <t>Whole-brain LSFM imaging of a E13.5 mouse for DevCCF project (Subject: E13.5_BB0590Technique: Vasoactive intestinal peptide)</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</si>
  <si>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E13.5 mouse (Subject: E13.5_BB0590Technique: Vasoactive intestinal peptide amplification antibody labelling</t>
  </si>
  <si>
    <t>https://download.brainimagelibrary.org/91/aa/91aad194ce577ebe/E13.5_BB0593/LSFM/stitched_00</t>
  </si>
  <si>
    <t>/bil/data/91/aa/91aad194ce577ebe/E13.5_BB0593/LSFM/stitched_00</t>
  </si>
  <si>
    <t>E13.5_BB0593_stitched_00</t>
  </si>
  <si>
    <t>Whole-brain LSFM imaging of a E13.5 mouse for DevCCF project (Subject: E13.5_BB0593Technique: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</si>
  <si>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E13.5 mouse (Subject: E13.5_BB0593Technique: Background Autofluorescence</t>
  </si>
  <si>
    <t>https://download.brainimagelibrary.org/91/aa/91aad194ce577ebe/E13.5_BB0593/LSFM/stitched_01</t>
  </si>
  <si>
    <t>/bil/data/91/aa/91aad194ce577ebe/E13.5_BB0593/LSFM/stitched_01</t>
  </si>
  <si>
    <t>E13.5_BB0593_stitched_01</t>
  </si>
  <si>
    <t>Whole-brain LSFM imaging of a E13.5 mouse for DevCCF project (Subject: E13.5_BB0593Technique: Vasoactive intestinal peptide)</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</si>
  <si>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E13.5 mouse (Subject: E13.5_BB0593Technique: Vasoactive intestinal peptide amplification antibody labelling</t>
  </si>
  <si>
    <t>https://download.brainimagelibrary.org/91/aa/91aad194ce577ebe/E13.5_BB0594/LSFM/stitched_00</t>
  </si>
  <si>
    <t>/bil/data/91/aa/91aad194ce577ebe/E13.5_BB0594/LSFM/stitched_00</t>
  </si>
  <si>
    <t>E13.5_BB0594_stitched_00</t>
  </si>
  <si>
    <t>Whole-brain LSFM imaging of a E13.5 mouse for DevCCF project (Subject: E13.5_BB0594Technique: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</si>
  <si>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E13.5 mouse (Subject: E13.5_BB0594Technique: Background Autofluorescence</t>
  </si>
  <si>
    <t>https://download.brainimagelibrary.org/91/aa/91aad194ce577ebe/E13.5_BB0594/LSFM/stitched_01</t>
  </si>
  <si>
    <t>/bil/data/91/aa/91aad194ce577ebe/E13.5_BB0594/LSFM/stitched_01</t>
  </si>
  <si>
    <t>E13.5_BB0594_stitched_01</t>
  </si>
  <si>
    <t>Whole-brain LSFM imaging of a E13.5 mouse for DevCCF project (Subject: E13.5_BB0594Technique: Vasoactive intestinal peptide)</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</si>
  <si>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E13.5 mouse (Subject: E13.5_BB0594Technique: Vasoactive intestinal peptide amplification antibody labelling</t>
  </si>
  <si>
    <t>https://download.brainimagelibrary.org/91/aa/91aad194ce577ebe/E13.5_BB0595/LSFM/stitched_00</t>
  </si>
  <si>
    <t>/bil/data/91/aa/91aad194ce577ebe/E13.5_BB0595/LSFM/stitched_00</t>
  </si>
  <si>
    <t>E13.5_BB0595_stitched_00</t>
  </si>
  <si>
    <t>Whole-brain LSFM imaging of a E13.5 mouse for DevCCF project (Subject: E13.5_BB0595Technique: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</si>
  <si>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E13.5 mouse (Subject: E13.5_BB0595Technique: Background Autofluorescence</t>
  </si>
  <si>
    <t>https://download.brainimagelibrary.org/91/aa/91aad194ce577ebe/E13.5_BB0595/LSFM/stitched_01</t>
  </si>
  <si>
    <t>/bil/data/91/aa/91aad194ce577ebe/E13.5_BB0595/LSFM/stitched_01</t>
  </si>
  <si>
    <t>E13.5_BB0595_stitched_01</t>
  </si>
  <si>
    <t>Whole-brain LSFM imaging of a E13.5 mouse for DevCCF project (Subject: E13.5_BB0595Technique: Vasoactive intestinal peptide)</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</si>
  <si>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E13.5 mouse (Subject: E13.5_BB0595Technique: Vasoactive intestinal peptide amplification antibody labelling</t>
  </si>
  <si>
    <t>https://download.brainimagelibrary.org/91/aa/91aad194ce577ebe/E13.5_BB0596/LSFM/stitched_00</t>
  </si>
  <si>
    <t>/bil/data/91/aa/91aad194ce577ebe/E13.5_BB0596/LSFM/stitched_00</t>
  </si>
  <si>
    <t>E13.5_BB0596_stitched_00</t>
  </si>
  <si>
    <t>Whole-brain LSFM imaging of a E13.5 mouse for DevCCF project (Subject: E13.5_BB0596Technique: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</si>
  <si>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E13.5 mouse (Subject: E13.5_BB0596Technique: Background Autofluorescence</t>
  </si>
  <si>
    <t>https://download.brainimagelibrary.org/91/aa/91aad194ce577ebe/E13.5_BB0596/LSFM/stitched_01</t>
  </si>
  <si>
    <t>/bil/data/91/aa/91aad194ce577ebe/E13.5_BB0596/LSFM/stitched_01</t>
  </si>
  <si>
    <t>E13.5_BB0596_stitched_01</t>
  </si>
  <si>
    <t>Whole-brain LSFM imaging of a E13.5 mouse for DevCCF project (Subject: E13.5_BB0596Technique: Vasoactive intestinal peptide)</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</si>
  <si>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E13.5 mouse (Subject: E13.5_BB0596Technique: Vasoactive intestinal peptide amplification antibody labelling</t>
  </si>
  <si>
    <t>https://download.brainimagelibrary.org/91/aa/91aad194ce577ebe/E13.5_BB0597/LSFM/stitched_00</t>
  </si>
  <si>
    <t>/bil/data/91/aa/91aad194ce577ebe/E13.5_BB0597/LSFM/stitched_00</t>
  </si>
  <si>
    <t>E13.5_BB0597_stitched_00</t>
  </si>
  <si>
    <t>Whole-brain LSFM imaging of a E13.5 mouse for DevCCF project (Subject: E13.5_BB0597Technique: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</si>
  <si>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E13.5 mouse (Subject: E13.5_BB0597Technique: Background Autofluorescence</t>
  </si>
  <si>
    <t>https://download.brainimagelibrary.org/91/aa/91aad194ce577ebe/E13.5_BB0597/LSFM/stitched_01</t>
  </si>
  <si>
    <t>/bil/data/91/aa/91aad194ce577ebe/E13.5_BB0597/LSFM/stitched_01</t>
  </si>
  <si>
    <t>E13.5_BB0597_stitched_01</t>
  </si>
  <si>
    <t>Whole-brain LSFM imaging of a E13.5 mouse for DevCCF project (Subject: E13.5_BB0597Technique: Vasoactive intestinal peptide)</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</si>
  <si>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E13.5 mouse (Subject: E13.5_BB0597Technique: Vasoactive intestinal peptide amplification antibody labelling</t>
  </si>
  <si>
    <t>https://download.brainimagelibrary.org/91/aa/91aad194ce577ebe/E13.5_BB0598/LSFM/stitched_00</t>
  </si>
  <si>
    <t>/bil/data/91/aa/91aad194ce577ebe/E13.5_BB0598/LSFM/stitched_00</t>
  </si>
  <si>
    <t>E13.5_BB0598_stitched_00</t>
  </si>
  <si>
    <t>Whole-brain LSFM imaging of a E13.5 mouse for DevCCF project (Subject: E13.5_BB0598Technique: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</si>
  <si>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E13.5 mouse (Subject: E13.5_BB0598Technique: Background Autofluorescence</t>
  </si>
  <si>
    <t>https://download.brainimagelibrary.org/91/aa/91aad194ce577ebe/E13.5_BB0598/LSFM/stitched_01</t>
  </si>
  <si>
    <t>/bil/data/91/aa/91aad194ce577ebe/E13.5_BB0598/LSFM/stitched_01</t>
  </si>
  <si>
    <t>E13.5_BB0598_stitched_01</t>
  </si>
  <si>
    <t>Whole-brain LSFM imaging of a E13.5 mouse for DevCCF project (Subject: E13.5_BB0598Technique: Vasoactive intestinal peptide)</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</si>
  <si>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E13.5 mouse (Subject: E13.5_BB0598Technique: Vasoactive intestinal peptide amplification antibody labelling</t>
  </si>
  <si>
    <t>https://download.brainimagelibrary.org/91/aa/91aad194ce577ebe/E13.5_BB0630/LSFM/stitched_00</t>
  </si>
  <si>
    <t>/bil/data/91/aa/91aad194ce577ebe/E13.5_BB0630/LSFM/stitched_00</t>
  </si>
  <si>
    <t>E13.5_BB0630_stitched_00</t>
  </si>
  <si>
    <t>Strain_Name='C57BL6'; Cre_Driver_Line='Glutamine_Decarboxylase_peptide_2'; Reporter_Name='Ai14C'</t>
  </si>
  <si>
    <t>Whole-brain LSFM imaging of a E13.5 mouse for DevCCF project (Subject: E13.5_BB0630Technique: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</si>
  <si>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E13.5 mouse (Subject: E13.5_BB0630Technique: Background Autofluorescence</t>
  </si>
  <si>
    <t>https://download.brainimagelibrary.org/91/aa/91aad194ce577ebe/E13.5_BB0630/LSFM/stitched_01</t>
  </si>
  <si>
    <t>/bil/data/91/aa/91aad194ce577ebe/E13.5_BB0630/LSFM/stitched_01</t>
  </si>
  <si>
    <t>E13.5_BB0630_stitched_01</t>
  </si>
  <si>
    <t>Whole-brain LSFM imaging of a E13.5 mouse for DevCCF project (Subject: E13.5_BB0630Technique: Glutamine Decarboxylase)</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</si>
  <si>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E13.5 mouse (Subject: E13.5_BB0630Technique: Glutamine Decarboxylase Amplification antibody labelling</t>
  </si>
  <si>
    <t>https://download.brainimagelibrary.org/91/aa/91aad194ce577ebe/E13.5_BB0632/LSFM/stitched_00</t>
  </si>
  <si>
    <t>/bil/data/91/aa/91aad194ce577ebe/E13.5_BB0632/LSFM/stitched_00</t>
  </si>
  <si>
    <t>E13.5_BB0632_stitched_00</t>
  </si>
  <si>
    <t>Whole-brain LSFM imaging of a E13.5 mouse for DevCCF project (Subject: E13.5_BB0632Technique: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</si>
  <si>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E13.5 mouse (Subject: E13.5_BB0632Technique: Background Autofluorescence</t>
  </si>
  <si>
    <t>https://download.brainimagelibrary.org/91/aa/91aad194ce577ebe/E13.5_BB0632/LSFM/stitched_01</t>
  </si>
  <si>
    <t>/bil/data/91/aa/91aad194ce577ebe/E13.5_BB0632/LSFM/stitched_01</t>
  </si>
  <si>
    <t>E13.5_BB0632_stitched_01</t>
  </si>
  <si>
    <t>Whole-brain LSFM imaging of a E13.5 mouse for DevCCF project (Subject: E13.5_BB0632Technique: Vasoactive intestinal peptide)</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</si>
  <si>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E13.5 mouse (Subject: E13.5_BB0632Technique: Vasoactive intestinal peptide amplification antibody labelling</t>
  </si>
  <si>
    <t>https://download.brainimagelibrary.org/91/aa/91aad194ce577ebe/E13.5_BB0633/LSFM/stitched_00</t>
  </si>
  <si>
    <t>/bil/data/91/aa/91aad194ce577ebe/E13.5_BB0633/LSFM/stitched_00</t>
  </si>
  <si>
    <t>E13.5_BB0633_stitched_00</t>
  </si>
  <si>
    <t>Whole-brain LSFM imaging of a E13.5 mouse for DevCCF project (Subject: E13.5_BB0633Technique: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</si>
  <si>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E13.5 mouse (Subject: E13.5_BB0633Technique: Background Autofluorescence</t>
  </si>
  <si>
    <t>https://download.brainimagelibrary.org/91/aa/91aad194ce577ebe/E13.5_BB0633/LSFM/stitched_01</t>
  </si>
  <si>
    <t>/bil/data/91/aa/91aad194ce577ebe/E13.5_BB0633/LSFM/stitched_01</t>
  </si>
  <si>
    <t>E13.5_BB0633_stitched_01</t>
  </si>
  <si>
    <t>Whole-brain LSFM imaging of a E13.5 mouse for DevCCF project (Subject: E13.5_BB0633Technique: Vasoactive intestinal peptide)</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</si>
  <si>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E13.5 mouse (Subject: E13.5_BB0633Technique: Vasoactive intestinal peptide amplification antibody labelling</t>
  </si>
  <si>
    <t>https://download.brainimagelibrary.org/91/aa/91aad194ce577ebe/E13.5_BB0634/LSFM/stitched_00</t>
  </si>
  <si>
    <t>/bil/data/91/aa/91aad194ce577ebe/E13.5_BB0634/LSFM/stitched_00</t>
  </si>
  <si>
    <t>E13.5_BB0634_stitched_00</t>
  </si>
  <si>
    <t>Whole-brain LSFM imaging of a E13.5 mouse for DevCCF project (Subject: E13.5_BB0634Technique: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</si>
  <si>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E13.5 mouse (Subject: E13.5_BB0634Technique: Background Autofluorescence</t>
  </si>
  <si>
    <t>https://download.brainimagelibrary.org/91/aa/91aad194ce577ebe/E13.5_BB0634/LSFM/stitched_01</t>
  </si>
  <si>
    <t>/bil/data/91/aa/91aad194ce577ebe/E13.5_BB0634/LSFM/stitched_01</t>
  </si>
  <si>
    <t>E13.5_BB0634_stitched_01</t>
  </si>
  <si>
    <t>Whole-brain LSFM imaging of a E13.5 mouse for DevCCF project (Subject: E13.5_BB0634Technique: Vasoactive intestinal peptide)</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</si>
  <si>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E13.5 mouse (Subject: E13.5_BB0634Technique: Vasoactive intestinal peptide amplification antibody labelling</t>
  </si>
  <si>
    <t>https://download.brainimagelibrary.org/91/aa/91aad194ce577ebe/E13.5_BB0635/LSFM/stitched_00</t>
  </si>
  <si>
    <t>/bil/data/91/aa/91aad194ce577ebe/E13.5_BB0635/LSFM/stitched_00</t>
  </si>
  <si>
    <t>E13.5_BB0635_stitched_00</t>
  </si>
  <si>
    <t>Whole-brain LSFM imaging of a E13.5 mouse for DevCCF project (Subject: E13.5_BB0635Technique: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</si>
  <si>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E13.5 mouse (Subject: E13.5_BB0635Technique: Background Autofluorescence</t>
  </si>
  <si>
    <t>https://download.brainimagelibrary.org/91/aa/91aad194ce577ebe/E13.5_BB0635/LSFM/stitched_01</t>
  </si>
  <si>
    <t>/bil/data/91/aa/91aad194ce577ebe/E13.5_BB0635/LSFM/stitched_01</t>
  </si>
  <si>
    <t>E13.5_BB0635_stitched_01</t>
  </si>
  <si>
    <t>Whole-brain LSFM imaging of a E13.5 mouse for DevCCF project (Subject: E13.5_BB0635Technique: Vasoactive intestinal peptide)</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</si>
  <si>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E13.5 mouse (Subject: E13.5_BB0635Technique: Vasoactive intestinal peptide amplification antibody labelling</t>
  </si>
  <si>
    <t>https://download.brainimagelibrary.org/91/aa/91aad194ce577ebe/E15.5_BB0417/LSFM/stitched_00</t>
  </si>
  <si>
    <t>/bil/data/91/aa/91aad194ce577ebe/E15.5_BB0417/LSFM/stitched_00</t>
  </si>
  <si>
    <t>E15.5_BB0417_stitched_00</t>
  </si>
  <si>
    <t>Whole-brain LSFM imaging of a E15.5 mouse for DevCCF project (Subject: E15.5_BB0417Technique: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</si>
  <si>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E15.5_BB0417Technique: Background Autofluorescence</t>
  </si>
  <si>
    <t>https://download.brainimagelibrary.org/91/aa/91aad194ce577ebe/E15.5_BB0417/LSFM/stitched_01</t>
  </si>
  <si>
    <t>/bil/data/91/aa/91aad194ce577ebe/E15.5_BB0417/LSFM/stitched_01</t>
  </si>
  <si>
    <t>E15.5_BB0417_stitched_01</t>
  </si>
  <si>
    <t>Whole-brain LSFM imaging of a E15.5 mouse for DevCCF project (Subject: E15.5_BB0417Technique: Syto 16)</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</si>
  <si>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E15.5_BB0417Technique: Syto 16 Green fluorescent nucleic acid stain</t>
  </si>
  <si>
    <t>https://download.brainimagelibrary.org/91/aa/91aad194ce577ebe/E15.5_BB0428/LSFM/stitched_00</t>
  </si>
  <si>
    <t>/bil/data/91/aa/91aad194ce577ebe/E15.5_BB0428/LSFM/stitched_00</t>
  </si>
  <si>
    <t>E15.5_BB0428_stitched_00</t>
  </si>
  <si>
    <t>Whole-brain LSFM imaging of a E15.5 mouse for DevCCF project (Subject: E15.5_BB0428Technique: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</si>
  <si>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E15.5_BB0428Technique: Background Autofluorescence</t>
  </si>
  <si>
    <t>https://download.brainimagelibrary.org/91/aa/91aad194ce577ebe/E15.5_BB0428/LSFM/stitched_01</t>
  </si>
  <si>
    <t>/bil/data/91/aa/91aad194ce577ebe/E15.5_BB0428/LSFM/stitched_01</t>
  </si>
  <si>
    <t>E15.5_BB0428_stitched_01</t>
  </si>
  <si>
    <t>Whole-brain LSFM imaging of a E15.5 mouse for DevCCF project (Subject: E15.5_BB0428Technique: Vasoactive intestinal peptide)</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</si>
  <si>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E15.5_BB0428Technique: Vasoactive intestinal peptide amplification antibody labelling</t>
  </si>
  <si>
    <t>https://download.brainimagelibrary.org/91/aa/91aad194ce577ebe/E15.5_BB0472/LSFM/stitched_00</t>
  </si>
  <si>
    <t>/bil/data/91/aa/91aad194ce577ebe/E15.5_BB0472/LSFM/stitched_00</t>
  </si>
  <si>
    <t>E15.5_BB0472_stitched_00</t>
  </si>
  <si>
    <t>Whole-brain LSFM imaging of a E15.5 mouse for DevCCF project (Subject: E15.5_BB0472Technique: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</si>
  <si>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E15.5_BB0472Technique: Background Autofluorescence</t>
  </si>
  <si>
    <t>https://download.brainimagelibrary.org/91/aa/91aad194ce577ebe/E15.5_BB0472/LSFM/stitched_01</t>
  </si>
  <si>
    <t>/bil/data/91/aa/91aad194ce577ebe/E15.5_BB0472/LSFM/stitched_01</t>
  </si>
  <si>
    <t>E15.5_BB0472_stitched_01</t>
  </si>
  <si>
    <t>Whole-brain LSFM imaging of a E15.5 mouse for DevCCF project (Subject: E15.5_BB0472Technique: Glutamine Decarboxylase)</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</si>
  <si>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E15.5_BB0472Technique: Glutamine Decarboxylase Amplification antibody labelling</t>
  </si>
  <si>
    <t>https://download.brainimagelibrary.org/91/aa/91aad194ce577ebe/E15.5_BB0472/LSFM/stitched_02</t>
  </si>
  <si>
    <t>/bil/data/91/aa/91aad194ce577ebe/E15.5_BB0472/LSFM/stitched_02</t>
  </si>
  <si>
    <t>E15.5_BB0472_stitched_02</t>
  </si>
  <si>
    <t>Whole-brain LSFM imaging of a E15.5 mouse for DevCCF project (Subject: E15.5_BB0472Technique: Background3)</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</si>
  <si>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E15.5_BB0472Technique: Background3 Autofluorescence</t>
  </si>
  <si>
    <t>https://download.brainimagelibrary.org/91/aa/91aad194ce577ebe/E15.5_BB0473/LSFM/stitched_00</t>
  </si>
  <si>
    <t>/bil/data/91/aa/91aad194ce577ebe/E15.5_BB0473/LSFM/stitched_00</t>
  </si>
  <si>
    <t>E15.5_BB0473_stitched_00</t>
  </si>
  <si>
    <t>Whole-brain LSFM imaging of a E15.5 mouse for DevCCF project (Subject: E15.5_BB0473Technique: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</si>
  <si>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E15.5_BB0473Technique: Background Autofluorescence</t>
  </si>
  <si>
    <t>https://download.brainimagelibrary.org/91/aa/91aad194ce577ebe/E15.5_BB0473/LSFM/stitched_01</t>
  </si>
  <si>
    <t>/bil/data/91/aa/91aad194ce577ebe/E15.5_BB0473/LSFM/stitched_01</t>
  </si>
  <si>
    <t>E15.5_BB0473_stitched_01</t>
  </si>
  <si>
    <t>Whole-brain LSFM imaging of a E15.5 mouse for DevCCF project (Subject: E15.5_BB0473Technique: Glutamine Decarboxylase)</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</si>
  <si>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E15.5_BB0473Technique: Glutamine Decarboxylase Amplification antibody labelling</t>
  </si>
  <si>
    <t>https://download.brainimagelibrary.org/91/aa/91aad194ce577ebe/E15.5_BB0473/LSFM/stitched_02</t>
  </si>
  <si>
    <t>/bil/data/91/aa/91aad194ce577ebe/E15.5_BB0473/LSFM/stitched_02</t>
  </si>
  <si>
    <t>E15.5_BB0473_stitched_02</t>
  </si>
  <si>
    <t>Whole-brain LSFM imaging of a E15.5 mouse for DevCCF project (Subject: E15.5_BB0473Technique: Background3)</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</si>
  <si>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E15.5_BB0473Technique: Background3 Autofluorescence</t>
  </si>
  <si>
    <t>https://download.brainimagelibrary.org/91/aa/91aad194ce577ebe/E15.5_BB0474/LSFM/stitched_00</t>
  </si>
  <si>
    <t>/bil/data/91/aa/91aad194ce577ebe/E15.5_BB0474/LSFM/stitched_00</t>
  </si>
  <si>
    <t>E15.5_BB0474_stitched_00</t>
  </si>
  <si>
    <t>Whole-brain LSFM imaging of a E15.5 mouse for DevCCF project (Subject: E15.5_BB0474Technique: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</si>
  <si>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E15.5_BB0474Technique: Background Autofluorescence</t>
  </si>
  <si>
    <t>https://download.brainimagelibrary.org/91/aa/91aad194ce577ebe/E15.5_BB0474/LSFM/stitched_01</t>
  </si>
  <si>
    <t>/bil/data/91/aa/91aad194ce577ebe/E15.5_BB0474/LSFM/stitched_01</t>
  </si>
  <si>
    <t>E15.5_BB0474_stitched_01</t>
  </si>
  <si>
    <t>Whole-brain LSFM imaging of a E15.5 mouse for DevCCF project (Subject: E15.5_BB0474Technique: Glutamine Decarboxylase)</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</si>
  <si>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E15.5_BB0474Technique: Glutamine Decarboxylase Amplification antibody labelling</t>
  </si>
  <si>
    <t>https://download.brainimagelibrary.org/91/aa/91aad194ce577ebe/E15.5_BB0478/LSFM/stitched_00</t>
  </si>
  <si>
    <t>/bil/data/91/aa/91aad194ce577ebe/E15.5_BB0478/LSFM/stitched_00</t>
  </si>
  <si>
    <t>E15.5_BB0478_stitched_00</t>
  </si>
  <si>
    <t>Whole-brain LSFM imaging of a E15.5 mouse for DevCCF project (Subject: E15.5_BB0478Technique: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</si>
  <si>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E15.5_BB0478Technique: Background Autofluorescence</t>
  </si>
  <si>
    <t>https://download.brainimagelibrary.org/91/aa/91aad194ce577ebe/E15.5_BB0478/LSFM/stitched_01</t>
  </si>
  <si>
    <t>/bil/data/91/aa/91aad194ce577ebe/E15.5_BB0478/LSFM/stitched_01</t>
  </si>
  <si>
    <t>E15.5_BB0478_stitched_01</t>
  </si>
  <si>
    <t>Whole-brain LSFM imaging of a E15.5 mouse for DevCCF project (Subject: E15.5_BB0478Technique: Vasoactive intestinal peptide)</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</si>
  <si>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E15.5_BB0478Technique: Vasoactive intestinal peptide amplification antibody labelling</t>
  </si>
  <si>
    <t>https://download.brainimagelibrary.org/91/aa/91aad194ce577ebe/E15.5_BB0479/LSFM/stitched_00</t>
  </si>
  <si>
    <t>/bil/data/91/aa/91aad194ce577ebe/E15.5_BB0479/LSFM/stitched_00</t>
  </si>
  <si>
    <t>E15.5_BB0479_stitched_00</t>
  </si>
  <si>
    <t>Whole-brain LSFM imaging of a E15.5 mouse for DevCCF project (Subject: E15.5_BB0479Technique: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</si>
  <si>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E15.5_BB0479Technique: Background Autofluorescence</t>
  </si>
  <si>
    <t>https://download.brainimagelibrary.org/91/aa/91aad194ce577ebe/E15.5_BB0479/LSFM/stitched_01</t>
  </si>
  <si>
    <t>/bil/data/91/aa/91aad194ce577ebe/E15.5_BB0479/LSFM/stitched_01</t>
  </si>
  <si>
    <t>E15.5_BB0479_stitched_01</t>
  </si>
  <si>
    <t>Whole-brain LSFM imaging of a E15.5 mouse for DevCCF project (Subject: E15.5_BB0479Technique: Vasoactive intestinal peptide)</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</si>
  <si>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E15.5_BB0479Technique: Vasoactive intestinal peptide amplification antibody labelling</t>
  </si>
  <si>
    <t>https://download.brainimagelibrary.org/91/aa/91aad194ce577ebe/E15.5_BB0606/LSFM/stitched_00</t>
  </si>
  <si>
    <t>/bil/data/91/aa/91aad194ce577ebe/E15.5_BB0606/LSFM/stitched_00</t>
  </si>
  <si>
    <t>E15.5_BB0606_stitched_00</t>
  </si>
  <si>
    <t>Whole-brain LSFM imaging of a E15.5 mouse for DevCCF project (Subject: E15.5_BB0606Technique: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</si>
  <si>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E15.5_BB0606Technique: Background Autofluorescence</t>
  </si>
  <si>
    <t>https://download.brainimagelibrary.org/91/aa/91aad194ce577ebe/E15.5_BB0606/LSFM/stitched_01</t>
  </si>
  <si>
    <t>/bil/data/91/aa/91aad194ce577ebe/E15.5_BB0606/LSFM/stitched_01</t>
  </si>
  <si>
    <t>E15.5_BB0606_stitched_01</t>
  </si>
  <si>
    <t>Whole-brain LSFM imaging of a E15.5 mouse for DevCCF project (Subject: E15.5_BB0606Technique: Glutamine Decarboxylase)</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</si>
  <si>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E15.5_BB0606Technique: Glutamine Decarboxylase Amplification antibody labelling</t>
  </si>
  <si>
    <t>https://download.brainimagelibrary.org/91/aa/91aad194ce577ebe/E15.5_BB0606/LSFM/stitched_02</t>
  </si>
  <si>
    <t>/bil/data/91/aa/91aad194ce577ebe/E15.5_BB0606/LSFM/stitched_02</t>
  </si>
  <si>
    <t>E15.5_BB0606_stitched_02</t>
  </si>
  <si>
    <t>Whole-brain LSFM imaging of a E15.5 mouse for DevCCF project (Subject: E15.5_BB0606Technique: Background3)</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</si>
  <si>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E15.5_BB0606Technique: Background3 Autofluorescence</t>
  </si>
  <si>
    <t>https://download.brainimagelibrary.org/91/aa/91aad194ce577ebe/E15.5_BB0607/LSFM/stitched_00</t>
  </si>
  <si>
    <t>/bil/data/91/aa/91aad194ce577ebe/E15.5_BB0607/LSFM/stitched_00</t>
  </si>
  <si>
    <t>E15.5_BB0607_stitched_00</t>
  </si>
  <si>
    <t>Whole-brain LSFM imaging of a E15.5 mouse for DevCCF project (Subject: E15.5_BB0607Technique: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</si>
  <si>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E15.5_BB0607Technique: Background Autofluorescence</t>
  </si>
  <si>
    <t>https://download.brainimagelibrary.org/91/aa/91aad194ce577ebe/E15.5_BB0607/LSFM/stitched_01</t>
  </si>
  <si>
    <t>/bil/data/91/aa/91aad194ce577ebe/E15.5_BB0607/LSFM/stitched_01</t>
  </si>
  <si>
    <t>E15.5_BB0607_stitched_01</t>
  </si>
  <si>
    <t>Whole-brain LSFM imaging of a E15.5 mouse for DevCCF project (Subject: E15.5_BB0607Technique: Glutamine Decarboxylase)</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</si>
  <si>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E15.5_BB0607Technique: Glutamine Decarboxylase Amplification antibody labelling</t>
  </si>
  <si>
    <t>https://download.brainimagelibrary.org/91/aa/91aad194ce577ebe/E15.5_BB0608/LSFM/stitched_00</t>
  </si>
  <si>
    <t>/bil/data/91/aa/91aad194ce577ebe/E15.5_BB0608/LSFM/stitched_00</t>
  </si>
  <si>
    <t>E15.5_BB0608_stitched_00</t>
  </si>
  <si>
    <t>Whole-brain LSFM imaging of a E15.5 mouse for DevCCF project (Subject: E15.5_BB0608Technique: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</si>
  <si>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E15.5_BB0608Technique: Background Autofluorescence</t>
  </si>
  <si>
    <t>https://download.brainimagelibrary.org/91/aa/91aad194ce577ebe/E15.5_BB0608/LSFM/stitched_01</t>
  </si>
  <si>
    <t>/bil/data/91/aa/91aad194ce577ebe/E15.5_BB0608/LSFM/stitched_01</t>
  </si>
  <si>
    <t>E15.5_BB0608_stitched_01</t>
  </si>
  <si>
    <t>Whole-brain LSFM imaging of a E15.5 mouse for DevCCF project (Subject: E15.5_BB0608Technique: Glutamine Decarboxylase)</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</si>
  <si>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E15.5_BB0608Technique: Glutamine Decarboxylase Amplification antibody labelling</t>
  </si>
  <si>
    <t>https://download.brainimagelibrary.org/91/aa/91aad194ce577ebe/E15.5_BB0609/LSFM/stitched_00</t>
  </si>
  <si>
    <t>/bil/data/91/aa/91aad194ce577ebe/E15.5_BB0609/LSFM/stitched_00</t>
  </si>
  <si>
    <t>E15.5_BB0609_stitched_00</t>
  </si>
  <si>
    <t>Whole-brain LSFM imaging of a E15.5 mouse for DevCCF project (Subject: E15.5_BB0609Technique: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</si>
  <si>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E15.5_BB0609Technique: Background Autofluorescence</t>
  </si>
  <si>
    <t>https://download.brainimagelibrary.org/91/aa/91aad194ce577ebe/E15.5_BB0609/LSFM/stitched_01</t>
  </si>
  <si>
    <t>/bil/data/91/aa/91aad194ce577ebe/E15.5_BB0609/LSFM/stitched_01</t>
  </si>
  <si>
    <t>E15.5_BB0609_stitched_01</t>
  </si>
  <si>
    <t>Whole-brain LSFM imaging of a E15.5 mouse for DevCCF project (Subject: E15.5_BB0609Technique: Glutamine Decarboxylase)</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</si>
  <si>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E15.5_BB0609Technique: Glutamine Decarboxylase Amplification antibody labelling</t>
  </si>
  <si>
    <t>https://download.brainimagelibrary.org/91/aa/91aad194ce577ebe/E15.5_BB0610/LSFM/stitched_00</t>
  </si>
  <si>
    <t>/bil/data/91/aa/91aad194ce577ebe/E15.5_BB0610/LSFM/stitched_00</t>
  </si>
  <si>
    <t>E15.5_BB0610_stitched_00</t>
  </si>
  <si>
    <t>Whole-brain LSFM imaging of a E15.5 mouse for DevCCF project (Subject: E15.5_BB0610Technique: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</si>
  <si>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E15.5_BB0610Technique: Background Autofluorescence</t>
  </si>
  <si>
    <t>https://download.brainimagelibrary.org/91/aa/91aad194ce577ebe/E15.5_BB0610/LSFM/stitched_01</t>
  </si>
  <si>
    <t>/bil/data/91/aa/91aad194ce577ebe/E15.5_BB0610/LSFM/stitched_01</t>
  </si>
  <si>
    <t>E15.5_BB0610_stitched_01</t>
  </si>
  <si>
    <t>Whole-brain LSFM imaging of a E15.5 mouse for DevCCF project (Subject: E15.5_BB0610Technique: Glutamine Decarboxylase)</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</si>
  <si>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E15.5_BB0610Technique: Glutamine Decarboxylase Amplification antibody labelling</t>
  </si>
  <si>
    <t>https://download.brainimagelibrary.org/91/aa/91aad194ce577ebe/E15.5_BB0611/LSFM/stitched_00</t>
  </si>
  <si>
    <t>/bil/data/91/aa/91aad194ce577ebe/E15.5_BB0611/LSFM/stitched_00</t>
  </si>
  <si>
    <t>E15.5_BB0611_stitched_00</t>
  </si>
  <si>
    <t>Whole-brain LSFM imaging of a E15.5 mouse for DevCCF project (Subject: E15.5_BB0611Technique: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</si>
  <si>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E15.5_BB0611Technique: Background Autofluorescence</t>
  </si>
  <si>
    <t>https://download.brainimagelibrary.org/91/aa/91aad194ce577ebe/E15.5_BB0611/LSFM/stitched_01</t>
  </si>
  <si>
    <t>/bil/data/91/aa/91aad194ce577ebe/E15.5_BB0611/LSFM/stitched_01</t>
  </si>
  <si>
    <t>E15.5_BB0611_stitched_01</t>
  </si>
  <si>
    <t>Whole-brain LSFM imaging of a E15.5 mouse for DevCCF project (Subject: E15.5_BB0611Technique: Glutamine Decarboxylase)</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</si>
  <si>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E15.5_BB0611Technique: Glutamine Decarboxylase Amplification antibody labelling</t>
  </si>
  <si>
    <t>https://download.brainimagelibrary.org/91/aa/91aad194ce577ebe/E15.5_BB0612/LSFM/stitched_00</t>
  </si>
  <si>
    <t>/bil/data/91/aa/91aad194ce577ebe/E15.5_BB0612/LSFM/stitched_00</t>
  </si>
  <si>
    <t>E15.5_BB0612_stitched_00</t>
  </si>
  <si>
    <t>Whole-brain LSFM imaging of a E15.5 mouse for DevCCF project (Subject: E15.5_BB0612Technique: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</si>
  <si>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E15.5_BB0612Technique: Background Autofluorescence</t>
  </si>
  <si>
    <t>https://download.brainimagelibrary.org/91/aa/91aad194ce577ebe/E15.5_BB0612/LSFM/stitched_01</t>
  </si>
  <si>
    <t>/bil/data/91/aa/91aad194ce577ebe/E15.5_BB0612/LSFM/stitched_01</t>
  </si>
  <si>
    <t>E15.5_BB0612_stitched_01</t>
  </si>
  <si>
    <t>Whole-brain LSFM imaging of a E15.5 mouse for DevCCF project (Subject: E15.5_BB0612Technique: Glutamine Decarboxylase)</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</si>
  <si>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E15.5_BB0612Technique: Glutamine Decarboxylase Amplification antibody labelling</t>
  </si>
  <si>
    <t>https://download.brainimagelibrary.org/91/aa/91aad194ce577ebe/E15.5_BB0613/LSFM/stitched_00</t>
  </si>
  <si>
    <t>/bil/data/91/aa/91aad194ce577ebe/E15.5_BB0613/LSFM/stitched_00</t>
  </si>
  <si>
    <t>E15.5_BB0613_stitched_00</t>
  </si>
  <si>
    <t>Whole-brain LSFM imaging of a E15.5 mouse for DevCCF project (Subject: E15.5_BB0613Technique: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</si>
  <si>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E15.5_BB0613Technique: Background Autofluorescence</t>
  </si>
  <si>
    <t>https://download.brainimagelibrary.org/91/aa/91aad194ce577ebe/E15.5_BB0613/LSFM/stitched_01</t>
  </si>
  <si>
    <t>/bil/data/91/aa/91aad194ce577ebe/E15.5_BB0613/LSFM/stitched_01</t>
  </si>
  <si>
    <t>E15.5_BB0613_stitched_01</t>
  </si>
  <si>
    <t>Whole-brain LSFM imaging of a E15.5 mouse for DevCCF project (Subject: E15.5_BB0613Technique: Glutamine Decarboxylase)</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</si>
  <si>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E15.5_BB0613Technique: Glutamine Decarboxylase Amplification antibody labelling</t>
  </si>
  <si>
    <t>https://download.brainimagelibrary.org/91/aa/91aad194ce577ebe/E15.5_BB0614/LSFM/stitched_00</t>
  </si>
  <si>
    <t>/bil/data/91/aa/91aad194ce577ebe/E15.5_BB0614/LSFM/stitched_00</t>
  </si>
  <si>
    <t>E15.5_BB0614_stitched_00</t>
  </si>
  <si>
    <t>Whole-brain LSFM imaging of a E15.5 mouse for DevCCF project (Subject: E15.5_BB0614Technique: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</si>
  <si>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E15.5_BB0614Technique: Background Autofluorescence</t>
  </si>
  <si>
    <t>https://download.brainimagelibrary.org/91/aa/91aad194ce577ebe/E15.5_BB0614/LSFM/stitched_01</t>
  </si>
  <si>
    <t>/bil/data/91/aa/91aad194ce577ebe/E15.5_BB0614/LSFM/stitched_01</t>
  </si>
  <si>
    <t>E15.5_BB0614_stitched_01</t>
  </si>
  <si>
    <t>Whole-brain LSFM imaging of a E15.5 mouse for DevCCF project (Subject: E15.5_BB0614Technique: Glutamine Decarboxylase)</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</si>
  <si>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E15.5_BB0614Technique: Glutamine Decarboxylase Amplification antibody labelling</t>
  </si>
  <si>
    <t>https://download.brainimagelibrary.org/91/aa/91aad194ce577ebe/E15.5_BB0615/LSFM/stitched_00</t>
  </si>
  <si>
    <t>/bil/data/91/aa/91aad194ce577ebe/E15.5_BB0615/LSFM/stitched_00</t>
  </si>
  <si>
    <t>E15.5_BB0615_stitched_00</t>
  </si>
  <si>
    <t>Whole-brain LSFM imaging of a E15.5 mouse for DevCCF project (Subject: E15.5_BB0615Technique: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</si>
  <si>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E15.5_BB0615Technique: Background Autofluorescence</t>
  </si>
  <si>
    <t>https://download.brainimagelibrary.org/91/aa/91aad194ce577ebe/E15.5_BB0615/LSFM/stitched_01</t>
  </si>
  <si>
    <t>/bil/data/91/aa/91aad194ce577ebe/E15.5_BB0615/LSFM/stitched_01</t>
  </si>
  <si>
    <t>E15.5_BB0615_stitched_01</t>
  </si>
  <si>
    <t>Whole-brain LSFM imaging of a E15.5 mouse for DevCCF project (Subject: E15.5_BB0615Technique: Glutamine Decarboxylase)</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</si>
  <si>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E15.5_BB0615Technique: Glutamine Decarboxylase Amplification antibody labelling</t>
  </si>
  <si>
    <t>https://download.brainimagelibrary.org/91/aa/91aad194ce577ebe/E15.5_BB0616/LSFM/stitched_00</t>
  </si>
  <si>
    <t>/bil/data/91/aa/91aad194ce577ebe/E15.5_BB0616/LSFM/stitched_00</t>
  </si>
  <si>
    <t>E15.5_BB0616_stitched_00</t>
  </si>
  <si>
    <t>Whole-brain LSFM imaging of a E15.5 mouse for DevCCF project (Subject: E15.5_BB0616Technique: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</si>
  <si>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E15.5_BB0616Technique: Background Autofluorescence</t>
  </si>
  <si>
    <t>https://download.brainimagelibrary.org/91/aa/91aad194ce577ebe/E15.5_BB0616/LSFM/stitched_01</t>
  </si>
  <si>
    <t>/bil/data/91/aa/91aad194ce577ebe/E15.5_BB0616/LSFM/stitched_01</t>
  </si>
  <si>
    <t>E15.5_BB0616_stitched_01</t>
  </si>
  <si>
    <t>Whole-brain LSFM imaging of a E15.5 mouse for DevCCF project (Subject: E15.5_BB0616Technique: Glutamine Decarboxylase)</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</si>
  <si>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E15.5_BB0616Technique: Glutamine Decarboxylase Amplification antibody labelling</t>
  </si>
  <si>
    <t>https://download.brainimagelibrary.org/91/aa/91aad194ce577ebe/E15.5_BB0618/LSFM/stitched_00</t>
  </si>
  <si>
    <t>/bil/data/91/aa/91aad194ce577ebe/E15.5_BB0618/LSFM/stitched_00</t>
  </si>
  <si>
    <t>E15.5_BB0618_stitched_00</t>
  </si>
  <si>
    <t>Whole-brain LSFM imaging of a E15.5 mouse for DevCCF project (Subject: E15.5_BB0618Technique: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</si>
  <si>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E15.5_BB0618Technique: Background Autofluorescence</t>
  </si>
  <si>
    <t>https://download.brainimagelibrary.org/91/aa/91aad194ce577ebe/E15.5_BB0618/LSFM/stitched_01</t>
  </si>
  <si>
    <t>/bil/data/91/aa/91aad194ce577ebe/E15.5_BB0618/LSFM/stitched_01</t>
  </si>
  <si>
    <t>E15.5_BB0618_stitched_01</t>
  </si>
  <si>
    <t>Whole-brain LSFM imaging of a E15.5 mouse for DevCCF project (Subject: E15.5_BB0618Technique: Glutamine Decarboxylase)</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</si>
  <si>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E15.5_BB0618Technique: Glutamine Decarboxylase Amplification antibody labelling</t>
  </si>
  <si>
    <t>https://download.brainimagelibrary.org/91/aa/91aad194ce577ebe/E15.5_BB0619/LSFM/stitched_00</t>
  </si>
  <si>
    <t>/bil/data/91/aa/91aad194ce577ebe/E15.5_BB0619/LSFM/stitched_00</t>
  </si>
  <si>
    <t>E15.5_BB0619_stitched_00</t>
  </si>
  <si>
    <t>Whole-brain LSFM imaging of a E15.5 mouse for DevCCF project (Subject: E15.5_BB0619Technique: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</si>
  <si>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E15.5_BB0619Technique: Background Autofluorescence</t>
  </si>
  <si>
    <t>https://download.brainimagelibrary.org/91/aa/91aad194ce577ebe/E15.5_BB0619/LSFM/stitched_01</t>
  </si>
  <si>
    <t>/bil/data/91/aa/91aad194ce577ebe/E15.5_BB0619/LSFM/stitched_01</t>
  </si>
  <si>
    <t>E15.5_BB0619_stitched_01</t>
  </si>
  <si>
    <t>Whole-brain LSFM imaging of a E15.5 mouse for DevCCF project (Subject: E15.5_BB0619Technique: Glutamine Decarboxylase)</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</si>
  <si>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E15.5_BB0619Technique: Glutamine Decarboxylase Amplification antibody labelling</t>
  </si>
  <si>
    <t>https://download.brainimagelibrary.org/91/aa/91aad194ce577ebe/E15.5_BB0625/LSFM/stitched_00</t>
  </si>
  <si>
    <t>/bil/data/91/aa/91aad194ce577ebe/E15.5_BB0625/LSFM/stitched_00</t>
  </si>
  <si>
    <t>E15.5_BB0625_stitched_00</t>
  </si>
  <si>
    <t>Whole-brain LSFM imaging of a E15.5 mouse for DevCCF project (Subject: E15.5_BB0625Technique: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</si>
  <si>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E15.5_BB0625Technique: Background Autofluorescence</t>
  </si>
  <si>
    <t>https://download.brainimagelibrary.org/91/aa/91aad194ce577ebe/E15.5_BB0625/LSFM/stitched_01</t>
  </si>
  <si>
    <t>/bil/data/91/aa/91aad194ce577ebe/E15.5_BB0625/LSFM/stitched_01</t>
  </si>
  <si>
    <t>E15.5_BB0625_stitched_01</t>
  </si>
  <si>
    <t>Whole-brain LSFM imaging of a E15.5 mouse for DevCCF project (Subject: E15.5_BB0625Technique: Background2)</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</si>
  <si>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E15.5_BB0625Technique: Background2 Autofluorescence</t>
  </si>
  <si>
    <t>https://download.brainimagelibrary.org/91/aa/91aad194ce577ebe/E15.5_BB0625/LSFM/stitched_02</t>
  </si>
  <si>
    <t>/bil/data/91/aa/91aad194ce577ebe/E15.5_BB0625/LSFM/stitched_02</t>
  </si>
  <si>
    <t>E15.5_BB0625_stitched_02</t>
  </si>
  <si>
    <t>Whole-brain LSFM imaging of a E15.5 mouse for DevCCF project (Subject: E15.5_BB0625Technique: Syto 16)</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</si>
  <si>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E15.5_BB0625Technique: Syto 16 Green fluorescent nucleic acid stain</t>
  </si>
  <si>
    <t>https://download.brainimagelibrary.org/91/aa/91aad194ce577ebe/E15.5_BB0626/LSFM/stitched_00</t>
  </si>
  <si>
    <t>/bil/data/91/aa/91aad194ce577ebe/E15.5_BB0626/LSFM/stitched_00</t>
  </si>
  <si>
    <t>E15.5_BB0626_stitched_00</t>
  </si>
  <si>
    <t>Whole-brain LSFM imaging of a E15.5 mouse for DevCCF project (Subject: E15.5_BB0626Technique: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</si>
  <si>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E15.5_BB0626Technique: Background Autofluorescence</t>
  </si>
  <si>
    <t>https://download.brainimagelibrary.org/91/aa/91aad194ce577ebe/E15.5_BB0626/LSFM/stitched_01</t>
  </si>
  <si>
    <t>/bil/data/91/aa/91aad194ce577ebe/E15.5_BB0626/LSFM/stitched_01</t>
  </si>
  <si>
    <t>E15.5_BB0626_stitched_01</t>
  </si>
  <si>
    <t>Whole-brain LSFM imaging of a E15.5 mouse for DevCCF project (Subject: E15.5_BB0626Technique: Background2)</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</si>
  <si>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E15.5_BB0626Technique: Background2 Autofluorescence</t>
  </si>
  <si>
    <t>https://download.brainimagelibrary.org/91/aa/91aad194ce577ebe/E15.5_BB0626/LSFM/stitched_02</t>
  </si>
  <si>
    <t>/bil/data/91/aa/91aad194ce577ebe/E15.5_BB0626/LSFM/stitched_02</t>
  </si>
  <si>
    <t>E15.5_BB0626_stitched_02</t>
  </si>
  <si>
    <t>Whole-brain LSFM imaging of a E15.5 mouse for DevCCF project (Subject: E15.5_BB0626Technique: Syto 16)</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</si>
  <si>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E15.5_BB0626Technique: Syto 16 Green fluorescent nucleic acid stain</t>
  </si>
  <si>
    <t>https://download.brainimagelibrary.org/91/aa/91aad194ce577ebe/E15.5_BB0627/LSFM/stitched_00</t>
  </si>
  <si>
    <t>/bil/data/91/aa/91aad194ce577ebe/E15.5_BB0627/LSFM/stitched_00</t>
  </si>
  <si>
    <t>E15.5_BB0627_stitched_00</t>
  </si>
  <si>
    <t>Whole-brain LSFM imaging of a E15.5 mouse for DevCCF project (Subject: E15.5_BB0627Technique: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</si>
  <si>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E15.5_BB0627Technique: Background Autofluorescence</t>
  </si>
  <si>
    <t>https://download.brainimagelibrary.org/91/aa/91aad194ce577ebe/E15.5_BB0627/LSFM/stitched_01</t>
  </si>
  <si>
    <t>/bil/data/91/aa/91aad194ce577ebe/E15.5_BB0627/LSFM/stitched_01</t>
  </si>
  <si>
    <t>E15.5_BB0627_stitched_01</t>
  </si>
  <si>
    <t>Whole-brain LSFM imaging of a E15.5 mouse for DevCCF project (Subject: E15.5_BB0627Technique: Propidium Iodide)</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</si>
  <si>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E15.5_BB0627Technique: Propidium Iodide FLuorescent Stain</t>
  </si>
  <si>
    <t>https://download.brainimagelibrary.org/91/aa/91aad194ce577ebe/E15.5_BB0627/LSFM/stitched_02</t>
  </si>
  <si>
    <t>/bil/data/91/aa/91aad194ce577ebe/E15.5_BB0627/LSFM/stitched_02</t>
  </si>
  <si>
    <t>E15.5_BB0627_stitched_02</t>
  </si>
  <si>
    <t>Whole-brain LSFM imaging of a E15.5 mouse for DevCCF project (Subject: E15.5_BB0627Technique: Neurofilament)</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</si>
  <si>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E15.5_BB0627Technique: Neurofilament Fluorescent protein antibody labelling</t>
  </si>
  <si>
    <t>https://download.brainimagelibrary.org/91/aa/91aad194ce577ebe/E15.5_BB0664/LSFM/stitched_00</t>
  </si>
  <si>
    <t>/bil/data/91/aa/91aad194ce577ebe/E15.5_BB0664/LSFM/stitched_00</t>
  </si>
  <si>
    <t>E15.5_BB0664_stitched_00</t>
  </si>
  <si>
    <t>Whole-brain LSFM imaging of a E15.5 mouse for DevCCF project (Subject: E15.5_BB0664Technique: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</si>
  <si>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E15.5_BB0664Technique: Background Autofluorescence</t>
  </si>
  <si>
    <t>https://download.brainimagelibrary.org/91/aa/91aad194ce577ebe/E15.5_BB0664/LSFM/stitched_01</t>
  </si>
  <si>
    <t>/bil/data/91/aa/91aad194ce577ebe/E15.5_BB0664/LSFM/stitched_01</t>
  </si>
  <si>
    <t>E15.5_BB0664_stitched_01</t>
  </si>
  <si>
    <t>Whole-brain LSFM imaging of a E15.5 mouse for DevCCF project (Subject: E15.5_BB0664Technique: Somatostatin)</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</si>
  <si>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E15.5 mouse (Subject: E15.5_BB0664Technique: Somatostatin amplification antibody labelling</t>
  </si>
  <si>
    <t>https://download.brainimagelibrary.org/91/aa/91aad194ce577ebe/E18.5_BB0601/LSFM/stitched_00</t>
  </si>
  <si>
    <t>/bil/data/91/aa/91aad194ce577ebe/E18.5_BB0601/LSFM/stitched_00</t>
  </si>
  <si>
    <t>E18.5_BB0601_stitched_00</t>
  </si>
  <si>
    <t>Whole-brain LSFM imaging of a E18.5 mouse for DevCCF project (Subject: E18.5_BB0601Technique: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</si>
  <si>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E18.5 mouse (Subject: E18.5_BB0601Technique: Background Autofluorescence</t>
  </si>
  <si>
    <t>https://download.brainimagelibrary.org/91/aa/91aad194ce577ebe/E18.5_BB0601/LSFM/stitched_01</t>
  </si>
  <si>
    <t>/bil/data/91/aa/91aad194ce577ebe/E18.5_BB0601/LSFM/stitched_01</t>
  </si>
  <si>
    <t>E18.5_BB0601_stitched_01</t>
  </si>
  <si>
    <t>Whole-brain LSFM imaging of a E18.5 mouse for DevCCF project (Subject: E18.5_BB0601Technique: Glutamine Decarboxylase)</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</si>
  <si>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E18.5 mouse (Subject: E18.5_BB0601Technique: Glutamine Decarboxylase Amplification antibody labelling</t>
  </si>
  <si>
    <t>https://download.brainimagelibrary.org/91/aa/91aad194ce577ebe/E18.5_BB0603/LSFM/stitched_00</t>
  </si>
  <si>
    <t>/bil/data/91/aa/91aad194ce577ebe/E18.5_BB0603/LSFM/stitched_00</t>
  </si>
  <si>
    <t>E18.5_BB0603_stitched_00</t>
  </si>
  <si>
    <t>Whole-brain LSFM imaging of a E18.5 mouse for DevCCF project (Subject: E18.5_BB0603Technique: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</si>
  <si>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E18.5 mouse (Subject: E18.5_BB0603Technique: Background Autofluorescence</t>
  </si>
  <si>
    <t>https://download.brainimagelibrary.org/91/aa/91aad194ce577ebe/E18.5_BB0603/LSFM/stitched_01</t>
  </si>
  <si>
    <t>/bil/data/91/aa/91aad194ce577ebe/E18.5_BB0603/LSFM/stitched_01</t>
  </si>
  <si>
    <t>E18.5_BB0603_stitched_01</t>
  </si>
  <si>
    <t>Whole-brain LSFM imaging of a E18.5 mouse for DevCCF project (Subject: E18.5_BB0603Technique: Glutamine Decarboxylase)</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</si>
  <si>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E18.5 mouse (Subject: E18.5_BB0603Technique: Glutamine Decarboxylase Amplification antibody labelling</t>
  </si>
  <si>
    <t>https://download.brainimagelibrary.org/91/aa/91aad194ce577ebe/E18.5_BB0604/LSFM/stitched_00</t>
  </si>
  <si>
    <t>/bil/data/91/aa/91aad194ce577ebe/E18.5_BB0604/LSFM/stitched_00</t>
  </si>
  <si>
    <t>E18.5_BB0604_stitched_00</t>
  </si>
  <si>
    <t>Whole-brain LSFM imaging of a E18.5 mouse for DevCCF project (Subject: E18.5_BB0604Technique: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</si>
  <si>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E18.5 mouse (Subject: E18.5_BB0604Technique: Background Autofluorescence</t>
  </si>
  <si>
    <t>https://download.brainimagelibrary.org/91/aa/91aad194ce577ebe/E18.5_BB0604/LSFM/stitched_01</t>
  </si>
  <si>
    <t>/bil/data/91/aa/91aad194ce577ebe/E18.5_BB0604/LSFM/stitched_01</t>
  </si>
  <si>
    <t>E18.5_BB0604_stitched_01</t>
  </si>
  <si>
    <t>Whole-brain LSFM imaging of a E18.5 mouse for DevCCF project (Subject: E18.5_BB0604Technique: Glutamine Decarboxylase)</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</si>
  <si>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E18.5 mouse (Subject: E18.5_BB0604Technique: Glutamine Decarboxylase Amplification antibody labelling</t>
  </si>
  <si>
    <t>https://download.brainimagelibrary.org/91/aa/91aad194ce577ebe/E18.5_BB0605/LSFM/stitched_00</t>
  </si>
  <si>
    <t>/bil/data/91/aa/91aad194ce577ebe/E18.5_BB0605/LSFM/stitched_00</t>
  </si>
  <si>
    <t>E18.5_BB0605_stitched_00</t>
  </si>
  <si>
    <t>Whole-brain LSFM imaging of a E18.5 mouse for DevCCF project (Subject: E18.5_BB0605Technique: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</si>
  <si>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E18.5 mouse (Subject: E18.5_BB0605Technique: Background Autofluorescence</t>
  </si>
  <si>
    <t>https://download.brainimagelibrary.org/91/aa/91aad194ce577ebe/E18.5_BB0605/LSFM/stitched_01</t>
  </si>
  <si>
    <t>/bil/data/91/aa/91aad194ce577ebe/E18.5_BB0605/LSFM/stitched_01</t>
  </si>
  <si>
    <t>E18.5_BB0605_stitched_01</t>
  </si>
  <si>
    <t>Whole-brain LSFM imaging of a E18.5 mouse for DevCCF project (Subject: E18.5_BB0605Technique: Glutamine Decarboxylase)</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</si>
  <si>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E18.5 mouse (Subject: E18.5_BB0605Technique: Glutamine Decarboxylase Amplification antibody labelling</t>
  </si>
  <si>
    <t>https://download.brainimagelibrary.org/91/aa/91aad194ce577ebe/E18.5_BB0636/LSFM/stitched_00</t>
  </si>
  <si>
    <t>/bil/data/91/aa/91aad194ce577ebe/E18.5_BB0636/LSFM/stitched_00</t>
  </si>
  <si>
    <t>E18.5_BB0636_stitched_00</t>
  </si>
  <si>
    <t>Whole-brain LSFM imaging of a E18.5 mouse for DevCCF project (Subject: E18.5_BB0636Technique: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</si>
  <si>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E18.5 mouse (Subject: E18.5_BB0636Technique: Background Autofluorescence</t>
  </si>
  <si>
    <t>https://download.brainimagelibrary.org/91/aa/91aad194ce577ebe/E18.5_BB0636/LSFM/stitched_01</t>
  </si>
  <si>
    <t>/bil/data/91/aa/91aad194ce577ebe/E18.5_BB0636/LSFM/stitched_01</t>
  </si>
  <si>
    <t>E18.5_BB0636_stitched_01</t>
  </si>
  <si>
    <t>Whole-brain LSFM imaging of a E18.5 mouse for DevCCF project (Subject: E18.5_BB0636Technique: Syto 16)</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</si>
  <si>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E18.5 mouse (Subject: E18.5_BB0636Technique: Syto 16 Green fluorescent nucleic acid stain</t>
  </si>
  <si>
    <t>https://download.brainimagelibrary.org/91/aa/91aad194ce577ebe/E18.5_BB0637/LSFM/stitched_00</t>
  </si>
  <si>
    <t>/bil/data/91/aa/91aad194ce577ebe/E18.5_BB0637/LSFM/stitched_00</t>
  </si>
  <si>
    <t>E18.5_BB0637_stitched_00</t>
  </si>
  <si>
    <t>Whole-brain LSFM imaging of a E18.5 mouse for DevCCF project (Subject: E18.5_BB0637Technique: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</si>
  <si>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E18.5 mouse (Subject: E18.5_BB0637Technique: Background Autofluorescence</t>
  </si>
  <si>
    <t>https://download.brainimagelibrary.org/91/aa/91aad194ce577ebe/E18.5_BB0637/LSFM/stitched_01</t>
  </si>
  <si>
    <t>/bil/data/91/aa/91aad194ce577ebe/E18.5_BB0637/LSFM/stitched_01</t>
  </si>
  <si>
    <t>E18.5_BB0637_stitched_01</t>
  </si>
  <si>
    <t>Whole-brain LSFM imaging of a E18.5 mouse for DevCCF project (Subject: E18.5_BB0637Technique: Background2)</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</si>
  <si>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E18.5 mouse (Subject: E18.5_BB0637Technique: Background2 Autofluorescence</t>
  </si>
  <si>
    <t>https://download.brainimagelibrary.org/91/aa/91aad194ce577ebe/E18.5_BB0637/LSFM/stitched_02</t>
  </si>
  <si>
    <t>/bil/data/91/aa/91aad194ce577ebe/E18.5_BB0637/LSFM/stitched_02</t>
  </si>
  <si>
    <t>E18.5_BB0637_stitched_02</t>
  </si>
  <si>
    <t>Whole-brain LSFM imaging of a E18.5 mouse for DevCCF project (Subject: E18.5_BB0637Technique: Syto 16)</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</si>
  <si>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E18.5 mouse (Subject: E18.5_BB0637Technique: Syto 16 Green fluorescent nucleic acid stain</t>
  </si>
  <si>
    <t>https://download.brainimagelibrary.org/91/aa/91aad194ce577ebe/E18.5_BB0645/LSFM/stitched_00</t>
  </si>
  <si>
    <t>/bil/data/91/aa/91aad194ce577ebe/E18.5_BB0645/LSFM/stitched_00</t>
  </si>
  <si>
    <t>E18.5_BB0645_stitched_00</t>
  </si>
  <si>
    <t>Whole-brain LSFM imaging of a E18.5 mouse for DevCCF project (Subject: E18.5_BB0645Technique: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</si>
  <si>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E18.5 mouse (Subject: E18.5_BB0645Technique: Background Autofluorescence</t>
  </si>
  <si>
    <t>https://download.brainimagelibrary.org/91/aa/91aad194ce577ebe/E18.5_BB0645/LSFM/stitched_01</t>
  </si>
  <si>
    <t>/bil/data/91/aa/91aad194ce577ebe/E18.5_BB0645/LSFM/stitched_01</t>
  </si>
  <si>
    <t>E18.5_BB0645_stitched_01</t>
  </si>
  <si>
    <t>Whole-brain LSFM imaging of a E18.5 mouse for DevCCF project (Subject: E18.5_BB0645Technique: Somatostatin)</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</si>
  <si>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E18.5 mouse (Subject: E18.5_BB0645Technique: Somatostatin amplification antibody labelling</t>
  </si>
  <si>
    <t>https://download.brainimagelibrary.org/91/aa/91aad194ce577ebe/E18.5_BB0651/LSFM/stitched_00</t>
  </si>
  <si>
    <t>/bil/data/91/aa/91aad194ce577ebe/E18.5_BB0651/LSFM/stitched_00</t>
  </si>
  <si>
    <t>E18.5_BB0651_stitched_00</t>
  </si>
  <si>
    <t>Whole-brain LSFM imaging of a E18.5 mouse for DevCCF project (Subject: E18.5_BB0651Technique: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</si>
  <si>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E18.5 mouse (Subject: E18.5_BB0651Technique: Background Autofluorescence</t>
  </si>
  <si>
    <t>https://download.brainimagelibrary.org/91/aa/91aad194ce577ebe/E18.5_BB0651/LSFM/stitched_01</t>
  </si>
  <si>
    <t>/bil/data/91/aa/91aad194ce577ebe/E18.5_BB0651/LSFM/stitched_01</t>
  </si>
  <si>
    <t>E18.5_BB0651_stitched_01</t>
  </si>
  <si>
    <t>Whole-brain LSFM imaging of a E18.5 mouse for DevCCF project (Subject: E18.5_BB0651Technique: Somatostatin)</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</si>
  <si>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E18.5 mouse (Subject: E18.5_BB0651Technique: Somatostatin amplification antibody labelling</t>
  </si>
  <si>
    <t>https://download.brainimagelibrary.org/91/aa/91aad194ce577ebe/E18.5_BB0652/LSFM/stitched_00</t>
  </si>
  <si>
    <t>/bil/data/91/aa/91aad194ce577ebe/E18.5_BB0652/LSFM/stitched_00</t>
  </si>
  <si>
    <t>E18.5_BB0652_stitched_00</t>
  </si>
  <si>
    <t>Whole-brain LSFM imaging of a E18.5 mouse for DevCCF project (Subject: E18.5_BB0652Technique: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</si>
  <si>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E18.5 mouse (Subject: E18.5_BB0652Technique: Background Autofluorescence</t>
  </si>
  <si>
    <t>https://download.brainimagelibrary.org/91/aa/91aad194ce577ebe/E18.5_BB0652/LSFM/stitched_01</t>
  </si>
  <si>
    <t>/bil/data/91/aa/91aad194ce577ebe/E18.5_BB0652/LSFM/stitched_01</t>
  </si>
  <si>
    <t>E18.5_BB0652_stitched_01</t>
  </si>
  <si>
    <t>Whole-brain LSFM imaging of a E18.5 mouse for DevCCF project (Subject: E18.5_BB0652Technique: Somatostatin)</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</si>
  <si>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E18.5 mouse (Subject: E18.5_BB0652Technique: Somatostatin amplification antibody labelling</t>
  </si>
  <si>
    <t>https://download.brainimagelibrary.org/91/aa/91aad194ce577ebe/E18.5_BB0672/LSFM/stitched_00</t>
  </si>
  <si>
    <t>/bil/data/91/aa/91aad194ce577ebe/E18.5_BB0672/LSFM/stitched_00</t>
  </si>
  <si>
    <t>E18.5_BB0672_stitched_00</t>
  </si>
  <si>
    <t>Whole-brain LSFM imaging of a E18.5 mouse for DevCCF project (Subject: E18.5_BB0672Technique: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</si>
  <si>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E18.5 mouse (Subject: E18.5_BB0672Technique: Background Autofluorescence</t>
  </si>
  <si>
    <t>https://download.brainimagelibrary.org/91/aa/91aad194ce577ebe/E18.5_BB0672/LSFM/stitched_01</t>
  </si>
  <si>
    <t>/bil/data/91/aa/91aad194ce577ebe/E18.5_BB0672/LSFM/stitched_01</t>
  </si>
  <si>
    <t>E18.5_BB0672_stitched_01</t>
  </si>
  <si>
    <t>Whole-brain LSFM imaging of a E18.5 mouse for DevCCF project (Subject: E18.5_BB0672Technique: Syto 16)</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</si>
  <si>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E18.5 mouse (Subject: E18.5_BB0672Technique: Syto 16 Green fluorescent nucleic acid stain</t>
  </si>
  <si>
    <t>https://download.brainimagelibrary.org/91/aa/91aad194ce577ebe/E18.5_BB0679/LSFM/stitched_00</t>
  </si>
  <si>
    <t>/bil/data/91/aa/91aad194ce577ebe/E18.5_BB0679/LSFM/stitched_00</t>
  </si>
  <si>
    <t>E18.5_BB0679_stitched_00</t>
  </si>
  <si>
    <t>Whole-brain LSFM imaging of a E18.5 mouse for DevCCF project (Subject: E18.5_BB0679Technique: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</si>
  <si>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E18.5 mouse (Subject: E18.5_BB0679Technique: Background Autofluorescence</t>
  </si>
  <si>
    <t>https://download.brainimagelibrary.org/91/aa/91aad194ce577ebe/E18.5_BB0679/LSFM/stitched_01</t>
  </si>
  <si>
    <t>/bil/data/91/aa/91aad194ce577ebe/E18.5_BB0679/LSFM/stitched_01</t>
  </si>
  <si>
    <t>E18.5_BB0679_stitched_01</t>
  </si>
  <si>
    <t>Whole-brain LSFM imaging of a E18.5 mouse for DevCCF project (Subject: E18.5_BB0679Technique: Syto 16)</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</si>
  <si>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E18.5 mouse (Subject: E18.5_BB0679Technique: Syto 16 Green fluorescent nucleic acid stain</t>
  </si>
  <si>
    <t>https://download.brainimagelibrary.org/91/aa/91aad194ce577ebe/E18.5_BB0689/LSFM/stitched_00</t>
  </si>
  <si>
    <t>/bil/data/91/aa/91aad194ce577ebe/E18.5_BB0689/LSFM/stitched_00</t>
  </si>
  <si>
    <t>E18.5_BB0689_stitched_00</t>
  </si>
  <si>
    <t>Whole-brain LSFM imaging of a E18.5 mouse for DevCCF project (Subject: E18.5_BB0689Technique: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</si>
  <si>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E18.5 mouse (Subject: E18.5_BB0689Technique: Background Autofluorescence</t>
  </si>
  <si>
    <t>https://download.brainimagelibrary.org/91/aa/91aad194ce577ebe/E18.5_BB0689/LSFM/stitched_01</t>
  </si>
  <si>
    <t>/bil/data/91/aa/91aad194ce577ebe/E18.5_BB0689/LSFM/stitched_01</t>
  </si>
  <si>
    <t>E18.5_BB0689_stitched_01</t>
  </si>
  <si>
    <t>Whole-brain LSFM imaging of a E18.5 mouse for DevCCF project (Subject: E18.5_BB0689Technique: Syto 16)</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</si>
  <si>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E18.5 mouse (Subject: E18.5_BB0689Technique: Syto 16 Green fluorescent nucleic acid stain</t>
  </si>
  <si>
    <t>https://download.brainimagelibrary.org/91/aa/91aad194ce577ebe/E18.5_BB0690/LSFM/stitched_00</t>
  </si>
  <si>
    <t>/bil/data/91/aa/91aad194ce577ebe/E18.5_BB0690/LSFM/stitched_00</t>
  </si>
  <si>
    <t>E18.5_BB0690_stitched_00</t>
  </si>
  <si>
    <t>Whole-brain LSFM imaging of a E18.5 mouse for DevCCF project (Subject: E18.5_BB0690Technique: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</si>
  <si>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E18.5 mouse (Subject: E18.5_BB0690Technique: Background Autofluorescence</t>
  </si>
  <si>
    <t>https://download.brainimagelibrary.org/91/aa/91aad194ce577ebe/E18.5_BB0690/LSFM/stitched_01</t>
  </si>
  <si>
    <t>/bil/data/91/aa/91aad194ce577ebe/E18.5_BB0690/LSFM/stitched_01</t>
  </si>
  <si>
    <t>E18.5_BB0690_stitched_01</t>
  </si>
  <si>
    <t>Whole-brain LSFM imaging of a E18.5 mouse for DevCCF project (Subject: E18.5_BB0690Technique: Syto 16)</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</si>
  <si>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E18.5 mouse (Subject: E18.5_BB0690Technique: Syto 16 Green fluorescent nucleic acid stain</t>
  </si>
  <si>
    <t>https://download.brainimagelibrary.org/91/aa/91aad194ce577ebe/E18.5_BB0691/LSFM/stitched_00</t>
  </si>
  <si>
    <t>/bil/data/91/aa/91aad194ce577ebe/E18.5_BB0691/LSFM/stitched_00</t>
  </si>
  <si>
    <t>E18.5_BB0691_stitched_00</t>
  </si>
  <si>
    <t>Whole-brain LSFM imaging of a E18.5 mouse for DevCCF project (Subject: E18.5_BB0691Technique: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</si>
  <si>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E18.5 mouse (Subject: E18.5_BB0691Technique: Background Autofluorescence</t>
  </si>
  <si>
    <t>https://download.brainimagelibrary.org/91/aa/91aad194ce577ebe/E18.5_BB0691/LSFM/stitched_01</t>
  </si>
  <si>
    <t>/bil/data/91/aa/91aad194ce577ebe/E18.5_BB0691/LSFM/stitched_01</t>
  </si>
  <si>
    <t>E18.5_BB0691_stitched_01</t>
  </si>
  <si>
    <t>Whole-brain LSFM imaging of a E18.5 mouse for DevCCF project (Subject: E18.5_BB0691Technique: Propidium Iodide)</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</si>
  <si>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E18.5 mouse (Subject: E18.5_BB0691Technique: Propidium Iodide FLuorescent Stain</t>
  </si>
  <si>
    <t>https://download.brainimagelibrary.org/91/aa/91aad194ce577ebe/E18.5_BB0691/LSFM/stitched_02</t>
  </si>
  <si>
    <t>/bil/data/91/aa/91aad194ce577ebe/E18.5_BB0691/LSFM/stitched_02</t>
  </si>
  <si>
    <t>E18.5_BB0691_stitched_02</t>
  </si>
  <si>
    <t>Whole-brain LSFM imaging of a E18.5 mouse for DevCCF project (Subject: E18.5_BB0691Technique: Neurofilament)</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</si>
  <si>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E18.5 mouse (Subject: E18.5_BB0691Technique: Neurofilament Fluorescent protein antibody labelling</t>
  </si>
  <si>
    <t>https://download.brainimagelibrary.org/91/aa/91aad194ce577ebe/E18.5_BB0692/LSFM/stitched_00</t>
  </si>
  <si>
    <t>/bil/data/91/aa/91aad194ce577ebe/E18.5_BB0692/LSFM/stitched_00</t>
  </si>
  <si>
    <t>E18.5_BB0692_stitched_00</t>
  </si>
  <si>
    <t>Whole-brain LSFM imaging of a E18.5 mouse for DevCCF project (Subject: E18.5_BB0692Technique: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</si>
  <si>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E18.5 mouse (Subject: E18.5_BB0692Technique: Background Autofluorescence</t>
  </si>
  <si>
    <t>https://download.brainimagelibrary.org/91/aa/91aad194ce577ebe/E18.5_BB0692/LSFM/stitched_01</t>
  </si>
  <si>
    <t>/bil/data/91/aa/91aad194ce577ebe/E18.5_BB0692/LSFM/stitched_01</t>
  </si>
  <si>
    <t>E18.5_BB0692_stitched_01</t>
  </si>
  <si>
    <t>Whole-brain LSFM imaging of a E18.5 mouse for DevCCF project (Subject: E18.5_BB0692Technique: Propidium Iodide)</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</si>
  <si>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E18.5 mouse (Subject: E18.5_BB0692Technique: Propidium Iodide FLuorescent Stain</t>
  </si>
  <si>
    <t>https://download.brainimagelibrary.org/91/aa/91aad194ce577ebe/E18.5_BB0692/LSFM/stitched_02</t>
  </si>
  <si>
    <t>/bil/data/91/aa/91aad194ce577ebe/E18.5_BB0692/LSFM/stitched_02</t>
  </si>
  <si>
    <t>E18.5_BB0692_stitched_02</t>
  </si>
  <si>
    <t>Whole-brain LSFM imaging of a E18.5 mouse for DevCCF project (Subject: E18.5_BB0692Technique: Neurofilament)</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</si>
  <si>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E18.5 mouse (Subject: E18.5_BB0692Technique: Neurofilament Fluorescent protein antibody labelling</t>
  </si>
  <si>
    <t>https://download.brainimagelibrary.org/91/aa/91aad194ce577ebe/P04_JL0393/LSFM/stitched_00</t>
  </si>
  <si>
    <t>/bil/data/91/aa/91aad194ce577ebe/P04_JL0393/LSFM/stitched_00</t>
  </si>
  <si>
    <t>P04_JL0393_stitched_00</t>
  </si>
  <si>
    <t>Whole-brain LSFM imaging of aP04 mouse for DevCCF project (Subject: P04_JL0393Technique: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</si>
  <si>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P04 mouse (Subject: P04_JL0393Technique: Background Autofluorescence</t>
  </si>
  <si>
    <t>https://download.brainimagelibrary.org/91/aa/91aad194ce577ebe/P04_JL0393/LSFM/stitched_01</t>
  </si>
  <si>
    <t>/bil/data/91/aa/91aad194ce577ebe/P04_JL0393/LSFM/stitched_01</t>
  </si>
  <si>
    <t>P04_JL0393_stitched_01</t>
  </si>
  <si>
    <t>Whole-brain LSFM imaging of aP04 mouse for DevCCF project (Subject: P04_JL0393Technique: Syto 16)</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</si>
  <si>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P04 mouse (Subject: P04_JL0393Technique: Syto 16 Green fluorescent nucleic acid stain</t>
  </si>
  <si>
    <t>https://download.brainimagelibrary.org/91/aa/91aad194ce577ebe/P04_JL0394/LSFM/stitched_00</t>
  </si>
  <si>
    <t>/bil/data/91/aa/91aad194ce577ebe/P04_JL0394/LSFM/stitched_00</t>
  </si>
  <si>
    <t>P04_JL0394_stitched_00</t>
  </si>
  <si>
    <t>Whole-brain LSFM imaging of aP04 mouse for DevCCF project (Subject: P04_JL0394Technique: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</si>
  <si>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P04 mouse (Subject: P04_JL0394Technique: Background Autofluorescence</t>
  </si>
  <si>
    <t>https://download.brainimagelibrary.org/91/aa/91aad194ce577ebe/P04_JL0394/LSFM/stitched_01</t>
  </si>
  <si>
    <t>/bil/data/91/aa/91aad194ce577ebe/P04_JL0394/LSFM/stitched_01</t>
  </si>
  <si>
    <t>P04_JL0394_stitched_01</t>
  </si>
  <si>
    <t>Whole-brain LSFM imaging of aP04 mouse for DevCCF project (Subject: P04_JL0394Technique: Syto 16)</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</si>
  <si>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P04 mouse (Subject: P04_JL0394Technique: Syto 16 Green fluorescent nucleic acid stain</t>
  </si>
  <si>
    <t>https://download.brainimagelibrary.org/91/aa/91aad194ce577ebe/P04_JL0396/LSFM/stitched_00</t>
  </si>
  <si>
    <t>/bil/data/91/aa/91aad194ce577ebe/P04_JL0396/LSFM/stitched_00</t>
  </si>
  <si>
    <t>P04_JL0396_stitched_00</t>
  </si>
  <si>
    <t>Whole-brain LSFM imaging of aP04 mouse for DevCCF project (Subject: P04_JL0396Technique: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</si>
  <si>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P04 mouse (Subject: P04_JL0396Technique: Background Autofluorescence</t>
  </si>
  <si>
    <t>https://download.brainimagelibrary.org/91/aa/91aad194ce577ebe/P04_JL0396/LSFM/stitched_01</t>
  </si>
  <si>
    <t>/bil/data/91/aa/91aad194ce577ebe/P04_JL0396/LSFM/stitched_01</t>
  </si>
  <si>
    <t>P04_JL0396_stitched_01</t>
  </si>
  <si>
    <t>Whole-brain LSFM imaging of aP04 mouse for DevCCF project (Subject: P04_JL0396Technique: Syto 16)</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</si>
  <si>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P04 mouse (Subject: P04_JL0396Technique: Syto 16 Green fluorescent nucleic acid stain</t>
  </si>
  <si>
    <t>https://download.brainimagelibrary.org/91/aa/91aad194ce577ebe/P14_BB0559/LSFM/stitched_00</t>
  </si>
  <si>
    <t>/bil/data/91/aa/91aad194ce577ebe/P14_BB0559/LSFM/stitched_00</t>
  </si>
  <si>
    <t>P14_BB0559_stitched_00</t>
  </si>
  <si>
    <t>Whole-brain LSFM imaging of aP14 mouse for DevCCF project (Subject: P14_BB0559Technique: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</si>
  <si>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P14 mouse (Subject: P14_BB0559Technique: Background Autofluorescence</t>
  </si>
  <si>
    <t>https://download.brainimagelibrary.org/91/aa/91aad194ce577ebe/P14_BB0559/LSFM/stitched_01</t>
  </si>
  <si>
    <t>/bil/data/91/aa/91aad194ce577ebe/P14_BB0559/LSFM/stitched_01</t>
  </si>
  <si>
    <t>P14_BB0559_stitched_01</t>
  </si>
  <si>
    <t>Whole-brain LSFM imaging of aP14 mouse for DevCCF project (Subject: P14_BB0559Technique: Microtubule-associated protein 2)</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</si>
  <si>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P14 mouse (Subject: P14_BB0559Technique: Microtubule-associated protein 2 Fluorescent protein antibody labelling</t>
  </si>
  <si>
    <t>https://download.brainimagelibrary.org/91/aa/91aad194ce577ebe/P14_BB0559/LSFM/stitched_02</t>
  </si>
  <si>
    <t>/bil/data/91/aa/91aad194ce577ebe/P14_BB0559/LSFM/stitched_02</t>
  </si>
  <si>
    <t>P14_BB0559_stitched_02</t>
  </si>
  <si>
    <t>Whole-brain LSFM imaging of aP14 mouse for DevCCF project (Subject: P14_BB0559Technique: Background3)</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</si>
  <si>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P14 mouse (Subject: P14_BB0559Technique: Background3 Autofluorescence</t>
  </si>
  <si>
    <t>https://download.brainimagelibrary.org/91/aa/91aad194ce577ebe/P14_BB0560/LSFM/stitched_00</t>
  </si>
  <si>
    <t>/bil/data/91/aa/91aad194ce577ebe/P14_BB0560/LSFM/stitched_00</t>
  </si>
  <si>
    <t>P14_BB0560_stitched_00</t>
  </si>
  <si>
    <t>Whole-brain LSFM imaging of aP14 mouse for DevCCF project (Subject: P14_BB0560Technique: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</si>
  <si>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P14 mouse (Subject: P14_BB0560Technique: Background Autofluorescence</t>
  </si>
  <si>
    <t>https://download.brainimagelibrary.org/91/aa/91aad194ce577ebe/P14_BB0560/LSFM/stitched_01</t>
  </si>
  <si>
    <t>/bil/data/91/aa/91aad194ce577ebe/P14_BB0560/LSFM/stitched_01</t>
  </si>
  <si>
    <t>P14_BB0560_stitched_01</t>
  </si>
  <si>
    <t>Whole-brain LSFM imaging of aP14 mouse for DevCCF project (Subject: P14_BB0560Technique: Neurofilament)</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</si>
  <si>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P14 mouse (Subject: P14_BB0560Technique: Neurofilament Fluorescent protein antibody labelling</t>
  </si>
  <si>
    <t>https://download.brainimagelibrary.org/91/aa/91aad194ce577ebe/P14_BB0561/LSFM/stitched_00</t>
  </si>
  <si>
    <t>/bil/data/91/aa/91aad194ce577ebe/P14_BB0561/LSFM/stitched_00</t>
  </si>
  <si>
    <t>P14_BB0561_stitched_00</t>
  </si>
  <si>
    <t>Whole-brain LSFM imaging of aP14 mouse for DevCCF project (Subject: P14_BB0561Technique: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</si>
  <si>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P14 mouse (Subject: P14_BB0561Technique: Background Autofluorescence</t>
  </si>
  <si>
    <t>https://download.brainimagelibrary.org/91/aa/91aad194ce577ebe/P14_BB0561/LSFM/stitched_01</t>
  </si>
  <si>
    <t>/bil/data/91/aa/91aad194ce577ebe/P14_BB0561/LSFM/stitched_01</t>
  </si>
  <si>
    <t>P14_BB0561_stitched_01</t>
  </si>
  <si>
    <t>Whole-brain LSFM imaging of aP14 mouse for DevCCF project (Subject: P14_BB0561Technique: Syto 16)</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</si>
  <si>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P14 mouse (Subject: P14_BB0561Technique: Syto 16 Green fluorescent nucleic acid stain</t>
  </si>
  <si>
    <t>https://download.brainimagelibrary.org/91/aa/91aad194ce577ebe/P14_BB0588/LSFM/stitched_00</t>
  </si>
  <si>
    <t>/bil/data/91/aa/91aad194ce577ebe/P14_BB0588/LSFM/stitched_00</t>
  </si>
  <si>
    <t>P14_BB0588_stitched_00</t>
  </si>
  <si>
    <t>Whole-brain LSFM imaging of aP14 mouse for DevCCF project (Subject: P14_BB0588Technique: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</si>
  <si>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P14 mouse (Subject: P14_BB0588Technique: Background Autofluorescence</t>
  </si>
  <si>
    <t>https://download.brainimagelibrary.org/91/aa/91aad194ce577ebe/P14_BB0588/LSFM/stitched_01</t>
  </si>
  <si>
    <t>/bil/data/91/aa/91aad194ce577ebe/P14_BB0588/LSFM/stitched_01</t>
  </si>
  <si>
    <t>P14_BB0588_stitched_01</t>
  </si>
  <si>
    <t>Whole-brain LSFM imaging of aP14 mouse for DevCCF project (Subject: P14_BB0588Technique: Syto 16)</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</si>
  <si>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P14 mouse (Subject: P14_BB0588Technique: Syto 16 Green fluorescent nucleic acid stain</t>
  </si>
  <si>
    <t>https://download.brainimagelibrary.org/91/aa/91aad194ce577ebe/P14_JL0297/LSFM/stitched_00</t>
  </si>
  <si>
    <t>/bil/data/91/aa/91aad194ce577ebe/P14_JL0297/LSFM/stitched_00</t>
  </si>
  <si>
    <t>P14_JL0297_stitched_00</t>
  </si>
  <si>
    <t>Whole-brain LSFM imaging of aP14 mouse for DevCCF project (Subject: P14_JL0297Technique: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</si>
  <si>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P14 mouse (Subject: P14_JL0297Technique: Background Autofluorescence</t>
  </si>
  <si>
    <t>https://download.brainimagelibrary.org/91/aa/91aad194ce577ebe/P14_JL0297/LSFM/stitched_01</t>
  </si>
  <si>
    <t>/bil/data/91/aa/91aad194ce577ebe/P14_JL0297/LSFM/stitched_01</t>
  </si>
  <si>
    <t>P14_JL0297_stitched_01</t>
  </si>
  <si>
    <t>Whole-brain LSFM imaging of aP14 mouse for DevCCF project (Subject: P14_JL0297Technique: Syto 16)</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</si>
  <si>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P14 mouse (Subject: P14_JL0297Technique: Syto 16 Green fluorescent nucleic acid stain</t>
  </si>
  <si>
    <t>https://download.brainimagelibrary.org/91/aa/91aad194ce577ebe/P14_JL0298/LSFM/stitched_00</t>
  </si>
  <si>
    <t>/bil/data/91/aa/91aad194ce577ebe/P14_JL0298/LSFM/stitched_00</t>
  </si>
  <si>
    <t>P14_JL0298_stitched_00</t>
  </si>
  <si>
    <t>Whole-brain LSFM imaging of aP14 mouse for DevCCF project (Subject: P14_JL0298Technique: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</si>
  <si>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P14 mouse (Subject: P14_JL0298Technique: Background Autofluorescence</t>
  </si>
  <si>
    <t>https://download.brainimagelibrary.org/91/aa/91aad194ce577ebe/P14_JL0298/LSFM/stitched_01</t>
  </si>
  <si>
    <t>/bil/data/91/aa/91aad194ce577ebe/P14_JL0298/LSFM/stitched_01</t>
  </si>
  <si>
    <t>P14_JL0298_stitched_01</t>
  </si>
  <si>
    <t>Whole-brain LSFM imaging of aP14 mouse for DevCCF project (Subject: P14_JL0298Technique: Background2)</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</si>
  <si>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P14 mouse (Subject: P14_JL0298Technique: Background2 Autofluorescence</t>
  </si>
  <si>
    <t>https://download.brainimagelibrary.org/91/aa/91aad194ce577ebe/P14_JL0298/LSFM/stitched_02</t>
  </si>
  <si>
    <t>/bil/data/91/aa/91aad194ce577ebe/P14_JL0298/LSFM/stitched_02</t>
  </si>
  <si>
    <t>P14_JL0298_stitched_02</t>
  </si>
  <si>
    <t>Whole-brain LSFM imaging of aP14 mouse for DevCCF project (Subject: P14_JL0298Technique: Syto 16)</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</si>
  <si>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P14 mouse (Subject: P14_JL0298Technique: Syto 16 Green fluorescent nucleic acid stain</t>
  </si>
  <si>
    <t>https://download.brainimagelibrary.org/91/aa/91aad194ce577ebe/P14_JL0299/LSFM/stitched_00</t>
  </si>
  <si>
    <t>/bil/data/91/aa/91aad194ce577ebe/P14_JL0299/LSFM/stitched_00</t>
  </si>
  <si>
    <t>P14_JL0299_stitched_00</t>
  </si>
  <si>
    <t>Whole-brain LSFM imaging of aP14 mouse for DevCCF project (Subject: P14_JL0299Technique: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</si>
  <si>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P14 mouse (Subject: P14_JL0299Technique: Background Autofluorescence</t>
  </si>
  <si>
    <t>https://download.brainimagelibrary.org/91/aa/91aad194ce577ebe/P14_JL0299/LSFM/stitched_01</t>
  </si>
  <si>
    <t>/bil/data/91/aa/91aad194ce577ebe/P14_JL0299/LSFM/stitched_01</t>
  </si>
  <si>
    <t>P14_JL0299_stitched_01</t>
  </si>
  <si>
    <t>Whole-brain LSFM imaging of aP14 mouse for DevCCF project (Subject: P14_JL0299Technique: Syto 16)</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</si>
  <si>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P14 mouse (Subject: P14_JL0299Technique: Syto 16 Green fluorescent nucleic acid stain</t>
  </si>
  <si>
    <t>https://download.brainimagelibrary.org/91/aa/91aad194ce577ebe/P14_JN0341/LSFM/stitched_00</t>
  </si>
  <si>
    <t>/bil/data/91/aa/91aad194ce577ebe/P14_JN0341/LSFM/stitched_00</t>
  </si>
  <si>
    <t>P14_JN0341_stitched_00</t>
  </si>
  <si>
    <t>Whole-brain LSFM imaging of aP14 mouse for DevCCF project (Subject: P14_JN0341Technique: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</si>
  <si>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P14 mouse (Subject: P14_JN0341Technique: Background Autofluorescence</t>
  </si>
  <si>
    <t>https://download.brainimagelibrary.org/91/aa/91aad194ce577ebe/P14_JN0341/LSFM/stitched_01</t>
  </si>
  <si>
    <t>/bil/data/91/aa/91aad194ce577ebe/P14_JN0341/LSFM/stitched_01</t>
  </si>
  <si>
    <t>P14_JN0341_stitched_01</t>
  </si>
  <si>
    <t>Whole-brain LSFM imaging of aP14 mouse for DevCCF project (Subject: P14_JN0341Technique: Syto 16)</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</si>
  <si>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P14 mouse (Subject: P14_JN0341Technique: Syto 16 Green fluorescent nucleic acid stain</t>
  </si>
  <si>
    <t>https://download.brainimagelibrary.org/91/aa/91aad194ce577ebe/P56_BB0542/LSFM/stitched_00</t>
  </si>
  <si>
    <t>/bil/data/91/aa/91aad194ce577ebe/P56_BB0542/LSFM/stitched_00</t>
  </si>
  <si>
    <t>P56_BB0542_stitched_00</t>
  </si>
  <si>
    <t>Whole-brain LSFM imaging of aP56 mouse for DevCCF project (Subject: P56_BB0542Technique: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</si>
  <si>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P56 mouse (Subject: P56_BB0542Technique: Background Autofluorescence</t>
  </si>
  <si>
    <t>https://download.brainimagelibrary.org/91/aa/91aad194ce577ebe/P56_BB0542/LSFM/stitched_01</t>
  </si>
  <si>
    <t>/bil/data/91/aa/91aad194ce577ebe/P56_BB0542/LSFM/stitched_01</t>
  </si>
  <si>
    <t>P56_BB0542_stitched_01</t>
  </si>
  <si>
    <t>Whole-brain LSFM imaging of aP56 mouse for DevCCF project (Subject: P56_BB0542Technique: Neurofilament)</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</si>
  <si>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P56 mouse (Subject: P56_BB0542Technique: Neurofilament Fluorescent protein antibody labelling</t>
  </si>
  <si>
    <t>https://download.brainimagelibrary.org/91/aa/91aad194ce577ebe/P56_BB0543/LSFM/stitched_00</t>
  </si>
  <si>
    <t>/bil/data/91/aa/91aad194ce577ebe/P56_BB0543/LSFM/stitched_00</t>
  </si>
  <si>
    <t>P56_BB543_stitched_00</t>
  </si>
  <si>
    <t>Whole-brain LSFM imaging of aP56 mouse for DevCCF project (Subject: P56_BB543Technique: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</si>
  <si>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P56 mouse (Subject: P56_BB543Technique: Background Autofluorescence</t>
  </si>
  <si>
    <t>https://download.brainimagelibrary.org/91/aa/91aad194ce577ebe/P56_BB0543/LSFM/stitched_01</t>
  </si>
  <si>
    <t>/bil/data/91/aa/91aad194ce577ebe/P56_BB0543/LSFM/stitched_01</t>
  </si>
  <si>
    <t>P56_BB543_stitched_01</t>
  </si>
  <si>
    <t>Whole-brain LSFM imaging of aP56 mouse for DevCCF project (Subject: P56_BB543Technique: Syto 16)</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</si>
  <si>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P56 mouse (Subject: P56_BB543Technique: Syto 16 Fluorescent nucleic acid stain</t>
  </si>
  <si>
    <t>https://download.brainimagelibrary.org/91/aa/91aad194ce577ebe/P56_BB0548/LSFM/stitched_00</t>
  </si>
  <si>
    <t>/bil/data/91/aa/91aad194ce577ebe/P56_BB0548/LSFM/stitched_00</t>
  </si>
  <si>
    <t>P56_BB548_stitched_00</t>
  </si>
  <si>
    <t>Whole-brain LSFM imaging of aP56 mouse for DevCCF project (Subject: P56_BB548Technique: Syto16)</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</si>
  <si>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P56 mouse (Subject: P56_BB548Technique: Syto16 Fluorescent protein antibody labelling</t>
  </si>
  <si>
    <t>https://download.brainimagelibrary.org/91/aa/91aad194ce577ebe/P56_BB0548/LSFM/stitched_01</t>
  </si>
  <si>
    <t>/bil/data/91/aa/91aad194ce577ebe/P56_BB0548/LSFM/stitched_01</t>
  </si>
  <si>
    <t>P56_BB548_stitched_01</t>
  </si>
  <si>
    <t>Whole-brain LSFM imaging of aP56 mouse for DevCCF project (Subject: P56_BB548Technique: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</si>
  <si>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P56 mouse (Subject: P56_BB548Technique: Background Autofluorescence</t>
  </si>
  <si>
    <t>https://download.brainimagelibrary.org/91/aa/91aad194ce577ebe/P56_BB0550/LSFM/stitched_00</t>
  </si>
  <si>
    <t>/bil/data/91/aa/91aad194ce577ebe/P56_BB0550/LSFM/stitched_00</t>
  </si>
  <si>
    <t>P56_BB0550_stitched_00</t>
  </si>
  <si>
    <t>Whole-brain LSFM imaging of aP56 mouse for DevCCF project (Subject: P56_BB0550Technique: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</si>
  <si>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P56 mouse (Subject: P56_BB0550Technique: Background Autofluorescence</t>
  </si>
  <si>
    <t>https://download.brainimagelibrary.org/91/aa/91aad194ce577ebe/P56_BB0550/LSFM/stitched_01</t>
  </si>
  <si>
    <t>/bil/data/91/aa/91aad194ce577ebe/P56_BB0550/LSFM/stitched_01</t>
  </si>
  <si>
    <t>P56_BB0550_stitched_01</t>
  </si>
  <si>
    <t>Whole-brain LSFM imaging of aP56 mouse for DevCCF project (Subject: P56_BB0550Technique: Microtubule-associated protein 2)</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</si>
  <si>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P56 mouse (Subject: P56_BB0550Technique: Microtubule-associated protein 2 Fluorescent protein antibody labelling</t>
  </si>
  <si>
    <t>https://download.brainimagelibrary.org/91/aa/91aad194ce577ebe/P56_BB0552/LSFM/stitched_00</t>
  </si>
  <si>
    <t>/bil/data/91/aa/91aad194ce577ebe/P56_BB0552/LSFM/stitched_00</t>
  </si>
  <si>
    <t>P56_BB552_stitched_00</t>
  </si>
  <si>
    <t>Whole-brain LSFM imaging of aP56 mouse for DevCCF project (Subject: P56_BB552Technique: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</si>
  <si>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P56 mouse (Subject: P56_BB552Technique: Background Autofluorescence</t>
  </si>
  <si>
    <t>https://download.brainimagelibrary.org/91/aa/91aad194ce577ebe/P56_BB0552/LSFM/stitched_01</t>
  </si>
  <si>
    <t>/bil/data/91/aa/91aad194ce577ebe/P56_BB0552/LSFM/stitched_01</t>
  </si>
  <si>
    <t>P56_BB552_stitched_01</t>
  </si>
  <si>
    <t>Whole-brain LSFM imaging of aP56 mouse for DevCCF project (Subject: P56_BB552Technique: Syto 16)</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</si>
  <si>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P56 mouse (Subject: P56_BB552Technique: Syto 16 Fluorescent nucleic acid stain</t>
  </si>
  <si>
    <t>https://download.brainimagelibrary.org/91/aa/91aad194ce577ebe/P56_JM0205/LSFM/stitched_00</t>
  </si>
  <si>
    <t>/bil/data/91/aa/91aad194ce577ebe/P56_JM0205/LSFM/stitched_00</t>
  </si>
  <si>
    <t>P56_JM205_stitched_00</t>
  </si>
  <si>
    <t>Whole-brain LSFM imaging of aP56 mouse for DevCCF project (Subject: P56_JM205Technique: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</si>
  <si>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P56 mouse (Subject: P56_JM205Technique: Background Autofluorescence</t>
  </si>
  <si>
    <t>https://download.brainimagelibrary.org/91/aa/91aad194ce577ebe/P56_JM0205/LSFM/stitched_01</t>
  </si>
  <si>
    <t>/bil/data/91/aa/91aad194ce577ebe/P56_JM0205/LSFM/stitched_01</t>
  </si>
  <si>
    <t>P56_JM205_stitched_01</t>
  </si>
  <si>
    <t>Whole-brain LSFM imaging of aP56 mouse for DevCCF project (Subject: P56_JM205Technique: Syto 16)</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</si>
  <si>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P56 mouse (Subject: P56_JM205Technique: Syto 16 Green fluorescent nucleic acid stain</t>
  </si>
  <si>
    <t>https://download.brainimagelibrary.org/91/aa/91aad194ce577ebe/P56_JM0209/LSFM/stitched_00</t>
  </si>
  <si>
    <t>/bil/data/91/aa/91aad194ce577ebe/P56_JM0209/LSFM/stitched_00</t>
  </si>
  <si>
    <t>P56_JM209_stitched_00</t>
  </si>
  <si>
    <t>Whole-brain LSFM imaging of aP56 mouse for DevCCF project (Subject: P56_JM209Technique: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</si>
  <si>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P56 mouse (Subject: P56_JM209Technique: Background Autofluorescence</t>
  </si>
  <si>
    <t>https://download.brainimagelibrary.org/91/aa/91aad194ce577ebe/P56_JM0209/LSFM/stitched_01</t>
  </si>
  <si>
    <t>/bil/data/91/aa/91aad194ce577ebe/P56_JM0209/LSFM/stitched_01</t>
  </si>
  <si>
    <t>P56_JM209_stitched_01</t>
  </si>
  <si>
    <t>Whole-brain LSFM imaging of aP56 mouse for DevCCF project (Subject: P56_JM209Technique: Syto 16)</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</si>
  <si>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P56 mouse (Subject: P56_JM209Technique: Syto 16 Fluorescent nucleic acid stain</t>
  </si>
  <si>
    <t>https://download.brainimagelibrary.org/91/aa/91aad194ce577ebe/P56_JM0226/LSFM/stitched_00</t>
  </si>
  <si>
    <t>/bil/data/91/aa/91aad194ce577ebe/P56_JM0226/LSFM/stitched_00</t>
  </si>
  <si>
    <t>P56_JM226_stitched_00</t>
  </si>
  <si>
    <t>Whole-brain LSFM imaging of aP56 mouse for DevCCF project (Subject: P56_JM226Technique: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</si>
  <si>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P56 mouse (Subject: P56_JM226Technique: Background Autofluorescence</t>
  </si>
  <si>
    <t>https://download.brainimagelibrary.org/91/aa/91aad194ce577ebe/P56_JM0226/LSFM/stitched_01</t>
  </si>
  <si>
    <t>/bil/data/91/aa/91aad194ce577ebe/P56_JM0226/LSFM/stitched_01</t>
  </si>
  <si>
    <t>P56_JM226_stitched_01</t>
  </si>
  <si>
    <t>Whole-brain LSFM imaging of aP56 mouse for DevCCF project (Subject: P56_JM226Technique: Syto 16)</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</si>
  <si>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P56 mouse (Subject: P56_JM226Technique: Syto 16 Green fluorescent nucleic acid stain</t>
  </si>
  <si>
    <t>https://download.brainimagelibrary.org/91/aa/91aad194ce577ebe/P56_JM0231/LSFM/stitched_00</t>
  </si>
  <si>
    <t>/bil/data/91/aa/91aad194ce577ebe/P56_JM0231/LSFM/stitched_00</t>
  </si>
  <si>
    <t>P56_JM231_stitched_00</t>
  </si>
  <si>
    <t>Whole-brain LSFM imaging of aP56 mouse for DevCCF project (Subject: P56_JM231Technique: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</si>
  <si>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P56 mouse (Subject: P56_JM231Technique: Background Autofluorescence</t>
  </si>
  <si>
    <t>https://download.brainimagelibrary.org/91/aa/91aad194ce577ebe/P56_JM0231/LSFM/stitched_01</t>
  </si>
  <si>
    <t>/bil/data/91/aa/91aad194ce577ebe/P56_JM0231/LSFM/stitched_01</t>
  </si>
  <si>
    <t>P56_JM231_stitched_01</t>
  </si>
  <si>
    <t>Whole-brain LSFM imaging of aP56 mouse for DevCCF project (Subject: P56_JM231Technique: Syto 16)</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</si>
  <si>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P56 mouse (Subject: P56_JM231Technique: Syto 16 Green fluorescent nucleic acid stain</t>
  </si>
  <si>
    <t>https://download.brainimagelibrary.org/91/aa/91aad194ce577ebe/P56_JM0236/LSFM/stitched_00</t>
  </si>
  <si>
    <t>/bil/data/91/aa/91aad194ce577ebe/P56_JM0236/LSFM/stitched_00</t>
  </si>
  <si>
    <t>P56_JM236_stitched_00</t>
  </si>
  <si>
    <t>Whole-brain LSFM imaging of aP56 mouse for DevCCF project (Subject: P56_JM236Technique: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</si>
  <si>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P56 mouse (Subject: P56_JM236Technique: Background Autofluorescence</t>
  </si>
  <si>
    <t>https://download.brainimagelibrary.org/91/aa/91aad194ce577ebe/P56_JM0236/LSFM/stitched_01</t>
  </si>
  <si>
    <t>/bil/data/91/aa/91aad194ce577ebe/P56_JM0236/LSFM/stitched_01</t>
  </si>
  <si>
    <t>P56_JM236_stitched_01</t>
  </si>
  <si>
    <t>Whole-brain LSFM imaging of aP56 mouse for DevCCF project (Subject: P56_JM236Technique: Syto 16)</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</si>
  <si>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P56 mouse (Subject: P56_JM236Technique: Syto 16 Green fluorescent nucleic acid stain</t>
  </si>
  <si>
    <t>https://download.brainimagelibrary.org/91/aa/91aad194ce577ebe/P56_JM0240/LSFM/stitched_00</t>
  </si>
  <si>
    <t>/bil/data/91/aa/91aad194ce577ebe/P56_JM0240/LSFM/stitched_00</t>
  </si>
  <si>
    <t>P56_JM240_stitched_00</t>
  </si>
  <si>
    <t>Whole-brain LSFM imaging of aP56 mouse for DevCCF project (Subject: P56_JM240Technique: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</si>
  <si>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P56 mouse (Subject: P56_JM240Technique: Background Autofluorescence</t>
  </si>
  <si>
    <t>https://download.brainimagelibrary.org/91/aa/91aad194ce577ebe/P56_JM0240/LSFM/stitched_01</t>
  </si>
  <si>
    <t>/bil/data/91/aa/91aad194ce577ebe/P56_JM0240/LSFM/stitched_01</t>
  </si>
  <si>
    <t>P56_JM240_stitched_01</t>
  </si>
  <si>
    <t>Whole-brain LSFM imaging of aP56 mouse for DevCCF project (Subject: P56_JM240Technique: Syto 16)</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</si>
  <si>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P56 mouse (Subject: P56_JM240Technique: Syto 16 Green fluorescent nucleic acid stain</t>
  </si>
  <si>
    <t>https://download.brainimagelibrary.org/91/aa/91aad194ce577ebe/P56_JM0241/LSFM/stitched_00</t>
  </si>
  <si>
    <t>/bil/data/91/aa/91aad194ce577ebe/P56_JM0241/LSFM/stitched_00</t>
  </si>
  <si>
    <t>P56_JM241_stitched_00</t>
  </si>
  <si>
    <t>Whole-brain LSFM imaging of aP56 mouse for DevCCF project (Subject: P56_JM241Technique: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</si>
  <si>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P56 mouse (Subject: P56_JM241Technique: Background Autofluorescence</t>
  </si>
  <si>
    <t>https://download.brainimagelibrary.org/91/aa/91aad194ce577ebe/P56_JM0241/LSFM/stitched_01</t>
  </si>
  <si>
    <t>/bil/data/91/aa/91aad194ce577ebe/P56_JM0241/LSFM/stitched_01</t>
  </si>
  <si>
    <t>P56_JM241_stitched_01</t>
  </si>
  <si>
    <t>Whole-brain LSFM imaging of aP56 mouse for DevCCF project (Subject: P56_JM241Technique: Syto 16)</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</si>
  <si>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P56 mouse (Subject: P56_JM241Technique: Syto 16 Green fluorescent nucleic acid stain</t>
  </si>
  <si>
    <t>https://download.brainimagelibrary.org/91/aa/91aad194ce577ebe/P56_SM0242/LSFM/stitched_00</t>
  </si>
  <si>
    <t>/bil/data/91/aa/91aad194ce577ebe/P56_SM0242/LSFM/stitched_00</t>
  </si>
  <si>
    <t>P56_SM242_stitched_00</t>
  </si>
  <si>
    <t>Whole-brain LSFM imaging of aP56 mouse for DevCCF project (Subject: P56_SM242Technique: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</si>
  <si>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P56 mouse (Subject: P56_SM242Technique: Background Autofluorescence</t>
  </si>
  <si>
    <t>https://download.brainimagelibrary.org/91/aa/91aad194ce577ebe/P56_SM0242/LSFM/stitched_01</t>
  </si>
  <si>
    <t>/bil/data/91/aa/91aad194ce577ebe/P56_SM0242/LSFM/stitched_01</t>
  </si>
  <si>
    <t>P56_SM242_stitched_01</t>
  </si>
  <si>
    <t>Whole-brain LSFM imaging of aP56 mouse for DevCCF project (Subject: P56_SM242Technique: Syto 16)</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</si>
  <si>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P56 mouse (Subject: P56_SM242Technique: Syto 16 Fluorescent nucleic acid stain</t>
  </si>
  <si>
    <t>https://download.brainimagelibrary.org/91/aa/91aad194ce577ebe/P56_SM0243/LSFM/stitched_00</t>
  </si>
  <si>
    <t>/bil/data/91/aa/91aad194ce577ebe/P56_SM0243/LSFM/stitched_00</t>
  </si>
  <si>
    <t>P56_SM0243_stitched_00</t>
  </si>
  <si>
    <t>Whole-brain LSFM imaging of aP56 mouse for DevCCF project (Subject: P56_SM0243Technique: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</si>
  <si>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P56 mouse (Subject: P56_SM0243Technique: Background Autofluorescence</t>
  </si>
  <si>
    <t>https://download.brainimagelibrary.org/91/aa/91aad194ce577ebe/P56_SM0243/LSFM/stitched_01</t>
  </si>
  <si>
    <t>/bil/data/91/aa/91aad194ce577ebe/P56_SM0243/LSFM/stitched_01</t>
  </si>
  <si>
    <t>P56_SM0243_stitched_01</t>
  </si>
  <si>
    <t>Whole-brain LSFM imaging of aP56 mouse for DevCCF project (Subject: P56_SM0243Technique: Propidium Iodide)</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</si>
  <si>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P56 mouse (Subject: P56_SM0243Technique: Propidium Iodide FLuorescent Stain</t>
  </si>
  <si>
    <t>https://download.brainimagelibrary.org/91/aa/91aad194ce577ebe/P56_SM0243/LSFM/stitched_02</t>
  </si>
  <si>
    <t>/bil/data/91/aa/91aad194ce577ebe/P56_SM0243/LSFM/stitched_02</t>
  </si>
  <si>
    <t>P56_SM0243_stitched_02</t>
  </si>
  <si>
    <t>Whole-brain LSFM imaging of aP56 mouse for DevCCF project (Subject: P56_SM0243Technique: Neurofilament)</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</si>
  <si>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P56 mouse (Subject: P56_SM0243Technique: Neurofilament Fluorescent protein antibody labelling</t>
  </si>
  <si>
    <t>https://download.brainimagelibrary.org/91/aa/91aad194ce577ebe/P56_SM0246/LSFM/stitched_00</t>
  </si>
  <si>
    <t>/bil/data/91/aa/91aad194ce577ebe/P56_SM0246/LSFM/stitched_00</t>
  </si>
  <si>
    <t>P56_SM0246_stitched_00</t>
  </si>
  <si>
    <t>Whole-brain LSFM imaging of aP56 mouse for DevCCF project (Subject: P56_SM0246Technique: Background)</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</si>
  <si>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P56 mouse (Subject: P56_SM0246Technique: Background Autofluorescence</t>
  </si>
  <si>
    <t>https://download.brainimagelibrary.org/91/aa/91aad194ce577ebe/P56_SM0246/LSFM/stitched_01</t>
  </si>
  <si>
    <t>/bil/data/91/aa/91aad194ce577ebe/P56_SM0246/LSFM/stitched_01</t>
  </si>
  <si>
    <t>P56_SM0246_stitched_01</t>
  </si>
  <si>
    <t>Whole-brain LSFM imaging of aP56 mouse for DevCCF project (Subject: P56_SM0246Technique: Propidium Iodide)</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</si>
  <si>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P56 mouse (Subject: P56_SM0246Technique: Propidium Iodide FLuorescent Stain</t>
  </si>
  <si>
    <t>https://download.brainimagelibrary.org/91/aa/91aad194ce577ebe/P56_SM0246/LSFM/stitched_02</t>
  </si>
  <si>
    <t>/bil/data/91/aa/91aad194ce577ebe/P56_SM0246/LSFM/stitched_02</t>
  </si>
  <si>
    <t>P56_SM0246_stitched_02</t>
  </si>
  <si>
    <t>Whole-brain LSFM imaging of aP56 mouse for DevCCF project (Subject: P56_SM0246Technique: Neurofilament)</t>
  </si>
  <si>
    <t>This dataset is part of a BICCN project to create developmental CCFswith associated ontology and true 3D anatomical labels while also demonstrating the application of our CCFsby generating quantitative mappings of GABa Ergic neurons in the developing mouse brain. This sample consist of LSFM imaging of a P56 mouse (Subject: P56_SM0246Technique: Neurofilament Fluorescent protein antibody labelling</t>
  </si>
  <si>
    <t>https://download.brainimagelibrary.org/29/3c/293cc39ceea87f6d</t>
  </si>
  <si>
    <t>/bil/data/29/3c/293cc39ceea87f6d</t>
  </si>
  <si>
    <t>293cc39ceea87f6d</t>
  </si>
  <si>
    <t>5-U19-MH114830-05</t>
  </si>
  <si>
    <t>Mouse 3</t>
  </si>
  <si>
    <t>A molecularly defined and spatially resolved cell atlas of the whole mouse brain</t>
  </si>
  <si>
    <t>In this project, we used MERFISH to perform in situ gene expression profiling of individual cells in the entire mouse brain, determine the cell-type identity of these cells and map the spatial organization of the cell types. We performed MERFISH imaging on 1124 or 1147 genes in a total of 245 brain slices (217 coronal, 28 sagittal) from a total of 4 animals.</t>
  </si>
  <si>
    <t>Mouse 4</t>
  </si>
  <si>
    <t>Mouse 1</t>
  </si>
  <si>
    <t>Mouse 2</t>
  </si>
  <si>
    <t>https://download.brainimagelibrary.org/35/49/3549a73d83da3016/level_1/180807_JH_KM0005_PlexinLSLflpABCmale_processed/</t>
  </si>
  <si>
    <t>/bil/data/35/49/3549a73d83da3016/level_1/180807_JH_KM0005_PlexinLSLflpABCmale_processed/</t>
  </si>
  <si>
    <t>3549a73d83da3016</t>
  </si>
  <si>
    <t>180807_JH_KM0005_PlexinLSLflpABCmale_processed</t>
  </si>
  <si>
    <t>180807_JH_KM0005_PlexinLSLflpABCmale</t>
  </si>
  <si>
    <t>https://download.brainimagelibrary.org/b3/26/b3264469a99a0918/level_1/180806_JH_KM0004_FezfLSLflpABCmale</t>
  </si>
  <si>
    <t>/bil/data/b3/26/b3264469a99a0918/level_1/180806_JH_KM0004_FezfLSLflpABCmale</t>
  </si>
  <si>
    <t>b3264469a99a0918</t>
  </si>
  <si>
    <t>180806_JH_KM0004_FezfLSLflpABCmale</t>
  </si>
  <si>
    <t>180806_JH_KM0004_FezfLSLflpABCmale_raw</t>
  </si>
  <si>
    <t>https://download.brainimagelibrary.org/c8/1f/c81fe306a97b33e8/180816_JH_WG_Tle4LSLFlpNPCfa_female_processed/</t>
  </si>
  <si>
    <t>/bil/data/c8/1f/c81fe306a97b33e8/180816_JH_WG_Tle4LSLFlpNPCfa_female_processed/</t>
  </si>
  <si>
    <t>c81fe306a97b33e8</t>
  </si>
  <si>
    <t>180816_JH_WG_Tle4LSLFlpNPCfa_female</t>
  </si>
  <si>
    <t>https://download.brainimagelibrary.org/db/b8/dbb827c84942c557/180830_JH_WG_Fezf2LSLflp_CFA_female_processed/</t>
  </si>
  <si>
    <t>/bil/data/db/b8/dbb827c84942c557/180830_JH_WG_Fezf2LSLflp_CFA_female_processed/</t>
  </si>
  <si>
    <t>dbb827c84942c557</t>
  </si>
  <si>
    <t>180830_JH_WG_Fesf2LSLflp_CFA_female_processed</t>
  </si>
  <si>
    <t>https://download.brainimagelibrary.org/54/78/54784078ebb39e72/P04_JL0320/STPT/stitchedImage_ch1</t>
  </si>
  <si>
    <t>/bil/data/54/78/54784078ebb39e72/P04_JL0320/STPT/stitchedImage_ch1</t>
  </si>
  <si>
    <t>54784078ebb39e72</t>
  </si>
  <si>
    <t>Yongsoo Kim Lab</t>
  </si>
  <si>
    <t>P04_JL0320_stitchedImage_ch1</t>
  </si>
  <si>
    <t>Strain_Name='C57BL6'; Cre_Driver_Line='Parvalbumin'; Reporter_Name='Ai14C'</t>
  </si>
  <si>
    <t>Whole-brain STPT imaging of a P04 mouse for DevCCF project (Subject: P04_JL0320Technique: Parvalbumin-Cre-Ai14C)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</si>
  <si>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P04 mouse (Subject: P04_JL0320 Technique: Parvalbumin-Cre-Ai14C</t>
  </si>
  <si>
    <t>https://download.brainimagelibrary.org/54/78/54784078ebb39e72/P04_JL0355/STPT/stitchedImage_ch1</t>
  </si>
  <si>
    <t>/bil/data/54/78/54784078ebb39e72/P04_JL0355/STPT/stitchedImage_ch1</t>
  </si>
  <si>
    <t>P04_JL0355_stitchedImage_ch1</t>
  </si>
  <si>
    <t>Whole-brain STPT imaging of a P04 mouse for DevCCF project (Subject: P04_JL0355Technique: Parvalbumin-Cre-Ai14C)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</si>
  <si>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P04 mouse (Subject: P04_JL0355 Technique: Parvalbumin-Cre-Ai14C</t>
  </si>
  <si>
    <t>https://download.brainimagelibrary.org/54/78/54784078ebb39e72/P04_JL0430/STPT/stitchedImage_ch1</t>
  </si>
  <si>
    <t>/bil/data/54/78/54784078ebb39e72/P04_JL0430/STPT/stitchedImage_ch1</t>
  </si>
  <si>
    <t>P04_JL0430_stitchedImage_ch1</t>
  </si>
  <si>
    <t>Whole-brain STPT imaging of a P04 mouse for DevCCF project (Subject: P04_JL0430Technique: Vasoactive_intestinal_peptide-Cre-Ai14C)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</si>
  <si>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P04 mouse (Subject: P04_JL0430 Technique: Vasoactive_intestinal_peptide-Cre-Ai14C</t>
  </si>
  <si>
    <t>https://download.brainimagelibrary.org/54/78/54784078ebb39e72/P04_JL0431/STPT/stitchedImage_ch1</t>
  </si>
  <si>
    <t>/bil/data/54/78/54784078ebb39e72/P04_JL0431/STPT/stitchedImage_ch1</t>
  </si>
  <si>
    <t>P04_JL0431_stitchedImage_ch1</t>
  </si>
  <si>
    <t>Whole-brain STPT imaging of a P04 mouse for DevCCF project (Subject: P04_JL0431Technique: Vasoactive_intestinal_peptide-Cre-Ai14C)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</si>
  <si>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P04 mouse (Subject: P04_JL0431 Technique: Vasoactive_intestinal_peptide-Cre-Ai14C</t>
  </si>
  <si>
    <t>https://download.brainimagelibrary.org/54/78/54784078ebb39e72/P04_JL0433/STPT/stitchedImage_ch1</t>
  </si>
  <si>
    <t>/bil/data/54/78/54784078ebb39e72/P04_JL0433/STPT/stitchedImage_ch1</t>
  </si>
  <si>
    <t>P04_JL0433_stitchedImage_ch1</t>
  </si>
  <si>
    <t>Whole-brain STPT imaging of a P04 mouse for DevCCF project (Subject: P04_JL0433Technique: Vasoactive_intestinal_peptide-Cre-Ai14C)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</si>
  <si>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P04 mouse (Subject: P04_JL0433 Technique: Vasoactive_intestinal_peptide-Cre-Ai14C</t>
  </si>
  <si>
    <t>https://download.brainimagelibrary.org/54/78/54784078ebb39e72/P04_JL0434/STPT/stitchedImage_ch1</t>
  </si>
  <si>
    <t>/bil/data/54/78/54784078ebb39e72/P04_JL0434/STPT/stitchedImage_ch1</t>
  </si>
  <si>
    <t>P04_JL0434_stitchedImage_ch1</t>
  </si>
  <si>
    <t>Whole-brain STPT imaging of a P04 mouse for DevCCF project (Subject: P04_JL0434Technique: Glutamine_Decarboxylase_peptide_2-Cre_Ai14C)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</si>
  <si>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P04 mouse (Subject: P04_JL0434 Technique: Glutamine_Decarboxylase_peptide_2-Cre_Ai14C</t>
  </si>
  <si>
    <t>https://download.brainimagelibrary.org/54/78/54784078ebb39e72/P04_JL0436/STPT/stitchedImage_ch1</t>
  </si>
  <si>
    <t>/bil/data/54/78/54784078ebb39e72/P04_JL0436/STPT/stitchedImage_ch1</t>
  </si>
  <si>
    <t>P04_JL0436_stitchedImage_ch1</t>
  </si>
  <si>
    <t>Whole-brain STPT imaging of a P04 mouse for DevCCF project (Subject: P04_JL0436Technique: Glutamine_Decarboxylase_peptide_2-Cre_Ai14C)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</si>
  <si>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P04 mouse (Subject: P04_JL0436 Technique: Glutamine_Decarboxylase_peptide_2-Cre_Ai14C</t>
  </si>
  <si>
    <t>https://download.brainimagelibrary.org/54/78/54784078ebb39e72/P04_JL0467/STPT/stitchedImage_ch1</t>
  </si>
  <si>
    <t>/bil/data/54/78/54784078ebb39e72/P04_JL0467/STPT/stitchedImage_ch1</t>
  </si>
  <si>
    <t>P04_JL0467_stitchedImage_ch1</t>
  </si>
  <si>
    <t>Whole-brain STPT imaging of a P04 mouse for DevCCF project (Subject: P04_JL0467Technique: Somatostatin-Cre-Ai14C)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</si>
  <si>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P04 mouse (Subject: P04_JL0467 Technique: Somatostatin-Cre-Ai14C</t>
  </si>
  <si>
    <t>https://download.brainimagelibrary.org/54/78/54784078ebb39e72/P04_JL0469/STPT/stitchedImage_ch1</t>
  </si>
  <si>
    <t>/bil/data/54/78/54784078ebb39e72/P04_JL0469/STPT/stitchedImage_ch1</t>
  </si>
  <si>
    <t>P04_JL0469_stitchedImage_ch1</t>
  </si>
  <si>
    <t>Whole-brain STPT imaging of a P04 mouse for DevCCF project (Subject: P04_JL0469Technique: Somatostatin-Cre-Ai14C)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</si>
  <si>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P04 mouse (Subject: P04_JL0469 Technique: Somatostatin-Cre-Ai14C</t>
  </si>
  <si>
    <t>https://download.brainimagelibrary.org/54/78/54784078ebb39e72/P04_JM0229/STPT/stitchedImage_ch1</t>
  </si>
  <si>
    <t>/bil/data/54/78/54784078ebb39e72/P04_JM0229/STPT/stitchedImage_ch1</t>
  </si>
  <si>
    <t>P04_JM0229_stitchedImage_ch1</t>
  </si>
  <si>
    <t>Whole-brain STPT imaging of a P04 mouse for DevCCF project (Subject: P04_JM0229Technique: Glutamine_Decarboxylase_peptide_2-Cre_Ai14C)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</si>
  <si>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P04 mouse (Subject: P04_JM0229 Technique: Glutamine_Decarboxylase_peptide_2-Cre_Ai14C</t>
  </si>
  <si>
    <t>https://download.brainimagelibrary.org/54/78/54784078ebb39e72/P04_JM0257/STPT/stitchedImage_ch1</t>
  </si>
  <si>
    <t>/bil/data/54/78/54784078ebb39e72/P04_JM0257/STPT/stitchedImage_ch1</t>
  </si>
  <si>
    <t>P04_JM0257_stitchedImage_ch1</t>
  </si>
  <si>
    <t>Whole-brain STPT imaging of a P04 mouse for DevCCF project (Subject: P04_JM0257Technique: Vasoactive_intestinal_peptide-Cre-Ai14C)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</si>
  <si>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P04 mouse (Subject: P04_JM0257 Technique: Vasoactive_intestinal_peptide-Cre-Ai14C</t>
  </si>
  <si>
    <t>https://download.brainimagelibrary.org/54/78/54784078ebb39e72/P06_JL0169/STPT/stitchedImage_ch1</t>
  </si>
  <si>
    <t>/bil/data/54/78/54784078ebb39e72/P06_JL0169/STPT/stitchedImage_ch1</t>
  </si>
  <si>
    <t>P06_JL0169_stitchedImage_ch1</t>
  </si>
  <si>
    <t>Whole-brain STPT imaging of a P06 mouse for DevCCF project (Subject: P06_JL0169Technique: Glutamine_Decarboxylase_peptide_2-Cre_Ai14C)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</si>
  <si>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P06 mouse (Subject: P06_JL0169 Technique: Glutamine_Decarboxylase_peptide_2-Cre_Ai14C</t>
  </si>
  <si>
    <t>https://download.brainimagelibrary.org/54/78/54784078ebb39e72/P06_JL0326/STPT/stitchedImage_ch1</t>
  </si>
  <si>
    <t>/bil/data/54/78/54784078ebb39e72/P06_JL0326/STPT/stitchedImage_ch1</t>
  </si>
  <si>
    <t>P06_JL0326_stitchedImage_ch1</t>
  </si>
  <si>
    <t>Whole-brain STPT imaging of a P06 mouse for DevCCF project (Subject: P06_JL0326Technique: Parvalbumin-Cre-Ai14C)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</si>
  <si>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P06 mouse (Subject: P06_JL0326 Technique: Parvalbumin-Cre-Ai14C</t>
  </si>
  <si>
    <t>https://download.brainimagelibrary.org/54/78/54784078ebb39e72/P06_JL0363/STPT/stitchedImage_ch1</t>
  </si>
  <si>
    <t>/bil/data/54/78/54784078ebb39e72/P06_JL0363/STPT/stitchedImage_ch1</t>
  </si>
  <si>
    <t>P06_JL0363_stitchedImage_ch1</t>
  </si>
  <si>
    <t>Whole-brain STPT imaging of a P06 mouse for DevCCF project (Subject: P06_JL0363Technique: Somatostatin-Cre-Ai14C)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</si>
  <si>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P06 mouse (Subject: P06_JL0363 Technique: Somatostatin-Cre-Ai14C</t>
  </si>
  <si>
    <t>https://download.brainimagelibrary.org/54/78/54784078ebb39e72/P06_JL0364/STPT/stitchedImage_ch1</t>
  </si>
  <si>
    <t>/bil/data/54/78/54784078ebb39e72/P06_JL0364/STPT/stitchedImage_ch1</t>
  </si>
  <si>
    <t>P06_JL0364_stitchedImage_ch1</t>
  </si>
  <si>
    <t>Whole-brain STPT imaging of a P06 mouse for DevCCF project (Subject: P06_JL0364Technique: Somatostatin-Cre-Ai14C)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</si>
  <si>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P06 mouse (Subject: P06_JL0364 Technique: Somatostatin-Cre-Ai14C</t>
  </si>
  <si>
    <t>https://download.brainimagelibrary.org/54/78/54784078ebb39e72/P06_JL0391/STPT/stitchedImage_ch1</t>
  </si>
  <si>
    <t>/bil/data/54/78/54784078ebb39e72/P06_JL0391/STPT/stitchedImage_ch1</t>
  </si>
  <si>
    <t>P06_JL0391_stitchedImage_ch1</t>
  </si>
  <si>
    <t>Whole-brain STPT imaging of a P06 mouse for DevCCF project (Subject: P06_JL0391Technique: Glutamine_Decarboxylase_peptide_2-Cre_Ai14C)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</si>
  <si>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P06 mouse (Subject: P06_JL0391 Technique: Glutamine_Decarboxylase_peptide_2-Cre_Ai14C</t>
  </si>
  <si>
    <t>https://download.brainimagelibrary.org/54/78/54784078ebb39e72/P06_JL0406/STPT/stitchedImage_ch1</t>
  </si>
  <si>
    <t>/bil/data/54/78/54784078ebb39e72/P06_JL0406/STPT/stitchedImage_ch1</t>
  </si>
  <si>
    <t>P06_JL0406_stitchedImage_ch1</t>
  </si>
  <si>
    <t>Whole-brain STPT imaging of a P06 mouse for DevCCF project (Subject: P06_JL0406Technique: Somatostatin-Cre-Ai14C)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</si>
  <si>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P06 mouse (Subject: P06_JL0406 Technique: Somatostatin-Cre-Ai14C</t>
  </si>
  <si>
    <t>https://download.brainimagelibrary.org/54/78/54784078ebb39e72/P06_JL0423/STPT/stitchedImage_ch1</t>
  </si>
  <si>
    <t>/bil/data/54/78/54784078ebb39e72/P06_JL0423/STPT/stitchedImage_ch1</t>
  </si>
  <si>
    <t>P06_JL0423_stitchedImage_ch1</t>
  </si>
  <si>
    <t>Whole-brain STPT imaging of a P06 mouse for DevCCF project (Subject: P06_JL0423Technique: Parvalbumin-Cre-Ai14C)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</si>
  <si>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P06 mouse (Subject: P06_JL0423 Technique: Parvalbumin-Cre-Ai14C</t>
  </si>
  <si>
    <t>https://download.brainimagelibrary.org/54/78/54784078ebb39e72/P06_JL0425/STPT/stitchedImage_ch1</t>
  </si>
  <si>
    <t>/bil/data/54/78/54784078ebb39e72/P06_JL0425/STPT/stitchedImage_ch1</t>
  </si>
  <si>
    <t>P06_JL0425_stitchedImage_ch1</t>
  </si>
  <si>
    <t>Whole-brain STPT imaging of a P06 mouse for DevCCF project (Subject: P06_JL0425Technique: Parvalbumin-Cre-Ai14C)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</si>
  <si>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P06 mouse (Subject: P06_JL0425 Technique: Parvalbumin-Cre-Ai14C</t>
  </si>
  <si>
    <t>https://download.brainimagelibrary.org/54/78/54784078ebb39e72/P06_JL0440/STPT/stitchedImage_ch1</t>
  </si>
  <si>
    <t>/bil/data/54/78/54784078ebb39e72/P06_JL0440/STPT/stitchedImage_ch1</t>
  </si>
  <si>
    <t>P06_JL0440_stitchedImage_ch1</t>
  </si>
  <si>
    <t>Whole-brain STPT imaging of a P06 mouse for DevCCF project (Subject: P06_JL0440Technique: Glutamine_Decarboxylase_peptide_2-Cre_Ai14C)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</si>
  <si>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P06 mouse (Subject: P06_JL0440 Technique: Glutamine_Decarboxylase_peptide_2-Cre_Ai14C</t>
  </si>
  <si>
    <t>https://download.brainimagelibrary.org/54/78/54784078ebb39e72/P06_JL0441/STPT/stitchedImage_ch1</t>
  </si>
  <si>
    <t>/bil/data/54/78/54784078ebb39e72/P06_JL0441/STPT/stitchedImage_ch1</t>
  </si>
  <si>
    <t>P06_JL0441_stitchedImage_ch1</t>
  </si>
  <si>
    <t>Whole-brain STPT imaging of a P06 mouse for DevCCF project (Subject: P06_JL0441Technique: Glutamine_Decarboxylase_peptide_2-Cre_Ai14C)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</si>
  <si>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P06 mouse (Subject: P06_JL0441 Technique: Glutamine_Decarboxylase_peptide_2-Cre_Ai14C</t>
  </si>
  <si>
    <t>https://download.brainimagelibrary.org/54/78/54784078ebb39e72/P06_JL0442/STPT/stitchedImage_ch1</t>
  </si>
  <si>
    <t>/bil/data/54/78/54784078ebb39e72/P06_JL0442/STPT/stitchedImage_ch1</t>
  </si>
  <si>
    <t>P06_JL0442_stitchedImage_ch1</t>
  </si>
  <si>
    <t>Whole-brain STPT imaging of a P06 mouse for DevCCF project (Subject: P06_JL0442Technique: Glutamine_Decarboxylase_peptide_2-Cre_Ai14C)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</si>
  <si>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P06 mouse (Subject: P06_JL0442 Technique: Glutamine_Decarboxylase_peptide_2-Cre_Ai14C</t>
  </si>
  <si>
    <t>https://download.brainimagelibrary.org/54/78/54784078ebb39e72/P06_JL0451/STPT/stitchedImage_ch1</t>
  </si>
  <si>
    <t>/bil/data/54/78/54784078ebb39e72/P06_JL0451/STPT/stitchedImage_ch1</t>
  </si>
  <si>
    <t>P06_JL0451_stitchedImage_ch1</t>
  </si>
  <si>
    <t>Whole-brain STPT imaging of a P06 mouse for DevCCF project (Subject: P06_JL0451Technique: Glutamine_Decarboxylase_peptide_2-Cre_Ai14C)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</si>
  <si>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P06 mouse (Subject: P06_JL0451 Technique: Glutamine_Decarboxylase_peptide_2-Cre_Ai14C</t>
  </si>
  <si>
    <t>https://download.brainimagelibrary.org/54/78/54784078ebb39e72/P06_JL0452/STPT/stitchedImage_ch1</t>
  </si>
  <si>
    <t>/bil/data/54/78/54784078ebb39e72/P06_JL0452/STPT/stitchedImage_ch1</t>
  </si>
  <si>
    <t>P06_JL0452_stitchedImage_ch1</t>
  </si>
  <si>
    <t>Whole-brain STPT imaging of a P06 mouse for DevCCF project (Subject: P06_JL0452Technique: Glutamine_Decarboxylase_peptide_2-Cre_Ai14C)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</si>
  <si>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P06 mouse (Subject: P06_JL0452 Technique: Glutamine_Decarboxylase_peptide_2-Cre_Ai14C</t>
  </si>
  <si>
    <t>https://download.brainimagelibrary.org/54/78/54784078ebb39e72/P06_JL0458/STPT/stitchedImage_ch1</t>
  </si>
  <si>
    <t>/bil/data/54/78/54784078ebb39e72/P06_JL0458/STPT/stitchedImage_ch1</t>
  </si>
  <si>
    <t>P06_JL0458_stitchedImage_ch1</t>
  </si>
  <si>
    <t>Whole-brain STPT imaging of a P06 mouse for DevCCF project (Subject: P06_JL0458Technique: Vasoactive_intestinal_peptide-Cre-Ai14C)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</si>
  <si>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P06 mouse (Subject: P06_JL0458 Technique: Vasoactive_intestinal_peptide-Cre-Ai14C</t>
  </si>
  <si>
    <t>https://download.brainimagelibrary.org/54/78/54784078ebb39e72/P06_JL0459/STPT/stitchedImage_ch1</t>
  </si>
  <si>
    <t>/bil/data/54/78/54784078ebb39e72/P06_JL0459/STPT/stitchedImage_ch1</t>
  </si>
  <si>
    <t>P06_JL0459_stitchedImage_ch1</t>
  </si>
  <si>
    <t>Whole-brain STPT imaging of a P06 mouse for DevCCF project (Subject: P06_JL0459Technique: Vasoactive_intestinal_peptide-Cre-Ai14C)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</si>
  <si>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P06 mouse (Subject: P06_JL0459 Technique: Vasoactive_intestinal_peptide-Cre-Ai14C</t>
  </si>
  <si>
    <t>https://download.brainimagelibrary.org/54/78/54784078ebb39e72/P06_JL0496/STPT/stitchedImage_ch1</t>
  </si>
  <si>
    <t>/bil/data/54/78/54784078ebb39e72/P06_JL0496/STPT/stitchedImage_ch1</t>
  </si>
  <si>
    <t>P06_JL0496_stitchedImage_ch1</t>
  </si>
  <si>
    <t>Whole-brain STPT imaging of a P06 mouse for DevCCF project (Subject: P06_JL0496Technique: Vasoactive_intestinal_peptide-Cre-Ai14C)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</si>
  <si>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P06 mouse (Subject: P06_JL0496 Technique: Vasoactive_intestinal_peptide-Cre-Ai14C</t>
  </si>
  <si>
    <t>https://download.brainimagelibrary.org/54/78/54784078ebb39e72/P06_JL0497/STPT/stitchedImage_ch1</t>
  </si>
  <si>
    <t>/bil/data/54/78/54784078ebb39e72/P06_JL0497/STPT/stitchedImage_ch1</t>
  </si>
  <si>
    <t>P06_JL0497_stitchedImage_ch1</t>
  </si>
  <si>
    <t>Whole-brain STPT imaging of a P06 mouse for DevCCF project (Subject: P06_JL0497Technique: Vasoactive_intestinal_peptide-Cre-Ai14C)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</si>
  <si>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P06 mouse (Subject: P06_JL0497 Technique: Vasoactive_intestinal_peptide-Cre-Ai14C</t>
  </si>
  <si>
    <t>https://download.brainimagelibrary.org/54/78/54784078ebb39e72/P06_JM0239/STPT/stitchedImage_ch1</t>
  </si>
  <si>
    <t>/bil/data/54/78/54784078ebb39e72/P06_JM0239/STPT/stitchedImage_ch1</t>
  </si>
  <si>
    <t>P06_JM0239_stitchedImage_ch1</t>
  </si>
  <si>
    <t>Whole-brain STPT imaging of a P06 mouse for DevCCF project (Subject: P06_JM0239Technique: Vasoactive_intestinal_peptide-Cre-Ai14C)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</si>
  <si>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P06 mouse (Subject: P06_JM0239 Technique: Vasoactive_intestinal_peptide-Cre-Ai14C</t>
  </si>
  <si>
    <t>https://download.brainimagelibrary.org/54/78/54784078ebb39e72/P08_JL0123/STPT/stitchedImage_ch1</t>
  </si>
  <si>
    <t>/bil/data/54/78/54784078ebb39e72/P08_JL0123/STPT/stitchedImage_ch1</t>
  </si>
  <si>
    <t>P08_JL0123_stitchedImage_ch1</t>
  </si>
  <si>
    <t>Whole-brain STPT imaging of a P08 mouse for DevCCF project (Subject: P08_JL0123Technique: Somatostatin-Cre-Ai14C)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</si>
  <si>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P08 mouse (Subject: P08_JL0123 Technique: Somatostatin-Cre-Ai14C</t>
  </si>
  <si>
    <t>https://download.brainimagelibrary.org/54/78/54784078ebb39e72/P08_JL0146/STPT/stitchedImage_ch1</t>
  </si>
  <si>
    <t>/bil/data/54/78/54784078ebb39e72/P08_JL0146/STPT/stitchedImage_ch1</t>
  </si>
  <si>
    <t>P08_JL0146_stitchedImage_ch1</t>
  </si>
  <si>
    <t>Whole-brain STPT imaging of a P08 mouse for DevCCF project (Subject: P08_JL0146Technique: Somatostatin-Cre-Ai14C)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</si>
  <si>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P08 mouse (Subject: P08_JL0146 Technique: Somatostatin-Cre-Ai14C</t>
  </si>
  <si>
    <t>https://download.brainimagelibrary.org/54/78/54784078ebb39e72/P08_JL0286/STPT/stitchedImage_ch1</t>
  </si>
  <si>
    <t>/bil/data/54/78/54784078ebb39e72/P08_JL0286/STPT/stitchedImage_ch1</t>
  </si>
  <si>
    <t>P08_JL0286_stitchedImage_ch1</t>
  </si>
  <si>
    <t>Whole-brain STPT imaging of a P08 mouse for DevCCF project (Subject: P08_JL0286Technique: Parvalbumin-Cre-Ai14C)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</si>
  <si>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P08 mouse (Subject: P08_JL0286 Technique: Parvalbumin-Cre-Ai14C</t>
  </si>
  <si>
    <t>https://download.brainimagelibrary.org/54/78/54784078ebb39e72/P08_JL0287/STPT/stitchedImage_ch1</t>
  </si>
  <si>
    <t>/bil/data/54/78/54784078ebb39e72/P08_JL0287/STPT/stitchedImage_ch1</t>
  </si>
  <si>
    <t>P08_JL0287_stitchedImage_ch1</t>
  </si>
  <si>
    <t>Whole-brain STPT imaging of a P08 mouse for DevCCF project (Subject: P08_JL0287Technique: Parvalbumin-Cre-Ai14C)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</si>
  <si>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P08 mouse (Subject: P08_JL0287 Technique: Parvalbumin-Cre-Ai14C</t>
  </si>
  <si>
    <t>https://download.brainimagelibrary.org/54/78/54784078ebb39e72/P08_JL0349/STPT/stitchedImage_ch1</t>
  </si>
  <si>
    <t>/bil/data/54/78/54784078ebb39e72/P08_JL0349/STPT/stitchedImage_ch1</t>
  </si>
  <si>
    <t>P08_JL0349_stitchedImage_ch1</t>
  </si>
  <si>
    <t>Whole-brain STPT imaging of a P08 mouse for DevCCF project (Subject: P08_JL0349Technique: Parvalbumin-Cre-Ai14C)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</si>
  <si>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P08 mouse (Subject: P08_JL0349 Technique: Parvalbumin-Cre-Ai14C</t>
  </si>
  <si>
    <t>https://download.brainimagelibrary.org/54/78/54784078ebb39e72/P08_JL0369/STPT/stitchedImage_ch1</t>
  </si>
  <si>
    <t>/bil/data/54/78/54784078ebb39e72/P08_JL0369/STPT/stitchedImage_ch1</t>
  </si>
  <si>
    <t>P08_JL0369_stitchedImage_ch1</t>
  </si>
  <si>
    <t>Whole-brain STPT imaging of a P08 mouse for DevCCF project (Subject: P08_JL0369Technique: Somatostatin-Cre-Ai14C)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</si>
  <si>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P08 mouse (Subject: P08_JL0369 Technique: Somatostatin-Cre-Ai14C</t>
  </si>
  <si>
    <t>https://download.brainimagelibrary.org/54/78/54784078ebb39e72/P08_JL0437/STPT/stitchedImage_ch1</t>
  </si>
  <si>
    <t>/bil/data/54/78/54784078ebb39e72/P08_JL0437/STPT/stitchedImage_ch1</t>
  </si>
  <si>
    <t>P08_JL0437_stitchedImage_ch1</t>
  </si>
  <si>
    <t>Whole-brain STPT imaging of a P08 mouse for DevCCF project (Subject: P08_JL0437Technique: Vasoactive_intestinal_peptide-Cre-Ai14C)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</si>
  <si>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P08 mouse (Subject: P08_JL0437 Technique: Vasoactive_intestinal_peptide-Cre-Ai14C</t>
  </si>
  <si>
    <t>https://download.brainimagelibrary.org/54/78/54784078ebb39e72/P08_JL0454/STPT/stitchedImage_ch1</t>
  </si>
  <si>
    <t>/bil/data/54/78/54784078ebb39e72/P08_JL0454/STPT/stitchedImage_ch1</t>
  </si>
  <si>
    <t>P08_JL0454_stitchedImage_ch1</t>
  </si>
  <si>
    <t>Whole-brain STPT imaging of a P08 mouse for DevCCF project (Subject: P08_JL0454Technique: Glutamine_Decarboxylase_peptide_2-Cre_Ai14C)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</si>
  <si>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P08 mouse (Subject: P08_JL0454 Technique: Glutamine_Decarboxylase_peptide_2-Cre_Ai14C</t>
  </si>
  <si>
    <t>https://download.brainimagelibrary.org/54/78/54784078ebb39e72/P08_JL0455/STPT/stitchedImage_ch1</t>
  </si>
  <si>
    <t>/bil/data/54/78/54784078ebb39e72/P08_JL0455/STPT/stitchedImage_ch1</t>
  </si>
  <si>
    <t>P08_JL0455_stitchedImage_ch1</t>
  </si>
  <si>
    <t>Whole-brain STPT imaging of a P08 mouse for DevCCF project (Subject: P08_JL0455Technique: Glutamine_Decarboxylase_peptide_2-Cre_Ai14C)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</si>
  <si>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P08 mouse (Subject: P08_JL0455 Technique: Glutamine_Decarboxylase_peptide_2-Cre_Ai14C</t>
  </si>
  <si>
    <t>https://download.brainimagelibrary.org/54/78/54784078ebb39e72/P08_JL0471/STPT/stitchedImage_ch1</t>
  </si>
  <si>
    <t>/bil/data/54/78/54784078ebb39e72/P08_JL0471/STPT/stitchedImage_ch1</t>
  </si>
  <si>
    <t>P08_JL0471_stitchedImage_ch1</t>
  </si>
  <si>
    <t>Whole-brain STPT imaging of a P08 mouse for DevCCF project (Subject: P08_JL0471Technique: Somatostatin-Cre-Ai14C)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</si>
  <si>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P08 mouse (Subject: P08_JL0471 Technique: Somatostatin-Cre-Ai14C</t>
  </si>
  <si>
    <t>https://download.brainimagelibrary.org/54/78/54784078ebb39e72/P08_JM0266/STPT/stitchedImage_ch1</t>
  </si>
  <si>
    <t>/bil/data/54/78/54784078ebb39e72/P08_JM0266/STPT/stitchedImage_ch1</t>
  </si>
  <si>
    <t>P08_JM0266_stitchedImage_ch1</t>
  </si>
  <si>
    <t>Whole-brain STPT imaging of a P08 mouse for DevCCF project (Subject: P08_JM0266Technique: Glutamine_Decarboxylase_peptide_2-Cre_Ai14C)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</si>
  <si>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P08 mouse (Subject: P08_JM0266 Technique: Glutamine_Decarboxylase_peptide_2-Cre_Ai14C</t>
  </si>
  <si>
    <t>https://download.brainimagelibrary.org/54/78/54784078ebb39e72/P10_JL0214/STPT/stitchedImage_ch1</t>
  </si>
  <si>
    <t>/bil/data/54/78/54784078ebb39e72/P10_JL0214/STPT/stitchedImage_ch1</t>
  </si>
  <si>
    <t>P10_JL0214_stitchedImage_ch1</t>
  </si>
  <si>
    <t>Whole-brain STPT imaging of a P10 mouse for DevCCF project (Subject: P10_JL0214Technique: Glutamine_Decarboxylase_peptide_2-Cre_Ai14C)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</si>
  <si>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P10 mouse (Subject: P10_JL0214 Technique: Glutamine_Decarboxylase_peptide_2-Cre_Ai14C</t>
  </si>
  <si>
    <t>https://download.brainimagelibrary.org/54/78/54784078ebb39e72/P10_JL0215/STPT/stitchedImage_ch1</t>
  </si>
  <si>
    <t>/bil/data/54/78/54784078ebb39e72/P10_JL0215/STPT/stitchedImage_ch1</t>
  </si>
  <si>
    <t>P10_JL0215_stitchedImage_ch1</t>
  </si>
  <si>
    <t>Whole-brain STPT imaging of a P10 mouse for DevCCF project (Subject: P10_JL0215Technique: Glutamine_Decarboxylase_peptide_2-Cre_Ai14C)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</si>
  <si>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P10 mouse (Subject: P10_JL0215 Technique: Glutamine_Decarboxylase_peptide_2-Cre_Ai14C</t>
  </si>
  <si>
    <t>https://download.brainimagelibrary.org/54/78/54784078ebb39e72/P10_JL0291/STPT/stitchedImage_ch1</t>
  </si>
  <si>
    <t>/bil/data/54/78/54784078ebb39e72/P10_JL0291/STPT/stitchedImage_ch1</t>
  </si>
  <si>
    <t>P10_JL0291_stitchedImage_ch1</t>
  </si>
  <si>
    <t>Whole-brain STPT imaging of a P10 mouse for DevCCF project (Subject: P10_JL0291Technique: Parvalbumin-Cre-Ai14C)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</si>
  <si>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P10 mouse (Subject: P10_JL0291 Technique: Parvalbumin-Cre-Ai14C</t>
  </si>
  <si>
    <t>https://download.brainimagelibrary.org/54/78/54784078ebb39e72/P10_JL0292/STPT/stitchedImage_ch1</t>
  </si>
  <si>
    <t>/bil/data/54/78/54784078ebb39e72/P10_JL0292/STPT/stitchedImage_ch1</t>
  </si>
  <si>
    <t>P10_JL0292_stitchedImage_ch1</t>
  </si>
  <si>
    <t>Whole-brain STPT imaging of a P10 mouse for DevCCF project (Subject: P10_JL0292Technique: Parvalbumin-Cre-Ai14C)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</si>
  <si>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P10 mouse (Subject: P10_JL0292 Technique: Parvalbumin-Cre-Ai14C</t>
  </si>
  <si>
    <t>https://download.brainimagelibrary.org/54/78/54784078ebb39e72/P10_JL0356/STPT/stitchedImage_ch1</t>
  </si>
  <si>
    <t>/bil/data/54/78/54784078ebb39e72/P10_JL0356/STPT/stitchedImage_ch1</t>
  </si>
  <si>
    <t>P10_JL0356_stitchedImage_ch1</t>
  </si>
  <si>
    <t>Whole-brain STPT imaging of a P10 mouse for DevCCF project (Subject: P10_JL0356Technique: Parvalbumin-Cre-Ai14C)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</si>
  <si>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P10 mouse (Subject: P10_JL0356 Technique: Parvalbumin-Cre-Ai14C</t>
  </si>
  <si>
    <t>https://download.brainimagelibrary.org/54/78/54784078ebb39e72/P10_JL0371/STPT/stitchedImage_ch1</t>
  </si>
  <si>
    <t>/bil/data/54/78/54784078ebb39e72/P10_JL0371/STPT/stitchedImage_ch1</t>
  </si>
  <si>
    <t>P10_JL0371_stitchedImage_ch1</t>
  </si>
  <si>
    <t>Whole-brain STPT imaging of a P10 mouse for DevCCF project (Subject: P10_JL0371Technique: Somatostatin-Cre-Ai14C)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</si>
  <si>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P10 mouse (Subject: P10_JL0371 Technique: Somatostatin-Cre-Ai14C</t>
  </si>
  <si>
    <t>https://download.brainimagelibrary.org/54/78/54784078ebb39e72/P10_JL0372/STPT/stitchedImage_ch1</t>
  </si>
  <si>
    <t>/bil/data/54/78/54784078ebb39e72/P10_JL0372/STPT/stitchedImage_ch1</t>
  </si>
  <si>
    <t>P10_JL0372_stitchedImage_ch1</t>
  </si>
  <si>
    <t>Whole-brain STPT imaging of a P10 mouse for DevCCF project (Subject: P10_JL0372Technique: Somatostatin-Cre-Ai14C)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</si>
  <si>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P10 mouse (Subject: P10_JL0372 Technique: Somatostatin-Cre-Ai14C</t>
  </si>
  <si>
    <t>https://download.brainimagelibrary.org/54/78/54784078ebb39e72/P10_JL0373/STPT/stitchedImage_ch1</t>
  </si>
  <si>
    <t>/bil/data/54/78/54784078ebb39e72/P10_JL0373/STPT/stitchedImage_ch1</t>
  </si>
  <si>
    <t>P10_JL0373_stitchedImage_ch1</t>
  </si>
  <si>
    <t>Whole-brain STPT imaging of a P10 mouse for DevCCF project (Subject: P10_JL0373Technique: Somatostatin-Cre-Ai14C)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</si>
  <si>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P10 mouse (Subject: P10_JL0373 Technique: Somatostatin-Cre-Ai14C</t>
  </si>
  <si>
    <t>https://download.brainimagelibrary.org/54/78/54784078ebb39e72/P10_JL0374/STPT/stitchedImage_ch1</t>
  </si>
  <si>
    <t>/bil/data/54/78/54784078ebb39e72/P10_JL0374/STPT/stitchedImage_ch1</t>
  </si>
  <si>
    <t>P10_JL0374_stitchedImage_ch1</t>
  </si>
  <si>
    <t>Whole-brain STPT imaging of a P10 mouse for DevCCF project (Subject: P10_JL0374Technique: Somatostatin-Cre-Ai14C)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</si>
  <si>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P10 mouse (Subject: P10_JL0374 Technique: Somatostatin-Cre-Ai14C</t>
  </si>
  <si>
    <t>https://download.brainimagelibrary.org/54/78/54784078ebb39e72/P10_JL0407/STPT/stitchedImage_ch1</t>
  </si>
  <si>
    <t>/bil/data/54/78/54784078ebb39e72/P10_JL0407/STPT/stitchedImage_ch1</t>
  </si>
  <si>
    <t>P10_JL0407_stitchedImage_ch1</t>
  </si>
  <si>
    <t>Whole-brain STPT imaging of a P10 mouse for DevCCF project (Subject: P10_JL0407Technique: Somatostatin-Cre-Ai14C)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</si>
  <si>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P10 mouse (Subject: P10_JL0407 Technique: Somatostatin-Cre-Ai14C</t>
  </si>
  <si>
    <t>https://download.brainimagelibrary.org/54/78/54784078ebb39e72/P10_JL0408/STPT/stitchedImage_ch1</t>
  </si>
  <si>
    <t>/bil/data/54/78/54784078ebb39e72/P10_JL0408/STPT/stitchedImage_ch1</t>
  </si>
  <si>
    <t>P10_JL0408_stitchedImage_ch1</t>
  </si>
  <si>
    <t>Whole-brain STPT imaging of a P10 mouse for DevCCF project (Subject: P10_JL0408Technique: Somatostatin-Cre-Ai14C)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</si>
  <si>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P10 mouse (Subject: P10_JL0408 Technique: Somatostatin-Cre-Ai14C</t>
  </si>
  <si>
    <t>https://download.brainimagelibrary.org/54/78/54784078ebb39e72/P10_JL0411/STPT/stitchedImage_ch1</t>
  </si>
  <si>
    <t>/bil/data/54/78/54784078ebb39e72/P10_JL0411/STPT/stitchedImage_ch1</t>
  </si>
  <si>
    <t>P10_JL0411_stitchedImage_ch1</t>
  </si>
  <si>
    <t>Whole-brain STPT imaging of a P10 mouse for DevCCF project (Subject: P10_JL0411Technique: Glutamine_Decarboxylase_peptide_2-Cre_Ai14C)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</si>
  <si>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P10 mouse (Subject: P10_JL0411 Technique: Glutamine_Decarboxylase_peptide_2-Cre_Ai14C</t>
  </si>
  <si>
    <t>https://download.brainimagelibrary.org/54/78/54784078ebb39e72/P10_JL0412/STPT/stitchedImage_ch1</t>
  </si>
  <si>
    <t>/bil/data/54/78/54784078ebb39e72/P10_JL0412/STPT/stitchedImage_ch1</t>
  </si>
  <si>
    <t>P10_JL0412_stitchedImage_ch1</t>
  </si>
  <si>
    <t>Whole-brain STPT imaging of a P10 mouse for DevCCF project (Subject: P10_JL0412Technique: Glutamine_Decarboxylase_peptide_2-Cre_Ai14C)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</si>
  <si>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P10 mouse (Subject: P10_JL0412 Technique: Glutamine_Decarboxylase_peptide_2-Cre_Ai14C</t>
  </si>
  <si>
    <t>https://download.brainimagelibrary.org/54/78/54784078ebb39e72/P10_JL0413/STPT/stitchedImage_ch1</t>
  </si>
  <si>
    <t>/bil/data/54/78/54784078ebb39e72/P10_JL0413/STPT/stitchedImage_ch1</t>
  </si>
  <si>
    <t>P10_JL0413_stitchedImage_ch1</t>
  </si>
  <si>
    <t>Whole-brain STPT imaging of a P10 mouse for DevCCF project (Subject: P10_JL0413Technique: Glutamine_Decarboxylase_peptide_2-Cre_Ai14C)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</si>
  <si>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P10 mouse (Subject: P10_JL0413 Technique: Glutamine_Decarboxylase_peptide_2-Cre_Ai14C</t>
  </si>
  <si>
    <t>https://download.brainimagelibrary.org/54/78/54784078ebb39e72/P10_JL0438/STPT/stitchedImage_ch1</t>
  </si>
  <si>
    <t>/bil/data/54/78/54784078ebb39e72/P10_JL0438/STPT/stitchedImage_ch1</t>
  </si>
  <si>
    <t>P10_JL0438_stitchedImage_ch1</t>
  </si>
  <si>
    <t>Whole-brain STPT imaging of a P10 mouse for DevCCF project (Subject: P10_JL0438Technique: Vasoactive_intestinal_peptide-Cre-Ai14C)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</si>
  <si>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P10 mouse (Subject: P10_JL0438 Technique: Vasoactive_intestinal_peptide-Cre-Ai14C</t>
  </si>
  <si>
    <t>https://download.brainimagelibrary.org/54/78/54784078ebb39e72/P10_JL0439/STPT/stitchedImage_ch1</t>
  </si>
  <si>
    <t>/bil/data/54/78/54784078ebb39e72/P10_JL0439/STPT/stitchedImage_ch1</t>
  </si>
  <si>
    <t>P10_JL0439_stitchedImage_ch1</t>
  </si>
  <si>
    <t>Whole-brain STPT imaging of a P10 mouse for DevCCF project (Subject: P10_JL0439Technique: Vasoactive_intestinal_peptide-Cre-Ai14C)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</si>
  <si>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P10 mouse (Subject: P10_JL0439 Technique: Vasoactive_intestinal_peptide-Cre-Ai14C</t>
  </si>
  <si>
    <t>https://download.brainimagelibrary.org/54/78/54784078ebb39e72/P10_JL0473/STPT/stitchedImage_ch1</t>
  </si>
  <si>
    <t>/bil/data/54/78/54784078ebb39e72/P10_JL0473/STPT/stitchedImage_ch1</t>
  </si>
  <si>
    <t>P10_JL0473_stitchedImage_ch1</t>
  </si>
  <si>
    <t>Whole-brain STPT imaging of a P10 mouse for DevCCF project (Subject: P10_JL0473Technique: Glutamine_Decarboxylase_peptide_2-Cre_Ai14C)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</si>
  <si>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P10 mouse (Subject: P10_JL0473 Technique: Glutamine_Decarboxylase_peptide_2-Cre_Ai14C</t>
  </si>
  <si>
    <t>https://download.brainimagelibrary.org/54/78/54784078ebb39e72/P10_JL0474/STPT/stitchedImage_ch1</t>
  </si>
  <si>
    <t>/bil/data/54/78/54784078ebb39e72/P10_JL0474/STPT/stitchedImage_ch1</t>
  </si>
  <si>
    <t>P10_JL0474_stitchedImage_ch1</t>
  </si>
  <si>
    <t>Whole-brain STPT imaging of a P10 mouse for DevCCF project (Subject: P10_JL0474Technique: Glutamine_Decarboxylase_peptide_2-Cre_Ai14C)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</si>
  <si>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P10 mouse (Subject: P10_JL0474 Technique: Glutamine_Decarboxylase_peptide_2-Cre_Ai14C</t>
  </si>
  <si>
    <t>https://download.brainimagelibrary.org/54/78/54784078ebb39e72/P10_JL0504/STPT/stitchedImage_ch1</t>
  </si>
  <si>
    <t>/bil/data/54/78/54784078ebb39e72/P10_JL0504/STPT/stitchedImage_ch1</t>
  </si>
  <si>
    <t>P10_JL0504_stitchedImage_ch1</t>
  </si>
  <si>
    <t>Whole-brain STPT imaging of a P10 mouse for DevCCF project (Subject: P10_JL0504Technique: Vasoactive_intestinal_peptide-Cre-Ai14C)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</si>
  <si>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P10 mouse (Subject: P10_JL0504 Technique: Vasoactive_intestinal_peptide-Cre-Ai14C</t>
  </si>
  <si>
    <t>https://download.brainimagelibrary.org/54/78/54784078ebb39e72/P10_JL0563/STPT/stitchedImage_ch1</t>
  </si>
  <si>
    <t>/bil/data/54/78/54784078ebb39e72/P10_JL0563/STPT/stitchedImage_ch1</t>
  </si>
  <si>
    <t>P10_JL0563_stitchedImage_ch1</t>
  </si>
  <si>
    <t>Whole-brain STPT imaging of a P10 mouse for DevCCF project (Subject: P10_JL0563Technique: Glutamine_Decarboxylase_peptide_2-Cre_Ai14C)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</si>
  <si>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P10 mouse (Subject: P10_JL0563 Technique: Glutamine_Decarboxylase_peptide_2-Cre_Ai14C</t>
  </si>
  <si>
    <t>https://download.brainimagelibrary.org/54/78/54784078ebb39e72/P10_JL0565/STPT/stitchedImage_ch1</t>
  </si>
  <si>
    <t>/bil/data/54/78/54784078ebb39e72/P10_JL0565/STPT/stitchedImage_ch1</t>
  </si>
  <si>
    <t>P10_JL0565_stitchedImage_ch1</t>
  </si>
  <si>
    <t>Whole-brain STPT imaging of a P10 mouse for DevCCF project (Subject: P10_JL0565Technique: Glutamine_Decarboxylase_peptide_2-Cre_Ai14C)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</si>
  <si>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P10 mouse (Subject: P10_JL0565 Technique: Glutamine_Decarboxylase_peptide_2-Cre_Ai14C</t>
  </si>
  <si>
    <t>https://download.brainimagelibrary.org/54/78/54784078ebb39e72/P12_JL0137/STPT/stitchedImage_ch1</t>
  </si>
  <si>
    <t>/bil/data/54/78/54784078ebb39e72/P12_JL0137/STPT/stitchedImage_ch1</t>
  </si>
  <si>
    <t>P12_JL0137_stitchedImage_ch1</t>
  </si>
  <si>
    <t>Whole-brain STPT imaging of a P12 mouse for DevCCF project (Subject: P12_JL0137Technique: Somatostatin-Cre-Ai14C)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</si>
  <si>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P12 mouse (Subject: P12_JL0137 Technique: Somatostatin-Cre-Ai14C</t>
  </si>
  <si>
    <t>https://download.brainimagelibrary.org/54/78/54784078ebb39e72/P12_JL0138/STPT/stitchedImage_ch1</t>
  </si>
  <si>
    <t>/bil/data/54/78/54784078ebb39e72/P12_JL0138/STPT/stitchedImage_ch1</t>
  </si>
  <si>
    <t>P12_JL0138_stitchedImage_ch1</t>
  </si>
  <si>
    <t>Whole-brain STPT imaging of a P12 mouse for DevCCF project (Subject: P12_JL0138Technique: Somatostatin-Cre-Ai14C)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</si>
  <si>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P12 mouse (Subject: P12_JL0138 Technique: Somatostatin-Cre-Ai14C</t>
  </si>
  <si>
    <t>https://download.brainimagelibrary.org/54/78/54784078ebb39e72/P12_JL0293/STPT/stitchedImage_ch1</t>
  </si>
  <si>
    <t>/bil/data/54/78/54784078ebb39e72/P12_JL0293/STPT/stitchedImage_ch1</t>
  </si>
  <si>
    <t>P12_JL0293_stitchedImage_ch1</t>
  </si>
  <si>
    <t>Whole-brain STPT imaging of a P12 mouse for DevCCF project (Subject: P12_JL0293Technique: Parvalbumin-Cre-Ai14C)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</si>
  <si>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P12 mouse (Subject: P12_JL0293 Technique: Parvalbumin-Cre-Ai14C</t>
  </si>
  <si>
    <t>https://download.brainimagelibrary.org/54/78/54784078ebb39e72/P12_JL0379/STPT/stitchedImage_ch1</t>
  </si>
  <si>
    <t>/bil/data/54/78/54784078ebb39e72/P12_JL0379/STPT/stitchedImage_ch1</t>
  </si>
  <si>
    <t>P12_JL0379_stitchedImage_ch1</t>
  </si>
  <si>
    <t>Whole-brain STPT imaging of a P12 mouse for DevCCF project (Subject: P12_JL0379Technique: Somatostatin-Cre-Ai14C)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</si>
  <si>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P12 mouse (Subject: P12_JL0379 Technique: Somatostatin-Cre-Ai14C</t>
  </si>
  <si>
    <t>https://download.brainimagelibrary.org/54/78/54784078ebb39e72/P12_JL0409/STPT/stitchedImage_ch1</t>
  </si>
  <si>
    <t>/bil/data/54/78/54784078ebb39e72/P12_JL0409/STPT/stitchedImage_ch1</t>
  </si>
  <si>
    <t>P12_JL0409_stitchedImage_ch1</t>
  </si>
  <si>
    <t>Whole-brain STPT imaging of a P12 mouse for DevCCF project (Subject: P12_JL0409Technique: Parvalbumin-Cre-Ai14C)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</si>
  <si>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P12 mouse (Subject: P12_JL0409 Technique: Parvalbumin-Cre-Ai14C</t>
  </si>
  <si>
    <t>https://download.brainimagelibrary.org/54/78/54784078ebb39e72/P12_JL0410/STPT/stitchedImage_ch1</t>
  </si>
  <si>
    <t>/bil/data/54/78/54784078ebb39e72/P12_JL0410/STPT/stitchedImage_ch1</t>
  </si>
  <si>
    <t>P12_JL0410_stitchedImage_ch1</t>
  </si>
  <si>
    <t>Whole-brain STPT imaging of a P12 mouse for DevCCF project (Subject: P12_JL0410Technique: Parvalbumin-Cre-Ai14C)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</si>
  <si>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P12 mouse (Subject: P12_JL0410 Technique: Parvalbumin-Cre-Ai14C</t>
  </si>
  <si>
    <t>https://download.brainimagelibrary.org/54/78/54784078ebb39e72/P12_JL0422/STPT/stitchedImage_ch1</t>
  </si>
  <si>
    <t>/bil/data/54/78/54784078ebb39e72/P12_JL0422/STPT/stitchedImage_ch1</t>
  </si>
  <si>
    <t>P12_JL0422_stitchedImage_ch1</t>
  </si>
  <si>
    <t>Whole-brain STPT imaging of a P12 mouse for DevCCF project (Subject: P12_JL0422Technique: Somatostatin-Cre-Ai14C)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</si>
  <si>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P12 mouse (Subject: P12_JL0422 Technique: Somatostatin-Cre-Ai14C</t>
  </si>
  <si>
    <t>https://download.brainimagelibrary.org/54/78/54784078ebb39e72/P12_JL0447/STPT/stitchedImage_ch1</t>
  </si>
  <si>
    <t>/bil/data/54/78/54784078ebb39e72/P12_JL0447/STPT/stitchedImage_ch1</t>
  </si>
  <si>
    <t>P12_JL0447_stitchedImage_ch1</t>
  </si>
  <si>
    <t>Whole-brain STPT imaging of a P12 mouse for DevCCF project (Subject: P12_JL0447Technique: Vasoactive_intestinal_peptide-Cre-Ai14C)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</si>
  <si>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P12 mouse (Subject: P12_JL0447 Technique: Vasoactive_intestinal_peptide-Cre-Ai14C</t>
  </si>
  <si>
    <t>https://download.brainimagelibrary.org/54/78/54784078ebb39e72/P12_JL0448/STPT/stitchedImage_ch1</t>
  </si>
  <si>
    <t>/bil/data/54/78/54784078ebb39e72/P12_JL0448/STPT/stitchedImage_ch1</t>
  </si>
  <si>
    <t>P12_JL0448_stitchedImage_ch1</t>
  </si>
  <si>
    <t>Whole-brain STPT imaging of a P12 mouse for DevCCF project (Subject: P12_JL0448Technique: Vasoactive_intestinal_peptide-Cre-Ai14C)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</si>
  <si>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P12 mouse (Subject: P12_JL0448 Technique: Vasoactive_intestinal_peptide-Cre-Ai14C</t>
  </si>
  <si>
    <t>https://download.brainimagelibrary.org/54/78/54784078ebb39e72/P12_JL0475/STPT/stitchedImage_ch1</t>
  </si>
  <si>
    <t>/bil/data/54/78/54784078ebb39e72/P12_JL0475/STPT/stitchedImage_ch1</t>
  </si>
  <si>
    <t>P12_JL0475_stitchedImage_ch1</t>
  </si>
  <si>
    <t>Whole-brain STPT imaging of a P12 mouse for DevCCF project (Subject: P12_JL0475Technique: Vasoactive_intestinal_peptide-Cre-Ai14C)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</si>
  <si>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P12 mouse (Subject: P12_JL0475 Technique: Vasoactive_intestinal_peptide-Cre-Ai14C</t>
  </si>
  <si>
    <t>https://download.brainimagelibrary.org/54/78/54784078ebb39e72/P12_JL0476/STPT/stitchedImage_ch1</t>
  </si>
  <si>
    <t>/bil/data/54/78/54784078ebb39e72/P12_JL0476/STPT/stitchedImage_ch1</t>
  </si>
  <si>
    <t>P12_JL0476_stitchedImage_ch1</t>
  </si>
  <si>
    <t>Whole-brain STPT imaging of a P12 mouse for DevCCF project (Subject: P12_JL0476Technique: Vasoactive_intestinal_peptide-Cre-Ai14C)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</si>
  <si>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P12 mouse (Subject: P12_JL0476 Technique: Vasoactive_intestinal_peptide-Cre-Ai14C</t>
  </si>
  <si>
    <t>https://download.brainimagelibrary.org/54/78/54784078ebb39e72/P12_JL0477/STPT/stitchedImage_ch1</t>
  </si>
  <si>
    <t>/bil/data/54/78/54784078ebb39e72/P12_JL0477/STPT/stitchedImage_ch1</t>
  </si>
  <si>
    <t>P12_JL0477_stitchedImage_ch1</t>
  </si>
  <si>
    <t>Whole-brain STPT imaging of a P12 mouse for DevCCF project (Subject: P12_JL0477Technique: Vasoactive_intestinal_peptide-Cre-Ai14C)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</si>
  <si>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P12 mouse (Subject: P12_JL0477 Technique: Vasoactive_intestinal_peptide-Cre-Ai14C</t>
  </si>
  <si>
    <t>https://download.brainimagelibrary.org/54/78/54784078ebb39e72/P12_JL0483/STPT/stitchedImage_ch1</t>
  </si>
  <si>
    <t>/bil/data/54/78/54784078ebb39e72/P12_JL0483/STPT/stitchedImage_ch1</t>
  </si>
  <si>
    <t>P12_JL0483_stitchedImage_ch1</t>
  </si>
  <si>
    <t>Whole-brain STPT imaging of a P12 mouse for DevCCF project (Subject: P12_JL0483Technique: Glutamine_Decarboxylase_peptide_2-Cre_Ai14C)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</si>
  <si>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P12 mouse (Subject: P12_JL0483 Technique: Glutamine_Decarboxylase_peptide_2-Cre_Ai14C</t>
  </si>
  <si>
    <t>https://download.brainimagelibrary.org/54/78/54784078ebb39e72/P12_JL0533/STPT/stitchedImage_ch1</t>
  </si>
  <si>
    <t>/bil/data/54/78/54784078ebb39e72/P12_JL0533/STPT/stitchedImage_ch1</t>
  </si>
  <si>
    <t>P12_JL0533_stitchedImage_ch1</t>
  </si>
  <si>
    <t>Whole-brain STPT imaging of a P12 mouse for DevCCF project (Subject: P12_JL0533Technique: Somatostatin-Cre-Ai14C)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</si>
  <si>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P12 mouse (Subject: P12_JL0533 Technique: Somatostatin-Cre-Ai14C</t>
  </si>
  <si>
    <t>https://download.brainimagelibrary.org/54/78/54784078ebb39e72/P12_JL0554/STPT/stitchedImage_ch1</t>
  </si>
  <si>
    <t>/bil/data/54/78/54784078ebb39e72/P12_JL0554/STPT/stitchedImage_ch1</t>
  </si>
  <si>
    <t>P12_JL0554_stitchedImage_ch1</t>
  </si>
  <si>
    <t>Whole-brain STPT imaging of a P12 mouse for DevCCF project (Subject: P12_JL0554Technique: Somatostatin-Cre-Ai14C)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</si>
  <si>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P12 mouse (Subject: P12_JL0554 Technique: Somatostatin-Cre-Ai14C</t>
  </si>
  <si>
    <t>https://download.brainimagelibrary.org/54/78/54784078ebb39e72/P12_JM0282/STPT/stitchedImage_ch1</t>
  </si>
  <si>
    <t>/bil/data/54/78/54784078ebb39e72/P12_JM0282/STPT/stitchedImage_ch1</t>
  </si>
  <si>
    <t>P12_JM0282_stitchedImage_ch1</t>
  </si>
  <si>
    <t>Whole-brain STPT imaging of a P12 mouse for DevCCF project (Subject: P12_JM0282Technique: Vasoactive_intestinal_peptide-Cre-Ai14C)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</si>
  <si>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P12 mouse (Subject: P12_JM0282 Technique: Vasoactive_intestinal_peptide-Cre-Ai14C</t>
  </si>
  <si>
    <t>https://download.brainimagelibrary.org/54/78/54784078ebb39e72/P14_JL0361/STPT/stitchedImage_ch1</t>
  </si>
  <si>
    <t>/bil/data/54/78/54784078ebb39e72/P14_JL0361/STPT/stitchedImage_ch1</t>
  </si>
  <si>
    <t>P14_JL0361_stitchedImage_ch1</t>
  </si>
  <si>
    <t>Whole-brain STPT imaging of a P14 mouse for DevCCF project (Subject: P14_JL0361Technique: Parvalbumin-Cre-Ai14C)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</si>
  <si>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P14 mouse (Subject: P14_JL0361 Technique: Parvalbumin-Cre-Ai14C</t>
  </si>
  <si>
    <t>https://download.brainimagelibrary.org/54/78/54784078ebb39e72/P14_JL0427/STPT/stitchedImage_ch1</t>
  </si>
  <si>
    <t>/bil/data/54/78/54784078ebb39e72/P14_JL0427/STPT/stitchedImage_ch1</t>
  </si>
  <si>
    <t>P14_JL0427_stitchedImage_ch1</t>
  </si>
  <si>
    <t>Whole-brain STPT imaging of a P14 mouse for DevCCF project (Subject: P14_JL0427Technique: Parvalbumin-Cre-Ai14C)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</si>
  <si>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P14 mouse (Subject: P14_JL0427 Technique: Parvalbumin-Cre-Ai14C</t>
  </si>
  <si>
    <t>https://download.brainimagelibrary.org/54/78/54784078ebb39e72/P14_JL0428/STPT/stitchedImage_ch1</t>
  </si>
  <si>
    <t>/bil/data/54/78/54784078ebb39e72/P14_JL0428/STPT/stitchedImage_ch1</t>
  </si>
  <si>
    <t>P14_JL0428_stitchedImage_ch1</t>
  </si>
  <si>
    <t>Whole-brain STPT imaging of a P14 mouse for DevCCF project (Subject: P14_JL0428Technique: Parvalbumin-Cre-Ai14C)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</si>
  <si>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P14 mouse (Subject: P14_JL0428 Technique: Parvalbumin-Cre-Ai14C</t>
  </si>
  <si>
    <t>https://download.brainimagelibrary.org/54/78/54784078ebb39e72/P14_JL0463/STPT/stitchedImage_ch1</t>
  </si>
  <si>
    <t>/bil/data/54/78/54784078ebb39e72/P14_JL0463/STPT/stitchedImage_ch1</t>
  </si>
  <si>
    <t>P14_JL0463_stitchedImage_ch1</t>
  </si>
  <si>
    <t>Whole-brain STPT imaging of a P14 mouse for DevCCF project (Subject: P14_JL0463Technique: Somatostatin-Cre-Ai14C)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</si>
  <si>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P14 mouse (Subject: P14_JL0463 Technique: Somatostatin-Cre-Ai14C</t>
  </si>
  <si>
    <t>https://download.brainimagelibrary.org/54/78/54784078ebb39e72/P14_JL0464/STPT/stitchedImage_ch1</t>
  </si>
  <si>
    <t>/bil/data/54/78/54784078ebb39e72/P14_JL0464/STPT/stitchedImage_ch1</t>
  </si>
  <si>
    <t>P14_JL0464_stitchedImage_ch1</t>
  </si>
  <si>
    <t>Whole-brain STPT imaging of a P14 mouse for DevCCF project (Subject: P14_JL0464Technique: Somatostatin-Cre-Ai14C)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</si>
  <si>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P14 mouse (Subject: P14_JL0464 Technique: Somatostatin-Cre-Ai14C</t>
  </si>
  <si>
    <t>https://download.brainimagelibrary.org/54/78/54784078ebb39e72/P14_JL0465/STPT/stitchedImage_ch1</t>
  </si>
  <si>
    <t>/bil/data/54/78/54784078ebb39e72/P14_JL0465/STPT/stitchedImage_ch1</t>
  </si>
  <si>
    <t>P14_JL0465_stitchedImage_ch1</t>
  </si>
  <si>
    <t>Whole-brain STPT imaging of a P14 mouse for DevCCF project (Subject: P14_JL0465Technique: Somatostatin-Cre-Ai14C)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</si>
  <si>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P14 mouse (Subject: P14_JL0465 Technique: Somatostatin-Cre-Ai14C</t>
  </si>
  <si>
    <t>https://download.brainimagelibrary.org/54/78/54784078ebb39e72/P14_JL0561/STPT/stitchedImage_ch1</t>
  </si>
  <si>
    <t>/bil/data/54/78/54784078ebb39e72/P14_JL0561/STPT/stitchedImage_ch1</t>
  </si>
  <si>
    <t>P14_JL0561_stitchedImage_ch1</t>
  </si>
  <si>
    <t>Whole-brain STPT imaging of a P14 mouse for DevCCF project (Subject: P14_JL0561Technique: Vasoactive_intestinal_peptide-Cre-Ai14C)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</si>
  <si>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P14 mouse (Subject: P14_JL0561 Technique: Vasoactive_intestinal_peptide-Cre-Ai14C</t>
  </si>
  <si>
    <t>https://download.brainimagelibrary.org/54/78/54784078ebb39e72/P14_JM0225/STPT/stitchedImage_ch1</t>
  </si>
  <si>
    <t>/bil/data/54/78/54784078ebb39e72/P14_JM0225/STPT/stitchedImage_ch1</t>
  </si>
  <si>
    <t>P14_JM0225_stitchedImage_ch1</t>
  </si>
  <si>
    <t>Whole-brain STPT imaging of a P14 mouse for DevCCF project (Subject: P14_JM0225Technique: Parvalbumin-Cre-Ai14C)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</si>
  <si>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P14 mouse (Subject: P14_JM0225 Technique: Parvalbumin-Cre-Ai14C</t>
  </si>
  <si>
    <t>https://download.brainimagelibrary.org/54/78/54784078ebb39e72/P14_JM0249/STPT/stitchedImage_ch1</t>
  </si>
  <si>
    <t>/bil/data/54/78/54784078ebb39e72/P14_JM0249/STPT/stitchedImage_ch1</t>
  </si>
  <si>
    <t>P14_JM0249_stitchedImage_ch1</t>
  </si>
  <si>
    <t>Whole-brain STPT imaging of a P14 mouse for DevCCF project (Subject: P14_JM0249Technique: Vasoactive_intestinal_peptide-Cre-Ai14C)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</si>
  <si>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P14 mouse (Subject: P14_JM0249 Technique: Vasoactive_intestinal_peptide-Cre-Ai14C</t>
  </si>
  <si>
    <t>https://download.brainimagelibrary.org/54/78/54784078ebb39e72/P14_JM0250/STPT/stitchedImage_ch1</t>
  </si>
  <si>
    <t>/bil/data/54/78/54784078ebb39e72/P14_JM0250/STPT/stitchedImage_ch1</t>
  </si>
  <si>
    <t>P14_JM0250_stitchedImage_ch1</t>
  </si>
  <si>
    <t>Whole-brain STPT imaging of a P14 mouse for DevCCF project (Subject: P14_JM0250Technique: Vasoactive_intestinal_peptide-Cre-Ai14C)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</si>
  <si>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P14 mouse (Subject: P14_JM0250 Technique: Vasoactive_intestinal_peptide-Cre-Ai14C</t>
  </si>
  <si>
    <t>https://download.brainimagelibrary.org/54/78/54784078ebb39e72/P21_JL0347/STPT/stitchedImage_ch1</t>
  </si>
  <si>
    <t>/bil/data/54/78/54784078ebb39e72/P21_JL0347/STPT/stitchedImage_ch1</t>
  </si>
  <si>
    <t>P21_JL0347_stitchedImage_ch1</t>
  </si>
  <si>
    <t>Whole-brain STPT imaging of a P21 mouse for DevCCF project (Subject: P21_JL0347Technique: Parvalbumin-Cre-Ai14C)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</si>
  <si>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P21 mouse (Subject: P21_JL0347 Technique: Parvalbumin-Cre-Ai14C</t>
  </si>
  <si>
    <t>https://download.brainimagelibrary.org/54/78/54784078ebb39e72/P21_JL0420/STPT/stitchedImage_ch1</t>
  </si>
  <si>
    <t>/bil/data/54/78/54784078ebb39e72/P21_JL0420/STPT/stitchedImage_ch1</t>
  </si>
  <si>
    <t>P21_JL0420_stitchedImage_ch1</t>
  </si>
  <si>
    <t>Whole-brain STPT imaging of a P21 mouse for DevCCF project (Subject: P21_JL0420Technique: Parvalbumin-Cre-Ai14C)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</si>
  <si>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P21 mouse (Subject: P21_JL0420 Technique: Parvalbumin-Cre-Ai14C</t>
  </si>
  <si>
    <t>https://download.brainimagelibrary.org/54/78/54784078ebb39e72/P28_JL0360/STPT/stitchedImage_ch1</t>
  </si>
  <si>
    <t>/bil/data/54/78/54784078ebb39e72/P28_JL0360/STPT/stitchedImage_ch1</t>
  </si>
  <si>
    <t>P28_JL0360_stitchedImage_ch1</t>
  </si>
  <si>
    <t>Whole-brain STPT imaging of a P28 mouse for DevCCF project (Subject: P28_JL0360Technique: Parvalbumin-Cre-Ai14C)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</si>
  <si>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P28 mouse (Subject: P28_JL0360 Technique: Parvalbumin-Cre-Ai14C</t>
  </si>
  <si>
    <t>https://download.brainimagelibrary.org/54/78/54784078ebb39e72/P28_JL0426/STPT/stitchedImage_ch1</t>
  </si>
  <si>
    <t>/bil/data/54/78/54784078ebb39e72/P28_JL0426/STPT/stitchedImage_ch1</t>
  </si>
  <si>
    <t>P28_JL0426_stitchedImage_ch1</t>
  </si>
  <si>
    <t>Whole-brain STPT imaging of a P28 mouse for DevCCF project (Subject: P28_JL0426Technique: Parvalbumin-Cre-Ai14C)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</si>
  <si>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P28 mouse (Subject: P28_JL0426 Technique: Parvalbumin-Cre-Ai14C</t>
  </si>
  <si>
    <t>https://download.brainimagelibrary.org/54/78/54784078ebb39e72/P56_JL0131/STPT/stitchedImage_ch1</t>
  </si>
  <si>
    <t>/bil/data/54/78/54784078ebb39e72/P56_JL0131/STPT/stitchedImage_ch1</t>
  </si>
  <si>
    <t>P56_JL0131_stitchedImage_ch1</t>
  </si>
  <si>
    <t>Whole-brain STPT imaging of a P56 mouse for DevCCF project (Subject: P56_JL0131Technique: Glutamine_Decarboxylase_peptide_2-Cre_Ai14C)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</si>
  <si>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P56 mouse (Subject: P56_JL0131 Technique: Glutamine_Decarboxylase_peptide_2-Cre_Ai14C</t>
  </si>
  <si>
    <t>https://download.brainimagelibrary.org/54/78/54784078ebb39e72/P56_JL0283/STPT/stitchedImage_ch1</t>
  </si>
  <si>
    <t>/bil/data/54/78/54784078ebb39e72/P56_JL0283/STPT/stitchedImage_ch1</t>
  </si>
  <si>
    <t>P56_JL0283_stitchedImage_ch1</t>
  </si>
  <si>
    <t>Whole-brain STPT imaging of a P56 mouse for DevCCF project (Subject: P56_JL0283Technique: Somatostatin-Cre-Ai14C)</t>
  </si>
  <si>
    <t>This dataset is part of a BICCN project to create developmental CCFswith associated ontology and true 3D anatomical labels while also demonstrating the application of our CCFsby generating quantitative mappings of GABAergic neurons in the developing mouse brain. This sample consist of STPT imaging of a P56 mouse (Subject: P56_JL0283 Technique: Somatostatin-Cre-Ai14C</t>
  </si>
  <si>
    <t>https://download.brainimagelibrary.org/08/95/08957b423b028e78</t>
  </si>
  <si>
    <t>/bil/data/08/95/08957b423b028e78</t>
  </si>
  <si>
    <t>08957b423b028e78</t>
  </si>
  <si>
    <t>Zhang, Li</t>
  </si>
  <si>
    <t>5-U01-MH116990-03</t>
  </si>
  <si>
    <t>B121</t>
  </si>
  <si>
    <t>Complete mouse spinal cord volume with spinal cord-projecting neurons labeled in a target-defined manner: Sample B121</t>
  </si>
  <si>
    <t>This dataset is part of the whole-spinal cord imaging experiment describing the connections between brain and spinal cord. Here, we reconstruct a complete mouse spinal cord volume with spinal cord-projecting neurons labeled in a target-defined manner. This reveals that the axonal distribution of a connectivity-defined brain neuronal ensemble in the spinal cord.</t>
  </si>
  <si>
    <t>https://download.brainimagelibrary.org/0b/e1/0be1a0eeeeb35d2a</t>
  </si>
  <si>
    <t>/bil/data/0b/e1/0be1a0eeeeb35d2a</t>
  </si>
  <si>
    <t>0be1a0eeeeb35d2a</t>
  </si>
  <si>
    <t>B113</t>
  </si>
  <si>
    <t>Strain_Name='C57BL6';Reporter_Name='Ai75';</t>
  </si>
  <si>
    <t>Whole-spinal cord imaging for mouse B113</t>
  </si>
  <si>
    <t>This dataset is part of the whole-spinal cord imaging experiment describing the connections between brain and spinal cord. Here, we reconstruct a complete mouse spinal cord volume with neurons labeled by retrograde tracers AAVretro-Cre and GFP in Ai14 mouse line. This reveals that the spatial distribution of a connectivity-defined spinal neuronal ensemble.</t>
  </si>
  <si>
    <t>https://download.brainimagelibrary.org/2c/73/2c73ff571ef05944</t>
  </si>
  <si>
    <t>/bil/data/2c/73/2c73ff571ef05944</t>
  </si>
  <si>
    <t>2c73ff571ef05944</t>
  </si>
  <si>
    <t>B119</t>
  </si>
  <si>
    <t>Complete mouse spinal cord volume with spinal cord-projecting neurons labeled in a target-defined manner: B119</t>
  </si>
  <si>
    <t>https://download.brainimagelibrary.org/41/b0/41b0e82b78a58f96</t>
  </si>
  <si>
    <t>/bil/data/41/b0/41b0e82b78a58f96</t>
  </si>
  <si>
    <t>41b0e82b78a58f96</t>
  </si>
  <si>
    <t>B120</t>
  </si>
  <si>
    <t>Complete mouse spinal cord volume with spinal cord-projecting neurons labeled in a target-defined manner: Sample B120</t>
  </si>
  <si>
    <t>https://download.brainimagelibrary.org/4a/79/4a79ad777c5f9ff3</t>
  </si>
  <si>
    <t>/bil/data/4a/79/4a79ad777c5f9ff3</t>
  </si>
  <si>
    <t>4a79ad777c5f9ff3</t>
  </si>
  <si>
    <t>B115</t>
  </si>
  <si>
    <t>https://download.brainimagelibrary.org/69/32/6932c12294f92799</t>
  </si>
  <si>
    <t>/bil/data/69/32/6932c12294f92799</t>
  </si>
  <si>
    <t>6932c12294f92799</t>
  </si>
  <si>
    <t>B112</t>
  </si>
  <si>
    <t>Complete mouse spinal cord volume with neurons labeled by retrograde tracers AAVretro-Cre and GFP in Ai14 mouse line: Sample B112</t>
  </si>
  <si>
    <t>https://download.brainimagelibrary.org/70/0f/700f78521e9cc9ab</t>
  </si>
  <si>
    <t>/bil/data/70/0f/700f78521e9cc9ab</t>
  </si>
  <si>
    <t>700f78521e9cc9ab</t>
  </si>
  <si>
    <t>B116</t>
  </si>
  <si>
    <t>Whole-spinal cord imaging of mouse B116</t>
  </si>
  <si>
    <t>This dataset is part of the whole-spinal cord imaging experiment describing the connections between brain and spinal cord. Here, we reconstruct a complete mouse spinal cord volume with neurons labeled by anterogradely transsynaptic tracer scAAV1-Cre in Ai75 mouse line. This reveals that the spatial distribution of a connectivity-defined spinal neuronal ensemble.</t>
  </si>
  <si>
    <t>https://download.brainimagelibrary.org/ce/c2/cec2c05993c1a3df</t>
  </si>
  <si>
    <t>/bil/data/ce/c2/cec2c05993c1a3df</t>
  </si>
  <si>
    <t>cec2c05993c1a3df</t>
  </si>
  <si>
    <t>B114</t>
  </si>
  <si>
    <t>Complete mouse spinal cord volume with neurons labeled by retrograde tracers AAVretro-Cre and GFP in Ai14 mouse line: B114</t>
  </si>
  <si>
    <t>https://download.brainimagelibrary.org/d0/66/d0667fae16d17de2</t>
  </si>
  <si>
    <t>/bil/data/d0/66/d0667fae16d17de2</t>
  </si>
  <si>
    <t>d0667fae16d17de2</t>
  </si>
  <si>
    <t>B118</t>
  </si>
  <si>
    <t>Complete mouse spinal cord volume with spinal cord-projecting neurons labeled in a target-defined manner: B118</t>
  </si>
  <si>
    <t>https://download.brainimagelibrary.org/e1/cf/e1cfc72afa294ce6</t>
  </si>
  <si>
    <t>/bil/data/e1/cf/e1cfc72afa294ce6</t>
  </si>
  <si>
    <t>e1cfc72afa294ce6</t>
  </si>
  <si>
    <t>B111</t>
  </si>
  <si>
    <t>Strain_Name='C57BL6';Reporter_Name='Ai14';</t>
  </si>
  <si>
    <t>Complete mouse spinal cord volume with neurons labeled by retrograde tracers AAVretro-Cre and GFP in Ai14 mouse line: Sample B111</t>
  </si>
  <si>
    <t>https://download.brainimagelibrary.org/e1/fb/e1fb93c5da95bae0</t>
  </si>
  <si>
    <t>/bil/data/e1/fb/e1fb93c5da95bae0</t>
  </si>
  <si>
    <t>e1fb93c5da95bae0</t>
  </si>
  <si>
    <t>B117</t>
  </si>
  <si>
    <t>Complete mouse spinal cord volume with neurons labeled by anterogradely transsynaptic tracer scAAV1-Cre in Ai75 mouse line for sample B117</t>
  </si>
  <si>
    <t>Manually Curated: Subject to change</t>
  </si>
  <si>
    <t>Total SWC Files</t>
  </si>
  <si>
    <t>Unique Contributors</t>
  </si>
  <si>
    <t>Number of Rows</t>
  </si>
  <si>
    <t>Rows Remaining to be Verified by contributor</t>
  </si>
  <si>
    <t>Locations</t>
  </si>
  <si>
    <t>Modality</t>
  </si>
  <si>
    <t>Total</t>
  </si>
  <si>
    <t>Remaining</t>
  </si>
  <si>
    <t>Higest level label that describes a dataset</t>
  </si>
  <si>
    <t>What is most useful?</t>
  </si>
  <si>
    <t>Dataset Types</t>
  </si>
  <si>
    <t>2nd Dataset Type (optional)</t>
  </si>
  <si>
    <t>Includes(1)</t>
  </si>
  <si>
    <t>Includes(2)</t>
  </si>
  <si>
    <t xml:space="preserve">Signal </t>
  </si>
  <si>
    <t>Animal</t>
  </si>
  <si>
    <t>Genotype (Background?)</t>
  </si>
  <si>
    <t>Background</t>
  </si>
  <si>
    <t>Virus</t>
  </si>
  <si>
    <t>Virus Genotype</t>
  </si>
  <si>
    <t>Virus Delivery</t>
  </si>
  <si>
    <t>Virus Mechanism of Spread</t>
  </si>
  <si>
    <t>Imaging Modalities</t>
  </si>
  <si>
    <t>Images</t>
  </si>
  <si>
    <t>Gene</t>
  </si>
  <si>
    <t>B6</t>
  </si>
  <si>
    <t>AAV(1/2)</t>
  </si>
  <si>
    <t>Strains</t>
  </si>
  <si>
    <t>stereotactic</t>
  </si>
  <si>
    <t>SWC</t>
  </si>
  <si>
    <t>Cell type</t>
  </si>
  <si>
    <t>Human</t>
  </si>
  <si>
    <t>Transgenics (LOTS)</t>
  </si>
  <si>
    <t>Swiss Webster</t>
  </si>
  <si>
    <t>Rabies?</t>
  </si>
  <si>
    <t>Promoter elements / Genes</t>
  </si>
  <si>
    <t>intravenous</t>
  </si>
  <si>
    <t>NHP</t>
  </si>
  <si>
    <t>Reporter (GFP,CRE,FLIP, etc)</t>
  </si>
  <si>
    <t>Systemic?</t>
  </si>
  <si>
    <t>* This is already well fleshed out in metadata</t>
  </si>
  <si>
    <t>Fruit fly</t>
  </si>
  <si>
    <t>Labels of interest</t>
  </si>
  <si>
    <t>How many swc files?</t>
  </si>
  <si>
    <t>Where are they?</t>
  </si>
  <si>
    <t>LOcation present?</t>
  </si>
  <si>
    <t>Registered</t>
  </si>
  <si>
    <t>CCF?</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</si>
</sst>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4">
    <font>
      <sz val="10.0"/>
      <color rgb="FF000000"/>
      <name val="Arial"/>
      <scheme val="minor"/>
    </font>
    <font>
      <color theme="1"/>
      <name val="Arial"/>
      <scheme val="minor"/>
    </font>
    <font>
      <sz val="11.0"/>
      <color rgb="FF000000"/>
      <name val="Calibri"/>
    </font>
    <font>
      <u/>
      <sz val="11.0"/>
      <color rgb="FF000000"/>
      <name val="Calibri"/>
    </font>
    <font>
      <sz val="12.0"/>
      <color rgb="FF000000"/>
      <name val="Calibri"/>
    </font>
    <font>
      <u/>
      <sz val="12.0"/>
      <color rgb="FF000000"/>
      <name val="Calibri"/>
    </font>
    <font>
      <b/>
      <u/>
      <color theme="1"/>
      <name val="Arial"/>
      <scheme val="minor"/>
    </font>
    <font>
      <u/>
      <color theme="1"/>
      <name val="Arial"/>
      <scheme val="minor"/>
    </font>
    <font>
      <u/>
      <color theme="1"/>
      <name val="Arial"/>
      <scheme val="minor"/>
    </font>
    <font>
      <u/>
      <color theme="1"/>
      <name val="Arial"/>
      <scheme val="minor"/>
    </font>
    <font>
      <u/>
      <color theme="1"/>
      <name val="Arial"/>
      <scheme val="minor"/>
    </font>
    <font>
      <sz val="13.0"/>
      <color rgb="FF008000"/>
      <name val="Arial"/>
      <scheme val="minor"/>
    </font>
    <font>
      <color rgb="FF000000"/>
      <name val="&quot;Arial&quot;"/>
    </font>
    <font>
      <color theme="1"/>
      <name val="Arial"/>
    </font>
  </fonts>
  <fills count="4">
    <fill>
      <patternFill patternType="none"/>
    </fill>
    <fill>
      <patternFill patternType="lightGray"/>
    </fill>
    <fill>
      <patternFill patternType="solid">
        <fgColor rgb="FFFFFF00"/>
        <bgColor rgb="FFFFFF00"/>
      </patternFill>
    </fill>
    <fill>
      <patternFill patternType="solid">
        <fgColor theme="0"/>
        <bgColor theme="0"/>
      </patternFill>
    </fill>
  </fills>
  <borders count="1">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vertical="bottom" wrapText="0"/>
    </xf>
    <xf borderId="0" fillId="0" fontId="2" numFmtId="0" xfId="0" applyAlignment="1" applyFont="1">
      <alignment shrinkToFit="0" vertical="bottom" wrapText="0"/>
    </xf>
    <xf borderId="0" fillId="0" fontId="3" numFmtId="0" xfId="0" applyAlignment="1" applyFont="1">
      <alignment readingOrder="0" shrinkToFit="0" vertical="bottom" wrapText="0"/>
    </xf>
    <xf borderId="0" fillId="0" fontId="2" numFmtId="0" xfId="0" applyAlignment="1" applyFont="1">
      <alignment horizontal="right" readingOrder="0" shrinkToFit="0" vertical="bottom" wrapText="0"/>
    </xf>
    <xf borderId="0" fillId="0" fontId="2" numFmtId="0" xfId="0" applyAlignment="1" applyFont="1">
      <alignment horizontal="center" readingOrder="0" shrinkToFit="0" vertical="bottom" wrapText="0"/>
    </xf>
    <xf borderId="0" fillId="0" fontId="2" numFmtId="0" xfId="0" applyAlignment="1" applyFont="1">
      <alignment shrinkToFit="0" vertical="bottom" wrapText="0"/>
    </xf>
    <xf borderId="0" fillId="0" fontId="2" numFmtId="164" xfId="0" applyAlignment="1" applyFont="1" applyNumberFormat="1">
      <alignment horizontal="right" readingOrder="0" shrinkToFit="0" vertical="bottom" wrapText="0"/>
    </xf>
    <xf borderId="0" fillId="2" fontId="4" numFmtId="0" xfId="0" applyAlignment="1" applyFill="1" applyFont="1">
      <alignment readingOrder="0" shrinkToFit="0" vertical="bottom" wrapText="0"/>
    </xf>
    <xf borderId="0" fillId="2" fontId="4" numFmtId="0" xfId="0" applyAlignment="1" applyFont="1">
      <alignment horizontal="right" readingOrder="0" shrinkToFit="0" vertical="bottom" wrapText="0"/>
    </xf>
    <xf borderId="0" fillId="2" fontId="5" numFmtId="0" xfId="0" applyAlignment="1" applyFont="1">
      <alignment readingOrder="0" shrinkToFit="0" vertical="bottom" wrapText="0"/>
    </xf>
    <xf borderId="0" fillId="2" fontId="4" numFmtId="0" xfId="0" applyAlignment="1" applyFont="1">
      <alignment horizontal="center" readingOrder="0" shrinkToFit="0" vertical="bottom" wrapText="0"/>
    </xf>
    <xf borderId="0" fillId="2" fontId="4" numFmtId="0" xfId="0" applyAlignment="1" applyFont="1">
      <alignment shrinkToFit="0" vertical="bottom" wrapText="0"/>
    </xf>
    <xf borderId="0" fillId="0" fontId="2" numFmtId="0" xfId="0" applyAlignment="1" applyFont="1">
      <alignment readingOrder="0" vertical="bottom"/>
    </xf>
    <xf borderId="0" fillId="0" fontId="1" numFmtId="0" xfId="0" applyFont="1"/>
    <xf borderId="0" fillId="2" fontId="6" numFmtId="0" xfId="0" applyAlignment="1" applyFont="1">
      <alignment horizontal="center" readingOrder="0"/>
    </xf>
    <xf borderId="0" fillId="2" fontId="1" numFmtId="0" xfId="0" applyAlignment="1" applyFont="1">
      <alignment readingOrder="0"/>
    </xf>
    <xf borderId="0" fillId="3" fontId="1" numFmtId="0" xfId="0" applyFill="1" applyFont="1"/>
    <xf borderId="0" fillId="2" fontId="1" numFmtId="0" xfId="0" applyFont="1"/>
    <xf borderId="0" fillId="2" fontId="7" numFmtId="0" xfId="0" applyAlignment="1" applyFont="1">
      <alignment readingOrder="0"/>
    </xf>
    <xf borderId="0" fillId="2" fontId="8" numFmtId="0" xfId="0" applyFont="1"/>
    <xf borderId="0" fillId="0" fontId="9" numFmtId="0" xfId="0" applyAlignment="1" applyFont="1">
      <alignment readingOrder="0"/>
    </xf>
    <xf borderId="0" fillId="0" fontId="10" numFmtId="0" xfId="0" applyFont="1"/>
    <xf borderId="0" fillId="2" fontId="11" numFmtId="0" xfId="0" applyFont="1"/>
    <xf borderId="0" fillId="2" fontId="12" numFmtId="0" xfId="0" applyAlignment="1" applyFont="1">
      <alignment readingOrder="0"/>
    </xf>
    <xf borderId="0" fillId="0" fontId="13" numFmtId="0" xfId="0" applyAlignment="1" applyFont="1">
      <alignment vertical="bottom"/>
    </xf>
    <xf borderId="0" fillId="0" fontId="13" numFmtId="0" xfId="0" applyAlignment="1" applyFont="1">
      <alignment horizontal="right" vertical="bottom"/>
    </xf>
    <xf borderId="0" fillId="0" fontId="1"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5251" Type="http://schemas.openxmlformats.org/officeDocument/2006/relationships/hyperlink" Target="https://download.brainimagelibrary.org/94/77/94775d6a2ddab320/321237-17302/" TargetMode="External"/><Relationship Id="rId5252" Type="http://schemas.openxmlformats.org/officeDocument/2006/relationships/hyperlink" Target="https://download.brainimagelibrary.org/94/77/94775d6a2ddab320/321244-17545/" TargetMode="External"/><Relationship Id="rId5250" Type="http://schemas.openxmlformats.org/officeDocument/2006/relationships/hyperlink" Target="https://download.brainimagelibrary.org/d5/c6/d5c66aceb1458fa7/220413" TargetMode="External"/><Relationship Id="rId5255" Type="http://schemas.openxmlformats.org/officeDocument/2006/relationships/hyperlink" Target="https://download.brainimagelibrary.org/9a/ae/9aae87938026636d/mouseID_451347-211783" TargetMode="External"/><Relationship Id="rId5256" Type="http://schemas.openxmlformats.org/officeDocument/2006/relationships/hyperlink" Target="https://download.brainimagelibrary.org/9a/ae/9aae87938026636d/mouseID_451348-211784" TargetMode="External"/><Relationship Id="rId5253" Type="http://schemas.openxmlformats.org/officeDocument/2006/relationships/hyperlink" Target="https://download.brainimagelibrary.org/94/77/94775d6a2ddab320/326952-17304/" TargetMode="External"/><Relationship Id="rId5254" Type="http://schemas.openxmlformats.org/officeDocument/2006/relationships/hyperlink" Target="https://download.brainimagelibrary.org/94/77/94775d6a2ddab320/339951-17781/" TargetMode="External"/><Relationship Id="rId5259" Type="http://schemas.openxmlformats.org/officeDocument/2006/relationships/hyperlink" Target="https://download.brainimagelibrary.org/9a/ae/9aae87938026636d/mouseID_538074-211805" TargetMode="External"/><Relationship Id="rId5257" Type="http://schemas.openxmlformats.org/officeDocument/2006/relationships/hyperlink" Target="https://download.brainimagelibrary.org/9a/ae/9aae87938026636d/mouseID_538071-211803" TargetMode="External"/><Relationship Id="rId5258" Type="http://schemas.openxmlformats.org/officeDocument/2006/relationships/hyperlink" Target="https://download.brainimagelibrary.org/9a/ae/9aae87938026636d/mouseID_538073-211804" TargetMode="External"/><Relationship Id="rId5240" Type="http://schemas.openxmlformats.org/officeDocument/2006/relationships/hyperlink" Target="https://download.brainimagelibrary.org/d5/c6/d5c66aceb1458fa7/220403" TargetMode="External"/><Relationship Id="rId5241" Type="http://schemas.openxmlformats.org/officeDocument/2006/relationships/hyperlink" Target="https://download.brainimagelibrary.org/d5/c6/d5c66aceb1458fa7/220404" TargetMode="External"/><Relationship Id="rId5244" Type="http://schemas.openxmlformats.org/officeDocument/2006/relationships/hyperlink" Target="https://download.brainimagelibrary.org/d5/c6/d5c66aceb1458fa7/220407" TargetMode="External"/><Relationship Id="rId5245" Type="http://schemas.openxmlformats.org/officeDocument/2006/relationships/hyperlink" Target="https://download.brainimagelibrary.org/d5/c6/d5c66aceb1458fa7/220408" TargetMode="External"/><Relationship Id="rId5242" Type="http://schemas.openxmlformats.org/officeDocument/2006/relationships/hyperlink" Target="https://download.brainimagelibrary.org/d5/c6/d5c66aceb1458fa7/220405" TargetMode="External"/><Relationship Id="rId5243" Type="http://schemas.openxmlformats.org/officeDocument/2006/relationships/hyperlink" Target="https://download.brainimagelibrary.org/d5/c6/d5c66aceb1458fa7/220406" TargetMode="External"/><Relationship Id="rId5248" Type="http://schemas.openxmlformats.org/officeDocument/2006/relationships/hyperlink" Target="https://download.brainimagelibrary.org/d5/c6/d5c66aceb1458fa7/220411" TargetMode="External"/><Relationship Id="rId5249" Type="http://schemas.openxmlformats.org/officeDocument/2006/relationships/hyperlink" Target="https://download.brainimagelibrary.org/d5/c6/d5c66aceb1458fa7/220412" TargetMode="External"/><Relationship Id="rId5246" Type="http://schemas.openxmlformats.org/officeDocument/2006/relationships/hyperlink" Target="https://download.brainimagelibrary.org/d5/c6/d5c66aceb1458fa7/220409" TargetMode="External"/><Relationship Id="rId5247" Type="http://schemas.openxmlformats.org/officeDocument/2006/relationships/hyperlink" Target="https://download.brainimagelibrary.org/d5/c6/d5c66aceb1458fa7/220410" TargetMode="External"/><Relationship Id="rId5270" Type="http://schemas.openxmlformats.org/officeDocument/2006/relationships/hyperlink" Target="https://download.brainimagelibrary.org/9a/ae/9aae87938026636d/mouseID_591448-220031" TargetMode="External"/><Relationship Id="rId5273" Type="http://schemas.openxmlformats.org/officeDocument/2006/relationships/hyperlink" Target="https://download.brainimagelibrary.org/9a/ae/9aae87938026636d/mouseID_599345-220042" TargetMode="External"/><Relationship Id="rId5274" Type="http://schemas.openxmlformats.org/officeDocument/2006/relationships/hyperlink" Target="https://download.brainimagelibrary.org/9a/ae/9aae87938026636d/mouseID_599346-220043" TargetMode="External"/><Relationship Id="rId5271" Type="http://schemas.openxmlformats.org/officeDocument/2006/relationships/hyperlink" Target="https://download.brainimagelibrary.org/9a/ae/9aae87938026636d/mouseID_595750-220037" TargetMode="External"/><Relationship Id="rId5272" Type="http://schemas.openxmlformats.org/officeDocument/2006/relationships/hyperlink" Target="https://download.brainimagelibrary.org/9a/ae/9aae87938026636d/mouseID_597666-220039" TargetMode="External"/><Relationship Id="rId5277" Type="http://schemas.openxmlformats.org/officeDocument/2006/relationships/hyperlink" Target="https://download.brainimagelibrary.org/f1/dc/f1dcaeb016197373/351331-17788" TargetMode="External"/><Relationship Id="rId5278" Type="http://schemas.openxmlformats.org/officeDocument/2006/relationships/hyperlink" Target="https://download.brainimagelibrary.org/f1/dc/f1dcaeb016197373/355458-18053" TargetMode="External"/><Relationship Id="rId5275" Type="http://schemas.openxmlformats.org/officeDocument/2006/relationships/hyperlink" Target="https://download.brainimagelibrary.org/9a/ae/9aae87938026636d/mouseID_599374-220040" TargetMode="External"/><Relationship Id="rId5276" Type="http://schemas.openxmlformats.org/officeDocument/2006/relationships/hyperlink" Target="https://download.brainimagelibrary.org/f1/dc/f1dcaeb016197373/351327-17787" TargetMode="External"/><Relationship Id="rId5279" Type="http://schemas.openxmlformats.org/officeDocument/2006/relationships/hyperlink" Target="https://download.brainimagelibrary.org/f1/dc/f1dcaeb016197373/355459-18054" TargetMode="External"/><Relationship Id="rId5262" Type="http://schemas.openxmlformats.org/officeDocument/2006/relationships/hyperlink" Target="https://download.brainimagelibrary.org/9a/ae/9aae87938026636d/mouseID_576273-211540" TargetMode="External"/><Relationship Id="rId5263" Type="http://schemas.openxmlformats.org/officeDocument/2006/relationships/hyperlink" Target="https://download.brainimagelibrary.org/9a/ae/9aae87938026636d/mouseID_577639-211549" TargetMode="External"/><Relationship Id="rId5260" Type="http://schemas.openxmlformats.org/officeDocument/2006/relationships/hyperlink" Target="https://download.brainimagelibrary.org/9a/ae/9aae87938026636d/mouseID_574872-211547" TargetMode="External"/><Relationship Id="rId5261" Type="http://schemas.openxmlformats.org/officeDocument/2006/relationships/hyperlink" Target="https://download.brainimagelibrary.org/9a/ae/9aae87938026636d/mouseID_574889-211544" TargetMode="External"/><Relationship Id="rId5266" Type="http://schemas.openxmlformats.org/officeDocument/2006/relationships/hyperlink" Target="https://download.brainimagelibrary.org/9a/ae/9aae87938026636d/mouseID_588379-211798" TargetMode="External"/><Relationship Id="rId5267" Type="http://schemas.openxmlformats.org/officeDocument/2006/relationships/hyperlink" Target="https://download.brainimagelibrary.org/9a/ae/9aae87938026636d/mouseID_590965-220032" TargetMode="External"/><Relationship Id="rId5264" Type="http://schemas.openxmlformats.org/officeDocument/2006/relationships/hyperlink" Target="https://download.brainimagelibrary.org/9a/ae/9aae87938026636d/mouseID_578169-211791" TargetMode="External"/><Relationship Id="rId5265" Type="http://schemas.openxmlformats.org/officeDocument/2006/relationships/hyperlink" Target="https://download.brainimagelibrary.org/9a/ae/9aae87938026636d/mouseID_578438-211546" TargetMode="External"/><Relationship Id="rId5268" Type="http://schemas.openxmlformats.org/officeDocument/2006/relationships/hyperlink" Target="https://download.brainimagelibrary.org/9a/ae/9aae87938026636d/mouseID_590969-220034" TargetMode="External"/><Relationship Id="rId5269" Type="http://schemas.openxmlformats.org/officeDocument/2006/relationships/hyperlink" Target="https://download.brainimagelibrary.org/9a/ae/9aae87938026636d/mouseID_591228-220030" TargetMode="External"/><Relationship Id="rId5219" Type="http://schemas.openxmlformats.org/officeDocument/2006/relationships/hyperlink" Target="https://download.brainimagelibrary.org/a9/3c/a93ce7c42b77aaf1/211061" TargetMode="External"/><Relationship Id="rId5217" Type="http://schemas.openxmlformats.org/officeDocument/2006/relationships/hyperlink" Target="https://download.brainimagelibrary.org/a9/3c/a93ce7c42b77aaf1/211056" TargetMode="External"/><Relationship Id="rId5218" Type="http://schemas.openxmlformats.org/officeDocument/2006/relationships/hyperlink" Target="https://download.brainimagelibrary.org/a9/3c/a93ce7c42b77aaf1/211060" TargetMode="External"/><Relationship Id="rId392" Type="http://schemas.openxmlformats.org/officeDocument/2006/relationships/hyperlink" Target="https://download.brainimagelibrary.org/56/fb/56fb1b25ca6b5fae/OTR-Venus/OTR-Venus_P28_F1" TargetMode="External"/><Relationship Id="rId391" Type="http://schemas.openxmlformats.org/officeDocument/2006/relationships/hyperlink" Target="https://download.brainimagelibrary.org/56/fb/56fb1b25ca6b5fae/OTR-Venus/OTR-Venus_P21_M5" TargetMode="External"/><Relationship Id="rId390" Type="http://schemas.openxmlformats.org/officeDocument/2006/relationships/hyperlink" Target="https://download.brainimagelibrary.org/56/fb/56fb1b25ca6b5fae/OTR-Venus/OTR-Venus_P21_M4" TargetMode="External"/><Relationship Id="rId2180" Type="http://schemas.openxmlformats.org/officeDocument/2006/relationships/hyperlink" Target="https://download.brainimagelibrary.org/21/7f/217f83338fcc1632/mouseID_18103012-182056/" TargetMode="External"/><Relationship Id="rId2181" Type="http://schemas.openxmlformats.org/officeDocument/2006/relationships/hyperlink" Target="https://download.brainimagelibrary.org/cf/6c/cf6cbb30bd18f3ad/mouseID_18082513-18975/" TargetMode="External"/><Relationship Id="rId2182" Type="http://schemas.openxmlformats.org/officeDocument/2006/relationships/hyperlink" Target="https://download.brainimagelibrary.org/e9/a2/e9a2af1aaa175f9b/mouseID_18103003-182051/" TargetMode="External"/><Relationship Id="rId2183" Type="http://schemas.openxmlformats.org/officeDocument/2006/relationships/hyperlink" Target="https://download.brainimagelibrary.org/ec/d7/ecd76000aad716f8/" TargetMode="External"/><Relationship Id="rId385" Type="http://schemas.openxmlformats.org/officeDocument/2006/relationships/hyperlink" Target="https://download.brainimagelibrary.org/56/fb/56fb1b25ca6b5fae/OTR-Venus/OTR-Venus_P21_F4" TargetMode="External"/><Relationship Id="rId2184" Type="http://schemas.openxmlformats.org/officeDocument/2006/relationships/hyperlink" Target="https://download.brainimagelibrary.org/74/02/7402741313727c9b/tissuecyte_data/0500369266/" TargetMode="External"/><Relationship Id="rId5211" Type="http://schemas.openxmlformats.org/officeDocument/2006/relationships/hyperlink" Target="https://download.brainimagelibrary.org/7c/9c/7c9c8934ffd0bae5/220112" TargetMode="External"/><Relationship Id="rId384" Type="http://schemas.openxmlformats.org/officeDocument/2006/relationships/hyperlink" Target="https://download.brainimagelibrary.org/56/fb/56fb1b25ca6b5fae/OTR-Venus/OTR-Venus_P21_F3" TargetMode="External"/><Relationship Id="rId2185" Type="http://schemas.openxmlformats.org/officeDocument/2006/relationships/hyperlink" Target="https://download.brainimagelibrary.org/74/02/7402741313727c9b/tissuecyte_data/0500371159/" TargetMode="External"/><Relationship Id="rId5212" Type="http://schemas.openxmlformats.org/officeDocument/2006/relationships/hyperlink" Target="https://download.brainimagelibrary.org/a9/3c/a93ce7c42b77aaf1/211043" TargetMode="External"/><Relationship Id="rId383" Type="http://schemas.openxmlformats.org/officeDocument/2006/relationships/hyperlink" Target="https://download.brainimagelibrary.org/56/fb/56fb1b25ca6b5fae/OTR-Venus/OTR-Venus_P21_F2" TargetMode="External"/><Relationship Id="rId2186" Type="http://schemas.openxmlformats.org/officeDocument/2006/relationships/hyperlink" Target="https://download.brainimagelibrary.org/74/02/7402741313727c9b/tissuecyte_data/0500371163/" TargetMode="External"/><Relationship Id="rId382" Type="http://schemas.openxmlformats.org/officeDocument/2006/relationships/hyperlink" Target="https://download.brainimagelibrary.org/56/fb/56fb1b25ca6b5fae/OTR-Venus/OTR-Venus_P21_F1" TargetMode="External"/><Relationship Id="rId2187" Type="http://schemas.openxmlformats.org/officeDocument/2006/relationships/hyperlink" Target="https://download.brainimagelibrary.org/74/02/7402741313727c9b/tissuecyte_data/0500372819/" TargetMode="External"/><Relationship Id="rId5210" Type="http://schemas.openxmlformats.org/officeDocument/2006/relationships/hyperlink" Target="https://download.brainimagelibrary.org/7c/9c/7c9c8934ffd0bae5/220111" TargetMode="External"/><Relationship Id="rId389" Type="http://schemas.openxmlformats.org/officeDocument/2006/relationships/hyperlink" Target="https://download.brainimagelibrary.org/56/fb/56fb1b25ca6b5fae/OTR-Venus/OTR-Venus_P21_M3" TargetMode="External"/><Relationship Id="rId2188" Type="http://schemas.openxmlformats.org/officeDocument/2006/relationships/hyperlink" Target="https://download.brainimagelibrary.org/82/e9/82e9592c90c456ef/1U01MH114829-01/SW180928-01A/" TargetMode="External"/><Relationship Id="rId5215" Type="http://schemas.openxmlformats.org/officeDocument/2006/relationships/hyperlink" Target="https://download.brainimagelibrary.org/a9/3c/a93ce7c42b77aaf1/211046" TargetMode="External"/><Relationship Id="rId388" Type="http://schemas.openxmlformats.org/officeDocument/2006/relationships/hyperlink" Target="https://download.brainimagelibrary.org/56/fb/56fb1b25ca6b5fae/OTR-Venus/OTR-Venus_P21_M2" TargetMode="External"/><Relationship Id="rId2189" Type="http://schemas.openxmlformats.org/officeDocument/2006/relationships/hyperlink" Target="https://download.brainimagelibrary.org/e8/20/e820c8267a0cbedb/2018Q4_U01/SW180518-02A/" TargetMode="External"/><Relationship Id="rId5216" Type="http://schemas.openxmlformats.org/officeDocument/2006/relationships/hyperlink" Target="https://download.brainimagelibrary.org/a9/3c/a93ce7c42b77aaf1/211054" TargetMode="External"/><Relationship Id="rId387" Type="http://schemas.openxmlformats.org/officeDocument/2006/relationships/hyperlink" Target="https://download.brainimagelibrary.org/56/fb/56fb1b25ca6b5fae/OTR-Venus/OTR-Venus_P21_M1" TargetMode="External"/><Relationship Id="rId5213" Type="http://schemas.openxmlformats.org/officeDocument/2006/relationships/hyperlink" Target="https://download.brainimagelibrary.org/a9/3c/a93ce7c42b77aaf1/211044" TargetMode="External"/><Relationship Id="rId386" Type="http://schemas.openxmlformats.org/officeDocument/2006/relationships/hyperlink" Target="https://download.brainimagelibrary.org/56/fb/56fb1b25ca6b5fae/OTR-Venus/OTR-Venus_P21_F5" TargetMode="External"/><Relationship Id="rId5214" Type="http://schemas.openxmlformats.org/officeDocument/2006/relationships/hyperlink" Target="https://download.brainimagelibrary.org/a9/3c/a93ce7c42b77aaf1/211045" TargetMode="External"/><Relationship Id="rId5208" Type="http://schemas.openxmlformats.org/officeDocument/2006/relationships/hyperlink" Target="https://download.brainimagelibrary.org/7c/9c/7c9c8934ffd0bae5/220109" TargetMode="External"/><Relationship Id="rId5209" Type="http://schemas.openxmlformats.org/officeDocument/2006/relationships/hyperlink" Target="https://download.brainimagelibrary.org/7c/9c/7c9c8934ffd0bae5/220110" TargetMode="External"/><Relationship Id="rId5206" Type="http://schemas.openxmlformats.org/officeDocument/2006/relationships/hyperlink" Target="https://download.brainimagelibrary.org/7c/9c/7c9c8934ffd0bae5/220107" TargetMode="External"/><Relationship Id="rId5207" Type="http://schemas.openxmlformats.org/officeDocument/2006/relationships/hyperlink" Target="https://download.brainimagelibrary.org/7c/9c/7c9c8934ffd0bae5/220108" TargetMode="External"/><Relationship Id="rId381" Type="http://schemas.openxmlformats.org/officeDocument/2006/relationships/hyperlink" Target="https://download.brainimagelibrary.org/56/fb/56fb1b25ca6b5fae/OTR-Venus/OTR-Venus_P14_M5" TargetMode="External"/><Relationship Id="rId380" Type="http://schemas.openxmlformats.org/officeDocument/2006/relationships/hyperlink" Target="https://download.brainimagelibrary.org/56/fb/56fb1b25ca6b5fae/OTR-Venus/OTR-Venus_P14_M4" TargetMode="External"/><Relationship Id="rId379" Type="http://schemas.openxmlformats.org/officeDocument/2006/relationships/hyperlink" Target="https://download.brainimagelibrary.org/56/fb/56fb1b25ca6b5fae/OTR-Venus/OTR-Venus_P14_M3" TargetMode="External"/><Relationship Id="rId2170" Type="http://schemas.openxmlformats.org/officeDocument/2006/relationships/hyperlink" Target="https://download.brainimagelibrary.org/2f/f9/2ff927b79ce7c247/mouseID_18011810-18073/" TargetMode="External"/><Relationship Id="rId2171" Type="http://schemas.openxmlformats.org/officeDocument/2006/relationships/hyperlink" Target="https://download.brainimagelibrary.org/49/02/4902417b7c636fcc/mouseID_18082506-18968/" TargetMode="External"/><Relationship Id="rId2172" Type="http://schemas.openxmlformats.org/officeDocument/2006/relationships/hyperlink" Target="https://download.brainimagelibrary.org/73/ec/73ec63a56c799b6a/mouseID_18011809-18072/" TargetMode="External"/><Relationship Id="rId374" Type="http://schemas.openxmlformats.org/officeDocument/2006/relationships/hyperlink" Target="https://download.brainimagelibrary.org/56/fb/56fb1b25ca6b5fae/OTR-Venus/OTR-Venus_P14_F3" TargetMode="External"/><Relationship Id="rId2173" Type="http://schemas.openxmlformats.org/officeDocument/2006/relationships/hyperlink" Target="https://download.brainimagelibrary.org/94/27/9427ada8f2699b11/mouseID_18082512-18974/" TargetMode="External"/><Relationship Id="rId5200" Type="http://schemas.openxmlformats.org/officeDocument/2006/relationships/hyperlink" Target="https://download.brainimagelibrary.org/7c/9c/7c9c8934ffd0bae5/212103" TargetMode="External"/><Relationship Id="rId373" Type="http://schemas.openxmlformats.org/officeDocument/2006/relationships/hyperlink" Target="https://download.brainimagelibrary.org/56/fb/56fb1b25ca6b5fae/OTR-Venus/OTR-Venus_P14_F2" TargetMode="External"/><Relationship Id="rId2174" Type="http://schemas.openxmlformats.org/officeDocument/2006/relationships/hyperlink" Target="https://download.brainimagelibrary.org/df/8d/df8d3922f971e331/mouseID_18011710-18066/" TargetMode="External"/><Relationship Id="rId5201" Type="http://schemas.openxmlformats.org/officeDocument/2006/relationships/hyperlink" Target="https://download.brainimagelibrary.org/7c/9c/7c9c8934ffd0bae5/212104" TargetMode="External"/><Relationship Id="rId372" Type="http://schemas.openxmlformats.org/officeDocument/2006/relationships/hyperlink" Target="https://download.brainimagelibrary.org/56/fb/56fb1b25ca6b5fae/OTR-Venus/OTR-Venus_P14_F1" TargetMode="External"/><Relationship Id="rId2175" Type="http://schemas.openxmlformats.org/officeDocument/2006/relationships/hyperlink" Target="https://download.brainimagelibrary.org/4b/56/4b566d18d8902206/1U19MH114821-01/SW181102-03A/" TargetMode="External"/><Relationship Id="rId371" Type="http://schemas.openxmlformats.org/officeDocument/2006/relationships/hyperlink" Target="https://download.brainimagelibrary.org/56/fb/56fb1b25ca6b5fae/OTR-eGFP/OTR-eGFP_P7_M4" TargetMode="External"/><Relationship Id="rId2176" Type="http://schemas.openxmlformats.org/officeDocument/2006/relationships/hyperlink" Target="https://download.brainimagelibrary.org/17/28/1728aaa5a67cb758/0539056571/" TargetMode="External"/><Relationship Id="rId378" Type="http://schemas.openxmlformats.org/officeDocument/2006/relationships/hyperlink" Target="https://download.brainimagelibrary.org/56/fb/56fb1b25ca6b5fae/OTR-Venus/OTR-Venus_P14_M2" TargetMode="External"/><Relationship Id="rId2177" Type="http://schemas.openxmlformats.org/officeDocument/2006/relationships/hyperlink" Target="https://download.brainimagelibrary.org/05/79/057964871bc6ecfb/mouseID_18082518-18980/" TargetMode="External"/><Relationship Id="rId5204" Type="http://schemas.openxmlformats.org/officeDocument/2006/relationships/hyperlink" Target="https://download.brainimagelibrary.org/7c/9c/7c9c8934ffd0bae5/220105" TargetMode="External"/><Relationship Id="rId377" Type="http://schemas.openxmlformats.org/officeDocument/2006/relationships/hyperlink" Target="https://download.brainimagelibrary.org/56/fb/56fb1b25ca6b5fae/OTR-Venus/OTR-Venus_P14_M1" TargetMode="External"/><Relationship Id="rId2178" Type="http://schemas.openxmlformats.org/officeDocument/2006/relationships/hyperlink" Target="https://download.brainimagelibrary.org/06/f4/06f4ef728fd23689/mouseID_18082502-18964/" TargetMode="External"/><Relationship Id="rId5205" Type="http://schemas.openxmlformats.org/officeDocument/2006/relationships/hyperlink" Target="https://download.brainimagelibrary.org/7c/9c/7c9c8934ffd0bae5/220106" TargetMode="External"/><Relationship Id="rId376" Type="http://schemas.openxmlformats.org/officeDocument/2006/relationships/hyperlink" Target="https://download.brainimagelibrary.org/56/fb/56fb1b25ca6b5fae/OTR-Venus/OTR-Venus_P14_F5" TargetMode="External"/><Relationship Id="rId2179" Type="http://schemas.openxmlformats.org/officeDocument/2006/relationships/hyperlink" Target="https://download.brainimagelibrary.org/20/e9/20e90875c9ae4542/mouseID_18082519-18981/" TargetMode="External"/><Relationship Id="rId5202" Type="http://schemas.openxmlformats.org/officeDocument/2006/relationships/hyperlink" Target="https://download.brainimagelibrary.org/7c/9c/7c9c8934ffd0bae5/212105" TargetMode="External"/><Relationship Id="rId375" Type="http://schemas.openxmlformats.org/officeDocument/2006/relationships/hyperlink" Target="https://download.brainimagelibrary.org/56/fb/56fb1b25ca6b5fae/OTR-Venus/OTR-Venus_P14_F4" TargetMode="External"/><Relationship Id="rId5203" Type="http://schemas.openxmlformats.org/officeDocument/2006/relationships/hyperlink" Target="https://download.brainimagelibrary.org/7c/9c/7c9c8934ffd0bae5/220104" TargetMode="External"/><Relationship Id="rId5239" Type="http://schemas.openxmlformats.org/officeDocument/2006/relationships/hyperlink" Target="https://download.brainimagelibrary.org/d5/c6/d5c66aceb1458fa7/220252" TargetMode="External"/><Relationship Id="rId5230" Type="http://schemas.openxmlformats.org/officeDocument/2006/relationships/hyperlink" Target="https://download.brainimagelibrary.org/a9/3c/a93ce7c42b77aaf1/212094" TargetMode="External"/><Relationship Id="rId5233" Type="http://schemas.openxmlformats.org/officeDocument/2006/relationships/hyperlink" Target="https://download.brainimagelibrary.org/d5/c6/d5c66aceb1458fa7/220246" TargetMode="External"/><Relationship Id="rId5234" Type="http://schemas.openxmlformats.org/officeDocument/2006/relationships/hyperlink" Target="https://download.brainimagelibrary.org/d5/c6/d5c66aceb1458fa7/220247" TargetMode="External"/><Relationship Id="rId5231" Type="http://schemas.openxmlformats.org/officeDocument/2006/relationships/hyperlink" Target="https://download.brainimagelibrary.org/d5/c6/d5c66aceb1458fa7/220244" TargetMode="External"/><Relationship Id="rId5232" Type="http://schemas.openxmlformats.org/officeDocument/2006/relationships/hyperlink" Target="https://download.brainimagelibrary.org/d5/c6/d5c66aceb1458fa7/220245" TargetMode="External"/><Relationship Id="rId5237" Type="http://schemas.openxmlformats.org/officeDocument/2006/relationships/hyperlink" Target="https://download.brainimagelibrary.org/d5/c6/d5c66aceb1458fa7/220250" TargetMode="External"/><Relationship Id="rId5238" Type="http://schemas.openxmlformats.org/officeDocument/2006/relationships/hyperlink" Target="https://download.brainimagelibrary.org/d5/c6/d5c66aceb1458fa7/220251" TargetMode="External"/><Relationship Id="rId5235" Type="http://schemas.openxmlformats.org/officeDocument/2006/relationships/hyperlink" Target="https://download.brainimagelibrary.org/d5/c6/d5c66aceb1458fa7/220248" TargetMode="External"/><Relationship Id="rId5236" Type="http://schemas.openxmlformats.org/officeDocument/2006/relationships/hyperlink" Target="https://download.brainimagelibrary.org/d5/c6/d5c66aceb1458fa7/220249" TargetMode="External"/><Relationship Id="rId5228" Type="http://schemas.openxmlformats.org/officeDocument/2006/relationships/hyperlink" Target="https://download.brainimagelibrary.org/a9/3c/a93ce7c42b77aaf1/212091" TargetMode="External"/><Relationship Id="rId5229" Type="http://schemas.openxmlformats.org/officeDocument/2006/relationships/hyperlink" Target="https://download.brainimagelibrary.org/a9/3c/a93ce7c42b77aaf1/212092" TargetMode="External"/><Relationship Id="rId2190" Type="http://schemas.openxmlformats.org/officeDocument/2006/relationships/hyperlink" Target="https://download.brainimagelibrary.org/e8/20/e820c8267a0cbedb/2018Q4_U01/SW180518-01A/" TargetMode="External"/><Relationship Id="rId2191" Type="http://schemas.openxmlformats.org/officeDocument/2006/relationships/hyperlink" Target="https://download.brainimagelibrary.org/82/e9/82e9592c90c456ef/1U01MH114829-01/SW180517-03A/" TargetMode="External"/><Relationship Id="rId2192" Type="http://schemas.openxmlformats.org/officeDocument/2006/relationships/hyperlink" Target="https://download.brainimagelibrary.org/75/6c/756cd8f5634d1b88/1U19MH114821-01/SW220109-02A" TargetMode="External"/><Relationship Id="rId2193" Type="http://schemas.openxmlformats.org/officeDocument/2006/relationships/hyperlink" Target="https://download.brainimagelibrary.org/75/6c/756cd8f5634d1b88/1U19MH114821-01/SW220109-03A" TargetMode="External"/><Relationship Id="rId2194" Type="http://schemas.openxmlformats.org/officeDocument/2006/relationships/hyperlink" Target="https://download.brainimagelibrary.org/84/c1/84c11fe5e4550ca0/SW170711-05A/" TargetMode="External"/><Relationship Id="rId396" Type="http://schemas.openxmlformats.org/officeDocument/2006/relationships/hyperlink" Target="https://download.brainimagelibrary.org/56/fb/56fb1b25ca6b5fae/OTR-Venus/OTR-Venus_P28_F5" TargetMode="External"/><Relationship Id="rId2195" Type="http://schemas.openxmlformats.org/officeDocument/2006/relationships/hyperlink" Target="https://download.brainimagelibrary.org/4d/d6/4dd6853bc4b5bc6f/2018Q4_U19Salk/SW180606-02A/" TargetMode="External"/><Relationship Id="rId5222" Type="http://schemas.openxmlformats.org/officeDocument/2006/relationships/hyperlink" Target="https://download.brainimagelibrary.org/a9/3c/a93ce7c42b77aaf1/212085" TargetMode="External"/><Relationship Id="rId395" Type="http://schemas.openxmlformats.org/officeDocument/2006/relationships/hyperlink" Target="https://download.brainimagelibrary.org/56/fb/56fb1b25ca6b5fae/OTR-Venus/OTR-Venus_P28_F4" TargetMode="External"/><Relationship Id="rId2196" Type="http://schemas.openxmlformats.org/officeDocument/2006/relationships/hyperlink" Target="https://download.brainimagelibrary.org/4d/d6/4dd6853bc4b5bc6f/2018Q4_U19Salk/SW180606-03A/" TargetMode="External"/><Relationship Id="rId5223" Type="http://schemas.openxmlformats.org/officeDocument/2006/relationships/hyperlink" Target="https://download.brainimagelibrary.org/a9/3c/a93ce7c42b77aaf1/212086" TargetMode="External"/><Relationship Id="rId394" Type="http://schemas.openxmlformats.org/officeDocument/2006/relationships/hyperlink" Target="https://download.brainimagelibrary.org/56/fb/56fb1b25ca6b5fae/OTR-Venus/OTR-Venus_P28_F3" TargetMode="External"/><Relationship Id="rId2197" Type="http://schemas.openxmlformats.org/officeDocument/2006/relationships/hyperlink" Target="https://download.brainimagelibrary.org/d9/b8/d9b827f296313258/1U01MH114829-01/SW190509-10A/" TargetMode="External"/><Relationship Id="rId5220" Type="http://schemas.openxmlformats.org/officeDocument/2006/relationships/hyperlink" Target="https://download.brainimagelibrary.org/a9/3c/a93ce7c42b77aaf1/212083" TargetMode="External"/><Relationship Id="rId393" Type="http://schemas.openxmlformats.org/officeDocument/2006/relationships/hyperlink" Target="https://download.brainimagelibrary.org/56/fb/56fb1b25ca6b5fae/OTR-Venus/OTR-Venus_P28_F2" TargetMode="External"/><Relationship Id="rId2198" Type="http://schemas.openxmlformats.org/officeDocument/2006/relationships/hyperlink" Target="https://download.brainimagelibrary.org/8d/8b/8d8bcf81b690b2de/1U19MH114831-01/SW190607-01A/" TargetMode="External"/><Relationship Id="rId5221" Type="http://schemas.openxmlformats.org/officeDocument/2006/relationships/hyperlink" Target="https://download.brainimagelibrary.org/a9/3c/a93ce7c42b77aaf1/212084" TargetMode="External"/><Relationship Id="rId2199" Type="http://schemas.openxmlformats.org/officeDocument/2006/relationships/hyperlink" Target="https://download.brainimagelibrary.org/4b/56/4b566d18d8902206/1U19MH114821-01/SW181102-01A/" TargetMode="External"/><Relationship Id="rId5226" Type="http://schemas.openxmlformats.org/officeDocument/2006/relationships/hyperlink" Target="https://download.brainimagelibrary.org/a9/3c/a93ce7c42b77aaf1/212089" TargetMode="External"/><Relationship Id="rId399" Type="http://schemas.openxmlformats.org/officeDocument/2006/relationships/hyperlink" Target="https://download.brainimagelibrary.org/56/fb/56fb1b25ca6b5fae/OTR-Venus/OTR-Venus_P28_M3" TargetMode="External"/><Relationship Id="rId5227" Type="http://schemas.openxmlformats.org/officeDocument/2006/relationships/hyperlink" Target="https://download.brainimagelibrary.org/a9/3c/a93ce7c42b77aaf1/212090" TargetMode="External"/><Relationship Id="rId398" Type="http://schemas.openxmlformats.org/officeDocument/2006/relationships/hyperlink" Target="https://download.brainimagelibrary.org/56/fb/56fb1b25ca6b5fae/OTR-Venus/OTR-Venus_P28_M2" TargetMode="External"/><Relationship Id="rId5224" Type="http://schemas.openxmlformats.org/officeDocument/2006/relationships/hyperlink" Target="https://download.brainimagelibrary.org/a9/3c/a93ce7c42b77aaf1/212087" TargetMode="External"/><Relationship Id="rId397" Type="http://schemas.openxmlformats.org/officeDocument/2006/relationships/hyperlink" Target="https://download.brainimagelibrary.org/56/fb/56fb1b25ca6b5fae/OTR-Venus/OTR-Venus_P28_M1" TargetMode="External"/><Relationship Id="rId5225" Type="http://schemas.openxmlformats.org/officeDocument/2006/relationships/hyperlink" Target="https://download.brainimagelibrary.org/a9/3c/a93ce7c42b77aaf1/212088" TargetMode="External"/><Relationship Id="rId1730" Type="http://schemas.openxmlformats.org/officeDocument/2006/relationships/hyperlink" Target="https://download.brainimagelibrary.org/dd/90/dd90893e7193151f/911111047" TargetMode="External"/><Relationship Id="rId1731" Type="http://schemas.openxmlformats.org/officeDocument/2006/relationships/hyperlink" Target="https://download.brainimagelibrary.org/dd/90/dd90893e7193151f/911155494" TargetMode="External"/><Relationship Id="rId1732" Type="http://schemas.openxmlformats.org/officeDocument/2006/relationships/hyperlink" Target="https://download.brainimagelibrary.org/dd/90/dd90893e7193151f/932072449" TargetMode="External"/><Relationship Id="rId1733" Type="http://schemas.openxmlformats.org/officeDocument/2006/relationships/hyperlink" Target="https://download.brainimagelibrary.org/dd/90/dd90893e7193151f/932161443" TargetMode="External"/><Relationship Id="rId1734" Type="http://schemas.openxmlformats.org/officeDocument/2006/relationships/hyperlink" Target="https://download.brainimagelibrary.org/dd/90/dd90893e7193151f/977164369" TargetMode="External"/><Relationship Id="rId1735" Type="http://schemas.openxmlformats.org/officeDocument/2006/relationships/hyperlink" Target="https://download.brainimagelibrary.org/dd/90/dd90893e7193151f/977174000" TargetMode="External"/><Relationship Id="rId1736" Type="http://schemas.openxmlformats.org/officeDocument/2006/relationships/hyperlink" Target="https://download.brainimagelibrary.org/57/d1/57d1f5661d98dc2a/20180808_bigimage_mkslice.tif.frames" TargetMode="External"/><Relationship Id="rId1737" Type="http://schemas.openxmlformats.org/officeDocument/2006/relationships/hyperlink" Target="https://download.brainimagelibrary.org/db/65/db655ccbbc67f26b/MD783/" TargetMode="External"/><Relationship Id="rId1738" Type="http://schemas.openxmlformats.org/officeDocument/2006/relationships/hyperlink" Target="https://download.brainimagelibrary.org/d6/d1/d6d13d0d30ebbb32/665713811/" TargetMode="External"/><Relationship Id="rId1739" Type="http://schemas.openxmlformats.org/officeDocument/2006/relationships/hyperlink" Target="https://download.brainimagelibrary.org/e4/2d/e42d6385cc272c17/SW171101-01A/" TargetMode="External"/><Relationship Id="rId1720" Type="http://schemas.openxmlformats.org/officeDocument/2006/relationships/hyperlink" Target="https://download.brainimagelibrary.org/dd/90/dd90893e7193151f/893503755" TargetMode="External"/><Relationship Id="rId1721" Type="http://schemas.openxmlformats.org/officeDocument/2006/relationships/hyperlink" Target="https://download.brainimagelibrary.org/dd/90/dd90893e7193151f/893647190" TargetMode="External"/><Relationship Id="rId1722" Type="http://schemas.openxmlformats.org/officeDocument/2006/relationships/hyperlink" Target="https://download.brainimagelibrary.org/dd/90/dd90893e7193151f/893714311" TargetMode="External"/><Relationship Id="rId1723" Type="http://schemas.openxmlformats.org/officeDocument/2006/relationships/hyperlink" Target="https://download.brainimagelibrary.org/dd/90/dd90893e7193151f/894360289" TargetMode="External"/><Relationship Id="rId1724" Type="http://schemas.openxmlformats.org/officeDocument/2006/relationships/hyperlink" Target="https://download.brainimagelibrary.org/dd/90/dd90893e7193151f/894528079" TargetMode="External"/><Relationship Id="rId1725" Type="http://schemas.openxmlformats.org/officeDocument/2006/relationships/hyperlink" Target="https://download.brainimagelibrary.org/dd/90/dd90893e7193151f/894610619" TargetMode="External"/><Relationship Id="rId1726" Type="http://schemas.openxmlformats.org/officeDocument/2006/relationships/hyperlink" Target="https://download.brainimagelibrary.org/dd/90/dd90893e7193151f/911030210" TargetMode="External"/><Relationship Id="rId1727" Type="http://schemas.openxmlformats.org/officeDocument/2006/relationships/hyperlink" Target="https://download.brainimagelibrary.org/dd/90/dd90893e7193151f/911052828" TargetMode="External"/><Relationship Id="rId1728" Type="http://schemas.openxmlformats.org/officeDocument/2006/relationships/hyperlink" Target="https://download.brainimagelibrary.org/dd/90/dd90893e7193151f/911076688" TargetMode="External"/><Relationship Id="rId1729" Type="http://schemas.openxmlformats.org/officeDocument/2006/relationships/hyperlink" Target="https://download.brainimagelibrary.org/dd/90/dd90893e7193151f/911084481" TargetMode="External"/><Relationship Id="rId1752" Type="http://schemas.openxmlformats.org/officeDocument/2006/relationships/hyperlink" Target="https://download.brainimagelibrary.org/ae/ad/aead64733884e4c6/pRF1sMBiF024d211023tNISSLnPuck_210922_12/" TargetMode="External"/><Relationship Id="rId1753" Type="http://schemas.openxmlformats.org/officeDocument/2006/relationships/hyperlink" Target="https://download.brainimagelibrary.org/ae/ad/aead64733884e4c6/pRF1sMBiF024d211023tNISSLnPuck_211013_05/" TargetMode="External"/><Relationship Id="rId1754" Type="http://schemas.openxmlformats.org/officeDocument/2006/relationships/hyperlink" Target="https://download.brainimagelibrary.org/ae/ad/aead64733884e4c6/pRF1sMBiF024d211023tNISSLnPuck_211013_08/" TargetMode="External"/><Relationship Id="rId1755" Type="http://schemas.openxmlformats.org/officeDocument/2006/relationships/hyperlink" Target="https://download.brainimagelibrary.org/ae/ad/aead64733884e4c6/pRF1sMBiF024d211023tNISSLnPuck_211013_11/" TargetMode="External"/><Relationship Id="rId1756" Type="http://schemas.openxmlformats.org/officeDocument/2006/relationships/hyperlink" Target="https://download.brainimagelibrary.org/8d/ad/8dade6699fc4d327/SW171120-01A/" TargetMode="External"/><Relationship Id="rId1757" Type="http://schemas.openxmlformats.org/officeDocument/2006/relationships/hyperlink" Target="https://download.brainimagelibrary.org/8d/ad/8dade6699fc4d327/SW171120-02A/" TargetMode="External"/><Relationship Id="rId1758" Type="http://schemas.openxmlformats.org/officeDocument/2006/relationships/hyperlink" Target="https://download.brainimagelibrary.org/8d/ad/8dade6699fc4d327/SW171120-04A/" TargetMode="External"/><Relationship Id="rId1759" Type="http://schemas.openxmlformats.org/officeDocument/2006/relationships/hyperlink" Target="https://download.brainimagelibrary.org/8d/ad/8dade6699fc4d327/SW171120-05A/" TargetMode="External"/><Relationship Id="rId1750" Type="http://schemas.openxmlformats.org/officeDocument/2006/relationships/hyperlink" Target="https://download.brainimagelibrary.org/ae/ad/aead64733884e4c6/pRF1sMBiF024d211023tNISSLnPuck_210218_16/" TargetMode="External"/><Relationship Id="rId1751" Type="http://schemas.openxmlformats.org/officeDocument/2006/relationships/hyperlink" Target="https://download.brainimagelibrary.org/ae/ad/aead64733884e4c6/pRF1sMBiF024d211023tNISSLnPuck_210903_06/" TargetMode="External"/><Relationship Id="rId1741" Type="http://schemas.openxmlformats.org/officeDocument/2006/relationships/hyperlink" Target="https://download.brainimagelibrary.org/84/c1/84c11fe5e4550ca0/SW170811-01A/" TargetMode="External"/><Relationship Id="rId1742" Type="http://schemas.openxmlformats.org/officeDocument/2006/relationships/hyperlink" Target="https://download.brainimagelibrary.org/84/c1/84c11fe5e4550ca0/SW170811-02A/" TargetMode="External"/><Relationship Id="rId1743" Type="http://schemas.openxmlformats.org/officeDocument/2006/relationships/hyperlink" Target="https://download.brainimagelibrary.org/84/c1/84c11fe5e4550ca0/SW171116-03A/" TargetMode="External"/><Relationship Id="rId1744" Type="http://schemas.openxmlformats.org/officeDocument/2006/relationships/hyperlink" Target="https://download.brainimagelibrary.org/84/c1/84c11fe5e4550ca0/SW171117-01A/" TargetMode="External"/><Relationship Id="rId1745" Type="http://schemas.openxmlformats.org/officeDocument/2006/relationships/hyperlink" Target="https://download.brainimagelibrary.org/84/c1/84c11fe5e4550ca0/SW171221-03A/" TargetMode="External"/><Relationship Id="rId1746" Type="http://schemas.openxmlformats.org/officeDocument/2006/relationships/hyperlink" Target="https://download.brainimagelibrary.org/04/48/0448f8419bdf14ca/Cux2_Ai75_F_364511_180912/" TargetMode="External"/><Relationship Id="rId1747" Type="http://schemas.openxmlformats.org/officeDocument/2006/relationships/hyperlink" Target="https://download.brainimagelibrary.org/e7/86/e786b90382bbb613/Ctgf-T2A_Ai75_F_375437_180923/" TargetMode="External"/><Relationship Id="rId1748" Type="http://schemas.openxmlformats.org/officeDocument/2006/relationships/hyperlink" Target="https://download.brainimagelibrary.org/ae/ad/aead64733884e4c6/pRF1sMBiF024d211023tNISSLnPuck_210218_06/" TargetMode="External"/><Relationship Id="rId1749" Type="http://schemas.openxmlformats.org/officeDocument/2006/relationships/hyperlink" Target="https://download.brainimagelibrary.org/ae/ad/aead64733884e4c6/pRF1sMBiF024d211023tNISSLnPuck_210218_08/" TargetMode="External"/><Relationship Id="rId1740" Type="http://schemas.openxmlformats.org/officeDocument/2006/relationships/hyperlink" Target="https://download.brainimagelibrary.org/84/c1/84c11fe5e4550ca0/SW170711-02A/" TargetMode="External"/><Relationship Id="rId5291" Type="http://schemas.openxmlformats.org/officeDocument/2006/relationships/hyperlink" Target="https://download.brainimagelibrary.org/91/aa/91aad194ce577ebe/E13.5_BB0514/LSFM/stitched_00" TargetMode="External"/><Relationship Id="rId5292" Type="http://schemas.openxmlformats.org/officeDocument/2006/relationships/hyperlink" Target="https://download.brainimagelibrary.org/91/aa/91aad194ce577ebe/E13.5_BB0514/LSFM/stitched_01" TargetMode="External"/><Relationship Id="rId5290" Type="http://schemas.openxmlformats.org/officeDocument/2006/relationships/hyperlink" Target="https://download.brainimagelibrary.org/91/aa/91aad194ce577ebe/E11.5_BB0700/LSFM/stitched_01" TargetMode="External"/><Relationship Id="rId5295" Type="http://schemas.openxmlformats.org/officeDocument/2006/relationships/hyperlink" Target="https://download.brainimagelibrary.org/91/aa/91aad194ce577ebe/E13.5_BB0516/LSFM/stitched_00" TargetMode="External"/><Relationship Id="rId5296" Type="http://schemas.openxmlformats.org/officeDocument/2006/relationships/hyperlink" Target="https://download.brainimagelibrary.org/91/aa/91aad194ce577ebe/E13.5_BB0516/LSFM/stitched_01" TargetMode="External"/><Relationship Id="rId5293" Type="http://schemas.openxmlformats.org/officeDocument/2006/relationships/hyperlink" Target="https://download.brainimagelibrary.org/91/aa/91aad194ce577ebe/E13.5_BB0515/LSFM/stitched_00" TargetMode="External"/><Relationship Id="rId5294" Type="http://schemas.openxmlformats.org/officeDocument/2006/relationships/hyperlink" Target="https://download.brainimagelibrary.org/91/aa/91aad194ce577ebe/E13.5_BB0515/LSFM/stitched_01" TargetMode="External"/><Relationship Id="rId5299" Type="http://schemas.openxmlformats.org/officeDocument/2006/relationships/hyperlink" Target="https://download.brainimagelibrary.org/91/aa/91aad194ce577ebe/E13.5_BB0582/LSFM/stitched_00" TargetMode="External"/><Relationship Id="rId5297" Type="http://schemas.openxmlformats.org/officeDocument/2006/relationships/hyperlink" Target="https://download.brainimagelibrary.org/91/aa/91aad194ce577ebe/E13.5_BB0581/LSFM/stitched_00" TargetMode="External"/><Relationship Id="rId5298" Type="http://schemas.openxmlformats.org/officeDocument/2006/relationships/hyperlink" Target="https://download.brainimagelibrary.org/91/aa/91aad194ce577ebe/E13.5_BB0581/LSFM/stitched_01" TargetMode="External"/><Relationship Id="rId5280" Type="http://schemas.openxmlformats.org/officeDocument/2006/relationships/hyperlink" Target="https://download.brainimagelibrary.org/f1/dc/f1dcaeb016197373/358361-18047" TargetMode="External"/><Relationship Id="rId5281" Type="http://schemas.openxmlformats.org/officeDocument/2006/relationships/hyperlink" Target="https://download.brainimagelibrary.org/91/aa/91aad194ce577ebe/E11.5_BB0447/LSFM/stitched_00" TargetMode="External"/><Relationship Id="rId5284" Type="http://schemas.openxmlformats.org/officeDocument/2006/relationships/hyperlink" Target="https://download.brainimagelibrary.org/91/aa/91aad194ce577ebe/E11.5_BB0448/LSFM/stitched_00" TargetMode="External"/><Relationship Id="rId5285" Type="http://schemas.openxmlformats.org/officeDocument/2006/relationships/hyperlink" Target="https://download.brainimagelibrary.org/91/aa/91aad194ce577ebe/E11.5_BB0448/LSFM/stitched_01" TargetMode="External"/><Relationship Id="rId5282" Type="http://schemas.openxmlformats.org/officeDocument/2006/relationships/hyperlink" Target="https://download.brainimagelibrary.org/91/aa/91aad194ce577ebe/E11.5_BB0447/LSFM/stitched_01" TargetMode="External"/><Relationship Id="rId5283" Type="http://schemas.openxmlformats.org/officeDocument/2006/relationships/hyperlink" Target="https://download.brainimagelibrary.org/91/aa/91aad194ce577ebe/E11.5_BB0447/LSFM/stitched_02" TargetMode="External"/><Relationship Id="rId5288" Type="http://schemas.openxmlformats.org/officeDocument/2006/relationships/hyperlink" Target="https://download.brainimagelibrary.org/91/aa/91aad194ce577ebe/E11.5_BB0695/LSFM/stitched_01" TargetMode="External"/><Relationship Id="rId5289" Type="http://schemas.openxmlformats.org/officeDocument/2006/relationships/hyperlink" Target="https://download.brainimagelibrary.org/91/aa/91aad194ce577ebe/E11.5_BB0700/LSFM/stitched_00" TargetMode="External"/><Relationship Id="rId5286" Type="http://schemas.openxmlformats.org/officeDocument/2006/relationships/hyperlink" Target="https://download.brainimagelibrary.org/91/aa/91aad194ce577ebe/E11.5_BB0448/LSFM/stitched_02" TargetMode="External"/><Relationship Id="rId5287" Type="http://schemas.openxmlformats.org/officeDocument/2006/relationships/hyperlink" Target="https://download.brainimagelibrary.org/91/aa/91aad194ce577ebe/E11.5_BB0695/LSFM/stitched_00" TargetMode="External"/><Relationship Id="rId1710" Type="http://schemas.openxmlformats.org/officeDocument/2006/relationships/hyperlink" Target="https://download.brainimagelibrary.org/dd/90/dd90893e7193151f/848629140" TargetMode="External"/><Relationship Id="rId1711" Type="http://schemas.openxmlformats.org/officeDocument/2006/relationships/hyperlink" Target="https://download.brainimagelibrary.org/dd/90/dd90893e7193151f/848632825" TargetMode="External"/><Relationship Id="rId1712" Type="http://schemas.openxmlformats.org/officeDocument/2006/relationships/hyperlink" Target="https://download.brainimagelibrary.org/dd/90/dd90893e7193151f/848636884" TargetMode="External"/><Relationship Id="rId1713" Type="http://schemas.openxmlformats.org/officeDocument/2006/relationships/hyperlink" Target="https://download.brainimagelibrary.org/dd/90/dd90893e7193151f/848646756" TargetMode="External"/><Relationship Id="rId1714" Type="http://schemas.openxmlformats.org/officeDocument/2006/relationships/hyperlink" Target="https://download.brainimagelibrary.org/dd/90/dd90893e7193151f/848672037" TargetMode="External"/><Relationship Id="rId1715" Type="http://schemas.openxmlformats.org/officeDocument/2006/relationships/hyperlink" Target="https://download.brainimagelibrary.org/dd/90/dd90893e7193151f/889748403" TargetMode="External"/><Relationship Id="rId1716" Type="http://schemas.openxmlformats.org/officeDocument/2006/relationships/hyperlink" Target="https://download.brainimagelibrary.org/dd/90/dd90893e7193151f/889767432" TargetMode="External"/><Relationship Id="rId1717" Type="http://schemas.openxmlformats.org/officeDocument/2006/relationships/hyperlink" Target="https://download.brainimagelibrary.org/dd/90/dd90893e7193151f/889779159" TargetMode="External"/><Relationship Id="rId1718" Type="http://schemas.openxmlformats.org/officeDocument/2006/relationships/hyperlink" Target="https://download.brainimagelibrary.org/dd/90/dd90893e7193151f/889787076" TargetMode="External"/><Relationship Id="rId1719" Type="http://schemas.openxmlformats.org/officeDocument/2006/relationships/hyperlink" Target="https://download.brainimagelibrary.org/dd/90/dd90893e7193151f/893412652" TargetMode="External"/><Relationship Id="rId1700" Type="http://schemas.openxmlformats.org/officeDocument/2006/relationships/hyperlink" Target="https://download.brainimagelibrary.org/dd/90/dd90893e7193151f/840031638" TargetMode="External"/><Relationship Id="rId1701" Type="http://schemas.openxmlformats.org/officeDocument/2006/relationships/hyperlink" Target="https://download.brainimagelibrary.org/dd/90/dd90893e7193151f/840043506" TargetMode="External"/><Relationship Id="rId1702" Type="http://schemas.openxmlformats.org/officeDocument/2006/relationships/hyperlink" Target="https://download.brainimagelibrary.org/dd/90/dd90893e7193151f/840047288" TargetMode="External"/><Relationship Id="rId1703" Type="http://schemas.openxmlformats.org/officeDocument/2006/relationships/hyperlink" Target="https://download.brainimagelibrary.org/dd/90/dd90893e7193151f/840062001" TargetMode="External"/><Relationship Id="rId1704" Type="http://schemas.openxmlformats.org/officeDocument/2006/relationships/hyperlink" Target="https://download.brainimagelibrary.org/dd/90/dd90893e7193151f/840142358" TargetMode="External"/><Relationship Id="rId1705" Type="http://schemas.openxmlformats.org/officeDocument/2006/relationships/hyperlink" Target="https://download.brainimagelibrary.org/dd/90/dd90893e7193151f/847865431" TargetMode="External"/><Relationship Id="rId1706" Type="http://schemas.openxmlformats.org/officeDocument/2006/relationships/hyperlink" Target="https://download.brainimagelibrary.org/dd/90/dd90893e7193151f/848348663" TargetMode="External"/><Relationship Id="rId1707" Type="http://schemas.openxmlformats.org/officeDocument/2006/relationships/hyperlink" Target="https://download.brainimagelibrary.org/dd/90/dd90893e7193151f/848565246" TargetMode="External"/><Relationship Id="rId1708" Type="http://schemas.openxmlformats.org/officeDocument/2006/relationships/hyperlink" Target="https://download.brainimagelibrary.org/dd/90/dd90893e7193151f/848610436" TargetMode="External"/><Relationship Id="rId1709" Type="http://schemas.openxmlformats.org/officeDocument/2006/relationships/hyperlink" Target="https://download.brainimagelibrary.org/dd/90/dd90893e7193151f/848627837" TargetMode="External"/><Relationship Id="rId40" Type="http://schemas.openxmlformats.org/officeDocument/2006/relationships/hyperlink" Target="https://download.brainimagelibrary.org/dd/90/dd90893e7193151f/701223121" TargetMode="External"/><Relationship Id="rId3513" Type="http://schemas.openxmlformats.org/officeDocument/2006/relationships/hyperlink" Target="https://download.brainimagelibrary.org/6a/f7/6af7d728cf8826e0/0539049111/" TargetMode="External"/><Relationship Id="rId4844" Type="http://schemas.openxmlformats.org/officeDocument/2006/relationships/hyperlink" Target="https://download.brainimagelibrary.org/89/35/89350ee864e915a9/0539070554" TargetMode="External"/><Relationship Id="rId3512" Type="http://schemas.openxmlformats.org/officeDocument/2006/relationships/hyperlink" Target="https://download.brainimagelibrary.org/6a/f7/6af7d728cf8826e0/0539049094/" TargetMode="External"/><Relationship Id="rId4843" Type="http://schemas.openxmlformats.org/officeDocument/2006/relationships/hyperlink" Target="https://download.brainimagelibrary.org/ff/a2/ffa289283e3c635c/0539061903/" TargetMode="External"/><Relationship Id="rId42" Type="http://schemas.openxmlformats.org/officeDocument/2006/relationships/hyperlink" Target="https://download.brainimagelibrary.org/dd/90/dd90893e7193151f/859648891" TargetMode="External"/><Relationship Id="rId3515" Type="http://schemas.openxmlformats.org/officeDocument/2006/relationships/hyperlink" Target="https://download.brainimagelibrary.org/6a/f7/6af7d728cf8826e0/0539049125/" TargetMode="External"/><Relationship Id="rId4846" Type="http://schemas.openxmlformats.org/officeDocument/2006/relationships/hyperlink" Target="https://download.brainimagelibrary.org/89/35/89350ee864e915a9/0539070952" TargetMode="External"/><Relationship Id="rId41" Type="http://schemas.openxmlformats.org/officeDocument/2006/relationships/hyperlink" Target="https://download.brainimagelibrary.org/dd/90/dd90893e7193151f/701225685" TargetMode="External"/><Relationship Id="rId3514" Type="http://schemas.openxmlformats.org/officeDocument/2006/relationships/hyperlink" Target="https://download.brainimagelibrary.org/6a/f7/6af7d728cf8826e0/0539049120/" TargetMode="External"/><Relationship Id="rId4845" Type="http://schemas.openxmlformats.org/officeDocument/2006/relationships/hyperlink" Target="https://download.brainimagelibrary.org/89/35/89350ee864e915a9/0539070940" TargetMode="External"/><Relationship Id="rId44" Type="http://schemas.openxmlformats.org/officeDocument/2006/relationships/hyperlink" Target="https://download.brainimagelibrary.org/84/c1/84c11fe5e4550ca0/SW171117-03A/" TargetMode="External"/><Relationship Id="rId3517" Type="http://schemas.openxmlformats.org/officeDocument/2006/relationships/hyperlink" Target="https://download.brainimagelibrary.org/6a/f7/6af7d728cf8826e0/0539049135/" TargetMode="External"/><Relationship Id="rId4848" Type="http://schemas.openxmlformats.org/officeDocument/2006/relationships/hyperlink" Target="https://download.brainimagelibrary.org/89/35/89350ee864e915a9/0539070964" TargetMode="External"/><Relationship Id="rId43" Type="http://schemas.openxmlformats.org/officeDocument/2006/relationships/hyperlink" Target="https://download.brainimagelibrary.org/ec/80/ec8077684d25fc8b/0539057961" TargetMode="External"/><Relationship Id="rId3516" Type="http://schemas.openxmlformats.org/officeDocument/2006/relationships/hyperlink" Target="https://download.brainimagelibrary.org/6a/f7/6af7d728cf8826e0/0539049133/" TargetMode="External"/><Relationship Id="rId4847" Type="http://schemas.openxmlformats.org/officeDocument/2006/relationships/hyperlink" Target="https://download.brainimagelibrary.org/89/35/89350ee864e915a9/0539070954" TargetMode="External"/><Relationship Id="rId46" Type="http://schemas.openxmlformats.org/officeDocument/2006/relationships/hyperlink" Target="https://download.brainimagelibrary.org/dd/90/dd90893e7193151f/1069007585" TargetMode="External"/><Relationship Id="rId3519" Type="http://schemas.openxmlformats.org/officeDocument/2006/relationships/hyperlink" Target="https://download.brainimagelibrary.org/6a/f7/6af7d728cf8826e0/0539049242/" TargetMode="External"/><Relationship Id="rId45" Type="http://schemas.openxmlformats.org/officeDocument/2006/relationships/hyperlink" Target="https://download.brainimagelibrary.org/d8/33/d833ba8bd931f23f/967540207" TargetMode="External"/><Relationship Id="rId3518" Type="http://schemas.openxmlformats.org/officeDocument/2006/relationships/hyperlink" Target="https://download.brainimagelibrary.org/6a/f7/6af7d728cf8826e0/0539049232/" TargetMode="External"/><Relationship Id="rId4849" Type="http://schemas.openxmlformats.org/officeDocument/2006/relationships/hyperlink" Target="https://download.brainimagelibrary.org/89/35/89350ee864e915a9/0539070968" TargetMode="External"/><Relationship Id="rId48" Type="http://schemas.openxmlformats.org/officeDocument/2006/relationships/hyperlink" Target="https://download.brainimagelibrary.org/dd/90/dd90893e7193151f/967660592" TargetMode="External"/><Relationship Id="rId47" Type="http://schemas.openxmlformats.org/officeDocument/2006/relationships/hyperlink" Target="https://download.brainimagelibrary.org/dd/90/dd90893e7193151f/967540207" TargetMode="External"/><Relationship Id="rId49" Type="http://schemas.openxmlformats.org/officeDocument/2006/relationships/hyperlink" Target="https://download.brainimagelibrary.org/74/02/7402741313727c9b/tissuecyte_data/0500370512/" TargetMode="External"/><Relationship Id="rId4840" Type="http://schemas.openxmlformats.org/officeDocument/2006/relationships/hyperlink" Target="https://download.brainimagelibrary.org/ff/a2/ffa289283e3c635c/0539061719/" TargetMode="External"/><Relationship Id="rId3511" Type="http://schemas.openxmlformats.org/officeDocument/2006/relationships/hyperlink" Target="https://download.brainimagelibrary.org/6a/f7/6af7d728cf8826e0/0539049060/" TargetMode="External"/><Relationship Id="rId4842" Type="http://schemas.openxmlformats.org/officeDocument/2006/relationships/hyperlink" Target="https://download.brainimagelibrary.org/ff/a2/ffa289283e3c635c/0539061899/" TargetMode="External"/><Relationship Id="rId3510" Type="http://schemas.openxmlformats.org/officeDocument/2006/relationships/hyperlink" Target="https://download.brainimagelibrary.org/6a/f7/6af7d728cf8826e0/0539049059/" TargetMode="External"/><Relationship Id="rId4841" Type="http://schemas.openxmlformats.org/officeDocument/2006/relationships/hyperlink" Target="https://download.brainimagelibrary.org/ff/a2/ffa289283e3c635c/0539061807/" TargetMode="External"/><Relationship Id="rId3502" Type="http://schemas.openxmlformats.org/officeDocument/2006/relationships/hyperlink" Target="https://download.brainimagelibrary.org/6a/f7/6af7d728cf8826e0/0539048980/" TargetMode="External"/><Relationship Id="rId4833" Type="http://schemas.openxmlformats.org/officeDocument/2006/relationships/hyperlink" Target="https://download.brainimagelibrary.org/ff/a2/ffa289283e3c635c/0539061349/" TargetMode="External"/><Relationship Id="rId3501" Type="http://schemas.openxmlformats.org/officeDocument/2006/relationships/hyperlink" Target="https://download.brainimagelibrary.org/6a/f7/6af7d728cf8826e0/0539048952/" TargetMode="External"/><Relationship Id="rId4832" Type="http://schemas.openxmlformats.org/officeDocument/2006/relationships/hyperlink" Target="https://download.brainimagelibrary.org/ff/a2/ffa289283e3c635c/0539061253/" TargetMode="External"/><Relationship Id="rId31" Type="http://schemas.openxmlformats.org/officeDocument/2006/relationships/hyperlink" Target="https://download.brainimagelibrary.org/61/f2/61f2ec024d5f6558/190604_JH_HK0155_PlexinD1LSLflp_AId_Insula_male_processed/" TargetMode="External"/><Relationship Id="rId3504" Type="http://schemas.openxmlformats.org/officeDocument/2006/relationships/hyperlink" Target="https://download.brainimagelibrary.org/6a/f7/6af7d728cf8826e0/0539048989/" TargetMode="External"/><Relationship Id="rId4835" Type="http://schemas.openxmlformats.org/officeDocument/2006/relationships/hyperlink" Target="https://download.brainimagelibrary.org/ff/a2/ffa289283e3c635c/0539061437/" TargetMode="External"/><Relationship Id="rId30" Type="http://schemas.openxmlformats.org/officeDocument/2006/relationships/hyperlink" Target="https://download.brainimagelibrary.org/9c/64/9c6442e30a8d12d9/191107_JH_HK0233_Fezf2LSLflp_Ald_insula_male_processed" TargetMode="External"/><Relationship Id="rId3503" Type="http://schemas.openxmlformats.org/officeDocument/2006/relationships/hyperlink" Target="https://download.brainimagelibrary.org/6a/f7/6af7d728cf8826e0/0539048982/" TargetMode="External"/><Relationship Id="rId4834" Type="http://schemas.openxmlformats.org/officeDocument/2006/relationships/hyperlink" Target="https://download.brainimagelibrary.org/ff/a2/ffa289283e3c635c/0539061351/" TargetMode="External"/><Relationship Id="rId33" Type="http://schemas.openxmlformats.org/officeDocument/2006/relationships/hyperlink" Target="https://download.brainimagelibrary.org/74/02/7402741313727c9b/tissuecyte_data/0500371125/" TargetMode="External"/><Relationship Id="rId3506" Type="http://schemas.openxmlformats.org/officeDocument/2006/relationships/hyperlink" Target="https://download.brainimagelibrary.org/6a/f7/6af7d728cf8826e0/0539049024/" TargetMode="External"/><Relationship Id="rId4837" Type="http://schemas.openxmlformats.org/officeDocument/2006/relationships/hyperlink" Target="https://download.brainimagelibrary.org/ff/a2/ffa289283e3c635c/0539061621/" TargetMode="External"/><Relationship Id="rId32" Type="http://schemas.openxmlformats.org/officeDocument/2006/relationships/hyperlink" Target="https://download.brainimagelibrary.org/74/02/7402741313727c9b/tissuecyte_data/0500369949/" TargetMode="External"/><Relationship Id="rId3505" Type="http://schemas.openxmlformats.org/officeDocument/2006/relationships/hyperlink" Target="https://download.brainimagelibrary.org/6a/f7/6af7d728cf8826e0/0539049002/" TargetMode="External"/><Relationship Id="rId4836" Type="http://schemas.openxmlformats.org/officeDocument/2006/relationships/hyperlink" Target="https://download.brainimagelibrary.org/ff/a2/ffa289283e3c635c/0539061452/" TargetMode="External"/><Relationship Id="rId35" Type="http://schemas.openxmlformats.org/officeDocument/2006/relationships/hyperlink" Target="https://download.brainimagelibrary.org/d9/b8/d9b827f296313258/1U01MH114829-01/SW190422-03A/" TargetMode="External"/><Relationship Id="rId3508" Type="http://schemas.openxmlformats.org/officeDocument/2006/relationships/hyperlink" Target="https://download.brainimagelibrary.org/6a/f7/6af7d728cf8826e0/0539049026/" TargetMode="External"/><Relationship Id="rId4839" Type="http://schemas.openxmlformats.org/officeDocument/2006/relationships/hyperlink" Target="https://download.brainimagelibrary.org/ff/a2/ffa289283e3c635c/0539061717/" TargetMode="External"/><Relationship Id="rId34" Type="http://schemas.openxmlformats.org/officeDocument/2006/relationships/hyperlink" Target="https://download.brainimagelibrary.org/4b/56/4b566d18d8902206/1U19MH114821-01/SW180117-01A/" TargetMode="External"/><Relationship Id="rId3507" Type="http://schemas.openxmlformats.org/officeDocument/2006/relationships/hyperlink" Target="https://download.brainimagelibrary.org/6a/f7/6af7d728cf8826e0/0539049025/" TargetMode="External"/><Relationship Id="rId4838" Type="http://schemas.openxmlformats.org/officeDocument/2006/relationships/hyperlink" Target="https://download.brainimagelibrary.org/ff/a2/ffa289283e3c635c/0539061623/" TargetMode="External"/><Relationship Id="rId3509" Type="http://schemas.openxmlformats.org/officeDocument/2006/relationships/hyperlink" Target="https://download.brainimagelibrary.org/6a/f7/6af7d728cf8826e0/0539049057/" TargetMode="External"/><Relationship Id="rId37" Type="http://schemas.openxmlformats.org/officeDocument/2006/relationships/hyperlink" Target="https://download.brainimagelibrary.org/d8/33/d833ba8bd931f23f/701223121" TargetMode="External"/><Relationship Id="rId36" Type="http://schemas.openxmlformats.org/officeDocument/2006/relationships/hyperlink" Target="https://download.brainimagelibrary.org/ec/80/ec8077684d25fc8b/0539062035" TargetMode="External"/><Relationship Id="rId39" Type="http://schemas.openxmlformats.org/officeDocument/2006/relationships/hyperlink" Target="https://download.brainimagelibrary.org/ef/b9/efb9b12ba2fab63d/859648891" TargetMode="External"/><Relationship Id="rId38" Type="http://schemas.openxmlformats.org/officeDocument/2006/relationships/hyperlink" Target="https://download.brainimagelibrary.org/d8/33/d833ba8bd931f23f/701225685" TargetMode="External"/><Relationship Id="rId3500" Type="http://schemas.openxmlformats.org/officeDocument/2006/relationships/hyperlink" Target="https://download.brainimagelibrary.org/6a/f7/6af7d728cf8826e0/0539048810/" TargetMode="External"/><Relationship Id="rId4831" Type="http://schemas.openxmlformats.org/officeDocument/2006/relationships/hyperlink" Target="https://download.brainimagelibrary.org/ff/a2/ffa289283e3c635c/0539061165/" TargetMode="External"/><Relationship Id="rId4830" Type="http://schemas.openxmlformats.org/officeDocument/2006/relationships/hyperlink" Target="https://download.brainimagelibrary.org/ff/a2/ffa289283e3c635c/0539060799/" TargetMode="External"/><Relationship Id="rId2203" Type="http://schemas.openxmlformats.org/officeDocument/2006/relationships/hyperlink" Target="https://download.brainimagelibrary.org/17/28/1728aaa5a67cb758/0539059901/" TargetMode="External"/><Relationship Id="rId3535" Type="http://schemas.openxmlformats.org/officeDocument/2006/relationships/hyperlink" Target="https://download.brainimagelibrary.org/6a/f7/6af7d728cf8826e0/0539049794/" TargetMode="External"/><Relationship Id="rId4866" Type="http://schemas.openxmlformats.org/officeDocument/2006/relationships/hyperlink" Target="https://download.brainimagelibrary.org/89/35/89350ee864e915a9/0539071765" TargetMode="External"/><Relationship Id="rId2204" Type="http://schemas.openxmlformats.org/officeDocument/2006/relationships/hyperlink" Target="https://download.brainimagelibrary.org/46/58/4658f51c330d9683/190123_JH_HK0086_PlexinD1LSLflp_SSs_S2_male_processed/" TargetMode="External"/><Relationship Id="rId3534" Type="http://schemas.openxmlformats.org/officeDocument/2006/relationships/hyperlink" Target="https://download.brainimagelibrary.org/6a/f7/6af7d728cf8826e0/0539049754/" TargetMode="External"/><Relationship Id="rId4865" Type="http://schemas.openxmlformats.org/officeDocument/2006/relationships/hyperlink" Target="https://download.brainimagelibrary.org/89/35/89350ee864e915a9/0539071753" TargetMode="External"/><Relationship Id="rId20" Type="http://schemas.openxmlformats.org/officeDocument/2006/relationships/hyperlink" Target="https://download.brainimagelibrary.org/e8/20/e820c8267a0cbedb/2018Q4_U01/SW180514-01A/" TargetMode="External"/><Relationship Id="rId2205" Type="http://schemas.openxmlformats.org/officeDocument/2006/relationships/hyperlink" Target="https://download.brainimagelibrary.org/4f/10/4f10a2aadca4a8fd/190215_JH_HK0103_Fezf2LSLflp_SSs_S2_male_processed/" TargetMode="External"/><Relationship Id="rId3537" Type="http://schemas.openxmlformats.org/officeDocument/2006/relationships/hyperlink" Target="https://download.brainimagelibrary.org/6a/f7/6af7d728cf8826e0/0539049804/" TargetMode="External"/><Relationship Id="rId4868" Type="http://schemas.openxmlformats.org/officeDocument/2006/relationships/hyperlink" Target="https://download.brainimagelibrary.org/89/35/89350ee864e915a9/0539071795" TargetMode="External"/><Relationship Id="rId2206" Type="http://schemas.openxmlformats.org/officeDocument/2006/relationships/hyperlink" Target="https://download.brainimagelibrary.org/5f/c8/5fc8fad41cb33d37/190304_JH_HK0112_Tle4LSLflp_SSs_S2_female_processed/" TargetMode="External"/><Relationship Id="rId3536" Type="http://schemas.openxmlformats.org/officeDocument/2006/relationships/hyperlink" Target="https://download.brainimagelibrary.org/6a/f7/6af7d728cf8826e0/0539049798/" TargetMode="External"/><Relationship Id="rId4867" Type="http://schemas.openxmlformats.org/officeDocument/2006/relationships/hyperlink" Target="https://download.brainimagelibrary.org/89/35/89350ee864e915a9/0539071771" TargetMode="External"/><Relationship Id="rId22" Type="http://schemas.openxmlformats.org/officeDocument/2006/relationships/hyperlink" Target="https://download.brainimagelibrary.org/61/90/6190bf65dac65960/1U19MH114831-01/SW210301-01A" TargetMode="External"/><Relationship Id="rId2207" Type="http://schemas.openxmlformats.org/officeDocument/2006/relationships/hyperlink" Target="https://download.brainimagelibrary.org/ec/80/ec8077684d25fc8b/0539058577" TargetMode="External"/><Relationship Id="rId3539" Type="http://schemas.openxmlformats.org/officeDocument/2006/relationships/hyperlink" Target="https://download.brainimagelibrary.org/6a/f7/6af7d728cf8826e0/0539049982/" TargetMode="External"/><Relationship Id="rId21" Type="http://schemas.openxmlformats.org/officeDocument/2006/relationships/hyperlink" Target="https://download.brainimagelibrary.org/bb/65/bb65b3ba913c2aa2/1U19MH114831-01/SW220214-01A" TargetMode="External"/><Relationship Id="rId2208" Type="http://schemas.openxmlformats.org/officeDocument/2006/relationships/hyperlink" Target="https://download.brainimagelibrary.org/ec/80/ec8077684d25fc8b/0539059746" TargetMode="External"/><Relationship Id="rId3538" Type="http://schemas.openxmlformats.org/officeDocument/2006/relationships/hyperlink" Target="https://download.brainimagelibrary.org/6a/f7/6af7d728cf8826e0/0539049942/" TargetMode="External"/><Relationship Id="rId4869" Type="http://schemas.openxmlformats.org/officeDocument/2006/relationships/hyperlink" Target="https://download.brainimagelibrary.org/89/35/89350ee864e915a9/0539071813" TargetMode="External"/><Relationship Id="rId24" Type="http://schemas.openxmlformats.org/officeDocument/2006/relationships/hyperlink" Target="https://download.brainimagelibrary.org/90/a9/90a90c314769c834/1U01MH114829-01/SW191004-09A" TargetMode="External"/><Relationship Id="rId2209" Type="http://schemas.openxmlformats.org/officeDocument/2006/relationships/hyperlink" Target="https://download.brainimagelibrary.org/ec/80/ec8077684d25fc8b/0539059845" TargetMode="External"/><Relationship Id="rId23" Type="http://schemas.openxmlformats.org/officeDocument/2006/relationships/hyperlink" Target="https://download.brainimagelibrary.org/90/a9/90a90c314769c834/1U01MH114829-01/SW191004-08A" TargetMode="External"/><Relationship Id="rId26" Type="http://schemas.openxmlformats.org/officeDocument/2006/relationships/hyperlink" Target="https://download.brainimagelibrary.org/e8/20/e820c8267a0cbedb/2018Q4_U01/SW180628-02A/" TargetMode="External"/><Relationship Id="rId25" Type="http://schemas.openxmlformats.org/officeDocument/2006/relationships/hyperlink" Target="https://download.brainimagelibrary.org/82/19/82197a758a3b87d2/1U19MH114821-01/SW210421-02A/" TargetMode="External"/><Relationship Id="rId28" Type="http://schemas.openxmlformats.org/officeDocument/2006/relationships/hyperlink" Target="https://download.brainimagelibrary.org/bb/65/bb65b3ba913c2aa2/1U19MH114831-01/SW220215-05A" TargetMode="External"/><Relationship Id="rId4860" Type="http://schemas.openxmlformats.org/officeDocument/2006/relationships/hyperlink" Target="https://download.brainimagelibrary.org/89/35/89350ee864e915a9/0539071259" TargetMode="External"/><Relationship Id="rId27" Type="http://schemas.openxmlformats.org/officeDocument/2006/relationships/hyperlink" Target="https://download.brainimagelibrary.org/67/8f/678f4a67584490df/1U19MH114831-01/SW210927-04A" TargetMode="External"/><Relationship Id="rId3531" Type="http://schemas.openxmlformats.org/officeDocument/2006/relationships/hyperlink" Target="https://download.brainimagelibrary.org/6a/f7/6af7d728cf8826e0/0539049614/" TargetMode="External"/><Relationship Id="rId4862" Type="http://schemas.openxmlformats.org/officeDocument/2006/relationships/hyperlink" Target="https://download.brainimagelibrary.org/89/35/89350ee864e915a9/0539071544" TargetMode="External"/><Relationship Id="rId29" Type="http://schemas.openxmlformats.org/officeDocument/2006/relationships/hyperlink" Target="https://download.brainimagelibrary.org/bb/65/bb65b3ba913c2aa2/1U19MH114831-01/SW220215-06A" TargetMode="External"/><Relationship Id="rId2200" Type="http://schemas.openxmlformats.org/officeDocument/2006/relationships/hyperlink" Target="https://download.brainimagelibrary.org/8d/8b/8d8bcf81b690b2de/1U19MH114831-01/SW190606-07A/" TargetMode="External"/><Relationship Id="rId3530" Type="http://schemas.openxmlformats.org/officeDocument/2006/relationships/hyperlink" Target="https://download.brainimagelibrary.org/6a/f7/6af7d728cf8826e0/0539049611/" TargetMode="External"/><Relationship Id="rId4861" Type="http://schemas.openxmlformats.org/officeDocument/2006/relationships/hyperlink" Target="https://download.brainimagelibrary.org/89/35/89350ee864e915a9/0539071337" TargetMode="External"/><Relationship Id="rId2201" Type="http://schemas.openxmlformats.org/officeDocument/2006/relationships/hyperlink" Target="https://download.brainimagelibrary.org/4b/56/4b566d18d8902206/1U19MH114821-01/SW181109-09A/" TargetMode="External"/><Relationship Id="rId3533" Type="http://schemas.openxmlformats.org/officeDocument/2006/relationships/hyperlink" Target="https://download.brainimagelibrary.org/6a/f7/6af7d728cf8826e0/0539049660/" TargetMode="External"/><Relationship Id="rId4864" Type="http://schemas.openxmlformats.org/officeDocument/2006/relationships/hyperlink" Target="https://download.brainimagelibrary.org/89/35/89350ee864e915a9/0539071729" TargetMode="External"/><Relationship Id="rId2202" Type="http://schemas.openxmlformats.org/officeDocument/2006/relationships/hyperlink" Target="https://download.brainimagelibrary.org/3a/c1/3ac1bdc022d0da78/193651-3" TargetMode="External"/><Relationship Id="rId3532" Type="http://schemas.openxmlformats.org/officeDocument/2006/relationships/hyperlink" Target="https://download.brainimagelibrary.org/6a/f7/6af7d728cf8826e0/0539049616/" TargetMode="External"/><Relationship Id="rId4863" Type="http://schemas.openxmlformats.org/officeDocument/2006/relationships/hyperlink" Target="https://download.brainimagelibrary.org/89/35/89350ee864e915a9/0539071552" TargetMode="External"/><Relationship Id="rId3524" Type="http://schemas.openxmlformats.org/officeDocument/2006/relationships/hyperlink" Target="https://download.brainimagelibrary.org/6a/f7/6af7d728cf8826e0/0539049344/" TargetMode="External"/><Relationship Id="rId4855" Type="http://schemas.openxmlformats.org/officeDocument/2006/relationships/hyperlink" Target="https://download.brainimagelibrary.org/89/35/89350ee864e915a9/0539071074" TargetMode="External"/><Relationship Id="rId3523" Type="http://schemas.openxmlformats.org/officeDocument/2006/relationships/hyperlink" Target="https://download.brainimagelibrary.org/6a/f7/6af7d728cf8826e0/0539049342/" TargetMode="External"/><Relationship Id="rId4854" Type="http://schemas.openxmlformats.org/officeDocument/2006/relationships/hyperlink" Target="https://download.brainimagelibrary.org/89/35/89350ee864e915a9/0539071070" TargetMode="External"/><Relationship Id="rId3526" Type="http://schemas.openxmlformats.org/officeDocument/2006/relationships/hyperlink" Target="https://download.brainimagelibrary.org/6a/f7/6af7d728cf8826e0/0539049450/" TargetMode="External"/><Relationship Id="rId4857" Type="http://schemas.openxmlformats.org/officeDocument/2006/relationships/hyperlink" Target="https://download.brainimagelibrary.org/89/35/89350ee864e915a9/0539071169" TargetMode="External"/><Relationship Id="rId3525" Type="http://schemas.openxmlformats.org/officeDocument/2006/relationships/hyperlink" Target="https://download.brainimagelibrary.org/6a/f7/6af7d728cf8826e0/0539049390/" TargetMode="External"/><Relationship Id="rId4856" Type="http://schemas.openxmlformats.org/officeDocument/2006/relationships/hyperlink" Target="https://download.brainimagelibrary.org/89/35/89350ee864e915a9/0539071157" TargetMode="External"/><Relationship Id="rId11" Type="http://schemas.openxmlformats.org/officeDocument/2006/relationships/hyperlink" Target="https://download.brainimagelibrary.org/5c/e8/5ce841021ae87be8/180831_JH_HK35_Fezf2LSLflp_ACAv_female_processed/" TargetMode="External"/><Relationship Id="rId3528" Type="http://schemas.openxmlformats.org/officeDocument/2006/relationships/hyperlink" Target="https://download.brainimagelibrary.org/6a/f7/6af7d728cf8826e0/0539049525/" TargetMode="External"/><Relationship Id="rId4859" Type="http://schemas.openxmlformats.org/officeDocument/2006/relationships/hyperlink" Target="https://download.brainimagelibrary.org/89/35/89350ee864e915a9/0539071239" TargetMode="External"/><Relationship Id="rId10" Type="http://schemas.openxmlformats.org/officeDocument/2006/relationships/hyperlink" Target="https://download.brainimagelibrary.org/17/28/1728aaa5a67cb758/0539057675/" TargetMode="External"/><Relationship Id="rId3527" Type="http://schemas.openxmlformats.org/officeDocument/2006/relationships/hyperlink" Target="https://download.brainimagelibrary.org/6a/f7/6af7d728cf8826e0/0539049504/" TargetMode="External"/><Relationship Id="rId4858" Type="http://schemas.openxmlformats.org/officeDocument/2006/relationships/hyperlink" Target="https://download.brainimagelibrary.org/89/35/89350ee864e915a9/0539071219" TargetMode="External"/><Relationship Id="rId13" Type="http://schemas.openxmlformats.org/officeDocument/2006/relationships/hyperlink" Target="https://download.brainimagelibrary.org/84/aa/84aa97d12a6c17ba/180517_HK_Tle4CingfemaleA16_processed/" TargetMode="External"/><Relationship Id="rId12" Type="http://schemas.openxmlformats.org/officeDocument/2006/relationships/hyperlink" Target="https://download.brainimagelibrary.org/ec/3d/ec3d1558fe82cb6a/190102_JH_HK0077_PlexinD1LSLflp_ACAv_female_processed/" TargetMode="External"/><Relationship Id="rId3529" Type="http://schemas.openxmlformats.org/officeDocument/2006/relationships/hyperlink" Target="https://download.brainimagelibrary.org/6a/f7/6af7d728cf8826e0/0539049608/" TargetMode="External"/><Relationship Id="rId15" Type="http://schemas.openxmlformats.org/officeDocument/2006/relationships/hyperlink" Target="https://download.brainimagelibrary.org/ec/80/ec8077684d25fc8b/0539059854" TargetMode="External"/><Relationship Id="rId14" Type="http://schemas.openxmlformats.org/officeDocument/2006/relationships/hyperlink" Target="https://download.brainimagelibrary.org/ec/80/ec8077684d25fc8b/0539059853" TargetMode="External"/><Relationship Id="rId17" Type="http://schemas.openxmlformats.org/officeDocument/2006/relationships/hyperlink" Target="https://download.brainimagelibrary.org/4b/56/4b566d18d8902206/1U19MH114821-01/SW180227-03A_olivaw/" TargetMode="External"/><Relationship Id="rId16" Type="http://schemas.openxmlformats.org/officeDocument/2006/relationships/hyperlink" Target="https://download.brainimagelibrary.org/90/a9/90a90c314769c834/1U01MH114829-01/SW190801-03A" TargetMode="External"/><Relationship Id="rId19" Type="http://schemas.openxmlformats.org/officeDocument/2006/relationships/hyperlink" Target="https://download.brainimagelibrary.org/90/a9/90a90c314769c834/1U01MH114829-01/SW190830-02A" TargetMode="External"/><Relationship Id="rId3520" Type="http://schemas.openxmlformats.org/officeDocument/2006/relationships/hyperlink" Target="https://download.brainimagelibrary.org/6a/f7/6af7d728cf8826e0/0539049247/" TargetMode="External"/><Relationship Id="rId4851" Type="http://schemas.openxmlformats.org/officeDocument/2006/relationships/hyperlink" Target="https://download.brainimagelibrary.org/89/35/89350ee864e915a9/0539070992" TargetMode="External"/><Relationship Id="rId18" Type="http://schemas.openxmlformats.org/officeDocument/2006/relationships/hyperlink" Target="https://download.brainimagelibrary.org/f1/6e/f16e93e3ff05538e/2018Q4_U19CSHL/SW180228-03A/" TargetMode="External"/><Relationship Id="rId4850" Type="http://schemas.openxmlformats.org/officeDocument/2006/relationships/hyperlink" Target="https://download.brainimagelibrary.org/89/35/89350ee864e915a9/0539070986" TargetMode="External"/><Relationship Id="rId3522" Type="http://schemas.openxmlformats.org/officeDocument/2006/relationships/hyperlink" Target="https://download.brainimagelibrary.org/6a/f7/6af7d728cf8826e0/0539049287/" TargetMode="External"/><Relationship Id="rId4853" Type="http://schemas.openxmlformats.org/officeDocument/2006/relationships/hyperlink" Target="https://download.brainimagelibrary.org/89/35/89350ee864e915a9/0539071050" TargetMode="External"/><Relationship Id="rId3521" Type="http://schemas.openxmlformats.org/officeDocument/2006/relationships/hyperlink" Target="https://download.brainimagelibrary.org/6a/f7/6af7d728cf8826e0/0539049257/" TargetMode="External"/><Relationship Id="rId4852" Type="http://schemas.openxmlformats.org/officeDocument/2006/relationships/hyperlink" Target="https://download.brainimagelibrary.org/89/35/89350ee864e915a9/0539071000" TargetMode="External"/><Relationship Id="rId84" Type="http://schemas.openxmlformats.org/officeDocument/2006/relationships/hyperlink" Target="https://download.brainimagelibrary.org/90/a9/90a90c314769c834/1U01MH114829-01/SW190905-03A" TargetMode="External"/><Relationship Id="rId1774" Type="http://schemas.openxmlformats.org/officeDocument/2006/relationships/hyperlink" Target="https://download.brainimagelibrary.org/ac/21/ac219516e07cf3c7/" TargetMode="External"/><Relationship Id="rId4800" Type="http://schemas.openxmlformats.org/officeDocument/2006/relationships/hyperlink" Target="https://download.brainimagelibrary.org/ff/a2/ffa289283e3c635c/0500370727/" TargetMode="External"/><Relationship Id="rId83" Type="http://schemas.openxmlformats.org/officeDocument/2006/relationships/hyperlink" Target="https://download.brainimagelibrary.org/90/a9/90a90c314769c834/1U01MH114829-01/SW190905-02A" TargetMode="External"/><Relationship Id="rId1775" Type="http://schemas.openxmlformats.org/officeDocument/2006/relationships/hyperlink" Target="https://download.brainimagelibrary.org/fc/9b/fc9bc2ebfeecf08f/" TargetMode="External"/><Relationship Id="rId86" Type="http://schemas.openxmlformats.org/officeDocument/2006/relationships/hyperlink" Target="https://download.brainimagelibrary.org/be/4e/be4e95b2c36e475b/1U19MH114831-01/SW210926-05A" TargetMode="External"/><Relationship Id="rId1776" Type="http://schemas.openxmlformats.org/officeDocument/2006/relationships/hyperlink" Target="https://download.brainimagelibrary.org/f1/76/f176797bfade9848/" TargetMode="External"/><Relationship Id="rId4802" Type="http://schemas.openxmlformats.org/officeDocument/2006/relationships/hyperlink" Target="https://download.brainimagelibrary.org/ff/a2/ffa289283e3c635c/0500372121/" TargetMode="External"/><Relationship Id="rId85" Type="http://schemas.openxmlformats.org/officeDocument/2006/relationships/hyperlink" Target="https://download.brainimagelibrary.org/90/a9/90a90c314769c834/1U01MH114829-01/SW190808-02A" TargetMode="External"/><Relationship Id="rId1777" Type="http://schemas.openxmlformats.org/officeDocument/2006/relationships/hyperlink" Target="https://download.brainimagelibrary.org/74/02/7402741313727c9b/tissuecyte_data/0500373086/" TargetMode="External"/><Relationship Id="rId4801" Type="http://schemas.openxmlformats.org/officeDocument/2006/relationships/hyperlink" Target="https://download.brainimagelibrary.org/ff/a2/ffa289283e3c635c/0500370739/" TargetMode="External"/><Relationship Id="rId88" Type="http://schemas.openxmlformats.org/officeDocument/2006/relationships/hyperlink" Target="https://download.brainimagelibrary.org/78/37/7837c3cf704aa7fc/2018-12-01" TargetMode="External"/><Relationship Id="rId1778" Type="http://schemas.openxmlformats.org/officeDocument/2006/relationships/hyperlink" Target="https://download.brainimagelibrary.org/e8/20/e820c8267a0cbedb/2018Q4_U01/SW180405-02A/" TargetMode="External"/><Relationship Id="rId4804" Type="http://schemas.openxmlformats.org/officeDocument/2006/relationships/hyperlink" Target="https://download.brainimagelibrary.org/ff/a2/ffa289283e3c635c/0539056289/" TargetMode="External"/><Relationship Id="rId87" Type="http://schemas.openxmlformats.org/officeDocument/2006/relationships/hyperlink" Target="https://download.brainimagelibrary.org/e8/20/e820c8267a0cbedb/2018Q4_U01/SW180629-05A/" TargetMode="External"/><Relationship Id="rId1779" Type="http://schemas.openxmlformats.org/officeDocument/2006/relationships/hyperlink" Target="https://download.brainimagelibrary.org/fc/4c/fc4c2570c3711952" TargetMode="External"/><Relationship Id="rId4803" Type="http://schemas.openxmlformats.org/officeDocument/2006/relationships/hyperlink" Target="https://download.brainimagelibrary.org/ff/a2/ffa289283e3c635c/0500372675/" TargetMode="External"/><Relationship Id="rId4806" Type="http://schemas.openxmlformats.org/officeDocument/2006/relationships/hyperlink" Target="https://download.brainimagelibrary.org/ff/a2/ffa289283e3c635c/0539056482/" TargetMode="External"/><Relationship Id="rId89" Type="http://schemas.openxmlformats.org/officeDocument/2006/relationships/hyperlink" Target="https://download.brainimagelibrary.org/87/29/8729e953896c2be0/2018-08-01" TargetMode="External"/><Relationship Id="rId4805" Type="http://schemas.openxmlformats.org/officeDocument/2006/relationships/hyperlink" Target="https://download.brainimagelibrary.org/ff/a2/ffa289283e3c635c/0539056469/" TargetMode="External"/><Relationship Id="rId4808" Type="http://schemas.openxmlformats.org/officeDocument/2006/relationships/hyperlink" Target="https://download.brainimagelibrary.org/ff/a2/ffa289283e3c635c/0539056653/" TargetMode="External"/><Relationship Id="rId4807" Type="http://schemas.openxmlformats.org/officeDocument/2006/relationships/hyperlink" Target="https://download.brainimagelibrary.org/ff/a2/ffa289283e3c635c/0539056567/" TargetMode="External"/><Relationship Id="rId4809" Type="http://schemas.openxmlformats.org/officeDocument/2006/relationships/hyperlink" Target="https://download.brainimagelibrary.org/ff/a2/ffa289283e3c635c/0539056655/" TargetMode="External"/><Relationship Id="rId80" Type="http://schemas.openxmlformats.org/officeDocument/2006/relationships/hyperlink" Target="https://download.brainimagelibrary.org/18/a7/18a7be960ea940f8/pRF1MOUSEsMMrBiM024d210604tNISSLn5/" TargetMode="External"/><Relationship Id="rId82" Type="http://schemas.openxmlformats.org/officeDocument/2006/relationships/hyperlink" Target="https://download.brainimagelibrary.org/82/e9/82e9592c90c456ef/1U01MH114829-01/SW190312-04A/" TargetMode="External"/><Relationship Id="rId81" Type="http://schemas.openxmlformats.org/officeDocument/2006/relationships/hyperlink" Target="https://download.brainimagelibrary.org/ec/80/ec8077684d25fc8b/0539058549" TargetMode="External"/><Relationship Id="rId1770" Type="http://schemas.openxmlformats.org/officeDocument/2006/relationships/hyperlink" Target="https://download.brainimagelibrary.org/5d/23/5d23af21b7e47159/" TargetMode="External"/><Relationship Id="rId1771" Type="http://schemas.openxmlformats.org/officeDocument/2006/relationships/hyperlink" Target="https://download.brainimagelibrary.org/5f/91/5f91cab67a9c1a81/" TargetMode="External"/><Relationship Id="rId1772" Type="http://schemas.openxmlformats.org/officeDocument/2006/relationships/hyperlink" Target="https://download.brainimagelibrary.org/60/5a/605ad2db89717ae2/" TargetMode="External"/><Relationship Id="rId1773" Type="http://schemas.openxmlformats.org/officeDocument/2006/relationships/hyperlink" Target="https://download.brainimagelibrary.org/81/35/81351c83dc94acd3/" TargetMode="External"/><Relationship Id="rId73" Type="http://schemas.openxmlformats.org/officeDocument/2006/relationships/hyperlink" Target="https://download.brainimagelibrary.org/17/28/1728aaa5a67cb758/0539061318/" TargetMode="External"/><Relationship Id="rId1763" Type="http://schemas.openxmlformats.org/officeDocument/2006/relationships/hyperlink" Target="https://download.brainimagelibrary.org/1e/4b/1e4b386153bafe35/" TargetMode="External"/><Relationship Id="rId72" Type="http://schemas.openxmlformats.org/officeDocument/2006/relationships/hyperlink" Target="https://download.brainimagelibrary.org/17/28/1728aaa5a67cb758/0539059486/" TargetMode="External"/><Relationship Id="rId1764" Type="http://schemas.openxmlformats.org/officeDocument/2006/relationships/hyperlink" Target="https://download.brainimagelibrary.org/33/9b/339bbe4c4d1bbe2f/" TargetMode="External"/><Relationship Id="rId75" Type="http://schemas.openxmlformats.org/officeDocument/2006/relationships/hyperlink" Target="https://download.brainimagelibrary.org/ec/80/ec8077684d25fc8b/0539059242" TargetMode="External"/><Relationship Id="rId1765" Type="http://schemas.openxmlformats.org/officeDocument/2006/relationships/hyperlink" Target="https://download.brainimagelibrary.org/34/1e/341e1265637c09ec/" TargetMode="External"/><Relationship Id="rId74" Type="http://schemas.openxmlformats.org/officeDocument/2006/relationships/hyperlink" Target="https://download.brainimagelibrary.org/17/28/1728aaa5a67cb758/0539061640/" TargetMode="External"/><Relationship Id="rId1766" Type="http://schemas.openxmlformats.org/officeDocument/2006/relationships/hyperlink" Target="https://download.brainimagelibrary.org/45/86/4586b41fee2bbfba/" TargetMode="External"/><Relationship Id="rId77" Type="http://schemas.openxmlformats.org/officeDocument/2006/relationships/hyperlink" Target="https://download.brainimagelibrary.org/ec/80/ec8077684d25fc8b/0539060537" TargetMode="External"/><Relationship Id="rId1767" Type="http://schemas.openxmlformats.org/officeDocument/2006/relationships/hyperlink" Target="https://download.brainimagelibrary.org/49/a9/49a9dd313628771f/" TargetMode="External"/><Relationship Id="rId76" Type="http://schemas.openxmlformats.org/officeDocument/2006/relationships/hyperlink" Target="https://download.brainimagelibrary.org/ec/80/ec8077684d25fc8b/0539060234" TargetMode="External"/><Relationship Id="rId1768" Type="http://schemas.openxmlformats.org/officeDocument/2006/relationships/hyperlink" Target="https://download.brainimagelibrary.org/4c/ec/4cec0b858931b878/" TargetMode="External"/><Relationship Id="rId79" Type="http://schemas.openxmlformats.org/officeDocument/2006/relationships/hyperlink" Target="https://download.brainimagelibrary.org/e8/20/e820c8267a0cbedb/2018Q4_U01/SW180926-02A/" TargetMode="External"/><Relationship Id="rId1769" Type="http://schemas.openxmlformats.org/officeDocument/2006/relationships/hyperlink" Target="https://download.brainimagelibrary.org/50/d0/50d0bcb8db227cd6/" TargetMode="External"/><Relationship Id="rId78" Type="http://schemas.openxmlformats.org/officeDocument/2006/relationships/hyperlink" Target="https://download.brainimagelibrary.org/82/19/82197a758a3b87d2/1U19MH114821-01/SW190315-09A/" TargetMode="External"/><Relationship Id="rId71" Type="http://schemas.openxmlformats.org/officeDocument/2006/relationships/hyperlink" Target="https://download.brainimagelibrary.org/17/28/1728aaa5a67cb758/0539057777/" TargetMode="External"/><Relationship Id="rId70" Type="http://schemas.openxmlformats.org/officeDocument/2006/relationships/hyperlink" Target="https://download.brainimagelibrary.org/17/28/1728aaa5a67cb758/0539057684/" TargetMode="External"/><Relationship Id="rId1760" Type="http://schemas.openxmlformats.org/officeDocument/2006/relationships/hyperlink" Target="https://download.brainimagelibrary.org/8d/ad/8dade6699fc4d327/SW171219-01A/" TargetMode="External"/><Relationship Id="rId1761" Type="http://schemas.openxmlformats.org/officeDocument/2006/relationships/hyperlink" Target="https://download.brainimagelibrary.org/08/8e/088ec0d5ccb2fa1d/" TargetMode="External"/><Relationship Id="rId1762" Type="http://schemas.openxmlformats.org/officeDocument/2006/relationships/hyperlink" Target="https://download.brainimagelibrary.org/0b/e4/0be4b0fe677f48c2/" TargetMode="External"/><Relationship Id="rId62" Type="http://schemas.openxmlformats.org/officeDocument/2006/relationships/hyperlink" Target="https://download.brainimagelibrary.org/74/02/7402741313727c9b/tissuecyte_data/0500371183/" TargetMode="External"/><Relationship Id="rId1796" Type="http://schemas.openxmlformats.org/officeDocument/2006/relationships/hyperlink" Target="https://download.brainimagelibrary.org/d9/b8/d9b827f296313258/1U01MH114829-01/SW190312-05A/" TargetMode="External"/><Relationship Id="rId4822" Type="http://schemas.openxmlformats.org/officeDocument/2006/relationships/hyperlink" Target="https://download.brainimagelibrary.org/ff/a2/ffa289283e3c635c/0539058692/" TargetMode="External"/><Relationship Id="rId61" Type="http://schemas.openxmlformats.org/officeDocument/2006/relationships/hyperlink" Target="https://download.brainimagelibrary.org/74/02/7402741313727c9b/tissuecyte_data/0500370844/" TargetMode="External"/><Relationship Id="rId1797" Type="http://schemas.openxmlformats.org/officeDocument/2006/relationships/hyperlink" Target="https://download.brainimagelibrary.org/d8/33/d833ba8bd931f23f/907564709" TargetMode="External"/><Relationship Id="rId4821" Type="http://schemas.openxmlformats.org/officeDocument/2006/relationships/hyperlink" Target="https://download.brainimagelibrary.org/ff/a2/ffa289283e3c635c/0539058679/" TargetMode="External"/><Relationship Id="rId64" Type="http://schemas.openxmlformats.org/officeDocument/2006/relationships/hyperlink" Target="https://download.brainimagelibrary.org/74/02/7402741313727c9b/tissuecyte_data/0500371984/" TargetMode="External"/><Relationship Id="rId1798" Type="http://schemas.openxmlformats.org/officeDocument/2006/relationships/hyperlink" Target="https://download.brainimagelibrary.org/d8/33/d833ba8bd931f23f/907584932" TargetMode="External"/><Relationship Id="rId4824" Type="http://schemas.openxmlformats.org/officeDocument/2006/relationships/hyperlink" Target="https://download.brainimagelibrary.org/ff/a2/ffa289283e3c635c/0539059244/" TargetMode="External"/><Relationship Id="rId63" Type="http://schemas.openxmlformats.org/officeDocument/2006/relationships/hyperlink" Target="https://download.brainimagelibrary.org/74/02/7402741313727c9b/tissuecyte_data/0500371769/" TargetMode="External"/><Relationship Id="rId1799" Type="http://schemas.openxmlformats.org/officeDocument/2006/relationships/hyperlink" Target="https://download.brainimagelibrary.org/d8/33/d833ba8bd931f23f/907585117" TargetMode="External"/><Relationship Id="rId4823" Type="http://schemas.openxmlformats.org/officeDocument/2006/relationships/hyperlink" Target="https://download.brainimagelibrary.org/ff/a2/ffa289283e3c635c/0539059231/" TargetMode="External"/><Relationship Id="rId66" Type="http://schemas.openxmlformats.org/officeDocument/2006/relationships/hyperlink" Target="https://download.brainimagelibrary.org/74/02/7402741313727c9b/tissuecyte_data/0500372519/" TargetMode="External"/><Relationship Id="rId4826" Type="http://schemas.openxmlformats.org/officeDocument/2006/relationships/hyperlink" Target="https://download.brainimagelibrary.org/ff/a2/ffa289283e3c635c/0539059612/" TargetMode="External"/><Relationship Id="rId65" Type="http://schemas.openxmlformats.org/officeDocument/2006/relationships/hyperlink" Target="https://download.brainimagelibrary.org/74/02/7402741313727c9b/tissuecyte_data/0500372194/" TargetMode="External"/><Relationship Id="rId4825" Type="http://schemas.openxmlformats.org/officeDocument/2006/relationships/hyperlink" Target="https://download.brainimagelibrary.org/ff/a2/ffa289283e3c635c/0539059325/" TargetMode="External"/><Relationship Id="rId68" Type="http://schemas.openxmlformats.org/officeDocument/2006/relationships/hyperlink" Target="https://download.brainimagelibrary.org/3a/c1/3ac1bdc022d0da78/201720-28" TargetMode="External"/><Relationship Id="rId4828" Type="http://schemas.openxmlformats.org/officeDocument/2006/relationships/hyperlink" Target="https://download.brainimagelibrary.org/ff/a2/ffa289283e3c635c/0539060519/" TargetMode="External"/><Relationship Id="rId67" Type="http://schemas.openxmlformats.org/officeDocument/2006/relationships/hyperlink" Target="https://download.brainimagelibrary.org/3a/c1/3ac1bdc022d0da78/201716-20" TargetMode="External"/><Relationship Id="rId4827" Type="http://schemas.openxmlformats.org/officeDocument/2006/relationships/hyperlink" Target="https://download.brainimagelibrary.org/ff/a2/ffa289283e3c635c/0539059695/" TargetMode="External"/><Relationship Id="rId4829" Type="http://schemas.openxmlformats.org/officeDocument/2006/relationships/hyperlink" Target="https://download.brainimagelibrary.org/ff/a2/ffa289283e3c635c/0539060797/" TargetMode="External"/><Relationship Id="rId60" Type="http://schemas.openxmlformats.org/officeDocument/2006/relationships/hyperlink" Target="https://download.brainimagelibrary.org/74/02/7402741313727c9b/tissuecyte_data/0500369943/" TargetMode="External"/><Relationship Id="rId69" Type="http://schemas.openxmlformats.org/officeDocument/2006/relationships/hyperlink" Target="https://download.brainimagelibrary.org/17/28/1728aaa5a67cb758/0539056902/" TargetMode="External"/><Relationship Id="rId1790" Type="http://schemas.openxmlformats.org/officeDocument/2006/relationships/hyperlink" Target="https://download.brainimagelibrary.org/80/5f/805f9cd762246ec9/190312_JH_HK0116_Tle4LSLflp_ORBm_MO_male_processed/" TargetMode="External"/><Relationship Id="rId1791" Type="http://schemas.openxmlformats.org/officeDocument/2006/relationships/hyperlink" Target="https://download.brainimagelibrary.org/fb/eb/fbeb93af8de3b2ba/191009_JH_HK0229_Tle4LSLflp_ORBvl_VO_female_processed" TargetMode="External"/><Relationship Id="rId1792" Type="http://schemas.openxmlformats.org/officeDocument/2006/relationships/hyperlink" Target="https://download.brainimagelibrary.org/49/33/493378786ca713dc/190213_JH_HK0101_Fezf2LSLflp_ORBvl_VO_male_processed/" TargetMode="External"/><Relationship Id="rId1793" Type="http://schemas.openxmlformats.org/officeDocument/2006/relationships/hyperlink" Target="https://download.brainimagelibrary.org/7d/44/7d44575c07290d58/181217_JH_HK0072_PlexinD1LSLflp_ORBvl_VO_male_processed" TargetMode="External"/><Relationship Id="rId1794" Type="http://schemas.openxmlformats.org/officeDocument/2006/relationships/hyperlink" Target="https://download.brainimagelibrary.org/82/e9/82e9592c90c456ef/1U01MH114829-01/SW190215-02A/" TargetMode="External"/><Relationship Id="rId4820" Type="http://schemas.openxmlformats.org/officeDocument/2006/relationships/hyperlink" Target="https://download.brainimagelibrary.org/ff/a2/ffa289283e3c635c/0539058221/" TargetMode="External"/><Relationship Id="rId1795" Type="http://schemas.openxmlformats.org/officeDocument/2006/relationships/hyperlink" Target="https://download.brainimagelibrary.org/e8/20/e820c8267a0cbedb/2018Q4_U01/SW180612-01A/" TargetMode="External"/><Relationship Id="rId51" Type="http://schemas.openxmlformats.org/officeDocument/2006/relationships/hyperlink" Target="https://download.brainimagelibrary.org/82/e9/82e9592c90c456ef/1U01MH114829-01/SW190225-02A/" TargetMode="External"/><Relationship Id="rId1785" Type="http://schemas.openxmlformats.org/officeDocument/2006/relationships/hyperlink" Target="https://download.brainimagelibrary.org/08/40/08407976f55bb1f0/190117_JH_HK0083_PlexinD1LSLflp_ORBl_LO_male_processed/" TargetMode="External"/><Relationship Id="rId4811" Type="http://schemas.openxmlformats.org/officeDocument/2006/relationships/hyperlink" Target="https://download.brainimagelibrary.org/ff/a2/ffa289283e3c635c/0539056751/" TargetMode="External"/><Relationship Id="rId50" Type="http://schemas.openxmlformats.org/officeDocument/2006/relationships/hyperlink" Target="https://download.brainimagelibrary.org/74/02/7402741313727c9b/tissuecyte_data/0500370762/" TargetMode="External"/><Relationship Id="rId1786" Type="http://schemas.openxmlformats.org/officeDocument/2006/relationships/hyperlink" Target="https://download.brainimagelibrary.org/a6/7f/a67fa39adb4b7ef5/190301_JH_HK0111_Fezf2LSLflp_ORBl_LO_female_processed/" TargetMode="External"/><Relationship Id="rId4810" Type="http://schemas.openxmlformats.org/officeDocument/2006/relationships/hyperlink" Target="https://download.brainimagelibrary.org/ff/a2/ffa289283e3c635c/0539056666/" TargetMode="External"/><Relationship Id="rId53" Type="http://schemas.openxmlformats.org/officeDocument/2006/relationships/hyperlink" Target="https://download.brainimagelibrary.org/06/35/0635a0b3b0954c7e/20190807cdh_exp_with_3_genes/" TargetMode="External"/><Relationship Id="rId1787" Type="http://schemas.openxmlformats.org/officeDocument/2006/relationships/hyperlink" Target="https://download.brainimagelibrary.org/b2/cb/b2cb49e24a446fac/190523_JH_HK0152_PlexinD1LSLflp_ORBl_LO_female_processed/" TargetMode="External"/><Relationship Id="rId4813" Type="http://schemas.openxmlformats.org/officeDocument/2006/relationships/hyperlink" Target="https://download.brainimagelibrary.org/ff/a2/ffa289283e3c635c/0539056839/" TargetMode="External"/><Relationship Id="rId52" Type="http://schemas.openxmlformats.org/officeDocument/2006/relationships/hyperlink" Target="https://download.brainimagelibrary.org/82/e9/82e9592c90c456ef/1U01MH114829-01/SW181212-01A/" TargetMode="External"/><Relationship Id="rId1788" Type="http://schemas.openxmlformats.org/officeDocument/2006/relationships/hyperlink" Target="https://download.brainimagelibrary.org/d9/b8/d9b827f296313258/1U01MH114829-01/SW181030-03A/" TargetMode="External"/><Relationship Id="rId4812" Type="http://schemas.openxmlformats.org/officeDocument/2006/relationships/hyperlink" Target="https://download.brainimagelibrary.org/ff/a2/ffa289283e3c635c/0539056837/" TargetMode="External"/><Relationship Id="rId55" Type="http://schemas.openxmlformats.org/officeDocument/2006/relationships/hyperlink" Target="https://download.brainimagelibrary.org/06/35/0635a0b3b0954c7e/20190916barseq_sample_2/" TargetMode="External"/><Relationship Id="rId1789" Type="http://schemas.openxmlformats.org/officeDocument/2006/relationships/hyperlink" Target="https://download.brainimagelibrary.org/33/b7/33b777ba2f69c2a7/191027_JH_HK0231_Fezf2LSLflp_ORBm_MO_female_processed" TargetMode="External"/><Relationship Id="rId4815" Type="http://schemas.openxmlformats.org/officeDocument/2006/relationships/hyperlink" Target="https://download.brainimagelibrary.org/ff/a2/ffa289283e3c635c/0539056933/" TargetMode="External"/><Relationship Id="rId54" Type="http://schemas.openxmlformats.org/officeDocument/2006/relationships/hyperlink" Target="https://download.brainimagelibrary.org/06/35/0635a0b3b0954c7e/20190814cadherinsandbarcode/" TargetMode="External"/><Relationship Id="rId4814" Type="http://schemas.openxmlformats.org/officeDocument/2006/relationships/hyperlink" Target="https://download.brainimagelibrary.org/ff/a2/ffa289283e3c635c/0539056850/" TargetMode="External"/><Relationship Id="rId57" Type="http://schemas.openxmlformats.org/officeDocument/2006/relationships/hyperlink" Target="https://download.brainimagelibrary.org/9d/c7/9dc7eb075dc9e3a1/190320_JH_HK0122_PlexinD1LSLflp_AUD_A1_male_processed/" TargetMode="External"/><Relationship Id="rId4817" Type="http://schemas.openxmlformats.org/officeDocument/2006/relationships/hyperlink" Target="https://download.brainimagelibrary.org/ff/a2/ffa289283e3c635c/0539057305/" TargetMode="External"/><Relationship Id="rId56" Type="http://schemas.openxmlformats.org/officeDocument/2006/relationships/hyperlink" Target="https://download.brainimagelibrary.org/87/8c/878c234a77272f85/190225_JH_HK0109_Fezf2LSLflp_AUDp_A1_female_processed/" TargetMode="External"/><Relationship Id="rId4816" Type="http://schemas.openxmlformats.org/officeDocument/2006/relationships/hyperlink" Target="https://download.brainimagelibrary.org/ff/a2/ffa289283e3c635c/0539057121/" TargetMode="External"/><Relationship Id="rId4819" Type="http://schemas.openxmlformats.org/officeDocument/2006/relationships/hyperlink" Target="https://download.brainimagelibrary.org/ff/a2/ffa289283e3c635c/0539057575/" TargetMode="External"/><Relationship Id="rId4818" Type="http://schemas.openxmlformats.org/officeDocument/2006/relationships/hyperlink" Target="https://download.brainimagelibrary.org/ff/a2/ffa289283e3c635c/0539057391/" TargetMode="External"/><Relationship Id="rId59" Type="http://schemas.openxmlformats.org/officeDocument/2006/relationships/hyperlink" Target="https://download.brainimagelibrary.org/74/02/7402741313727c9b/tissuecyte_data/0500369802/" TargetMode="External"/><Relationship Id="rId58" Type="http://schemas.openxmlformats.org/officeDocument/2006/relationships/hyperlink" Target="https://download.brainimagelibrary.org/e1/74/e174f5232b856887/190118_JH_HK0084_Tle4LSLflp_AUDp_A1_male_processed/" TargetMode="External"/><Relationship Id="rId1780" Type="http://schemas.openxmlformats.org/officeDocument/2006/relationships/hyperlink" Target="https://download.brainimagelibrary.org/69/fe/69fe931fee2b2215/966905488" TargetMode="External"/><Relationship Id="rId1781" Type="http://schemas.openxmlformats.org/officeDocument/2006/relationships/hyperlink" Target="https://download.brainimagelibrary.org/85/f4/85f4b93699151f1c/966910744" TargetMode="External"/><Relationship Id="rId1782" Type="http://schemas.openxmlformats.org/officeDocument/2006/relationships/hyperlink" Target="https://download.brainimagelibrary.org/dd/90/dd90893e7193151f/966905488" TargetMode="External"/><Relationship Id="rId1783" Type="http://schemas.openxmlformats.org/officeDocument/2006/relationships/hyperlink" Target="https://download.brainimagelibrary.org/dd/90/dd90893e7193151f/966910744" TargetMode="External"/><Relationship Id="rId1784" Type="http://schemas.openxmlformats.org/officeDocument/2006/relationships/hyperlink" Target="https://download.brainimagelibrary.org/eb/ce/ebce8fe0d38c0cfb/191028_JH_HK0230_Fezf2LSLflp_ORBl_VLO_female_processed" TargetMode="External"/><Relationship Id="rId2269" Type="http://schemas.openxmlformats.org/officeDocument/2006/relationships/hyperlink" Target="https://download.brainimagelibrary.org/94/20/9420c35f691314ce/" TargetMode="External"/><Relationship Id="rId349" Type="http://schemas.openxmlformats.org/officeDocument/2006/relationships/hyperlink" Target="https://download.brainimagelibrary.org/56/fb/56fb1b25ca6b5fae/OTR-eGFP/OTR-eGFP_P21_M3" TargetMode="External"/><Relationship Id="rId348" Type="http://schemas.openxmlformats.org/officeDocument/2006/relationships/hyperlink" Target="https://download.brainimagelibrary.org/56/fb/56fb1b25ca6b5fae/OTR-eGFP/OTR-eGFP_P21_M2" TargetMode="External"/><Relationship Id="rId347" Type="http://schemas.openxmlformats.org/officeDocument/2006/relationships/hyperlink" Target="https://download.brainimagelibrary.org/56/fb/56fb1b25ca6b5fae/OTR-eGFP/OTR-eGFP_P21_M1" TargetMode="External"/><Relationship Id="rId346" Type="http://schemas.openxmlformats.org/officeDocument/2006/relationships/hyperlink" Target="https://download.brainimagelibrary.org/56/fb/56fb1b25ca6b5fae/OTR-eGFP/OTR-eGFP_P21_F4" TargetMode="External"/><Relationship Id="rId3591" Type="http://schemas.openxmlformats.org/officeDocument/2006/relationships/hyperlink" Target="https://download.brainimagelibrary.org/6a/f7/6af7d728cf8826e0/0539051862/" TargetMode="External"/><Relationship Id="rId2260" Type="http://schemas.openxmlformats.org/officeDocument/2006/relationships/hyperlink" Target="https://download.brainimagelibrary.org/18/f7/18f76241f759e385/" TargetMode="External"/><Relationship Id="rId3590" Type="http://schemas.openxmlformats.org/officeDocument/2006/relationships/hyperlink" Target="https://download.brainimagelibrary.org/6a/f7/6af7d728cf8826e0/0539051825/" TargetMode="External"/><Relationship Id="rId341" Type="http://schemas.openxmlformats.org/officeDocument/2006/relationships/hyperlink" Target="https://download.brainimagelibrary.org/56/fb/56fb1b25ca6b5fae/OTR-eGFP/OTR-eGFP_P14_M2" TargetMode="External"/><Relationship Id="rId2261" Type="http://schemas.openxmlformats.org/officeDocument/2006/relationships/hyperlink" Target="https://download.brainimagelibrary.org/1d/b3/1db302864b73a3e4/" TargetMode="External"/><Relationship Id="rId3593" Type="http://schemas.openxmlformats.org/officeDocument/2006/relationships/hyperlink" Target="https://download.brainimagelibrary.org/6a/f7/6af7d728cf8826e0/0539056536/" TargetMode="External"/><Relationship Id="rId340" Type="http://schemas.openxmlformats.org/officeDocument/2006/relationships/hyperlink" Target="https://download.brainimagelibrary.org/56/fb/56fb1b25ca6b5fae/OTR-eGFP/OTR-eGFP_P14_M1" TargetMode="External"/><Relationship Id="rId2262" Type="http://schemas.openxmlformats.org/officeDocument/2006/relationships/hyperlink" Target="https://download.brainimagelibrary.org/26/2e/262e25341d9d686b/" TargetMode="External"/><Relationship Id="rId3592" Type="http://schemas.openxmlformats.org/officeDocument/2006/relationships/hyperlink" Target="https://download.brainimagelibrary.org/6a/f7/6af7d728cf8826e0/0539056407/" TargetMode="External"/><Relationship Id="rId2263" Type="http://schemas.openxmlformats.org/officeDocument/2006/relationships/hyperlink" Target="https://download.brainimagelibrary.org/2f/c5/2fc5d038bdd1e43d/" TargetMode="External"/><Relationship Id="rId3595" Type="http://schemas.openxmlformats.org/officeDocument/2006/relationships/hyperlink" Target="https://download.brainimagelibrary.org/6a/f7/6af7d728cf8826e0/0539056720/" TargetMode="External"/><Relationship Id="rId2264" Type="http://schemas.openxmlformats.org/officeDocument/2006/relationships/hyperlink" Target="https://download.brainimagelibrary.org/46/6a/466a6b7083d1c1b9/" TargetMode="External"/><Relationship Id="rId3594" Type="http://schemas.openxmlformats.org/officeDocument/2006/relationships/hyperlink" Target="https://download.brainimagelibrary.org/6a/f7/6af7d728cf8826e0/0539056591/" TargetMode="External"/><Relationship Id="rId345" Type="http://schemas.openxmlformats.org/officeDocument/2006/relationships/hyperlink" Target="https://download.brainimagelibrary.org/56/fb/56fb1b25ca6b5fae/OTR-eGFP/OTR-eGFP_P21_F3" TargetMode="External"/><Relationship Id="rId2265" Type="http://schemas.openxmlformats.org/officeDocument/2006/relationships/hyperlink" Target="https://download.brainimagelibrary.org/47/46/4746eb5efa9df886/" TargetMode="External"/><Relationship Id="rId3597" Type="http://schemas.openxmlformats.org/officeDocument/2006/relationships/hyperlink" Target="https://download.brainimagelibrary.org/6a/f7/6af7d728cf8826e0/0539057307/" TargetMode="External"/><Relationship Id="rId344" Type="http://schemas.openxmlformats.org/officeDocument/2006/relationships/hyperlink" Target="https://download.brainimagelibrary.org/56/fb/56fb1b25ca6b5fae/OTR-eGFP/OTR-eGFP_P21_F2" TargetMode="External"/><Relationship Id="rId2266" Type="http://schemas.openxmlformats.org/officeDocument/2006/relationships/hyperlink" Target="https://download.brainimagelibrary.org/75/6b/756b66e9c05c982c/" TargetMode="External"/><Relationship Id="rId3596" Type="http://schemas.openxmlformats.org/officeDocument/2006/relationships/hyperlink" Target="https://download.brainimagelibrary.org/6a/f7/6af7d728cf8826e0/0539057224/" TargetMode="External"/><Relationship Id="rId343" Type="http://schemas.openxmlformats.org/officeDocument/2006/relationships/hyperlink" Target="https://download.brainimagelibrary.org/56/fb/56fb1b25ca6b5fae/OTR-eGFP/OTR-eGFP_P21_F1" TargetMode="External"/><Relationship Id="rId2267" Type="http://schemas.openxmlformats.org/officeDocument/2006/relationships/hyperlink" Target="https://download.brainimagelibrary.org/7f/71/7f717d7ca7f483e0/" TargetMode="External"/><Relationship Id="rId3599" Type="http://schemas.openxmlformats.org/officeDocument/2006/relationships/hyperlink" Target="https://download.brainimagelibrary.org/6a/f7/6af7d728cf8826e0/0539057592/" TargetMode="External"/><Relationship Id="rId342" Type="http://schemas.openxmlformats.org/officeDocument/2006/relationships/hyperlink" Target="https://download.brainimagelibrary.org/56/fb/56fb1b25ca6b5fae/OTR-eGFP/OTR-eGFP_P14_M3" TargetMode="External"/><Relationship Id="rId2268" Type="http://schemas.openxmlformats.org/officeDocument/2006/relationships/hyperlink" Target="https://download.brainimagelibrary.org/86/43/86436bc9521b234c/" TargetMode="External"/><Relationship Id="rId3598" Type="http://schemas.openxmlformats.org/officeDocument/2006/relationships/hyperlink" Target="https://download.brainimagelibrary.org/6a/f7/6af7d728cf8826e0/0539057323/" TargetMode="External"/><Relationship Id="rId2258" Type="http://schemas.openxmlformats.org/officeDocument/2006/relationships/hyperlink" Target="https://download.brainimagelibrary.org/b2/47/b247f8a71d3c2999" TargetMode="External"/><Relationship Id="rId2259" Type="http://schemas.openxmlformats.org/officeDocument/2006/relationships/hyperlink" Target="https://download.brainimagelibrary.org/0a/7e/0a7e52ae78a16606/" TargetMode="External"/><Relationship Id="rId3589" Type="http://schemas.openxmlformats.org/officeDocument/2006/relationships/hyperlink" Target="https://download.brainimagelibrary.org/6a/f7/6af7d728cf8826e0/0539051824/" TargetMode="External"/><Relationship Id="rId338" Type="http://schemas.openxmlformats.org/officeDocument/2006/relationships/hyperlink" Target="https://download.brainimagelibrary.org/56/fb/56fb1b25ca6b5fae/OTR-eGFP/OTR-eGFP_P14_F3" TargetMode="External"/><Relationship Id="rId337" Type="http://schemas.openxmlformats.org/officeDocument/2006/relationships/hyperlink" Target="https://download.brainimagelibrary.org/56/fb/56fb1b25ca6b5fae/OTR-eGFP/OTR-eGFP_P14_F2" TargetMode="External"/><Relationship Id="rId336" Type="http://schemas.openxmlformats.org/officeDocument/2006/relationships/hyperlink" Target="https://download.brainimagelibrary.org/56/fb/56fb1b25ca6b5fae/OTR-eGFP/OTR-eGFP_P14_F1" TargetMode="External"/><Relationship Id="rId335" Type="http://schemas.openxmlformats.org/officeDocument/2006/relationships/hyperlink" Target="https://download.brainimagelibrary.org/56/fb/56fb1b25ca6b5fae/OTR-Cre_Ai14/OTR-Cre_Ai14_P7_M1" TargetMode="External"/><Relationship Id="rId3580" Type="http://schemas.openxmlformats.org/officeDocument/2006/relationships/hyperlink" Target="https://download.brainimagelibrary.org/6a/f7/6af7d728cf8826e0/0539051500/" TargetMode="External"/><Relationship Id="rId339" Type="http://schemas.openxmlformats.org/officeDocument/2006/relationships/hyperlink" Target="https://download.brainimagelibrary.org/56/fb/56fb1b25ca6b5fae/OTR-eGFP/OTR-eGFP_P14_F4" TargetMode="External"/><Relationship Id="rId330" Type="http://schemas.openxmlformats.org/officeDocument/2006/relationships/hyperlink" Target="https://download.brainimagelibrary.org/56/fb/56fb1b25ca6b5fae/OTR-Cre_Ai14/OTR-Cre_Ai14_P56_F3" TargetMode="External"/><Relationship Id="rId2250" Type="http://schemas.openxmlformats.org/officeDocument/2006/relationships/hyperlink" Target="https://download.brainimagelibrary.org/dd/90/dd90893e7193151f/721688585" TargetMode="External"/><Relationship Id="rId3582" Type="http://schemas.openxmlformats.org/officeDocument/2006/relationships/hyperlink" Target="https://download.brainimagelibrary.org/6a/f7/6af7d728cf8826e0/0539051549/" TargetMode="External"/><Relationship Id="rId2251" Type="http://schemas.openxmlformats.org/officeDocument/2006/relationships/hyperlink" Target="https://download.brainimagelibrary.org/dd/90/dd90893e7193151f/750843552" TargetMode="External"/><Relationship Id="rId3581" Type="http://schemas.openxmlformats.org/officeDocument/2006/relationships/hyperlink" Target="https://download.brainimagelibrary.org/6a/f7/6af7d728cf8826e0/0539051548/" TargetMode="External"/><Relationship Id="rId2252" Type="http://schemas.openxmlformats.org/officeDocument/2006/relationships/hyperlink" Target="https://download.brainimagelibrary.org/dd/90/dd90893e7193151f/751208741" TargetMode="External"/><Relationship Id="rId3584" Type="http://schemas.openxmlformats.org/officeDocument/2006/relationships/hyperlink" Target="https://download.brainimagelibrary.org/6a/f7/6af7d728cf8826e0/0539051641/" TargetMode="External"/><Relationship Id="rId2253" Type="http://schemas.openxmlformats.org/officeDocument/2006/relationships/hyperlink" Target="https://download.brainimagelibrary.org/dd/90/dd90893e7193151f/751250580" TargetMode="External"/><Relationship Id="rId3583" Type="http://schemas.openxmlformats.org/officeDocument/2006/relationships/hyperlink" Target="https://download.brainimagelibrary.org/6a/f7/6af7d728cf8826e0/0539051624/" TargetMode="External"/><Relationship Id="rId334" Type="http://schemas.openxmlformats.org/officeDocument/2006/relationships/hyperlink" Target="https://download.brainimagelibrary.org/56/fb/56fb1b25ca6b5fae/OTR-Cre_Ai14/OTR-Cre_Ai14_P7_F1" TargetMode="External"/><Relationship Id="rId2254" Type="http://schemas.openxmlformats.org/officeDocument/2006/relationships/hyperlink" Target="https://download.brainimagelibrary.org/dd/90/dd90893e7193151f/751280018" TargetMode="External"/><Relationship Id="rId3586" Type="http://schemas.openxmlformats.org/officeDocument/2006/relationships/hyperlink" Target="https://download.brainimagelibrary.org/6a/f7/6af7d728cf8826e0/0539051681/" TargetMode="External"/><Relationship Id="rId333" Type="http://schemas.openxmlformats.org/officeDocument/2006/relationships/hyperlink" Target="https://download.brainimagelibrary.org/56/fb/56fb1b25ca6b5fae/OTR-Cre_Ai14/OTR-Cre_Ai14_P56_M3" TargetMode="External"/><Relationship Id="rId2255" Type="http://schemas.openxmlformats.org/officeDocument/2006/relationships/hyperlink" Target="https://download.brainimagelibrary.org/dd/90/dd90893e7193151f/757173647" TargetMode="External"/><Relationship Id="rId3585" Type="http://schemas.openxmlformats.org/officeDocument/2006/relationships/hyperlink" Target="https://download.brainimagelibrary.org/6a/f7/6af7d728cf8826e0/0539051642/" TargetMode="External"/><Relationship Id="rId332" Type="http://schemas.openxmlformats.org/officeDocument/2006/relationships/hyperlink" Target="https://download.brainimagelibrary.org/56/fb/56fb1b25ca6b5fae/OTR-Cre_Ai14/OTR-Cre_Ai14_P56_M2" TargetMode="External"/><Relationship Id="rId2256" Type="http://schemas.openxmlformats.org/officeDocument/2006/relationships/hyperlink" Target="https://download.brainimagelibrary.org/9c/12/9c12ff31faef38b6" TargetMode="External"/><Relationship Id="rId3588" Type="http://schemas.openxmlformats.org/officeDocument/2006/relationships/hyperlink" Target="https://download.brainimagelibrary.org/6a/f7/6af7d728cf8826e0/0539051808/" TargetMode="External"/><Relationship Id="rId331" Type="http://schemas.openxmlformats.org/officeDocument/2006/relationships/hyperlink" Target="https://download.brainimagelibrary.org/56/fb/56fb1b25ca6b5fae/OTR-Cre_Ai14/OTR-Cre_Ai14_P56_M1" TargetMode="External"/><Relationship Id="rId2257" Type="http://schemas.openxmlformats.org/officeDocument/2006/relationships/hyperlink" Target="https://download.brainimagelibrary.org/f5/58/f558fa3812c7f8eb" TargetMode="External"/><Relationship Id="rId3587" Type="http://schemas.openxmlformats.org/officeDocument/2006/relationships/hyperlink" Target="https://download.brainimagelibrary.org/6a/f7/6af7d728cf8826e0/0539051684/" TargetMode="External"/><Relationship Id="rId5318" Type="http://schemas.openxmlformats.org/officeDocument/2006/relationships/hyperlink" Target="https://download.brainimagelibrary.org/91/aa/91aad194ce577ebe/E13.5_BB0597/LSFM/stitched_01" TargetMode="External"/><Relationship Id="rId5319" Type="http://schemas.openxmlformats.org/officeDocument/2006/relationships/hyperlink" Target="https://download.brainimagelibrary.org/91/aa/91aad194ce577ebe/E13.5_BB0598/LSFM/stitched_00" TargetMode="External"/><Relationship Id="rId5316" Type="http://schemas.openxmlformats.org/officeDocument/2006/relationships/hyperlink" Target="https://download.brainimagelibrary.org/91/aa/91aad194ce577ebe/E13.5_BB0596/LSFM/stitched_01" TargetMode="External"/><Relationship Id="rId5317" Type="http://schemas.openxmlformats.org/officeDocument/2006/relationships/hyperlink" Target="https://download.brainimagelibrary.org/91/aa/91aad194ce577ebe/E13.5_BB0597/LSFM/stitched_00" TargetMode="External"/><Relationship Id="rId370" Type="http://schemas.openxmlformats.org/officeDocument/2006/relationships/hyperlink" Target="https://download.brainimagelibrary.org/56/fb/56fb1b25ca6b5fae/OTR-eGFP/OTR-eGFP_P7_M3" TargetMode="External"/><Relationship Id="rId369" Type="http://schemas.openxmlformats.org/officeDocument/2006/relationships/hyperlink" Target="https://download.brainimagelibrary.org/56/fb/56fb1b25ca6b5fae/OTR-eGFP/OTR-eGFP_P7_M2" TargetMode="External"/><Relationship Id="rId368" Type="http://schemas.openxmlformats.org/officeDocument/2006/relationships/hyperlink" Target="https://download.brainimagelibrary.org/56/fb/56fb1b25ca6b5fae/OTR-eGFP/OTR-eGFP_P7_M1" TargetMode="External"/><Relationship Id="rId2280" Type="http://schemas.openxmlformats.org/officeDocument/2006/relationships/hyperlink" Target="https://download.brainimagelibrary.org/cf/ee/cfeef105bf50e921/" TargetMode="External"/><Relationship Id="rId2281" Type="http://schemas.openxmlformats.org/officeDocument/2006/relationships/hyperlink" Target="https://download.brainimagelibrary.org/fe/fc/fefc9e1a639ec580/" TargetMode="External"/><Relationship Id="rId2282" Type="http://schemas.openxmlformats.org/officeDocument/2006/relationships/hyperlink" Target="https://download.brainimagelibrary.org/05/93/0593d7ef24b9ae66" TargetMode="External"/><Relationship Id="rId363" Type="http://schemas.openxmlformats.org/officeDocument/2006/relationships/hyperlink" Target="https://download.brainimagelibrary.org/56/fb/56fb1b25ca6b5fae/OTR-eGFP/OTR-eGFP_P56_M3" TargetMode="External"/><Relationship Id="rId2283" Type="http://schemas.openxmlformats.org/officeDocument/2006/relationships/hyperlink" Target="https://download.brainimagelibrary.org/09/79/0979f6f13aa0a93d" TargetMode="External"/><Relationship Id="rId5310" Type="http://schemas.openxmlformats.org/officeDocument/2006/relationships/hyperlink" Target="https://download.brainimagelibrary.org/91/aa/91aad194ce577ebe/E13.5_BB0593/LSFM/stitched_01" TargetMode="External"/><Relationship Id="rId362" Type="http://schemas.openxmlformats.org/officeDocument/2006/relationships/hyperlink" Target="https://download.brainimagelibrary.org/56/fb/56fb1b25ca6b5fae/OTR-eGFP/OTR-eGFP_P56_M2" TargetMode="External"/><Relationship Id="rId2284" Type="http://schemas.openxmlformats.org/officeDocument/2006/relationships/hyperlink" Target="https://download.brainimagelibrary.org/10/04/100453e4b13fa4c3" TargetMode="External"/><Relationship Id="rId5311" Type="http://schemas.openxmlformats.org/officeDocument/2006/relationships/hyperlink" Target="https://download.brainimagelibrary.org/91/aa/91aad194ce577ebe/E13.5_BB0594/LSFM/stitched_00" TargetMode="External"/><Relationship Id="rId361" Type="http://schemas.openxmlformats.org/officeDocument/2006/relationships/hyperlink" Target="https://download.brainimagelibrary.org/56/fb/56fb1b25ca6b5fae/OTR-eGFP/OTR-eGFP_P56_M1" TargetMode="External"/><Relationship Id="rId2285" Type="http://schemas.openxmlformats.org/officeDocument/2006/relationships/hyperlink" Target="https://download.brainimagelibrary.org/1e/b7/1eb701dfad1b8986" TargetMode="External"/><Relationship Id="rId360" Type="http://schemas.openxmlformats.org/officeDocument/2006/relationships/hyperlink" Target="https://download.brainimagelibrary.org/56/fb/56fb1b25ca6b5fae/OTR-eGFP/OTR-eGFP_P56_F3" TargetMode="External"/><Relationship Id="rId2286" Type="http://schemas.openxmlformats.org/officeDocument/2006/relationships/hyperlink" Target="https://download.brainimagelibrary.org/30/89/308961f13a32b907" TargetMode="External"/><Relationship Id="rId367" Type="http://schemas.openxmlformats.org/officeDocument/2006/relationships/hyperlink" Target="https://download.brainimagelibrary.org/56/fb/56fb1b25ca6b5fae/OTR-eGFP/OTR-eGFP_P7_F3" TargetMode="External"/><Relationship Id="rId2287" Type="http://schemas.openxmlformats.org/officeDocument/2006/relationships/hyperlink" Target="https://download.brainimagelibrary.org/35/42/354276f2a849706c" TargetMode="External"/><Relationship Id="rId5314" Type="http://schemas.openxmlformats.org/officeDocument/2006/relationships/hyperlink" Target="https://download.brainimagelibrary.org/91/aa/91aad194ce577ebe/E13.5_BB0595/LSFM/stitched_01" TargetMode="External"/><Relationship Id="rId366" Type="http://schemas.openxmlformats.org/officeDocument/2006/relationships/hyperlink" Target="https://download.brainimagelibrary.org/56/fb/56fb1b25ca6b5fae/OTR-eGFP/OTR-eGFP_P7_F2" TargetMode="External"/><Relationship Id="rId2288" Type="http://schemas.openxmlformats.org/officeDocument/2006/relationships/hyperlink" Target="https://download.brainimagelibrary.org/39/96/3996faed3cade647" TargetMode="External"/><Relationship Id="rId5315" Type="http://schemas.openxmlformats.org/officeDocument/2006/relationships/hyperlink" Target="https://download.brainimagelibrary.org/91/aa/91aad194ce577ebe/E13.5_BB0596/LSFM/stitched_00" TargetMode="External"/><Relationship Id="rId365" Type="http://schemas.openxmlformats.org/officeDocument/2006/relationships/hyperlink" Target="https://download.brainimagelibrary.org/56/fb/56fb1b25ca6b5fae/OTR-eGFP/OTR-eGFP_P7_F1" TargetMode="External"/><Relationship Id="rId2289" Type="http://schemas.openxmlformats.org/officeDocument/2006/relationships/hyperlink" Target="https://download.brainimagelibrary.org/41/5c/415c8612c4d2fae9" TargetMode="External"/><Relationship Id="rId5312" Type="http://schemas.openxmlformats.org/officeDocument/2006/relationships/hyperlink" Target="https://download.brainimagelibrary.org/91/aa/91aad194ce577ebe/E13.5_BB0594/LSFM/stitched_01" TargetMode="External"/><Relationship Id="rId364" Type="http://schemas.openxmlformats.org/officeDocument/2006/relationships/hyperlink" Target="https://download.brainimagelibrary.org/56/fb/56fb1b25ca6b5fae/OTR-eGFP/OTR-eGFP_P56_M4" TargetMode="External"/><Relationship Id="rId5313" Type="http://schemas.openxmlformats.org/officeDocument/2006/relationships/hyperlink" Target="https://download.brainimagelibrary.org/91/aa/91aad194ce577ebe/E13.5_BB0595/LSFM/stitched_00" TargetMode="External"/><Relationship Id="rId95" Type="http://schemas.openxmlformats.org/officeDocument/2006/relationships/hyperlink" Target="https://download.brainimagelibrary.org/11/5b/115bda6eacd6507c/1U01MH114829-01/SW180628-03A" TargetMode="External"/><Relationship Id="rId5307" Type="http://schemas.openxmlformats.org/officeDocument/2006/relationships/hyperlink" Target="https://download.brainimagelibrary.org/91/aa/91aad194ce577ebe/E13.5_BB0590/LSFM/stitched_00" TargetMode="External"/><Relationship Id="rId94" Type="http://schemas.openxmlformats.org/officeDocument/2006/relationships/hyperlink" Target="https://download.brainimagelibrary.org/11/5b/115bda6eacd6507c/1U01MH114829-01/SW180413-02A" TargetMode="External"/><Relationship Id="rId5308" Type="http://schemas.openxmlformats.org/officeDocument/2006/relationships/hyperlink" Target="https://download.brainimagelibrary.org/91/aa/91aad194ce577ebe/E13.5_BB0590/LSFM/stitched_01" TargetMode="External"/><Relationship Id="rId97" Type="http://schemas.openxmlformats.org/officeDocument/2006/relationships/hyperlink" Target="https://download.brainimagelibrary.org/11/5b/115bda6eacd6507c/1U01MH114829-01/SW181029-01A" TargetMode="External"/><Relationship Id="rId5305" Type="http://schemas.openxmlformats.org/officeDocument/2006/relationships/hyperlink" Target="https://download.brainimagelibrary.org/91/aa/91aad194ce577ebe/E13.5_BB0587/LSFM/stitched_01" TargetMode="External"/><Relationship Id="rId96" Type="http://schemas.openxmlformats.org/officeDocument/2006/relationships/hyperlink" Target="https://download.brainimagelibrary.org/11/5b/115bda6eacd6507c/1U01MH114829-01/SW180709-02A" TargetMode="External"/><Relationship Id="rId5306" Type="http://schemas.openxmlformats.org/officeDocument/2006/relationships/hyperlink" Target="https://download.brainimagelibrary.org/91/aa/91aad194ce577ebe/E13.5_BB0587/LSFM/stitched_02" TargetMode="External"/><Relationship Id="rId99" Type="http://schemas.openxmlformats.org/officeDocument/2006/relationships/hyperlink" Target="https://download.brainimagelibrary.org/11/5b/115bda6eacd6507c/1U01MH114829-01/SW181115-01A" TargetMode="External"/><Relationship Id="rId98" Type="http://schemas.openxmlformats.org/officeDocument/2006/relationships/hyperlink" Target="https://download.brainimagelibrary.org/11/5b/115bda6eacd6507c/1U01MH114829-01/SW181101-03A" TargetMode="External"/><Relationship Id="rId5309" Type="http://schemas.openxmlformats.org/officeDocument/2006/relationships/hyperlink" Target="https://download.brainimagelibrary.org/91/aa/91aad194ce577ebe/E13.5_BB0593/LSFM/stitched_00" TargetMode="External"/><Relationship Id="rId91" Type="http://schemas.openxmlformats.org/officeDocument/2006/relationships/hyperlink" Target="https://download.brainimagelibrary.org/11/5b/115bda6eacd6507c/1U01MH114829-01/SW171031-04A" TargetMode="External"/><Relationship Id="rId90" Type="http://schemas.openxmlformats.org/officeDocument/2006/relationships/hyperlink" Target="https://download.brainimagelibrary.org/11/5b/115bda6eacd6507c/1U01MH114829-01/SW170928-03A" TargetMode="External"/><Relationship Id="rId93" Type="http://schemas.openxmlformats.org/officeDocument/2006/relationships/hyperlink" Target="https://download.brainimagelibrary.org/11/5b/115bda6eacd6507c/1U01MH114829-01/SW180413-01A" TargetMode="External"/><Relationship Id="rId92" Type="http://schemas.openxmlformats.org/officeDocument/2006/relationships/hyperlink" Target="https://download.brainimagelibrary.org/11/5b/115bda6eacd6507c/1U01MH114829-01/SW180301-01A" TargetMode="External"/><Relationship Id="rId359" Type="http://schemas.openxmlformats.org/officeDocument/2006/relationships/hyperlink" Target="https://download.brainimagelibrary.org/56/fb/56fb1b25ca6b5fae/OTR-eGFP/OTR-eGFP_P56_F2" TargetMode="External"/><Relationship Id="rId358" Type="http://schemas.openxmlformats.org/officeDocument/2006/relationships/hyperlink" Target="https://download.brainimagelibrary.org/56/fb/56fb1b25ca6b5fae/OTR-eGFP/OTR-eGFP_P56_F1" TargetMode="External"/><Relationship Id="rId357" Type="http://schemas.openxmlformats.org/officeDocument/2006/relationships/hyperlink" Target="https://download.brainimagelibrary.org/56/fb/56fb1b25ca6b5fae/OTR-eGFP/OTR-eGFP_P28_M3" TargetMode="External"/><Relationship Id="rId2270" Type="http://schemas.openxmlformats.org/officeDocument/2006/relationships/hyperlink" Target="https://download.brainimagelibrary.org/b4/c1/b4c15d0263614887/" TargetMode="External"/><Relationship Id="rId2271" Type="http://schemas.openxmlformats.org/officeDocument/2006/relationships/hyperlink" Target="https://download.brainimagelibrary.org/c0/64/c0648eb64bac347e/" TargetMode="External"/><Relationship Id="rId352" Type="http://schemas.openxmlformats.org/officeDocument/2006/relationships/hyperlink" Target="https://download.brainimagelibrary.org/56/fb/56fb1b25ca6b5fae/OTR-eGFP/OTR-eGFP_P28_F2" TargetMode="External"/><Relationship Id="rId2272" Type="http://schemas.openxmlformats.org/officeDocument/2006/relationships/hyperlink" Target="https://download.brainimagelibrary.org/d1/5e/d15e989f58be5696/" TargetMode="External"/><Relationship Id="rId351" Type="http://schemas.openxmlformats.org/officeDocument/2006/relationships/hyperlink" Target="https://download.brainimagelibrary.org/56/fb/56fb1b25ca6b5fae/OTR-eGFP/OTR-eGFP_P28_F1" TargetMode="External"/><Relationship Id="rId2273" Type="http://schemas.openxmlformats.org/officeDocument/2006/relationships/hyperlink" Target="https://download.brainimagelibrary.org/d1/9d/d19d7b20491cda7b/" TargetMode="External"/><Relationship Id="rId5300" Type="http://schemas.openxmlformats.org/officeDocument/2006/relationships/hyperlink" Target="https://download.brainimagelibrary.org/91/aa/91aad194ce577ebe/E13.5_BB0582/LSFM/stitched_01" TargetMode="External"/><Relationship Id="rId350" Type="http://schemas.openxmlformats.org/officeDocument/2006/relationships/hyperlink" Target="https://download.brainimagelibrary.org/56/fb/56fb1b25ca6b5fae/OTR-eGFP/OTR-eGFP_P21_M4" TargetMode="External"/><Relationship Id="rId2274" Type="http://schemas.openxmlformats.org/officeDocument/2006/relationships/hyperlink" Target="https://download.brainimagelibrary.org/e2/8a/e28a1ee1de8c56a5/" TargetMode="External"/><Relationship Id="rId2275" Type="http://schemas.openxmlformats.org/officeDocument/2006/relationships/hyperlink" Target="https://download.brainimagelibrary.org/9d/6d/9d6d3526d842d47f/1U19MH114831-01/SW190906-09A" TargetMode="External"/><Relationship Id="rId356" Type="http://schemas.openxmlformats.org/officeDocument/2006/relationships/hyperlink" Target="https://download.brainimagelibrary.org/56/fb/56fb1b25ca6b5fae/OTR-eGFP/OTR-eGFP_P28_M2" TargetMode="External"/><Relationship Id="rId2276" Type="http://schemas.openxmlformats.org/officeDocument/2006/relationships/hyperlink" Target="https://download.brainimagelibrary.org/26/c6/26c65f9681e2e710/" TargetMode="External"/><Relationship Id="rId5303" Type="http://schemas.openxmlformats.org/officeDocument/2006/relationships/hyperlink" Target="https://download.brainimagelibrary.org/91/aa/91aad194ce577ebe/E13.5_BB0586/LSFM/stitched_02" TargetMode="External"/><Relationship Id="rId355" Type="http://schemas.openxmlformats.org/officeDocument/2006/relationships/hyperlink" Target="https://download.brainimagelibrary.org/56/fb/56fb1b25ca6b5fae/OTR-eGFP/OTR-eGFP_P28_M1" TargetMode="External"/><Relationship Id="rId2277" Type="http://schemas.openxmlformats.org/officeDocument/2006/relationships/hyperlink" Target="https://download.brainimagelibrary.org/3f/1f/3f1f48f95a61068d/" TargetMode="External"/><Relationship Id="rId5304" Type="http://schemas.openxmlformats.org/officeDocument/2006/relationships/hyperlink" Target="https://download.brainimagelibrary.org/91/aa/91aad194ce577ebe/E13.5_BB0587/LSFM/stitched_00" TargetMode="External"/><Relationship Id="rId354" Type="http://schemas.openxmlformats.org/officeDocument/2006/relationships/hyperlink" Target="https://download.brainimagelibrary.org/56/fb/56fb1b25ca6b5fae/OTR-eGFP/OTR-eGFP_P28_F4" TargetMode="External"/><Relationship Id="rId2278" Type="http://schemas.openxmlformats.org/officeDocument/2006/relationships/hyperlink" Target="https://download.brainimagelibrary.org/77/a4/77a44f70b6cd7d82/" TargetMode="External"/><Relationship Id="rId5301" Type="http://schemas.openxmlformats.org/officeDocument/2006/relationships/hyperlink" Target="https://download.brainimagelibrary.org/91/aa/91aad194ce577ebe/E13.5_BB0586/LSFM/stitched_00" TargetMode="External"/><Relationship Id="rId353" Type="http://schemas.openxmlformats.org/officeDocument/2006/relationships/hyperlink" Target="https://download.brainimagelibrary.org/56/fb/56fb1b25ca6b5fae/OTR-eGFP/OTR-eGFP_P28_F3" TargetMode="External"/><Relationship Id="rId2279" Type="http://schemas.openxmlformats.org/officeDocument/2006/relationships/hyperlink" Target="https://download.brainimagelibrary.org/9e/d0/9ed08aa335609273/" TargetMode="External"/><Relationship Id="rId5302" Type="http://schemas.openxmlformats.org/officeDocument/2006/relationships/hyperlink" Target="https://download.brainimagelibrary.org/91/aa/91aad194ce577ebe/E13.5_BB0586/LSFM/stitched_01" TargetMode="External"/><Relationship Id="rId2225" Type="http://schemas.openxmlformats.org/officeDocument/2006/relationships/hyperlink" Target="https://download.brainimagelibrary.org/24/1a/241a10cde842c99b/751208741" TargetMode="External"/><Relationship Id="rId3557" Type="http://schemas.openxmlformats.org/officeDocument/2006/relationships/hyperlink" Target="https://download.brainimagelibrary.org/6a/f7/6af7d728cf8826e0/0539050575/" TargetMode="External"/><Relationship Id="rId4888" Type="http://schemas.openxmlformats.org/officeDocument/2006/relationships/hyperlink" Target="https://download.brainimagelibrary.org/96/ba/96ba8210cceceeb7/0539070779" TargetMode="External"/><Relationship Id="rId2226" Type="http://schemas.openxmlformats.org/officeDocument/2006/relationships/hyperlink" Target="https://download.brainimagelibrary.org/24/1a/241a10cde842c99b/751250580" TargetMode="External"/><Relationship Id="rId3556" Type="http://schemas.openxmlformats.org/officeDocument/2006/relationships/hyperlink" Target="https://download.brainimagelibrary.org/6a/f7/6af7d728cf8826e0/0539050554/" TargetMode="External"/><Relationship Id="rId4887" Type="http://schemas.openxmlformats.org/officeDocument/2006/relationships/hyperlink" Target="https://download.brainimagelibrary.org/96/ba/96ba8210cceceeb7/0539070767" TargetMode="External"/><Relationship Id="rId2227" Type="http://schemas.openxmlformats.org/officeDocument/2006/relationships/hyperlink" Target="https://download.brainimagelibrary.org/24/1a/241a10cde842c99b/751280018" TargetMode="External"/><Relationship Id="rId3559" Type="http://schemas.openxmlformats.org/officeDocument/2006/relationships/hyperlink" Target="https://download.brainimagelibrary.org/6a/f7/6af7d728cf8826e0/0539050578/" TargetMode="External"/><Relationship Id="rId2228" Type="http://schemas.openxmlformats.org/officeDocument/2006/relationships/hyperlink" Target="https://download.brainimagelibrary.org/49/e6/49e6114ba67eda01/1040865856" TargetMode="External"/><Relationship Id="rId3558" Type="http://schemas.openxmlformats.org/officeDocument/2006/relationships/hyperlink" Target="https://download.brainimagelibrary.org/6a/f7/6af7d728cf8826e0/0539050577/" TargetMode="External"/><Relationship Id="rId4889" Type="http://schemas.openxmlformats.org/officeDocument/2006/relationships/hyperlink" Target="https://download.brainimagelibrary.org/96/ba/96ba8210cceceeb7/0539070786" TargetMode="External"/><Relationship Id="rId2229" Type="http://schemas.openxmlformats.org/officeDocument/2006/relationships/hyperlink" Target="https://download.brainimagelibrary.org/d6/d1/d6d13d0d30ebbb32/720828444/" TargetMode="External"/><Relationship Id="rId305" Type="http://schemas.openxmlformats.org/officeDocument/2006/relationships/hyperlink" Target="https://download.brainimagelibrary.org/e1/f2/e1f2df864d371dc9/mnt/osten_data/rpalanis/osten-U01/Batch8transfers_200103/Agrp_GFP_M_M3_191113" TargetMode="External"/><Relationship Id="rId304" Type="http://schemas.openxmlformats.org/officeDocument/2006/relationships/hyperlink" Target="https://download.brainimagelibrary.org/dc/13/dc13e9ac18cb40a7/mnt/osten_data/rpalanis/osten-U01/Batch5transfers-190315/Tac1_GFP_M_M6_190128" TargetMode="External"/><Relationship Id="rId303" Type="http://schemas.openxmlformats.org/officeDocument/2006/relationships/hyperlink" Target="https://download.brainimagelibrary.org/da/d8/dad851b5b58b53bc/mnt/osten_data/rpalanis/osten-U01/Batch8transfers_200103/Vglut3_GFP_M_M1_191001" TargetMode="External"/><Relationship Id="rId302" Type="http://schemas.openxmlformats.org/officeDocument/2006/relationships/hyperlink" Target="https://download.brainimagelibrary.org/d6/9b/d69b1d0259e98157/mnt/osten_data/rpalanis/osten-U01/Batch8transfers_200103/Vglut3_GFP_F_F7_190925" TargetMode="External"/><Relationship Id="rId309" Type="http://schemas.openxmlformats.org/officeDocument/2006/relationships/hyperlink" Target="https://download.brainimagelibrary.org/f7/66/f76641c1ba1c9ced/mnt/osten_data/rpalanis/osten-U01/Batch8transfers_200103/Agrp_GFP_F_F6_191203" TargetMode="External"/><Relationship Id="rId308" Type="http://schemas.openxmlformats.org/officeDocument/2006/relationships/hyperlink" Target="https://download.brainimagelibrary.org/ee/63/ee63488a0d808881/mnt/osten_data/rpalanis/osten-U01/Batch8transfers_200103/Agrp_GFP_M_M5_191118" TargetMode="External"/><Relationship Id="rId307" Type="http://schemas.openxmlformats.org/officeDocument/2006/relationships/hyperlink" Target="https://download.brainimagelibrary.org/e8/03/e803bcebc2c815f5/mnt/osten_data/rpalanis/osten-U01/Batch6transfers_190619/Avptm_GFP_F_F1_181214/level1/" TargetMode="External"/><Relationship Id="rId306" Type="http://schemas.openxmlformats.org/officeDocument/2006/relationships/hyperlink" Target="https://download.brainimagelibrary.org/e5/b3/e5b37e07108ec95a/mnt/osten_data/rpalanis/osten-U01/Batch5transfers-190315/Tac1_GFP_M_M8_190131" TargetMode="External"/><Relationship Id="rId4880" Type="http://schemas.openxmlformats.org/officeDocument/2006/relationships/hyperlink" Target="https://download.brainimagelibrary.org/89/35/89350ee864e915a9/0539072007" TargetMode="External"/><Relationship Id="rId3551" Type="http://schemas.openxmlformats.org/officeDocument/2006/relationships/hyperlink" Target="https://download.brainimagelibrary.org/6a/f7/6af7d728cf8826e0/0539050393/" TargetMode="External"/><Relationship Id="rId4882" Type="http://schemas.openxmlformats.org/officeDocument/2006/relationships/hyperlink" Target="https://download.brainimagelibrary.org/96/ba/96ba8210cceceeb7/0539070438" TargetMode="External"/><Relationship Id="rId2220" Type="http://schemas.openxmlformats.org/officeDocument/2006/relationships/hyperlink" Target="https://download.brainimagelibrary.org/24/1a/241a10cde842c99b/720841879" TargetMode="External"/><Relationship Id="rId3550" Type="http://schemas.openxmlformats.org/officeDocument/2006/relationships/hyperlink" Target="https://download.brainimagelibrary.org/6a/f7/6af7d728cf8826e0/0539050391/" TargetMode="External"/><Relationship Id="rId4881" Type="http://schemas.openxmlformats.org/officeDocument/2006/relationships/hyperlink" Target="https://download.brainimagelibrary.org/96/ba/96ba8210cceceeb7/0539070390" TargetMode="External"/><Relationship Id="rId301" Type="http://schemas.openxmlformats.org/officeDocument/2006/relationships/hyperlink" Target="https://download.brainimagelibrary.org/cf/d9/cfd9a550c52aaab9/mnt/osten_data/rpalanis/osten-U01/Batch8transfers_200103/Agrp_GFP_M_M4_191115" TargetMode="External"/><Relationship Id="rId2221" Type="http://schemas.openxmlformats.org/officeDocument/2006/relationships/hyperlink" Target="https://download.brainimagelibrary.org/24/1a/241a10cde842c99b/720881002" TargetMode="External"/><Relationship Id="rId3553" Type="http://schemas.openxmlformats.org/officeDocument/2006/relationships/hyperlink" Target="https://download.brainimagelibrary.org/6a/f7/6af7d728cf8826e0/0539050447/" TargetMode="External"/><Relationship Id="rId4884" Type="http://schemas.openxmlformats.org/officeDocument/2006/relationships/hyperlink" Target="https://download.brainimagelibrary.org/96/ba/96ba8210cceceeb7/0539070448" TargetMode="External"/><Relationship Id="rId300" Type="http://schemas.openxmlformats.org/officeDocument/2006/relationships/hyperlink" Target="https://download.brainimagelibrary.org/cc/e5/cce598898ecae5e8/" TargetMode="External"/><Relationship Id="rId2222" Type="http://schemas.openxmlformats.org/officeDocument/2006/relationships/hyperlink" Target="https://download.brainimagelibrary.org/24/1a/241a10cde842c99b/720885760" TargetMode="External"/><Relationship Id="rId3552" Type="http://schemas.openxmlformats.org/officeDocument/2006/relationships/hyperlink" Target="https://download.brainimagelibrary.org/6a/f7/6af7d728cf8826e0/0539050446/" TargetMode="External"/><Relationship Id="rId4883" Type="http://schemas.openxmlformats.org/officeDocument/2006/relationships/hyperlink" Target="https://download.brainimagelibrary.org/96/ba/96ba8210cceceeb7/0539070442" TargetMode="External"/><Relationship Id="rId2223" Type="http://schemas.openxmlformats.org/officeDocument/2006/relationships/hyperlink" Target="https://download.brainimagelibrary.org/24/1a/241a10cde842c99b/721688585" TargetMode="External"/><Relationship Id="rId3555" Type="http://schemas.openxmlformats.org/officeDocument/2006/relationships/hyperlink" Target="https://download.brainimagelibrary.org/6a/f7/6af7d728cf8826e0/0539050534/" TargetMode="External"/><Relationship Id="rId4886" Type="http://schemas.openxmlformats.org/officeDocument/2006/relationships/hyperlink" Target="https://download.brainimagelibrary.org/96/ba/96ba8210cceceeb7/0539070763" TargetMode="External"/><Relationship Id="rId2224" Type="http://schemas.openxmlformats.org/officeDocument/2006/relationships/hyperlink" Target="https://download.brainimagelibrary.org/24/1a/241a10cde842c99b/750843552" TargetMode="External"/><Relationship Id="rId3554" Type="http://schemas.openxmlformats.org/officeDocument/2006/relationships/hyperlink" Target="https://download.brainimagelibrary.org/6a/f7/6af7d728cf8826e0/0539050448/" TargetMode="External"/><Relationship Id="rId4885" Type="http://schemas.openxmlformats.org/officeDocument/2006/relationships/hyperlink" Target="https://download.brainimagelibrary.org/96/ba/96ba8210cceceeb7/0539070454" TargetMode="External"/><Relationship Id="rId2214" Type="http://schemas.openxmlformats.org/officeDocument/2006/relationships/hyperlink" Target="https://download.brainimagelibrary.org/74/02/7402741313727c9b/tissuecyte_data/0500370842/" TargetMode="External"/><Relationship Id="rId3546" Type="http://schemas.openxmlformats.org/officeDocument/2006/relationships/hyperlink" Target="https://download.brainimagelibrary.org/6a/f7/6af7d728cf8826e0/0539050261/" TargetMode="External"/><Relationship Id="rId4877" Type="http://schemas.openxmlformats.org/officeDocument/2006/relationships/hyperlink" Target="https://download.brainimagelibrary.org/89/35/89350ee864e915a9/0539071846" TargetMode="External"/><Relationship Id="rId2215" Type="http://schemas.openxmlformats.org/officeDocument/2006/relationships/hyperlink" Target="https://download.brainimagelibrary.org/74/02/7402741313727c9b/tissuecyte_data/0500372267/" TargetMode="External"/><Relationship Id="rId3545" Type="http://schemas.openxmlformats.org/officeDocument/2006/relationships/hyperlink" Target="https://download.brainimagelibrary.org/6a/f7/6af7d728cf8826e0/0539050260/" TargetMode="External"/><Relationship Id="rId4876" Type="http://schemas.openxmlformats.org/officeDocument/2006/relationships/hyperlink" Target="https://download.brainimagelibrary.org/89/35/89350ee864e915a9/0539071844" TargetMode="External"/><Relationship Id="rId2216" Type="http://schemas.openxmlformats.org/officeDocument/2006/relationships/hyperlink" Target="https://download.brainimagelibrary.org/82/e9/82e9592c90c456ef/1U01MH114829-01/SW181127-02A/" TargetMode="External"/><Relationship Id="rId3548" Type="http://schemas.openxmlformats.org/officeDocument/2006/relationships/hyperlink" Target="https://download.brainimagelibrary.org/6a/f7/6af7d728cf8826e0/0539050350/" TargetMode="External"/><Relationship Id="rId4879" Type="http://schemas.openxmlformats.org/officeDocument/2006/relationships/hyperlink" Target="https://download.brainimagelibrary.org/89/35/89350ee864e915a9/0539071849" TargetMode="External"/><Relationship Id="rId2217" Type="http://schemas.openxmlformats.org/officeDocument/2006/relationships/hyperlink" Target="https://download.brainimagelibrary.org/84/c1/84c11fe5e4550ca0/SW170711-04A/" TargetMode="External"/><Relationship Id="rId3547" Type="http://schemas.openxmlformats.org/officeDocument/2006/relationships/hyperlink" Target="https://download.brainimagelibrary.org/6a/f7/6af7d728cf8826e0/0539050263/" TargetMode="External"/><Relationship Id="rId4878" Type="http://schemas.openxmlformats.org/officeDocument/2006/relationships/hyperlink" Target="https://download.brainimagelibrary.org/89/35/89350ee864e915a9/0539071848" TargetMode="External"/><Relationship Id="rId2218" Type="http://schemas.openxmlformats.org/officeDocument/2006/relationships/hyperlink" Target="https://download.brainimagelibrary.org/4d/d6/4dd6853bc4b5bc6f/2018Q4_U19Salk/SW180606-04A/" TargetMode="External"/><Relationship Id="rId2219" Type="http://schemas.openxmlformats.org/officeDocument/2006/relationships/hyperlink" Target="https://download.brainimagelibrary.org/24/1a/241a10cde842c99b/720835661" TargetMode="External"/><Relationship Id="rId3549" Type="http://schemas.openxmlformats.org/officeDocument/2006/relationships/hyperlink" Target="https://download.brainimagelibrary.org/6a/f7/6af7d728cf8826e0/0539050356/" TargetMode="External"/><Relationship Id="rId3540" Type="http://schemas.openxmlformats.org/officeDocument/2006/relationships/hyperlink" Target="https://download.brainimagelibrary.org/6a/f7/6af7d728cf8826e0/0539050077/" TargetMode="External"/><Relationship Id="rId4871" Type="http://schemas.openxmlformats.org/officeDocument/2006/relationships/hyperlink" Target="https://download.brainimagelibrary.org/89/35/89350ee864e915a9/0539071825" TargetMode="External"/><Relationship Id="rId4870" Type="http://schemas.openxmlformats.org/officeDocument/2006/relationships/hyperlink" Target="https://download.brainimagelibrary.org/89/35/89350ee864e915a9/0539071815" TargetMode="External"/><Relationship Id="rId2210" Type="http://schemas.openxmlformats.org/officeDocument/2006/relationships/hyperlink" Target="https://download.brainimagelibrary.org/ec/80/ec8077684d25fc8b/0539059992" TargetMode="External"/><Relationship Id="rId3542" Type="http://schemas.openxmlformats.org/officeDocument/2006/relationships/hyperlink" Target="https://download.brainimagelibrary.org/6a/f7/6af7d728cf8826e0/0539050152/" TargetMode="External"/><Relationship Id="rId4873" Type="http://schemas.openxmlformats.org/officeDocument/2006/relationships/hyperlink" Target="https://download.brainimagelibrary.org/89/35/89350ee864e915a9/0539071829" TargetMode="External"/><Relationship Id="rId2211" Type="http://schemas.openxmlformats.org/officeDocument/2006/relationships/hyperlink" Target="https://download.brainimagelibrary.org/ec/80/ec8077684d25fc8b/0539059994" TargetMode="External"/><Relationship Id="rId3541" Type="http://schemas.openxmlformats.org/officeDocument/2006/relationships/hyperlink" Target="https://download.brainimagelibrary.org/6a/f7/6af7d728cf8826e0/0539050126/" TargetMode="External"/><Relationship Id="rId4872" Type="http://schemas.openxmlformats.org/officeDocument/2006/relationships/hyperlink" Target="https://download.brainimagelibrary.org/89/35/89350ee864e915a9/0539071826" TargetMode="External"/><Relationship Id="rId2212" Type="http://schemas.openxmlformats.org/officeDocument/2006/relationships/hyperlink" Target="https://download.brainimagelibrary.org/ec/80/ec8077684d25fc8b/0539061995" TargetMode="External"/><Relationship Id="rId3544" Type="http://schemas.openxmlformats.org/officeDocument/2006/relationships/hyperlink" Target="https://download.brainimagelibrary.org/6a/f7/6af7d728cf8826e0/0539050206/" TargetMode="External"/><Relationship Id="rId4875" Type="http://schemas.openxmlformats.org/officeDocument/2006/relationships/hyperlink" Target="https://download.brainimagelibrary.org/89/35/89350ee864e915a9/0539071837" TargetMode="External"/><Relationship Id="rId2213" Type="http://schemas.openxmlformats.org/officeDocument/2006/relationships/hyperlink" Target="https://download.brainimagelibrary.org/74/02/7402741313727c9b/tissuecyte_data/0500370804/" TargetMode="External"/><Relationship Id="rId3543" Type="http://schemas.openxmlformats.org/officeDocument/2006/relationships/hyperlink" Target="https://download.brainimagelibrary.org/6a/f7/6af7d728cf8826e0/0539050186/" TargetMode="External"/><Relationship Id="rId4874" Type="http://schemas.openxmlformats.org/officeDocument/2006/relationships/hyperlink" Target="https://download.brainimagelibrary.org/89/35/89350ee864e915a9/0539071832" TargetMode="External"/><Relationship Id="rId2247" Type="http://schemas.openxmlformats.org/officeDocument/2006/relationships/hyperlink" Target="https://download.brainimagelibrary.org/dd/90/dd90893e7193151f/720878801" TargetMode="External"/><Relationship Id="rId3579" Type="http://schemas.openxmlformats.org/officeDocument/2006/relationships/hyperlink" Target="https://download.brainimagelibrary.org/6a/f7/6af7d728cf8826e0/0539051497/" TargetMode="External"/><Relationship Id="rId2248" Type="http://schemas.openxmlformats.org/officeDocument/2006/relationships/hyperlink" Target="https://download.brainimagelibrary.org/dd/90/dd90893e7193151f/720881002" TargetMode="External"/><Relationship Id="rId3578" Type="http://schemas.openxmlformats.org/officeDocument/2006/relationships/hyperlink" Target="https://download.brainimagelibrary.org/6a/f7/6af7d728cf8826e0/0539051450/" TargetMode="External"/><Relationship Id="rId2249" Type="http://schemas.openxmlformats.org/officeDocument/2006/relationships/hyperlink" Target="https://download.brainimagelibrary.org/dd/90/dd90893e7193151f/720885760" TargetMode="External"/><Relationship Id="rId327" Type="http://schemas.openxmlformats.org/officeDocument/2006/relationships/hyperlink" Target="https://download.brainimagelibrary.org/56/fb/56fb1b25ca6b5fae/OTR-Cre_Ai14/OTR-Cre_Ai14_P28_M2" TargetMode="External"/><Relationship Id="rId326" Type="http://schemas.openxmlformats.org/officeDocument/2006/relationships/hyperlink" Target="https://download.brainimagelibrary.org/56/fb/56fb1b25ca6b5fae/OTR-Cre_Ai14/OTR-Cre_Ai14_P28_M1" TargetMode="External"/><Relationship Id="rId325" Type="http://schemas.openxmlformats.org/officeDocument/2006/relationships/hyperlink" Target="https://download.brainimagelibrary.org/56/fb/56fb1b25ca6b5fae/OTR-Cre_Ai14/OTR-Cre_Ai14_P28_F4" TargetMode="External"/><Relationship Id="rId324" Type="http://schemas.openxmlformats.org/officeDocument/2006/relationships/hyperlink" Target="https://download.brainimagelibrary.org/56/fb/56fb1b25ca6b5fae/OTR-Cre_Ai14/OTR-Cre_Ai14_P28_F3" TargetMode="External"/><Relationship Id="rId329" Type="http://schemas.openxmlformats.org/officeDocument/2006/relationships/hyperlink" Target="https://download.brainimagelibrary.org/56/fb/56fb1b25ca6b5fae/OTR-Cre_Ai14/OTR-Cre_Ai14_P56_F2" TargetMode="External"/><Relationship Id="rId328" Type="http://schemas.openxmlformats.org/officeDocument/2006/relationships/hyperlink" Target="https://download.brainimagelibrary.org/56/fb/56fb1b25ca6b5fae/OTR-Cre_Ai14/OTR-Cre_Ai14_P56_F1" TargetMode="External"/><Relationship Id="rId3571" Type="http://schemas.openxmlformats.org/officeDocument/2006/relationships/hyperlink" Target="https://download.brainimagelibrary.org/6a/f7/6af7d728cf8826e0/0539051132/" TargetMode="External"/><Relationship Id="rId2240" Type="http://schemas.openxmlformats.org/officeDocument/2006/relationships/hyperlink" Target="https://download.brainimagelibrary.org/dd/90/dd90893e7193151f/1041081551" TargetMode="External"/><Relationship Id="rId3570" Type="http://schemas.openxmlformats.org/officeDocument/2006/relationships/hyperlink" Target="https://download.brainimagelibrary.org/6a/f7/6af7d728cf8826e0/0539051129/" TargetMode="External"/><Relationship Id="rId2241" Type="http://schemas.openxmlformats.org/officeDocument/2006/relationships/hyperlink" Target="https://download.brainimagelibrary.org/dd/90/dd90893e7193151f/720828444" TargetMode="External"/><Relationship Id="rId3573" Type="http://schemas.openxmlformats.org/officeDocument/2006/relationships/hyperlink" Target="https://download.brainimagelibrary.org/6a/f7/6af7d728cf8826e0/0539051230/" TargetMode="External"/><Relationship Id="rId2242" Type="http://schemas.openxmlformats.org/officeDocument/2006/relationships/hyperlink" Target="https://download.brainimagelibrary.org/dd/90/dd90893e7193151f/720835661" TargetMode="External"/><Relationship Id="rId3572" Type="http://schemas.openxmlformats.org/officeDocument/2006/relationships/hyperlink" Target="https://download.brainimagelibrary.org/6a/f7/6af7d728cf8826e0/0539051180/" TargetMode="External"/><Relationship Id="rId323" Type="http://schemas.openxmlformats.org/officeDocument/2006/relationships/hyperlink" Target="https://download.brainimagelibrary.org/56/fb/56fb1b25ca6b5fae/OTR-Cre_Ai14/OTR-Cre_Ai14_P28_F2" TargetMode="External"/><Relationship Id="rId2243" Type="http://schemas.openxmlformats.org/officeDocument/2006/relationships/hyperlink" Target="https://download.brainimagelibrary.org/dd/90/dd90893e7193151f/720841879" TargetMode="External"/><Relationship Id="rId3575" Type="http://schemas.openxmlformats.org/officeDocument/2006/relationships/hyperlink" Target="https://download.brainimagelibrary.org/6a/f7/6af7d728cf8826e0/0539051272/" TargetMode="External"/><Relationship Id="rId322" Type="http://schemas.openxmlformats.org/officeDocument/2006/relationships/hyperlink" Target="https://download.brainimagelibrary.org/56/fb/56fb1b25ca6b5fae/OTR-Cre_Ai14/OTR-Cre_Ai14_P28_F1" TargetMode="External"/><Relationship Id="rId2244" Type="http://schemas.openxmlformats.org/officeDocument/2006/relationships/hyperlink" Target="https://download.brainimagelibrary.org/dd/90/dd90893e7193151f/720850977" TargetMode="External"/><Relationship Id="rId3574" Type="http://schemas.openxmlformats.org/officeDocument/2006/relationships/hyperlink" Target="https://download.brainimagelibrary.org/6a/f7/6af7d728cf8826e0/0539051264/" TargetMode="External"/><Relationship Id="rId321" Type="http://schemas.openxmlformats.org/officeDocument/2006/relationships/hyperlink" Target="https://download.brainimagelibrary.org/56/fb/56fb1b25ca6b5fae/OTR-Cre_Ai14/OTR-Cre_Ai14_P21_M2" TargetMode="External"/><Relationship Id="rId2245" Type="http://schemas.openxmlformats.org/officeDocument/2006/relationships/hyperlink" Target="https://download.brainimagelibrary.org/dd/90/dd90893e7193151f/720862326" TargetMode="External"/><Relationship Id="rId3577" Type="http://schemas.openxmlformats.org/officeDocument/2006/relationships/hyperlink" Target="https://download.brainimagelibrary.org/6a/f7/6af7d728cf8826e0/0539051367/" TargetMode="External"/><Relationship Id="rId320" Type="http://schemas.openxmlformats.org/officeDocument/2006/relationships/hyperlink" Target="https://download.brainimagelibrary.org/56/fb/56fb1b25ca6b5fae/OTR-Cre_Ai14/OTR-Cre_Ai14_P21_M1" TargetMode="External"/><Relationship Id="rId2246" Type="http://schemas.openxmlformats.org/officeDocument/2006/relationships/hyperlink" Target="https://download.brainimagelibrary.org/dd/90/dd90893e7193151f/720871158" TargetMode="External"/><Relationship Id="rId3576" Type="http://schemas.openxmlformats.org/officeDocument/2006/relationships/hyperlink" Target="https://download.brainimagelibrary.org/6a/f7/6af7d728cf8826e0/0539051316/" TargetMode="External"/><Relationship Id="rId2236" Type="http://schemas.openxmlformats.org/officeDocument/2006/relationships/hyperlink" Target="https://download.brainimagelibrary.org/dd/90/dd90893e7193151f/1027559142" TargetMode="External"/><Relationship Id="rId3568" Type="http://schemas.openxmlformats.org/officeDocument/2006/relationships/hyperlink" Target="https://download.brainimagelibrary.org/6a/f7/6af7d728cf8826e0/0539051088/" TargetMode="External"/><Relationship Id="rId4899" Type="http://schemas.openxmlformats.org/officeDocument/2006/relationships/hyperlink" Target="https://download.brainimagelibrary.org/96/ba/96ba8210cceceeb7/0539071264" TargetMode="External"/><Relationship Id="rId2237" Type="http://schemas.openxmlformats.org/officeDocument/2006/relationships/hyperlink" Target="https://download.brainimagelibrary.org/dd/90/dd90893e7193151f/1040862623" TargetMode="External"/><Relationship Id="rId3567" Type="http://schemas.openxmlformats.org/officeDocument/2006/relationships/hyperlink" Target="https://download.brainimagelibrary.org/6a/f7/6af7d728cf8826e0/0539051046/" TargetMode="External"/><Relationship Id="rId4898" Type="http://schemas.openxmlformats.org/officeDocument/2006/relationships/hyperlink" Target="https://download.brainimagelibrary.org/96/ba/96ba8210cceceeb7/0539070938" TargetMode="External"/><Relationship Id="rId2238" Type="http://schemas.openxmlformats.org/officeDocument/2006/relationships/hyperlink" Target="https://download.brainimagelibrary.org/dd/90/dd90893e7193151f/1040865856" TargetMode="External"/><Relationship Id="rId2239" Type="http://schemas.openxmlformats.org/officeDocument/2006/relationships/hyperlink" Target="https://download.brainimagelibrary.org/dd/90/dd90893e7193151f/1041074452" TargetMode="External"/><Relationship Id="rId3569" Type="http://schemas.openxmlformats.org/officeDocument/2006/relationships/hyperlink" Target="https://download.brainimagelibrary.org/6a/f7/6af7d728cf8826e0/0539051089/" TargetMode="External"/><Relationship Id="rId316" Type="http://schemas.openxmlformats.org/officeDocument/2006/relationships/hyperlink" Target="https://download.brainimagelibrary.org/56/fb/56fb1b25ca6b5fae/OTR-Cre_Ai14/OTR-Cre_Ai14_P21_F1" TargetMode="External"/><Relationship Id="rId315" Type="http://schemas.openxmlformats.org/officeDocument/2006/relationships/hyperlink" Target="https://download.brainimagelibrary.org/56/fb/56fb1b25ca6b5fae/OTR-Cre_Ai14/OTR-Cre_Ai14_P14_M3" TargetMode="External"/><Relationship Id="rId314" Type="http://schemas.openxmlformats.org/officeDocument/2006/relationships/hyperlink" Target="https://download.brainimagelibrary.org/56/fb/56fb1b25ca6b5fae/OTR-Cre_Ai14/OTR-Cre_Ai14_P14_M2" TargetMode="External"/><Relationship Id="rId313" Type="http://schemas.openxmlformats.org/officeDocument/2006/relationships/hyperlink" Target="https://download.brainimagelibrary.org/56/fb/56fb1b25ca6b5fae/OTR-Cre_Ai14/OTR-Cre_Ai14_P14_M1" TargetMode="External"/><Relationship Id="rId319" Type="http://schemas.openxmlformats.org/officeDocument/2006/relationships/hyperlink" Target="https://download.brainimagelibrary.org/56/fb/56fb1b25ca6b5fae/OTR-Cre_Ai14/OTR-Cre_Ai14_P21_F4" TargetMode="External"/><Relationship Id="rId318" Type="http://schemas.openxmlformats.org/officeDocument/2006/relationships/hyperlink" Target="https://download.brainimagelibrary.org/56/fb/56fb1b25ca6b5fae/OTR-Cre_Ai14/OTR-Cre_Ai14_P21_F3" TargetMode="External"/><Relationship Id="rId317" Type="http://schemas.openxmlformats.org/officeDocument/2006/relationships/hyperlink" Target="https://download.brainimagelibrary.org/56/fb/56fb1b25ca6b5fae/OTR-Cre_Ai14/OTR-Cre_Ai14_P21_F2" TargetMode="External"/><Relationship Id="rId3560" Type="http://schemas.openxmlformats.org/officeDocument/2006/relationships/hyperlink" Target="https://download.brainimagelibrary.org/6a/f7/6af7d728cf8826e0/0539050630/" TargetMode="External"/><Relationship Id="rId4891" Type="http://schemas.openxmlformats.org/officeDocument/2006/relationships/hyperlink" Target="https://download.brainimagelibrary.org/96/ba/96ba8210cceceeb7/0539070806" TargetMode="External"/><Relationship Id="rId4890" Type="http://schemas.openxmlformats.org/officeDocument/2006/relationships/hyperlink" Target="https://download.brainimagelibrary.org/96/ba/96ba8210cceceeb7/0539070789" TargetMode="External"/><Relationship Id="rId2230" Type="http://schemas.openxmlformats.org/officeDocument/2006/relationships/hyperlink" Target="https://download.brainimagelibrary.org/d6/d1/d6d13d0d30ebbb32/720850977/" TargetMode="External"/><Relationship Id="rId3562" Type="http://schemas.openxmlformats.org/officeDocument/2006/relationships/hyperlink" Target="https://download.brainimagelibrary.org/6a/f7/6af7d728cf8826e0/0539050812/" TargetMode="External"/><Relationship Id="rId4893" Type="http://schemas.openxmlformats.org/officeDocument/2006/relationships/hyperlink" Target="https://download.brainimagelibrary.org/96/ba/96ba8210cceceeb7/0539070822" TargetMode="External"/><Relationship Id="rId2231" Type="http://schemas.openxmlformats.org/officeDocument/2006/relationships/hyperlink" Target="https://download.brainimagelibrary.org/d6/d1/d6d13d0d30ebbb32/720862326/" TargetMode="External"/><Relationship Id="rId3561" Type="http://schemas.openxmlformats.org/officeDocument/2006/relationships/hyperlink" Target="https://download.brainimagelibrary.org/6a/f7/6af7d728cf8826e0/0539050632/" TargetMode="External"/><Relationship Id="rId4892" Type="http://schemas.openxmlformats.org/officeDocument/2006/relationships/hyperlink" Target="https://download.brainimagelibrary.org/96/ba/96ba8210cceceeb7/0539070818" TargetMode="External"/><Relationship Id="rId312" Type="http://schemas.openxmlformats.org/officeDocument/2006/relationships/hyperlink" Target="https://download.brainimagelibrary.org/56/fb/56fb1b25ca6b5fae/OTR-Cre_Ai14/OTR-Cre_Ai14_P14_F2" TargetMode="External"/><Relationship Id="rId2232" Type="http://schemas.openxmlformats.org/officeDocument/2006/relationships/hyperlink" Target="https://download.brainimagelibrary.org/d6/d1/d6d13d0d30ebbb32/720871158/" TargetMode="External"/><Relationship Id="rId3564" Type="http://schemas.openxmlformats.org/officeDocument/2006/relationships/hyperlink" Target="https://download.brainimagelibrary.org/6a/f7/6af7d728cf8826e0/0539050946/" TargetMode="External"/><Relationship Id="rId4895" Type="http://schemas.openxmlformats.org/officeDocument/2006/relationships/hyperlink" Target="https://download.brainimagelibrary.org/96/ba/96ba8210cceceeb7/0539070906" TargetMode="External"/><Relationship Id="rId311" Type="http://schemas.openxmlformats.org/officeDocument/2006/relationships/hyperlink" Target="https://download.brainimagelibrary.org/56/fb/56fb1b25ca6b5fae/OTR-Cre_Ai14/OTR-Cre_Ai14_P14_F1" TargetMode="External"/><Relationship Id="rId2233" Type="http://schemas.openxmlformats.org/officeDocument/2006/relationships/hyperlink" Target="https://download.brainimagelibrary.org/d6/d1/d6d13d0d30ebbb32/720878801/" TargetMode="External"/><Relationship Id="rId3563" Type="http://schemas.openxmlformats.org/officeDocument/2006/relationships/hyperlink" Target="https://download.brainimagelibrary.org/6a/f7/6af7d728cf8826e0/0539050817/" TargetMode="External"/><Relationship Id="rId4894" Type="http://schemas.openxmlformats.org/officeDocument/2006/relationships/hyperlink" Target="https://download.brainimagelibrary.org/96/ba/96ba8210cceceeb7/0539070834" TargetMode="External"/><Relationship Id="rId310" Type="http://schemas.openxmlformats.org/officeDocument/2006/relationships/hyperlink" Target="https://download.brainimagelibrary.org/fe/85/fe8572664be98b47/mnt/osten_data/rpalanis/osten-U01/Batch8transfers_200103/Vglut3_GFP_M_M4_191004" TargetMode="External"/><Relationship Id="rId2234" Type="http://schemas.openxmlformats.org/officeDocument/2006/relationships/hyperlink" Target="https://download.brainimagelibrary.org/d8/33/d833ba8bd931f23f/1041074452" TargetMode="External"/><Relationship Id="rId3566" Type="http://schemas.openxmlformats.org/officeDocument/2006/relationships/hyperlink" Target="https://download.brainimagelibrary.org/6a/f7/6af7d728cf8826e0/0539051020/" TargetMode="External"/><Relationship Id="rId4897" Type="http://schemas.openxmlformats.org/officeDocument/2006/relationships/hyperlink" Target="https://download.brainimagelibrary.org/96/ba/96ba8210cceceeb7/0539070934" TargetMode="External"/><Relationship Id="rId2235" Type="http://schemas.openxmlformats.org/officeDocument/2006/relationships/hyperlink" Target="https://download.brainimagelibrary.org/d8/33/d833ba8bd931f23f/1041081551" TargetMode="External"/><Relationship Id="rId3565" Type="http://schemas.openxmlformats.org/officeDocument/2006/relationships/hyperlink" Target="https://download.brainimagelibrary.org/6a/f7/6af7d728cf8826e0/0539050948/" TargetMode="External"/><Relationship Id="rId4896" Type="http://schemas.openxmlformats.org/officeDocument/2006/relationships/hyperlink" Target="https://download.brainimagelibrary.org/96/ba/96ba8210cceceeb7/0539070910" TargetMode="External"/><Relationship Id="rId4040" Type="http://schemas.openxmlformats.org/officeDocument/2006/relationships/hyperlink" Target="https://download.brainimagelibrary.org/30/d6/30d64aa06dbb98d8/Snap25_GFP_F_483871_200222/" TargetMode="External"/><Relationship Id="rId5372" Type="http://schemas.openxmlformats.org/officeDocument/2006/relationships/hyperlink" Target="https://download.brainimagelibrary.org/91/aa/91aad194ce577ebe/E15.5_BB0619/LSFM/stitched_00" TargetMode="External"/><Relationship Id="rId5373" Type="http://schemas.openxmlformats.org/officeDocument/2006/relationships/hyperlink" Target="https://download.brainimagelibrary.org/91/aa/91aad194ce577ebe/E15.5_BB0619/LSFM/stitched_01" TargetMode="External"/><Relationship Id="rId4042" Type="http://schemas.openxmlformats.org/officeDocument/2006/relationships/hyperlink" Target="https://download.brainimagelibrary.org/36/ff/36ffd2f09a8e6785/mnt/osten_data/rpalanis/osten-U01/Batch6transfers_190619/Crh1_GFP_F_F1_190319/" TargetMode="External"/><Relationship Id="rId5370" Type="http://schemas.openxmlformats.org/officeDocument/2006/relationships/hyperlink" Target="https://download.brainimagelibrary.org/91/aa/91aad194ce577ebe/E15.5_BB0618/LSFM/stitched_00" TargetMode="External"/><Relationship Id="rId4041" Type="http://schemas.openxmlformats.org/officeDocument/2006/relationships/hyperlink" Target="https://download.brainimagelibrary.org/36/e4/36e4685d7f134d0d/Snap25_GFP_F_491289_200826/" TargetMode="External"/><Relationship Id="rId5371" Type="http://schemas.openxmlformats.org/officeDocument/2006/relationships/hyperlink" Target="https://download.brainimagelibrary.org/91/aa/91aad194ce577ebe/E15.5_BB0618/LSFM/stitched_01" TargetMode="External"/><Relationship Id="rId4044" Type="http://schemas.openxmlformats.org/officeDocument/2006/relationships/hyperlink" Target="https://download.brainimagelibrary.org/3d/db/3ddb47c0e7438bbb/NOS1_GFP_F_F9_200529/" TargetMode="External"/><Relationship Id="rId5376" Type="http://schemas.openxmlformats.org/officeDocument/2006/relationships/hyperlink" Target="https://download.brainimagelibrary.org/91/aa/91aad194ce577ebe/E15.5_BB0625/LSFM/stitched_02" TargetMode="External"/><Relationship Id="rId4043" Type="http://schemas.openxmlformats.org/officeDocument/2006/relationships/hyperlink" Target="https://download.brainimagelibrary.org/38/85/3885f66b71bc5094/mnt/osten_data/rpalanis/osten-U01/Batch5transfers-190315/Olig2_GFP_M_M4_190205/" TargetMode="External"/><Relationship Id="rId5377" Type="http://schemas.openxmlformats.org/officeDocument/2006/relationships/hyperlink" Target="https://download.brainimagelibrary.org/91/aa/91aad194ce577ebe/E15.5_BB0626/LSFM/stitched_00" TargetMode="External"/><Relationship Id="rId4046" Type="http://schemas.openxmlformats.org/officeDocument/2006/relationships/hyperlink" Target="https://download.brainimagelibrary.org/43/04/43046118eaf41c8f/mnt/osten_data/rpalanis/osten-U01/Batch6transfers_190619/Emx1_GFP_F_F4_190412/" TargetMode="External"/><Relationship Id="rId5374" Type="http://schemas.openxmlformats.org/officeDocument/2006/relationships/hyperlink" Target="https://download.brainimagelibrary.org/91/aa/91aad194ce577ebe/E15.5_BB0625/LSFM/stitched_00" TargetMode="External"/><Relationship Id="rId4045" Type="http://schemas.openxmlformats.org/officeDocument/2006/relationships/hyperlink" Target="https://download.brainimagelibrary.org/41/32/4132a1107ea1c2ad/mnt/osten_data/rpalanis/osten-U01/Batch6transfers_190619/Crh1_GFP_M_M5_190501/" TargetMode="External"/><Relationship Id="rId5375" Type="http://schemas.openxmlformats.org/officeDocument/2006/relationships/hyperlink" Target="https://download.brainimagelibrary.org/91/aa/91aad194ce577ebe/E15.5_BB0625/LSFM/stitched_01" TargetMode="External"/><Relationship Id="rId4048" Type="http://schemas.openxmlformats.org/officeDocument/2006/relationships/hyperlink" Target="https://download.brainimagelibrary.org/45/fb/45fb1256d0a4645a/mnt/osten_data/rpalanis/osten-U01/Batch5transfers-190315/Avptm_GFP_M_M6_190204/" TargetMode="External"/><Relationship Id="rId4047" Type="http://schemas.openxmlformats.org/officeDocument/2006/relationships/hyperlink" Target="https://download.brainimagelibrary.org/44/b1/44b173e2c33734b1/Crh1_GFP_M_M3_190429/" TargetMode="External"/><Relationship Id="rId5378" Type="http://schemas.openxmlformats.org/officeDocument/2006/relationships/hyperlink" Target="https://download.brainimagelibrary.org/91/aa/91aad194ce577ebe/E15.5_BB0626/LSFM/stitched_01" TargetMode="External"/><Relationship Id="rId4049" Type="http://schemas.openxmlformats.org/officeDocument/2006/relationships/hyperlink" Target="https://download.brainimagelibrary.org/49/58/495821c2f843f931/NOS1_GFP_M_M2_200402/" TargetMode="External"/><Relationship Id="rId5379" Type="http://schemas.openxmlformats.org/officeDocument/2006/relationships/hyperlink" Target="https://download.brainimagelibrary.org/91/aa/91aad194ce577ebe/E15.5_BB0626/LSFM/stitched_02" TargetMode="External"/><Relationship Id="rId5361" Type="http://schemas.openxmlformats.org/officeDocument/2006/relationships/hyperlink" Target="https://download.brainimagelibrary.org/91/aa/91aad194ce577ebe/E15.5_BB0612/LSFM/stitched_01" TargetMode="External"/><Relationship Id="rId5362" Type="http://schemas.openxmlformats.org/officeDocument/2006/relationships/hyperlink" Target="https://download.brainimagelibrary.org/91/aa/91aad194ce577ebe/E15.5_BB0613/LSFM/stitched_00" TargetMode="External"/><Relationship Id="rId4031" Type="http://schemas.openxmlformats.org/officeDocument/2006/relationships/hyperlink" Target="https://download.brainimagelibrary.org/28/62/2862c27e7387199f/mnt/osten_data/rpalanis/osten-U01/Batch5transfers-190315/Oxt_GFP_F_F2_181126/level1/level1/" TargetMode="External"/><Relationship Id="rId4030" Type="http://schemas.openxmlformats.org/officeDocument/2006/relationships/hyperlink" Target="https://download.brainimagelibrary.org/27/63/27635b2ebc0ac018/Vglut1_GFP_M_M6_190817/" TargetMode="External"/><Relationship Id="rId5360" Type="http://schemas.openxmlformats.org/officeDocument/2006/relationships/hyperlink" Target="https://download.brainimagelibrary.org/91/aa/91aad194ce577ebe/E15.5_BB0612/LSFM/stitched_00" TargetMode="External"/><Relationship Id="rId297" Type="http://schemas.openxmlformats.org/officeDocument/2006/relationships/hyperlink" Target="https://download.brainimagelibrary.org/a6/ed/a6ed4d4cb69fb039/mnt/osten_data/rpalanis/osten-U01/Batch6transfers_190619/Avptm_GFP_F_F5_190321/level1/" TargetMode="External"/><Relationship Id="rId4033" Type="http://schemas.openxmlformats.org/officeDocument/2006/relationships/hyperlink" Target="https://download.brainimagelibrary.org/29/bd/29bd458e5d6ff3a5/Snap25_GFP_F_527924_200818/" TargetMode="External"/><Relationship Id="rId5365" Type="http://schemas.openxmlformats.org/officeDocument/2006/relationships/hyperlink" Target="https://download.brainimagelibrary.org/91/aa/91aad194ce577ebe/E15.5_BB0614/LSFM/stitched_01" TargetMode="External"/><Relationship Id="rId296" Type="http://schemas.openxmlformats.org/officeDocument/2006/relationships/hyperlink" Target="https://download.brainimagelibrary.org/a6/b0/a6b01a7ec9816f4b/mnt/osten_data/rpalanis/osten-U01/Batch5transfers-190315/Tac1_GFP_M_M7_190129" TargetMode="External"/><Relationship Id="rId4032" Type="http://schemas.openxmlformats.org/officeDocument/2006/relationships/hyperlink" Target="https://download.brainimagelibrary.org/28/c7/28c77687c6036b79/Crh1_GFP_M_M1_190425/" TargetMode="External"/><Relationship Id="rId5366" Type="http://schemas.openxmlformats.org/officeDocument/2006/relationships/hyperlink" Target="https://download.brainimagelibrary.org/91/aa/91aad194ce577ebe/E15.5_BB0615/LSFM/stitched_00" TargetMode="External"/><Relationship Id="rId295" Type="http://schemas.openxmlformats.org/officeDocument/2006/relationships/hyperlink" Target="https://download.brainimagelibrary.org/93/10/931022568b86ad25/mnt/osten_data/rpalanis/osten-U01/Batch8transfers_200103/Agrp_GFP_F_F2_191123" TargetMode="External"/><Relationship Id="rId4035" Type="http://schemas.openxmlformats.org/officeDocument/2006/relationships/hyperlink" Target="https://download.brainimagelibrary.org/2c/9d/2c9dc3ca60414ab8/mnt/osten_data/rpalanis/osten-U01/Batch5transfers-190315/Olig2_GFP_M_M1_190201/" TargetMode="External"/><Relationship Id="rId5363" Type="http://schemas.openxmlformats.org/officeDocument/2006/relationships/hyperlink" Target="https://download.brainimagelibrary.org/91/aa/91aad194ce577ebe/E15.5_BB0613/LSFM/stitched_01" TargetMode="External"/><Relationship Id="rId294" Type="http://schemas.openxmlformats.org/officeDocument/2006/relationships/hyperlink" Target="https://download.brainimagelibrary.org/91/4f/914f377d4e6e1711/mnt/osten_data/rpalanis/osten-U01/Batch8transfers_200103/Agrp_GFP_F_F8_191206" TargetMode="External"/><Relationship Id="rId4034" Type="http://schemas.openxmlformats.org/officeDocument/2006/relationships/hyperlink" Target="https://download.brainimagelibrary.org/2c/33/2c33d24c2ba39d37/Vglut3_GFP_F_F1_190904/" TargetMode="External"/><Relationship Id="rId5364" Type="http://schemas.openxmlformats.org/officeDocument/2006/relationships/hyperlink" Target="https://download.brainimagelibrary.org/91/aa/91aad194ce577ebe/E15.5_BB0614/LSFM/stitched_00" TargetMode="External"/><Relationship Id="rId4037" Type="http://schemas.openxmlformats.org/officeDocument/2006/relationships/hyperlink" Target="https://download.brainimagelibrary.org/2d/77/2d77123fec19495e/Slc17a6_GFP_F_484307_200630/" TargetMode="External"/><Relationship Id="rId5369" Type="http://schemas.openxmlformats.org/officeDocument/2006/relationships/hyperlink" Target="https://download.brainimagelibrary.org/91/aa/91aad194ce577ebe/E15.5_BB0616/LSFM/stitched_01" TargetMode="External"/><Relationship Id="rId4036" Type="http://schemas.openxmlformats.org/officeDocument/2006/relationships/hyperlink" Target="https://download.brainimagelibrary.org/2c/da/2cda21d040d276d6/mnt/osten_data/rpalanis/osten-U01/Batch5transfers-190315/Olig2_GFP_M_M5_190206/" TargetMode="External"/><Relationship Id="rId299" Type="http://schemas.openxmlformats.org/officeDocument/2006/relationships/hyperlink" Target="https://download.brainimagelibrary.org/c3/39/c33968d6fb6f6e7e/mnt/osten_data/rpalanis/osten-U01/Batch8transfers_200103/Vglut3_GFP_F_F8_190927" TargetMode="External"/><Relationship Id="rId4039" Type="http://schemas.openxmlformats.org/officeDocument/2006/relationships/hyperlink" Target="https://download.brainimagelibrary.org/30/6d/306d2737af7871fc/Snap25_GFP_M_491286_200225/" TargetMode="External"/><Relationship Id="rId5367" Type="http://schemas.openxmlformats.org/officeDocument/2006/relationships/hyperlink" Target="https://download.brainimagelibrary.org/91/aa/91aad194ce577ebe/E15.5_BB0615/LSFM/stitched_01" TargetMode="External"/><Relationship Id="rId298" Type="http://schemas.openxmlformats.org/officeDocument/2006/relationships/hyperlink" Target="https://download.brainimagelibrary.org/b9/17/b917b560646efd1e/mnt/osten_data/rpalanis/osten-U01/Batch8transfers_200103/Vglut3_GFP_M_M2_191002" TargetMode="External"/><Relationship Id="rId4038" Type="http://schemas.openxmlformats.org/officeDocument/2006/relationships/hyperlink" Target="https://download.brainimagelibrary.org/2d/b1/2db157224dd0a242/Emx1_GFP_M_M6_190405/" TargetMode="External"/><Relationship Id="rId5368" Type="http://schemas.openxmlformats.org/officeDocument/2006/relationships/hyperlink" Target="https://download.brainimagelibrary.org/91/aa/91aad194ce577ebe/E15.5_BB0616/LSFM/stitched_00" TargetMode="External"/><Relationship Id="rId5390" Type="http://schemas.openxmlformats.org/officeDocument/2006/relationships/hyperlink" Target="https://download.brainimagelibrary.org/91/aa/91aad194ce577ebe/E18.5_BB0604/LSFM/stitched_01" TargetMode="External"/><Relationship Id="rId5391" Type="http://schemas.openxmlformats.org/officeDocument/2006/relationships/hyperlink" Target="https://download.brainimagelibrary.org/91/aa/91aad194ce577ebe/E18.5_BB0605/LSFM/stitched_00" TargetMode="External"/><Relationship Id="rId4060" Type="http://schemas.openxmlformats.org/officeDocument/2006/relationships/hyperlink" Target="https://download.brainimagelibrary.org/4d/6c/4d6ccd17bd266fe5/Ctgf-T2A_Ai75_F_358524_180224/" TargetMode="External"/><Relationship Id="rId4062" Type="http://schemas.openxmlformats.org/officeDocument/2006/relationships/hyperlink" Target="https://download.brainimagelibrary.org/4d/6c/4d6ccd17bd266fe5/Gad2_Ai75_M_335960_171003/" TargetMode="External"/><Relationship Id="rId5394" Type="http://schemas.openxmlformats.org/officeDocument/2006/relationships/hyperlink" Target="https://download.brainimagelibrary.org/91/aa/91aad194ce577ebe/E18.5_BB0636/LSFM/stitched_01" TargetMode="External"/><Relationship Id="rId4061" Type="http://schemas.openxmlformats.org/officeDocument/2006/relationships/hyperlink" Target="https://download.brainimagelibrary.org/4d/6c/4d6ccd17bd266fe5/Gad2_Ai75_F_349259_180218/" TargetMode="External"/><Relationship Id="rId5395" Type="http://schemas.openxmlformats.org/officeDocument/2006/relationships/hyperlink" Target="https://download.brainimagelibrary.org/91/aa/91aad194ce577ebe/E18.5_BB0637/LSFM/stitched_00" TargetMode="External"/><Relationship Id="rId4064" Type="http://schemas.openxmlformats.org/officeDocument/2006/relationships/hyperlink" Target="https://download.brainimagelibrary.org/4d/6c/4d6ccd17bd266fe5/Gad2_Ai75_M_349254_180217/" TargetMode="External"/><Relationship Id="rId5392" Type="http://schemas.openxmlformats.org/officeDocument/2006/relationships/hyperlink" Target="https://download.brainimagelibrary.org/91/aa/91aad194ce577ebe/E18.5_BB0605/LSFM/stitched_01" TargetMode="External"/><Relationship Id="rId4063" Type="http://schemas.openxmlformats.org/officeDocument/2006/relationships/hyperlink" Target="https://download.brainimagelibrary.org/4d/6c/4d6ccd17bd266fe5/Gad2_Ai75_M_349252_180215/" TargetMode="External"/><Relationship Id="rId5393" Type="http://schemas.openxmlformats.org/officeDocument/2006/relationships/hyperlink" Target="https://download.brainimagelibrary.org/91/aa/91aad194ce577ebe/E18.5_BB0636/LSFM/stitched_00" TargetMode="External"/><Relationship Id="rId4066" Type="http://schemas.openxmlformats.org/officeDocument/2006/relationships/hyperlink" Target="https://download.brainimagelibrary.org/4d/6c/4d6ccd17bd266fe5/Pvalb_Ai75_F_295239_170302/" TargetMode="External"/><Relationship Id="rId5398" Type="http://schemas.openxmlformats.org/officeDocument/2006/relationships/hyperlink" Target="https://download.brainimagelibrary.org/91/aa/91aad194ce577ebe/E18.5_BB0645/LSFM/stitched_00" TargetMode="External"/><Relationship Id="rId4065" Type="http://schemas.openxmlformats.org/officeDocument/2006/relationships/hyperlink" Target="https://download.brainimagelibrary.org/4d/6c/4d6ccd17bd266fe5/Pvalb_Ai75_F_278849_170304/" TargetMode="External"/><Relationship Id="rId5399" Type="http://schemas.openxmlformats.org/officeDocument/2006/relationships/hyperlink" Target="https://download.brainimagelibrary.org/91/aa/91aad194ce577ebe/E18.5_BB0645/LSFM/stitched_01" TargetMode="External"/><Relationship Id="rId4068" Type="http://schemas.openxmlformats.org/officeDocument/2006/relationships/hyperlink" Target="https://download.brainimagelibrary.org/4d/6c/4d6ccd17bd266fe5/Pvalb_Ai75_F_302251_170401/" TargetMode="External"/><Relationship Id="rId5396" Type="http://schemas.openxmlformats.org/officeDocument/2006/relationships/hyperlink" Target="https://download.brainimagelibrary.org/91/aa/91aad194ce577ebe/E18.5_BB0637/LSFM/stitched_01" TargetMode="External"/><Relationship Id="rId4067" Type="http://schemas.openxmlformats.org/officeDocument/2006/relationships/hyperlink" Target="https://download.brainimagelibrary.org/4d/6c/4d6ccd17bd266fe5/Pvalb_Ai75_F_295240_170303/" TargetMode="External"/><Relationship Id="rId5397" Type="http://schemas.openxmlformats.org/officeDocument/2006/relationships/hyperlink" Target="https://download.brainimagelibrary.org/91/aa/91aad194ce577ebe/E18.5_BB0637/LSFM/stitched_02" TargetMode="External"/><Relationship Id="rId4069" Type="http://schemas.openxmlformats.org/officeDocument/2006/relationships/hyperlink" Target="https://download.brainimagelibrary.org/4d/6c/4d6ccd17bd266fe5/Pvalb_Ai75_F_313509_170515/" TargetMode="External"/><Relationship Id="rId5380" Type="http://schemas.openxmlformats.org/officeDocument/2006/relationships/hyperlink" Target="https://download.brainimagelibrary.org/91/aa/91aad194ce577ebe/E15.5_BB0627/LSFM/stitched_00" TargetMode="External"/><Relationship Id="rId4051" Type="http://schemas.openxmlformats.org/officeDocument/2006/relationships/hyperlink" Target="https://download.brainimagelibrary.org/4d/6c/4d6ccd17bd266fe5/Chat_Ai75_F_339862_171103/" TargetMode="External"/><Relationship Id="rId5383" Type="http://schemas.openxmlformats.org/officeDocument/2006/relationships/hyperlink" Target="https://download.brainimagelibrary.org/91/aa/91aad194ce577ebe/E15.5_BB0664/LSFM/stitched_00" TargetMode="External"/><Relationship Id="rId4050" Type="http://schemas.openxmlformats.org/officeDocument/2006/relationships/hyperlink" Target="https://download.brainimagelibrary.org/4d/6c/4d6ccd17bd266fe5/Chat_Ai75_F_334940_171021/" TargetMode="External"/><Relationship Id="rId5384" Type="http://schemas.openxmlformats.org/officeDocument/2006/relationships/hyperlink" Target="https://download.brainimagelibrary.org/91/aa/91aad194ce577ebe/E15.5_BB0664/LSFM/stitched_01" TargetMode="External"/><Relationship Id="rId4053" Type="http://schemas.openxmlformats.org/officeDocument/2006/relationships/hyperlink" Target="https://download.brainimagelibrary.org/4d/6c/4d6ccd17bd266fe5/Chat_Ai75_F_350660_171110/" TargetMode="External"/><Relationship Id="rId5381" Type="http://schemas.openxmlformats.org/officeDocument/2006/relationships/hyperlink" Target="https://download.brainimagelibrary.org/91/aa/91aad194ce577ebe/E15.5_BB0627/LSFM/stitched_01" TargetMode="External"/><Relationship Id="rId4052" Type="http://schemas.openxmlformats.org/officeDocument/2006/relationships/hyperlink" Target="https://download.brainimagelibrary.org/4d/6c/4d6ccd17bd266fe5/Chat_Ai75_F_350659_171109/" TargetMode="External"/><Relationship Id="rId5382" Type="http://schemas.openxmlformats.org/officeDocument/2006/relationships/hyperlink" Target="https://download.brainimagelibrary.org/91/aa/91aad194ce577ebe/E15.5_BB0627/LSFM/stitched_02" TargetMode="External"/><Relationship Id="rId4055" Type="http://schemas.openxmlformats.org/officeDocument/2006/relationships/hyperlink" Target="https://download.brainimagelibrary.org/4d/6c/4d6ccd17bd266fe5/Chat_Ai75_M_334939_171011/" TargetMode="External"/><Relationship Id="rId5387" Type="http://schemas.openxmlformats.org/officeDocument/2006/relationships/hyperlink" Target="https://download.brainimagelibrary.org/91/aa/91aad194ce577ebe/E18.5_BB0603/LSFM/stitched_00" TargetMode="External"/><Relationship Id="rId4054" Type="http://schemas.openxmlformats.org/officeDocument/2006/relationships/hyperlink" Target="https://download.brainimagelibrary.org/4d/6c/4d6ccd17bd266fe5/Chat_Ai75_F_350661_171112/" TargetMode="External"/><Relationship Id="rId5388" Type="http://schemas.openxmlformats.org/officeDocument/2006/relationships/hyperlink" Target="https://download.brainimagelibrary.org/91/aa/91aad194ce577ebe/E18.5_BB0603/LSFM/stitched_01" TargetMode="External"/><Relationship Id="rId4057" Type="http://schemas.openxmlformats.org/officeDocument/2006/relationships/hyperlink" Target="https://download.brainimagelibrary.org/4d/6c/4d6ccd17bd266fe5/Chat_Ai75_M_339858_171024/" TargetMode="External"/><Relationship Id="rId5385" Type="http://schemas.openxmlformats.org/officeDocument/2006/relationships/hyperlink" Target="https://download.brainimagelibrary.org/91/aa/91aad194ce577ebe/E18.5_BB0601/LSFM/stitched_00" TargetMode="External"/><Relationship Id="rId4056" Type="http://schemas.openxmlformats.org/officeDocument/2006/relationships/hyperlink" Target="https://download.brainimagelibrary.org/4d/6c/4d6ccd17bd266fe5/Chat_Ai75_M_339857_171023/" TargetMode="External"/><Relationship Id="rId5386" Type="http://schemas.openxmlformats.org/officeDocument/2006/relationships/hyperlink" Target="https://download.brainimagelibrary.org/91/aa/91aad194ce577ebe/E18.5_BB0601/LSFM/stitched_01" TargetMode="External"/><Relationship Id="rId4059" Type="http://schemas.openxmlformats.org/officeDocument/2006/relationships/hyperlink" Target="https://download.brainimagelibrary.org/4d/6c/4d6ccd17bd266fe5/Ctgf-T2A_Ai75_F_358522_180223/" TargetMode="External"/><Relationship Id="rId4058" Type="http://schemas.openxmlformats.org/officeDocument/2006/relationships/hyperlink" Target="https://download.brainimagelibrary.org/4d/6c/4d6ccd17bd266fe5/Chat_Ai75_M_372144_180226/" TargetMode="External"/><Relationship Id="rId5389" Type="http://schemas.openxmlformats.org/officeDocument/2006/relationships/hyperlink" Target="https://download.brainimagelibrary.org/91/aa/91aad194ce577ebe/E18.5_BB0604/LSFM/stitched_00" TargetMode="External"/><Relationship Id="rId4008" Type="http://schemas.openxmlformats.org/officeDocument/2006/relationships/hyperlink" Target="https://download.brainimagelibrary.org/f3/fe/f3fe697cfb89762e/mnt/ostenmitragrid/rpalanis/osten-U01/Batch2transfers-180321/Tlx3_Ai75_M_361895_180127/" TargetMode="External"/><Relationship Id="rId4007" Type="http://schemas.openxmlformats.org/officeDocument/2006/relationships/hyperlink" Target="https://download.brainimagelibrary.org/f3/fe/f3fe697cfb89762e/mnt/ostenmitragrid/rpalanis/osten-U01/Batch2transfers-180321/Tlx3_Ai75_F_345957_171208/" TargetMode="External"/><Relationship Id="rId5338" Type="http://schemas.openxmlformats.org/officeDocument/2006/relationships/hyperlink" Target="https://download.brainimagelibrary.org/91/aa/91aad194ce577ebe/E15.5_BB0473/LSFM/stitched_00" TargetMode="External"/><Relationship Id="rId4009" Type="http://schemas.openxmlformats.org/officeDocument/2006/relationships/hyperlink" Target="https://download.brainimagelibrary.org/f3/fe/f3fe697cfb89762e/mnt/ostenmitragrid/rpalanis/osten-U01/Batch2transfers-180321/Tlx3_Ai75_M_361896_180130/" TargetMode="External"/><Relationship Id="rId5339" Type="http://schemas.openxmlformats.org/officeDocument/2006/relationships/hyperlink" Target="https://download.brainimagelibrary.org/91/aa/91aad194ce577ebe/E15.5_BB0473/LSFM/stitched_01" TargetMode="External"/><Relationship Id="rId271" Type="http://schemas.openxmlformats.org/officeDocument/2006/relationships/hyperlink" Target="https://download.brainimagelibrary.org/00/5b/005bac14887d385c/mnt/osten_data/rpalanis/osten-U01/Batch8transfers_200103/Vglut3_GFP_F_F6_190923" TargetMode="External"/><Relationship Id="rId270" Type="http://schemas.openxmlformats.org/officeDocument/2006/relationships/hyperlink" Target="https://download.brainimagelibrary.org/9e/60/9e60ff3c60ae6228/0539072031" TargetMode="External"/><Relationship Id="rId269" Type="http://schemas.openxmlformats.org/officeDocument/2006/relationships/hyperlink" Target="https://download.brainimagelibrary.org/9e/60/9e60ff3c60ae6228/0539072019" TargetMode="External"/><Relationship Id="rId264" Type="http://schemas.openxmlformats.org/officeDocument/2006/relationships/hyperlink" Target="https://download.brainimagelibrary.org/9e/60/9e60ff3c60ae6228/0539071939" TargetMode="External"/><Relationship Id="rId4000" Type="http://schemas.openxmlformats.org/officeDocument/2006/relationships/hyperlink" Target="https://download.brainimagelibrary.org/f3/fe/f3fe697cfb89762e/mnt/ostenmitragrid/rpalanis/osten-U01/Batch2transfers-180321/Rbp4_Ai75_M_353906_171207/" TargetMode="External"/><Relationship Id="rId5332" Type="http://schemas.openxmlformats.org/officeDocument/2006/relationships/hyperlink" Target="https://download.brainimagelibrary.org/91/aa/91aad194ce577ebe/E15.5_BB0417/LSFM/stitched_01" TargetMode="External"/><Relationship Id="rId263" Type="http://schemas.openxmlformats.org/officeDocument/2006/relationships/hyperlink" Target="https://download.brainimagelibrary.org/9e/60/9e60ff3c60ae6228/0539071929" TargetMode="External"/><Relationship Id="rId5333" Type="http://schemas.openxmlformats.org/officeDocument/2006/relationships/hyperlink" Target="https://download.brainimagelibrary.org/91/aa/91aad194ce577ebe/E15.5_BB0428/LSFM/stitched_00" TargetMode="External"/><Relationship Id="rId262" Type="http://schemas.openxmlformats.org/officeDocument/2006/relationships/hyperlink" Target="https://download.brainimagelibrary.org/9e/60/9e60ff3c60ae6228/0539071919" TargetMode="External"/><Relationship Id="rId4002" Type="http://schemas.openxmlformats.org/officeDocument/2006/relationships/hyperlink" Target="https://download.brainimagelibrary.org/f3/fe/f3fe697cfb89762e/mnt/ostenmitragrid/rpalanis/osten-U01/Batch2transfers-180321/Rbp4_Ai75_M_361756_180115/" TargetMode="External"/><Relationship Id="rId5330" Type="http://schemas.openxmlformats.org/officeDocument/2006/relationships/hyperlink" Target="https://download.brainimagelibrary.org/91/aa/91aad194ce577ebe/E13.5_BB0635/LSFM/stitched_01" TargetMode="External"/><Relationship Id="rId261" Type="http://schemas.openxmlformats.org/officeDocument/2006/relationships/hyperlink" Target="https://download.brainimagelibrary.org/9e/60/9e60ff3c60ae6228/0539071917" TargetMode="External"/><Relationship Id="rId4001" Type="http://schemas.openxmlformats.org/officeDocument/2006/relationships/hyperlink" Target="https://download.brainimagelibrary.org/f3/fe/f3fe697cfb89762e/mnt/ostenmitragrid/rpalanis/osten-U01/Batch2transfers-180321/Rbp4_Ai75_M_361753_180105/" TargetMode="External"/><Relationship Id="rId5331" Type="http://schemas.openxmlformats.org/officeDocument/2006/relationships/hyperlink" Target="https://download.brainimagelibrary.org/91/aa/91aad194ce577ebe/E15.5_BB0417/LSFM/stitched_00" TargetMode="External"/><Relationship Id="rId268" Type="http://schemas.openxmlformats.org/officeDocument/2006/relationships/hyperlink" Target="https://download.brainimagelibrary.org/9e/60/9e60ff3c60ae6228/0539072001" TargetMode="External"/><Relationship Id="rId4004" Type="http://schemas.openxmlformats.org/officeDocument/2006/relationships/hyperlink" Target="https://download.brainimagelibrary.org/f3/fe/f3fe697cfb89762e/mnt/ostenmitragrid/rpalanis/osten-U01/Batch2transfers-180321/Tlx3_Ai75_F_337580_171016/" TargetMode="External"/><Relationship Id="rId5336" Type="http://schemas.openxmlformats.org/officeDocument/2006/relationships/hyperlink" Target="https://download.brainimagelibrary.org/91/aa/91aad194ce577ebe/E15.5_BB0472/LSFM/stitched_01" TargetMode="External"/><Relationship Id="rId267" Type="http://schemas.openxmlformats.org/officeDocument/2006/relationships/hyperlink" Target="https://download.brainimagelibrary.org/9e/60/9e60ff3c60ae6228/0539071987" TargetMode="External"/><Relationship Id="rId4003" Type="http://schemas.openxmlformats.org/officeDocument/2006/relationships/hyperlink" Target="https://download.brainimagelibrary.org/f3/fe/f3fe697cfb89762e/mnt/ostenmitragrid/rpalanis/osten-U01/Batch2transfers-180321/Rbp4_Ai75_M_362696_180117/" TargetMode="External"/><Relationship Id="rId5337" Type="http://schemas.openxmlformats.org/officeDocument/2006/relationships/hyperlink" Target="https://download.brainimagelibrary.org/91/aa/91aad194ce577ebe/E15.5_BB0472/LSFM/stitched_02" TargetMode="External"/><Relationship Id="rId266" Type="http://schemas.openxmlformats.org/officeDocument/2006/relationships/hyperlink" Target="https://download.brainimagelibrary.org/9e/60/9e60ff3c60ae6228/0539071957" TargetMode="External"/><Relationship Id="rId4006" Type="http://schemas.openxmlformats.org/officeDocument/2006/relationships/hyperlink" Target="https://download.brainimagelibrary.org/f3/fe/f3fe697cfb89762e/mnt/ostenmitragrid/rpalanis/osten-U01/Batch2transfers-180321/Tlx3_Ai75_F_345956_171209/" TargetMode="External"/><Relationship Id="rId5334" Type="http://schemas.openxmlformats.org/officeDocument/2006/relationships/hyperlink" Target="https://download.brainimagelibrary.org/91/aa/91aad194ce577ebe/E15.5_BB0428/LSFM/stitched_01" TargetMode="External"/><Relationship Id="rId265" Type="http://schemas.openxmlformats.org/officeDocument/2006/relationships/hyperlink" Target="https://download.brainimagelibrary.org/9e/60/9e60ff3c60ae6228/0539071953" TargetMode="External"/><Relationship Id="rId4005" Type="http://schemas.openxmlformats.org/officeDocument/2006/relationships/hyperlink" Target="https://download.brainimagelibrary.org/f3/fe/f3fe697cfb89762e/mnt/ostenmitragrid/rpalanis/osten-U01/Batch2transfers-180321/Tlx3_Ai75_F_337581_171229/" TargetMode="External"/><Relationship Id="rId5335" Type="http://schemas.openxmlformats.org/officeDocument/2006/relationships/hyperlink" Target="https://download.brainimagelibrary.org/91/aa/91aad194ce577ebe/E15.5_BB0472/LSFM/stitched_00" TargetMode="External"/><Relationship Id="rId5329" Type="http://schemas.openxmlformats.org/officeDocument/2006/relationships/hyperlink" Target="https://download.brainimagelibrary.org/91/aa/91aad194ce577ebe/E13.5_BB0635/LSFM/stitched_00" TargetMode="External"/><Relationship Id="rId5327" Type="http://schemas.openxmlformats.org/officeDocument/2006/relationships/hyperlink" Target="https://download.brainimagelibrary.org/91/aa/91aad194ce577ebe/E13.5_BB0634/LSFM/stitched_00" TargetMode="External"/><Relationship Id="rId5328" Type="http://schemas.openxmlformats.org/officeDocument/2006/relationships/hyperlink" Target="https://download.brainimagelibrary.org/91/aa/91aad194ce577ebe/E13.5_BB0634/LSFM/stitched_01" TargetMode="External"/><Relationship Id="rId260" Type="http://schemas.openxmlformats.org/officeDocument/2006/relationships/hyperlink" Target="https://download.brainimagelibrary.org/9e/60/9e60ff3c60ae6228/0539071913" TargetMode="External"/><Relationship Id="rId259" Type="http://schemas.openxmlformats.org/officeDocument/2006/relationships/hyperlink" Target="https://download.brainimagelibrary.org/9e/60/9e60ff3c60ae6228/0539071903" TargetMode="External"/><Relationship Id="rId258" Type="http://schemas.openxmlformats.org/officeDocument/2006/relationships/hyperlink" Target="https://download.brainimagelibrary.org/9e/60/9e60ff3c60ae6228/0539071895" TargetMode="External"/><Relationship Id="rId2290" Type="http://schemas.openxmlformats.org/officeDocument/2006/relationships/hyperlink" Target="https://download.brainimagelibrary.org/47/ec/47ec141fecdb2613" TargetMode="External"/><Relationship Id="rId2291" Type="http://schemas.openxmlformats.org/officeDocument/2006/relationships/hyperlink" Target="https://download.brainimagelibrary.org/51/88/518863a214bb1be7" TargetMode="External"/><Relationship Id="rId2292" Type="http://schemas.openxmlformats.org/officeDocument/2006/relationships/hyperlink" Target="https://download.brainimagelibrary.org/52/19/5219b9875ce01645" TargetMode="External"/><Relationship Id="rId2293" Type="http://schemas.openxmlformats.org/officeDocument/2006/relationships/hyperlink" Target="https://download.brainimagelibrary.org/5a/9b/5a9b010a664e8640" TargetMode="External"/><Relationship Id="rId253" Type="http://schemas.openxmlformats.org/officeDocument/2006/relationships/hyperlink" Target="https://download.brainimagelibrary.org/9e/60/9e60ff3c60ae6228/0539071325" TargetMode="External"/><Relationship Id="rId2294" Type="http://schemas.openxmlformats.org/officeDocument/2006/relationships/hyperlink" Target="https://download.brainimagelibrary.org/5b/01/5b01a57c91997945" TargetMode="External"/><Relationship Id="rId5321" Type="http://schemas.openxmlformats.org/officeDocument/2006/relationships/hyperlink" Target="https://download.brainimagelibrary.org/91/aa/91aad194ce577ebe/E13.5_BB0630/LSFM/stitched_00" TargetMode="External"/><Relationship Id="rId252" Type="http://schemas.openxmlformats.org/officeDocument/2006/relationships/hyperlink" Target="https://download.brainimagelibrary.org/81/94/819415228c6fd31a/0539072223/" TargetMode="External"/><Relationship Id="rId2295" Type="http://schemas.openxmlformats.org/officeDocument/2006/relationships/hyperlink" Target="https://download.brainimagelibrary.org/6c/d5/6cd525c9c405941c" TargetMode="External"/><Relationship Id="rId5322" Type="http://schemas.openxmlformats.org/officeDocument/2006/relationships/hyperlink" Target="https://download.brainimagelibrary.org/91/aa/91aad194ce577ebe/E13.5_BB0630/LSFM/stitched_01" TargetMode="External"/><Relationship Id="rId251" Type="http://schemas.openxmlformats.org/officeDocument/2006/relationships/hyperlink" Target="https://download.brainimagelibrary.org/81/94/819415228c6fd31a/0539072205/" TargetMode="External"/><Relationship Id="rId2296" Type="http://schemas.openxmlformats.org/officeDocument/2006/relationships/hyperlink" Target="https://download.brainimagelibrary.org/6e/51/6e514036c53f828e" TargetMode="External"/><Relationship Id="rId250" Type="http://schemas.openxmlformats.org/officeDocument/2006/relationships/hyperlink" Target="https://download.brainimagelibrary.org/81/94/819415228c6fd31a/0539072133/" TargetMode="External"/><Relationship Id="rId2297" Type="http://schemas.openxmlformats.org/officeDocument/2006/relationships/hyperlink" Target="https://download.brainimagelibrary.org/88/26/8826787ca8d055bb/" TargetMode="External"/><Relationship Id="rId5320" Type="http://schemas.openxmlformats.org/officeDocument/2006/relationships/hyperlink" Target="https://download.brainimagelibrary.org/91/aa/91aad194ce577ebe/E13.5_BB0598/LSFM/stitched_01" TargetMode="External"/><Relationship Id="rId257" Type="http://schemas.openxmlformats.org/officeDocument/2006/relationships/hyperlink" Target="https://download.brainimagelibrary.org/9e/60/9e60ff3c60ae6228/0539071887" TargetMode="External"/><Relationship Id="rId2298" Type="http://schemas.openxmlformats.org/officeDocument/2006/relationships/hyperlink" Target="https://download.brainimagelibrary.org/89/e1/89e15cd251280161/" TargetMode="External"/><Relationship Id="rId5325" Type="http://schemas.openxmlformats.org/officeDocument/2006/relationships/hyperlink" Target="https://download.brainimagelibrary.org/91/aa/91aad194ce577ebe/E13.5_BB0633/LSFM/stitched_00" TargetMode="External"/><Relationship Id="rId256" Type="http://schemas.openxmlformats.org/officeDocument/2006/relationships/hyperlink" Target="https://download.brainimagelibrary.org/9e/60/9e60ff3c60ae6228/0539071470" TargetMode="External"/><Relationship Id="rId2299" Type="http://schemas.openxmlformats.org/officeDocument/2006/relationships/hyperlink" Target="https://download.brainimagelibrary.org/97/8b/978b48eaf2732715" TargetMode="External"/><Relationship Id="rId5326" Type="http://schemas.openxmlformats.org/officeDocument/2006/relationships/hyperlink" Target="https://download.brainimagelibrary.org/91/aa/91aad194ce577ebe/E13.5_BB0633/LSFM/stitched_01" TargetMode="External"/><Relationship Id="rId255" Type="http://schemas.openxmlformats.org/officeDocument/2006/relationships/hyperlink" Target="https://download.brainimagelibrary.org/9e/60/9e60ff3c60ae6228/0539071399" TargetMode="External"/><Relationship Id="rId5323" Type="http://schemas.openxmlformats.org/officeDocument/2006/relationships/hyperlink" Target="https://download.brainimagelibrary.org/91/aa/91aad194ce577ebe/E13.5_BB0632/LSFM/stitched_00" TargetMode="External"/><Relationship Id="rId254" Type="http://schemas.openxmlformats.org/officeDocument/2006/relationships/hyperlink" Target="https://download.brainimagelibrary.org/9e/60/9e60ff3c60ae6228/0539071341" TargetMode="External"/><Relationship Id="rId5324" Type="http://schemas.openxmlformats.org/officeDocument/2006/relationships/hyperlink" Target="https://download.brainimagelibrary.org/91/aa/91aad194ce577ebe/E13.5_BB0632/LSFM/stitched_01" TargetMode="External"/><Relationship Id="rId4029" Type="http://schemas.openxmlformats.org/officeDocument/2006/relationships/hyperlink" Target="https://download.brainimagelibrary.org/26/fd/26fd2a8b4dd1767e/Vglut1_GFP_M_M5_190809/" TargetMode="External"/><Relationship Id="rId293" Type="http://schemas.openxmlformats.org/officeDocument/2006/relationships/hyperlink" Target="https://download.brainimagelibrary.org/90/4d/904d21d583ac35bc/" TargetMode="External"/><Relationship Id="rId292" Type="http://schemas.openxmlformats.org/officeDocument/2006/relationships/hyperlink" Target="https://download.brainimagelibrary.org/8c/bd/8cbdbb20d136006e/mnt/osten_data/rpalanis/osten-U01/Batch8transfers_200103/Agrp_GFP_F_F4_191126" TargetMode="External"/><Relationship Id="rId291" Type="http://schemas.openxmlformats.org/officeDocument/2006/relationships/hyperlink" Target="https://download.brainimagelibrary.org/8a/24/8a24e0a6efd75164/mnt/osten_data/rpalanis/osten-U01/Batch5transfers-190315/Tac1_GFP_F_F11_190220" TargetMode="External"/><Relationship Id="rId290" Type="http://schemas.openxmlformats.org/officeDocument/2006/relationships/hyperlink" Target="https://download.brainimagelibrary.org/85/de/85def2c919292c73/mnt/osten_data/rpalanis/osten-U01/Batch6transfers_190619/Crh1_GFP_F_F4_190515/level1/" TargetMode="External"/><Relationship Id="rId5350" Type="http://schemas.openxmlformats.org/officeDocument/2006/relationships/hyperlink" Target="https://download.brainimagelibrary.org/91/aa/91aad194ce577ebe/E15.5_BB0607/LSFM/stitched_00" TargetMode="External"/><Relationship Id="rId5351" Type="http://schemas.openxmlformats.org/officeDocument/2006/relationships/hyperlink" Target="https://download.brainimagelibrary.org/91/aa/91aad194ce577ebe/E15.5_BB0607/LSFM/stitched_01" TargetMode="External"/><Relationship Id="rId4020" Type="http://schemas.openxmlformats.org/officeDocument/2006/relationships/hyperlink" Target="https://download.brainimagelibrary.org/11/7e/117eb5e8c42947b4/mnt/osten_data/rpalanis/osten-U01/Batch6transfers_190619/Emx1_GFP_M_M2_190329/" TargetMode="External"/><Relationship Id="rId286" Type="http://schemas.openxmlformats.org/officeDocument/2006/relationships/hyperlink" Target="https://download.brainimagelibrary.org/60/2d/602de4dfef4117bf/mnt/osten_data/rpalanis/osten-U01/Batch5transfers-190315/Tac1_GFP_M_M2_190109" TargetMode="External"/><Relationship Id="rId4022" Type="http://schemas.openxmlformats.org/officeDocument/2006/relationships/hyperlink" Target="https://download.brainimagelibrary.org/17/23/172379b39d6252e9/Vglut1_GFP_F_F2_190801/" TargetMode="External"/><Relationship Id="rId5354" Type="http://schemas.openxmlformats.org/officeDocument/2006/relationships/hyperlink" Target="https://download.brainimagelibrary.org/91/aa/91aad194ce577ebe/E15.5_BB0609/LSFM/stitched_00" TargetMode="External"/><Relationship Id="rId285" Type="http://schemas.openxmlformats.org/officeDocument/2006/relationships/hyperlink" Target="https://download.brainimagelibrary.org/5e/10/5e103fa107108a64/mnt/osten_data/rpalanis/osten-U01/Batch5transfers-190315/Olig2_GFP_M_M3_190204/level1/" TargetMode="External"/><Relationship Id="rId4021" Type="http://schemas.openxmlformats.org/officeDocument/2006/relationships/hyperlink" Target="https://download.brainimagelibrary.org/12/8a/128af84fd9e2ef03/mnt/osten_data/rpalanis/osten-U01/Batch5transfers-190315/Olig2_GFP_F_F2_190227/" TargetMode="External"/><Relationship Id="rId5355" Type="http://schemas.openxmlformats.org/officeDocument/2006/relationships/hyperlink" Target="https://download.brainimagelibrary.org/91/aa/91aad194ce577ebe/E15.5_BB0609/LSFM/stitched_01" TargetMode="External"/><Relationship Id="rId284" Type="http://schemas.openxmlformats.org/officeDocument/2006/relationships/hyperlink" Target="https://download.brainimagelibrary.org/5b/2f/5b2f22591b663a1a/mnt/osten_data/rpalanis/osten-U01/Batch8transfers_200103/Vglut3_GFP_M_M3_191003" TargetMode="External"/><Relationship Id="rId4024" Type="http://schemas.openxmlformats.org/officeDocument/2006/relationships/hyperlink" Target="https://download.brainimagelibrary.org/18/9d/189dcb919434e516/mnt/osten_data/rpalanis/osten-U01/Batch5transfers-190315/Olig2_GFP_M_M2_190202/" TargetMode="External"/><Relationship Id="rId5352" Type="http://schemas.openxmlformats.org/officeDocument/2006/relationships/hyperlink" Target="https://download.brainimagelibrary.org/91/aa/91aad194ce577ebe/E15.5_BB0608/LSFM/stitched_00" TargetMode="External"/><Relationship Id="rId283" Type="http://schemas.openxmlformats.org/officeDocument/2006/relationships/hyperlink" Target="https://download.brainimagelibrary.org/54/ac/54ace3ba5bceba99/mnt/osten_data/rpalanis/osten-U01/Batch5transfers-190315/Tac1_GFP_F_F9_190124" TargetMode="External"/><Relationship Id="rId4023" Type="http://schemas.openxmlformats.org/officeDocument/2006/relationships/hyperlink" Target="https://download.brainimagelibrary.org/17/95/1795c20cb20a3b41/mnt/osten_data/rpalanis/osten-U01/Batch5transfers-190315/Oxt_GFP_F_F1_181125/" TargetMode="External"/><Relationship Id="rId5353" Type="http://schemas.openxmlformats.org/officeDocument/2006/relationships/hyperlink" Target="https://download.brainimagelibrary.org/91/aa/91aad194ce577ebe/E15.5_BB0608/LSFM/stitched_01" TargetMode="External"/><Relationship Id="rId4026" Type="http://schemas.openxmlformats.org/officeDocument/2006/relationships/hyperlink" Target="https://download.brainimagelibrary.org/1e/72/1e72576e08931349/Crh1_GFP_M_M6_190502/" TargetMode="External"/><Relationship Id="rId5358" Type="http://schemas.openxmlformats.org/officeDocument/2006/relationships/hyperlink" Target="https://download.brainimagelibrary.org/91/aa/91aad194ce577ebe/E15.5_BB0611/LSFM/stitched_00" TargetMode="External"/><Relationship Id="rId289" Type="http://schemas.openxmlformats.org/officeDocument/2006/relationships/hyperlink" Target="https://download.brainimagelibrary.org/84/f1/84f1ff7d680d3cd9/mnt/osten_data/rpalanis/osten-U01/Batch5transfers-190315/Avptm_GFP_M_M5_190120/level1/" TargetMode="External"/><Relationship Id="rId4025" Type="http://schemas.openxmlformats.org/officeDocument/2006/relationships/hyperlink" Target="https://download.brainimagelibrary.org/18/ce/18ce6f700c1e1f4e/mnt/osten_data/rpalanis/osten-U01/Batch7transfers_190921/Slc17a6_GFP_F_466703_190712/" TargetMode="External"/><Relationship Id="rId5359" Type="http://schemas.openxmlformats.org/officeDocument/2006/relationships/hyperlink" Target="https://download.brainimagelibrary.org/91/aa/91aad194ce577ebe/E15.5_BB0611/LSFM/stitched_01" TargetMode="External"/><Relationship Id="rId288" Type="http://schemas.openxmlformats.org/officeDocument/2006/relationships/hyperlink" Target="https://download.brainimagelibrary.org/72/ca/72ca0a6e927ba2a6/mnt/osten_data/rpalanis/osten-U01/Batch5transfers-190315/Tac1_GFP_F_F8_190122" TargetMode="External"/><Relationship Id="rId4028" Type="http://schemas.openxmlformats.org/officeDocument/2006/relationships/hyperlink" Target="https://download.brainimagelibrary.org/24/4e/244e10da9188faf5/Emx1_GFP_F_F6_190419/" TargetMode="External"/><Relationship Id="rId5356" Type="http://schemas.openxmlformats.org/officeDocument/2006/relationships/hyperlink" Target="https://download.brainimagelibrary.org/91/aa/91aad194ce577ebe/E15.5_BB0610/LSFM/stitched_00" TargetMode="External"/><Relationship Id="rId287" Type="http://schemas.openxmlformats.org/officeDocument/2006/relationships/hyperlink" Target="https://download.brainimagelibrary.org/72/91/72917f29446ba574/mnt/osten_data/rpalanis/osten-U01/Batch5transfers-190315/Tac1_GFP_F_F7_190121" TargetMode="External"/><Relationship Id="rId4027" Type="http://schemas.openxmlformats.org/officeDocument/2006/relationships/hyperlink" Target="https://download.brainimagelibrary.org/23/53/23536b7b4cf3888e/Avptm_GFP_M_M2_181218/" TargetMode="External"/><Relationship Id="rId5357" Type="http://schemas.openxmlformats.org/officeDocument/2006/relationships/hyperlink" Target="https://download.brainimagelibrary.org/91/aa/91aad194ce577ebe/E15.5_BB0610/LSFM/stitched_01" TargetMode="External"/><Relationship Id="rId4019" Type="http://schemas.openxmlformats.org/officeDocument/2006/relationships/hyperlink" Target="https://download.brainimagelibrary.org/10/98/10985ed66f0cb032/mnt/osten_data/rpalanis/osten-U01/Batch7transfers_190921/Vglut1_GFP_M_M4_190807/" TargetMode="External"/><Relationship Id="rId4018" Type="http://schemas.openxmlformats.org/officeDocument/2006/relationships/hyperlink" Target="https://download.brainimagelibrary.org/0a/6e/0a6e839c4bdce8ab/Emx1_GFP_M_M4_190402/" TargetMode="External"/><Relationship Id="rId5349" Type="http://schemas.openxmlformats.org/officeDocument/2006/relationships/hyperlink" Target="https://download.brainimagelibrary.org/91/aa/91aad194ce577ebe/E15.5_BB0606/LSFM/stitched_02" TargetMode="External"/><Relationship Id="rId282" Type="http://schemas.openxmlformats.org/officeDocument/2006/relationships/hyperlink" Target="https://download.brainimagelibrary.org/54/00/5400491d1f1fdbd8/mnt/osten_data/rpalanis/osten-U01/Batch5transfers-190315/Tac1_GFP_M_M1_190108" TargetMode="External"/><Relationship Id="rId281" Type="http://schemas.openxmlformats.org/officeDocument/2006/relationships/hyperlink" Target="https://download.brainimagelibrary.org/4b/4c/4b4c4052866eb517/mnt/osten_data/rpalanis/osten-U01/Batch5transfers-190315/Tac1_GFP_F_F12_190221" TargetMode="External"/><Relationship Id="rId280" Type="http://schemas.openxmlformats.org/officeDocument/2006/relationships/hyperlink" Target="https://download.brainimagelibrary.org/43/65/436580951f5c704c/mnt/osten_data/rpalanis/osten-U01/Batch5transfers-190315/Tac1_GFP_M_M5_190115" TargetMode="External"/><Relationship Id="rId5340" Type="http://schemas.openxmlformats.org/officeDocument/2006/relationships/hyperlink" Target="https://download.brainimagelibrary.org/91/aa/91aad194ce577ebe/E15.5_BB0473/LSFM/stitched_02" TargetMode="External"/><Relationship Id="rId275" Type="http://schemas.openxmlformats.org/officeDocument/2006/relationships/hyperlink" Target="https://download.brainimagelibrary.org/21/f6/21f6d0ddd4bd915c/mnt/osten_data/rpalanis/osten-U01/Batch5transfers-190315/Tac1_GFP_F_F5_190118" TargetMode="External"/><Relationship Id="rId4011" Type="http://schemas.openxmlformats.org/officeDocument/2006/relationships/hyperlink" Target="https://download.brainimagelibrary.org/f3/fe/f3fe697cfb89762e/mnt/ostenmitragrid/rpalanis/osten-U01/Batch2transfers-180321/Tlx3_Ai75_M_361899_180123/" TargetMode="External"/><Relationship Id="rId5343" Type="http://schemas.openxmlformats.org/officeDocument/2006/relationships/hyperlink" Target="https://download.brainimagelibrary.org/91/aa/91aad194ce577ebe/E15.5_BB0478/LSFM/stitched_00" TargetMode="External"/><Relationship Id="rId274" Type="http://schemas.openxmlformats.org/officeDocument/2006/relationships/hyperlink" Target="https://download.brainimagelibrary.org/1a/04/1a04784983ba0cba/mnt/osten_data/rpalanis/osten-U01/Batch8transfers_200103/Agrp_GFP_M_M2_191112" TargetMode="External"/><Relationship Id="rId4010" Type="http://schemas.openxmlformats.org/officeDocument/2006/relationships/hyperlink" Target="https://download.brainimagelibrary.org/f3/fe/f3fe697cfb89762e/mnt/ostenmitragrid/rpalanis/osten-U01/Batch2transfers-180321/Tlx3_Ai75_M_361898_180126/" TargetMode="External"/><Relationship Id="rId5344" Type="http://schemas.openxmlformats.org/officeDocument/2006/relationships/hyperlink" Target="https://download.brainimagelibrary.org/91/aa/91aad194ce577ebe/E15.5_BB0478/LSFM/stitched_01" TargetMode="External"/><Relationship Id="rId273" Type="http://schemas.openxmlformats.org/officeDocument/2006/relationships/hyperlink" Target="https://download.brainimagelibrary.org/15/b3/15b355e87ad999f9/mnt/osten_data/rpalanis/osten-U01/Batch6transfers_190619/Crh1_GFP_F_F5_190516/level1/" TargetMode="External"/><Relationship Id="rId4013" Type="http://schemas.openxmlformats.org/officeDocument/2006/relationships/hyperlink" Target="https://download.brainimagelibrary.org/01/ca/01ca47efa7f1e692/mnt/osten_data/rpalanis/osten-U01/Batch7transfers_190921/Vglut1_GFP_F_F3_190816/" TargetMode="External"/><Relationship Id="rId5341" Type="http://schemas.openxmlformats.org/officeDocument/2006/relationships/hyperlink" Target="https://download.brainimagelibrary.org/91/aa/91aad194ce577ebe/E15.5_BB0474/LSFM/stitched_00" TargetMode="External"/><Relationship Id="rId272" Type="http://schemas.openxmlformats.org/officeDocument/2006/relationships/hyperlink" Target="https://download.brainimagelibrary.org/08/17/08172ba8669d1f18/mnt/osten_data/rpalanis/osten-U01/Batch8transfers_200103/Agrp_GFP_M_M1_191111" TargetMode="External"/><Relationship Id="rId4012" Type="http://schemas.openxmlformats.org/officeDocument/2006/relationships/hyperlink" Target="https://download.brainimagelibrary.org/f3/fe/f3fe697cfb89762e/mnt/ostenmitragrid/rpalanis/osten-U01/Batch2transfers-180321/Tlx3_Ai75_M_361900_180122/" TargetMode="External"/><Relationship Id="rId5342" Type="http://schemas.openxmlformats.org/officeDocument/2006/relationships/hyperlink" Target="https://download.brainimagelibrary.org/91/aa/91aad194ce577ebe/E15.5_BB0474/LSFM/stitched_01" TargetMode="External"/><Relationship Id="rId279" Type="http://schemas.openxmlformats.org/officeDocument/2006/relationships/hyperlink" Target="https://download.brainimagelibrary.org/40/a1/40a1b97fcbc5d6cd/mnt/osten_data/rpalanis/osten-U01/Batch6transfers_190619/Crh1_GFP_F_F6_190517/level1/" TargetMode="External"/><Relationship Id="rId4015" Type="http://schemas.openxmlformats.org/officeDocument/2006/relationships/hyperlink" Target="https://download.brainimagelibrary.org/03/a3/03a3fb30abecca8c/Slc17a6_GFP_M_531891_200116" TargetMode="External"/><Relationship Id="rId5347" Type="http://schemas.openxmlformats.org/officeDocument/2006/relationships/hyperlink" Target="https://download.brainimagelibrary.org/91/aa/91aad194ce577ebe/E15.5_BB0606/LSFM/stitched_00" TargetMode="External"/><Relationship Id="rId278" Type="http://schemas.openxmlformats.org/officeDocument/2006/relationships/hyperlink" Target="https://download.brainimagelibrary.org/3f/15/3f153f84f1ebc8ef/mnt/osten_data/rpalanis/osten-U01/Batch5transfers-190315/Tac1_GFP_F_F10_190125" TargetMode="External"/><Relationship Id="rId4014" Type="http://schemas.openxmlformats.org/officeDocument/2006/relationships/hyperlink" Target="https://download.brainimagelibrary.org/03/03/0303af10041a0052/Calb1_GFP_F_F1_200408/" TargetMode="External"/><Relationship Id="rId5348" Type="http://schemas.openxmlformats.org/officeDocument/2006/relationships/hyperlink" Target="https://download.brainimagelibrary.org/91/aa/91aad194ce577ebe/E15.5_BB0606/LSFM/stitched_01" TargetMode="External"/><Relationship Id="rId277" Type="http://schemas.openxmlformats.org/officeDocument/2006/relationships/hyperlink" Target="https://download.brainimagelibrary.org/3b/e0/3be07a7124e33539/mnt/osten_data/rpalanis/osten-U01/Batch5transfers-190315/Tac1_GFP_M_M4_190111" TargetMode="External"/><Relationship Id="rId4017" Type="http://schemas.openxmlformats.org/officeDocument/2006/relationships/hyperlink" Target="https://download.brainimagelibrary.org/08/93/089363eac1157d22/NOS1_GFP_M_M8_201020/" TargetMode="External"/><Relationship Id="rId5345" Type="http://schemas.openxmlformats.org/officeDocument/2006/relationships/hyperlink" Target="https://download.brainimagelibrary.org/91/aa/91aad194ce577ebe/E15.5_BB0479/LSFM/stitched_00" TargetMode="External"/><Relationship Id="rId276" Type="http://schemas.openxmlformats.org/officeDocument/2006/relationships/hyperlink" Target="https://download.brainimagelibrary.org/2f/87/2f871506f465c28f/mnt/osten_data/rpalanis/osten-U01/Batch6transfers_190619/Avptm_GFP_F_F7_190322/level1/" TargetMode="External"/><Relationship Id="rId4016" Type="http://schemas.openxmlformats.org/officeDocument/2006/relationships/hyperlink" Target="https://download.brainimagelibrary.org/07/f2/07f21c2295514ba6/mnt/osten_data/rpalanis/osten-U01/Batch6transfers_190619/Crh1_GFP_F_F3_190514/" TargetMode="External"/><Relationship Id="rId5346" Type="http://schemas.openxmlformats.org/officeDocument/2006/relationships/hyperlink" Target="https://download.brainimagelibrary.org/91/aa/91aad194ce577ebe/E15.5_BB0479/LSFM/stitched_01" TargetMode="External"/><Relationship Id="rId1851" Type="http://schemas.openxmlformats.org/officeDocument/2006/relationships/hyperlink" Target="https://download.brainimagelibrary.org/f4/91/f491ddb5f20c11a1/Female_2_5to6_days_ventral/" TargetMode="External"/><Relationship Id="rId1852" Type="http://schemas.openxmlformats.org/officeDocument/2006/relationships/hyperlink" Target="https://download.brainimagelibrary.org/f4/91/f491ddb5f20c11a1/Female_3_5to6_days_anterior/" TargetMode="External"/><Relationship Id="rId1853" Type="http://schemas.openxmlformats.org/officeDocument/2006/relationships/hyperlink" Target="https://download.brainimagelibrary.org/f4/91/f491ddb5f20c11a1/Female_3_5to6_days_dorsal/" TargetMode="External"/><Relationship Id="rId1854" Type="http://schemas.openxmlformats.org/officeDocument/2006/relationships/hyperlink" Target="https://download.brainimagelibrary.org/f4/91/f491ddb5f20c11a1/Female_3_5to6_days_posterior/" TargetMode="External"/><Relationship Id="rId1855" Type="http://schemas.openxmlformats.org/officeDocument/2006/relationships/hyperlink" Target="https://download.brainimagelibrary.org/f4/91/f491ddb5f20c11a1/Female_3_5to6_days_ventral/" TargetMode="External"/><Relationship Id="rId1856" Type="http://schemas.openxmlformats.org/officeDocument/2006/relationships/hyperlink" Target="https://download.brainimagelibrary.org/f4/91/f491ddb5f20c11a1/Female_4_5to6_days_anterior_1/" TargetMode="External"/><Relationship Id="rId1857" Type="http://schemas.openxmlformats.org/officeDocument/2006/relationships/hyperlink" Target="https://download.brainimagelibrary.org/f4/91/f491ddb5f20c11a1/Female_4_5to6_days_anterior_2/" TargetMode="External"/><Relationship Id="rId1858" Type="http://schemas.openxmlformats.org/officeDocument/2006/relationships/hyperlink" Target="https://download.brainimagelibrary.org/f4/91/f491ddb5f20c11a1/Female_4_5to6_days_posterior/" TargetMode="External"/><Relationship Id="rId1859" Type="http://schemas.openxmlformats.org/officeDocument/2006/relationships/hyperlink" Target="https://download.brainimagelibrary.org/f4/91/f491ddb5f20c11a1/Female_4_5to6_days_ventral/" TargetMode="External"/><Relationship Id="rId1850" Type="http://schemas.openxmlformats.org/officeDocument/2006/relationships/hyperlink" Target="https://download.brainimagelibrary.org/f4/91/f491ddb5f20c11a1/Female_2_5to6_days_posterior/" TargetMode="External"/><Relationship Id="rId1840" Type="http://schemas.openxmlformats.org/officeDocument/2006/relationships/hyperlink" Target="https://download.brainimagelibrary.org/e8/62/e8629d70752a493a" TargetMode="External"/><Relationship Id="rId1841" Type="http://schemas.openxmlformats.org/officeDocument/2006/relationships/hyperlink" Target="https://download.brainimagelibrary.org/f4/91/f491ddb5f20c11a1/Female_1_5to6_days_anterior_1/" TargetMode="External"/><Relationship Id="rId1842" Type="http://schemas.openxmlformats.org/officeDocument/2006/relationships/hyperlink" Target="https://download.brainimagelibrary.org/f4/91/f491ddb5f20c11a1/Female_1_5to6_days_anterior_2/" TargetMode="External"/><Relationship Id="rId1843" Type="http://schemas.openxmlformats.org/officeDocument/2006/relationships/hyperlink" Target="https://download.brainimagelibrary.org/f4/91/f491ddb5f20c11a1/Female_1_5to6_days_dorsal/" TargetMode="External"/><Relationship Id="rId1844" Type="http://schemas.openxmlformats.org/officeDocument/2006/relationships/hyperlink" Target="https://download.brainimagelibrary.org/f4/91/f491ddb5f20c11a1/Female_1_5to6_days_posterior_1/" TargetMode="External"/><Relationship Id="rId1845" Type="http://schemas.openxmlformats.org/officeDocument/2006/relationships/hyperlink" Target="https://download.brainimagelibrary.org/f4/91/f491ddb5f20c11a1/Female_1_5to6_days_posterior_2/" TargetMode="External"/><Relationship Id="rId1846" Type="http://schemas.openxmlformats.org/officeDocument/2006/relationships/hyperlink" Target="https://download.brainimagelibrary.org/f4/91/f491ddb5f20c11a1/Female_1_5to6_days_ventral/" TargetMode="External"/><Relationship Id="rId1847" Type="http://schemas.openxmlformats.org/officeDocument/2006/relationships/hyperlink" Target="https://download.brainimagelibrary.org/f4/91/f491ddb5f20c11a1/Female_2_5to6_days_anterior/" TargetMode="External"/><Relationship Id="rId1848" Type="http://schemas.openxmlformats.org/officeDocument/2006/relationships/hyperlink" Target="https://download.brainimagelibrary.org/f4/91/f491ddb5f20c11a1/Female_2_5to6_days_dorsal/" TargetMode="External"/><Relationship Id="rId1849" Type="http://schemas.openxmlformats.org/officeDocument/2006/relationships/hyperlink" Target="https://download.brainimagelibrary.org/f4/91/f491ddb5f20c11a1/Female_2_5to6_days_dorsal/" TargetMode="External"/><Relationship Id="rId1873" Type="http://schemas.openxmlformats.org/officeDocument/2006/relationships/hyperlink" Target="https://download.brainimagelibrary.org/f4/91/f491ddb5f20c11a1/Male_2_6to7_days_dorsal/" TargetMode="External"/><Relationship Id="rId1874" Type="http://schemas.openxmlformats.org/officeDocument/2006/relationships/hyperlink" Target="https://download.brainimagelibrary.org/f4/91/f491ddb5f20c11a1/Male_2_6to7_days_posterior/" TargetMode="External"/><Relationship Id="rId1875" Type="http://schemas.openxmlformats.org/officeDocument/2006/relationships/hyperlink" Target="https://download.brainimagelibrary.org/f4/91/f491ddb5f20c11a1/Male_2_6to7_days_ventral/" TargetMode="External"/><Relationship Id="rId4901" Type="http://schemas.openxmlformats.org/officeDocument/2006/relationships/hyperlink" Target="https://download.brainimagelibrary.org/96/ba/96ba8210cceceeb7/0539071311" TargetMode="External"/><Relationship Id="rId1876" Type="http://schemas.openxmlformats.org/officeDocument/2006/relationships/hyperlink" Target="https://download.brainimagelibrary.org/f4/91/f491ddb5f20c11a1/Male_3_5to6_days_anterior/" TargetMode="External"/><Relationship Id="rId4900" Type="http://schemas.openxmlformats.org/officeDocument/2006/relationships/hyperlink" Target="https://download.brainimagelibrary.org/96/ba/96ba8210cceceeb7/0539071286" TargetMode="External"/><Relationship Id="rId1877" Type="http://schemas.openxmlformats.org/officeDocument/2006/relationships/hyperlink" Target="https://download.brainimagelibrary.org/f4/91/f491ddb5f20c11a1/Male_3_5to6_days_dorsal/" TargetMode="External"/><Relationship Id="rId4903" Type="http://schemas.openxmlformats.org/officeDocument/2006/relationships/hyperlink" Target="https://download.brainimagelibrary.org/96/ba/96ba8210cceceeb7/0539071387" TargetMode="External"/><Relationship Id="rId1878" Type="http://schemas.openxmlformats.org/officeDocument/2006/relationships/hyperlink" Target="https://download.brainimagelibrary.org/f4/91/f491ddb5f20c11a1/Male_3_5to6_days_posterior/" TargetMode="External"/><Relationship Id="rId4902" Type="http://schemas.openxmlformats.org/officeDocument/2006/relationships/hyperlink" Target="https://download.brainimagelibrary.org/96/ba/96ba8210cceceeb7/0539071361" TargetMode="External"/><Relationship Id="rId1879" Type="http://schemas.openxmlformats.org/officeDocument/2006/relationships/hyperlink" Target="https://download.brainimagelibrary.org/f4/91/f491ddb5f20c11a1/Male_3_5to6_days_ventral/" TargetMode="External"/><Relationship Id="rId4905" Type="http://schemas.openxmlformats.org/officeDocument/2006/relationships/hyperlink" Target="https://download.brainimagelibrary.org/96/ba/96ba8210cceceeb7/0539072097" TargetMode="External"/><Relationship Id="rId4904" Type="http://schemas.openxmlformats.org/officeDocument/2006/relationships/hyperlink" Target="https://download.brainimagelibrary.org/96/ba/96ba8210cceceeb7/0539071650" TargetMode="External"/><Relationship Id="rId4907" Type="http://schemas.openxmlformats.org/officeDocument/2006/relationships/hyperlink" Target="https://download.brainimagelibrary.org/96/ba/96ba8210cceceeb7/0539072223" TargetMode="External"/><Relationship Id="rId4906" Type="http://schemas.openxmlformats.org/officeDocument/2006/relationships/hyperlink" Target="https://download.brainimagelibrary.org/96/ba/96ba8210cceceeb7/0539072107" TargetMode="External"/><Relationship Id="rId4909" Type="http://schemas.openxmlformats.org/officeDocument/2006/relationships/hyperlink" Target="https://download.brainimagelibrary.org/0c/f7/0cf772d80a9bf4e1/Tlx3_Ai75_M_373011_180705/" TargetMode="External"/><Relationship Id="rId4908" Type="http://schemas.openxmlformats.org/officeDocument/2006/relationships/hyperlink" Target="https://download.brainimagelibrary.org/08/54/0854d0e948012338/Rorb_Ai75_M_357495_180707/" TargetMode="External"/><Relationship Id="rId1870" Type="http://schemas.openxmlformats.org/officeDocument/2006/relationships/hyperlink" Target="https://download.brainimagelibrary.org/f4/91/f491ddb5f20c11a1/Male_2_5to6_days_posterior/" TargetMode="External"/><Relationship Id="rId1871" Type="http://schemas.openxmlformats.org/officeDocument/2006/relationships/hyperlink" Target="https://download.brainimagelibrary.org/f4/91/f491ddb5f20c11a1/Male_2_5to6_days_ventral/" TargetMode="External"/><Relationship Id="rId1872" Type="http://schemas.openxmlformats.org/officeDocument/2006/relationships/hyperlink" Target="https://download.brainimagelibrary.org/f4/91/f491ddb5f20c11a1/Male_2_6to7_days_anterior/" TargetMode="External"/><Relationship Id="rId1862" Type="http://schemas.openxmlformats.org/officeDocument/2006/relationships/hyperlink" Target="https://download.brainimagelibrary.org/f4/91/f491ddb5f20c11a1/Male_1_5to6_days_posterior/" TargetMode="External"/><Relationship Id="rId1863" Type="http://schemas.openxmlformats.org/officeDocument/2006/relationships/hyperlink" Target="https://download.brainimagelibrary.org/f4/91/f491ddb5f20c11a1/Male_1_5to6_days_ventral/" TargetMode="External"/><Relationship Id="rId1864" Type="http://schemas.openxmlformats.org/officeDocument/2006/relationships/hyperlink" Target="https://download.brainimagelibrary.org/f4/91/f491ddb5f20c11a1/Male_1_6to7_days_anterior/" TargetMode="External"/><Relationship Id="rId1865" Type="http://schemas.openxmlformats.org/officeDocument/2006/relationships/hyperlink" Target="https://download.brainimagelibrary.org/f4/91/f491ddb5f20c11a1/Male_1_6to7_days_dorsal/" TargetMode="External"/><Relationship Id="rId1866" Type="http://schemas.openxmlformats.org/officeDocument/2006/relationships/hyperlink" Target="https://download.brainimagelibrary.org/f4/91/f491ddb5f20c11a1/Male_1_6to7_days_posterior/" TargetMode="External"/><Relationship Id="rId1867" Type="http://schemas.openxmlformats.org/officeDocument/2006/relationships/hyperlink" Target="https://download.brainimagelibrary.org/f4/91/f491ddb5f20c11a1/Male_1_6to7_days_ventral/" TargetMode="External"/><Relationship Id="rId1868" Type="http://schemas.openxmlformats.org/officeDocument/2006/relationships/hyperlink" Target="https://download.brainimagelibrary.org/f4/91/f491ddb5f20c11a1/Male_2_5to6_days_anterior/" TargetMode="External"/><Relationship Id="rId1869" Type="http://schemas.openxmlformats.org/officeDocument/2006/relationships/hyperlink" Target="https://download.brainimagelibrary.org/f4/91/f491ddb5f20c11a1/Male_2_5to6_days_dorsal/" TargetMode="External"/><Relationship Id="rId1860" Type="http://schemas.openxmlformats.org/officeDocument/2006/relationships/hyperlink" Target="https://download.brainimagelibrary.org/f4/91/f491ddb5f20c11a1/Male_1_5to6_days_anterior/" TargetMode="External"/><Relationship Id="rId1861" Type="http://schemas.openxmlformats.org/officeDocument/2006/relationships/hyperlink" Target="https://download.brainimagelibrary.org/f4/91/f491ddb5f20c11a1/Male_1_5to6_days_dorsal/" TargetMode="External"/><Relationship Id="rId1810" Type="http://schemas.openxmlformats.org/officeDocument/2006/relationships/hyperlink" Target="https://download.brainimagelibrary.org/d7/8e/d78e2226de736f24/1U19MH114821-01/SW190628-03A/" TargetMode="External"/><Relationship Id="rId1811" Type="http://schemas.openxmlformats.org/officeDocument/2006/relationships/hyperlink" Target="https://download.brainimagelibrary.org/d7/8e/d78e2226de736f24/1U19MH114821-01/SW190613-12A/" TargetMode="External"/><Relationship Id="rId1812" Type="http://schemas.openxmlformats.org/officeDocument/2006/relationships/hyperlink" Target="https://download.brainimagelibrary.org/04/64/04646ca62a4c2ad4/1U19MH114821-01/SW190924-02A" TargetMode="External"/><Relationship Id="rId1813" Type="http://schemas.openxmlformats.org/officeDocument/2006/relationships/hyperlink" Target="https://download.brainimagelibrary.org/04/64/04646ca62a4c2ad4/1U19MH114821-01/SW190924-01A" TargetMode="External"/><Relationship Id="rId1814" Type="http://schemas.openxmlformats.org/officeDocument/2006/relationships/hyperlink" Target="https://download.brainimagelibrary.org/04/64/04646ca62a4c2ad4/1U19MH114821-01/SW190829-05A" TargetMode="External"/><Relationship Id="rId1815" Type="http://schemas.openxmlformats.org/officeDocument/2006/relationships/hyperlink" Target="https://download.brainimagelibrary.org/49/e6/49e6114ba67eda01/1031694285" TargetMode="External"/><Relationship Id="rId1816" Type="http://schemas.openxmlformats.org/officeDocument/2006/relationships/hyperlink" Target="https://download.brainimagelibrary.org/49/e6/49e6114ba67eda01/1067046008" TargetMode="External"/><Relationship Id="rId1817" Type="http://schemas.openxmlformats.org/officeDocument/2006/relationships/hyperlink" Target="https://download.brainimagelibrary.org/d8/33/d833ba8bd931f23f/1060105621" TargetMode="External"/><Relationship Id="rId1818" Type="http://schemas.openxmlformats.org/officeDocument/2006/relationships/hyperlink" Target="https://download.brainimagelibrary.org/d8/33/d833ba8bd931f23f/1060169142" TargetMode="External"/><Relationship Id="rId1819" Type="http://schemas.openxmlformats.org/officeDocument/2006/relationships/hyperlink" Target="https://download.brainimagelibrary.org/d8/33/d833ba8bd931f23f/1061696800" TargetMode="External"/><Relationship Id="rId4080" Type="http://schemas.openxmlformats.org/officeDocument/2006/relationships/hyperlink" Target="https://download.brainimagelibrary.org/4d/6c/4d6ccd17bd266fe5/Rorb_Ai75_M_343201_171020/" TargetMode="External"/><Relationship Id="rId4082" Type="http://schemas.openxmlformats.org/officeDocument/2006/relationships/hyperlink" Target="https://download.brainimagelibrary.org/4d/6c/4d6ccd17bd266fe5/Slc32a1_Ai75_F_30470_170505/" TargetMode="External"/><Relationship Id="rId4081" Type="http://schemas.openxmlformats.org/officeDocument/2006/relationships/hyperlink" Target="https://download.brainimagelibrary.org/4d/6c/4d6ccd17bd266fe5/Slc32a1_Ai75_F_30468_170426/" TargetMode="External"/><Relationship Id="rId4084" Type="http://schemas.openxmlformats.org/officeDocument/2006/relationships/hyperlink" Target="https://download.brainimagelibrary.org/4d/6c/4d6ccd17bd266fe5/Slc32a1_Ai75_F_316792_170603/" TargetMode="External"/><Relationship Id="rId4083" Type="http://schemas.openxmlformats.org/officeDocument/2006/relationships/hyperlink" Target="https://download.brainimagelibrary.org/4d/6c/4d6ccd17bd266fe5/Slc32a1_Ai75_F_316791_170602/" TargetMode="External"/><Relationship Id="rId4086" Type="http://schemas.openxmlformats.org/officeDocument/2006/relationships/hyperlink" Target="https://download.brainimagelibrary.org/4d/6c/4d6ccd17bd266fe5/Slc32a1_Ai75_M_306463_170420/" TargetMode="External"/><Relationship Id="rId4085" Type="http://schemas.openxmlformats.org/officeDocument/2006/relationships/hyperlink" Target="https://download.brainimagelibrary.org/4d/6c/4d6ccd17bd266fe5/Slc32a1_Ai75_F_329580_171001/" TargetMode="External"/><Relationship Id="rId4088" Type="http://schemas.openxmlformats.org/officeDocument/2006/relationships/hyperlink" Target="https://download.brainimagelibrary.org/4d/6c/4d6ccd17bd266fe5/Slc32a1_Ai75_M_324459_170927/" TargetMode="External"/><Relationship Id="rId4087" Type="http://schemas.openxmlformats.org/officeDocument/2006/relationships/hyperlink" Target="https://download.brainimagelibrary.org/4d/6c/4d6ccd17bd266fe5/Slc32a1_Ai75_M_306464_170418/" TargetMode="External"/><Relationship Id="rId4089" Type="http://schemas.openxmlformats.org/officeDocument/2006/relationships/hyperlink" Target="https://download.brainimagelibrary.org/4d/6c/4d6ccd17bd266fe5/Slc32a1_Ai75_M_329589_170929/" TargetMode="External"/><Relationship Id="rId1800" Type="http://schemas.openxmlformats.org/officeDocument/2006/relationships/hyperlink" Target="https://download.brainimagelibrary.org/d8/33/d833ba8bd931f23f/907597822" TargetMode="External"/><Relationship Id="rId1801" Type="http://schemas.openxmlformats.org/officeDocument/2006/relationships/hyperlink" Target="https://download.brainimagelibrary.org/d8/33/d833ba8bd931f23f/914354833" TargetMode="External"/><Relationship Id="rId1802" Type="http://schemas.openxmlformats.org/officeDocument/2006/relationships/hyperlink" Target="https://download.brainimagelibrary.org/85/f4/85f4b93699151f1c/912290093" TargetMode="External"/><Relationship Id="rId1803" Type="http://schemas.openxmlformats.org/officeDocument/2006/relationships/hyperlink" Target="https://download.brainimagelibrary.org/dd/90/dd90893e7193151f/907564709" TargetMode="External"/><Relationship Id="rId1804" Type="http://schemas.openxmlformats.org/officeDocument/2006/relationships/hyperlink" Target="https://download.brainimagelibrary.org/dd/90/dd90893e7193151f/907584932" TargetMode="External"/><Relationship Id="rId1805" Type="http://schemas.openxmlformats.org/officeDocument/2006/relationships/hyperlink" Target="https://download.brainimagelibrary.org/dd/90/dd90893e7193151f/907585117" TargetMode="External"/><Relationship Id="rId1806" Type="http://schemas.openxmlformats.org/officeDocument/2006/relationships/hyperlink" Target="https://download.brainimagelibrary.org/dd/90/dd90893e7193151f/907597822" TargetMode="External"/><Relationship Id="rId1807" Type="http://schemas.openxmlformats.org/officeDocument/2006/relationships/hyperlink" Target="https://download.brainimagelibrary.org/dd/90/dd90893e7193151f/912201392" TargetMode="External"/><Relationship Id="rId1808" Type="http://schemas.openxmlformats.org/officeDocument/2006/relationships/hyperlink" Target="https://download.brainimagelibrary.org/dd/90/dd90893e7193151f/912290093" TargetMode="External"/><Relationship Id="rId1809" Type="http://schemas.openxmlformats.org/officeDocument/2006/relationships/hyperlink" Target="https://download.brainimagelibrary.org/dd/90/dd90893e7193151f/914354833" TargetMode="External"/><Relationship Id="rId4071" Type="http://schemas.openxmlformats.org/officeDocument/2006/relationships/hyperlink" Target="https://download.brainimagelibrary.org/4d/6c/4d6ccd17bd266fe5/Pvalb_Ai75_F_315683_170520/" TargetMode="External"/><Relationship Id="rId4070" Type="http://schemas.openxmlformats.org/officeDocument/2006/relationships/hyperlink" Target="https://download.brainimagelibrary.org/4d/6c/4d6ccd17bd266fe5/Pvalb_Ai75_F_315140_170517/" TargetMode="External"/><Relationship Id="rId4073" Type="http://schemas.openxmlformats.org/officeDocument/2006/relationships/hyperlink" Target="https://download.brainimagelibrary.org/4d/6c/4d6ccd17bd266fe5/Pvalb_Ai75_M_302246_170330/" TargetMode="External"/><Relationship Id="rId4072" Type="http://schemas.openxmlformats.org/officeDocument/2006/relationships/hyperlink" Target="https://download.brainimagelibrary.org/4d/6c/4d6ccd17bd266fe5/Pvalb_Ai75_F_315684_170521/" TargetMode="External"/><Relationship Id="rId4075" Type="http://schemas.openxmlformats.org/officeDocument/2006/relationships/hyperlink" Target="https://download.brainimagelibrary.org/4d/6c/4d6ccd17bd266fe5/Pvalb_Ai75_M_313508_170514/" TargetMode="External"/><Relationship Id="rId4074" Type="http://schemas.openxmlformats.org/officeDocument/2006/relationships/hyperlink" Target="https://download.brainimagelibrary.org/4d/6c/4d6ccd17bd266fe5/Pvalb_Ai75_M_313506_170510/" TargetMode="External"/><Relationship Id="rId4077" Type="http://schemas.openxmlformats.org/officeDocument/2006/relationships/hyperlink" Target="https://download.brainimagelibrary.org/4d/6c/4d6ccd17bd266fe5/Pvalb_Ai75_M_333876_171002/" TargetMode="External"/><Relationship Id="rId4076" Type="http://schemas.openxmlformats.org/officeDocument/2006/relationships/hyperlink" Target="https://download.brainimagelibrary.org/4d/6c/4d6ccd17bd266fe5/Pvalb_Ai75_M_324084_170926/" TargetMode="External"/><Relationship Id="rId4079" Type="http://schemas.openxmlformats.org/officeDocument/2006/relationships/hyperlink" Target="https://download.brainimagelibrary.org/4d/6c/4d6ccd17bd266fe5/Rbp4_Ai75_M_361755_180106/" TargetMode="External"/><Relationship Id="rId4078" Type="http://schemas.openxmlformats.org/officeDocument/2006/relationships/hyperlink" Target="https://download.brainimagelibrary.org/4d/6c/4d6ccd17bd266fe5/Pvalb_Ai75_M_339089_180222/" TargetMode="External"/><Relationship Id="rId1830" Type="http://schemas.openxmlformats.org/officeDocument/2006/relationships/hyperlink" Target="https://download.brainimagelibrary.org/dd/90/dd90893e7193151f/1061696800" TargetMode="External"/><Relationship Id="rId1831" Type="http://schemas.openxmlformats.org/officeDocument/2006/relationships/hyperlink" Target="https://download.brainimagelibrary.org/dd/90/dd90893e7193151f/1061720975" TargetMode="External"/><Relationship Id="rId1832" Type="http://schemas.openxmlformats.org/officeDocument/2006/relationships/hyperlink" Target="https://download.brainimagelibrary.org/dd/90/dd90893e7193151f/1061726425" TargetMode="External"/><Relationship Id="rId1833" Type="http://schemas.openxmlformats.org/officeDocument/2006/relationships/hyperlink" Target="https://download.brainimagelibrary.org/dd/90/dd90893e7193151f/1067046008" TargetMode="External"/><Relationship Id="rId1834" Type="http://schemas.openxmlformats.org/officeDocument/2006/relationships/hyperlink" Target="https://download.brainimagelibrary.org/74/02/7402741313727c9b/tissuecyte_data/0500370934/" TargetMode="External"/><Relationship Id="rId1835" Type="http://schemas.openxmlformats.org/officeDocument/2006/relationships/hyperlink" Target="https://download.brainimagelibrary.org/74/02/7402741313727c9b/tissuecyte_data/0500373300/" TargetMode="External"/><Relationship Id="rId1836" Type="http://schemas.openxmlformats.org/officeDocument/2006/relationships/hyperlink" Target="https://download.brainimagelibrary.org/04/64/04646ca62a4c2ad4/1U19MH114821-01/SW190926-02A" TargetMode="External"/><Relationship Id="rId1837" Type="http://schemas.openxmlformats.org/officeDocument/2006/relationships/hyperlink" Target="https://download.brainimagelibrary.org/04/64/04646ca62a4c2ad4/1U19MH114821-01/SW190926-01A" TargetMode="External"/><Relationship Id="rId1838" Type="http://schemas.openxmlformats.org/officeDocument/2006/relationships/hyperlink" Target="https://download.brainimagelibrary.org/04/64/04646ca62a4c2ad4/1U19MH114821-01/SW190820-01A" TargetMode="External"/><Relationship Id="rId1839" Type="http://schemas.openxmlformats.org/officeDocument/2006/relationships/hyperlink" Target="https://download.brainimagelibrary.org/cb/6d/cb6defa2eab96ddb/" TargetMode="External"/><Relationship Id="rId1820" Type="http://schemas.openxmlformats.org/officeDocument/2006/relationships/hyperlink" Target="https://download.brainimagelibrary.org/d8/33/d833ba8bd931f23f/1061720975" TargetMode="External"/><Relationship Id="rId1821" Type="http://schemas.openxmlformats.org/officeDocument/2006/relationships/hyperlink" Target="https://download.brainimagelibrary.org/85/f4/85f4b93699151f1c/1059241121" TargetMode="External"/><Relationship Id="rId1822" Type="http://schemas.openxmlformats.org/officeDocument/2006/relationships/hyperlink" Target="https://download.brainimagelibrary.org/dd/90/dd90893e7193151f/1031694285" TargetMode="External"/><Relationship Id="rId1823" Type="http://schemas.openxmlformats.org/officeDocument/2006/relationships/hyperlink" Target="https://download.brainimagelibrary.org/dd/90/dd90893e7193151f/1059241121" TargetMode="External"/><Relationship Id="rId1824" Type="http://schemas.openxmlformats.org/officeDocument/2006/relationships/hyperlink" Target="https://download.brainimagelibrary.org/dd/90/dd90893e7193151f/1059245963" TargetMode="External"/><Relationship Id="rId1825" Type="http://schemas.openxmlformats.org/officeDocument/2006/relationships/hyperlink" Target="https://download.brainimagelibrary.org/dd/90/dd90893e7193151f/1060105621" TargetMode="External"/><Relationship Id="rId1826" Type="http://schemas.openxmlformats.org/officeDocument/2006/relationships/hyperlink" Target="https://download.brainimagelibrary.org/dd/90/dd90893e7193151f/1060125413" TargetMode="External"/><Relationship Id="rId1827" Type="http://schemas.openxmlformats.org/officeDocument/2006/relationships/hyperlink" Target="https://download.brainimagelibrary.org/dd/90/dd90893e7193151f/1060128853" TargetMode="External"/><Relationship Id="rId1828" Type="http://schemas.openxmlformats.org/officeDocument/2006/relationships/hyperlink" Target="https://download.brainimagelibrary.org/dd/90/dd90893e7193151f/1060169142" TargetMode="External"/><Relationship Id="rId1829" Type="http://schemas.openxmlformats.org/officeDocument/2006/relationships/hyperlink" Target="https://download.brainimagelibrary.org/dd/90/dd90893e7193151f/1061691056" TargetMode="External"/><Relationship Id="rId4091" Type="http://schemas.openxmlformats.org/officeDocument/2006/relationships/hyperlink" Target="https://download.brainimagelibrary.org/4d/6c/4d6ccd17bd266fe5/Tlx3_Ai75_M_361897_180125/" TargetMode="External"/><Relationship Id="rId4090" Type="http://schemas.openxmlformats.org/officeDocument/2006/relationships/hyperlink" Target="https://download.brainimagelibrary.org/4d/6c/4d6ccd17bd266fe5/Slc32a1_Ai75_M_339635_180219/" TargetMode="External"/><Relationship Id="rId4093" Type="http://schemas.openxmlformats.org/officeDocument/2006/relationships/hyperlink" Target="https://download.brainimagelibrary.org/4e/0b/4e0b22ed9d0dd676/mnt/osten_data/rpalanis/osten-U01/Batch5transfers-190315/Olig2_GFP_F_F4_190301/" TargetMode="External"/><Relationship Id="rId4092" Type="http://schemas.openxmlformats.org/officeDocument/2006/relationships/hyperlink" Target="https://download.brainimagelibrary.org/4e/05/4e05b07f5d9420bb/Slc17a6_GFP_F_466707_190718/" TargetMode="External"/><Relationship Id="rId4095" Type="http://schemas.openxmlformats.org/officeDocument/2006/relationships/hyperlink" Target="https://download.brainimagelibrary.org/55/cd/55cd7a2693696d54/Pdyn_GFP_M_M3_191219/" TargetMode="External"/><Relationship Id="rId4094" Type="http://schemas.openxmlformats.org/officeDocument/2006/relationships/hyperlink" Target="https://download.brainimagelibrary.org/51/63/5163a399d944ba5c/Emx1_GFP_F_F1_190330/" TargetMode="External"/><Relationship Id="rId4097" Type="http://schemas.openxmlformats.org/officeDocument/2006/relationships/hyperlink" Target="https://download.brainimagelibrary.org/58/a1/58a1db7ba9cff908/Pdyn_GFP_F_F7_200717/" TargetMode="External"/><Relationship Id="rId4096" Type="http://schemas.openxmlformats.org/officeDocument/2006/relationships/hyperlink" Target="https://download.brainimagelibrary.org/57/34/573450c45d6a480e/SERT_GFP_F_F4_200124/" TargetMode="External"/><Relationship Id="rId4099" Type="http://schemas.openxmlformats.org/officeDocument/2006/relationships/hyperlink" Target="https://download.brainimagelibrary.org/5c/62/5c62a04ecf98fbd1/Snap25_GFP_M_469528_190723/" TargetMode="External"/><Relationship Id="rId4098" Type="http://schemas.openxmlformats.org/officeDocument/2006/relationships/hyperlink" Target="https://download.brainimagelibrary.org/59/94/5994568ef93c067b/Emx1_GFP_M_M3_190401/" TargetMode="External"/><Relationship Id="rId2302" Type="http://schemas.openxmlformats.org/officeDocument/2006/relationships/hyperlink" Target="https://download.brainimagelibrary.org/aa/b1/aab1a75f7a0cc8a5" TargetMode="External"/><Relationship Id="rId3634" Type="http://schemas.openxmlformats.org/officeDocument/2006/relationships/hyperlink" Target="https://download.brainimagelibrary.org/6a/f7/6af7d728cf8826e0/0539061373/" TargetMode="External"/><Relationship Id="rId4965" Type="http://schemas.openxmlformats.org/officeDocument/2006/relationships/hyperlink" Target="https://download.brainimagelibrary.org/c8/6a/c86a770b7cbdc1b4/0500310276/" TargetMode="External"/><Relationship Id="rId2303" Type="http://schemas.openxmlformats.org/officeDocument/2006/relationships/hyperlink" Target="https://download.brainimagelibrary.org/b6/33/b633feb0f815a614" TargetMode="External"/><Relationship Id="rId3633" Type="http://schemas.openxmlformats.org/officeDocument/2006/relationships/hyperlink" Target="https://download.brainimagelibrary.org/6a/f7/6af7d728cf8826e0/0539061336/" TargetMode="External"/><Relationship Id="rId4964" Type="http://schemas.openxmlformats.org/officeDocument/2006/relationships/hyperlink" Target="https://download.brainimagelibrary.org/c8/6a/c86a770b7cbdc1b4/0500309808/" TargetMode="External"/><Relationship Id="rId2304" Type="http://schemas.openxmlformats.org/officeDocument/2006/relationships/hyperlink" Target="https://download.brainimagelibrary.org/b7/6c/b76c8c87c4b95974" TargetMode="External"/><Relationship Id="rId3636" Type="http://schemas.openxmlformats.org/officeDocument/2006/relationships/hyperlink" Target="https://download.brainimagelibrary.org/6a/f7/6af7d728cf8826e0/0539061506/" TargetMode="External"/><Relationship Id="rId4967" Type="http://schemas.openxmlformats.org/officeDocument/2006/relationships/hyperlink" Target="https://download.brainimagelibrary.org/c8/6a/c86a770b7cbdc1b4/0500310926/" TargetMode="External"/><Relationship Id="rId2305" Type="http://schemas.openxmlformats.org/officeDocument/2006/relationships/hyperlink" Target="https://download.brainimagelibrary.org/cf/65/cf6590acf9f9569b" TargetMode="External"/><Relationship Id="rId3635" Type="http://schemas.openxmlformats.org/officeDocument/2006/relationships/hyperlink" Target="https://download.brainimagelibrary.org/6a/f7/6af7d728cf8826e0/0539061457/" TargetMode="External"/><Relationship Id="rId4966" Type="http://schemas.openxmlformats.org/officeDocument/2006/relationships/hyperlink" Target="https://download.brainimagelibrary.org/c8/6a/c86a770b7cbdc1b4/0500310909/" TargetMode="External"/><Relationship Id="rId2306" Type="http://schemas.openxmlformats.org/officeDocument/2006/relationships/hyperlink" Target="https://download.brainimagelibrary.org/d2/11/d2116284bfe0d53f/" TargetMode="External"/><Relationship Id="rId3638" Type="http://schemas.openxmlformats.org/officeDocument/2006/relationships/hyperlink" Target="https://download.brainimagelibrary.org/6a/f7/6af7d728cf8826e0/0539061543/" TargetMode="External"/><Relationship Id="rId4969" Type="http://schemas.openxmlformats.org/officeDocument/2006/relationships/hyperlink" Target="https://download.brainimagelibrary.org/c8/6a/c86a770b7cbdc1b4/0500311928/" TargetMode="External"/><Relationship Id="rId2307" Type="http://schemas.openxmlformats.org/officeDocument/2006/relationships/hyperlink" Target="https://download.brainimagelibrary.org/d8/86/d8866f58d62830b2" TargetMode="External"/><Relationship Id="rId3637" Type="http://schemas.openxmlformats.org/officeDocument/2006/relationships/hyperlink" Target="https://download.brainimagelibrary.org/6a/f7/6af7d728cf8826e0/0539061520/" TargetMode="External"/><Relationship Id="rId4968" Type="http://schemas.openxmlformats.org/officeDocument/2006/relationships/hyperlink" Target="https://download.brainimagelibrary.org/c8/6a/c86a770b7cbdc1b4/0500311110/" TargetMode="External"/><Relationship Id="rId2308" Type="http://schemas.openxmlformats.org/officeDocument/2006/relationships/hyperlink" Target="https://download.brainimagelibrary.org/d9/bb/d9bbaaa895bb4f99" TargetMode="External"/><Relationship Id="rId2309" Type="http://schemas.openxmlformats.org/officeDocument/2006/relationships/hyperlink" Target="https://download.brainimagelibrary.org/dd/ca/ddcaba5074df3761" TargetMode="External"/><Relationship Id="rId3639" Type="http://schemas.openxmlformats.org/officeDocument/2006/relationships/hyperlink" Target="https://download.brainimagelibrary.org/6a/f7/6af7d728cf8826e0/0539061872/" TargetMode="External"/><Relationship Id="rId3630" Type="http://schemas.openxmlformats.org/officeDocument/2006/relationships/hyperlink" Target="https://download.brainimagelibrary.org/6a/f7/6af7d728cf8826e0/0539060721/" TargetMode="External"/><Relationship Id="rId4961" Type="http://schemas.openxmlformats.org/officeDocument/2006/relationships/hyperlink" Target="https://download.brainimagelibrary.org/37/4d/374d6d9c0db6f7ba/level_1/180910_JH_KM0031_PlexinD1_SnapEGFP_male_processed/" TargetMode="External"/><Relationship Id="rId4960" Type="http://schemas.openxmlformats.org/officeDocument/2006/relationships/hyperlink" Target="https://download.brainimagelibrary.org/32/70/327001aaa83f9776/level_1/180907_JH_KM0037_Adcyap_h2bGFP_female_processed/" TargetMode="External"/><Relationship Id="rId2300" Type="http://schemas.openxmlformats.org/officeDocument/2006/relationships/hyperlink" Target="https://download.brainimagelibrary.org/a0/8d/a08d0191a7f0636a" TargetMode="External"/><Relationship Id="rId3632" Type="http://schemas.openxmlformats.org/officeDocument/2006/relationships/hyperlink" Target="https://download.brainimagelibrary.org/6a/f7/6af7d728cf8826e0/0539061324/" TargetMode="External"/><Relationship Id="rId4963" Type="http://schemas.openxmlformats.org/officeDocument/2006/relationships/hyperlink" Target="https://download.brainimagelibrary.org/c8/6a/c86a770b7cbdc1b4/0500309624/" TargetMode="External"/><Relationship Id="rId2301" Type="http://schemas.openxmlformats.org/officeDocument/2006/relationships/hyperlink" Target="https://download.brainimagelibrary.org/a3/78/a378a612a104daa8" TargetMode="External"/><Relationship Id="rId3631" Type="http://schemas.openxmlformats.org/officeDocument/2006/relationships/hyperlink" Target="https://download.brainimagelibrary.org/6a/f7/6af7d728cf8826e0/0539061189/" TargetMode="External"/><Relationship Id="rId4962" Type="http://schemas.openxmlformats.org/officeDocument/2006/relationships/hyperlink" Target="https://download.brainimagelibrary.org/48/8f/488f0cbd3de76a4a/level_1/161007_KM_TcergAi14_male_processed" TargetMode="External"/><Relationship Id="rId3623" Type="http://schemas.openxmlformats.org/officeDocument/2006/relationships/hyperlink" Target="https://download.brainimagelibrary.org/6a/f7/6af7d728cf8826e0/0539059842/" TargetMode="External"/><Relationship Id="rId4954" Type="http://schemas.openxmlformats.org/officeDocument/2006/relationships/hyperlink" Target="https://download.brainimagelibrary.org/e5/23/e52345271f15ab28/Slc32a1_Ai75_F_374590_180727/" TargetMode="External"/><Relationship Id="rId3622" Type="http://schemas.openxmlformats.org/officeDocument/2006/relationships/hyperlink" Target="https://download.brainimagelibrary.org/6a/f7/6af7d728cf8826e0/0539059790/" TargetMode="External"/><Relationship Id="rId4953" Type="http://schemas.openxmlformats.org/officeDocument/2006/relationships/hyperlink" Target="https://download.brainimagelibrary.org/dd/c8/ddc816606f4b6046/Cux2_Ai75_F_349523_180907/" TargetMode="External"/><Relationship Id="rId3625" Type="http://schemas.openxmlformats.org/officeDocument/2006/relationships/hyperlink" Target="https://download.brainimagelibrary.org/6a/f7/6af7d728cf8826e0/0539059856/" TargetMode="External"/><Relationship Id="rId4956" Type="http://schemas.openxmlformats.org/officeDocument/2006/relationships/hyperlink" Target="https://download.brainimagelibrary.org/f6/f3/f6f3221dc257f609/Emx1_Ai75_F_343526_180712/" TargetMode="External"/><Relationship Id="rId3624" Type="http://schemas.openxmlformats.org/officeDocument/2006/relationships/hyperlink" Target="https://download.brainimagelibrary.org/6a/f7/6af7d728cf8826e0/0539059855/" TargetMode="External"/><Relationship Id="rId4955" Type="http://schemas.openxmlformats.org/officeDocument/2006/relationships/hyperlink" Target="https://download.brainimagelibrary.org/f6/1b/f61bed6bc50587a4/Pvalb_Ai75_M_385370_180718/" TargetMode="External"/><Relationship Id="rId3627" Type="http://schemas.openxmlformats.org/officeDocument/2006/relationships/hyperlink" Target="https://download.brainimagelibrary.org/6a/f7/6af7d728cf8826e0/0539060171/" TargetMode="External"/><Relationship Id="rId4958" Type="http://schemas.openxmlformats.org/officeDocument/2006/relationships/hyperlink" Target="https://download.brainimagelibrary.org/fa/82/fa82a8437a419859/mini-atlas-VIPHG_M2_130511/" TargetMode="External"/><Relationship Id="rId3626" Type="http://schemas.openxmlformats.org/officeDocument/2006/relationships/hyperlink" Target="https://download.brainimagelibrary.org/6a/f7/6af7d728cf8826e0/0539059864/" TargetMode="External"/><Relationship Id="rId4957" Type="http://schemas.openxmlformats.org/officeDocument/2006/relationships/hyperlink" Target="https://download.brainimagelibrary.org/f9/33/f933519a0b400402/Slc32a1_Ai75_F_374591_180726/" TargetMode="External"/><Relationship Id="rId3629" Type="http://schemas.openxmlformats.org/officeDocument/2006/relationships/hyperlink" Target="https://download.brainimagelibrary.org/6a/f7/6af7d728cf8826e0/0539060371/" TargetMode="External"/><Relationship Id="rId3628" Type="http://schemas.openxmlformats.org/officeDocument/2006/relationships/hyperlink" Target="https://download.brainimagelibrary.org/6a/f7/6af7d728cf8826e0/0539060232/" TargetMode="External"/><Relationship Id="rId4959" Type="http://schemas.openxmlformats.org/officeDocument/2006/relationships/hyperlink" Target="https://download.brainimagelibrary.org/16/13/1613b87b008c6b62/level_1/180924_JH_KM0035_PlexinD1_snapEGFP_male_processed/" TargetMode="External"/><Relationship Id="rId4950" Type="http://schemas.openxmlformats.org/officeDocument/2006/relationships/hyperlink" Target="https://download.brainimagelibrary.org/cc/de/ccde894b057a3981/Tlx3_Ai75_F_376567_180703/" TargetMode="External"/><Relationship Id="rId3621" Type="http://schemas.openxmlformats.org/officeDocument/2006/relationships/hyperlink" Target="https://download.brainimagelibrary.org/6a/f7/6af7d728cf8826e0/0539059776/" TargetMode="External"/><Relationship Id="rId4952" Type="http://schemas.openxmlformats.org/officeDocument/2006/relationships/hyperlink" Target="https://download.brainimagelibrary.org/dd/4f/dd4fe0791ac398d4/Ctgf-T2A_Ai75_M_395409_180928/" TargetMode="External"/><Relationship Id="rId3620" Type="http://schemas.openxmlformats.org/officeDocument/2006/relationships/hyperlink" Target="https://download.brainimagelibrary.org/6a/f7/6af7d728cf8826e0/0539059766/" TargetMode="External"/><Relationship Id="rId4951" Type="http://schemas.openxmlformats.org/officeDocument/2006/relationships/hyperlink" Target="https://download.brainimagelibrary.org/d8/32/d83219b96040420c/Gad2_Ai75_F_383580_180701/" TargetMode="External"/><Relationship Id="rId2324" Type="http://schemas.openxmlformats.org/officeDocument/2006/relationships/hyperlink" Target="https://download.brainimagelibrary.org/39/26/39265b6e029f8af0/dBMN_spGAL4_brain/" TargetMode="External"/><Relationship Id="rId3656" Type="http://schemas.openxmlformats.org/officeDocument/2006/relationships/hyperlink" Target="https://download.brainimagelibrary.org/74/28/7428f00b376cb241/0539051126" TargetMode="External"/><Relationship Id="rId4987" Type="http://schemas.openxmlformats.org/officeDocument/2006/relationships/hyperlink" Target="https://download.brainimagelibrary.org/c8/6a/c86a770b7cbdc1b4/0500337744/" TargetMode="External"/><Relationship Id="rId2325" Type="http://schemas.openxmlformats.org/officeDocument/2006/relationships/hyperlink" Target="https://download.brainimagelibrary.org/39/26/39265b6e029f8af0/InOmBMN_LexA_brain/" TargetMode="External"/><Relationship Id="rId3655" Type="http://schemas.openxmlformats.org/officeDocument/2006/relationships/hyperlink" Target="https://download.brainimagelibrary.org/74/28/7428f00b376cb241/0539050815" TargetMode="External"/><Relationship Id="rId4986" Type="http://schemas.openxmlformats.org/officeDocument/2006/relationships/hyperlink" Target="https://download.brainimagelibrary.org/c8/6a/c86a770b7cbdc1b4/0500337562/" TargetMode="External"/><Relationship Id="rId2326" Type="http://schemas.openxmlformats.org/officeDocument/2006/relationships/hyperlink" Target="https://download.brainimagelibrary.org/39/26/39265b6e029f8af0/NC82_brain/" TargetMode="External"/><Relationship Id="rId3658" Type="http://schemas.openxmlformats.org/officeDocument/2006/relationships/hyperlink" Target="https://download.brainimagelibrary.org/74/28/7428f00b376cb241/0539051310" TargetMode="External"/><Relationship Id="rId4989" Type="http://schemas.openxmlformats.org/officeDocument/2006/relationships/hyperlink" Target="https://download.brainimagelibrary.org/c8/6a/c86a770b7cbdc1b4/0500339586/" TargetMode="External"/><Relationship Id="rId2327" Type="http://schemas.openxmlformats.org/officeDocument/2006/relationships/hyperlink" Target="https://download.brainimagelibrary.org/39/26/39265b6e029f8af0/pBMN_spGAL4_brain/" TargetMode="External"/><Relationship Id="rId3657" Type="http://schemas.openxmlformats.org/officeDocument/2006/relationships/hyperlink" Target="https://download.brainimagelibrary.org/74/28/7428f00b376cb241/0539051290" TargetMode="External"/><Relationship Id="rId4988" Type="http://schemas.openxmlformats.org/officeDocument/2006/relationships/hyperlink" Target="https://download.brainimagelibrary.org/c8/6a/c86a770b7cbdc1b4/0500339216/" TargetMode="External"/><Relationship Id="rId2328" Type="http://schemas.openxmlformats.org/officeDocument/2006/relationships/hyperlink" Target="https://download.brainimagelibrary.org/39/26/39265b6e029f8af0/R52A06_GAL4_brain/" TargetMode="External"/><Relationship Id="rId2329" Type="http://schemas.openxmlformats.org/officeDocument/2006/relationships/hyperlink" Target="https://download.brainimagelibrary.org/8d/97/8d97589c5e028cbf/Ant_1_Fly_1" TargetMode="External"/><Relationship Id="rId3659" Type="http://schemas.openxmlformats.org/officeDocument/2006/relationships/hyperlink" Target="https://download.brainimagelibrary.org/74/28/7428f00b376cb241/0539051822" TargetMode="External"/><Relationship Id="rId3650" Type="http://schemas.openxmlformats.org/officeDocument/2006/relationships/hyperlink" Target="https://download.brainimagelibrary.org/74/28/7428f00b376cb241/0539049844" TargetMode="External"/><Relationship Id="rId4981" Type="http://schemas.openxmlformats.org/officeDocument/2006/relationships/hyperlink" Target="https://download.brainimagelibrary.org/c8/6a/c86a770b7cbdc1b4/0500334616/" TargetMode="External"/><Relationship Id="rId4980" Type="http://schemas.openxmlformats.org/officeDocument/2006/relationships/hyperlink" Target="https://download.brainimagelibrary.org/c8/6a/c86a770b7cbdc1b4/0500333512/" TargetMode="External"/><Relationship Id="rId2320" Type="http://schemas.openxmlformats.org/officeDocument/2006/relationships/hyperlink" Target="https://download.brainimagelibrary.org/a2/32/a23212e9650947ec/TME10-3_Lvl2_Reconstruction/" TargetMode="External"/><Relationship Id="rId3652" Type="http://schemas.openxmlformats.org/officeDocument/2006/relationships/hyperlink" Target="https://download.brainimagelibrary.org/74/28/7428f00b376cb241/0539050081" TargetMode="External"/><Relationship Id="rId4983" Type="http://schemas.openxmlformats.org/officeDocument/2006/relationships/hyperlink" Target="https://download.brainimagelibrary.org/c8/6a/c86a770b7cbdc1b4/0500336426/" TargetMode="External"/><Relationship Id="rId2321" Type="http://schemas.openxmlformats.org/officeDocument/2006/relationships/hyperlink" Target="https://download.brainimagelibrary.org/7f/53/7f537a62e521a26a/mouseID_236174/" TargetMode="External"/><Relationship Id="rId3651" Type="http://schemas.openxmlformats.org/officeDocument/2006/relationships/hyperlink" Target="https://download.brainimagelibrary.org/74/28/7428f00b376cb241/0539049978" TargetMode="External"/><Relationship Id="rId4982" Type="http://schemas.openxmlformats.org/officeDocument/2006/relationships/hyperlink" Target="https://download.brainimagelibrary.org/c8/6a/c86a770b7cbdc1b4/0500334800/" TargetMode="External"/><Relationship Id="rId2322" Type="http://schemas.openxmlformats.org/officeDocument/2006/relationships/hyperlink" Target="https://download.brainimagelibrary.org/7f/53/7f537a62e521a26a/mouseID_297974/" TargetMode="External"/><Relationship Id="rId3654" Type="http://schemas.openxmlformats.org/officeDocument/2006/relationships/hyperlink" Target="https://download.brainimagelibrary.org/74/28/7428f00b376cb241/0539050284" TargetMode="External"/><Relationship Id="rId4985" Type="http://schemas.openxmlformats.org/officeDocument/2006/relationships/hyperlink" Target="https://download.brainimagelibrary.org/c8/6a/c86a770b7cbdc1b4/0500337560/" TargetMode="External"/><Relationship Id="rId2323" Type="http://schemas.openxmlformats.org/officeDocument/2006/relationships/hyperlink" Target="https://download.brainimagelibrary.org/39/2/39265b6e029f8af0/TasteBMN_spGAL4_brain/" TargetMode="External"/><Relationship Id="rId3653" Type="http://schemas.openxmlformats.org/officeDocument/2006/relationships/hyperlink" Target="https://download.brainimagelibrary.org/74/28/7428f00b376cb241/0539050212" TargetMode="External"/><Relationship Id="rId4984" Type="http://schemas.openxmlformats.org/officeDocument/2006/relationships/hyperlink" Target="https://download.brainimagelibrary.org/c8/6a/c86a770b7cbdc1b4/0500337378/" TargetMode="External"/><Relationship Id="rId2313" Type="http://schemas.openxmlformats.org/officeDocument/2006/relationships/hyperlink" Target="https://download.brainimagelibrary.org/21/f3/21f3c52b5ba1cbbb/" TargetMode="External"/><Relationship Id="rId3645" Type="http://schemas.openxmlformats.org/officeDocument/2006/relationships/hyperlink" Target="https://download.brainimagelibrary.org/74/28/7428f00b376cb241/0539049029" TargetMode="External"/><Relationship Id="rId4976" Type="http://schemas.openxmlformats.org/officeDocument/2006/relationships/hyperlink" Target="https://download.brainimagelibrary.org/c8/6a/c86a770b7cbdc1b4/0500314142/" TargetMode="External"/><Relationship Id="rId2314" Type="http://schemas.openxmlformats.org/officeDocument/2006/relationships/hyperlink" Target="https://download.brainimagelibrary.org/a0/e0/a0e09a00571c5c63/TME09-1_Lvl2_Reconstruction/" TargetMode="External"/><Relationship Id="rId3644" Type="http://schemas.openxmlformats.org/officeDocument/2006/relationships/hyperlink" Target="https://download.brainimagelibrary.org/74/28/7428f00b376cb241/0539048922" TargetMode="External"/><Relationship Id="rId4975" Type="http://schemas.openxmlformats.org/officeDocument/2006/relationships/hyperlink" Target="https://download.brainimagelibrary.org/c8/6a/c86a770b7cbdc1b4/0500313956/" TargetMode="External"/><Relationship Id="rId2315" Type="http://schemas.openxmlformats.org/officeDocument/2006/relationships/hyperlink" Target="https://download.brainimagelibrary.org/bf/18/bf18deb532fe530e/TME08-1_Lvl2_Reconstruction/" TargetMode="External"/><Relationship Id="rId3647" Type="http://schemas.openxmlformats.org/officeDocument/2006/relationships/hyperlink" Target="https://download.brainimagelibrary.org/74/28/7428f00b376cb241/0539049156" TargetMode="External"/><Relationship Id="rId4978" Type="http://schemas.openxmlformats.org/officeDocument/2006/relationships/hyperlink" Target="https://download.brainimagelibrary.org/c8/6a/c86a770b7cbdc1b4/0500314692/" TargetMode="External"/><Relationship Id="rId2316" Type="http://schemas.openxmlformats.org/officeDocument/2006/relationships/hyperlink" Target="https://download.brainimagelibrary.org/2d/61/2d613f20a42b59e8/TME05-1_Lvl2_Reconstruction" TargetMode="External"/><Relationship Id="rId3646" Type="http://schemas.openxmlformats.org/officeDocument/2006/relationships/hyperlink" Target="https://download.brainimagelibrary.org/74/28/7428f00b376cb241/0539049071" TargetMode="External"/><Relationship Id="rId4977" Type="http://schemas.openxmlformats.org/officeDocument/2006/relationships/hyperlink" Target="https://download.brainimagelibrary.org/c8/6a/c86a770b7cbdc1b4/0500314324/" TargetMode="External"/><Relationship Id="rId2317" Type="http://schemas.openxmlformats.org/officeDocument/2006/relationships/hyperlink" Target="https://download.brainimagelibrary.org/4c/c1/4cc1e1562097491d/TME10-1_Lvl2_Reconstruction/" TargetMode="External"/><Relationship Id="rId3649" Type="http://schemas.openxmlformats.org/officeDocument/2006/relationships/hyperlink" Target="https://download.brainimagelibrary.org/74/28/7428f00b376cb241/0539049709" TargetMode="External"/><Relationship Id="rId2318" Type="http://schemas.openxmlformats.org/officeDocument/2006/relationships/hyperlink" Target="https://download.brainimagelibrary.org/99/82/9982f973ec0b5c2c/TME06-1_Lvl2_Reconstruction" TargetMode="External"/><Relationship Id="rId3648" Type="http://schemas.openxmlformats.org/officeDocument/2006/relationships/hyperlink" Target="https://download.brainimagelibrary.org/74/28/7428f00b376cb241/0539049527" TargetMode="External"/><Relationship Id="rId4979" Type="http://schemas.openxmlformats.org/officeDocument/2006/relationships/hyperlink" Target="https://download.brainimagelibrary.org/c8/6a/c86a770b7cbdc1b4/0500314694/" TargetMode="External"/><Relationship Id="rId2319" Type="http://schemas.openxmlformats.org/officeDocument/2006/relationships/hyperlink" Target="https://download.brainimagelibrary.org/8b/18/8b18992add2f20d9/TME07-1_Lvl2_Reconstruction/" TargetMode="External"/><Relationship Id="rId4970" Type="http://schemas.openxmlformats.org/officeDocument/2006/relationships/hyperlink" Target="https://download.brainimagelibrary.org/c8/6a/c86a770b7cbdc1b4/0500312484/" TargetMode="External"/><Relationship Id="rId3641" Type="http://schemas.openxmlformats.org/officeDocument/2006/relationships/hyperlink" Target="https://download.brainimagelibrary.org/74/28/7428f00b376cb241/0539047130" TargetMode="External"/><Relationship Id="rId4972" Type="http://schemas.openxmlformats.org/officeDocument/2006/relationships/hyperlink" Target="https://download.brainimagelibrary.org/c8/6a/c86a770b7cbdc1b4/0500313222/" TargetMode="External"/><Relationship Id="rId2310" Type="http://schemas.openxmlformats.org/officeDocument/2006/relationships/hyperlink" Target="https://download.brainimagelibrary.org/eb/8d/eb8d3f0906efef33" TargetMode="External"/><Relationship Id="rId3640" Type="http://schemas.openxmlformats.org/officeDocument/2006/relationships/hyperlink" Target="https://download.brainimagelibrary.org/74/28/7428f00b376cb241/0539046712" TargetMode="External"/><Relationship Id="rId4971" Type="http://schemas.openxmlformats.org/officeDocument/2006/relationships/hyperlink" Target="https://download.brainimagelibrary.org/c8/6a/c86a770b7cbdc1b4/0500312854/" TargetMode="External"/><Relationship Id="rId2311" Type="http://schemas.openxmlformats.org/officeDocument/2006/relationships/hyperlink" Target="https://download.brainimagelibrary.org/f2/4f/f24f2651369b3bea" TargetMode="External"/><Relationship Id="rId3643" Type="http://schemas.openxmlformats.org/officeDocument/2006/relationships/hyperlink" Target="https://download.brainimagelibrary.org/74/28/7428f00b376cb241/0539048918" TargetMode="External"/><Relationship Id="rId4974" Type="http://schemas.openxmlformats.org/officeDocument/2006/relationships/hyperlink" Target="https://download.brainimagelibrary.org/c8/6a/c86a770b7cbdc1b4/0500313590/" TargetMode="External"/><Relationship Id="rId2312" Type="http://schemas.openxmlformats.org/officeDocument/2006/relationships/hyperlink" Target="https://download.brainimagelibrary.org/f3/3d/f33dc0f2a65dec20" TargetMode="External"/><Relationship Id="rId3642" Type="http://schemas.openxmlformats.org/officeDocument/2006/relationships/hyperlink" Target="https://download.brainimagelibrary.org/74/28/7428f00b376cb241/0539048788" TargetMode="External"/><Relationship Id="rId4973" Type="http://schemas.openxmlformats.org/officeDocument/2006/relationships/hyperlink" Target="https://download.brainimagelibrary.org/c8/6a/c86a770b7cbdc1b4/0500313400/" TargetMode="External"/><Relationship Id="rId1895" Type="http://schemas.openxmlformats.org/officeDocument/2006/relationships/hyperlink" Target="https://download.brainimagelibrary.org/f1/6e/f16e93e3ff05538e/2018Q4_U19CSHL/SW180111-03A/" TargetMode="External"/><Relationship Id="rId4921" Type="http://schemas.openxmlformats.org/officeDocument/2006/relationships/hyperlink" Target="https://download.brainimagelibrary.org/46/92/4692c4f0aa15fc0c/Gad2_Ai75_M_398912_181010/" TargetMode="External"/><Relationship Id="rId1896" Type="http://schemas.openxmlformats.org/officeDocument/2006/relationships/hyperlink" Target="https://download.brainimagelibrary.org/67/b0/67b0f446e818fc95/ARKFrozen-62-PFC/" TargetMode="External"/><Relationship Id="rId4920" Type="http://schemas.openxmlformats.org/officeDocument/2006/relationships/hyperlink" Target="https://download.brainimagelibrary.org/42/43/42431435aa2e2979/Gad2_Ai75_F_393131_181005/" TargetMode="External"/><Relationship Id="rId1897" Type="http://schemas.openxmlformats.org/officeDocument/2006/relationships/hyperlink" Target="https://download.brainimagelibrary.org/67/b0/67b0f446e818fc95/ARKFrozen-82-PFC/" TargetMode="External"/><Relationship Id="rId4923" Type="http://schemas.openxmlformats.org/officeDocument/2006/relationships/hyperlink" Target="https://download.brainimagelibrary.org/48/87/4887656da56161f8/mini-atlas-SHG_M2_130911/" TargetMode="External"/><Relationship Id="rId1898" Type="http://schemas.openxmlformats.org/officeDocument/2006/relationships/hyperlink" Target="https://download.brainimagelibrary.org/67/b0/67b0f446e818fc95/NIH-4365-BA10/" TargetMode="External"/><Relationship Id="rId4922" Type="http://schemas.openxmlformats.org/officeDocument/2006/relationships/hyperlink" Target="https://download.brainimagelibrary.org/48/17/48172da197f69b83/Tlx3_Ai75_M_373012_180706/" TargetMode="External"/><Relationship Id="rId1899" Type="http://schemas.openxmlformats.org/officeDocument/2006/relationships/hyperlink" Target="https://download.brainimagelibrary.org/74/02/7402741313727c9b/tissuecyte_data/0500369021/" TargetMode="External"/><Relationship Id="rId4925" Type="http://schemas.openxmlformats.org/officeDocument/2006/relationships/hyperlink" Target="https://download.brainimagelibrary.org/4d/7b/4d7b8d07bff6f4ea/Cux2_Ai75_F_384013_180911/" TargetMode="External"/><Relationship Id="rId4924" Type="http://schemas.openxmlformats.org/officeDocument/2006/relationships/hyperlink" Target="https://download.brainimagelibrary.org/4b/88/4b88d6e50485e46e/Slc32a1_Ai75_M_384615_180730/" TargetMode="External"/><Relationship Id="rId4927" Type="http://schemas.openxmlformats.org/officeDocument/2006/relationships/hyperlink" Target="https://download.brainimagelibrary.org/57/91/5791ea7f27e6a650/Gad2_Ai75_M_398913_181009/" TargetMode="External"/><Relationship Id="rId4926" Type="http://schemas.openxmlformats.org/officeDocument/2006/relationships/hyperlink" Target="https://download.brainimagelibrary.org/51/db/51dbc47f8a053d0d/Emx1_Ai75_M_343519_171114/" TargetMode="External"/><Relationship Id="rId4929" Type="http://schemas.openxmlformats.org/officeDocument/2006/relationships/hyperlink" Target="https://download.brainimagelibrary.org/62/23/62231afe2d33c658/Slc32a1_Ai75_M_381520_180725/" TargetMode="External"/><Relationship Id="rId4928" Type="http://schemas.openxmlformats.org/officeDocument/2006/relationships/hyperlink" Target="https://download.brainimagelibrary.org/57/d6/57d66bb577cea4ee/Slc32a1_Ai75_F_374486_180729/" TargetMode="External"/><Relationship Id="rId1890" Type="http://schemas.openxmlformats.org/officeDocument/2006/relationships/hyperlink" Target="https://download.brainimagelibrary.org/f4/91/f491ddb5f20c11a1/Male_4_6to7_days_posterior/" TargetMode="External"/><Relationship Id="rId1891" Type="http://schemas.openxmlformats.org/officeDocument/2006/relationships/hyperlink" Target="https://download.brainimagelibrary.org/f4/91/f491ddb5f20c11a1/Male_4_6to7_days_ventral/" TargetMode="External"/><Relationship Id="rId1892" Type="http://schemas.openxmlformats.org/officeDocument/2006/relationships/hyperlink" Target="https://download.brainimagelibrary.org/84/c1/84c11fe5e4550ca0/SW171221-01A/" TargetMode="External"/><Relationship Id="rId1893" Type="http://schemas.openxmlformats.org/officeDocument/2006/relationships/hyperlink" Target="https://download.brainimagelibrary.org/84/c1/84c11fe5e4550ca0/SW171221-02A/" TargetMode="External"/><Relationship Id="rId1894" Type="http://schemas.openxmlformats.org/officeDocument/2006/relationships/hyperlink" Target="https://download.brainimagelibrary.org/82/e9/82e9592c90c456ef/1U01MH114829-01/SW190226-04A/" TargetMode="External"/><Relationship Id="rId1884" Type="http://schemas.openxmlformats.org/officeDocument/2006/relationships/hyperlink" Target="https://download.brainimagelibrary.org/f4/91/f491ddb5f20c11a1/Male_4_5to6_days_anterior/" TargetMode="External"/><Relationship Id="rId4910" Type="http://schemas.openxmlformats.org/officeDocument/2006/relationships/hyperlink" Target="https://download.brainimagelibrary.org/11/87/1187180be4889852/Rorb_Ai75_M_357498_180709/" TargetMode="External"/><Relationship Id="rId1885" Type="http://schemas.openxmlformats.org/officeDocument/2006/relationships/hyperlink" Target="https://download.brainimagelibrary.org/f4/91/f491ddb5f20c11a1/Male_4_5to6_days_dorsal/" TargetMode="External"/><Relationship Id="rId1886" Type="http://schemas.openxmlformats.org/officeDocument/2006/relationships/hyperlink" Target="https://download.brainimagelibrary.org/f4/91/f491ddb5f20c11a1/Male_4_5to6_days_posterior/" TargetMode="External"/><Relationship Id="rId4912" Type="http://schemas.openxmlformats.org/officeDocument/2006/relationships/hyperlink" Target="https://download.brainimagelibrary.org/1f/17/1f17c18393a596c5/Chat_Ai75_F_382464_180827/" TargetMode="External"/><Relationship Id="rId1887" Type="http://schemas.openxmlformats.org/officeDocument/2006/relationships/hyperlink" Target="https://download.brainimagelibrary.org/f4/91/f491ddb5f20c11a1/Male_4_5to6_days_ventral/" TargetMode="External"/><Relationship Id="rId4911" Type="http://schemas.openxmlformats.org/officeDocument/2006/relationships/hyperlink" Target="https://download.brainimagelibrary.org/14/78/14789f6dcfd06d11/Emx1_Ai75_M_343525_180809/" TargetMode="External"/><Relationship Id="rId1888" Type="http://schemas.openxmlformats.org/officeDocument/2006/relationships/hyperlink" Target="https://download.brainimagelibrary.org/f4/91/f491ddb5f20c11a1/Male_4_6to7_days_anterior/" TargetMode="External"/><Relationship Id="rId4914" Type="http://schemas.openxmlformats.org/officeDocument/2006/relationships/hyperlink" Target="https://download.brainimagelibrary.org/23/c8/23c8e0b2fe2518e5/Emx1_Ai75_F_347535_180804/" TargetMode="External"/><Relationship Id="rId1889" Type="http://schemas.openxmlformats.org/officeDocument/2006/relationships/hyperlink" Target="https://download.brainimagelibrary.org/f4/91/f491ddb5f20c11a1/Male_4_6to7_days_dorsal/" TargetMode="External"/><Relationship Id="rId4913" Type="http://schemas.openxmlformats.org/officeDocument/2006/relationships/hyperlink" Target="https://download.brainimagelibrary.org/23/a9/23a964c70392b7e4/Tlx3_Ai75_F_376566_180704/" TargetMode="External"/><Relationship Id="rId4916" Type="http://schemas.openxmlformats.org/officeDocument/2006/relationships/hyperlink" Target="https://download.brainimagelibrary.org/2a/0c/2a0c8276cc899e55/Slc32a1_Ai75_F_381518_180719/" TargetMode="External"/><Relationship Id="rId4915" Type="http://schemas.openxmlformats.org/officeDocument/2006/relationships/hyperlink" Target="https://download.brainimagelibrary.org/29/01/2901e094b25f7e61/Slc32a1_Ai75_M_374485_180728/" TargetMode="External"/><Relationship Id="rId4918" Type="http://schemas.openxmlformats.org/officeDocument/2006/relationships/hyperlink" Target="https://download.brainimagelibrary.org/3c/77/3c773e45dbc383c2/Cux2_Ai75_M_384010_180904/" TargetMode="External"/><Relationship Id="rId4917" Type="http://schemas.openxmlformats.org/officeDocument/2006/relationships/hyperlink" Target="https://download.brainimagelibrary.org/2a/d8/2ad863f4031840ea/Ctgf-T2A_Ai75_M_350870_180715/" TargetMode="External"/><Relationship Id="rId4919" Type="http://schemas.openxmlformats.org/officeDocument/2006/relationships/hyperlink" Target="https://download.brainimagelibrary.org/3e/26/3e26a9fabdc4d9cc/Cux2_Ai75_M_384007_180830/" TargetMode="External"/><Relationship Id="rId1880" Type="http://schemas.openxmlformats.org/officeDocument/2006/relationships/hyperlink" Target="https://download.brainimagelibrary.org/f4/91/f491ddb5f20c11a1/Male_3_6to7_days_anterior/" TargetMode="External"/><Relationship Id="rId1881" Type="http://schemas.openxmlformats.org/officeDocument/2006/relationships/hyperlink" Target="https://download.brainimagelibrary.org/f4/91/f491ddb5f20c11a1/Male_3_6to7_days_dorsal/" TargetMode="External"/><Relationship Id="rId1882" Type="http://schemas.openxmlformats.org/officeDocument/2006/relationships/hyperlink" Target="https://download.brainimagelibrary.org/f4/91/f491ddb5f20c11a1/Male_3_6to7_days_posterior/" TargetMode="External"/><Relationship Id="rId1883" Type="http://schemas.openxmlformats.org/officeDocument/2006/relationships/hyperlink" Target="https://download.brainimagelibrary.org/f4/91/f491ddb5f20c11a1/Male_3_6to7_days_ventral/" TargetMode="External"/><Relationship Id="rId3612" Type="http://schemas.openxmlformats.org/officeDocument/2006/relationships/hyperlink" Target="https://download.brainimagelibrary.org/6a/f7/6af7d728cf8826e0/0539059312/" TargetMode="External"/><Relationship Id="rId4943" Type="http://schemas.openxmlformats.org/officeDocument/2006/relationships/hyperlink" Target="https://download.brainimagelibrary.org/aa/f1/aaf18fce010d9de9/Emx1_Ai75_F_347537_180805/" TargetMode="External"/><Relationship Id="rId3611" Type="http://schemas.openxmlformats.org/officeDocument/2006/relationships/hyperlink" Target="https://download.brainimagelibrary.org/6a/f7/6af7d728cf8826e0/0539058569/" TargetMode="External"/><Relationship Id="rId4942" Type="http://schemas.openxmlformats.org/officeDocument/2006/relationships/hyperlink" Target="https://download.brainimagelibrary.org/a6/90/a6902e94e494bff9/Gad2_Ai75_M_374110_180702/" TargetMode="External"/><Relationship Id="rId3614" Type="http://schemas.openxmlformats.org/officeDocument/2006/relationships/hyperlink" Target="https://download.brainimagelibrary.org/6a/f7/6af7d728cf8826e0/0539059509/" TargetMode="External"/><Relationship Id="rId4945" Type="http://schemas.openxmlformats.org/officeDocument/2006/relationships/hyperlink" Target="https://download.brainimagelibrary.org/b2/d1/b2d16c37f27471a6/Cux2_Ai75_F_384014_180831/" TargetMode="External"/><Relationship Id="rId3613" Type="http://schemas.openxmlformats.org/officeDocument/2006/relationships/hyperlink" Target="https://download.brainimagelibrary.org/6a/f7/6af7d728cf8826e0/0539059500/" TargetMode="External"/><Relationship Id="rId4944" Type="http://schemas.openxmlformats.org/officeDocument/2006/relationships/hyperlink" Target="https://download.brainimagelibrary.org/ac/1d/ac1dc72b510ee262/Chat_Ai75_M_382462_180828/" TargetMode="External"/><Relationship Id="rId3616" Type="http://schemas.openxmlformats.org/officeDocument/2006/relationships/hyperlink" Target="https://download.brainimagelibrary.org/6a/f7/6af7d728cf8826e0/0539059717/" TargetMode="External"/><Relationship Id="rId4947" Type="http://schemas.openxmlformats.org/officeDocument/2006/relationships/hyperlink" Target="https://download.brainimagelibrary.org/bd/19/bd19ac18b26f0b1d/Emx1_Ai75_F_348189_180822/" TargetMode="External"/><Relationship Id="rId3615" Type="http://schemas.openxmlformats.org/officeDocument/2006/relationships/hyperlink" Target="https://download.brainimagelibrary.org/6a/f7/6af7d728cf8826e0/0539059616/" TargetMode="External"/><Relationship Id="rId4946" Type="http://schemas.openxmlformats.org/officeDocument/2006/relationships/hyperlink" Target="https://download.brainimagelibrary.org/bc/96/bc96fde856d5ec0c/Gad2_Ai75_F_393133_181002/" TargetMode="External"/><Relationship Id="rId3618" Type="http://schemas.openxmlformats.org/officeDocument/2006/relationships/hyperlink" Target="https://download.brainimagelibrary.org/6a/f7/6af7d728cf8826e0/0539059748/" TargetMode="External"/><Relationship Id="rId4949" Type="http://schemas.openxmlformats.org/officeDocument/2006/relationships/hyperlink" Target="https://download.brainimagelibrary.org/cb/4a/cb4a12d91e1927ca/Ctgf-T2A_Ai75_F_375433_180924/" TargetMode="External"/><Relationship Id="rId3617" Type="http://schemas.openxmlformats.org/officeDocument/2006/relationships/hyperlink" Target="https://download.brainimagelibrary.org/6a/f7/6af7d728cf8826e0/0539059736/" TargetMode="External"/><Relationship Id="rId4948" Type="http://schemas.openxmlformats.org/officeDocument/2006/relationships/hyperlink" Target="https://download.brainimagelibrary.org/c9/a1/c9a1449d113b7765/mini-atlas-PVIRHG_F7_140602/" TargetMode="External"/><Relationship Id="rId3619" Type="http://schemas.openxmlformats.org/officeDocument/2006/relationships/hyperlink" Target="https://download.brainimagelibrary.org/6a/f7/6af7d728cf8826e0/0539059762/" TargetMode="External"/><Relationship Id="rId3610" Type="http://schemas.openxmlformats.org/officeDocument/2006/relationships/hyperlink" Target="https://download.brainimagelibrary.org/6a/f7/6af7d728cf8826e0/0539058555/" TargetMode="External"/><Relationship Id="rId4941" Type="http://schemas.openxmlformats.org/officeDocument/2006/relationships/hyperlink" Target="https://download.brainimagelibrary.org/a6/1c/a61cb5911c96fc1b/Emx1_Ai75_F_347536_180713/" TargetMode="External"/><Relationship Id="rId4940" Type="http://schemas.openxmlformats.org/officeDocument/2006/relationships/hyperlink" Target="https://download.brainimagelibrary.org/a1/2e/a12e6e47524f366a/Ctgf-T2A_Ai75_F_375434_180925/" TargetMode="External"/><Relationship Id="rId3601" Type="http://schemas.openxmlformats.org/officeDocument/2006/relationships/hyperlink" Target="https://download.brainimagelibrary.org/6a/f7/6af7d728cf8826e0/0539057656/" TargetMode="External"/><Relationship Id="rId4932" Type="http://schemas.openxmlformats.org/officeDocument/2006/relationships/hyperlink" Target="https://download.brainimagelibrary.org/78/6b/786b70906b32dcfd/Rbp4_Ai75_F_381877_180922/" TargetMode="External"/><Relationship Id="rId3600" Type="http://schemas.openxmlformats.org/officeDocument/2006/relationships/hyperlink" Target="https://download.brainimagelibrary.org/6a/f7/6af7d728cf8826e0/0539057640/" TargetMode="External"/><Relationship Id="rId4931" Type="http://schemas.openxmlformats.org/officeDocument/2006/relationships/hyperlink" Target="https://download.brainimagelibrary.org/70/3c/703cfd4219ac1f1a/Rorb_Ai75_M_357494_180710/" TargetMode="External"/><Relationship Id="rId3603" Type="http://schemas.openxmlformats.org/officeDocument/2006/relationships/hyperlink" Target="https://download.brainimagelibrary.org/6a/f7/6af7d728cf8826e0/0539058010/" TargetMode="External"/><Relationship Id="rId4934" Type="http://schemas.openxmlformats.org/officeDocument/2006/relationships/hyperlink" Target="https://download.brainimagelibrary.org/83/8b/838b182ffb0bc7da/Emx1_Ai75_M_343524_180711/" TargetMode="External"/><Relationship Id="rId3602" Type="http://schemas.openxmlformats.org/officeDocument/2006/relationships/hyperlink" Target="https://download.brainimagelibrary.org/6a/f7/6af7d728cf8826e0/0539057859/" TargetMode="External"/><Relationship Id="rId4933" Type="http://schemas.openxmlformats.org/officeDocument/2006/relationships/hyperlink" Target="https://download.brainimagelibrary.org/82/30/823042f0d6e44613/Ctgf-T2A_Ai75_M_395411_180927/" TargetMode="External"/><Relationship Id="rId3605" Type="http://schemas.openxmlformats.org/officeDocument/2006/relationships/hyperlink" Target="https://download.brainimagelibrary.org/6a/f7/6af7d728cf8826e0/0539058194/" TargetMode="External"/><Relationship Id="rId4936" Type="http://schemas.openxmlformats.org/officeDocument/2006/relationships/hyperlink" Target="https://download.brainimagelibrary.org/8e/c3/8ec31ec09590b235/Ctgf-T2A_Ai75_M_371795_180714/" TargetMode="External"/><Relationship Id="rId3604" Type="http://schemas.openxmlformats.org/officeDocument/2006/relationships/hyperlink" Target="https://download.brainimagelibrary.org/6a/f7/6af7d728cf8826e0/0539058154/" TargetMode="External"/><Relationship Id="rId4935" Type="http://schemas.openxmlformats.org/officeDocument/2006/relationships/hyperlink" Target="https://download.brainimagelibrary.org/85/3a/853acd2c52dfed56/Chat_Ai75_M_382461_180829/" TargetMode="External"/><Relationship Id="rId3607" Type="http://schemas.openxmlformats.org/officeDocument/2006/relationships/hyperlink" Target="https://download.brainimagelibrary.org/6a/f7/6af7d728cf8826e0/0539058257/" TargetMode="External"/><Relationship Id="rId4938" Type="http://schemas.openxmlformats.org/officeDocument/2006/relationships/hyperlink" Target="https://download.brainimagelibrary.org/99/be/99beb3e1bccfb186/Gad2_Ai75_M_374108_180629/" TargetMode="External"/><Relationship Id="rId3606" Type="http://schemas.openxmlformats.org/officeDocument/2006/relationships/hyperlink" Target="https://download.brainimagelibrary.org/6a/f7/6af7d728cf8826e0/0539058247/" TargetMode="External"/><Relationship Id="rId4937" Type="http://schemas.openxmlformats.org/officeDocument/2006/relationships/hyperlink" Target="https://download.brainimagelibrary.org/97/8e/978ef02decca3f85/Emx1_Ai75_M_343520_180808/" TargetMode="External"/><Relationship Id="rId3609" Type="http://schemas.openxmlformats.org/officeDocument/2006/relationships/hyperlink" Target="https://download.brainimagelibrary.org/6a/f7/6af7d728cf8826e0/0539058541/" TargetMode="External"/><Relationship Id="rId3608" Type="http://schemas.openxmlformats.org/officeDocument/2006/relationships/hyperlink" Target="https://download.brainimagelibrary.org/6a/f7/6af7d728cf8826e0/0539058431/" TargetMode="External"/><Relationship Id="rId4939" Type="http://schemas.openxmlformats.org/officeDocument/2006/relationships/hyperlink" Target="https://download.brainimagelibrary.org/99/d3/99d3c70b0d71c10a/Emx1_Ai75_M_343521_180821/" TargetMode="External"/><Relationship Id="rId4930" Type="http://schemas.openxmlformats.org/officeDocument/2006/relationships/hyperlink" Target="https://download.brainimagelibrary.org/68/fe/68fecf0636c4d0fa/Cux2_Ai75_M_364510_180905/" TargetMode="External"/><Relationship Id="rId1059" Type="http://schemas.openxmlformats.org/officeDocument/2006/relationships/hyperlink" Target="https://download.brainimagelibrary.org/3a/c1/3ac1bdc022d0da78/190134-4" TargetMode="External"/><Relationship Id="rId5417" Type="http://schemas.openxmlformats.org/officeDocument/2006/relationships/hyperlink" Target="https://download.brainimagelibrary.org/91/aa/91aad194ce577ebe/E18.5_BB0692/LSFM/stitched_02" TargetMode="External"/><Relationship Id="rId5418" Type="http://schemas.openxmlformats.org/officeDocument/2006/relationships/hyperlink" Target="https://download.brainimagelibrary.org/91/aa/91aad194ce577ebe/P04_JL0393/LSFM/stitched_00" TargetMode="External"/><Relationship Id="rId5415" Type="http://schemas.openxmlformats.org/officeDocument/2006/relationships/hyperlink" Target="https://download.brainimagelibrary.org/91/aa/91aad194ce577ebe/E18.5_BB0692/LSFM/stitched_00" TargetMode="External"/><Relationship Id="rId5416" Type="http://schemas.openxmlformats.org/officeDocument/2006/relationships/hyperlink" Target="https://download.brainimagelibrary.org/91/aa/91aad194ce577ebe/E18.5_BB0692/LSFM/stitched_01" TargetMode="External"/><Relationship Id="rId5419" Type="http://schemas.openxmlformats.org/officeDocument/2006/relationships/hyperlink" Target="https://download.brainimagelibrary.org/91/aa/91aad194ce577ebe/P04_JL0393/LSFM/stitched_01" TargetMode="External"/><Relationship Id="rId228" Type="http://schemas.openxmlformats.org/officeDocument/2006/relationships/hyperlink" Target="https://download.brainimagelibrary.org/15/35/1535a69f63702bca/0539048696/" TargetMode="External"/><Relationship Id="rId227" Type="http://schemas.openxmlformats.org/officeDocument/2006/relationships/hyperlink" Target="https://download.brainimagelibrary.org/15/35/1535a69f63702bca/0539047075/" TargetMode="External"/><Relationship Id="rId226" Type="http://schemas.openxmlformats.org/officeDocument/2006/relationships/hyperlink" Target="https://download.brainimagelibrary.org/15/35/1535a69f63702bca/0539046671/" TargetMode="External"/><Relationship Id="rId225" Type="http://schemas.openxmlformats.org/officeDocument/2006/relationships/hyperlink" Target="https://download.brainimagelibrary.org/15/35/1535a69f63702bca/0539046487/" TargetMode="External"/><Relationship Id="rId2380" Type="http://schemas.openxmlformats.org/officeDocument/2006/relationships/hyperlink" Target="https://download.brainimagelibrary.org/d9/ab/d9abf39817ff8d78/Taste_Fly_2" TargetMode="External"/><Relationship Id="rId229" Type="http://schemas.openxmlformats.org/officeDocument/2006/relationships/hyperlink" Target="https://download.brainimagelibrary.org/15/35/1535a69f63702bca/0539049651/" TargetMode="External"/><Relationship Id="rId1050" Type="http://schemas.openxmlformats.org/officeDocument/2006/relationships/hyperlink" Target="https://download.brainimagelibrary.org/dd/90/dd90893e7193151f/960790148" TargetMode="External"/><Relationship Id="rId2381" Type="http://schemas.openxmlformats.org/officeDocument/2006/relationships/hyperlink" Target="https://download.brainimagelibrary.org/d9/ab/d9abf39817ff8d78/Taste_Fly_3" TargetMode="External"/><Relationship Id="rId220" Type="http://schemas.openxmlformats.org/officeDocument/2006/relationships/hyperlink" Target="https://download.brainimagelibrary.org/05/1b/051be0126afffca0/0539072203/" TargetMode="External"/><Relationship Id="rId1051" Type="http://schemas.openxmlformats.org/officeDocument/2006/relationships/hyperlink" Target="https://download.brainimagelibrary.org/ec/80/ec8077684d25fc8b/0539058744" TargetMode="External"/><Relationship Id="rId2382" Type="http://schemas.openxmlformats.org/officeDocument/2006/relationships/hyperlink" Target="https://download.brainimagelibrary.org/d9/ab/d9abf39817ff8d78/Taste_Fly_4" TargetMode="External"/><Relationship Id="rId1052" Type="http://schemas.openxmlformats.org/officeDocument/2006/relationships/hyperlink" Target="https://download.brainimagelibrary.org/3a/c1/3ac1bdc022d0da78/190132-1" TargetMode="External"/><Relationship Id="rId2383" Type="http://schemas.openxmlformats.org/officeDocument/2006/relationships/hyperlink" Target="https://download.brainimagelibrary.org/d9/ab/d9abf39817ff8d78/Taste_Fly_5" TargetMode="External"/><Relationship Id="rId5410" Type="http://schemas.openxmlformats.org/officeDocument/2006/relationships/hyperlink" Target="https://download.brainimagelibrary.org/91/aa/91aad194ce577ebe/E18.5_BB0690/LSFM/stitched_00" TargetMode="External"/><Relationship Id="rId1053" Type="http://schemas.openxmlformats.org/officeDocument/2006/relationships/hyperlink" Target="https://download.brainimagelibrary.org/3a/c1/3ac1bdc022d0da78/190131-2" TargetMode="External"/><Relationship Id="rId2384" Type="http://schemas.openxmlformats.org/officeDocument/2006/relationships/hyperlink" Target="https://download.brainimagelibrary.org/d9/ab/d9abf39817ff8d78/Taste_Fly_6" TargetMode="External"/><Relationship Id="rId1054" Type="http://schemas.openxmlformats.org/officeDocument/2006/relationships/hyperlink" Target="https://download.brainimagelibrary.org/3a/c1/3ac1bdc022d0da78/190133-2" TargetMode="External"/><Relationship Id="rId2385" Type="http://schemas.openxmlformats.org/officeDocument/2006/relationships/hyperlink" Target="https://download.brainimagelibrary.org/d9/ab/d9abf39817ff8d78/Taste_Fly_7" TargetMode="External"/><Relationship Id="rId224" Type="http://schemas.openxmlformats.org/officeDocument/2006/relationships/hyperlink" Target="https://download.brainimagelibrary.org/05/1b/051be0126afffca0/0539072240/" TargetMode="External"/><Relationship Id="rId1055" Type="http://schemas.openxmlformats.org/officeDocument/2006/relationships/hyperlink" Target="https://download.brainimagelibrary.org/3a/c1/3ac1bdc022d0da78/190908-2" TargetMode="External"/><Relationship Id="rId2386" Type="http://schemas.openxmlformats.org/officeDocument/2006/relationships/hyperlink" Target="https://download.brainimagelibrary.org/d9/ab/d9abf39817ff8d78/Taste_Fly_8" TargetMode="External"/><Relationship Id="rId5413" Type="http://schemas.openxmlformats.org/officeDocument/2006/relationships/hyperlink" Target="https://download.brainimagelibrary.org/91/aa/91aad194ce577ebe/E18.5_BB0691/LSFM/stitched_01" TargetMode="External"/><Relationship Id="rId223" Type="http://schemas.openxmlformats.org/officeDocument/2006/relationships/hyperlink" Target="https://download.brainimagelibrary.org/05/1b/051be0126afffca0/0539072236/" TargetMode="External"/><Relationship Id="rId1056" Type="http://schemas.openxmlformats.org/officeDocument/2006/relationships/hyperlink" Target="https://download.brainimagelibrary.org/3a/c1/3ac1bdc022d0da78/193388-2" TargetMode="External"/><Relationship Id="rId2387" Type="http://schemas.openxmlformats.org/officeDocument/2006/relationships/hyperlink" Target="https://download.brainimagelibrary.org/d9/ab/d9abf39817ff8d78/Taste_Fly_9" TargetMode="External"/><Relationship Id="rId5414" Type="http://schemas.openxmlformats.org/officeDocument/2006/relationships/hyperlink" Target="https://download.brainimagelibrary.org/91/aa/91aad194ce577ebe/E18.5_BB0691/LSFM/stitched_02" TargetMode="External"/><Relationship Id="rId222" Type="http://schemas.openxmlformats.org/officeDocument/2006/relationships/hyperlink" Target="https://download.brainimagelibrary.org/05/1b/051be0126afffca0/0539072211/" TargetMode="External"/><Relationship Id="rId1057" Type="http://schemas.openxmlformats.org/officeDocument/2006/relationships/hyperlink" Target="https://download.brainimagelibrary.org/3a/c1/3ac1bdc022d0da78/182280-3" TargetMode="External"/><Relationship Id="rId2388" Type="http://schemas.openxmlformats.org/officeDocument/2006/relationships/hyperlink" Target="https://download.brainimagelibrary.org/d9/ab/d9abf39817ff8d78/vOcci_Fly_1" TargetMode="External"/><Relationship Id="rId5411" Type="http://schemas.openxmlformats.org/officeDocument/2006/relationships/hyperlink" Target="https://download.brainimagelibrary.org/91/aa/91aad194ce577ebe/E18.5_BB0690/LSFM/stitched_01" TargetMode="External"/><Relationship Id="rId221" Type="http://schemas.openxmlformats.org/officeDocument/2006/relationships/hyperlink" Target="https://download.brainimagelibrary.org/05/1b/051be0126afffca0/0539072207/" TargetMode="External"/><Relationship Id="rId1058" Type="http://schemas.openxmlformats.org/officeDocument/2006/relationships/hyperlink" Target="https://download.brainimagelibrary.org/3a/c1/3ac1bdc022d0da78/182448-4" TargetMode="External"/><Relationship Id="rId2389" Type="http://schemas.openxmlformats.org/officeDocument/2006/relationships/hyperlink" Target="https://download.brainimagelibrary.org/d9/ab/d9abf39817ff8d78/vOcci_Fly_2" TargetMode="External"/><Relationship Id="rId5412" Type="http://schemas.openxmlformats.org/officeDocument/2006/relationships/hyperlink" Target="https://download.brainimagelibrary.org/91/aa/91aad194ce577ebe/E18.5_BB0691/LSFM/stitched_00" TargetMode="External"/><Relationship Id="rId1048" Type="http://schemas.openxmlformats.org/officeDocument/2006/relationships/hyperlink" Target="https://download.brainimagelibrary.org/dd/90/dd90893e7193151f/868243768" TargetMode="External"/><Relationship Id="rId2379" Type="http://schemas.openxmlformats.org/officeDocument/2006/relationships/hyperlink" Target="https://download.brainimagelibrary.org/d9/ab/d9abf39817ff8d78/Taste_Fly_10" TargetMode="External"/><Relationship Id="rId5406" Type="http://schemas.openxmlformats.org/officeDocument/2006/relationships/hyperlink" Target="https://download.brainimagelibrary.org/91/aa/91aad194ce577ebe/E18.5_BB0679/LSFM/stitched_00" TargetMode="External"/><Relationship Id="rId1049" Type="http://schemas.openxmlformats.org/officeDocument/2006/relationships/hyperlink" Target="https://download.brainimagelibrary.org/dd/90/dd90893e7193151f/960630346" TargetMode="External"/><Relationship Id="rId5407" Type="http://schemas.openxmlformats.org/officeDocument/2006/relationships/hyperlink" Target="https://download.brainimagelibrary.org/91/aa/91aad194ce577ebe/E18.5_BB0679/LSFM/stitched_01" TargetMode="External"/><Relationship Id="rId5404" Type="http://schemas.openxmlformats.org/officeDocument/2006/relationships/hyperlink" Target="https://download.brainimagelibrary.org/91/aa/91aad194ce577ebe/E18.5_BB0672/LSFM/stitched_00" TargetMode="External"/><Relationship Id="rId5405" Type="http://schemas.openxmlformats.org/officeDocument/2006/relationships/hyperlink" Target="https://download.brainimagelibrary.org/91/aa/91aad194ce577ebe/E18.5_BB0672/LSFM/stitched_01" TargetMode="External"/><Relationship Id="rId5408" Type="http://schemas.openxmlformats.org/officeDocument/2006/relationships/hyperlink" Target="https://download.brainimagelibrary.org/91/aa/91aad194ce577ebe/E18.5_BB0689/LSFM/stitched_00" TargetMode="External"/><Relationship Id="rId5409" Type="http://schemas.openxmlformats.org/officeDocument/2006/relationships/hyperlink" Target="https://download.brainimagelibrary.org/91/aa/91aad194ce577ebe/E18.5_BB0689/LSFM/stitched_01" TargetMode="External"/><Relationship Id="rId217" Type="http://schemas.openxmlformats.org/officeDocument/2006/relationships/hyperlink" Target="https://download.brainimagelibrary.org/05/1b/051be0126afffca0/0539072179/" TargetMode="External"/><Relationship Id="rId216" Type="http://schemas.openxmlformats.org/officeDocument/2006/relationships/hyperlink" Target="https://download.brainimagelibrary.org/05/1b/051be0126afffca0/0539072151/" TargetMode="External"/><Relationship Id="rId215" Type="http://schemas.openxmlformats.org/officeDocument/2006/relationships/hyperlink" Target="https://download.brainimagelibrary.org/05/1b/051be0126afffca0/0539072115/" TargetMode="External"/><Relationship Id="rId214" Type="http://schemas.openxmlformats.org/officeDocument/2006/relationships/hyperlink" Target="https://download.brainimagelibrary.org/05/1b/051be0126afffca0/0539072113/" TargetMode="External"/><Relationship Id="rId219" Type="http://schemas.openxmlformats.org/officeDocument/2006/relationships/hyperlink" Target="https://download.brainimagelibrary.org/05/1b/051be0126afffca0/0539072191/" TargetMode="External"/><Relationship Id="rId218" Type="http://schemas.openxmlformats.org/officeDocument/2006/relationships/hyperlink" Target="https://download.brainimagelibrary.org/05/1b/051be0126afffca0/0539072187/" TargetMode="External"/><Relationship Id="rId2370" Type="http://schemas.openxmlformats.org/officeDocument/2006/relationships/hyperlink" Target="https://download.brainimagelibrary.org/d9/ab/d9abf39817ff8d78/dOcci_dPoOr_Fly_1" TargetMode="External"/><Relationship Id="rId1040" Type="http://schemas.openxmlformats.org/officeDocument/2006/relationships/hyperlink" Target="https://download.brainimagelibrary.org/dd/90/dd90893e7193151f/852458310" TargetMode="External"/><Relationship Id="rId2371" Type="http://schemas.openxmlformats.org/officeDocument/2006/relationships/hyperlink" Target="https://download.brainimagelibrary.org/d9/ab/d9abf39817ff8d78/dOcci_dPoOr_Fly_2" TargetMode="External"/><Relationship Id="rId1041" Type="http://schemas.openxmlformats.org/officeDocument/2006/relationships/hyperlink" Target="https://download.brainimagelibrary.org/dd/90/dd90893e7193151f/852496988" TargetMode="External"/><Relationship Id="rId2372" Type="http://schemas.openxmlformats.org/officeDocument/2006/relationships/hyperlink" Target="https://download.brainimagelibrary.org/d9/ab/d9abf39817ff8d78/dOcci_dPoOr_Fly_3" TargetMode="External"/><Relationship Id="rId1042" Type="http://schemas.openxmlformats.org/officeDocument/2006/relationships/hyperlink" Target="https://download.brainimagelibrary.org/dd/90/dd90893e7193151f/852543441" TargetMode="External"/><Relationship Id="rId2373" Type="http://schemas.openxmlformats.org/officeDocument/2006/relationships/hyperlink" Target="https://download.brainimagelibrary.org/d9/ab/d9abf39817ff8d78/dPoOr_Fly_1" TargetMode="External"/><Relationship Id="rId1043" Type="http://schemas.openxmlformats.org/officeDocument/2006/relationships/hyperlink" Target="https://download.brainimagelibrary.org/dd/90/dd90893e7193151f/852586164" TargetMode="External"/><Relationship Id="rId2374" Type="http://schemas.openxmlformats.org/officeDocument/2006/relationships/hyperlink" Target="https://download.brainimagelibrary.org/d9/ab/d9abf39817ff8d78/dPoOr_Fly_2" TargetMode="External"/><Relationship Id="rId213" Type="http://schemas.openxmlformats.org/officeDocument/2006/relationships/hyperlink" Target="https://download.brainimagelibrary.org/05/1b/051be0126afffca0/0539072105/" TargetMode="External"/><Relationship Id="rId1044" Type="http://schemas.openxmlformats.org/officeDocument/2006/relationships/hyperlink" Target="https://download.brainimagelibrary.org/dd/90/dd90893e7193151f/852618052" TargetMode="External"/><Relationship Id="rId2375" Type="http://schemas.openxmlformats.org/officeDocument/2006/relationships/hyperlink" Target="https://download.brainimagelibrary.org/d9/ab/d9abf39817ff8d78/dPoOr_Fly_3" TargetMode="External"/><Relationship Id="rId5402" Type="http://schemas.openxmlformats.org/officeDocument/2006/relationships/hyperlink" Target="https://download.brainimagelibrary.org/91/aa/91aad194ce577ebe/E18.5_BB0652/LSFM/stitched_00" TargetMode="External"/><Relationship Id="rId212" Type="http://schemas.openxmlformats.org/officeDocument/2006/relationships/hyperlink" Target="https://download.brainimagelibrary.org/05/1b/051be0126afffca0/0539072099/" TargetMode="External"/><Relationship Id="rId1045" Type="http://schemas.openxmlformats.org/officeDocument/2006/relationships/hyperlink" Target="https://download.brainimagelibrary.org/dd/90/dd90893e7193151f/864072789" TargetMode="External"/><Relationship Id="rId2376" Type="http://schemas.openxmlformats.org/officeDocument/2006/relationships/hyperlink" Target="https://download.brainimagelibrary.org/d9/ab/d9abf39817ff8d78/InOc_Fly_1" TargetMode="External"/><Relationship Id="rId5403" Type="http://schemas.openxmlformats.org/officeDocument/2006/relationships/hyperlink" Target="https://download.brainimagelibrary.org/91/aa/91aad194ce577ebe/E18.5_BB0652/LSFM/stitched_01" TargetMode="External"/><Relationship Id="rId211" Type="http://schemas.openxmlformats.org/officeDocument/2006/relationships/hyperlink" Target="https://download.brainimagelibrary.org/05/1b/051be0126afffca0/0539072093/" TargetMode="External"/><Relationship Id="rId1046" Type="http://schemas.openxmlformats.org/officeDocument/2006/relationships/hyperlink" Target="https://download.brainimagelibrary.org/dd/90/dd90893e7193151f/868228854" TargetMode="External"/><Relationship Id="rId2377" Type="http://schemas.openxmlformats.org/officeDocument/2006/relationships/hyperlink" Target="https://download.brainimagelibrary.org/d9/ab/d9abf39817ff8d78/InOc_Fly_2" TargetMode="External"/><Relationship Id="rId5400" Type="http://schemas.openxmlformats.org/officeDocument/2006/relationships/hyperlink" Target="https://download.brainimagelibrary.org/91/aa/91aad194ce577ebe/E18.5_BB0651/LSFM/stitched_00" TargetMode="External"/><Relationship Id="rId210" Type="http://schemas.openxmlformats.org/officeDocument/2006/relationships/hyperlink" Target="https://download.brainimagelibrary.org/05/1b/051be0126afffca0/0539071975/" TargetMode="External"/><Relationship Id="rId1047" Type="http://schemas.openxmlformats.org/officeDocument/2006/relationships/hyperlink" Target="https://download.brainimagelibrary.org/dd/90/dd90893e7193151f/868240930" TargetMode="External"/><Relationship Id="rId2378" Type="http://schemas.openxmlformats.org/officeDocument/2006/relationships/hyperlink" Target="https://download.brainimagelibrary.org/d9/ab/d9abf39817ff8d78/Taste_Fly_1" TargetMode="External"/><Relationship Id="rId5401" Type="http://schemas.openxmlformats.org/officeDocument/2006/relationships/hyperlink" Target="https://download.brainimagelibrary.org/91/aa/91aad194ce577ebe/E18.5_BB0651/LSFM/stitched_01" TargetMode="External"/><Relationship Id="rId4107" Type="http://schemas.openxmlformats.org/officeDocument/2006/relationships/hyperlink" Target="https://download.brainimagelibrary.org/6d/73/6d737e3247278986/mnt/osten_data/rpalanis/osten-U01/Batch7transfers_190921/Slc17a6_GFP_F_466704_190716/" TargetMode="External"/><Relationship Id="rId5439" Type="http://schemas.openxmlformats.org/officeDocument/2006/relationships/hyperlink" Target="https://download.brainimagelibrary.org/91/aa/91aad194ce577ebe/P14_JL0299/LSFM/stitched_01" TargetMode="External"/><Relationship Id="rId4106" Type="http://schemas.openxmlformats.org/officeDocument/2006/relationships/hyperlink" Target="https://download.brainimagelibrary.org/69/17/69179a19ddac6791/Calb1_GFP_M_M3_200406/" TargetMode="External"/><Relationship Id="rId4109" Type="http://schemas.openxmlformats.org/officeDocument/2006/relationships/hyperlink" Target="https://download.brainimagelibrary.org/6e/da/6eda040018363d78/mnt/osten_data/rpalanis/osten-U01/Batch7transfers_190921/Vglut1_GFP_M_M2_190801/" TargetMode="External"/><Relationship Id="rId5437" Type="http://schemas.openxmlformats.org/officeDocument/2006/relationships/hyperlink" Target="https://download.brainimagelibrary.org/91/aa/91aad194ce577ebe/P14_JL0298/LSFM/stitched_02" TargetMode="External"/><Relationship Id="rId4108" Type="http://schemas.openxmlformats.org/officeDocument/2006/relationships/hyperlink" Target="https://download.brainimagelibrary.org/6e/38/6e381f0b593e671b/Calb1_GFP_F_F3_200410" TargetMode="External"/><Relationship Id="rId5438" Type="http://schemas.openxmlformats.org/officeDocument/2006/relationships/hyperlink" Target="https://download.brainimagelibrary.org/91/aa/91aad194ce577ebe/P14_JL0299/LSFM/stitched_00" TargetMode="External"/><Relationship Id="rId249" Type="http://schemas.openxmlformats.org/officeDocument/2006/relationships/hyperlink" Target="https://download.brainimagelibrary.org/81/94/819415228c6fd31a/0539072107/" TargetMode="External"/><Relationship Id="rId248" Type="http://schemas.openxmlformats.org/officeDocument/2006/relationships/hyperlink" Target="https://download.brainimagelibrary.org/81/94/819415228c6fd31a/0539071989/" TargetMode="External"/><Relationship Id="rId247" Type="http://schemas.openxmlformats.org/officeDocument/2006/relationships/hyperlink" Target="https://download.brainimagelibrary.org/81/94/819415228c6fd31a/0539071963/" TargetMode="External"/><Relationship Id="rId1070" Type="http://schemas.openxmlformats.org/officeDocument/2006/relationships/hyperlink" Target="https://download.brainimagelibrary.org/3a/c1/3ac1bdc022d0da78/194092-18" TargetMode="External"/><Relationship Id="rId1071" Type="http://schemas.openxmlformats.org/officeDocument/2006/relationships/hyperlink" Target="https://download.brainimagelibrary.org/3a/c1/3ac1bdc022d0da78/194093-19" TargetMode="External"/><Relationship Id="rId1072" Type="http://schemas.openxmlformats.org/officeDocument/2006/relationships/hyperlink" Target="https://download.brainimagelibrary.org/3a/c1/3ac1bdc022d0da78/191171-20" TargetMode="External"/><Relationship Id="rId242" Type="http://schemas.openxmlformats.org/officeDocument/2006/relationships/hyperlink" Target="https://download.brainimagelibrary.org/81/94/819415228c6fd31a/0539071403/" TargetMode="External"/><Relationship Id="rId1073" Type="http://schemas.openxmlformats.org/officeDocument/2006/relationships/hyperlink" Target="https://download.brainimagelibrary.org/3a/c1/3ac1bdc022d0da78/191183-22" TargetMode="External"/><Relationship Id="rId5431" Type="http://schemas.openxmlformats.org/officeDocument/2006/relationships/hyperlink" Target="https://download.brainimagelibrary.org/91/aa/91aad194ce577ebe/P14_BB0588/LSFM/stitched_00" TargetMode="External"/><Relationship Id="rId241" Type="http://schemas.openxmlformats.org/officeDocument/2006/relationships/hyperlink" Target="https://download.brainimagelibrary.org/81/94/819415228c6fd31a/0539070919/" TargetMode="External"/><Relationship Id="rId1074" Type="http://schemas.openxmlformats.org/officeDocument/2006/relationships/hyperlink" Target="https://download.brainimagelibrary.org/3a/c1/3ac1bdc022d0da78/195409-22" TargetMode="External"/><Relationship Id="rId5432" Type="http://schemas.openxmlformats.org/officeDocument/2006/relationships/hyperlink" Target="https://download.brainimagelibrary.org/91/aa/91aad194ce577ebe/P14_BB0588/LSFM/stitched_01" TargetMode="External"/><Relationship Id="rId240" Type="http://schemas.openxmlformats.org/officeDocument/2006/relationships/hyperlink" Target="https://download.brainimagelibrary.org/81/94/819415228c6fd31a/0539070893/" TargetMode="External"/><Relationship Id="rId1075" Type="http://schemas.openxmlformats.org/officeDocument/2006/relationships/hyperlink" Target="https://download.brainimagelibrary.org/3a/c1/3ac1bdc022d0da78/182681-42" TargetMode="External"/><Relationship Id="rId4101" Type="http://schemas.openxmlformats.org/officeDocument/2006/relationships/hyperlink" Target="https://download.brainimagelibrary.org/5e/c7/5ec708e355f641f7/Snap25_GFP_M_483869_200224" TargetMode="External"/><Relationship Id="rId1076" Type="http://schemas.openxmlformats.org/officeDocument/2006/relationships/hyperlink" Target="https://download.brainimagelibrary.org/3a/c1/3ac1bdc022d0da78/192484-44" TargetMode="External"/><Relationship Id="rId4100" Type="http://schemas.openxmlformats.org/officeDocument/2006/relationships/hyperlink" Target="https://download.brainimagelibrary.org/5d/32/5d32abfa5cd02ff4/Crh1_GFP_M_M7_190503/" TargetMode="External"/><Relationship Id="rId5430" Type="http://schemas.openxmlformats.org/officeDocument/2006/relationships/hyperlink" Target="https://download.brainimagelibrary.org/91/aa/91aad194ce577ebe/P14_BB0561/LSFM/stitched_01" TargetMode="External"/><Relationship Id="rId246" Type="http://schemas.openxmlformats.org/officeDocument/2006/relationships/hyperlink" Target="https://download.brainimagelibrary.org/81/94/819415228c6fd31a/0539071864/" TargetMode="External"/><Relationship Id="rId1077" Type="http://schemas.openxmlformats.org/officeDocument/2006/relationships/hyperlink" Target="https://download.brainimagelibrary.org/3a/c1/3ac1bdc022d0da78/190367-47" TargetMode="External"/><Relationship Id="rId4103" Type="http://schemas.openxmlformats.org/officeDocument/2006/relationships/hyperlink" Target="https://download.brainimagelibrary.org/63/f0/63f02d76b5fb69cd/Emx1_GFP_M_M5_190404/" TargetMode="External"/><Relationship Id="rId5435" Type="http://schemas.openxmlformats.org/officeDocument/2006/relationships/hyperlink" Target="https://download.brainimagelibrary.org/91/aa/91aad194ce577ebe/P14_JL0298/LSFM/stitched_00" TargetMode="External"/><Relationship Id="rId245" Type="http://schemas.openxmlformats.org/officeDocument/2006/relationships/hyperlink" Target="https://download.brainimagelibrary.org/81/94/819415228c6fd31a/0539071551/" TargetMode="External"/><Relationship Id="rId1078" Type="http://schemas.openxmlformats.org/officeDocument/2006/relationships/hyperlink" Target="https://download.brainimagelibrary.org/3a/c1/3ac1bdc022d0da78/195401-49" TargetMode="External"/><Relationship Id="rId4102" Type="http://schemas.openxmlformats.org/officeDocument/2006/relationships/hyperlink" Target="https://download.brainimagelibrary.org/5f/8b/5f8ba7dafabe75e7/Snap25_GFP_M_469527_190722/" TargetMode="External"/><Relationship Id="rId5436" Type="http://schemas.openxmlformats.org/officeDocument/2006/relationships/hyperlink" Target="https://download.brainimagelibrary.org/91/aa/91aad194ce577ebe/P14_JL0298/LSFM/stitched_01" TargetMode="External"/><Relationship Id="rId244" Type="http://schemas.openxmlformats.org/officeDocument/2006/relationships/hyperlink" Target="https://download.brainimagelibrary.org/81/94/819415228c6fd31a/0539071458/" TargetMode="External"/><Relationship Id="rId1079" Type="http://schemas.openxmlformats.org/officeDocument/2006/relationships/hyperlink" Target="https://download.brainimagelibrary.org/e4/2d/e42d6385cc272c17/SW171101-02A/" TargetMode="External"/><Relationship Id="rId4105" Type="http://schemas.openxmlformats.org/officeDocument/2006/relationships/hyperlink" Target="https://download.brainimagelibrary.org/66/5d/665d0aa97dd09fd0/Snap25_GFP_M_491282_200303/" TargetMode="External"/><Relationship Id="rId5433" Type="http://schemas.openxmlformats.org/officeDocument/2006/relationships/hyperlink" Target="https://download.brainimagelibrary.org/91/aa/91aad194ce577ebe/P14_JL0297/LSFM/stitched_00" TargetMode="External"/><Relationship Id="rId243" Type="http://schemas.openxmlformats.org/officeDocument/2006/relationships/hyperlink" Target="https://download.brainimagelibrary.org/81/94/819415228c6fd31a/0539071427/" TargetMode="External"/><Relationship Id="rId4104" Type="http://schemas.openxmlformats.org/officeDocument/2006/relationships/hyperlink" Target="https://download.brainimagelibrary.org/65/ac/65aca860920c01fe/Slc17a6_GFP_M_516284_200713/" TargetMode="External"/><Relationship Id="rId5434" Type="http://schemas.openxmlformats.org/officeDocument/2006/relationships/hyperlink" Target="https://download.brainimagelibrary.org/91/aa/91aad194ce577ebe/P14_JL0297/LSFM/stitched_01" TargetMode="External"/><Relationship Id="rId5428" Type="http://schemas.openxmlformats.org/officeDocument/2006/relationships/hyperlink" Target="https://download.brainimagelibrary.org/91/aa/91aad194ce577ebe/P14_BB0560/LSFM/stitched_01" TargetMode="External"/><Relationship Id="rId5429" Type="http://schemas.openxmlformats.org/officeDocument/2006/relationships/hyperlink" Target="https://download.brainimagelibrary.org/91/aa/91aad194ce577ebe/P14_BB0561/LSFM/stitched_00" TargetMode="External"/><Relationship Id="rId5426" Type="http://schemas.openxmlformats.org/officeDocument/2006/relationships/hyperlink" Target="https://download.brainimagelibrary.org/91/aa/91aad194ce577ebe/P14_BB0559/LSFM/stitched_02" TargetMode="External"/><Relationship Id="rId5427" Type="http://schemas.openxmlformats.org/officeDocument/2006/relationships/hyperlink" Target="https://download.brainimagelibrary.org/91/aa/91aad194ce577ebe/P14_BB0560/LSFM/stitched_00" TargetMode="External"/><Relationship Id="rId239" Type="http://schemas.openxmlformats.org/officeDocument/2006/relationships/hyperlink" Target="https://download.brainimagelibrary.org/81/94/819415228c6fd31a/0539070879/" TargetMode="External"/><Relationship Id="rId238" Type="http://schemas.openxmlformats.org/officeDocument/2006/relationships/hyperlink" Target="https://download.brainimagelibrary.org/81/94/819415228c6fd31a/0539070853/" TargetMode="External"/><Relationship Id="rId237" Type="http://schemas.openxmlformats.org/officeDocument/2006/relationships/hyperlink" Target="https://download.brainimagelibrary.org/81/94/819415228c6fd31a/0539070823/" TargetMode="External"/><Relationship Id="rId236" Type="http://schemas.openxmlformats.org/officeDocument/2006/relationships/hyperlink" Target="https://download.brainimagelibrary.org/81/94/819415228c6fd31a/0539070815/" TargetMode="External"/><Relationship Id="rId2390" Type="http://schemas.openxmlformats.org/officeDocument/2006/relationships/hyperlink" Target="https://download.brainimagelibrary.org/d9/ab/d9abf39817ff8d78/vOcci_Fly_3" TargetMode="External"/><Relationship Id="rId1060" Type="http://schemas.openxmlformats.org/officeDocument/2006/relationships/hyperlink" Target="https://download.brainimagelibrary.org/3a/c1/3ac1bdc022d0da78/193663-4" TargetMode="External"/><Relationship Id="rId2391" Type="http://schemas.openxmlformats.org/officeDocument/2006/relationships/hyperlink" Target="https://download.brainimagelibrary.org/d9/ab/d9abf39817ff8d78/vOcci_Fly_4" TargetMode="External"/><Relationship Id="rId1061" Type="http://schemas.openxmlformats.org/officeDocument/2006/relationships/hyperlink" Target="https://download.brainimagelibrary.org/3a/c1/3ac1bdc022d0da78/182931-5" TargetMode="External"/><Relationship Id="rId2392" Type="http://schemas.openxmlformats.org/officeDocument/2006/relationships/hyperlink" Target="https://download.brainimagelibrary.org/d9/ab/d9abf39817ff8d78/vOcci_Fly_5" TargetMode="External"/><Relationship Id="rId231" Type="http://schemas.openxmlformats.org/officeDocument/2006/relationships/hyperlink" Target="https://download.brainimagelibrary.org/15/35/1535a69f63702bca/0539051309/" TargetMode="External"/><Relationship Id="rId1062" Type="http://schemas.openxmlformats.org/officeDocument/2006/relationships/hyperlink" Target="https://download.brainimagelibrary.org/3a/c1/3ac1bdc022d0da78/190129-5" TargetMode="External"/><Relationship Id="rId2393" Type="http://schemas.openxmlformats.org/officeDocument/2006/relationships/hyperlink" Target="https://download.brainimagelibrary.org/d9/ab/d9abf39817ff8d78/vOcci_Fly_6" TargetMode="External"/><Relationship Id="rId5420" Type="http://schemas.openxmlformats.org/officeDocument/2006/relationships/hyperlink" Target="https://download.brainimagelibrary.org/91/aa/91aad194ce577ebe/P04_JL0394/LSFM/stitched_00" TargetMode="External"/><Relationship Id="rId230" Type="http://schemas.openxmlformats.org/officeDocument/2006/relationships/hyperlink" Target="https://download.brainimagelibrary.org/15/35/1535a69f63702bca/0539050203/" TargetMode="External"/><Relationship Id="rId1063" Type="http://schemas.openxmlformats.org/officeDocument/2006/relationships/hyperlink" Target="https://download.brainimagelibrary.org/3a/c1/3ac1bdc022d0da78/191197-6" TargetMode="External"/><Relationship Id="rId2394" Type="http://schemas.openxmlformats.org/officeDocument/2006/relationships/hyperlink" Target="https://download.brainimagelibrary.org/d9/ab/d9abf39817ff8d78/Vt_Fly_1" TargetMode="External"/><Relationship Id="rId5421" Type="http://schemas.openxmlformats.org/officeDocument/2006/relationships/hyperlink" Target="https://download.brainimagelibrary.org/91/aa/91aad194ce577ebe/P04_JL0394/LSFM/stitched_01" TargetMode="External"/><Relationship Id="rId1064" Type="http://schemas.openxmlformats.org/officeDocument/2006/relationships/hyperlink" Target="https://download.brainimagelibrary.org/3a/c1/3ac1bdc022d0da78/193377-7" TargetMode="External"/><Relationship Id="rId2395" Type="http://schemas.openxmlformats.org/officeDocument/2006/relationships/hyperlink" Target="https://download.brainimagelibrary.org/d9/ab/d9abf39817ff8d78/Vt_Fly_2" TargetMode="External"/><Relationship Id="rId1065" Type="http://schemas.openxmlformats.org/officeDocument/2006/relationships/hyperlink" Target="https://download.brainimagelibrary.org/3a/c1/3ac1bdc022d0da78/191196-13" TargetMode="External"/><Relationship Id="rId2396" Type="http://schemas.openxmlformats.org/officeDocument/2006/relationships/hyperlink" Target="https://download.brainimagelibrary.org/d9/ab/d9abf39817ff8d78/Vt_Fly_3" TargetMode="External"/><Relationship Id="rId235" Type="http://schemas.openxmlformats.org/officeDocument/2006/relationships/hyperlink" Target="https://download.brainimagelibrary.org/81/94/819415228c6fd31a/0539070532/" TargetMode="External"/><Relationship Id="rId1066" Type="http://schemas.openxmlformats.org/officeDocument/2006/relationships/hyperlink" Target="https://download.brainimagelibrary.org/3a/c1/3ac1bdc022d0da78/190366-14" TargetMode="External"/><Relationship Id="rId2397" Type="http://schemas.openxmlformats.org/officeDocument/2006/relationships/hyperlink" Target="https://download.brainimagelibrary.org/6e/33/6e33a6c22d6e960a/pU01BGsMFrSNiCM067d210714tNISSLn1/" TargetMode="External"/><Relationship Id="rId5424" Type="http://schemas.openxmlformats.org/officeDocument/2006/relationships/hyperlink" Target="https://download.brainimagelibrary.org/91/aa/91aad194ce577ebe/P14_BB0559/LSFM/stitched_00" TargetMode="External"/><Relationship Id="rId234" Type="http://schemas.openxmlformats.org/officeDocument/2006/relationships/hyperlink" Target="https://download.brainimagelibrary.org/81/94/819415228c6fd31a/0539070528/" TargetMode="External"/><Relationship Id="rId1067" Type="http://schemas.openxmlformats.org/officeDocument/2006/relationships/hyperlink" Target="https://download.brainimagelibrary.org/3a/c1/3ac1bdc022d0da78/182444-15" TargetMode="External"/><Relationship Id="rId2398" Type="http://schemas.openxmlformats.org/officeDocument/2006/relationships/hyperlink" Target="https://download.brainimagelibrary.org/6e/33/6e33a6c22d6e960a/pU01BGsMFrSNiCM067d210714tNISSLn2/" TargetMode="External"/><Relationship Id="rId5425" Type="http://schemas.openxmlformats.org/officeDocument/2006/relationships/hyperlink" Target="https://download.brainimagelibrary.org/91/aa/91aad194ce577ebe/P14_BB0559/LSFM/stitched_01" TargetMode="External"/><Relationship Id="rId233" Type="http://schemas.openxmlformats.org/officeDocument/2006/relationships/hyperlink" Target="https://download.brainimagelibrary.org/81/94/819415228c6fd31a/0539070390/" TargetMode="External"/><Relationship Id="rId1068" Type="http://schemas.openxmlformats.org/officeDocument/2006/relationships/hyperlink" Target="https://download.brainimagelibrary.org/3a/c1/3ac1bdc022d0da78/191182-16" TargetMode="External"/><Relationship Id="rId2399" Type="http://schemas.openxmlformats.org/officeDocument/2006/relationships/hyperlink" Target="https://download.brainimagelibrary.org/6e/33/6e33a6c22d6e960a/pU01BGsMFrSNiCM067d210714tNISSLn3/" TargetMode="External"/><Relationship Id="rId5422" Type="http://schemas.openxmlformats.org/officeDocument/2006/relationships/hyperlink" Target="https://download.brainimagelibrary.org/91/aa/91aad194ce577ebe/P04_JL0396/LSFM/stitched_00" TargetMode="External"/><Relationship Id="rId232" Type="http://schemas.openxmlformats.org/officeDocument/2006/relationships/hyperlink" Target="https://download.brainimagelibrary.org/15/35/1535a69f63702bca/0539051460/" TargetMode="External"/><Relationship Id="rId1069" Type="http://schemas.openxmlformats.org/officeDocument/2006/relationships/hyperlink" Target="https://download.brainimagelibrary.org/3a/c1/3ac1bdc022d0da78/190128-18" TargetMode="External"/><Relationship Id="rId5423" Type="http://schemas.openxmlformats.org/officeDocument/2006/relationships/hyperlink" Target="https://download.brainimagelibrary.org/91/aa/91aad194ce577ebe/P04_JL0396/LSFM/stitched_01" TargetMode="External"/><Relationship Id="rId1015" Type="http://schemas.openxmlformats.org/officeDocument/2006/relationships/hyperlink" Target="https://download.brainimagelibrary.org/d6/d1/d6d13d0d30ebbb32/712887031/" TargetMode="External"/><Relationship Id="rId2346" Type="http://schemas.openxmlformats.org/officeDocument/2006/relationships/hyperlink" Target="https://download.brainimagelibrary.org/8d/97/8d97589c5e028cbf/Or_2_Fly_1" TargetMode="External"/><Relationship Id="rId3678" Type="http://schemas.openxmlformats.org/officeDocument/2006/relationships/hyperlink" Target="https://download.brainimagelibrary.org/74/28/7428f00b376cb241/0539059784" TargetMode="External"/><Relationship Id="rId1016" Type="http://schemas.openxmlformats.org/officeDocument/2006/relationships/hyperlink" Target="https://download.brainimagelibrary.org/d8/33/d833ba8bd931f23f/548480353" TargetMode="External"/><Relationship Id="rId2347" Type="http://schemas.openxmlformats.org/officeDocument/2006/relationships/hyperlink" Target="https://download.brainimagelibrary.org/8d/97/8d97589c5e028cbf/Or_2_Fly_2" TargetMode="External"/><Relationship Id="rId3677" Type="http://schemas.openxmlformats.org/officeDocument/2006/relationships/hyperlink" Target="https://download.brainimagelibrary.org/74/28/7428f00b376cb241/0539059492" TargetMode="External"/><Relationship Id="rId1017" Type="http://schemas.openxmlformats.org/officeDocument/2006/relationships/hyperlink" Target="https://download.brainimagelibrary.org/d8/33/d833ba8bd931f23f/852458310" TargetMode="External"/><Relationship Id="rId2348" Type="http://schemas.openxmlformats.org/officeDocument/2006/relationships/hyperlink" Target="https://download.brainimagelibrary.org/8d/97/8d97589c5e028cbf/Or_2_Fly_3" TargetMode="External"/><Relationship Id="rId1018" Type="http://schemas.openxmlformats.org/officeDocument/2006/relationships/hyperlink" Target="https://download.brainimagelibrary.org/d8/33/d833ba8bd931f23f/852496988" TargetMode="External"/><Relationship Id="rId2349" Type="http://schemas.openxmlformats.org/officeDocument/2006/relationships/hyperlink" Target="https://download.brainimagelibrary.org/8d/97/8d97589c5e028cbf/Or_3_Fly_1" TargetMode="External"/><Relationship Id="rId3679" Type="http://schemas.openxmlformats.org/officeDocument/2006/relationships/hyperlink" Target="https://download.brainimagelibrary.org/74/28/7428f00b376cb241/0539059801" TargetMode="External"/><Relationship Id="rId1019" Type="http://schemas.openxmlformats.org/officeDocument/2006/relationships/hyperlink" Target="https://download.brainimagelibrary.org/d8/33/d833ba8bd931f23f/864072789" TargetMode="External"/><Relationship Id="rId3670" Type="http://schemas.openxmlformats.org/officeDocument/2006/relationships/hyperlink" Target="https://download.brainimagelibrary.org/74/28/7428f00b376cb241/0539058109" TargetMode="External"/><Relationship Id="rId2340" Type="http://schemas.openxmlformats.org/officeDocument/2006/relationships/hyperlink" Target="https://download.brainimagelibrary.org/8d/97/8d97589c5e028cbf/Ant_4_Fly_3" TargetMode="External"/><Relationship Id="rId3672" Type="http://schemas.openxmlformats.org/officeDocument/2006/relationships/hyperlink" Target="https://download.brainimagelibrary.org/74/28/7428f00b376cb241/0539058243" TargetMode="External"/><Relationship Id="rId1010" Type="http://schemas.openxmlformats.org/officeDocument/2006/relationships/hyperlink" Target="https://download.brainimagelibrary.org/d6/d1/d6d13d0d30ebbb32/576110753/" TargetMode="External"/><Relationship Id="rId2341" Type="http://schemas.openxmlformats.org/officeDocument/2006/relationships/hyperlink" Target="https://download.brainimagelibrary.org/8d/97/8d97589c5e028cbf/Oc_Fly_1" TargetMode="External"/><Relationship Id="rId3671" Type="http://schemas.openxmlformats.org/officeDocument/2006/relationships/hyperlink" Target="https://download.brainimagelibrary.org/74/28/7428f00b376cb241/0539058138" TargetMode="External"/><Relationship Id="rId1011" Type="http://schemas.openxmlformats.org/officeDocument/2006/relationships/hyperlink" Target="https://download.brainimagelibrary.org/d6/d1/d6d13d0d30ebbb32/576118161/" TargetMode="External"/><Relationship Id="rId2342" Type="http://schemas.openxmlformats.org/officeDocument/2006/relationships/hyperlink" Target="https://download.brainimagelibrary.org/8d/97/8d97589c5e028cbf/Oc_Fly_2" TargetMode="External"/><Relationship Id="rId3674" Type="http://schemas.openxmlformats.org/officeDocument/2006/relationships/hyperlink" Target="https://download.brainimagelibrary.org/74/28/7428f00b376cb241/0539058293" TargetMode="External"/><Relationship Id="rId1012" Type="http://schemas.openxmlformats.org/officeDocument/2006/relationships/hyperlink" Target="https://download.brainimagelibrary.org/d6/d1/d6d13d0d30ebbb32/576134298/" TargetMode="External"/><Relationship Id="rId2343" Type="http://schemas.openxmlformats.org/officeDocument/2006/relationships/hyperlink" Target="https://download.brainimagelibrary.org/8d/97/8d97589c5e028cbf/Or_1_Fly_1" TargetMode="External"/><Relationship Id="rId3673" Type="http://schemas.openxmlformats.org/officeDocument/2006/relationships/hyperlink" Target="https://download.brainimagelibrary.org/74/28/7428f00b376cb241/0539058246" TargetMode="External"/><Relationship Id="rId1013" Type="http://schemas.openxmlformats.org/officeDocument/2006/relationships/hyperlink" Target="https://download.brainimagelibrary.org/d6/d1/d6d13d0d30ebbb32/576140393/" TargetMode="External"/><Relationship Id="rId2344" Type="http://schemas.openxmlformats.org/officeDocument/2006/relationships/hyperlink" Target="https://download.brainimagelibrary.org/8d/97/8d97589c5e028cbf/Or_1_Fly_2" TargetMode="External"/><Relationship Id="rId3676" Type="http://schemas.openxmlformats.org/officeDocument/2006/relationships/hyperlink" Target="https://download.brainimagelibrary.org/74/28/7428f00b376cb241/0539059349" TargetMode="External"/><Relationship Id="rId1014" Type="http://schemas.openxmlformats.org/officeDocument/2006/relationships/hyperlink" Target="https://download.brainimagelibrary.org/d6/d1/d6d13d0d30ebbb32/707828926/" TargetMode="External"/><Relationship Id="rId2345" Type="http://schemas.openxmlformats.org/officeDocument/2006/relationships/hyperlink" Target="https://download.brainimagelibrary.org/8d/97/8d97589c5e028cbf/Or_1_Fly_3" TargetMode="External"/><Relationship Id="rId3675" Type="http://schemas.openxmlformats.org/officeDocument/2006/relationships/hyperlink" Target="https://download.brainimagelibrary.org/74/28/7428f00b376cb241/0539058338" TargetMode="External"/><Relationship Id="rId1004" Type="http://schemas.openxmlformats.org/officeDocument/2006/relationships/hyperlink" Target="https://download.brainimagelibrary.org/69/fe/69fe931fee2b2215/712915013" TargetMode="External"/><Relationship Id="rId2335" Type="http://schemas.openxmlformats.org/officeDocument/2006/relationships/hyperlink" Target="https://download.brainimagelibrary.org/8d/97/8d97589c5e028cbf/Ant_3_Fly_1" TargetMode="External"/><Relationship Id="rId3667" Type="http://schemas.openxmlformats.org/officeDocument/2006/relationships/hyperlink" Target="https://download.brainimagelibrary.org/74/28/7428f00b376cb241/0539057693" TargetMode="External"/><Relationship Id="rId4998" Type="http://schemas.openxmlformats.org/officeDocument/2006/relationships/hyperlink" Target="https://download.brainimagelibrary.org/c8/6a/c86a770b7cbdc1b4/0500352124/" TargetMode="External"/><Relationship Id="rId1005" Type="http://schemas.openxmlformats.org/officeDocument/2006/relationships/hyperlink" Target="https://download.brainimagelibrary.org/69/fe/69fe931fee2b2215/868240930" TargetMode="External"/><Relationship Id="rId2336" Type="http://schemas.openxmlformats.org/officeDocument/2006/relationships/hyperlink" Target="https://download.brainimagelibrary.org/8d/97/8d97589c5e028cbf/Ant_3_Fly_2" TargetMode="External"/><Relationship Id="rId3666" Type="http://schemas.openxmlformats.org/officeDocument/2006/relationships/hyperlink" Target="https://download.brainimagelibrary.org/74/28/7428f00b376cb241/0539057642" TargetMode="External"/><Relationship Id="rId4997" Type="http://schemas.openxmlformats.org/officeDocument/2006/relationships/hyperlink" Target="https://download.brainimagelibrary.org/c8/6a/c86a770b7cbdc1b4/0500351909/" TargetMode="External"/><Relationship Id="rId1006" Type="http://schemas.openxmlformats.org/officeDocument/2006/relationships/hyperlink" Target="https://download.brainimagelibrary.org/69/fe/69fe931fee2b2215/868243768" TargetMode="External"/><Relationship Id="rId2337" Type="http://schemas.openxmlformats.org/officeDocument/2006/relationships/hyperlink" Target="https://download.brainimagelibrary.org/8d/97/8d97589c5e028cbf/Ant_3_Fly_3" TargetMode="External"/><Relationship Id="rId3669" Type="http://schemas.openxmlformats.org/officeDocument/2006/relationships/hyperlink" Target="https://download.brainimagelibrary.org/74/28/7428f00b376cb241/0539058099" TargetMode="External"/><Relationship Id="rId1007" Type="http://schemas.openxmlformats.org/officeDocument/2006/relationships/hyperlink" Target="https://download.brainimagelibrary.org/69/fe/69fe931fee2b2215/960790148" TargetMode="External"/><Relationship Id="rId2338" Type="http://schemas.openxmlformats.org/officeDocument/2006/relationships/hyperlink" Target="https://download.brainimagelibrary.org/8d/97/8d97589c5e028cbf/Ant_4_Fly_1" TargetMode="External"/><Relationship Id="rId3668" Type="http://schemas.openxmlformats.org/officeDocument/2006/relationships/hyperlink" Target="https://download.brainimagelibrary.org/74/28/7428f00b376cb241/0539057877" TargetMode="External"/><Relationship Id="rId4999" Type="http://schemas.openxmlformats.org/officeDocument/2006/relationships/hyperlink" Target="https://download.brainimagelibrary.org/c8/6a/c86a770b7cbdc1b4/0500352395/" TargetMode="External"/><Relationship Id="rId1008" Type="http://schemas.openxmlformats.org/officeDocument/2006/relationships/hyperlink" Target="https://download.brainimagelibrary.org/24/1a/241a10cde842c99b/707795387" TargetMode="External"/><Relationship Id="rId2339" Type="http://schemas.openxmlformats.org/officeDocument/2006/relationships/hyperlink" Target="https://download.brainimagelibrary.org/8d/97/8d97589c5e028cbf/Ant_4_Fly_2" TargetMode="External"/><Relationship Id="rId1009" Type="http://schemas.openxmlformats.org/officeDocument/2006/relationships/hyperlink" Target="https://download.brainimagelibrary.org/24/1a/241a10cde842c99b/707837795" TargetMode="External"/><Relationship Id="rId4990" Type="http://schemas.openxmlformats.org/officeDocument/2006/relationships/hyperlink" Target="https://download.brainimagelibrary.org/c8/6a/c86a770b7cbdc1b4/0500339952/" TargetMode="External"/><Relationship Id="rId3661" Type="http://schemas.openxmlformats.org/officeDocument/2006/relationships/hyperlink" Target="https://download.brainimagelibrary.org/74/28/7428f00b376cb241/0539056906" TargetMode="External"/><Relationship Id="rId4992" Type="http://schemas.openxmlformats.org/officeDocument/2006/relationships/hyperlink" Target="https://download.brainimagelibrary.org/c8/6a/c86a770b7cbdc1b4/0500349517/" TargetMode="External"/><Relationship Id="rId2330" Type="http://schemas.openxmlformats.org/officeDocument/2006/relationships/hyperlink" Target="https://download.brainimagelibrary.org/8d/97/8d97589c5e028cbf/Ant_1_Fly_2" TargetMode="External"/><Relationship Id="rId3660" Type="http://schemas.openxmlformats.org/officeDocument/2006/relationships/hyperlink" Target="https://download.brainimagelibrary.org/74/28/7428f00b376cb241/0539056538" TargetMode="External"/><Relationship Id="rId4991" Type="http://schemas.openxmlformats.org/officeDocument/2006/relationships/hyperlink" Target="https://download.brainimagelibrary.org/c8/6a/c86a770b7cbdc1b4/0500349149/" TargetMode="External"/><Relationship Id="rId1000" Type="http://schemas.openxmlformats.org/officeDocument/2006/relationships/hyperlink" Target="https://download.brainimagelibrary.org/ec/80/ec8077684d25fc8b/0539061187" TargetMode="External"/><Relationship Id="rId2331" Type="http://schemas.openxmlformats.org/officeDocument/2006/relationships/hyperlink" Target="https://download.brainimagelibrary.org/8d/97/8d97589c5e028cbf/Ant_1_Fly_3" TargetMode="External"/><Relationship Id="rId3663" Type="http://schemas.openxmlformats.org/officeDocument/2006/relationships/hyperlink" Target="https://download.brainimagelibrary.org/74/28/7428f00b376cb241/0539057090" TargetMode="External"/><Relationship Id="rId4994" Type="http://schemas.openxmlformats.org/officeDocument/2006/relationships/hyperlink" Target="https://download.brainimagelibrary.org/c8/6a/c86a770b7cbdc1b4/0500350100/" TargetMode="External"/><Relationship Id="rId1001" Type="http://schemas.openxmlformats.org/officeDocument/2006/relationships/hyperlink" Target="https://download.brainimagelibrary.org/f1/6e/f16e93e3ff05538e/2018Q4_U19CSHL/SW180327-07A/" TargetMode="External"/><Relationship Id="rId2332" Type="http://schemas.openxmlformats.org/officeDocument/2006/relationships/hyperlink" Target="https://download.brainimagelibrary.org/8d/97/8d97589c5e028cbf/Ant_2_Fly_1" TargetMode="External"/><Relationship Id="rId3662" Type="http://schemas.openxmlformats.org/officeDocument/2006/relationships/hyperlink" Target="https://download.brainimagelibrary.org/74/28/7428f00b376cb241/0539056959" TargetMode="External"/><Relationship Id="rId4993" Type="http://schemas.openxmlformats.org/officeDocument/2006/relationships/hyperlink" Target="https://download.brainimagelibrary.org/c8/6a/c86a770b7cbdc1b4/0500350091/" TargetMode="External"/><Relationship Id="rId1002" Type="http://schemas.openxmlformats.org/officeDocument/2006/relationships/hyperlink" Target="https://download.brainimagelibrary.org/e8/20/e820c8267a0cbedb/2018Q4_U01/SW180524-01A/" TargetMode="External"/><Relationship Id="rId2333" Type="http://schemas.openxmlformats.org/officeDocument/2006/relationships/hyperlink" Target="https://download.brainimagelibrary.org/8d/97/8d97589c5e028cbf/Ant_2_Fly_2" TargetMode="External"/><Relationship Id="rId3665" Type="http://schemas.openxmlformats.org/officeDocument/2006/relationships/hyperlink" Target="https://download.brainimagelibrary.org/74/28/7428f00b376cb241/0539057139" TargetMode="External"/><Relationship Id="rId4996" Type="http://schemas.openxmlformats.org/officeDocument/2006/relationships/hyperlink" Target="https://download.brainimagelibrary.org/c8/6a/c86a770b7cbdc1b4/0500351809/" TargetMode="External"/><Relationship Id="rId1003" Type="http://schemas.openxmlformats.org/officeDocument/2006/relationships/hyperlink" Target="https://download.brainimagelibrary.org/e8/20/e820c8267a0cbedb/2018Q4_U01/SW180412-01A/" TargetMode="External"/><Relationship Id="rId2334" Type="http://schemas.openxmlformats.org/officeDocument/2006/relationships/hyperlink" Target="https://download.brainimagelibrary.org/8d/97/8d97589c5e028cbf/Ant_2_Fly_3" TargetMode="External"/><Relationship Id="rId3664" Type="http://schemas.openxmlformats.org/officeDocument/2006/relationships/hyperlink" Target="https://download.brainimagelibrary.org/74/28/7428f00b376cb241/0539057123" TargetMode="External"/><Relationship Id="rId4995" Type="http://schemas.openxmlformats.org/officeDocument/2006/relationships/hyperlink" Target="https://download.brainimagelibrary.org/c8/6a/c86a770b7cbdc1b4/0500351754/" TargetMode="External"/><Relationship Id="rId1037" Type="http://schemas.openxmlformats.org/officeDocument/2006/relationships/hyperlink" Target="https://download.brainimagelibrary.org/dd/90/dd90893e7193151f/712915013" TargetMode="External"/><Relationship Id="rId2368" Type="http://schemas.openxmlformats.org/officeDocument/2006/relationships/hyperlink" Target="https://download.brainimagelibrary.org/a8/b0/a8b0ee011f8b0c82/R52A06_GAL4_head_anterior/" TargetMode="External"/><Relationship Id="rId1038" Type="http://schemas.openxmlformats.org/officeDocument/2006/relationships/hyperlink" Target="https://download.brainimagelibrary.org/dd/90/dd90893e7193151f/852404081" TargetMode="External"/><Relationship Id="rId2369" Type="http://schemas.openxmlformats.org/officeDocument/2006/relationships/hyperlink" Target="https://download.brainimagelibrary.org/a8/b0/a8b0ee011f8b0c82/R52A06_GAL4_head_posterior/" TargetMode="External"/><Relationship Id="rId3699" Type="http://schemas.openxmlformats.org/officeDocument/2006/relationships/hyperlink" Target="https://download.brainimagelibrary.org/e9/a9/e9a9aaf5a7a7da12/0539046860/" TargetMode="External"/><Relationship Id="rId1039" Type="http://schemas.openxmlformats.org/officeDocument/2006/relationships/hyperlink" Target="https://download.brainimagelibrary.org/dd/90/dd90893e7193151f/852425518" TargetMode="External"/><Relationship Id="rId206" Type="http://schemas.openxmlformats.org/officeDocument/2006/relationships/hyperlink" Target="https://download.brainimagelibrary.org/05/1b/051be0126afffca0/0539071543/" TargetMode="External"/><Relationship Id="rId205" Type="http://schemas.openxmlformats.org/officeDocument/2006/relationships/hyperlink" Target="https://download.brainimagelibrary.org/05/1b/051be0126afffca0/0539071541/" TargetMode="External"/><Relationship Id="rId204" Type="http://schemas.openxmlformats.org/officeDocument/2006/relationships/hyperlink" Target="https://download.brainimagelibrary.org/05/1b/051be0126afffca0/0539071466/" TargetMode="External"/><Relationship Id="rId203" Type="http://schemas.openxmlformats.org/officeDocument/2006/relationships/hyperlink" Target="https://download.brainimagelibrary.org/05/1b/051be0126afffca0/0539071419/" TargetMode="External"/><Relationship Id="rId209" Type="http://schemas.openxmlformats.org/officeDocument/2006/relationships/hyperlink" Target="https://download.brainimagelibrary.org/05/1b/051be0126afffca0/0539071699/" TargetMode="External"/><Relationship Id="rId208" Type="http://schemas.openxmlformats.org/officeDocument/2006/relationships/hyperlink" Target="https://download.brainimagelibrary.org/05/1b/051be0126afffca0/0539071654/" TargetMode="External"/><Relationship Id="rId3690" Type="http://schemas.openxmlformats.org/officeDocument/2006/relationships/hyperlink" Target="https://download.brainimagelibrary.org/85/5b/855b4d92d03d477f/0539071468/" TargetMode="External"/><Relationship Id="rId207" Type="http://schemas.openxmlformats.org/officeDocument/2006/relationships/hyperlink" Target="https://download.brainimagelibrary.org/05/1b/051be0126afffca0/0539071549/" TargetMode="External"/><Relationship Id="rId2360" Type="http://schemas.openxmlformats.org/officeDocument/2006/relationships/hyperlink" Target="https://download.brainimagelibrary.org/8d/97/8d97589c5e028cbf/Vib_3_Fly_3" TargetMode="External"/><Relationship Id="rId3692" Type="http://schemas.openxmlformats.org/officeDocument/2006/relationships/hyperlink" Target="https://download.brainimagelibrary.org/c8/c1/c8c1f10bd7d2817e/0539071353/" TargetMode="External"/><Relationship Id="rId1030" Type="http://schemas.openxmlformats.org/officeDocument/2006/relationships/hyperlink" Target="https://download.brainimagelibrary.org/dd/90/dd90893e7193151f/1117915054" TargetMode="External"/><Relationship Id="rId2361" Type="http://schemas.openxmlformats.org/officeDocument/2006/relationships/hyperlink" Target="https://download.brainimagelibrary.org/8d/97/8d97589c5e028cbf/Vib_4_Fly_1" TargetMode="External"/><Relationship Id="rId3691" Type="http://schemas.openxmlformats.org/officeDocument/2006/relationships/hyperlink" Target="https://download.brainimagelibrary.org/c8/c1/c8c1f10bd7d2817e/0539070556/" TargetMode="External"/><Relationship Id="rId1031" Type="http://schemas.openxmlformats.org/officeDocument/2006/relationships/hyperlink" Target="https://download.brainimagelibrary.org/dd/90/dd90893e7193151f/1117923444" TargetMode="External"/><Relationship Id="rId2362" Type="http://schemas.openxmlformats.org/officeDocument/2006/relationships/hyperlink" Target="https://download.brainimagelibrary.org/8d/97/8d97589c5e028cbf/Vib_4_Fly_2" TargetMode="External"/><Relationship Id="rId3694" Type="http://schemas.openxmlformats.org/officeDocument/2006/relationships/hyperlink" Target="https://download.brainimagelibrary.org/c8/c1/c8c1f10bd7d2817e/0539071553/" TargetMode="External"/><Relationship Id="rId1032" Type="http://schemas.openxmlformats.org/officeDocument/2006/relationships/hyperlink" Target="https://download.brainimagelibrary.org/dd/90/dd90893e7193151f/1118325580" TargetMode="External"/><Relationship Id="rId2363" Type="http://schemas.openxmlformats.org/officeDocument/2006/relationships/hyperlink" Target="https://download.brainimagelibrary.org/8d/97/8d97589c5e028cbf/Vib_4_Fly_3" TargetMode="External"/><Relationship Id="rId3693" Type="http://schemas.openxmlformats.org/officeDocument/2006/relationships/hyperlink" Target="https://download.brainimagelibrary.org/c8/c1/c8c1f10bd7d2817e/0539071423/" TargetMode="External"/><Relationship Id="rId202" Type="http://schemas.openxmlformats.org/officeDocument/2006/relationships/hyperlink" Target="https://download.brainimagelibrary.org/05/1b/051be0126afffca0/0539071411/" TargetMode="External"/><Relationship Id="rId1033" Type="http://schemas.openxmlformats.org/officeDocument/2006/relationships/hyperlink" Target="https://download.brainimagelibrary.org/dd/90/dd90893e7193151f/707795387" TargetMode="External"/><Relationship Id="rId2364" Type="http://schemas.openxmlformats.org/officeDocument/2006/relationships/hyperlink" Target="https://download.brainimagelibrary.org/8d/97/8d97589c5e028cbf/Vt_1_Fly_1" TargetMode="External"/><Relationship Id="rId3696" Type="http://schemas.openxmlformats.org/officeDocument/2006/relationships/hyperlink" Target="https://download.brainimagelibrary.org/c8/c1/c8c1f10bd7d2817e/0539072131/" TargetMode="External"/><Relationship Id="rId201" Type="http://schemas.openxmlformats.org/officeDocument/2006/relationships/hyperlink" Target="https://download.brainimagelibrary.org/05/1b/051be0126afffca0/0539071395/" TargetMode="External"/><Relationship Id="rId1034" Type="http://schemas.openxmlformats.org/officeDocument/2006/relationships/hyperlink" Target="https://download.brainimagelibrary.org/dd/90/dd90893e7193151f/707828926" TargetMode="External"/><Relationship Id="rId2365" Type="http://schemas.openxmlformats.org/officeDocument/2006/relationships/hyperlink" Target="https://download.brainimagelibrary.org/8d/97/8d97589c5e028cbf/Vt_2_Fly_1" TargetMode="External"/><Relationship Id="rId3695" Type="http://schemas.openxmlformats.org/officeDocument/2006/relationships/hyperlink" Target="https://download.brainimagelibrary.org/c8/c1/c8c1f10bd7d2817e/0539071575/" TargetMode="External"/><Relationship Id="rId200" Type="http://schemas.openxmlformats.org/officeDocument/2006/relationships/hyperlink" Target="https://download.brainimagelibrary.org/05/1b/051be0126afffca0/0539071365/" TargetMode="External"/><Relationship Id="rId1035" Type="http://schemas.openxmlformats.org/officeDocument/2006/relationships/hyperlink" Target="https://download.brainimagelibrary.org/dd/90/dd90893e7193151f/707837795" TargetMode="External"/><Relationship Id="rId2366" Type="http://schemas.openxmlformats.org/officeDocument/2006/relationships/hyperlink" Target="https://download.brainimagelibrary.org/8d/97/8d97589c5e028cbf/Vt_2_Fly_2" TargetMode="External"/><Relationship Id="rId3698" Type="http://schemas.openxmlformats.org/officeDocument/2006/relationships/hyperlink" Target="https://download.brainimagelibrary.org/c8/c1/c8c1f10bd7d2817e/0539072195/" TargetMode="External"/><Relationship Id="rId1036" Type="http://schemas.openxmlformats.org/officeDocument/2006/relationships/hyperlink" Target="https://download.brainimagelibrary.org/dd/90/dd90893e7193151f/712887031" TargetMode="External"/><Relationship Id="rId2367" Type="http://schemas.openxmlformats.org/officeDocument/2006/relationships/hyperlink" Target="https://download.brainimagelibrary.org/8d/97/8d97589c5e028cbf/Vt_3_Fly_1" TargetMode="External"/><Relationship Id="rId3697" Type="http://schemas.openxmlformats.org/officeDocument/2006/relationships/hyperlink" Target="https://download.brainimagelibrary.org/c8/c1/c8c1f10bd7d2817e/0539072155/" TargetMode="External"/><Relationship Id="rId1026" Type="http://schemas.openxmlformats.org/officeDocument/2006/relationships/hyperlink" Target="https://download.brainimagelibrary.org/3e/35/3e3553203fc355ed/576140393" TargetMode="External"/><Relationship Id="rId2357" Type="http://schemas.openxmlformats.org/officeDocument/2006/relationships/hyperlink" Target="https://download.brainimagelibrary.org/8d/97/8d97589c5e028cbf/Vib_2_Fly_3" TargetMode="External"/><Relationship Id="rId3689" Type="http://schemas.openxmlformats.org/officeDocument/2006/relationships/hyperlink" Target="https://download.brainimagelibrary.org/85/5b/855b4d92d03d477f/0539071454/" TargetMode="External"/><Relationship Id="rId1027" Type="http://schemas.openxmlformats.org/officeDocument/2006/relationships/hyperlink" Target="https://download.brainimagelibrary.org/3e/35/3e3553203fc355ed/577251584" TargetMode="External"/><Relationship Id="rId2358" Type="http://schemas.openxmlformats.org/officeDocument/2006/relationships/hyperlink" Target="https://download.brainimagelibrary.org/8d/97/8d97589c5e028cbf/Vib_3_Fly_1" TargetMode="External"/><Relationship Id="rId3688" Type="http://schemas.openxmlformats.org/officeDocument/2006/relationships/hyperlink" Target="https://download.brainimagelibrary.org/85/5b/855b4d92d03d477f/0539071429/" TargetMode="External"/><Relationship Id="rId1028" Type="http://schemas.openxmlformats.org/officeDocument/2006/relationships/hyperlink" Target="https://download.brainimagelibrary.org/dd/90/dd90893e7193151f/1117890684" TargetMode="External"/><Relationship Id="rId2359" Type="http://schemas.openxmlformats.org/officeDocument/2006/relationships/hyperlink" Target="https://download.brainimagelibrary.org/8d/97/8d97589c5e028cbf/Vib_3_Fly_2" TargetMode="External"/><Relationship Id="rId1029" Type="http://schemas.openxmlformats.org/officeDocument/2006/relationships/hyperlink" Target="https://download.brainimagelibrary.org/dd/90/dd90893e7193151f/1117906881" TargetMode="External"/><Relationship Id="rId3681" Type="http://schemas.openxmlformats.org/officeDocument/2006/relationships/hyperlink" Target="https://download.brainimagelibrary.org/74/28/7428f00b376cb241/0539059843" TargetMode="External"/><Relationship Id="rId2350" Type="http://schemas.openxmlformats.org/officeDocument/2006/relationships/hyperlink" Target="https://download.brainimagelibrary.org/8d/97/8d97589c5e028cbf/Or_3_Fly_2" TargetMode="External"/><Relationship Id="rId3680" Type="http://schemas.openxmlformats.org/officeDocument/2006/relationships/hyperlink" Target="https://download.brainimagelibrary.org/74/28/7428f00b376cb241/0539059807" TargetMode="External"/><Relationship Id="rId1020" Type="http://schemas.openxmlformats.org/officeDocument/2006/relationships/hyperlink" Target="https://download.brainimagelibrary.org/d8/33/d833ba8bd931f23f/960630346" TargetMode="External"/><Relationship Id="rId2351" Type="http://schemas.openxmlformats.org/officeDocument/2006/relationships/hyperlink" Target="https://download.brainimagelibrary.org/8d/97/8d97589c5e028cbf/Or_3_Fly_3" TargetMode="External"/><Relationship Id="rId3683" Type="http://schemas.openxmlformats.org/officeDocument/2006/relationships/hyperlink" Target="https://download.brainimagelibrary.org/74/28/7428f00b376cb241/0539060956" TargetMode="External"/><Relationship Id="rId1021" Type="http://schemas.openxmlformats.org/officeDocument/2006/relationships/hyperlink" Target="https://download.brainimagelibrary.org/85/f4/85f4b93699151f1c/577251584" TargetMode="External"/><Relationship Id="rId2352" Type="http://schemas.openxmlformats.org/officeDocument/2006/relationships/hyperlink" Target="https://download.brainimagelibrary.org/8d/97/8d97589c5e028cbf/Vib_1_Fly_1" TargetMode="External"/><Relationship Id="rId3682" Type="http://schemas.openxmlformats.org/officeDocument/2006/relationships/hyperlink" Target="https://download.brainimagelibrary.org/74/28/7428f00b376cb241/0539059891" TargetMode="External"/><Relationship Id="rId1022" Type="http://schemas.openxmlformats.org/officeDocument/2006/relationships/hyperlink" Target="https://download.brainimagelibrary.org/3e/35/3e3553203fc355ed/548480353" TargetMode="External"/><Relationship Id="rId2353" Type="http://schemas.openxmlformats.org/officeDocument/2006/relationships/hyperlink" Target="https://download.brainimagelibrary.org/8d/97/8d97589c5e028cbf/Vib_1_Fly_2" TargetMode="External"/><Relationship Id="rId3685" Type="http://schemas.openxmlformats.org/officeDocument/2006/relationships/hyperlink" Target="https://download.brainimagelibrary.org/74/28/7428f00b376cb241/0539061410" TargetMode="External"/><Relationship Id="rId1023" Type="http://schemas.openxmlformats.org/officeDocument/2006/relationships/hyperlink" Target="https://download.brainimagelibrary.org/3e/35/3e3553203fc355ed/576110753" TargetMode="External"/><Relationship Id="rId2354" Type="http://schemas.openxmlformats.org/officeDocument/2006/relationships/hyperlink" Target="https://download.brainimagelibrary.org/8d/97/8d97589c5e028cbf/Vib_1_Fly_3" TargetMode="External"/><Relationship Id="rId3684" Type="http://schemas.openxmlformats.org/officeDocument/2006/relationships/hyperlink" Target="https://download.brainimagelibrary.org/74/28/7428f00b376cb241/0539061140" TargetMode="External"/><Relationship Id="rId1024" Type="http://schemas.openxmlformats.org/officeDocument/2006/relationships/hyperlink" Target="https://download.brainimagelibrary.org/3e/35/3e3553203fc355ed/576118161" TargetMode="External"/><Relationship Id="rId2355" Type="http://schemas.openxmlformats.org/officeDocument/2006/relationships/hyperlink" Target="https://download.brainimagelibrary.org/8d/97/8d97589c5e028cbf/Vib_2_Fly_1" TargetMode="External"/><Relationship Id="rId3687" Type="http://schemas.openxmlformats.org/officeDocument/2006/relationships/hyperlink" Target="https://download.brainimagelibrary.org/85/5b/855b4d92d03d477f/0539071413/" TargetMode="External"/><Relationship Id="rId1025" Type="http://schemas.openxmlformats.org/officeDocument/2006/relationships/hyperlink" Target="https://download.brainimagelibrary.org/3e/35/3e3553203fc355ed/576134298" TargetMode="External"/><Relationship Id="rId2356" Type="http://schemas.openxmlformats.org/officeDocument/2006/relationships/hyperlink" Target="https://download.brainimagelibrary.org/8d/97/8d97589c5e028cbf/Vib_2_Fly_2" TargetMode="External"/><Relationship Id="rId3686" Type="http://schemas.openxmlformats.org/officeDocument/2006/relationships/hyperlink" Target="https://download.brainimagelibrary.org/85/5b/855b4d92d03d477f/0539071333/" TargetMode="External"/><Relationship Id="rId5490" Type="http://schemas.openxmlformats.org/officeDocument/2006/relationships/hyperlink" Target="https://download.brainimagelibrary.org/54/78/54784078ebb39e72/P04_JL0469/STPT/stitchedImage_ch1" TargetMode="External"/><Relationship Id="rId4161" Type="http://schemas.openxmlformats.org/officeDocument/2006/relationships/hyperlink" Target="https://download.brainimagelibrary.org/39/19/39194b133512dab0/P08_JL0350/STPT" TargetMode="External"/><Relationship Id="rId5493" Type="http://schemas.openxmlformats.org/officeDocument/2006/relationships/hyperlink" Target="https://download.brainimagelibrary.org/54/78/54784078ebb39e72/P06_JL0169/STPT/stitchedImage_ch1" TargetMode="External"/><Relationship Id="rId4160" Type="http://schemas.openxmlformats.org/officeDocument/2006/relationships/hyperlink" Target="https://download.brainimagelibrary.org/39/19/39194b133512dab0/P08_JL0272/STPT" TargetMode="External"/><Relationship Id="rId5494" Type="http://schemas.openxmlformats.org/officeDocument/2006/relationships/hyperlink" Target="https://download.brainimagelibrary.org/54/78/54784078ebb39e72/P06_JL0326/STPT/stitchedImage_ch1" TargetMode="External"/><Relationship Id="rId4163" Type="http://schemas.openxmlformats.org/officeDocument/2006/relationships/hyperlink" Target="https://download.brainimagelibrary.org/39/19/39194b133512dab0/P08_JL0399/STPT" TargetMode="External"/><Relationship Id="rId5491" Type="http://schemas.openxmlformats.org/officeDocument/2006/relationships/hyperlink" Target="https://download.brainimagelibrary.org/54/78/54784078ebb39e72/P04_JM0229/STPT/stitchedImage_ch1" TargetMode="External"/><Relationship Id="rId4162" Type="http://schemas.openxmlformats.org/officeDocument/2006/relationships/hyperlink" Target="https://download.brainimagelibrary.org/39/19/39194b133512dab0/P08_JL0398/STPT" TargetMode="External"/><Relationship Id="rId5492" Type="http://schemas.openxmlformats.org/officeDocument/2006/relationships/hyperlink" Target="https://download.brainimagelibrary.org/54/78/54784078ebb39e72/P04_JM0257/STPT/stitchedImage_ch1" TargetMode="External"/><Relationship Id="rId4165" Type="http://schemas.openxmlformats.org/officeDocument/2006/relationships/hyperlink" Target="https://download.brainimagelibrary.org/39/19/39194b133512dab0/P10_JL0177/STPT" TargetMode="External"/><Relationship Id="rId5497" Type="http://schemas.openxmlformats.org/officeDocument/2006/relationships/hyperlink" Target="https://download.brainimagelibrary.org/54/78/54784078ebb39e72/P06_JL0391/STPT/stitchedImage_ch1" TargetMode="External"/><Relationship Id="rId4164" Type="http://schemas.openxmlformats.org/officeDocument/2006/relationships/hyperlink" Target="https://download.brainimagelibrary.org/39/19/39194b133512dab0/P10_JL0176/STPT" TargetMode="External"/><Relationship Id="rId5498" Type="http://schemas.openxmlformats.org/officeDocument/2006/relationships/hyperlink" Target="https://download.brainimagelibrary.org/54/78/54784078ebb39e72/P06_JL0406/STPT/stitchedImage_ch1" TargetMode="External"/><Relationship Id="rId4167" Type="http://schemas.openxmlformats.org/officeDocument/2006/relationships/hyperlink" Target="https://download.brainimagelibrary.org/39/19/39194b133512dab0/P10_JL0358/STPT" TargetMode="External"/><Relationship Id="rId5495" Type="http://schemas.openxmlformats.org/officeDocument/2006/relationships/hyperlink" Target="https://download.brainimagelibrary.org/54/78/54784078ebb39e72/P06_JL0363/STPT/stitchedImage_ch1" TargetMode="External"/><Relationship Id="rId4166" Type="http://schemas.openxmlformats.org/officeDocument/2006/relationships/hyperlink" Target="https://download.brainimagelibrary.org/39/19/39194b133512dab0/P10_JL0178/STPT" TargetMode="External"/><Relationship Id="rId5496" Type="http://schemas.openxmlformats.org/officeDocument/2006/relationships/hyperlink" Target="https://download.brainimagelibrary.org/54/78/54784078ebb39e72/P06_JL0364/STPT/stitchedImage_ch1" TargetMode="External"/><Relationship Id="rId4169" Type="http://schemas.openxmlformats.org/officeDocument/2006/relationships/hyperlink" Target="https://download.brainimagelibrary.org/39/19/39194b133512dab0/P12_JL0147/STPT" TargetMode="External"/><Relationship Id="rId4168" Type="http://schemas.openxmlformats.org/officeDocument/2006/relationships/hyperlink" Target="https://download.brainimagelibrary.org/39/19/39194b133512dab0/P10_JL0359/STPT" TargetMode="External"/><Relationship Id="rId5499" Type="http://schemas.openxmlformats.org/officeDocument/2006/relationships/hyperlink" Target="https://download.brainimagelibrary.org/54/78/54784078ebb39e72/P06_JL0423/STPT/stitchedImage_ch1" TargetMode="External"/><Relationship Id="rId4150" Type="http://schemas.openxmlformats.org/officeDocument/2006/relationships/hyperlink" Target="https://download.brainimagelibrary.org/39/19/39194b133512dab0/P06_JL0139/STPT" TargetMode="External"/><Relationship Id="rId5482" Type="http://schemas.openxmlformats.org/officeDocument/2006/relationships/hyperlink" Target="https://download.brainimagelibrary.org/54/78/54784078ebb39e72/P04_JL0320/STPT/stitchedImage_ch1" TargetMode="External"/><Relationship Id="rId5483" Type="http://schemas.openxmlformats.org/officeDocument/2006/relationships/hyperlink" Target="https://download.brainimagelibrary.org/54/78/54784078ebb39e72/P04_JL0355/STPT/stitchedImage_ch1" TargetMode="External"/><Relationship Id="rId4152" Type="http://schemas.openxmlformats.org/officeDocument/2006/relationships/hyperlink" Target="https://download.brainimagelibrary.org/39/19/39194b133512dab0/P06_JL0169/STPT" TargetMode="External"/><Relationship Id="rId5480" Type="http://schemas.openxmlformats.org/officeDocument/2006/relationships/hyperlink" Target="https://download.brainimagelibrary.org/c8/1f/c81fe306a97b33e8/180816_JH_WG_Tle4LSLFlpNPCfa_female_processed/" TargetMode="External"/><Relationship Id="rId4151" Type="http://schemas.openxmlformats.org/officeDocument/2006/relationships/hyperlink" Target="https://download.brainimagelibrary.org/39/19/39194b133512dab0/P06_JL0140/STPT" TargetMode="External"/><Relationship Id="rId5481" Type="http://schemas.openxmlformats.org/officeDocument/2006/relationships/hyperlink" Target="https://download.brainimagelibrary.org/db/b8/dbb827c84942c557/180830_JH_WG_Fezf2LSLflp_CFA_female_processed/" TargetMode="External"/><Relationship Id="rId4154" Type="http://schemas.openxmlformats.org/officeDocument/2006/relationships/hyperlink" Target="https://download.brainimagelibrary.org/39/19/39194b133512dab0/P06_JL0346/STPT" TargetMode="External"/><Relationship Id="rId5486" Type="http://schemas.openxmlformats.org/officeDocument/2006/relationships/hyperlink" Target="https://download.brainimagelibrary.org/54/78/54784078ebb39e72/P04_JL0433/STPT/stitchedImage_ch1" TargetMode="External"/><Relationship Id="rId4153" Type="http://schemas.openxmlformats.org/officeDocument/2006/relationships/hyperlink" Target="https://download.brainimagelibrary.org/39/19/39194b133512dab0/P06_JL0200/STPT" TargetMode="External"/><Relationship Id="rId5487" Type="http://schemas.openxmlformats.org/officeDocument/2006/relationships/hyperlink" Target="https://download.brainimagelibrary.org/54/78/54784078ebb39e72/P04_JL0434/STPT/stitchedImage_ch1" TargetMode="External"/><Relationship Id="rId4156" Type="http://schemas.openxmlformats.org/officeDocument/2006/relationships/hyperlink" Target="https://download.brainimagelibrary.org/39/19/39194b133512dab0/P08_JL0144/STPT" TargetMode="External"/><Relationship Id="rId5484" Type="http://schemas.openxmlformats.org/officeDocument/2006/relationships/hyperlink" Target="https://download.brainimagelibrary.org/54/78/54784078ebb39e72/P04_JL0430/STPT/stitchedImage_ch1" TargetMode="External"/><Relationship Id="rId4155" Type="http://schemas.openxmlformats.org/officeDocument/2006/relationships/hyperlink" Target="https://download.brainimagelibrary.org/39/19/39194b133512dab0/P08_JL0143/STPT" TargetMode="External"/><Relationship Id="rId5485" Type="http://schemas.openxmlformats.org/officeDocument/2006/relationships/hyperlink" Target="https://download.brainimagelibrary.org/54/78/54784078ebb39e72/P04_JL0431/STPT/stitchedImage_ch1" TargetMode="External"/><Relationship Id="rId4158" Type="http://schemas.openxmlformats.org/officeDocument/2006/relationships/hyperlink" Target="https://download.brainimagelibrary.org/39/19/39194b133512dab0/P08_JL0198/STPT" TargetMode="External"/><Relationship Id="rId4157" Type="http://schemas.openxmlformats.org/officeDocument/2006/relationships/hyperlink" Target="https://download.brainimagelibrary.org/39/19/39194b133512dab0/P08_JL0179/STPT" TargetMode="External"/><Relationship Id="rId5488" Type="http://schemas.openxmlformats.org/officeDocument/2006/relationships/hyperlink" Target="https://download.brainimagelibrary.org/54/78/54784078ebb39e72/P04_JL0436/STPT/stitchedImage_ch1" TargetMode="External"/><Relationship Id="rId4159" Type="http://schemas.openxmlformats.org/officeDocument/2006/relationships/hyperlink" Target="https://download.brainimagelibrary.org/39/19/39194b133512dab0/P08_JL0269/STPT" TargetMode="External"/><Relationship Id="rId5489" Type="http://schemas.openxmlformats.org/officeDocument/2006/relationships/hyperlink" Target="https://download.brainimagelibrary.org/54/78/54784078ebb39e72/P04_JL0467/STPT/stitchedImage_ch1" TargetMode="External"/><Relationship Id="rId1910" Type="http://schemas.openxmlformats.org/officeDocument/2006/relationships/hyperlink" Target="https://download.brainimagelibrary.org/d3/30/d33094626b33d550/180628_HK_RP_PlexinD1PLA20female_processed" TargetMode="External"/><Relationship Id="rId1911" Type="http://schemas.openxmlformats.org/officeDocument/2006/relationships/hyperlink" Target="https://download.brainimagelibrary.org/f3/db/f3dbd1e7261d345d/190516_JH_HK0145_Fezf2LSLflp_PL_female_processed/" TargetMode="External"/><Relationship Id="rId1912" Type="http://schemas.openxmlformats.org/officeDocument/2006/relationships/hyperlink" Target="https://download.brainimagelibrary.org/f4/e0/f4e057926b00ce20/190322_JH_HK0126_PlexinD1LSLflp_PL_male_processed/" TargetMode="External"/><Relationship Id="rId1913" Type="http://schemas.openxmlformats.org/officeDocument/2006/relationships/hyperlink" Target="https://download.brainimagelibrary.org/f7/25/f7251d01bb0e5094/190425_JH_HK0133_PlexinD1LSLflp_PL_female_processed/" TargetMode="External"/><Relationship Id="rId1914" Type="http://schemas.openxmlformats.org/officeDocument/2006/relationships/hyperlink" Target="https://download.brainimagelibrary.org/74/02/7402741313727c9b/tissuecyte_data/0500368915/" TargetMode="External"/><Relationship Id="rId1915" Type="http://schemas.openxmlformats.org/officeDocument/2006/relationships/hyperlink" Target="https://download.brainimagelibrary.org/74/02/7402741313727c9b/tissuecyte_data/0500369946/" TargetMode="External"/><Relationship Id="rId1916" Type="http://schemas.openxmlformats.org/officeDocument/2006/relationships/hyperlink" Target="https://download.brainimagelibrary.org/90/a9/90a90c314769c834/1U01MH114829-01/SW190905-06A" TargetMode="External"/><Relationship Id="rId1917" Type="http://schemas.openxmlformats.org/officeDocument/2006/relationships/hyperlink" Target="https://download.brainimagelibrary.org/e8/20/e820c8267a0cbedb/2018Q4_U01/SW180822-02A/" TargetMode="External"/><Relationship Id="rId1918" Type="http://schemas.openxmlformats.org/officeDocument/2006/relationships/hyperlink" Target="https://download.brainimagelibrary.org/82/e9/82e9592c90c456ef/1U01MH114829-01/SW190311-02A/" TargetMode="External"/><Relationship Id="rId1919" Type="http://schemas.openxmlformats.org/officeDocument/2006/relationships/hyperlink" Target="https://download.brainimagelibrary.org/82/e9/82e9592c90c456ef/1U01MH114829-01/SW190312-01A/" TargetMode="External"/><Relationship Id="rId4181" Type="http://schemas.openxmlformats.org/officeDocument/2006/relationships/hyperlink" Target="https://download.brainimagelibrary.org/39/19/39194b133512dab0/P14_JL0265/STPT" TargetMode="External"/><Relationship Id="rId4180" Type="http://schemas.openxmlformats.org/officeDocument/2006/relationships/hyperlink" Target="https://download.brainimagelibrary.org/39/19/39194b133512dab0/P14_JL0228/STPT" TargetMode="External"/><Relationship Id="rId4183" Type="http://schemas.openxmlformats.org/officeDocument/2006/relationships/hyperlink" Target="https://download.brainimagelibrary.org/39/19/39194b133512dab0/P14_JL0295/STPT" TargetMode="External"/><Relationship Id="rId4182" Type="http://schemas.openxmlformats.org/officeDocument/2006/relationships/hyperlink" Target="https://download.brainimagelibrary.org/39/19/39194b133512dab0/P14_JL0266/STPT" TargetMode="External"/><Relationship Id="rId4185" Type="http://schemas.openxmlformats.org/officeDocument/2006/relationships/hyperlink" Target="https://download.brainimagelibrary.org/39/19/39194b133512dab0/P14_JL0340/STPT" TargetMode="External"/><Relationship Id="rId4184" Type="http://schemas.openxmlformats.org/officeDocument/2006/relationships/hyperlink" Target="https://download.brainimagelibrary.org/39/19/39194b133512dab0/P14_JL0296/STPT" TargetMode="External"/><Relationship Id="rId4187" Type="http://schemas.openxmlformats.org/officeDocument/2006/relationships/hyperlink" Target="https://download.brainimagelibrary.org/69/7a/697a07d24603a697/160611_KM_PlexinAi14_male72_processed/" TargetMode="External"/><Relationship Id="rId4186" Type="http://schemas.openxmlformats.org/officeDocument/2006/relationships/hyperlink" Target="https://download.brainimagelibrary.org/69/7a/697a07d24603a697/160609_KM_PlexinLSLflpfdmemGFPsypmRuby_processed/" TargetMode="External"/><Relationship Id="rId4189" Type="http://schemas.openxmlformats.org/officeDocument/2006/relationships/hyperlink" Target="https://download.brainimagelibrary.org/69/7a/697a07d24603a697/160908_KM_Tle4Ai14male2mo_processed/" TargetMode="External"/><Relationship Id="rId4188" Type="http://schemas.openxmlformats.org/officeDocument/2006/relationships/hyperlink" Target="https://download.brainimagelibrary.org/69/7a/697a07d24603a697/160813_KM_Sema3EAi14_processed/" TargetMode="External"/><Relationship Id="rId1900" Type="http://schemas.openxmlformats.org/officeDocument/2006/relationships/hyperlink" Target="https://download.brainimagelibrary.org/74/02/7402741313727c9b/tissuecyte_data/0500370433/" TargetMode="External"/><Relationship Id="rId1901" Type="http://schemas.openxmlformats.org/officeDocument/2006/relationships/hyperlink" Target="https://download.brainimagelibrary.org/61/90/6190bf65dac65960/1U19MH114831-01/SW190906-11A" TargetMode="External"/><Relationship Id="rId1902" Type="http://schemas.openxmlformats.org/officeDocument/2006/relationships/hyperlink" Target="https://download.brainimagelibrary.org/e2/bb/e2bb765b3d184120/1U19MH114831-01/SW190416-03A/" TargetMode="External"/><Relationship Id="rId1903" Type="http://schemas.openxmlformats.org/officeDocument/2006/relationships/hyperlink" Target="https://download.brainimagelibrary.org/ec/80/ec8077684d25fc8b/0539056722" TargetMode="External"/><Relationship Id="rId1904" Type="http://schemas.openxmlformats.org/officeDocument/2006/relationships/hyperlink" Target="https://download.brainimagelibrary.org/ec/80/ec8077684d25fc8b/0539058192" TargetMode="External"/><Relationship Id="rId1905" Type="http://schemas.openxmlformats.org/officeDocument/2006/relationships/hyperlink" Target="https://download.brainimagelibrary.org/82/e9/82e9592c90c456ef/1U01MH114829-01/SW190226-01A/" TargetMode="External"/><Relationship Id="rId1906" Type="http://schemas.openxmlformats.org/officeDocument/2006/relationships/hyperlink" Target="https://download.brainimagelibrary.org/d9/b8/d9b827f296313258/1U01MH114829-01/SW190509-07A/" TargetMode="External"/><Relationship Id="rId1907" Type="http://schemas.openxmlformats.org/officeDocument/2006/relationships/hyperlink" Target="https://download.brainimagelibrary.org/5a/20/5a205eea8f2d57cc/181127_JH_HK0019_Tle4LSLflp_PL_male_processed" TargetMode="External"/><Relationship Id="rId1908" Type="http://schemas.openxmlformats.org/officeDocument/2006/relationships/hyperlink" Target="https://download.brainimagelibrary.org/2d/4d/2d4d6bba31dae800/190107_JH_HK0079_Tle4LSLflp_PL_male_processed/" TargetMode="External"/><Relationship Id="rId1909" Type="http://schemas.openxmlformats.org/officeDocument/2006/relationships/hyperlink" Target="https://download.brainimagelibrary.org/3e/f9/3ef91d25d6a25c64/190214_JH_HK0102_Fezf2LSLflp_PL_male_processed/" TargetMode="External"/><Relationship Id="rId4170" Type="http://schemas.openxmlformats.org/officeDocument/2006/relationships/hyperlink" Target="https://download.brainimagelibrary.org/39/19/39194b133512dab0/P12_JL0148/STPT" TargetMode="External"/><Relationship Id="rId4172" Type="http://schemas.openxmlformats.org/officeDocument/2006/relationships/hyperlink" Target="https://download.brainimagelibrary.org/39/19/39194b133512dab0/P12_JL0211/STPT" TargetMode="External"/><Relationship Id="rId4171" Type="http://schemas.openxmlformats.org/officeDocument/2006/relationships/hyperlink" Target="https://download.brainimagelibrary.org/39/19/39194b133512dab0/P12_JL0210/STPT" TargetMode="External"/><Relationship Id="rId4174" Type="http://schemas.openxmlformats.org/officeDocument/2006/relationships/hyperlink" Target="https://download.brainimagelibrary.org/39/19/39194b133512dab0/P14_JL0188/STPT" TargetMode="External"/><Relationship Id="rId4173" Type="http://schemas.openxmlformats.org/officeDocument/2006/relationships/hyperlink" Target="https://download.brainimagelibrary.org/39/19/39194b133512dab0/P14_JL0073/STPT" TargetMode="External"/><Relationship Id="rId4176" Type="http://schemas.openxmlformats.org/officeDocument/2006/relationships/hyperlink" Target="https://download.brainimagelibrary.org/39/19/39194b133512dab0/P14_JL0221/STPT" TargetMode="External"/><Relationship Id="rId4175" Type="http://schemas.openxmlformats.org/officeDocument/2006/relationships/hyperlink" Target="https://download.brainimagelibrary.org/39/19/39194b133512dab0/P14_JL0218/STPT" TargetMode="External"/><Relationship Id="rId4178" Type="http://schemas.openxmlformats.org/officeDocument/2006/relationships/hyperlink" Target="https://download.brainimagelibrary.org/39/19/39194b133512dab0/P14_JL0223/STPT" TargetMode="External"/><Relationship Id="rId4177" Type="http://schemas.openxmlformats.org/officeDocument/2006/relationships/hyperlink" Target="https://download.brainimagelibrary.org/39/19/39194b133512dab0/P14_JL0222/STPT" TargetMode="External"/><Relationship Id="rId4179" Type="http://schemas.openxmlformats.org/officeDocument/2006/relationships/hyperlink" Target="https://download.brainimagelibrary.org/39/19/39194b133512dab0/P14_JL0227/STPT" TargetMode="External"/><Relationship Id="rId4129" Type="http://schemas.openxmlformats.org/officeDocument/2006/relationships/hyperlink" Target="https://download.brainimagelibrary.org/af/03/af03e30ae52ed466/NOS1_GFP_F_F1_200417/" TargetMode="External"/><Relationship Id="rId4128" Type="http://schemas.openxmlformats.org/officeDocument/2006/relationships/hyperlink" Target="https://download.brainimagelibrary.org/ad/65/ad657a6d7c4567f9/Calb1_GFP_F_F2_200409/" TargetMode="External"/><Relationship Id="rId5459" Type="http://schemas.openxmlformats.org/officeDocument/2006/relationships/hyperlink" Target="https://download.brainimagelibrary.org/91/aa/91aad194ce577ebe/P56_JM0231/LSFM/stitched_01" TargetMode="External"/><Relationship Id="rId1090" Type="http://schemas.openxmlformats.org/officeDocument/2006/relationships/hyperlink" Target="https://download.brainimagelibrary.org/74/02/7402741313727c9b/tissuecyte_data/0500368669/" TargetMode="External"/><Relationship Id="rId1091" Type="http://schemas.openxmlformats.org/officeDocument/2006/relationships/hyperlink" Target="https://download.brainimagelibrary.org/74/02/7402741313727c9b/tissuecyte_data/0500368865/" TargetMode="External"/><Relationship Id="rId1092" Type="http://schemas.openxmlformats.org/officeDocument/2006/relationships/hyperlink" Target="https://download.brainimagelibrary.org/74/02/7402741313727c9b/tissuecyte_data/0500368963/" TargetMode="External"/><Relationship Id="rId5450" Type="http://schemas.openxmlformats.org/officeDocument/2006/relationships/hyperlink" Target="https://download.brainimagelibrary.org/91/aa/91aad194ce577ebe/P56_BB0552/LSFM/stitched_00" TargetMode="External"/><Relationship Id="rId1093" Type="http://schemas.openxmlformats.org/officeDocument/2006/relationships/hyperlink" Target="https://download.brainimagelibrary.org/74/02/7402741313727c9b/tissuecyte_data/0500370824/" TargetMode="External"/><Relationship Id="rId1094" Type="http://schemas.openxmlformats.org/officeDocument/2006/relationships/hyperlink" Target="https://download.brainimagelibrary.org/74/02/7402741313727c9b/tissuecyte_data/0500371650/" TargetMode="External"/><Relationship Id="rId1095" Type="http://schemas.openxmlformats.org/officeDocument/2006/relationships/hyperlink" Target="https://download.brainimagelibrary.org/74/02/7402741313727c9b/tissuecyte_data/0500373185/" TargetMode="External"/><Relationship Id="rId4121" Type="http://schemas.openxmlformats.org/officeDocument/2006/relationships/hyperlink" Target="https://download.brainimagelibrary.org/98/3d/983d39a45e51910c/Calb1_GFP_M_M2_200403/" TargetMode="External"/><Relationship Id="rId5453" Type="http://schemas.openxmlformats.org/officeDocument/2006/relationships/hyperlink" Target="https://download.brainimagelibrary.org/91/aa/91aad194ce577ebe/P56_JM0205/LSFM/stitched_01" TargetMode="External"/><Relationship Id="rId1096" Type="http://schemas.openxmlformats.org/officeDocument/2006/relationships/hyperlink" Target="https://download.brainimagelibrary.org/1d/97/1d97066b361f50f6/181003_JH_WG_B_Fezf2LSLflp_CFA3_male_processed/" TargetMode="External"/><Relationship Id="rId4120" Type="http://schemas.openxmlformats.org/officeDocument/2006/relationships/hyperlink" Target="https://download.brainimagelibrary.org/98/0d/980d699df5967e83/NOS1_GFP_M_M5_200523/" TargetMode="External"/><Relationship Id="rId5454" Type="http://schemas.openxmlformats.org/officeDocument/2006/relationships/hyperlink" Target="https://download.brainimagelibrary.org/91/aa/91aad194ce577ebe/P56_JM0209/LSFM/stitched_00" TargetMode="External"/><Relationship Id="rId1097" Type="http://schemas.openxmlformats.org/officeDocument/2006/relationships/hyperlink" Target="https://download.brainimagelibrary.org/22/06/2206db1eee169a9b/180830_JH_WG_Fezf2LSLflp_CFA_female_processed/" TargetMode="External"/><Relationship Id="rId4123" Type="http://schemas.openxmlformats.org/officeDocument/2006/relationships/hyperlink" Target="https://download.brainimagelibrary.org/9f/80/9f80c9bd9caab61e/mnt/osten_data/rpalanis/osten-U01/Batch5transfers-190315/Olig2_GFP_M_M6_190207/" TargetMode="External"/><Relationship Id="rId5451" Type="http://schemas.openxmlformats.org/officeDocument/2006/relationships/hyperlink" Target="https://download.brainimagelibrary.org/91/aa/91aad194ce577ebe/P56_BB0552/LSFM/stitched_01" TargetMode="External"/><Relationship Id="rId1098" Type="http://schemas.openxmlformats.org/officeDocument/2006/relationships/hyperlink" Target="https://download.brainimagelibrary.org/24/43/2443356fa257348b/190314_JH_HK0118_Tle4_LSLflp_MOp_RFO_male_processed/" TargetMode="External"/><Relationship Id="rId4122" Type="http://schemas.openxmlformats.org/officeDocument/2006/relationships/hyperlink" Target="https://download.brainimagelibrary.org/9a/c0/9ac019805cef2780/mnt/osten_data/rpalanis/osten-U01/Batch5transfers-190315/Olig2_GFP_F_F5_190304/" TargetMode="External"/><Relationship Id="rId5452" Type="http://schemas.openxmlformats.org/officeDocument/2006/relationships/hyperlink" Target="https://download.brainimagelibrary.org/91/aa/91aad194ce577ebe/P56_JM0205/LSFM/stitched_00" TargetMode="External"/><Relationship Id="rId1099" Type="http://schemas.openxmlformats.org/officeDocument/2006/relationships/hyperlink" Target="https://download.brainimagelibrary.org/2c/36/2c36fc438f9ee852/181002_JH_WG_A_Fezf2LSLflp_CFA_male_processed/" TargetMode="External"/><Relationship Id="rId4125" Type="http://schemas.openxmlformats.org/officeDocument/2006/relationships/hyperlink" Target="https://download.brainimagelibrary.org/a6/2a/a62af128198d5b6b/mnt/osten_data/rpalanis/osten-U01/Batch5transfers-190315/Olig2_GFP_F_F6_190305/" TargetMode="External"/><Relationship Id="rId5457" Type="http://schemas.openxmlformats.org/officeDocument/2006/relationships/hyperlink" Target="https://download.brainimagelibrary.org/91/aa/91aad194ce577ebe/P56_JM0226/LSFM/stitched_01" TargetMode="External"/><Relationship Id="rId4124" Type="http://schemas.openxmlformats.org/officeDocument/2006/relationships/hyperlink" Target="https://download.brainimagelibrary.org/9f/a4/9fa49504ea0f815e/mnt/osten_data/rpalanis/osten-U01/Batch5transfers-190315/Olig2_GFP_F_F3_190228/" TargetMode="External"/><Relationship Id="rId5458" Type="http://schemas.openxmlformats.org/officeDocument/2006/relationships/hyperlink" Target="https://download.brainimagelibrary.org/91/aa/91aad194ce577ebe/P56_JM0231/LSFM/stitched_00" TargetMode="External"/><Relationship Id="rId4127" Type="http://schemas.openxmlformats.org/officeDocument/2006/relationships/hyperlink" Target="https://download.brainimagelibrary.org/a9/d1/a9d1e90d4556b945/NOS1_GFP_F_F3_200421/" TargetMode="External"/><Relationship Id="rId5455" Type="http://schemas.openxmlformats.org/officeDocument/2006/relationships/hyperlink" Target="https://download.brainimagelibrary.org/91/aa/91aad194ce577ebe/P56_JM0209/LSFM/stitched_01" TargetMode="External"/><Relationship Id="rId4126" Type="http://schemas.openxmlformats.org/officeDocument/2006/relationships/hyperlink" Target="https://download.brainimagelibrary.org/a6/cc/a6ccbd0ce59b2cf0/Vglut1_GFP_F_F5_190903/level1/" TargetMode="External"/><Relationship Id="rId5456" Type="http://schemas.openxmlformats.org/officeDocument/2006/relationships/hyperlink" Target="https://download.brainimagelibrary.org/91/aa/91aad194ce577ebe/P56_JM0226/LSFM/stitched_00" TargetMode="External"/><Relationship Id="rId4118" Type="http://schemas.openxmlformats.org/officeDocument/2006/relationships/hyperlink" Target="https://download.brainimagelibrary.org/8e/2c/8e2c0550d767438e/mnt/osten_data/rpalanis/osten-U01/Batch6transfers_190619/Emx1_GFP_F_F5_190418/" TargetMode="External"/><Relationship Id="rId4117" Type="http://schemas.openxmlformats.org/officeDocument/2006/relationships/hyperlink" Target="https://download.brainimagelibrary.org/8a/1b/8a1b58108498583b/mnt/osten_data/rpalanis/osten-U01/Batch6transfers_190619/Emx1_GFP_M_M1_190328/" TargetMode="External"/><Relationship Id="rId5448" Type="http://schemas.openxmlformats.org/officeDocument/2006/relationships/hyperlink" Target="https://download.brainimagelibrary.org/91/aa/91aad194ce577ebe/P56_BB0550/LSFM/stitched_00" TargetMode="External"/><Relationship Id="rId4119" Type="http://schemas.openxmlformats.org/officeDocument/2006/relationships/hyperlink" Target="https://download.brainimagelibrary.org/8f/54/8f5450653e83eda8/TH_GFP_F_F3_200212" TargetMode="External"/><Relationship Id="rId5449" Type="http://schemas.openxmlformats.org/officeDocument/2006/relationships/hyperlink" Target="https://download.brainimagelibrary.org/91/aa/91aad194ce577ebe/P56_BB0550/LSFM/stitched_01" TargetMode="External"/><Relationship Id="rId1080" Type="http://schemas.openxmlformats.org/officeDocument/2006/relationships/hyperlink" Target="https://download.brainimagelibrary.org/e4/2d/e42d6385cc272c17/SW171102-01A/" TargetMode="External"/><Relationship Id="rId1081" Type="http://schemas.openxmlformats.org/officeDocument/2006/relationships/hyperlink" Target="https://download.brainimagelibrary.org/e4/2d/e42d6385cc272c17/SW171130-02A/" TargetMode="External"/><Relationship Id="rId1082" Type="http://schemas.openxmlformats.org/officeDocument/2006/relationships/hyperlink" Target="https://download.brainimagelibrary.org/25/e8/25e8b44f707a2036/181114_JH_HK0062_Tle4LSLflp_MOp_LMC_male_processed" TargetMode="External"/><Relationship Id="rId1083" Type="http://schemas.openxmlformats.org/officeDocument/2006/relationships/hyperlink" Target="https://download.brainimagelibrary.org/58/e0/58e02dd4212bf381/181115_JH_HK0063_Tle4LSLflp_MOp_FRH_male_processed" TargetMode="External"/><Relationship Id="rId1084" Type="http://schemas.openxmlformats.org/officeDocument/2006/relationships/hyperlink" Target="https://download.brainimagelibrary.org/89/51/8951a41ba59c26d2/191109_JH_HK0235_FoxP2_MOp_CFA_male_processed" TargetMode="External"/><Relationship Id="rId4110" Type="http://schemas.openxmlformats.org/officeDocument/2006/relationships/hyperlink" Target="https://download.brainimagelibrary.org/73/ee/73ee691e12f627fc/Slc17a6_GFP_F_492028_200709/" TargetMode="External"/><Relationship Id="rId5442" Type="http://schemas.openxmlformats.org/officeDocument/2006/relationships/hyperlink" Target="https://download.brainimagelibrary.org/91/aa/91aad194ce577ebe/P56_BB0542/LSFM/stitched_00" TargetMode="External"/><Relationship Id="rId1085" Type="http://schemas.openxmlformats.org/officeDocument/2006/relationships/hyperlink" Target="https://download.brainimagelibrary.org/a2/e3/a2e3e393dc4fc579/191121_JH_HK0244_Tle4LSLflp_MOp_RFO_female_processed" TargetMode="External"/><Relationship Id="rId5443" Type="http://schemas.openxmlformats.org/officeDocument/2006/relationships/hyperlink" Target="https://download.brainimagelibrary.org/91/aa/91aad194ce577ebe/P56_BB0542/LSFM/stitched_01" TargetMode="External"/><Relationship Id="rId1086" Type="http://schemas.openxmlformats.org/officeDocument/2006/relationships/hyperlink" Target="https://download.brainimagelibrary.org/74/02/7402741313727c9b/tissuecyte_data/0500368560/" TargetMode="External"/><Relationship Id="rId4112" Type="http://schemas.openxmlformats.org/officeDocument/2006/relationships/hyperlink" Target="https://download.brainimagelibrary.org/77/ce/77cec98dab17563f/Calb1_GFP_F_F4_200413" TargetMode="External"/><Relationship Id="rId5440" Type="http://schemas.openxmlformats.org/officeDocument/2006/relationships/hyperlink" Target="https://download.brainimagelibrary.org/91/aa/91aad194ce577ebe/P14_JN0341/LSFM/stitched_00" TargetMode="External"/><Relationship Id="rId1087" Type="http://schemas.openxmlformats.org/officeDocument/2006/relationships/hyperlink" Target="https://download.brainimagelibrary.org/74/02/7402741313727c9b/tissuecyte_data/0500368562/" TargetMode="External"/><Relationship Id="rId4111" Type="http://schemas.openxmlformats.org/officeDocument/2006/relationships/hyperlink" Target="https://download.brainimagelibrary.org/77/72/7772fa0ebe62fb2c/NOS1_GFP_M_M4_200522/" TargetMode="External"/><Relationship Id="rId5441" Type="http://schemas.openxmlformats.org/officeDocument/2006/relationships/hyperlink" Target="https://download.brainimagelibrary.org/91/aa/91aad194ce577ebe/P14_JN0341/LSFM/stitched_01" TargetMode="External"/><Relationship Id="rId1088" Type="http://schemas.openxmlformats.org/officeDocument/2006/relationships/hyperlink" Target="https://download.brainimagelibrary.org/74/02/7402741313727c9b/tissuecyte_data/0500368612/" TargetMode="External"/><Relationship Id="rId4114" Type="http://schemas.openxmlformats.org/officeDocument/2006/relationships/hyperlink" Target="https://download.brainimagelibrary.org/7c/6c/7c6c6e600d834087/mnt/osten_data/rpalanis/osten-U01/Batch7transfers_190921/Vglut1_GFP_F_F6_190916/" TargetMode="External"/><Relationship Id="rId5446" Type="http://schemas.openxmlformats.org/officeDocument/2006/relationships/hyperlink" Target="https://download.brainimagelibrary.org/91/aa/91aad194ce577ebe/P56_BB0548/LSFM/stitched_00" TargetMode="External"/><Relationship Id="rId1089" Type="http://schemas.openxmlformats.org/officeDocument/2006/relationships/hyperlink" Target="https://download.brainimagelibrary.org/74/02/7402741313727c9b/tissuecyte_data/0500368666/" TargetMode="External"/><Relationship Id="rId4113" Type="http://schemas.openxmlformats.org/officeDocument/2006/relationships/hyperlink" Target="https://download.brainimagelibrary.org/7b/cc/7bcc61f5b36095f1/Emx1_GFP_F3_190411/" TargetMode="External"/><Relationship Id="rId5447" Type="http://schemas.openxmlformats.org/officeDocument/2006/relationships/hyperlink" Target="https://download.brainimagelibrary.org/91/aa/91aad194ce577ebe/P56_BB0548/LSFM/stitched_01" TargetMode="External"/><Relationship Id="rId4116" Type="http://schemas.openxmlformats.org/officeDocument/2006/relationships/hyperlink" Target="https://download.brainimagelibrary.org/86/36/8636ee21ea0679c1/Calb1_GFP_M_M1_200327/" TargetMode="External"/><Relationship Id="rId5444" Type="http://schemas.openxmlformats.org/officeDocument/2006/relationships/hyperlink" Target="https://download.brainimagelibrary.org/91/aa/91aad194ce577ebe/P56_BB0543/LSFM/stitched_00" TargetMode="External"/><Relationship Id="rId4115" Type="http://schemas.openxmlformats.org/officeDocument/2006/relationships/hyperlink" Target="https://download.brainimagelibrary.org/7f/27/7f275a97aa1db6d1/Calb1_GFP_M_M7_201006/" TargetMode="External"/><Relationship Id="rId5445" Type="http://schemas.openxmlformats.org/officeDocument/2006/relationships/hyperlink" Target="https://download.brainimagelibrary.org/91/aa/91aad194ce577ebe/P56_BB0543/LSFM/stitched_01" TargetMode="External"/><Relationship Id="rId5471" Type="http://schemas.openxmlformats.org/officeDocument/2006/relationships/hyperlink" Target="https://download.brainimagelibrary.org/91/aa/91aad194ce577ebe/P56_SM0246/LSFM/stitched_00" TargetMode="External"/><Relationship Id="rId5472" Type="http://schemas.openxmlformats.org/officeDocument/2006/relationships/hyperlink" Target="https://download.brainimagelibrary.org/91/aa/91aad194ce577ebe/P56_SM0246/LSFM/stitched_01" TargetMode="External"/><Relationship Id="rId4141" Type="http://schemas.openxmlformats.org/officeDocument/2006/relationships/hyperlink" Target="https://download.brainimagelibrary.org/da/20/da20340babc4fc11/Snap25_GFP_F_473748_190726/" TargetMode="External"/><Relationship Id="rId4140" Type="http://schemas.openxmlformats.org/officeDocument/2006/relationships/hyperlink" Target="https://download.brainimagelibrary.org/cd/df/cddf13fb00499857/Crh1_GFP_M_M2_190426/" TargetMode="External"/><Relationship Id="rId5470" Type="http://schemas.openxmlformats.org/officeDocument/2006/relationships/hyperlink" Target="https://download.brainimagelibrary.org/91/aa/91aad194ce577ebe/P56_SM0243/LSFM/stitched_02" TargetMode="External"/><Relationship Id="rId4143" Type="http://schemas.openxmlformats.org/officeDocument/2006/relationships/hyperlink" Target="https://download.brainimagelibrary.org/e3/3f/e33f7d035a3befab/Emx1_GFP_M_M8_190409/" TargetMode="External"/><Relationship Id="rId5475" Type="http://schemas.openxmlformats.org/officeDocument/2006/relationships/hyperlink" Target="https://download.brainimagelibrary.org/29/3c/293cc39ceea87f6d" TargetMode="External"/><Relationship Id="rId4142" Type="http://schemas.openxmlformats.org/officeDocument/2006/relationships/hyperlink" Target="https://download.brainimagelibrary.org/e0/b3/e0b3f2a5ff348e0b/Emx1_GFP_F_F2_190410/" TargetMode="External"/><Relationship Id="rId5476" Type="http://schemas.openxmlformats.org/officeDocument/2006/relationships/hyperlink" Target="https://download.brainimagelibrary.org/29/3c/293cc39ceea87f6d" TargetMode="External"/><Relationship Id="rId4145" Type="http://schemas.openxmlformats.org/officeDocument/2006/relationships/hyperlink" Target="https://download.brainimagelibrary.org/ec/56/ec569bda90457753/mnt/osten_data/rpalanis/osten-U01/Batch5transfers-190315/Oxt_GFP_M_M1_181119/" TargetMode="External"/><Relationship Id="rId5473" Type="http://schemas.openxmlformats.org/officeDocument/2006/relationships/hyperlink" Target="https://download.brainimagelibrary.org/91/aa/91aad194ce577ebe/P56_SM0246/LSFM/stitched_02" TargetMode="External"/><Relationship Id="rId4144" Type="http://schemas.openxmlformats.org/officeDocument/2006/relationships/hyperlink" Target="https://download.brainimagelibrary.org/e7/86/e7860fbf9c2ffda3/mnt/osten_data/rpalanis/osten-U01/Batch5transfers-190315/Olig2_GFP_F_F1_190226/" TargetMode="External"/><Relationship Id="rId5474" Type="http://schemas.openxmlformats.org/officeDocument/2006/relationships/hyperlink" Target="https://download.brainimagelibrary.org/29/3c/293cc39ceea87f6d" TargetMode="External"/><Relationship Id="rId4147" Type="http://schemas.openxmlformats.org/officeDocument/2006/relationships/hyperlink" Target="https://download.brainimagelibrary.org/39/19/39194b133512dab0/P04_JL0404/STPT" TargetMode="External"/><Relationship Id="rId5479" Type="http://schemas.openxmlformats.org/officeDocument/2006/relationships/hyperlink" Target="https://download.brainimagelibrary.org/b3/26/b3264469a99a0918/level_1/180806_JH_KM0004_FezfLSLflpABCmale" TargetMode="External"/><Relationship Id="rId4146" Type="http://schemas.openxmlformats.org/officeDocument/2006/relationships/hyperlink" Target="https://download.brainimagelibrary.org/39/19/39194b133512dab0/P04_JL0166/STPT" TargetMode="External"/><Relationship Id="rId4149" Type="http://schemas.openxmlformats.org/officeDocument/2006/relationships/hyperlink" Target="https://download.brainimagelibrary.org/39/19/39194b133512dab0/P04_JM0211/STPT" TargetMode="External"/><Relationship Id="rId5477" Type="http://schemas.openxmlformats.org/officeDocument/2006/relationships/hyperlink" Target="https://download.brainimagelibrary.org/29/3c/293cc39ceea87f6d" TargetMode="External"/><Relationship Id="rId4148" Type="http://schemas.openxmlformats.org/officeDocument/2006/relationships/hyperlink" Target="https://download.brainimagelibrary.org/39/19/39194b133512dab0/P04_JM0210/STPT" TargetMode="External"/><Relationship Id="rId5478" Type="http://schemas.openxmlformats.org/officeDocument/2006/relationships/hyperlink" Target="https://download.brainimagelibrary.org/35/49/3549a73d83da3016/level_1/180807_JH_KM0005_PlexinLSLflpABCmale_processed/" TargetMode="External"/><Relationship Id="rId4139" Type="http://schemas.openxmlformats.org/officeDocument/2006/relationships/hyperlink" Target="https://download.brainimagelibrary.org/cc/52/cc52cf9e3f5faac9/mnt/osten_data/rpalanis/osten-U01/Batch5transfers-190315/Avptm_GFP_M_M4_190110/" TargetMode="External"/><Relationship Id="rId5460" Type="http://schemas.openxmlformats.org/officeDocument/2006/relationships/hyperlink" Target="https://download.brainimagelibrary.org/91/aa/91aad194ce577ebe/P56_JM0236/LSFM/stitched_00" TargetMode="External"/><Relationship Id="rId5461" Type="http://schemas.openxmlformats.org/officeDocument/2006/relationships/hyperlink" Target="https://download.brainimagelibrary.org/91/aa/91aad194ce577ebe/P56_JM0236/LSFM/stitched_01" TargetMode="External"/><Relationship Id="rId4130" Type="http://schemas.openxmlformats.org/officeDocument/2006/relationships/hyperlink" Target="https://download.brainimagelibrary.org/b0/b3/b0b3dd02d75bc986/NOS1_GFP_F_F4_200422/" TargetMode="External"/><Relationship Id="rId4132" Type="http://schemas.openxmlformats.org/officeDocument/2006/relationships/hyperlink" Target="https://download.brainimagelibrary.org/b7/71/b7718269c2582065/Calb1_GFP_F_F6_200415/" TargetMode="External"/><Relationship Id="rId5464" Type="http://schemas.openxmlformats.org/officeDocument/2006/relationships/hyperlink" Target="https://download.brainimagelibrary.org/91/aa/91aad194ce577ebe/P56_JM0241/LSFM/stitched_00" TargetMode="External"/><Relationship Id="rId4131" Type="http://schemas.openxmlformats.org/officeDocument/2006/relationships/hyperlink" Target="https://download.brainimagelibrary.org/b5/a3/b5a3b8272ae619e0/mnt/osten_data/rpalanis/osten-U01/Batch6transfers_190619/Crh1_GFP_M_M4_190430/" TargetMode="External"/><Relationship Id="rId5465" Type="http://schemas.openxmlformats.org/officeDocument/2006/relationships/hyperlink" Target="https://download.brainimagelibrary.org/91/aa/91aad194ce577ebe/P56_JM0241/LSFM/stitched_01" TargetMode="External"/><Relationship Id="rId4134" Type="http://schemas.openxmlformats.org/officeDocument/2006/relationships/hyperlink" Target="https://download.brainimagelibrary.org/b9/fe/b9febefc6543a75e/NPY1_GFP_M_M2_200331/" TargetMode="External"/><Relationship Id="rId5462" Type="http://schemas.openxmlformats.org/officeDocument/2006/relationships/hyperlink" Target="https://download.brainimagelibrary.org/91/aa/91aad194ce577ebe/P56_JM0240/LSFM/stitched_00" TargetMode="External"/><Relationship Id="rId4133" Type="http://schemas.openxmlformats.org/officeDocument/2006/relationships/hyperlink" Target="https://download.brainimagelibrary.org/b9/f5/b9f548dd46cb0f9e/NOS1_GFP_F_F8_200527/" TargetMode="External"/><Relationship Id="rId5463" Type="http://schemas.openxmlformats.org/officeDocument/2006/relationships/hyperlink" Target="https://download.brainimagelibrary.org/91/aa/91aad194ce577ebe/P56_JM0240/LSFM/stitched_01" TargetMode="External"/><Relationship Id="rId4136" Type="http://schemas.openxmlformats.org/officeDocument/2006/relationships/hyperlink" Target="https://download.brainimagelibrary.org/be/b9/beb994f03df6a7e2/TH_GFP_F_F1_200210" TargetMode="External"/><Relationship Id="rId5468" Type="http://schemas.openxmlformats.org/officeDocument/2006/relationships/hyperlink" Target="https://download.brainimagelibrary.org/91/aa/91aad194ce577ebe/P56_SM0243/LSFM/stitched_00" TargetMode="External"/><Relationship Id="rId4135" Type="http://schemas.openxmlformats.org/officeDocument/2006/relationships/hyperlink" Target="https://download.brainimagelibrary.org/bd/e7/bde782f85f1fda3b/Vglut1_GFP_F_F4_190830/" TargetMode="External"/><Relationship Id="rId5469" Type="http://schemas.openxmlformats.org/officeDocument/2006/relationships/hyperlink" Target="https://download.brainimagelibrary.org/91/aa/91aad194ce577ebe/P56_SM0243/LSFM/stitched_01" TargetMode="External"/><Relationship Id="rId4138" Type="http://schemas.openxmlformats.org/officeDocument/2006/relationships/hyperlink" Target="https://download.brainimagelibrary.org/c8/b1/c8b10fb3f090014e/mnt/osten_data/rpalanis/osten-U01/Batch7transfers_190921/Slc17a6_GFP_F_466705_190717/" TargetMode="External"/><Relationship Id="rId5466" Type="http://schemas.openxmlformats.org/officeDocument/2006/relationships/hyperlink" Target="https://download.brainimagelibrary.org/91/aa/91aad194ce577ebe/P56_SM0242/LSFM/stitched_00" TargetMode="External"/><Relationship Id="rId4137" Type="http://schemas.openxmlformats.org/officeDocument/2006/relationships/hyperlink" Target="https://download.brainimagelibrary.org/c1/08/c108208436882ffd/Crh1_GFP_F_F2_190513/" TargetMode="External"/><Relationship Id="rId5467" Type="http://schemas.openxmlformats.org/officeDocument/2006/relationships/hyperlink" Target="https://download.brainimagelibrary.org/91/aa/91aad194ce577ebe/P56_SM0242/LSFM/stitched_01" TargetMode="External"/><Relationship Id="rId1972" Type="http://schemas.openxmlformats.org/officeDocument/2006/relationships/hyperlink" Target="https://download.brainimagelibrary.org/63/f4/63f43f88738b00e2/181015_JH_HK0043_Fezf2LSLflp_RSPd_female_processed/" TargetMode="External"/><Relationship Id="rId1973" Type="http://schemas.openxmlformats.org/officeDocument/2006/relationships/hyperlink" Target="https://download.brainimagelibrary.org/af/c2/afc2952d5767cc69/190311_JH_HK0115_Tle4LSLflp_RSPd_male_processed/" TargetMode="External"/><Relationship Id="rId1974" Type="http://schemas.openxmlformats.org/officeDocument/2006/relationships/hyperlink" Target="https://download.brainimagelibrary.org/84/c1/84c11fe5e4550ca0/SW171117-02A/" TargetMode="External"/><Relationship Id="rId1975" Type="http://schemas.openxmlformats.org/officeDocument/2006/relationships/hyperlink" Target="https://download.brainimagelibrary.org/61/90/6190bf65dac65960/1U19MH114831-01/SW190909-04A" TargetMode="External"/><Relationship Id="rId1976" Type="http://schemas.openxmlformats.org/officeDocument/2006/relationships/hyperlink" Target="https://download.brainimagelibrary.org/de/67/de6776ca4e9b7469/181025_JH_HK0054_PlexinD1LSLflp_RSPv_male_processed/" TargetMode="External"/><Relationship Id="rId1977" Type="http://schemas.openxmlformats.org/officeDocument/2006/relationships/hyperlink" Target="https://download.brainimagelibrary.org/f9/df/f9df70eb44c20e0a/190528_JH_HK0153_PlexinD1LSLflp_RSPv_retrosplenial_male_processed/" TargetMode="External"/><Relationship Id="rId1978" Type="http://schemas.openxmlformats.org/officeDocument/2006/relationships/hyperlink" Target="https://download.brainimagelibrary.org/ec/80/ec8077684d25fc8b/0539061042" TargetMode="External"/><Relationship Id="rId1979" Type="http://schemas.openxmlformats.org/officeDocument/2006/relationships/hyperlink" Target="https://download.brainimagelibrary.org/74/02/7402741313727c9b/tissuecyte_data/0500369158/" TargetMode="External"/><Relationship Id="rId1970" Type="http://schemas.openxmlformats.org/officeDocument/2006/relationships/hyperlink" Target="https://download.brainimagelibrary.org/ec/80/ec8077684d25fc8b/0539060586" TargetMode="External"/><Relationship Id="rId1971" Type="http://schemas.openxmlformats.org/officeDocument/2006/relationships/hyperlink" Target="https://download.brainimagelibrary.org/84/c1/84c11fe5e4550ca0/SW171117-04A/" TargetMode="External"/><Relationship Id="rId1961" Type="http://schemas.openxmlformats.org/officeDocument/2006/relationships/hyperlink" Target="https://download.brainimagelibrary.org/84/c1/84c11fe5e4550ca0/SW171205-01A/" TargetMode="External"/><Relationship Id="rId1962" Type="http://schemas.openxmlformats.org/officeDocument/2006/relationships/hyperlink" Target="https://download.brainimagelibrary.org/67/8f/678f4a67584490df/1U19MH114831-01/SW220119-04A" TargetMode="External"/><Relationship Id="rId1963" Type="http://schemas.openxmlformats.org/officeDocument/2006/relationships/hyperlink" Target="https://download.brainimagelibrary.org/bb/65/bb65b3ba913c2aa2/1U19MH114831-01/SW220321-03A" TargetMode="External"/><Relationship Id="rId1964" Type="http://schemas.openxmlformats.org/officeDocument/2006/relationships/hyperlink" Target="https://download.brainimagelibrary.org/d7/8e/d78e2226de736f24/1U19MH114821-01/SW190613-07A/" TargetMode="External"/><Relationship Id="rId1965" Type="http://schemas.openxmlformats.org/officeDocument/2006/relationships/hyperlink" Target="https://download.brainimagelibrary.org/d7/8e/d78e2226de736f24/1U19MH114821-01/SW190613-08A/" TargetMode="External"/><Relationship Id="rId1966" Type="http://schemas.openxmlformats.org/officeDocument/2006/relationships/hyperlink" Target="https://download.brainimagelibrary.org/04/64/04646ca62a4c2ad4/1U19MH114821-01/SW190410-09A" TargetMode="External"/><Relationship Id="rId1967" Type="http://schemas.openxmlformats.org/officeDocument/2006/relationships/hyperlink" Target="https://download.brainimagelibrary.org/ec/80/ec8077684d25fc8b/0539058542" TargetMode="External"/><Relationship Id="rId1968" Type="http://schemas.openxmlformats.org/officeDocument/2006/relationships/hyperlink" Target="https://download.brainimagelibrary.org/ec/80/ec8077684d25fc8b/0539058551" TargetMode="External"/><Relationship Id="rId1969" Type="http://schemas.openxmlformats.org/officeDocument/2006/relationships/hyperlink" Target="https://download.brainimagelibrary.org/ec/80/ec8077684d25fc8b/0539059480" TargetMode="External"/><Relationship Id="rId1960" Type="http://schemas.openxmlformats.org/officeDocument/2006/relationships/hyperlink" Target="https://download.brainimagelibrary.org/84/c1/84c11fe5e4550ca0/SW170911-01A/" TargetMode="External"/><Relationship Id="rId1994" Type="http://schemas.openxmlformats.org/officeDocument/2006/relationships/hyperlink" Target="https://download.brainimagelibrary.org/74/02/7402741313727c9b/tissuecyte_data/0500369881/" TargetMode="External"/><Relationship Id="rId1995" Type="http://schemas.openxmlformats.org/officeDocument/2006/relationships/hyperlink" Target="https://download.brainimagelibrary.org/74/02/7402741313727c9b/tissuecyte_data/0500370184/" TargetMode="External"/><Relationship Id="rId1996" Type="http://schemas.openxmlformats.org/officeDocument/2006/relationships/hyperlink" Target="https://download.brainimagelibrary.org/74/02/7402741313727c9b/tissuecyte_data/0500372631/" TargetMode="External"/><Relationship Id="rId1997" Type="http://schemas.openxmlformats.org/officeDocument/2006/relationships/hyperlink" Target="https://download.brainimagelibrary.org/84/c1/84c11fe5e4550ca0/SW171116-04A/" TargetMode="External"/><Relationship Id="rId1998" Type="http://schemas.openxmlformats.org/officeDocument/2006/relationships/hyperlink" Target="https://download.brainimagelibrary.org/82/e9/82e9592c90c456ef/1U01MH114829-01/SW181108-04A/" TargetMode="External"/><Relationship Id="rId1999" Type="http://schemas.openxmlformats.org/officeDocument/2006/relationships/hyperlink" Target="https://download.brainimagelibrary.org/04/64/04646ca62a4c2ad4/1U19MH114821-01/SW190619-04A" TargetMode="External"/><Relationship Id="rId1990" Type="http://schemas.openxmlformats.org/officeDocument/2006/relationships/hyperlink" Target="https://download.brainimagelibrary.org/82/e9/82e9592c90c456ef/1U01MH114829-01/SW181108-02A/" TargetMode="External"/><Relationship Id="rId1991" Type="http://schemas.openxmlformats.org/officeDocument/2006/relationships/hyperlink" Target="https://download.brainimagelibrary.org/82/e9/82e9592c90c456ef/1U01MH114829-01/SW190214-02A/" TargetMode="External"/><Relationship Id="rId1992" Type="http://schemas.openxmlformats.org/officeDocument/2006/relationships/hyperlink" Target="https://download.brainimagelibrary.org/d7/8e/d78e2226de736f24/1U19MH114821-01/SW190619-02A/" TargetMode="External"/><Relationship Id="rId1993" Type="http://schemas.openxmlformats.org/officeDocument/2006/relationships/hyperlink" Target="https://download.brainimagelibrary.org/74/02/7402741313727c9b/tissuecyte_data/0500369513/" TargetMode="External"/><Relationship Id="rId1983" Type="http://schemas.openxmlformats.org/officeDocument/2006/relationships/hyperlink" Target="https://download.brainimagelibrary.org/e2/bb/e2bb765b3d184120/1U19MH114831-01/SW190416-01A/" TargetMode="External"/><Relationship Id="rId1984" Type="http://schemas.openxmlformats.org/officeDocument/2006/relationships/hyperlink" Target="https://download.brainimagelibrary.org/4b/56/4b566d18d8902206/1U19MH114821-01/SW190315-02A/" TargetMode="External"/><Relationship Id="rId1985" Type="http://schemas.openxmlformats.org/officeDocument/2006/relationships/hyperlink" Target="https://download.brainimagelibrary.org/90/a9/90a90c314769c834/1U01MH114829-01/SW191014-01A" TargetMode="External"/><Relationship Id="rId1986" Type="http://schemas.openxmlformats.org/officeDocument/2006/relationships/hyperlink" Target="https://download.brainimagelibrary.org/75/6c/756cd8f5634d1b88/1U19MH114821-01/SW170201-08A" TargetMode="External"/><Relationship Id="rId1987" Type="http://schemas.openxmlformats.org/officeDocument/2006/relationships/hyperlink" Target="https://download.brainimagelibrary.org/75/6c/756cd8f5634d1b88/1U19MH114821-01/SW170816-01A" TargetMode="External"/><Relationship Id="rId1988" Type="http://schemas.openxmlformats.org/officeDocument/2006/relationships/hyperlink" Target="https://download.brainimagelibrary.org/8d/8b/8d8bcf81b690b2de/1U19MH114831-01/SW190528-02A/" TargetMode="External"/><Relationship Id="rId1989" Type="http://schemas.openxmlformats.org/officeDocument/2006/relationships/hyperlink" Target="https://download.brainimagelibrary.org/e2/bb/e2bb765b3d184120/1U19MH114831-01/SW190416-02A/" TargetMode="External"/><Relationship Id="rId1980" Type="http://schemas.openxmlformats.org/officeDocument/2006/relationships/hyperlink" Target="https://download.brainimagelibrary.org/74/02/7402741313727c9b/tissuecyte_data/0500372781/" TargetMode="External"/><Relationship Id="rId1981" Type="http://schemas.openxmlformats.org/officeDocument/2006/relationships/hyperlink" Target="https://download.brainimagelibrary.org/61/90/6190bf65dac65960/1U19MH114831-01/SW191118-04A" TargetMode="External"/><Relationship Id="rId1982" Type="http://schemas.openxmlformats.org/officeDocument/2006/relationships/hyperlink" Target="https://download.brainimagelibrary.org/f1/6e/f16e93e3ff05538e/2018Q4_U19CSHL/SW180314-03B/" TargetMode="External"/><Relationship Id="rId1930" Type="http://schemas.openxmlformats.org/officeDocument/2006/relationships/hyperlink" Target="https://download.brainimagelibrary.org/82/e9/82e9592c90c456ef/1U01MH114829-01/SW181116-01A/" TargetMode="External"/><Relationship Id="rId1931" Type="http://schemas.openxmlformats.org/officeDocument/2006/relationships/hyperlink" Target="https://download.brainimagelibrary.org/54/a4/54a4bfb982e71333/" TargetMode="External"/><Relationship Id="rId1932" Type="http://schemas.openxmlformats.org/officeDocument/2006/relationships/hyperlink" Target="https://download.brainimagelibrary.org/10/78/107872470cdb5226/" TargetMode="External"/><Relationship Id="rId1933" Type="http://schemas.openxmlformats.org/officeDocument/2006/relationships/hyperlink" Target="https://download.brainimagelibrary.org/30/cf/30cf2db35c73ba3c/" TargetMode="External"/><Relationship Id="rId1934" Type="http://schemas.openxmlformats.org/officeDocument/2006/relationships/hyperlink" Target="https://download.brainimagelibrary.org/91/46/91465b8592fa3963/" TargetMode="External"/><Relationship Id="rId1935" Type="http://schemas.openxmlformats.org/officeDocument/2006/relationships/hyperlink" Target="https://download.brainimagelibrary.org/a3/f9/a3f970f21f72c65c/" TargetMode="External"/><Relationship Id="rId1936" Type="http://schemas.openxmlformats.org/officeDocument/2006/relationships/hyperlink" Target="https://download.brainimagelibrary.org/30/1f/301fd2611083f4e1" TargetMode="External"/><Relationship Id="rId1937" Type="http://schemas.openxmlformats.org/officeDocument/2006/relationships/hyperlink" Target="https://download.brainimagelibrary.org/24/1a/241a10cde842c99b/700801541" TargetMode="External"/><Relationship Id="rId1938" Type="http://schemas.openxmlformats.org/officeDocument/2006/relationships/hyperlink" Target="https://download.brainimagelibrary.org/24/1a/241a10cde842c99b/701072075" TargetMode="External"/><Relationship Id="rId1939" Type="http://schemas.openxmlformats.org/officeDocument/2006/relationships/hyperlink" Target="https://download.brainimagelibrary.org/d6/d1/d6d13d0d30ebbb32/701072592/" TargetMode="External"/><Relationship Id="rId1920" Type="http://schemas.openxmlformats.org/officeDocument/2006/relationships/hyperlink" Target="https://download.brainimagelibrary.org/4b/56/4b566d18d8902206/1U19MH114821-01/SW190220-02A/" TargetMode="External"/><Relationship Id="rId1921" Type="http://schemas.openxmlformats.org/officeDocument/2006/relationships/hyperlink" Target="https://download.brainimagelibrary.org/f1/6e/f16e93e3ff05538e/2018Q4_U19CSHL/SW171214-01A/" TargetMode="External"/><Relationship Id="rId1922" Type="http://schemas.openxmlformats.org/officeDocument/2006/relationships/hyperlink" Target="https://download.brainimagelibrary.org/74/02/7402741313727c9b/tissuecyte_data/0500368672/" TargetMode="External"/><Relationship Id="rId1923" Type="http://schemas.openxmlformats.org/officeDocument/2006/relationships/hyperlink" Target="https://download.brainimagelibrary.org/74/02/7402741313727c9b/tissuecyte_data/0500371970/" TargetMode="External"/><Relationship Id="rId1924" Type="http://schemas.openxmlformats.org/officeDocument/2006/relationships/hyperlink" Target="https://download.brainimagelibrary.org/84/c1/84c11fe5e4550ca0/SW171116-01A/" TargetMode="External"/><Relationship Id="rId1925" Type="http://schemas.openxmlformats.org/officeDocument/2006/relationships/hyperlink" Target="https://download.brainimagelibrary.org/4b/56/4b566d18d8902206/1U19MH114821-01/SW190227-09A/" TargetMode="External"/><Relationship Id="rId1926" Type="http://schemas.openxmlformats.org/officeDocument/2006/relationships/hyperlink" Target="https://download.brainimagelibrary.org/4b/56/4b566d18d8902206/1U19MH114821-01/SW190313-02A/" TargetMode="External"/><Relationship Id="rId1927" Type="http://schemas.openxmlformats.org/officeDocument/2006/relationships/hyperlink" Target="https://download.brainimagelibrary.org/4b/56/4b566d18d8902206/1U19MH114821-01/SW190227-08A/" TargetMode="External"/><Relationship Id="rId1928" Type="http://schemas.openxmlformats.org/officeDocument/2006/relationships/hyperlink" Target="https://download.brainimagelibrary.org/04/64/04646ca62a4c2ad4/1U19MH114821-01/SW190613-11A" TargetMode="External"/><Relationship Id="rId1929" Type="http://schemas.openxmlformats.org/officeDocument/2006/relationships/hyperlink" Target="https://download.brainimagelibrary.org/04/64/04646ca62a4c2ad4/1U19MH114821-01/SW190924-03A" TargetMode="External"/><Relationship Id="rId4190" Type="http://schemas.openxmlformats.org/officeDocument/2006/relationships/hyperlink" Target="https://download.brainimagelibrary.org/69/7a/697a07d24603a697/170112_KM_Fezfh2bGFPfemale_processed/" TargetMode="External"/><Relationship Id="rId4192" Type="http://schemas.openxmlformats.org/officeDocument/2006/relationships/hyperlink" Target="https://download.brainimagelibrary.org/69/7a/697a07d24603a697/170225_KM_FezfAi14female_processed/" TargetMode="External"/><Relationship Id="rId4191" Type="http://schemas.openxmlformats.org/officeDocument/2006/relationships/hyperlink" Target="https://download.brainimagelibrary.org/69/7a/697a07d24603a697/170114_KM_Fezfh2bgfpmale_processed/" TargetMode="External"/><Relationship Id="rId4194" Type="http://schemas.openxmlformats.org/officeDocument/2006/relationships/hyperlink" Target="https://download.brainimagelibrary.org/69/7a/697a07d24603a697/170601PlexCreERAi14female_processed/" TargetMode="External"/><Relationship Id="rId4193" Type="http://schemas.openxmlformats.org/officeDocument/2006/relationships/hyperlink" Target="https://download.brainimagelibrary.org/69/7a/697a07d24603a697/170504_KM_FezfAi14female_processed/" TargetMode="External"/><Relationship Id="rId4196" Type="http://schemas.openxmlformats.org/officeDocument/2006/relationships/hyperlink" Target="https://download.brainimagelibrary.org/69/7a/697a07d24603a697/170608_KM_FezfAi14_female_processed/" TargetMode="External"/><Relationship Id="rId4195" Type="http://schemas.openxmlformats.org/officeDocument/2006/relationships/hyperlink" Target="https://download.brainimagelibrary.org/69/7a/697a07d24603a697/170602PlexCreERAi14female_processed/" TargetMode="External"/><Relationship Id="rId4198" Type="http://schemas.openxmlformats.org/officeDocument/2006/relationships/hyperlink" Target="https://download.brainimagelibrary.org/69/7a/697a07d24603a697/170630_KM_fezh2bGFPfemale_processed/" TargetMode="External"/><Relationship Id="rId4197" Type="http://schemas.openxmlformats.org/officeDocument/2006/relationships/hyperlink" Target="https://download.brainimagelibrary.org/69/7a/697a07d24603a697/170622_KM_Fezfh2bGFPmale_processed/" TargetMode="External"/><Relationship Id="rId4199" Type="http://schemas.openxmlformats.org/officeDocument/2006/relationships/hyperlink" Target="https://download.brainimagelibrary.org/69/7a/697a07d24603a697/170706_KM_FezfAi14female_processed/" TargetMode="External"/><Relationship Id="rId1950" Type="http://schemas.openxmlformats.org/officeDocument/2006/relationships/hyperlink" Target="https://download.brainimagelibrary.org/67/8f/678f4a67584490df/1U19MH114831-01/SW211027-03A" TargetMode="External"/><Relationship Id="rId1951" Type="http://schemas.openxmlformats.org/officeDocument/2006/relationships/hyperlink" Target="https://download.brainimagelibrary.org/bb/65/bb65b3ba913c2aa2/1U19MH114831-01/SW220311-01A" TargetMode="External"/><Relationship Id="rId1952" Type="http://schemas.openxmlformats.org/officeDocument/2006/relationships/hyperlink" Target="https://download.brainimagelibrary.org/bb/65/bb65b3ba913c2aa2/1U19MH114831-01/SW220311-03A" TargetMode="External"/><Relationship Id="rId1953" Type="http://schemas.openxmlformats.org/officeDocument/2006/relationships/hyperlink" Target="https://download.brainimagelibrary.org/61/90/6190bf65dac65960/1U19MH114831-01/SW210525-03A" TargetMode="External"/><Relationship Id="rId1954" Type="http://schemas.openxmlformats.org/officeDocument/2006/relationships/hyperlink" Target="https://download.brainimagelibrary.org/be/4e/be4e95b2c36e475b/1U19MH114831-01/SW210724-06A" TargetMode="External"/><Relationship Id="rId1955" Type="http://schemas.openxmlformats.org/officeDocument/2006/relationships/hyperlink" Target="https://download.brainimagelibrary.org/be/4e/be4e95b2c36e475b/1U19MH114831-01/SW210724-03A" TargetMode="External"/><Relationship Id="rId1956" Type="http://schemas.openxmlformats.org/officeDocument/2006/relationships/hyperlink" Target="https://download.brainimagelibrary.org/d9/b8/d9b827f296313258/1U01MH114829-01/SW190716-10A/" TargetMode="External"/><Relationship Id="rId1957" Type="http://schemas.openxmlformats.org/officeDocument/2006/relationships/hyperlink" Target="https://download.brainimagelibrary.org/ec/80/ec8077684d25fc8b/0539058650" TargetMode="External"/><Relationship Id="rId1958" Type="http://schemas.openxmlformats.org/officeDocument/2006/relationships/hyperlink" Target="https://download.brainimagelibrary.org/84/c1/84c11fe5e4550ca0/SW170911-02A/" TargetMode="External"/><Relationship Id="rId1959" Type="http://schemas.openxmlformats.org/officeDocument/2006/relationships/hyperlink" Target="https://download.brainimagelibrary.org/84/c1/84c11fe5e4550ca0/SW171205-02A/" TargetMode="External"/><Relationship Id="rId1940" Type="http://schemas.openxmlformats.org/officeDocument/2006/relationships/hyperlink" Target="https://download.brainimagelibrary.org/d8/33/d833ba8bd931f23f/701071903" TargetMode="External"/><Relationship Id="rId1941" Type="http://schemas.openxmlformats.org/officeDocument/2006/relationships/hyperlink" Target="https://download.brainimagelibrary.org/dd/90/dd90893e7193151f/700801541" TargetMode="External"/><Relationship Id="rId1942" Type="http://schemas.openxmlformats.org/officeDocument/2006/relationships/hyperlink" Target="https://download.brainimagelibrary.org/dd/90/dd90893e7193151f/701071903" TargetMode="External"/><Relationship Id="rId1943" Type="http://schemas.openxmlformats.org/officeDocument/2006/relationships/hyperlink" Target="https://download.brainimagelibrary.org/dd/90/dd90893e7193151f/701072075" TargetMode="External"/><Relationship Id="rId1944" Type="http://schemas.openxmlformats.org/officeDocument/2006/relationships/hyperlink" Target="https://download.brainimagelibrary.org/dd/90/dd90893e7193151f/701072592" TargetMode="External"/><Relationship Id="rId1945" Type="http://schemas.openxmlformats.org/officeDocument/2006/relationships/hyperlink" Target="https://download.brainimagelibrary.org/cf/1c/cf1c1a431ef8d021" TargetMode="External"/><Relationship Id="rId1946" Type="http://schemas.openxmlformats.org/officeDocument/2006/relationships/hyperlink" Target="https://download.brainimagelibrary.org/04/64/04646ca62a4c2ad4/1U19MH114821-01/SW190628-02A" TargetMode="External"/><Relationship Id="rId1947" Type="http://schemas.openxmlformats.org/officeDocument/2006/relationships/hyperlink" Target="https://download.brainimagelibrary.org/d7/8e/d78e2226de736f24/1U19MH114821-01/SW190628-01A/" TargetMode="External"/><Relationship Id="rId1948" Type="http://schemas.openxmlformats.org/officeDocument/2006/relationships/hyperlink" Target="https://download.brainimagelibrary.org/75/6c/756cd8f5634d1b88/1U19MH114821-01/SW160525-01A" TargetMode="External"/><Relationship Id="rId1949" Type="http://schemas.openxmlformats.org/officeDocument/2006/relationships/hyperlink" Target="https://download.brainimagelibrary.org/61/90/6190bf65dac65960/1U19MH114831-01/SW190910-10A" TargetMode="External"/><Relationship Id="rId2423" Type="http://schemas.openxmlformats.org/officeDocument/2006/relationships/hyperlink" Target="https://download.brainimagelibrary.org/e3/62/e362f42457c885a0/190122_JH_HK0085_Tle4LSLflp_TEa_male_processed/" TargetMode="External"/><Relationship Id="rId3755" Type="http://schemas.openxmlformats.org/officeDocument/2006/relationships/hyperlink" Target="https://download.brainimagelibrary.org/0f/e9/0fe994540c98ada7/0539060191/" TargetMode="External"/><Relationship Id="rId2424" Type="http://schemas.openxmlformats.org/officeDocument/2006/relationships/hyperlink" Target="https://download.brainimagelibrary.org/ea/12/ea12de3aeafb34a5/190513_JH_HK0146_Fezf2LSLflp_TEa_female_processed/" TargetMode="External"/><Relationship Id="rId3754" Type="http://schemas.openxmlformats.org/officeDocument/2006/relationships/hyperlink" Target="https://download.brainimagelibrary.org/0f/e9/0fe994540c98ada7/0539060185/" TargetMode="External"/><Relationship Id="rId2425" Type="http://schemas.openxmlformats.org/officeDocument/2006/relationships/hyperlink" Target="https://download.brainimagelibrary.org/82/e9/82e9592c90c456ef/1U01MH114829-01/SW190219-02A/" TargetMode="External"/><Relationship Id="rId3757" Type="http://schemas.openxmlformats.org/officeDocument/2006/relationships/hyperlink" Target="https://download.brainimagelibrary.org/0f/e9/0fe994540c98ada7/0539060598/" TargetMode="External"/><Relationship Id="rId2426" Type="http://schemas.openxmlformats.org/officeDocument/2006/relationships/hyperlink" Target="https://download.brainimagelibrary.org/a5/91/a5913ecb81864927/851858759" TargetMode="External"/><Relationship Id="rId3756" Type="http://schemas.openxmlformats.org/officeDocument/2006/relationships/hyperlink" Target="https://download.brainimagelibrary.org/0f/e9/0fe994540c98ada7/0539060193/" TargetMode="External"/><Relationship Id="rId2427" Type="http://schemas.openxmlformats.org/officeDocument/2006/relationships/hyperlink" Target="https://download.brainimagelibrary.org/69/fe/69fe931fee2b2215/643397120" TargetMode="External"/><Relationship Id="rId3759" Type="http://schemas.openxmlformats.org/officeDocument/2006/relationships/hyperlink" Target="https://download.brainimagelibrary.org/0f/e9/0fe994540c98ada7/0539060604/" TargetMode="External"/><Relationship Id="rId2428" Type="http://schemas.openxmlformats.org/officeDocument/2006/relationships/hyperlink" Target="https://download.brainimagelibrary.org/69/fe/69fe931fee2b2215/758308097" TargetMode="External"/><Relationship Id="rId3758" Type="http://schemas.openxmlformats.org/officeDocument/2006/relationships/hyperlink" Target="https://download.brainimagelibrary.org/0f/e9/0fe994540c98ada7/0539060603/" TargetMode="External"/><Relationship Id="rId2429" Type="http://schemas.openxmlformats.org/officeDocument/2006/relationships/hyperlink" Target="https://download.brainimagelibrary.org/69/fe/69fe931fee2b2215/868096876" TargetMode="External"/><Relationship Id="rId509" Type="http://schemas.openxmlformats.org/officeDocument/2006/relationships/hyperlink" Target="https://download.brainimagelibrary.org/00/9c/009c1e6fcc03ebac/mouseID_w19051004-192867/" TargetMode="External"/><Relationship Id="rId508" Type="http://schemas.openxmlformats.org/officeDocument/2006/relationships/hyperlink" Target="https://download.brainimagelibrary.org/00/9c/009c1e6fcc03ebac/mouseID_w19051003-192868/" TargetMode="External"/><Relationship Id="rId503" Type="http://schemas.openxmlformats.org/officeDocument/2006/relationships/hyperlink" Target="https://download.brainimagelibrary.org/00/9c/009c1e6fcc03ebac/mouseID_19032516-191180/" TargetMode="External"/><Relationship Id="rId502" Type="http://schemas.openxmlformats.org/officeDocument/2006/relationships/hyperlink" Target="https://download.brainimagelibrary.org/00/9c/009c1e6fcc03ebac/mouseID_19032515-191182/" TargetMode="External"/><Relationship Id="rId501" Type="http://schemas.openxmlformats.org/officeDocument/2006/relationships/hyperlink" Target="https://download.brainimagelibrary.org/00/9c/009c1e6fcc03ebac/mouseID_19032514-191183/" TargetMode="External"/><Relationship Id="rId500" Type="http://schemas.openxmlformats.org/officeDocument/2006/relationships/hyperlink" Target="https://download.brainimagelibrary.org/00/9c/009c1e6fcc03ebac/mouseID_19032511-191176/" TargetMode="External"/><Relationship Id="rId507" Type="http://schemas.openxmlformats.org/officeDocument/2006/relationships/hyperlink" Target="https://download.brainimagelibrary.org/00/9c/009c1e6fcc03ebac/mouseID_w19051002-192869/" TargetMode="External"/><Relationship Id="rId506" Type="http://schemas.openxmlformats.org/officeDocument/2006/relationships/hyperlink" Target="https://download.brainimagelibrary.org/00/9c/009c1e6fcc03ebac/mouseID_19032519-191179/" TargetMode="External"/><Relationship Id="rId505" Type="http://schemas.openxmlformats.org/officeDocument/2006/relationships/hyperlink" Target="https://download.brainimagelibrary.org/00/9c/009c1e6fcc03ebac/mouseID_19032518-191177/" TargetMode="External"/><Relationship Id="rId504" Type="http://schemas.openxmlformats.org/officeDocument/2006/relationships/hyperlink" Target="https://download.brainimagelibrary.org/00/9c/009c1e6fcc03ebac/mouseID_19032517-191178/" TargetMode="External"/><Relationship Id="rId3751" Type="http://schemas.openxmlformats.org/officeDocument/2006/relationships/hyperlink" Target="https://download.brainimagelibrary.org/0f/e9/0fe994540c98ada7/0539059997/" TargetMode="External"/><Relationship Id="rId2420" Type="http://schemas.openxmlformats.org/officeDocument/2006/relationships/hyperlink" Target="https://download.brainimagelibrary.org/99/44/9944e41afee98678/190128_JH_HK0089_PlexinD1LSLflp_TEa_female_processed/" TargetMode="External"/><Relationship Id="rId3750" Type="http://schemas.openxmlformats.org/officeDocument/2006/relationships/hyperlink" Target="https://download.brainimagelibrary.org/0f/e9/0fe994540c98ada7/0539059991/" TargetMode="External"/><Relationship Id="rId2421" Type="http://schemas.openxmlformats.org/officeDocument/2006/relationships/hyperlink" Target="https://download.brainimagelibrary.org/a6/c9/a6c9620d1082f01c/190219_JH_HK0104_Fezf2LSLflp_TEa_male_processed/" TargetMode="External"/><Relationship Id="rId3753" Type="http://schemas.openxmlformats.org/officeDocument/2006/relationships/hyperlink" Target="https://download.brainimagelibrary.org/0f/e9/0fe994540c98ada7/0539060009/" TargetMode="External"/><Relationship Id="rId2422" Type="http://schemas.openxmlformats.org/officeDocument/2006/relationships/hyperlink" Target="https://download.brainimagelibrary.org/e0/6f/e06f7c1d5b44e97c/190204_JH_HK0092_Tle4LSLflp_TEa_female_processed/" TargetMode="External"/><Relationship Id="rId3752" Type="http://schemas.openxmlformats.org/officeDocument/2006/relationships/hyperlink" Target="https://download.brainimagelibrary.org/0f/e9/0fe994540c98ada7/0539060001/" TargetMode="External"/><Relationship Id="rId2412" Type="http://schemas.openxmlformats.org/officeDocument/2006/relationships/hyperlink" Target="https://download.brainimagelibrary.org/61/90/6190bf65dac65960/1U19MH114831-01/SW210524-02A" TargetMode="External"/><Relationship Id="rId3744" Type="http://schemas.openxmlformats.org/officeDocument/2006/relationships/hyperlink" Target="https://download.brainimagelibrary.org/0f/e9/0fe994540c98ada7/0539059961/" TargetMode="External"/><Relationship Id="rId2413" Type="http://schemas.openxmlformats.org/officeDocument/2006/relationships/hyperlink" Target="https://download.brainimagelibrary.org/ec/80/ec8077684d25fc8b/0539057316" TargetMode="External"/><Relationship Id="rId3743" Type="http://schemas.openxmlformats.org/officeDocument/2006/relationships/hyperlink" Target="https://download.brainimagelibrary.org/0f/e9/0fe994540c98ada7/0539059959/" TargetMode="External"/><Relationship Id="rId2414" Type="http://schemas.openxmlformats.org/officeDocument/2006/relationships/hyperlink" Target="https://download.brainimagelibrary.org/dd/90/dd90893e7193151f/1087702805" TargetMode="External"/><Relationship Id="rId3746" Type="http://schemas.openxmlformats.org/officeDocument/2006/relationships/hyperlink" Target="https://download.brainimagelibrary.org/0f/e9/0fe994540c98ada7/0539059975/" TargetMode="External"/><Relationship Id="rId2415" Type="http://schemas.openxmlformats.org/officeDocument/2006/relationships/hyperlink" Target="https://download.brainimagelibrary.org/34/9d/349dc22826341236/190919_JH_HK0223_PlexinD1LSLflp_TEa_male_processed" TargetMode="External"/><Relationship Id="rId3745" Type="http://schemas.openxmlformats.org/officeDocument/2006/relationships/hyperlink" Target="https://download.brainimagelibrary.org/0f/e9/0fe994540c98ada7/0539059973/" TargetMode="External"/><Relationship Id="rId2416" Type="http://schemas.openxmlformats.org/officeDocument/2006/relationships/hyperlink" Target="https://download.brainimagelibrary.org/75/90/759028f14c04107b/190923_JH_HK0224_Tle4LSLflp_TEa_male_processed" TargetMode="External"/><Relationship Id="rId3748" Type="http://schemas.openxmlformats.org/officeDocument/2006/relationships/hyperlink" Target="https://download.brainimagelibrary.org/0f/e9/0fe994540c98ada7/0539059985/" TargetMode="External"/><Relationship Id="rId2417" Type="http://schemas.openxmlformats.org/officeDocument/2006/relationships/hyperlink" Target="https://download.brainimagelibrary.org/fa/81/fa8151a909dcb5db/190924_JH_HK0225_Tle4LSLflp_TEa_male_processed" TargetMode="External"/><Relationship Id="rId3747" Type="http://schemas.openxmlformats.org/officeDocument/2006/relationships/hyperlink" Target="https://download.brainimagelibrary.org/0f/e9/0fe994540c98ada7/0539059981/" TargetMode="External"/><Relationship Id="rId2418" Type="http://schemas.openxmlformats.org/officeDocument/2006/relationships/hyperlink" Target="https://download.brainimagelibrary.org/61/c4/61c4b616a757a951/190514_JH_HK0144_Tle4LSLflp_TEa_female_processed/" TargetMode="External"/><Relationship Id="rId2419" Type="http://schemas.openxmlformats.org/officeDocument/2006/relationships/hyperlink" Target="https://download.brainimagelibrary.org/66/84/668442ac77dfdb68/190226_JH_HK0110_Fezf2LSLflp_TEa_female_processed/" TargetMode="External"/><Relationship Id="rId3749" Type="http://schemas.openxmlformats.org/officeDocument/2006/relationships/hyperlink" Target="https://download.brainimagelibrary.org/0f/e9/0fe994540c98ada7/0539059987/" TargetMode="External"/><Relationship Id="rId3740" Type="http://schemas.openxmlformats.org/officeDocument/2006/relationships/hyperlink" Target="https://download.brainimagelibrary.org/0f/e9/0fe994540c98ada7/0539059419/" TargetMode="External"/><Relationship Id="rId2410" Type="http://schemas.openxmlformats.org/officeDocument/2006/relationships/hyperlink" Target="https://download.brainimagelibrary.org/61/90/6190bf65dac65960/1U19MH114831-01/SW210524-05A" TargetMode="External"/><Relationship Id="rId3742" Type="http://schemas.openxmlformats.org/officeDocument/2006/relationships/hyperlink" Target="https://download.brainimagelibrary.org/0f/e9/0fe994540c98ada7/0539059945/" TargetMode="External"/><Relationship Id="rId2411" Type="http://schemas.openxmlformats.org/officeDocument/2006/relationships/hyperlink" Target="https://download.brainimagelibrary.org/be/4e/be4e95b2c36e475b/1U19MH114831-01/SW210723-06A" TargetMode="External"/><Relationship Id="rId3741" Type="http://schemas.openxmlformats.org/officeDocument/2006/relationships/hyperlink" Target="https://download.brainimagelibrary.org/0f/e9/0fe994540c98ada7/0539059421/" TargetMode="External"/><Relationship Id="rId1114" Type="http://schemas.openxmlformats.org/officeDocument/2006/relationships/hyperlink" Target="https://download.brainimagelibrary.org/02/26/02265ddb0dae51de/" TargetMode="External"/><Relationship Id="rId2445" Type="http://schemas.openxmlformats.org/officeDocument/2006/relationships/hyperlink" Target="https://download.brainimagelibrary.org/69/fe/69fe931fee2b2215/902475622" TargetMode="External"/><Relationship Id="rId3777" Type="http://schemas.openxmlformats.org/officeDocument/2006/relationships/hyperlink" Target="https://download.brainimagelibrary.org/0f/e9/0fe994540c98ada7/0539061562/" TargetMode="External"/><Relationship Id="rId1115" Type="http://schemas.openxmlformats.org/officeDocument/2006/relationships/hyperlink" Target="https://download.brainimagelibrary.org/84/aa/84aa97d12a6c17ba/180525_WG_Fezf2lslFlpAnteriorMoPOrofacial_female_processed/" TargetMode="External"/><Relationship Id="rId2446" Type="http://schemas.openxmlformats.org/officeDocument/2006/relationships/hyperlink" Target="https://download.brainimagelibrary.org/69/fe/69fe931fee2b2215/902475774" TargetMode="External"/><Relationship Id="rId3776" Type="http://schemas.openxmlformats.org/officeDocument/2006/relationships/hyperlink" Target="https://download.brainimagelibrary.org/0f/e9/0fe994540c98ada7/0539061521/" TargetMode="External"/><Relationship Id="rId1116" Type="http://schemas.openxmlformats.org/officeDocument/2006/relationships/hyperlink" Target="https://download.brainimagelibrary.org/84/aa/84aa97d12a6c17ba/180605_WG_Tle4lslFlpRPCFA_female_processed/" TargetMode="External"/><Relationship Id="rId2447" Type="http://schemas.openxmlformats.org/officeDocument/2006/relationships/hyperlink" Target="https://download.brainimagelibrary.org/69/fe/69fe931fee2b2215/902487067" TargetMode="External"/><Relationship Id="rId3779" Type="http://schemas.openxmlformats.org/officeDocument/2006/relationships/hyperlink" Target="https://download.brainimagelibrary.org/0f/e9/0fe994540c98ada7/0539061939/" TargetMode="External"/><Relationship Id="rId1117" Type="http://schemas.openxmlformats.org/officeDocument/2006/relationships/hyperlink" Target="https://download.brainimagelibrary.org/84/aa/84aa97d12a6c17ba/180722_WG_PlxnD1lslFlpCFA1female_processed/" TargetMode="External"/><Relationship Id="rId2448" Type="http://schemas.openxmlformats.org/officeDocument/2006/relationships/hyperlink" Target="https://download.brainimagelibrary.org/69/fe/69fe931fee2b2215/902498859" TargetMode="External"/><Relationship Id="rId3778" Type="http://schemas.openxmlformats.org/officeDocument/2006/relationships/hyperlink" Target="https://download.brainimagelibrary.org/0f/e9/0fe994540c98ada7/0539061755/" TargetMode="External"/><Relationship Id="rId1118" Type="http://schemas.openxmlformats.org/officeDocument/2006/relationships/hyperlink" Target="https://download.brainimagelibrary.org/20/7b/207b4b0639225d4e/" TargetMode="External"/><Relationship Id="rId2449" Type="http://schemas.openxmlformats.org/officeDocument/2006/relationships/hyperlink" Target="https://download.brainimagelibrary.org/69/fe/69fe931fee2b2215/902511379" TargetMode="External"/><Relationship Id="rId1119" Type="http://schemas.openxmlformats.org/officeDocument/2006/relationships/hyperlink" Target="https://download.brainimagelibrary.org/49/af/49afef0d65f6c2f0/nfs/data/main/M28/jhuangU19/level_1/200106_plexinD1creER_2_16bit/" TargetMode="External"/><Relationship Id="rId525" Type="http://schemas.openxmlformats.org/officeDocument/2006/relationships/hyperlink" Target="https://download.brainimagelibrary.org/00/9c/009c1e6fcc03ebac/mouseID_w19082909-193651/" TargetMode="External"/><Relationship Id="rId524" Type="http://schemas.openxmlformats.org/officeDocument/2006/relationships/hyperlink" Target="https://download.brainimagelibrary.org/00/9c/009c1e6fcc03ebac/mouseID_w19082908-193650/" TargetMode="External"/><Relationship Id="rId523" Type="http://schemas.openxmlformats.org/officeDocument/2006/relationships/hyperlink" Target="https://download.brainimagelibrary.org/00/9c/009c1e6fcc03ebac/mouseID_w19082905-193647/" TargetMode="External"/><Relationship Id="rId522" Type="http://schemas.openxmlformats.org/officeDocument/2006/relationships/hyperlink" Target="https://download.brainimagelibrary.org/00/9c/009c1e6fcc03ebac/mouseID_w19082904-193646/" TargetMode="External"/><Relationship Id="rId529" Type="http://schemas.openxmlformats.org/officeDocument/2006/relationships/hyperlink" Target="https://download.brainimagelibrary.org/00/9c/009c1e6fcc03ebac/mouseID_w19091705-194090/" TargetMode="External"/><Relationship Id="rId528" Type="http://schemas.openxmlformats.org/officeDocument/2006/relationships/hyperlink" Target="https://download.brainimagelibrary.org/00/9c/009c1e6fcc03ebac/mouseID_w19091704-194089/" TargetMode="External"/><Relationship Id="rId527" Type="http://schemas.openxmlformats.org/officeDocument/2006/relationships/hyperlink" Target="https://download.brainimagelibrary.org/00/9c/009c1e6fcc03ebac/mouseID_w19082925-193666/" TargetMode="External"/><Relationship Id="rId526" Type="http://schemas.openxmlformats.org/officeDocument/2006/relationships/hyperlink" Target="https://download.brainimagelibrary.org/00/9c/009c1e6fcc03ebac/mouseID_w19082922-193663/" TargetMode="External"/><Relationship Id="rId3771" Type="http://schemas.openxmlformats.org/officeDocument/2006/relationships/hyperlink" Target="https://download.brainimagelibrary.org/0f/e9/0fe994540c98ada7/0539061205/" TargetMode="External"/><Relationship Id="rId2440" Type="http://schemas.openxmlformats.org/officeDocument/2006/relationships/hyperlink" Target="https://download.brainimagelibrary.org/69/fe/69fe931fee2b2215/886539074" TargetMode="External"/><Relationship Id="rId3770" Type="http://schemas.openxmlformats.org/officeDocument/2006/relationships/hyperlink" Target="https://download.brainimagelibrary.org/0f/e9/0fe994540c98ada7/0539061194/" TargetMode="External"/><Relationship Id="rId521" Type="http://schemas.openxmlformats.org/officeDocument/2006/relationships/hyperlink" Target="https://download.brainimagelibrary.org/00/9c/009c1e6fcc03ebac/mouseID_w19082902-193644/" TargetMode="External"/><Relationship Id="rId1110" Type="http://schemas.openxmlformats.org/officeDocument/2006/relationships/hyperlink" Target="https://download.brainimagelibrary.org/69/19/6919a5da8261ea78/mouseID_18101517-182280/" TargetMode="External"/><Relationship Id="rId2441" Type="http://schemas.openxmlformats.org/officeDocument/2006/relationships/hyperlink" Target="https://download.brainimagelibrary.org/69/fe/69fe931fee2b2215/886544038" TargetMode="External"/><Relationship Id="rId3773" Type="http://schemas.openxmlformats.org/officeDocument/2006/relationships/hyperlink" Target="https://download.brainimagelibrary.org/0f/e9/0fe994540c98ada7/0539061334/" TargetMode="External"/><Relationship Id="rId520" Type="http://schemas.openxmlformats.org/officeDocument/2006/relationships/hyperlink" Target="https://download.brainimagelibrary.org/00/9c/009c1e6fcc03ebac/mouseID_w19051020-192857/" TargetMode="External"/><Relationship Id="rId1111" Type="http://schemas.openxmlformats.org/officeDocument/2006/relationships/hyperlink" Target="https://download.brainimagelibrary.org/8a/f0/8af04b5469e576a7/mouseID_19112221-195401/" TargetMode="External"/><Relationship Id="rId2442" Type="http://schemas.openxmlformats.org/officeDocument/2006/relationships/hyperlink" Target="https://download.brainimagelibrary.org/69/fe/69fe931fee2b2215/886547084" TargetMode="External"/><Relationship Id="rId3772" Type="http://schemas.openxmlformats.org/officeDocument/2006/relationships/hyperlink" Target="https://download.brainimagelibrary.org/0f/e9/0fe994540c98ada7/0539061243/" TargetMode="External"/><Relationship Id="rId1112" Type="http://schemas.openxmlformats.org/officeDocument/2006/relationships/hyperlink" Target="https://download.brainimagelibrary.org/95/39/953951d23ff7dee2/mouseID_18082511-18973/" TargetMode="External"/><Relationship Id="rId2443" Type="http://schemas.openxmlformats.org/officeDocument/2006/relationships/hyperlink" Target="https://download.brainimagelibrary.org/69/fe/69fe931fee2b2215/902436175" TargetMode="External"/><Relationship Id="rId3775" Type="http://schemas.openxmlformats.org/officeDocument/2006/relationships/hyperlink" Target="https://download.brainimagelibrary.org/0f/e9/0fe994540c98ada7/0539061378/" TargetMode="External"/><Relationship Id="rId1113" Type="http://schemas.openxmlformats.org/officeDocument/2006/relationships/hyperlink" Target="https://download.brainimagelibrary.org/3a/88/3a88a7687ab66069/" TargetMode="External"/><Relationship Id="rId2444" Type="http://schemas.openxmlformats.org/officeDocument/2006/relationships/hyperlink" Target="https://download.brainimagelibrary.org/69/fe/69fe931fee2b2215/902446347" TargetMode="External"/><Relationship Id="rId3774" Type="http://schemas.openxmlformats.org/officeDocument/2006/relationships/hyperlink" Target="https://download.brainimagelibrary.org/0f/e9/0fe994540c98ada7/0539061340/" TargetMode="External"/><Relationship Id="rId1103" Type="http://schemas.openxmlformats.org/officeDocument/2006/relationships/hyperlink" Target="https://download.brainimagelibrary.org/83/60/83606abe7302d595/190607_JH_HK0158_Tle4LSLflp_MOp_RFO_female_processed/" TargetMode="External"/><Relationship Id="rId2434" Type="http://schemas.openxmlformats.org/officeDocument/2006/relationships/hyperlink" Target="https://download.brainimagelibrary.org/69/fe/69fe931fee2b2215/880238289" TargetMode="External"/><Relationship Id="rId3766" Type="http://schemas.openxmlformats.org/officeDocument/2006/relationships/hyperlink" Target="https://download.brainimagelibrary.org/0f/e9/0fe994540c98ada7/0539060875/" TargetMode="External"/><Relationship Id="rId1104" Type="http://schemas.openxmlformats.org/officeDocument/2006/relationships/hyperlink" Target="https://download.brainimagelibrary.org/84/d8/84d8d1c751dff4f3/190325_JH_HK0127_FoxP2_MOp_RFO_male_processed/" TargetMode="External"/><Relationship Id="rId2435" Type="http://schemas.openxmlformats.org/officeDocument/2006/relationships/hyperlink" Target="https://download.brainimagelibrary.org/69/fe/69fe931fee2b2215/880352738" TargetMode="External"/><Relationship Id="rId3765" Type="http://schemas.openxmlformats.org/officeDocument/2006/relationships/hyperlink" Target="https://download.brainimagelibrary.org/0f/e9/0fe994540c98ada7/0539060828/" TargetMode="External"/><Relationship Id="rId1105" Type="http://schemas.openxmlformats.org/officeDocument/2006/relationships/hyperlink" Target="https://download.brainimagelibrary.org/93/77/9377ea05ab62999c/181011_JH_XA0003_Fezf2LSLflp_AGT4_LMC_male_processed/" TargetMode="External"/><Relationship Id="rId2436" Type="http://schemas.openxmlformats.org/officeDocument/2006/relationships/hyperlink" Target="https://download.brainimagelibrary.org/69/fe/69fe931fee2b2215/880462484" TargetMode="External"/><Relationship Id="rId3768" Type="http://schemas.openxmlformats.org/officeDocument/2006/relationships/hyperlink" Target="https://download.brainimagelibrary.org/0f/e9/0fe994540c98ada7/0539061012/" TargetMode="External"/><Relationship Id="rId1106" Type="http://schemas.openxmlformats.org/officeDocument/2006/relationships/hyperlink" Target="https://download.brainimagelibrary.org/e9/2a/e92aa2dc0e14ad4d/180730_WG010_PlxnD1_CFA_female_processed/" TargetMode="External"/><Relationship Id="rId2437" Type="http://schemas.openxmlformats.org/officeDocument/2006/relationships/hyperlink" Target="https://download.brainimagelibrary.org/69/fe/69fe931fee2b2215/880961835" TargetMode="External"/><Relationship Id="rId3767" Type="http://schemas.openxmlformats.org/officeDocument/2006/relationships/hyperlink" Target="https://download.brainimagelibrary.org/0f/e9/0fe994540c98ada7/0539060966/" TargetMode="External"/><Relationship Id="rId1107" Type="http://schemas.openxmlformats.org/officeDocument/2006/relationships/hyperlink" Target="https://download.brainimagelibrary.org/ef/d6/efd6632cecde21fd/190315_JH_HK0119_PlexinD1LSLflp_MOp_RFO_female_processed/" TargetMode="External"/><Relationship Id="rId2438" Type="http://schemas.openxmlformats.org/officeDocument/2006/relationships/hyperlink" Target="https://download.brainimagelibrary.org/69/fe/69fe931fee2b2215/880987037" TargetMode="External"/><Relationship Id="rId1108" Type="http://schemas.openxmlformats.org/officeDocument/2006/relationships/hyperlink" Target="https://download.brainimagelibrary.org/07/51/0751d3f0a5bd672c/mouseID_18110113-182069/" TargetMode="External"/><Relationship Id="rId2439" Type="http://schemas.openxmlformats.org/officeDocument/2006/relationships/hyperlink" Target="https://download.brainimagelibrary.org/69/fe/69fe931fee2b2215/880991732" TargetMode="External"/><Relationship Id="rId3769" Type="http://schemas.openxmlformats.org/officeDocument/2006/relationships/hyperlink" Target="https://download.brainimagelibrary.org/0f/e9/0fe994540c98ada7/0539061156/" TargetMode="External"/><Relationship Id="rId1109" Type="http://schemas.openxmlformats.org/officeDocument/2006/relationships/hyperlink" Target="https://download.brainimagelibrary.org/52/2d/522d38ee2fea3ff5/mouseID_18101514-182278/" TargetMode="External"/><Relationship Id="rId519" Type="http://schemas.openxmlformats.org/officeDocument/2006/relationships/hyperlink" Target="https://download.brainimagelibrary.org/00/9c/009c1e6fcc03ebac/mouseID_w19051017-192863/" TargetMode="External"/><Relationship Id="rId514" Type="http://schemas.openxmlformats.org/officeDocument/2006/relationships/hyperlink" Target="https://download.brainimagelibrary.org/00/9c/009c1e6fcc03ebac/mouseID_w19051010-192861/" TargetMode="External"/><Relationship Id="rId513" Type="http://schemas.openxmlformats.org/officeDocument/2006/relationships/hyperlink" Target="https://download.brainimagelibrary.org/00/9c/009c1e6fcc03ebac/mouseID_w19051009-192860/" TargetMode="External"/><Relationship Id="rId512" Type="http://schemas.openxmlformats.org/officeDocument/2006/relationships/hyperlink" Target="https://download.brainimagelibrary.org/00/9c/009c1e6fcc03ebac/mouseID_w19051007-192858/" TargetMode="External"/><Relationship Id="rId511" Type="http://schemas.openxmlformats.org/officeDocument/2006/relationships/hyperlink" Target="https://download.brainimagelibrary.org/00/9c/009c1e6fcc03ebac/mouseID_w19051006-192865/" TargetMode="External"/><Relationship Id="rId518" Type="http://schemas.openxmlformats.org/officeDocument/2006/relationships/hyperlink" Target="https://download.brainimagelibrary.org/00/9c/009c1e6fcc03ebac/mouseID_w19051015-192853/" TargetMode="External"/><Relationship Id="rId517" Type="http://schemas.openxmlformats.org/officeDocument/2006/relationships/hyperlink" Target="https://download.brainimagelibrary.org/00/9c/009c1e6fcc03ebac/mouseID_w19051013-192862/" TargetMode="External"/><Relationship Id="rId516" Type="http://schemas.openxmlformats.org/officeDocument/2006/relationships/hyperlink" Target="https://download.brainimagelibrary.org/00/9c/009c1e6fcc03ebac/mouseID_w19051012-192856/" TargetMode="External"/><Relationship Id="rId515" Type="http://schemas.openxmlformats.org/officeDocument/2006/relationships/hyperlink" Target="https://download.brainimagelibrary.org/00/9c/009c1e6fcc03ebac/mouseID_w19051011-192855/" TargetMode="External"/><Relationship Id="rId3760" Type="http://schemas.openxmlformats.org/officeDocument/2006/relationships/hyperlink" Target="https://download.brainimagelibrary.org/0f/e9/0fe994540c98ada7/0539060691/" TargetMode="External"/><Relationship Id="rId510" Type="http://schemas.openxmlformats.org/officeDocument/2006/relationships/hyperlink" Target="https://download.brainimagelibrary.org/00/9c/009c1e6fcc03ebac/mouseID_w19051005-192870/" TargetMode="External"/><Relationship Id="rId2430" Type="http://schemas.openxmlformats.org/officeDocument/2006/relationships/hyperlink" Target="https://download.brainimagelibrary.org/69/fe/69fe931fee2b2215/868145983" TargetMode="External"/><Relationship Id="rId3762" Type="http://schemas.openxmlformats.org/officeDocument/2006/relationships/hyperlink" Target="https://download.brainimagelibrary.org/0f/e9/0fe994540c98ada7/0539060739/" TargetMode="External"/><Relationship Id="rId1100" Type="http://schemas.openxmlformats.org/officeDocument/2006/relationships/hyperlink" Target="https://download.brainimagelibrary.org/64/09/6409aba263dd4691/190207_JH_HK0099_Tle4LSLflp_MOp_CFA_processed/" TargetMode="External"/><Relationship Id="rId2431" Type="http://schemas.openxmlformats.org/officeDocument/2006/relationships/hyperlink" Target="https://download.brainimagelibrary.org/69/fe/69fe931fee2b2215/868182038" TargetMode="External"/><Relationship Id="rId3761" Type="http://schemas.openxmlformats.org/officeDocument/2006/relationships/hyperlink" Target="https://download.brainimagelibrary.org/0f/e9/0fe994540c98ada7/0539060693/" TargetMode="External"/><Relationship Id="rId1101" Type="http://schemas.openxmlformats.org/officeDocument/2006/relationships/hyperlink" Target="https://download.brainimagelibrary.org/76/c4/76c48a24b78cad95/181004_JH_WG_PlexinD1LSLflp_CFA_female_processed/" TargetMode="External"/><Relationship Id="rId2432" Type="http://schemas.openxmlformats.org/officeDocument/2006/relationships/hyperlink" Target="https://download.brainimagelibrary.org/69/fe/69fe931fee2b2215/868212204" TargetMode="External"/><Relationship Id="rId3764" Type="http://schemas.openxmlformats.org/officeDocument/2006/relationships/hyperlink" Target="https://download.brainimagelibrary.org/0f/e9/0fe994540c98ada7/0539060788/" TargetMode="External"/><Relationship Id="rId1102" Type="http://schemas.openxmlformats.org/officeDocument/2006/relationships/hyperlink" Target="https://download.brainimagelibrary.org/77/da/77da8e4d3365a9f5/181009_JH_XA0001_PlexinD1LSLflp_AGT4_LMC_male_processed/" TargetMode="External"/><Relationship Id="rId2433" Type="http://schemas.openxmlformats.org/officeDocument/2006/relationships/hyperlink" Target="https://download.brainimagelibrary.org/69/fe/69fe931fee2b2215/868226529" TargetMode="External"/><Relationship Id="rId3763" Type="http://schemas.openxmlformats.org/officeDocument/2006/relationships/hyperlink" Target="https://download.brainimagelibrary.org/0f/e9/0fe994540c98ada7/0539060782/" TargetMode="External"/><Relationship Id="rId3711" Type="http://schemas.openxmlformats.org/officeDocument/2006/relationships/hyperlink" Target="https://download.brainimagelibrary.org/e9/a9/e9a9aaf5a7a7da12/0539057088/" TargetMode="External"/><Relationship Id="rId3710" Type="http://schemas.openxmlformats.org/officeDocument/2006/relationships/hyperlink" Target="https://download.brainimagelibrary.org/e9/a9/e9a9aaf5a7a7da12/0539056673/" TargetMode="External"/><Relationship Id="rId3713" Type="http://schemas.openxmlformats.org/officeDocument/2006/relationships/hyperlink" Target="https://download.brainimagelibrary.org/e9/a9/e9a9aaf5a7a7da12/0539058196/" TargetMode="External"/><Relationship Id="rId3712" Type="http://schemas.openxmlformats.org/officeDocument/2006/relationships/hyperlink" Target="https://download.brainimagelibrary.org/e9/a9/e9a9aaf5a7a7da12/0539057458/" TargetMode="External"/><Relationship Id="rId3715" Type="http://schemas.openxmlformats.org/officeDocument/2006/relationships/hyperlink" Target="https://download.brainimagelibrary.org/e9/a9/e9a9aaf5a7a7da12/0539058563/" TargetMode="External"/><Relationship Id="rId3714" Type="http://schemas.openxmlformats.org/officeDocument/2006/relationships/hyperlink" Target="https://download.brainimagelibrary.org/e9/a9/e9a9aaf5a7a7da12/0539058561/" TargetMode="External"/><Relationship Id="rId3717" Type="http://schemas.openxmlformats.org/officeDocument/2006/relationships/hyperlink" Target="https://download.brainimagelibrary.org/e9/a9/e9a9aaf5a7a7da12/0539059765/" TargetMode="External"/><Relationship Id="rId3716" Type="http://schemas.openxmlformats.org/officeDocument/2006/relationships/hyperlink" Target="https://download.brainimagelibrary.org/e9/a9/e9a9aaf5a7a7da12/0539058575/" TargetMode="External"/><Relationship Id="rId3719" Type="http://schemas.openxmlformats.org/officeDocument/2006/relationships/hyperlink" Target="https://download.brainimagelibrary.org/e9/a9/e9a9aaf5a7a7da12/0539059862/" TargetMode="External"/><Relationship Id="rId3718" Type="http://schemas.openxmlformats.org/officeDocument/2006/relationships/hyperlink" Target="https://download.brainimagelibrary.org/e9/a9/e9a9aaf5a7a7da12/0539059820/" TargetMode="External"/><Relationship Id="rId3700" Type="http://schemas.openxmlformats.org/officeDocument/2006/relationships/hyperlink" Target="https://download.brainimagelibrary.org/e9/a9/e9a9aaf5a7a7da12/0539046946/" TargetMode="External"/><Relationship Id="rId3702" Type="http://schemas.openxmlformats.org/officeDocument/2006/relationships/hyperlink" Target="https://download.brainimagelibrary.org/e9/a9/e9a9aaf5a7a7da12/0539048418/" TargetMode="External"/><Relationship Id="rId3701" Type="http://schemas.openxmlformats.org/officeDocument/2006/relationships/hyperlink" Target="https://download.brainimagelibrary.org/e9/a9/e9a9aaf5a7a7da12/0539048234/" TargetMode="External"/><Relationship Id="rId3704" Type="http://schemas.openxmlformats.org/officeDocument/2006/relationships/hyperlink" Target="https://download.brainimagelibrary.org/e9/a9/e9a9aaf5a7a7da12/0539048626/" TargetMode="External"/><Relationship Id="rId3703" Type="http://schemas.openxmlformats.org/officeDocument/2006/relationships/hyperlink" Target="https://download.brainimagelibrary.org/e9/a9/e9a9aaf5a7a7da12/0539048605/" TargetMode="External"/><Relationship Id="rId3706" Type="http://schemas.openxmlformats.org/officeDocument/2006/relationships/hyperlink" Target="https://download.brainimagelibrary.org/e9/a9/e9a9aaf5a7a7da12/0539049528/" TargetMode="External"/><Relationship Id="rId3705" Type="http://schemas.openxmlformats.org/officeDocument/2006/relationships/hyperlink" Target="https://download.brainimagelibrary.org/e9/a9/e9a9aaf5a7a7da12/0539048977/" TargetMode="External"/><Relationship Id="rId3708" Type="http://schemas.openxmlformats.org/officeDocument/2006/relationships/hyperlink" Target="https://download.brainimagelibrary.org/e9/a9/e9a9aaf5a7a7da12/0539051082/" TargetMode="External"/><Relationship Id="rId3707" Type="http://schemas.openxmlformats.org/officeDocument/2006/relationships/hyperlink" Target="https://download.brainimagelibrary.org/e9/a9/e9a9aaf5a7a7da12/0539049658/" TargetMode="External"/><Relationship Id="rId3709" Type="http://schemas.openxmlformats.org/officeDocument/2006/relationships/hyperlink" Target="https://download.brainimagelibrary.org/e9/a9/e9a9aaf5a7a7da12/0539056354/" TargetMode="External"/><Relationship Id="rId2401" Type="http://schemas.openxmlformats.org/officeDocument/2006/relationships/hyperlink" Target="https://download.brainimagelibrary.org/6e/33/6e33a6c22d6e960a/pU01BGsMFrSNiCM067d210714tNISSLn5/" TargetMode="External"/><Relationship Id="rId3733" Type="http://schemas.openxmlformats.org/officeDocument/2006/relationships/hyperlink" Target="https://download.brainimagelibrary.org/0f/e9/0fe994540c98ada7/0539058212/" TargetMode="External"/><Relationship Id="rId2402" Type="http://schemas.openxmlformats.org/officeDocument/2006/relationships/hyperlink" Target="https://download.brainimagelibrary.org/6e/33/6e33a6c22d6e960a/pU01BGsMFrSNiCM068d210910tNISSLn1/" TargetMode="External"/><Relationship Id="rId3732" Type="http://schemas.openxmlformats.org/officeDocument/2006/relationships/hyperlink" Target="https://download.brainimagelibrary.org/0f/e9/0fe994540c98ada7/0539058066/" TargetMode="External"/><Relationship Id="rId2403" Type="http://schemas.openxmlformats.org/officeDocument/2006/relationships/hyperlink" Target="https://download.brainimagelibrary.org/6e/33/6e33a6c22d6e960a/pU01BGsMFrSNiCM068d210910tNISSLn2/" TargetMode="External"/><Relationship Id="rId3735" Type="http://schemas.openxmlformats.org/officeDocument/2006/relationships/hyperlink" Target="https://download.brainimagelibrary.org/0f/e9/0fe994540c98ada7/0539058765/" TargetMode="External"/><Relationship Id="rId2404" Type="http://schemas.openxmlformats.org/officeDocument/2006/relationships/hyperlink" Target="https://download.brainimagelibrary.org/6e/33/6e33a6c22d6e960a/pU01BGsMFrSNiCM068d210910tNISSLn3/" TargetMode="External"/><Relationship Id="rId3734" Type="http://schemas.openxmlformats.org/officeDocument/2006/relationships/hyperlink" Target="https://download.brainimagelibrary.org/0f/e9/0fe994540c98ada7/0539058397/" TargetMode="External"/><Relationship Id="rId2405" Type="http://schemas.openxmlformats.org/officeDocument/2006/relationships/hyperlink" Target="https://download.brainimagelibrary.org/6e/33/6e33a6c22d6e960a/pU01BGsMFrSNiCM068d210910tNISSLn4/" TargetMode="External"/><Relationship Id="rId3737" Type="http://schemas.openxmlformats.org/officeDocument/2006/relationships/hyperlink" Target="https://download.brainimagelibrary.org/0f/e9/0fe994540c98ada7/0539058811/" TargetMode="External"/><Relationship Id="rId2406" Type="http://schemas.openxmlformats.org/officeDocument/2006/relationships/hyperlink" Target="https://download.brainimagelibrary.org/6e/33/6e33a6c22d6e960a/pU01BGsMFrSNiCM068d210910tNISSLn5/" TargetMode="External"/><Relationship Id="rId3736" Type="http://schemas.openxmlformats.org/officeDocument/2006/relationships/hyperlink" Target="https://download.brainimagelibrary.org/0f/e9/0fe994540c98ada7/0539058802/" TargetMode="External"/><Relationship Id="rId2407" Type="http://schemas.openxmlformats.org/officeDocument/2006/relationships/hyperlink" Target="https://download.brainimagelibrary.org/6e/33/6e33a6c22d6e960a/pU01BGsMFrSNiCM068d210910tNISSLn6/" TargetMode="External"/><Relationship Id="rId3739" Type="http://schemas.openxmlformats.org/officeDocument/2006/relationships/hyperlink" Target="https://download.brainimagelibrary.org/0f/e9/0fe994540c98ada7/0539059417/" TargetMode="External"/><Relationship Id="rId2408" Type="http://schemas.openxmlformats.org/officeDocument/2006/relationships/hyperlink" Target="https://download.brainimagelibrary.org/6e/33/6e33a6c22d6e960a/pU01BGsMFrSNiCM068d210910tNISSLn7/" TargetMode="External"/><Relationship Id="rId3738" Type="http://schemas.openxmlformats.org/officeDocument/2006/relationships/hyperlink" Target="https://download.brainimagelibrary.org/0f/e9/0fe994540c98ada7/0539059053/" TargetMode="External"/><Relationship Id="rId2409" Type="http://schemas.openxmlformats.org/officeDocument/2006/relationships/hyperlink" Target="https://download.brainimagelibrary.org/61/90/6190bf65dac65960/1U19MH114831-01/SW210517-04A" TargetMode="External"/><Relationship Id="rId3731" Type="http://schemas.openxmlformats.org/officeDocument/2006/relationships/hyperlink" Target="https://download.brainimagelibrary.org/0f/e9/0fe994540c98ada7/0539058028/" TargetMode="External"/><Relationship Id="rId2400" Type="http://schemas.openxmlformats.org/officeDocument/2006/relationships/hyperlink" Target="https://download.brainimagelibrary.org/6e/33/6e33a6c22d6e960a/pU01BGsMFrSNiCM067d210714tNISSLn4/" TargetMode="External"/><Relationship Id="rId3730" Type="http://schemas.openxmlformats.org/officeDocument/2006/relationships/hyperlink" Target="https://download.brainimagelibrary.org/0f/e9/0fe994540c98ada7/0539057747/" TargetMode="External"/><Relationship Id="rId3722" Type="http://schemas.openxmlformats.org/officeDocument/2006/relationships/hyperlink" Target="https://download.brainimagelibrary.org/0f/e9/0fe994540c98ada7/0539056973/" TargetMode="External"/><Relationship Id="rId3721" Type="http://schemas.openxmlformats.org/officeDocument/2006/relationships/hyperlink" Target="https://download.brainimagelibrary.org/0f/e9/0fe994540c98ada7/0500370465/" TargetMode="External"/><Relationship Id="rId3724" Type="http://schemas.openxmlformats.org/officeDocument/2006/relationships/hyperlink" Target="https://download.brainimagelibrary.org/0f/e9/0fe994540c98ada7/0539057155/" TargetMode="External"/><Relationship Id="rId3723" Type="http://schemas.openxmlformats.org/officeDocument/2006/relationships/hyperlink" Target="https://download.brainimagelibrary.org/0f/e9/0fe994540c98ada7/0539057107/" TargetMode="External"/><Relationship Id="rId3726" Type="http://schemas.openxmlformats.org/officeDocument/2006/relationships/hyperlink" Target="https://download.brainimagelibrary.org/0f/e9/0fe994540c98ada7/0539057339/" TargetMode="External"/><Relationship Id="rId3725" Type="http://schemas.openxmlformats.org/officeDocument/2006/relationships/hyperlink" Target="https://download.brainimagelibrary.org/0f/e9/0fe994540c98ada7/0539057332/" TargetMode="External"/><Relationship Id="rId3728" Type="http://schemas.openxmlformats.org/officeDocument/2006/relationships/hyperlink" Target="https://download.brainimagelibrary.org/0f/e9/0fe994540c98ada7/0539057565/" TargetMode="External"/><Relationship Id="rId3727" Type="http://schemas.openxmlformats.org/officeDocument/2006/relationships/hyperlink" Target="https://download.brainimagelibrary.org/0f/e9/0fe994540c98ada7/0539057563/" TargetMode="External"/><Relationship Id="rId3729" Type="http://schemas.openxmlformats.org/officeDocument/2006/relationships/hyperlink" Target="https://download.brainimagelibrary.org/0f/e9/0fe994540c98ada7/0539057669/" TargetMode="External"/><Relationship Id="rId3720" Type="http://schemas.openxmlformats.org/officeDocument/2006/relationships/hyperlink" Target="https://download.brainimagelibrary.org/e9/a9/e9a9aaf5a7a7da12/0539060770/" TargetMode="External"/><Relationship Id="rId4206" Type="http://schemas.openxmlformats.org/officeDocument/2006/relationships/hyperlink" Target="https://download.brainimagelibrary.org/69/7a/697a07d24603a697/171020_KM_Tcergh2bGFPmale_processed/" TargetMode="External"/><Relationship Id="rId5538" Type="http://schemas.openxmlformats.org/officeDocument/2006/relationships/hyperlink" Target="https://download.brainimagelibrary.org/54/78/54784078ebb39e72/P10_JL0473/STPT/stitchedImage_ch1" TargetMode="External"/><Relationship Id="rId4205" Type="http://schemas.openxmlformats.org/officeDocument/2006/relationships/hyperlink" Target="https://download.brainimagelibrary.org/69/7a/697a07d24603a697/171017_KM_Tcergh2bGFPfemale_processed/" TargetMode="External"/><Relationship Id="rId5539" Type="http://schemas.openxmlformats.org/officeDocument/2006/relationships/hyperlink" Target="https://download.brainimagelibrary.org/54/78/54784078ebb39e72/P10_JL0474/STPT/stitchedImage_ch1" TargetMode="External"/><Relationship Id="rId4208" Type="http://schemas.openxmlformats.org/officeDocument/2006/relationships/hyperlink" Target="https://download.brainimagelibrary.org/69/7a/697a07d24603a697/171024_KM_Tcergh2bGFPfemale_processed/" TargetMode="External"/><Relationship Id="rId5536" Type="http://schemas.openxmlformats.org/officeDocument/2006/relationships/hyperlink" Target="https://download.brainimagelibrary.org/54/78/54784078ebb39e72/P10_JL0438/STPT/stitchedImage_ch1" TargetMode="External"/><Relationship Id="rId4207" Type="http://schemas.openxmlformats.org/officeDocument/2006/relationships/hyperlink" Target="https://download.brainimagelibrary.org/69/7a/697a07d24603a697/171022_KM_Tcergh2bGFPfemale_processed/" TargetMode="External"/><Relationship Id="rId5537" Type="http://schemas.openxmlformats.org/officeDocument/2006/relationships/hyperlink" Target="https://download.brainimagelibrary.org/54/78/54784078ebb39e72/P10_JL0439/STPT/stitchedImage_ch1" TargetMode="External"/><Relationship Id="rId590" Type="http://schemas.openxmlformats.org/officeDocument/2006/relationships/hyperlink" Target="https://download.brainimagelibrary.org/18/a7/18a7be960ea940f8/pRF1MOUSEsMMrCBrMYiM024d210604tNISSLn1/" TargetMode="External"/><Relationship Id="rId4209" Type="http://schemas.openxmlformats.org/officeDocument/2006/relationships/hyperlink" Target="https://download.brainimagelibrary.org/69/7a/697a07d24603a697/171215_KM_RP_FezAisub_6wks_test_processed/" TargetMode="External"/><Relationship Id="rId589" Type="http://schemas.openxmlformats.org/officeDocument/2006/relationships/hyperlink" Target="https://download.brainimagelibrary.org/18/a7/18a7be960ea940f8/pRF1MOUSEsMMrCBrBSiM025d210610tNISSLn2/" TargetMode="External"/><Relationship Id="rId588" Type="http://schemas.openxmlformats.org/officeDocument/2006/relationships/hyperlink" Target="https://download.brainimagelibrary.org/3e/35/3e3553203fc355ed/665718254" TargetMode="External"/><Relationship Id="rId1170" Type="http://schemas.openxmlformats.org/officeDocument/2006/relationships/hyperlink" Target="https://download.brainimagelibrary.org/f6/30/f6307b2d106bdd50/190329_JH_HK0129_PlexinD1LSLflp_MOs_RG_male_processed/" TargetMode="External"/><Relationship Id="rId1171" Type="http://schemas.openxmlformats.org/officeDocument/2006/relationships/hyperlink" Target="https://download.brainimagelibrary.org/16/a5/16a50e365f275fc2/mouseID_18110102-182061/" TargetMode="External"/><Relationship Id="rId583" Type="http://schemas.openxmlformats.org/officeDocument/2006/relationships/hyperlink" Target="https://download.brainimagelibrary.org/ef/b9/efb9b12ba2fab63d/1004840833" TargetMode="External"/><Relationship Id="rId1172" Type="http://schemas.openxmlformats.org/officeDocument/2006/relationships/hyperlink" Target="https://download.brainimagelibrary.org/2e/31/2e31d0b226c4de3e/mouseID_18121215-182932/" TargetMode="External"/><Relationship Id="rId5530" Type="http://schemas.openxmlformats.org/officeDocument/2006/relationships/hyperlink" Target="https://download.brainimagelibrary.org/54/78/54784078ebb39e72/P10_JL0374/STPT/stitchedImage_ch1" TargetMode="External"/><Relationship Id="rId582" Type="http://schemas.openxmlformats.org/officeDocument/2006/relationships/hyperlink" Target="https://download.brainimagelibrary.org/ef/b9/efb9b12ba2fab63d/1004840721" TargetMode="External"/><Relationship Id="rId1173" Type="http://schemas.openxmlformats.org/officeDocument/2006/relationships/hyperlink" Target="https://download.brainimagelibrary.org/36/cd/36cd086800a14408/mouseID_18101512-182275/" TargetMode="External"/><Relationship Id="rId5531" Type="http://schemas.openxmlformats.org/officeDocument/2006/relationships/hyperlink" Target="https://download.brainimagelibrary.org/54/78/54784078ebb39e72/P10_JL0407/STPT/stitchedImage_ch1" TargetMode="External"/><Relationship Id="rId581" Type="http://schemas.openxmlformats.org/officeDocument/2006/relationships/hyperlink" Target="https://download.brainimagelibrary.org/e8/20/e820c8267a0cbedb/2018Q4_U01/SW180412-03A/" TargetMode="External"/><Relationship Id="rId1174" Type="http://schemas.openxmlformats.org/officeDocument/2006/relationships/hyperlink" Target="https://download.brainimagelibrary.org/55/50/555003a95bda40ec/mouseID_18110103-182062/" TargetMode="External"/><Relationship Id="rId4200" Type="http://schemas.openxmlformats.org/officeDocument/2006/relationships/hyperlink" Target="https://download.brainimagelibrary.org/69/7a/697a07d24603a697/170807_KM_PlexinSnapLSL-EGFPmale_processed/" TargetMode="External"/><Relationship Id="rId580" Type="http://schemas.openxmlformats.org/officeDocument/2006/relationships/hyperlink" Target="https://download.brainimagelibrary.org/61/90/6190bf65dac65960/1U19MH114831-01/SW210311-01A" TargetMode="External"/><Relationship Id="rId1175" Type="http://schemas.openxmlformats.org/officeDocument/2006/relationships/hyperlink" Target="https://download.brainimagelibrary.org/6d/b5/6db5ad6bbb46afcb/mouseID_18082503-18965/" TargetMode="External"/><Relationship Id="rId587" Type="http://schemas.openxmlformats.org/officeDocument/2006/relationships/hyperlink" Target="https://download.brainimagelibrary.org/3e/35/3e3553203fc355ed/665713811" TargetMode="External"/><Relationship Id="rId1176" Type="http://schemas.openxmlformats.org/officeDocument/2006/relationships/hyperlink" Target="https://download.brainimagelibrary.org/6f/2c/6f2cea13d7d94efd/mouseID_unknown-181349/" TargetMode="External"/><Relationship Id="rId4202" Type="http://schemas.openxmlformats.org/officeDocument/2006/relationships/hyperlink" Target="https://download.brainimagelibrary.org/69/7a/697a07d24603a697/171007_KM_Tle4Snap25egfpmale_processed/" TargetMode="External"/><Relationship Id="rId5534" Type="http://schemas.openxmlformats.org/officeDocument/2006/relationships/hyperlink" Target="https://download.brainimagelibrary.org/54/78/54784078ebb39e72/P10_JL0412/STPT/stitchedImage_ch1" TargetMode="External"/><Relationship Id="rId586" Type="http://schemas.openxmlformats.org/officeDocument/2006/relationships/hyperlink" Target="https://download.brainimagelibrary.org/3e/35/3e3553203fc355ed/1004840833" TargetMode="External"/><Relationship Id="rId1177" Type="http://schemas.openxmlformats.org/officeDocument/2006/relationships/hyperlink" Target="https://download.brainimagelibrary.org/a2/6b/a26b3e1028ce1f09/mouseID_19012101-190381/" TargetMode="External"/><Relationship Id="rId4201" Type="http://schemas.openxmlformats.org/officeDocument/2006/relationships/hyperlink" Target="https://download.brainimagelibrary.org/69/7a/697a07d24603a697/170829_KM_Tle4_snap25EGFPrun2_processed/" TargetMode="External"/><Relationship Id="rId5535" Type="http://schemas.openxmlformats.org/officeDocument/2006/relationships/hyperlink" Target="https://download.brainimagelibrary.org/54/78/54784078ebb39e72/P10_JL0413/STPT/stitchedImage_ch1" TargetMode="External"/><Relationship Id="rId585" Type="http://schemas.openxmlformats.org/officeDocument/2006/relationships/hyperlink" Target="https://download.brainimagelibrary.org/3e/35/3e3553203fc355ed/1004840721" TargetMode="External"/><Relationship Id="rId1178" Type="http://schemas.openxmlformats.org/officeDocument/2006/relationships/hyperlink" Target="https://download.brainimagelibrary.org/84/aa/84aa97d12a6c17ba/180402_HK_KM_PlexinLSLflp_ALM_femaleA1_processed/" TargetMode="External"/><Relationship Id="rId4204" Type="http://schemas.openxmlformats.org/officeDocument/2006/relationships/hyperlink" Target="https://download.brainimagelibrary.org/69/7a/697a07d24603a697/171015_KM_Tcergh2bGFPfemale_processed/" TargetMode="External"/><Relationship Id="rId5532" Type="http://schemas.openxmlformats.org/officeDocument/2006/relationships/hyperlink" Target="https://download.brainimagelibrary.org/54/78/54784078ebb39e72/P10_JL0408/STPT/stitchedImage_ch1" TargetMode="External"/><Relationship Id="rId584" Type="http://schemas.openxmlformats.org/officeDocument/2006/relationships/hyperlink" Target="https://download.brainimagelibrary.org/ef/b9/efb9b12ba2fab63d/665718254" TargetMode="External"/><Relationship Id="rId1179" Type="http://schemas.openxmlformats.org/officeDocument/2006/relationships/hyperlink" Target="https://download.brainimagelibrary.org/84/aa/84aa97d12a6c17ba/180410_HK_KM_PlexinD1_ALM_female_processed/" TargetMode="External"/><Relationship Id="rId4203" Type="http://schemas.openxmlformats.org/officeDocument/2006/relationships/hyperlink" Target="https://download.brainimagelibrary.org/69/7a/697a07d24603a697/171014_KM_Tcergh2bGFPfemale_processed/" TargetMode="External"/><Relationship Id="rId5533" Type="http://schemas.openxmlformats.org/officeDocument/2006/relationships/hyperlink" Target="https://download.brainimagelibrary.org/54/78/54784078ebb39e72/P10_JL0411/STPT/stitchedImage_ch1" TargetMode="External"/><Relationship Id="rId1169" Type="http://schemas.openxmlformats.org/officeDocument/2006/relationships/hyperlink" Target="https://download.brainimagelibrary.org/08/a1/08a1310bf23f9af4/190426_JH_HK0134_Tle4LSLflp_MOs_RFA_female_processed" TargetMode="External"/><Relationship Id="rId5527" Type="http://schemas.openxmlformats.org/officeDocument/2006/relationships/hyperlink" Target="https://download.brainimagelibrary.org/54/78/54784078ebb39e72/P10_JL0371/STPT/stitchedImage_ch1" TargetMode="External"/><Relationship Id="rId5528" Type="http://schemas.openxmlformats.org/officeDocument/2006/relationships/hyperlink" Target="https://download.brainimagelibrary.org/54/78/54784078ebb39e72/P10_JL0372/STPT/stitchedImage_ch1" TargetMode="External"/><Relationship Id="rId5525" Type="http://schemas.openxmlformats.org/officeDocument/2006/relationships/hyperlink" Target="https://download.brainimagelibrary.org/54/78/54784078ebb39e72/P10_JL0292/STPT/stitchedImage_ch1" TargetMode="External"/><Relationship Id="rId5526" Type="http://schemas.openxmlformats.org/officeDocument/2006/relationships/hyperlink" Target="https://download.brainimagelibrary.org/54/78/54784078ebb39e72/P10_JL0356/STPT/stitchedImage_ch1" TargetMode="External"/><Relationship Id="rId5529" Type="http://schemas.openxmlformats.org/officeDocument/2006/relationships/hyperlink" Target="https://download.brainimagelibrary.org/54/78/54784078ebb39e72/P10_JL0373/STPT/stitchedImage_ch1" TargetMode="External"/><Relationship Id="rId579" Type="http://schemas.openxmlformats.org/officeDocument/2006/relationships/hyperlink" Target="https://download.brainimagelibrary.org/e8/20/e820c8267a0cbedb/2018Q4_U01/SW180629-02A/" TargetMode="External"/><Relationship Id="rId578" Type="http://schemas.openxmlformats.org/officeDocument/2006/relationships/hyperlink" Target="https://download.brainimagelibrary.org/e8/20/e820c8267a0cbedb/2018Q4_U01/SW171031-01A/" TargetMode="External"/><Relationship Id="rId577" Type="http://schemas.openxmlformats.org/officeDocument/2006/relationships/hyperlink" Target="https://download.brainimagelibrary.org/d9/b8/d9b827f296313258/1U01MH114829-01/SW190422-02A/" TargetMode="External"/><Relationship Id="rId2490" Type="http://schemas.openxmlformats.org/officeDocument/2006/relationships/hyperlink" Target="https://download.brainimagelibrary.org/3e/35/3e3553203fc355ed/1159995431" TargetMode="External"/><Relationship Id="rId1160" Type="http://schemas.openxmlformats.org/officeDocument/2006/relationships/hyperlink" Target="https://download.brainimagelibrary.org/75/6c/756cd8f5634d1b88/1U19MH114821-01/SW220111-01A" TargetMode="External"/><Relationship Id="rId2491" Type="http://schemas.openxmlformats.org/officeDocument/2006/relationships/hyperlink" Target="https://download.brainimagelibrary.org/3e/35/3e3553203fc355ed/1161609703" TargetMode="External"/><Relationship Id="rId572" Type="http://schemas.openxmlformats.org/officeDocument/2006/relationships/hyperlink" Target="https://download.brainimagelibrary.org/6d/d3/6dd376b74bc8b235/pU01BGsHSrCaiS09059d211012tNISSL" TargetMode="External"/><Relationship Id="rId1161" Type="http://schemas.openxmlformats.org/officeDocument/2006/relationships/hyperlink" Target="https://download.brainimagelibrary.org/f1/6e/f16e93e3ff05538e/2018Q4_U19CSHL/SW171201-01A/" TargetMode="External"/><Relationship Id="rId2492" Type="http://schemas.openxmlformats.org/officeDocument/2006/relationships/hyperlink" Target="https://download.brainimagelibrary.org/3e/35/3e3553203fc355ed/872864152" TargetMode="External"/><Relationship Id="rId571" Type="http://schemas.openxmlformats.org/officeDocument/2006/relationships/hyperlink" Target="https://download.brainimagelibrary.org/6d/d3/6dd376b74bc8b235/pU01BGsHSrCaiDK3d211012tNISSL" TargetMode="External"/><Relationship Id="rId1162" Type="http://schemas.openxmlformats.org/officeDocument/2006/relationships/hyperlink" Target="https://download.brainimagelibrary.org/82/e9/82e9592c90c456ef/1U01MH114829-01/SW190423-08A/" TargetMode="External"/><Relationship Id="rId2493" Type="http://schemas.openxmlformats.org/officeDocument/2006/relationships/hyperlink" Target="https://download.brainimagelibrary.org/3e/35/3e3553203fc355ed/872870848" TargetMode="External"/><Relationship Id="rId5520" Type="http://schemas.openxmlformats.org/officeDocument/2006/relationships/hyperlink" Target="https://download.brainimagelibrary.org/54/78/54784078ebb39e72/P08_JL0471/STPT/stitchedImage_ch1" TargetMode="External"/><Relationship Id="rId570" Type="http://schemas.openxmlformats.org/officeDocument/2006/relationships/hyperlink" Target="https://download.brainimagelibrary.org/6d/d3/6dd376b74bc8b235/pU01BGsHSrCaiDK2d211012tNISSL" TargetMode="External"/><Relationship Id="rId1163" Type="http://schemas.openxmlformats.org/officeDocument/2006/relationships/hyperlink" Target="https://download.brainimagelibrary.org/3a/c1/3ac1bdc022d0da78/193379-4" TargetMode="External"/><Relationship Id="rId2494" Type="http://schemas.openxmlformats.org/officeDocument/2006/relationships/hyperlink" Target="https://download.brainimagelibrary.org/dd/90/dd90893e7193151f/1009237596" TargetMode="External"/><Relationship Id="rId1164" Type="http://schemas.openxmlformats.org/officeDocument/2006/relationships/hyperlink" Target="https://download.brainimagelibrary.org/3a/c1/3ac1bdc022d0da78/193644-5" TargetMode="External"/><Relationship Id="rId2495" Type="http://schemas.openxmlformats.org/officeDocument/2006/relationships/hyperlink" Target="https://download.brainimagelibrary.org/dd/90/dd90893e7193151f/1009830175" TargetMode="External"/><Relationship Id="rId576" Type="http://schemas.openxmlformats.org/officeDocument/2006/relationships/hyperlink" Target="https://download.brainimagelibrary.org/61/90/6190bf65dac65960/1U19MH114831-01/SW210517-01A" TargetMode="External"/><Relationship Id="rId1165" Type="http://schemas.openxmlformats.org/officeDocument/2006/relationships/hyperlink" Target="https://download.brainimagelibrary.org/10/3f/103f2c836786416b/181112_JH_HK0060_PlexinD1LSLflp_MOs_male_processed" TargetMode="External"/><Relationship Id="rId2496" Type="http://schemas.openxmlformats.org/officeDocument/2006/relationships/hyperlink" Target="https://download.brainimagelibrary.org/dd/90/dd90893e7193151f/1009830462" TargetMode="External"/><Relationship Id="rId5523" Type="http://schemas.openxmlformats.org/officeDocument/2006/relationships/hyperlink" Target="https://download.brainimagelibrary.org/54/78/54784078ebb39e72/P10_JL0215/STPT/stitchedImage_ch1" TargetMode="External"/><Relationship Id="rId575" Type="http://schemas.openxmlformats.org/officeDocument/2006/relationships/hyperlink" Target="https://download.brainimagelibrary.org/ec/80/ec8077684d25fc8b/0539061735" TargetMode="External"/><Relationship Id="rId1166" Type="http://schemas.openxmlformats.org/officeDocument/2006/relationships/hyperlink" Target="https://download.brainimagelibrary.org/2f/7b/2f7be30ac7784824/191007_JH_HK0228_Tle4LSLflp_MOs_M2ALM_female_processed" TargetMode="External"/><Relationship Id="rId2497" Type="http://schemas.openxmlformats.org/officeDocument/2006/relationships/hyperlink" Target="https://download.brainimagelibrary.org/dd/90/dd90893e7193151f/1009830894" TargetMode="External"/><Relationship Id="rId5524" Type="http://schemas.openxmlformats.org/officeDocument/2006/relationships/hyperlink" Target="https://download.brainimagelibrary.org/54/78/54784078ebb39e72/P10_JL0291/STPT/stitchedImage_ch1" TargetMode="External"/><Relationship Id="rId574" Type="http://schemas.openxmlformats.org/officeDocument/2006/relationships/hyperlink" Target="https://download.brainimagelibrary.org/ec/80/ec8077684d25fc8b/0539058108" TargetMode="External"/><Relationship Id="rId1167" Type="http://schemas.openxmlformats.org/officeDocument/2006/relationships/hyperlink" Target="https://download.brainimagelibrary.org/7c/e4/7ce41c7ea39b474c/191108_JH_HK0234_FoxP2_MOs_RFA_male_processed" TargetMode="External"/><Relationship Id="rId2498" Type="http://schemas.openxmlformats.org/officeDocument/2006/relationships/hyperlink" Target="https://download.brainimagelibrary.org/dd/90/dd90893e7193151f/1030888833" TargetMode="External"/><Relationship Id="rId5521" Type="http://schemas.openxmlformats.org/officeDocument/2006/relationships/hyperlink" Target="https://download.brainimagelibrary.org/54/78/54784078ebb39e72/P08_JM0266/STPT/stitchedImage_ch1" TargetMode="External"/><Relationship Id="rId573" Type="http://schemas.openxmlformats.org/officeDocument/2006/relationships/hyperlink" Target="https://download.brainimagelibrary.org/91/be/91bee264979ace06/190129_JH_HK0090_PlexinD1LSLflp_CA1_hippocampus_female_processed/" TargetMode="External"/><Relationship Id="rId1168" Type="http://schemas.openxmlformats.org/officeDocument/2006/relationships/hyperlink" Target="https://download.brainimagelibrary.org/ff/f2/fff264382a0b61b4/191206_JH_HK0246_Tle4LSLflp_MOs_RFA_male_processed" TargetMode="External"/><Relationship Id="rId2499" Type="http://schemas.openxmlformats.org/officeDocument/2006/relationships/hyperlink" Target="https://download.brainimagelibrary.org/dd/90/dd90893e7193151f/1030889580" TargetMode="External"/><Relationship Id="rId5522" Type="http://schemas.openxmlformats.org/officeDocument/2006/relationships/hyperlink" Target="https://download.brainimagelibrary.org/54/78/54784078ebb39e72/P10_JL0214/STPT/stitchedImage_ch1" TargetMode="External"/><Relationship Id="rId4228" Type="http://schemas.openxmlformats.org/officeDocument/2006/relationships/hyperlink" Target="https://download.brainimagelibrary.org/9b/b5/9bb56ac701a1a957/190829_JH_HK0214_PlexinD1LSLflp_MOs_CFA_male_processed/" TargetMode="External"/><Relationship Id="rId4227" Type="http://schemas.openxmlformats.org/officeDocument/2006/relationships/hyperlink" Target="https://download.brainimagelibrary.org/9a/0c/9a0c15c70b8add5b/home/" TargetMode="External"/><Relationship Id="rId5558" Type="http://schemas.openxmlformats.org/officeDocument/2006/relationships/hyperlink" Target="https://download.brainimagelibrary.org/54/78/54784078ebb39e72/P12_JM0282/STPT/stitchedImage_ch1" TargetMode="External"/><Relationship Id="rId4229" Type="http://schemas.openxmlformats.org/officeDocument/2006/relationships/hyperlink" Target="https://download.brainimagelibrary.org/a3/06/a30623df4845ec3e/190906_JH_HK0215_Tle4LSLflp_VLSl_V2L_female_processed/" TargetMode="External"/><Relationship Id="rId5559" Type="http://schemas.openxmlformats.org/officeDocument/2006/relationships/hyperlink" Target="https://download.brainimagelibrary.org/54/78/54784078ebb39e72/P14_JL0361/STPT/stitchedImage_ch1" TargetMode="External"/><Relationship Id="rId1190" Type="http://schemas.openxmlformats.org/officeDocument/2006/relationships/hyperlink" Target="https://download.brainimagelibrary.org/f1/6e/f16e93e3ff05538e/2018Q4_U19CSHL/SW180202-02A/" TargetMode="External"/><Relationship Id="rId1191" Type="http://schemas.openxmlformats.org/officeDocument/2006/relationships/hyperlink" Target="https://download.brainimagelibrary.org/4b/56/4b566d18d8902206/1U19MH114821-01/SW181220-01A/" TargetMode="External"/><Relationship Id="rId1192" Type="http://schemas.openxmlformats.org/officeDocument/2006/relationships/hyperlink" Target="https://download.brainimagelibrary.org/82/19/82197a758a3b87d2/1U19MH114821-01/SW190315-05A/" TargetMode="External"/><Relationship Id="rId1193" Type="http://schemas.openxmlformats.org/officeDocument/2006/relationships/hyperlink" Target="https://download.brainimagelibrary.org/82/19/82197a758a3b87d2/1U19MH114821-01/SW190315-06A/" TargetMode="External"/><Relationship Id="rId1194" Type="http://schemas.openxmlformats.org/officeDocument/2006/relationships/hyperlink" Target="https://download.brainimagelibrary.org/e8/20/e820c8267a0cbedb/2018Q4_U01/SW180425-03A/" TargetMode="External"/><Relationship Id="rId4220" Type="http://schemas.openxmlformats.org/officeDocument/2006/relationships/hyperlink" Target="https://download.brainimagelibrary.org/4a/c0/4ac0c0d5b6bf2352/190806_JH_HK0200_PlexinD1LSLflp_SSp_S1hindlimb_female_processed/" TargetMode="External"/><Relationship Id="rId5552" Type="http://schemas.openxmlformats.org/officeDocument/2006/relationships/hyperlink" Target="https://download.brainimagelibrary.org/54/78/54784078ebb39e72/P12_JL0475/STPT/stitchedImage_ch1" TargetMode="External"/><Relationship Id="rId1195" Type="http://schemas.openxmlformats.org/officeDocument/2006/relationships/hyperlink" Target="https://download.brainimagelibrary.org/f1/6e/f16e93e3ff05538e/2018Q4_U19CSHL/SW181005-03A/" TargetMode="External"/><Relationship Id="rId5553" Type="http://schemas.openxmlformats.org/officeDocument/2006/relationships/hyperlink" Target="https://download.brainimagelibrary.org/54/78/54784078ebb39e72/P12_JL0476/STPT/stitchedImage_ch1" TargetMode="External"/><Relationship Id="rId1196" Type="http://schemas.openxmlformats.org/officeDocument/2006/relationships/hyperlink" Target="https://download.brainimagelibrary.org/d9/b8/d9b827f296313258/1U01MH114829-01/SW190531-02A/" TargetMode="External"/><Relationship Id="rId4222" Type="http://schemas.openxmlformats.org/officeDocument/2006/relationships/hyperlink" Target="https://download.brainimagelibrary.org/5f/97/5f97820484265501/190823_JH_HK0208_PlexinD1LSLflp_PL_male_processed/" TargetMode="External"/><Relationship Id="rId5550" Type="http://schemas.openxmlformats.org/officeDocument/2006/relationships/hyperlink" Target="https://download.brainimagelibrary.org/54/78/54784078ebb39e72/P12_JL0447/STPT/stitchedImage_ch1" TargetMode="External"/><Relationship Id="rId1197" Type="http://schemas.openxmlformats.org/officeDocument/2006/relationships/hyperlink" Target="https://download.brainimagelibrary.org/f1/6e/f16e93e3ff05538e/2018Q4_U19CSHL/SW181005-01A/" TargetMode="External"/><Relationship Id="rId4221" Type="http://schemas.openxmlformats.org/officeDocument/2006/relationships/hyperlink" Target="https://download.brainimagelibrary.org/58/79/5879dc7592bd873f/home/" TargetMode="External"/><Relationship Id="rId5551" Type="http://schemas.openxmlformats.org/officeDocument/2006/relationships/hyperlink" Target="https://download.brainimagelibrary.org/54/78/54784078ebb39e72/P12_JL0448/STPT/stitchedImage_ch1" TargetMode="External"/><Relationship Id="rId1198" Type="http://schemas.openxmlformats.org/officeDocument/2006/relationships/hyperlink" Target="https://download.brainimagelibrary.org/e8/20/e820c8267a0cbedb/2018Q4_U01/SW180511-01A/" TargetMode="External"/><Relationship Id="rId4224" Type="http://schemas.openxmlformats.org/officeDocument/2006/relationships/hyperlink" Target="https://download.brainimagelibrary.org/75/3f/753f0a97c69dd6d1/190620_JH_HK0166_Tle4LSLflp_SSp_FRT_male_processed/" TargetMode="External"/><Relationship Id="rId5556" Type="http://schemas.openxmlformats.org/officeDocument/2006/relationships/hyperlink" Target="https://download.brainimagelibrary.org/54/78/54784078ebb39e72/P12_JL0533/STPT/stitchedImage_ch1" TargetMode="External"/><Relationship Id="rId1199" Type="http://schemas.openxmlformats.org/officeDocument/2006/relationships/hyperlink" Target="https://download.brainimagelibrary.org/e8/20/e820c8267a0cbedb/2018Q4_U01/SW180425-01A/" TargetMode="External"/><Relationship Id="rId4223" Type="http://schemas.openxmlformats.org/officeDocument/2006/relationships/hyperlink" Target="https://download.brainimagelibrary.org/5f/cf/5fcf8167645409cc/190613_JH_HK0163_Tle4LSLflp_ACAd_cingulate_male_processed/" TargetMode="External"/><Relationship Id="rId5557" Type="http://schemas.openxmlformats.org/officeDocument/2006/relationships/hyperlink" Target="https://download.brainimagelibrary.org/54/78/54784078ebb39e72/P12_JL0554/STPT/stitchedImage_ch1" TargetMode="External"/><Relationship Id="rId4226" Type="http://schemas.openxmlformats.org/officeDocument/2006/relationships/hyperlink" Target="https://download.brainimagelibrary.org/89/4f/894f11719716d433/190625_JH_HK0169_PlexinD1LSLflp_SSs_S2_male_processed/" TargetMode="External"/><Relationship Id="rId5554" Type="http://schemas.openxmlformats.org/officeDocument/2006/relationships/hyperlink" Target="https://download.brainimagelibrary.org/54/78/54784078ebb39e72/P12_JL0477/STPT/stitchedImage_ch1" TargetMode="External"/><Relationship Id="rId4225" Type="http://schemas.openxmlformats.org/officeDocument/2006/relationships/hyperlink" Target="https://download.brainimagelibrary.org/88/7e/887e0e42039498f9/190809_JH_HK0202_PlexinD1LSLflp_MOp_RFO_male_processed/" TargetMode="External"/><Relationship Id="rId5555" Type="http://schemas.openxmlformats.org/officeDocument/2006/relationships/hyperlink" Target="https://download.brainimagelibrary.org/54/78/54784078ebb39e72/P12_JL0483/STPT/stitchedImage_ch1" TargetMode="External"/><Relationship Id="rId4217" Type="http://schemas.openxmlformats.org/officeDocument/2006/relationships/hyperlink" Target="https://download.brainimagelibrary.org/44/30/44304175e9f87e60/home/" TargetMode="External"/><Relationship Id="rId5549" Type="http://schemas.openxmlformats.org/officeDocument/2006/relationships/hyperlink" Target="https://download.brainimagelibrary.org/54/78/54784078ebb39e72/P12_JL0422/STPT/stitchedImage_ch1" TargetMode="External"/><Relationship Id="rId4216" Type="http://schemas.openxmlformats.org/officeDocument/2006/relationships/hyperlink" Target="https://download.brainimagelibrary.org/40/40/4040f8d9f3dcda28/190624_JH_HK0168_PlexinD1LSLflp_VLSl_V2L_male_processed/" TargetMode="External"/><Relationship Id="rId4219" Type="http://schemas.openxmlformats.org/officeDocument/2006/relationships/hyperlink" Target="https://download.brainimagelibrary.org/49/ae/49ae2f1557677bf0/190717_JH_HK0191_PlexiD1LSLfp_PERI_perirhinal_male_processed/" TargetMode="External"/><Relationship Id="rId5547" Type="http://schemas.openxmlformats.org/officeDocument/2006/relationships/hyperlink" Target="https://download.brainimagelibrary.org/54/78/54784078ebb39e72/P12_JL0409/STPT/stitchedImage_ch1" TargetMode="External"/><Relationship Id="rId4218" Type="http://schemas.openxmlformats.org/officeDocument/2006/relationships/hyperlink" Target="https://download.brainimagelibrary.org/48/51/485170adfe4b0c33/190904_JH_WG0007_Fezf2LSLflp_MOp_CFA_male_processed/" TargetMode="External"/><Relationship Id="rId5548" Type="http://schemas.openxmlformats.org/officeDocument/2006/relationships/hyperlink" Target="https://download.brainimagelibrary.org/54/78/54784078ebb39e72/P12_JL0410/STPT/stitchedImage_ch1" TargetMode="External"/><Relationship Id="rId599" Type="http://schemas.openxmlformats.org/officeDocument/2006/relationships/hyperlink" Target="https://download.brainimagelibrary.org/dd/90/dd90893e7193151f/1067604979" TargetMode="External"/><Relationship Id="rId1180" Type="http://schemas.openxmlformats.org/officeDocument/2006/relationships/hyperlink" Target="https://download.brainimagelibrary.org/74/02/7402741313727c9b/tissuecyte_data/0500369687/" TargetMode="External"/><Relationship Id="rId1181" Type="http://schemas.openxmlformats.org/officeDocument/2006/relationships/hyperlink" Target="https://download.brainimagelibrary.org/74/02/7402741313727c9b/tissuecyte_data/0500370309/" TargetMode="External"/><Relationship Id="rId1182" Type="http://schemas.openxmlformats.org/officeDocument/2006/relationships/hyperlink" Target="https://download.brainimagelibrary.org/74/02/7402741313727c9b/tissuecyte_data/0500370523/" TargetMode="External"/><Relationship Id="rId594" Type="http://schemas.openxmlformats.org/officeDocument/2006/relationships/hyperlink" Target="https://download.brainimagelibrary.org/d8/33/d833ba8bd931f23f/1067605482" TargetMode="External"/><Relationship Id="rId1183" Type="http://schemas.openxmlformats.org/officeDocument/2006/relationships/hyperlink" Target="https://download.brainimagelibrary.org/82/e9/82e9592c90c456ef/1U01MH114829-01/SW181030-02A/" TargetMode="External"/><Relationship Id="rId5541" Type="http://schemas.openxmlformats.org/officeDocument/2006/relationships/hyperlink" Target="https://download.brainimagelibrary.org/54/78/54784078ebb39e72/P10_JL0563/STPT/stitchedImage_ch1" TargetMode="External"/><Relationship Id="rId593" Type="http://schemas.openxmlformats.org/officeDocument/2006/relationships/hyperlink" Target="https://download.brainimagelibrary.org/d8/33/d833ba8bd931f23f/1067599469" TargetMode="External"/><Relationship Id="rId1184" Type="http://schemas.openxmlformats.org/officeDocument/2006/relationships/hyperlink" Target="https://download.brainimagelibrary.org/82/e9/82e9592c90c456ef/1U01MH114829-01/SW180503-02A/" TargetMode="External"/><Relationship Id="rId5542" Type="http://schemas.openxmlformats.org/officeDocument/2006/relationships/hyperlink" Target="https://download.brainimagelibrary.org/54/78/54784078ebb39e72/P10_JL0565/STPT/stitchedImage_ch1" TargetMode="External"/><Relationship Id="rId592" Type="http://schemas.openxmlformats.org/officeDocument/2006/relationships/hyperlink" Target="https://download.brainimagelibrary.org/18/a7/18a7be960ea940f8/pRF1MOUSEsMMrCBrMYiM024d210604tNISSLn4/" TargetMode="External"/><Relationship Id="rId1185" Type="http://schemas.openxmlformats.org/officeDocument/2006/relationships/hyperlink" Target="https://download.brainimagelibrary.org/e4/2d/e42d6385cc272c17/SW170829-02A/" TargetMode="External"/><Relationship Id="rId4211" Type="http://schemas.openxmlformats.org/officeDocument/2006/relationships/hyperlink" Target="https://download.brainimagelibrary.org/69/7a/697a07d24603a697/180308_KM_PlexSnapEGFPfemale_processed/" TargetMode="External"/><Relationship Id="rId591" Type="http://schemas.openxmlformats.org/officeDocument/2006/relationships/hyperlink" Target="https://download.brainimagelibrary.org/18/a7/18a7be960ea940f8/pRF1MOUSEsMMrCBrMYiM024d210604tNISSLn3/" TargetMode="External"/><Relationship Id="rId1186" Type="http://schemas.openxmlformats.org/officeDocument/2006/relationships/hyperlink" Target="https://download.brainimagelibrary.org/e4/2d/e42d6385cc272c17/SW170910-01A/" TargetMode="External"/><Relationship Id="rId4210" Type="http://schemas.openxmlformats.org/officeDocument/2006/relationships/hyperlink" Target="https://download.brainimagelibrary.org/69/7a/697a07d24603a697/180221_KM_PlexSnapEGFPfemale_processed/" TargetMode="External"/><Relationship Id="rId5540" Type="http://schemas.openxmlformats.org/officeDocument/2006/relationships/hyperlink" Target="https://download.brainimagelibrary.org/54/78/54784078ebb39e72/P10_JL0504/STPT/stitchedImage_ch1" TargetMode="External"/><Relationship Id="rId598" Type="http://schemas.openxmlformats.org/officeDocument/2006/relationships/hyperlink" Target="https://download.brainimagelibrary.org/dd/90/dd90893e7193151f/1067599469" TargetMode="External"/><Relationship Id="rId1187" Type="http://schemas.openxmlformats.org/officeDocument/2006/relationships/hyperlink" Target="https://download.brainimagelibrary.org/e4/2d/e42d6385cc272c17/SW170829-01A/" TargetMode="External"/><Relationship Id="rId4213" Type="http://schemas.openxmlformats.org/officeDocument/2006/relationships/hyperlink" Target="https://download.brainimagelibrary.org/06/ea/06ea02c3bf50c7b9/190805_JH_HK0199_PlexinD1LSLflp_MOp_FRT_female_processed/" TargetMode="External"/><Relationship Id="rId5545" Type="http://schemas.openxmlformats.org/officeDocument/2006/relationships/hyperlink" Target="https://download.brainimagelibrary.org/54/78/54784078ebb39e72/P12_JL0293/STPT/stitchedImage_ch1" TargetMode="External"/><Relationship Id="rId597" Type="http://schemas.openxmlformats.org/officeDocument/2006/relationships/hyperlink" Target="https://download.brainimagelibrary.org/dd/90/dd90893e7193151f/1065922963" TargetMode="External"/><Relationship Id="rId1188" Type="http://schemas.openxmlformats.org/officeDocument/2006/relationships/hyperlink" Target="https://download.brainimagelibrary.org/84/c1/84c11fe5e4550ca0/SW170711-03B/" TargetMode="External"/><Relationship Id="rId4212" Type="http://schemas.openxmlformats.org/officeDocument/2006/relationships/hyperlink" Target="https://download.brainimagelibrary.org/69/7a/697a07d24603a697/180715_KM001_AdcyapHGfemale_processed/" TargetMode="External"/><Relationship Id="rId5546" Type="http://schemas.openxmlformats.org/officeDocument/2006/relationships/hyperlink" Target="https://download.brainimagelibrary.org/54/78/54784078ebb39e72/P12_JL0379/STPT/stitchedImage_ch1" TargetMode="External"/><Relationship Id="rId596" Type="http://schemas.openxmlformats.org/officeDocument/2006/relationships/hyperlink" Target="https://download.brainimagelibrary.org/dd/90/dd90893e7193151f/1065913190" TargetMode="External"/><Relationship Id="rId1189" Type="http://schemas.openxmlformats.org/officeDocument/2006/relationships/hyperlink" Target="https://download.brainimagelibrary.org/d7/a0/d7a0f9003b992e3b/SW180202-01A/" TargetMode="External"/><Relationship Id="rId4215" Type="http://schemas.openxmlformats.org/officeDocument/2006/relationships/hyperlink" Target="https://download.brainimagelibrary.org/2b/6e/2b6e48dc425d16db/190903_JH_WG0006_Fezf2LSLflp_MOp_CFA_female_processed/" TargetMode="External"/><Relationship Id="rId5543" Type="http://schemas.openxmlformats.org/officeDocument/2006/relationships/hyperlink" Target="https://download.brainimagelibrary.org/54/78/54784078ebb39e72/P12_JL0137/STPT/stitchedImage_ch1" TargetMode="External"/><Relationship Id="rId595" Type="http://schemas.openxmlformats.org/officeDocument/2006/relationships/hyperlink" Target="https://download.brainimagelibrary.org/85/f4/85f4b93699151f1c/1065913190" TargetMode="External"/><Relationship Id="rId4214" Type="http://schemas.openxmlformats.org/officeDocument/2006/relationships/hyperlink" Target="https://download.brainimagelibrary.org/14/29/1429e138f14a6e6a/home/" TargetMode="External"/><Relationship Id="rId5544" Type="http://schemas.openxmlformats.org/officeDocument/2006/relationships/hyperlink" Target="https://download.brainimagelibrary.org/54/78/54784078ebb39e72/P12_JL0138/STPT/stitchedImage_ch1" TargetMode="External"/><Relationship Id="rId1136" Type="http://schemas.openxmlformats.org/officeDocument/2006/relationships/hyperlink" Target="https://download.brainimagelibrary.org/90/a9/90a90c314769c834/1U01MH114829-01/SW191001-05A" TargetMode="External"/><Relationship Id="rId2467" Type="http://schemas.openxmlformats.org/officeDocument/2006/relationships/hyperlink" Target="https://download.brainimagelibrary.org/d6/d1/d6d13d0d30ebbb32/758285403/" TargetMode="External"/><Relationship Id="rId3799" Type="http://schemas.openxmlformats.org/officeDocument/2006/relationships/hyperlink" Target="https://download.brainimagelibrary.org/e8/b8/e8b80ee083b2aa78/0539057499/" TargetMode="External"/><Relationship Id="rId1137" Type="http://schemas.openxmlformats.org/officeDocument/2006/relationships/hyperlink" Target="https://download.brainimagelibrary.org/e4/2d/e42d6385cc272c17/SW170917-01A/" TargetMode="External"/><Relationship Id="rId2468" Type="http://schemas.openxmlformats.org/officeDocument/2006/relationships/hyperlink" Target="https://download.brainimagelibrary.org/d6/d1/d6d13d0d30ebbb32/758286194/" TargetMode="External"/><Relationship Id="rId3798" Type="http://schemas.openxmlformats.org/officeDocument/2006/relationships/hyperlink" Target="https://download.brainimagelibrary.org/e8/b8/e8b80ee083b2aa78/0539057497/" TargetMode="External"/><Relationship Id="rId1138" Type="http://schemas.openxmlformats.org/officeDocument/2006/relationships/hyperlink" Target="https://download.brainimagelibrary.org/e4/2d/e42d6385cc272c17/SW171130-01A/" TargetMode="External"/><Relationship Id="rId2469" Type="http://schemas.openxmlformats.org/officeDocument/2006/relationships/hyperlink" Target="https://download.brainimagelibrary.org/d6/d1/d6d13d0d30ebbb32/758311336/" TargetMode="External"/><Relationship Id="rId1139" Type="http://schemas.openxmlformats.org/officeDocument/2006/relationships/hyperlink" Target="https://download.brainimagelibrary.org/f1/6e/f16e93e3ff05538e/2018Q4_U19CSHL/SW171130-03A/" TargetMode="External"/><Relationship Id="rId547" Type="http://schemas.openxmlformats.org/officeDocument/2006/relationships/hyperlink" Target="https://download.brainimagelibrary.org/59/d1/59d13d123d32ec8a/Oxt_GFP_M_M2_181120" TargetMode="External"/><Relationship Id="rId546" Type="http://schemas.openxmlformats.org/officeDocument/2006/relationships/hyperlink" Target="https://download.brainimagelibrary.org/39/e9/39e9a700e8e7e0dd/Pdyn_GFP_M_M7_191224" TargetMode="External"/><Relationship Id="rId545" Type="http://schemas.openxmlformats.org/officeDocument/2006/relationships/hyperlink" Target="https://download.brainimagelibrary.org/2c/75/2c75200e414abb0a/SERT_GFP_F_F5_200127" TargetMode="External"/><Relationship Id="rId544" Type="http://schemas.openxmlformats.org/officeDocument/2006/relationships/hyperlink" Target="https://download.brainimagelibrary.org/12/56/1256980b75bbf7de/Pdyn_GFP_M_M6_191223" TargetMode="External"/><Relationship Id="rId549" Type="http://schemas.openxmlformats.org/officeDocument/2006/relationships/hyperlink" Target="https://download.brainimagelibrary.org/a2/a7/a2a71a01ed7a9d9f/SERT_GFP_F_F1_200114" TargetMode="External"/><Relationship Id="rId548" Type="http://schemas.openxmlformats.org/officeDocument/2006/relationships/hyperlink" Target="https://download.brainimagelibrary.org/63/33/6333ed3e409e9a6b/SERT_GFP_M_M5_200106" TargetMode="External"/><Relationship Id="rId3791" Type="http://schemas.openxmlformats.org/officeDocument/2006/relationships/hyperlink" Target="https://download.brainimagelibrary.org/e8/b8/e8b80ee083b2aa78/0539057131/" TargetMode="External"/><Relationship Id="rId2460" Type="http://schemas.openxmlformats.org/officeDocument/2006/relationships/hyperlink" Target="https://download.brainimagelibrary.org/49/e6/49e6114ba67eda01/1030888833" TargetMode="External"/><Relationship Id="rId3790" Type="http://schemas.openxmlformats.org/officeDocument/2006/relationships/hyperlink" Target="https://download.brainimagelibrary.org/e8/b8/e8b80ee083b2aa78/0539057127/" TargetMode="External"/><Relationship Id="rId1130" Type="http://schemas.openxmlformats.org/officeDocument/2006/relationships/hyperlink" Target="https://download.brainimagelibrary.org/73/18/7318c6ca1f90e51f/XC118" TargetMode="External"/><Relationship Id="rId2461" Type="http://schemas.openxmlformats.org/officeDocument/2006/relationships/hyperlink" Target="https://download.brainimagelibrary.org/49/e6/49e6114ba67eda01/1053918256" TargetMode="External"/><Relationship Id="rId3793" Type="http://schemas.openxmlformats.org/officeDocument/2006/relationships/hyperlink" Target="https://download.brainimagelibrary.org/e8/b8/e8b80ee083b2aa78/0539057197/" TargetMode="External"/><Relationship Id="rId1131" Type="http://schemas.openxmlformats.org/officeDocument/2006/relationships/hyperlink" Target="https://download.brainimagelibrary.org/4b/56/4b566d18d8902206/1U19MH114821-01/SW171101-02A/" TargetMode="External"/><Relationship Id="rId2462" Type="http://schemas.openxmlformats.org/officeDocument/2006/relationships/hyperlink" Target="https://download.brainimagelibrary.org/49/e6/49e6114ba67eda01/742954760" TargetMode="External"/><Relationship Id="rId3792" Type="http://schemas.openxmlformats.org/officeDocument/2006/relationships/hyperlink" Target="https://download.brainimagelibrary.org/e8/b8/e8b80ee083b2aa78/0539057133/" TargetMode="External"/><Relationship Id="rId543" Type="http://schemas.openxmlformats.org/officeDocument/2006/relationships/hyperlink" Target="https://download.brainimagelibrary.org/03/cf/03cfa53d78d33efd/SERT_GFP_M_M7_200108" TargetMode="External"/><Relationship Id="rId1132" Type="http://schemas.openxmlformats.org/officeDocument/2006/relationships/hyperlink" Target="https://download.brainimagelibrary.org/82/e9/82e9592c90c456ef/1U01MH114829-01/SW181031-02A/" TargetMode="External"/><Relationship Id="rId2463" Type="http://schemas.openxmlformats.org/officeDocument/2006/relationships/hyperlink" Target="https://download.brainimagelibrary.org/49/e6/49e6114ba67eda01/742954806" TargetMode="External"/><Relationship Id="rId3795" Type="http://schemas.openxmlformats.org/officeDocument/2006/relationships/hyperlink" Target="https://download.brainimagelibrary.org/e8/b8/e8b80ee083b2aa78/0539057362/" TargetMode="External"/><Relationship Id="rId542" Type="http://schemas.openxmlformats.org/officeDocument/2006/relationships/hyperlink" Target="https://download.brainimagelibrary.org/ee/01/ee01a74d90e26226/mouseID_463865-192341/" TargetMode="External"/><Relationship Id="rId1133" Type="http://schemas.openxmlformats.org/officeDocument/2006/relationships/hyperlink" Target="https://download.brainimagelibrary.org/d9/b8/d9b827f296313258/1U01MH114829-01/SW190606-02A/" TargetMode="External"/><Relationship Id="rId2464" Type="http://schemas.openxmlformats.org/officeDocument/2006/relationships/hyperlink" Target="https://download.brainimagelibrary.org/49/e6/49e6114ba67eda01/742955689" TargetMode="External"/><Relationship Id="rId3794" Type="http://schemas.openxmlformats.org/officeDocument/2006/relationships/hyperlink" Target="https://download.brainimagelibrary.org/e8/b8/e8b80ee083b2aa78/0539057313/" TargetMode="External"/><Relationship Id="rId541" Type="http://schemas.openxmlformats.org/officeDocument/2006/relationships/hyperlink" Target="https://download.brainimagelibrary.org/ee/01/ee01a74d90e26226/mouseID_396477-18869/" TargetMode="External"/><Relationship Id="rId1134" Type="http://schemas.openxmlformats.org/officeDocument/2006/relationships/hyperlink" Target="https://download.brainimagelibrary.org/d9/b8/d9b827f296313258/1U01MH114829-01/SW190606-01A/" TargetMode="External"/><Relationship Id="rId2465" Type="http://schemas.openxmlformats.org/officeDocument/2006/relationships/hyperlink" Target="https://download.brainimagelibrary.org/49/e6/49e6114ba67eda01/759960718" TargetMode="External"/><Relationship Id="rId3797" Type="http://schemas.openxmlformats.org/officeDocument/2006/relationships/hyperlink" Target="https://download.brainimagelibrary.org/e8/b8/e8b80ee083b2aa78/0539057455/" TargetMode="External"/><Relationship Id="rId540" Type="http://schemas.openxmlformats.org/officeDocument/2006/relationships/hyperlink" Target="https://download.brainimagelibrary.org/ee/01/ee01a74d90e26226/mouseID_374712-18453/" TargetMode="External"/><Relationship Id="rId1135" Type="http://schemas.openxmlformats.org/officeDocument/2006/relationships/hyperlink" Target="https://download.brainimagelibrary.org/4b/56/4b566d18d8902206/1U19MH114821-01/SW181220-02A/" TargetMode="External"/><Relationship Id="rId2466" Type="http://schemas.openxmlformats.org/officeDocument/2006/relationships/hyperlink" Target="https://download.brainimagelibrary.org/49/e6/49e6114ba67eda01/911028006" TargetMode="External"/><Relationship Id="rId3796" Type="http://schemas.openxmlformats.org/officeDocument/2006/relationships/hyperlink" Target="https://download.brainimagelibrary.org/e8/b8/e8b80ee083b2aa78/0539057381/" TargetMode="External"/><Relationship Id="rId1125" Type="http://schemas.openxmlformats.org/officeDocument/2006/relationships/hyperlink" Target="https://download.brainimagelibrary.org/74/02/7402741313727c9b/tissuecyte_data/0500371967/" TargetMode="External"/><Relationship Id="rId2456" Type="http://schemas.openxmlformats.org/officeDocument/2006/relationships/hyperlink" Target="https://download.brainimagelibrary.org/24/1a/241a10cde842c99b/758996755" TargetMode="External"/><Relationship Id="rId3788" Type="http://schemas.openxmlformats.org/officeDocument/2006/relationships/hyperlink" Target="https://download.brainimagelibrary.org/e8/b8/e8b80ee083b2aa78/0539056949/" TargetMode="External"/><Relationship Id="rId1126" Type="http://schemas.openxmlformats.org/officeDocument/2006/relationships/hyperlink" Target="https://download.brainimagelibrary.org/7c/22/7c226f01560e4307/181105_JH_WG0004_Tle4LSLflp_HWD1_female_processed/" TargetMode="External"/><Relationship Id="rId2457" Type="http://schemas.openxmlformats.org/officeDocument/2006/relationships/hyperlink" Target="https://download.brainimagelibrary.org/24/1a/241a10cde842c99b/759006530" TargetMode="External"/><Relationship Id="rId3787" Type="http://schemas.openxmlformats.org/officeDocument/2006/relationships/hyperlink" Target="https://download.brainimagelibrary.org/e8/b8/e8b80ee083b2aa78/0539056947/" TargetMode="External"/><Relationship Id="rId1127" Type="http://schemas.openxmlformats.org/officeDocument/2006/relationships/hyperlink" Target="https://download.brainimagelibrary.org/d0/01/d001931709222fd1/181106_JH_WG0005_Tle4LSLflp_HWD1_female_processed/" TargetMode="External"/><Relationship Id="rId2458" Type="http://schemas.openxmlformats.org/officeDocument/2006/relationships/hyperlink" Target="https://download.brainimagelibrary.org/49/e6/49e6114ba67eda01/1009830462" TargetMode="External"/><Relationship Id="rId1128" Type="http://schemas.openxmlformats.org/officeDocument/2006/relationships/hyperlink" Target="https://download.brainimagelibrary.org/e3/c0/e3c0a5f1746e8c9a/181107_JH_WG0002_Fezf2LSLflp_HWD1_male_processed/" TargetMode="External"/><Relationship Id="rId2459" Type="http://schemas.openxmlformats.org/officeDocument/2006/relationships/hyperlink" Target="https://download.brainimagelibrary.org/49/e6/49e6114ba67eda01/1009830894" TargetMode="External"/><Relationship Id="rId3789" Type="http://schemas.openxmlformats.org/officeDocument/2006/relationships/hyperlink" Target="https://download.brainimagelibrary.org/e8/b8/e8b80ee083b2aa78/0539057087/" TargetMode="External"/><Relationship Id="rId1129" Type="http://schemas.openxmlformats.org/officeDocument/2006/relationships/hyperlink" Target="https://download.brainimagelibrary.org/73/18/7318c6ca1f90e51f/XC117" TargetMode="External"/><Relationship Id="rId536" Type="http://schemas.openxmlformats.org/officeDocument/2006/relationships/hyperlink" Target="https://download.brainimagelibrary.org/ee/01/ee01a74d90e26226/mouseID_342870-17541/" TargetMode="External"/><Relationship Id="rId535" Type="http://schemas.openxmlformats.org/officeDocument/2006/relationships/hyperlink" Target="https://download.brainimagelibrary.org/ee/01/ee01a74d90e26226/mouseID_327010-17298/" TargetMode="External"/><Relationship Id="rId534" Type="http://schemas.openxmlformats.org/officeDocument/2006/relationships/hyperlink" Target="https://download.brainimagelibrary.org/00/9c/009c1e6fcc03ebac/mouseID_w19091710-194095/" TargetMode="External"/><Relationship Id="rId533" Type="http://schemas.openxmlformats.org/officeDocument/2006/relationships/hyperlink" Target="https://download.brainimagelibrary.org/00/9c/009c1e6fcc03ebac/mouseID_w19091709-194094/" TargetMode="External"/><Relationship Id="rId539" Type="http://schemas.openxmlformats.org/officeDocument/2006/relationships/hyperlink" Target="https://download.brainimagelibrary.org/ee/01/ee01a74d90e26226/mouseID_369739-18459/" TargetMode="External"/><Relationship Id="rId538" Type="http://schemas.openxmlformats.org/officeDocument/2006/relationships/hyperlink" Target="https://download.brainimagelibrary.org/ee/01/ee01a74d90e26226/mouseID_351325-17786/" TargetMode="External"/><Relationship Id="rId537" Type="http://schemas.openxmlformats.org/officeDocument/2006/relationships/hyperlink" Target="https://download.brainimagelibrary.org/ee/01/ee01a74d90e26226/mouseID_344548-17542/" TargetMode="External"/><Relationship Id="rId3780" Type="http://schemas.openxmlformats.org/officeDocument/2006/relationships/hyperlink" Target="https://download.brainimagelibrary.org/e8/b8/e8b80ee083b2aa78/0539056397/" TargetMode="External"/><Relationship Id="rId2450" Type="http://schemas.openxmlformats.org/officeDocument/2006/relationships/hyperlink" Target="https://download.brainimagelibrary.org/69/fe/69fe931fee2b2215/902531223" TargetMode="External"/><Relationship Id="rId3782" Type="http://schemas.openxmlformats.org/officeDocument/2006/relationships/hyperlink" Target="https://download.brainimagelibrary.org/e8/b8/e8b80ee083b2aa78/0539056575/" TargetMode="External"/><Relationship Id="rId1120" Type="http://schemas.openxmlformats.org/officeDocument/2006/relationships/hyperlink" Target="https://download.brainimagelibrary.org/5a/d0/5ad03ec0cbe145a4/" TargetMode="External"/><Relationship Id="rId2451" Type="http://schemas.openxmlformats.org/officeDocument/2006/relationships/hyperlink" Target="https://download.brainimagelibrary.org/69/fe/69fe931fee2b2215/902534917" TargetMode="External"/><Relationship Id="rId3781" Type="http://schemas.openxmlformats.org/officeDocument/2006/relationships/hyperlink" Target="https://download.brainimagelibrary.org/e8/b8/e8b80ee083b2aa78/0539056504/" TargetMode="External"/><Relationship Id="rId532" Type="http://schemas.openxmlformats.org/officeDocument/2006/relationships/hyperlink" Target="https://download.brainimagelibrary.org/00/9c/009c1e6fcc03ebac/mouseID_w19091708-194093/" TargetMode="External"/><Relationship Id="rId1121" Type="http://schemas.openxmlformats.org/officeDocument/2006/relationships/hyperlink" Target="https://download.brainimagelibrary.org/84/0c/840c424099bdc399/" TargetMode="External"/><Relationship Id="rId2452" Type="http://schemas.openxmlformats.org/officeDocument/2006/relationships/hyperlink" Target="https://download.brainimagelibrary.org/69/fe/69fe931fee2b2215/941707648" TargetMode="External"/><Relationship Id="rId3784" Type="http://schemas.openxmlformats.org/officeDocument/2006/relationships/hyperlink" Target="https://download.brainimagelibrary.org/e8/b8/e8b80ee083b2aa78/0539056719/" TargetMode="External"/><Relationship Id="rId531" Type="http://schemas.openxmlformats.org/officeDocument/2006/relationships/hyperlink" Target="https://download.brainimagelibrary.org/00/9c/009c1e6fcc03ebac/mouseID_w19091707-194092/" TargetMode="External"/><Relationship Id="rId1122" Type="http://schemas.openxmlformats.org/officeDocument/2006/relationships/hyperlink" Target="https://download.brainimagelibrary.org/a4/9b/a49b470d97307c92/" TargetMode="External"/><Relationship Id="rId2453" Type="http://schemas.openxmlformats.org/officeDocument/2006/relationships/hyperlink" Target="https://download.brainimagelibrary.org/69/fe/69fe931fee2b2215/941862585" TargetMode="External"/><Relationship Id="rId3783" Type="http://schemas.openxmlformats.org/officeDocument/2006/relationships/hyperlink" Target="https://download.brainimagelibrary.org/e8/b8/e8b80ee083b2aa78/0539056641/" TargetMode="External"/><Relationship Id="rId530" Type="http://schemas.openxmlformats.org/officeDocument/2006/relationships/hyperlink" Target="https://download.brainimagelibrary.org/00/9c/009c1e6fcc03ebac/mouseID_w19091706-194091/" TargetMode="External"/><Relationship Id="rId1123" Type="http://schemas.openxmlformats.org/officeDocument/2006/relationships/hyperlink" Target="https://download.brainimagelibrary.org/eb/be/ebbe8d8fa28447e1/" TargetMode="External"/><Relationship Id="rId2454" Type="http://schemas.openxmlformats.org/officeDocument/2006/relationships/hyperlink" Target="https://download.brainimagelibrary.org/69/fe/69fe931fee2b2215/941919377" TargetMode="External"/><Relationship Id="rId3786" Type="http://schemas.openxmlformats.org/officeDocument/2006/relationships/hyperlink" Target="https://download.brainimagelibrary.org/e8/b8/e8b80ee083b2aa78/0539056943/" TargetMode="External"/><Relationship Id="rId1124" Type="http://schemas.openxmlformats.org/officeDocument/2006/relationships/hyperlink" Target="https://download.brainimagelibrary.org/74/02/7402741313727c9b/tissuecyte_data/0500370607/" TargetMode="External"/><Relationship Id="rId2455" Type="http://schemas.openxmlformats.org/officeDocument/2006/relationships/hyperlink" Target="https://download.brainimagelibrary.org/24/1a/241a10cde842c99b/758286002" TargetMode="External"/><Relationship Id="rId3785" Type="http://schemas.openxmlformats.org/officeDocument/2006/relationships/hyperlink" Target="https://download.brainimagelibrary.org/e8/b8/e8b80ee083b2aa78/0539056831/" TargetMode="External"/><Relationship Id="rId1158" Type="http://schemas.openxmlformats.org/officeDocument/2006/relationships/hyperlink" Target="https://download.brainimagelibrary.org/d9/b8/d9b827f296313258/1U01MH114829-01/SW190531-04A/" TargetMode="External"/><Relationship Id="rId2489" Type="http://schemas.openxmlformats.org/officeDocument/2006/relationships/hyperlink" Target="https://download.brainimagelibrary.org/3e/35/3e3553203fc355ed/1138845290" TargetMode="External"/><Relationship Id="rId5516" Type="http://schemas.openxmlformats.org/officeDocument/2006/relationships/hyperlink" Target="https://download.brainimagelibrary.org/54/78/54784078ebb39e72/P08_JL0369/STPT/stitchedImage_ch1" TargetMode="External"/><Relationship Id="rId1159" Type="http://schemas.openxmlformats.org/officeDocument/2006/relationships/hyperlink" Target="https://download.brainimagelibrary.org/d9/b8/d9b827f296313258/1U01MH114829-01/SW190531-03A/" TargetMode="External"/><Relationship Id="rId5517" Type="http://schemas.openxmlformats.org/officeDocument/2006/relationships/hyperlink" Target="https://download.brainimagelibrary.org/54/78/54784078ebb39e72/P08_JL0437/STPT/stitchedImage_ch1" TargetMode="External"/><Relationship Id="rId5514" Type="http://schemas.openxmlformats.org/officeDocument/2006/relationships/hyperlink" Target="https://download.brainimagelibrary.org/54/78/54784078ebb39e72/P08_JL0287/STPT/stitchedImage_ch1" TargetMode="External"/><Relationship Id="rId5515" Type="http://schemas.openxmlformats.org/officeDocument/2006/relationships/hyperlink" Target="https://download.brainimagelibrary.org/54/78/54784078ebb39e72/P08_JL0349/STPT/stitchedImage_ch1" TargetMode="External"/><Relationship Id="rId5518" Type="http://schemas.openxmlformats.org/officeDocument/2006/relationships/hyperlink" Target="https://download.brainimagelibrary.org/54/78/54784078ebb39e72/P08_JL0454/STPT/stitchedImage_ch1" TargetMode="External"/><Relationship Id="rId5519" Type="http://schemas.openxmlformats.org/officeDocument/2006/relationships/hyperlink" Target="https://download.brainimagelibrary.org/54/78/54784078ebb39e72/P08_JL0455/STPT/stitchedImage_ch1" TargetMode="External"/><Relationship Id="rId569" Type="http://schemas.openxmlformats.org/officeDocument/2006/relationships/hyperlink" Target="https://download.brainimagelibrary.org/6d/d3/6dd376b74bc8b235/pU01BGsHSrCai5427d211012tNISSL" TargetMode="External"/><Relationship Id="rId568" Type="http://schemas.openxmlformats.org/officeDocument/2006/relationships/hyperlink" Target="https://download.brainimagelibrary.org/90/a9/90a90c314769c834/1U01MH114829-01/SW190808-06A" TargetMode="External"/><Relationship Id="rId567" Type="http://schemas.openxmlformats.org/officeDocument/2006/relationships/hyperlink" Target="https://download.brainimagelibrary.org/82/19/82197a758a3b87d2/1U19MH114821-01/SW210421-01A/" TargetMode="External"/><Relationship Id="rId566" Type="http://schemas.openxmlformats.org/officeDocument/2006/relationships/hyperlink" Target="https://download.brainimagelibrary.org/d9/b8/d9b827f296313258/1U01MH114829-01/SW190716-08A/" TargetMode="External"/><Relationship Id="rId2480" Type="http://schemas.openxmlformats.org/officeDocument/2006/relationships/hyperlink" Target="https://download.brainimagelibrary.org/d8/33/d833ba8bd931f23f/941896404" TargetMode="External"/><Relationship Id="rId561" Type="http://schemas.openxmlformats.org/officeDocument/2006/relationships/hyperlink" Target="https://download.brainimagelibrary.org/49/95/49954aac37f69aef/1U19MH114831-01/SW181217-02A/" TargetMode="External"/><Relationship Id="rId1150" Type="http://schemas.openxmlformats.org/officeDocument/2006/relationships/hyperlink" Target="https://download.brainimagelibrary.org/99/b9/99b9b98b31227d01/Round_4/SW180509-02A/" TargetMode="External"/><Relationship Id="rId2481" Type="http://schemas.openxmlformats.org/officeDocument/2006/relationships/hyperlink" Target="https://download.brainimagelibrary.org/85/f4/85f4b93699151f1c/819770858" TargetMode="External"/><Relationship Id="rId560" Type="http://schemas.openxmlformats.org/officeDocument/2006/relationships/hyperlink" Target="https://download.brainimagelibrary.org/49/95/49954aac37f69aef/1U19MH114831-01/SW181217-01A/" TargetMode="External"/><Relationship Id="rId1151" Type="http://schemas.openxmlformats.org/officeDocument/2006/relationships/hyperlink" Target="https://download.brainimagelibrary.org/99/b9/99b9b98b31227d01/Round_4/SW180509-05A/" TargetMode="External"/><Relationship Id="rId2482" Type="http://schemas.openxmlformats.org/officeDocument/2006/relationships/hyperlink" Target="https://download.brainimagelibrary.org/85/f4/85f4b93699151f1c/819891764" TargetMode="External"/><Relationship Id="rId1152" Type="http://schemas.openxmlformats.org/officeDocument/2006/relationships/hyperlink" Target="https://download.brainimagelibrary.org/99/b9/99b9b98b31227d01/Round_4/SW180510-01A/" TargetMode="External"/><Relationship Id="rId2483" Type="http://schemas.openxmlformats.org/officeDocument/2006/relationships/hyperlink" Target="https://download.brainimagelibrary.org/ef/b9/efb9b12ba2fab63d/1138817564" TargetMode="External"/><Relationship Id="rId1153" Type="http://schemas.openxmlformats.org/officeDocument/2006/relationships/hyperlink" Target="https://download.brainimagelibrary.org/99/b9/99b9b98b31227d01/Round_4/SW180510-02A/" TargetMode="External"/><Relationship Id="rId2484" Type="http://schemas.openxmlformats.org/officeDocument/2006/relationships/hyperlink" Target="https://download.brainimagelibrary.org/ef/b9/efb9b12ba2fab63d/1138845290" TargetMode="External"/><Relationship Id="rId565" Type="http://schemas.openxmlformats.org/officeDocument/2006/relationships/hyperlink" Target="https://download.brainimagelibrary.org/a0/f9/a0f9d058f6daa3bc/2019-08-08" TargetMode="External"/><Relationship Id="rId1154" Type="http://schemas.openxmlformats.org/officeDocument/2006/relationships/hyperlink" Target="https://download.brainimagelibrary.org/99/b9/99b9b98b31227d01/Round_4/SW180510-03A/" TargetMode="External"/><Relationship Id="rId2485" Type="http://schemas.openxmlformats.org/officeDocument/2006/relationships/hyperlink" Target="https://download.brainimagelibrary.org/ef/b9/efb9b12ba2fab63d/1159995431" TargetMode="External"/><Relationship Id="rId5512" Type="http://schemas.openxmlformats.org/officeDocument/2006/relationships/hyperlink" Target="https://download.brainimagelibrary.org/54/78/54784078ebb39e72/P08_JL0146/STPT/stitchedImage_ch1" TargetMode="External"/><Relationship Id="rId564" Type="http://schemas.openxmlformats.org/officeDocument/2006/relationships/hyperlink" Target="https://download.brainimagelibrary.org/2f/27/2f27b45f2590ec86/2019-09-06" TargetMode="External"/><Relationship Id="rId1155" Type="http://schemas.openxmlformats.org/officeDocument/2006/relationships/hyperlink" Target="https://download.brainimagelibrary.org/99/b9/99b9b98b31227d01/Round_4/SW180510-04A/" TargetMode="External"/><Relationship Id="rId2486" Type="http://schemas.openxmlformats.org/officeDocument/2006/relationships/hyperlink" Target="https://download.brainimagelibrary.org/ef/b9/efb9b12ba2fab63d/1161609703" TargetMode="External"/><Relationship Id="rId5513" Type="http://schemas.openxmlformats.org/officeDocument/2006/relationships/hyperlink" Target="https://download.brainimagelibrary.org/54/78/54784078ebb39e72/P08_JL0286/STPT/stitchedImage_ch1" TargetMode="External"/><Relationship Id="rId563" Type="http://schemas.openxmlformats.org/officeDocument/2006/relationships/hyperlink" Target="https://download.brainimagelibrary.org/49/95/49954aac37f69aef/1U19MH114831-01/SW181219-04A/" TargetMode="External"/><Relationship Id="rId1156" Type="http://schemas.openxmlformats.org/officeDocument/2006/relationships/hyperlink" Target="https://download.brainimagelibrary.org/99/b9/99b9b98b31227d01/Round_4/SW180510-05A/" TargetMode="External"/><Relationship Id="rId2487" Type="http://schemas.openxmlformats.org/officeDocument/2006/relationships/hyperlink" Target="https://download.brainimagelibrary.org/ef/b9/efb9b12ba2fab63d/872864152" TargetMode="External"/><Relationship Id="rId5510" Type="http://schemas.openxmlformats.org/officeDocument/2006/relationships/hyperlink" Target="https://download.brainimagelibrary.org/54/78/54784078ebb39e72/P06_JM0239/STPT/stitchedImage_ch1" TargetMode="External"/><Relationship Id="rId562" Type="http://schemas.openxmlformats.org/officeDocument/2006/relationships/hyperlink" Target="https://download.brainimagelibrary.org/49/95/49954aac37f69aef/1U19MH114831-01/SW181219-01A/" TargetMode="External"/><Relationship Id="rId1157" Type="http://schemas.openxmlformats.org/officeDocument/2006/relationships/hyperlink" Target="https://download.brainimagelibrary.org/99/b9/99b9b98b31227d01/Round_4/SW180606-05A/" TargetMode="External"/><Relationship Id="rId2488" Type="http://schemas.openxmlformats.org/officeDocument/2006/relationships/hyperlink" Target="https://download.brainimagelibrary.org/ef/b9/efb9b12ba2fab63d/872870848" TargetMode="External"/><Relationship Id="rId5511" Type="http://schemas.openxmlformats.org/officeDocument/2006/relationships/hyperlink" Target="https://download.brainimagelibrary.org/54/78/54784078ebb39e72/P08_JL0123/STPT/stitchedImage_ch1" TargetMode="External"/><Relationship Id="rId1147" Type="http://schemas.openxmlformats.org/officeDocument/2006/relationships/hyperlink" Target="https://download.brainimagelibrary.org/37/b6/37b6b36dedaab6c3/Round_3/SW180122-01A/" TargetMode="External"/><Relationship Id="rId2478" Type="http://schemas.openxmlformats.org/officeDocument/2006/relationships/hyperlink" Target="https://download.brainimagelibrary.org/d8/33/d833ba8bd931f23f/760944994" TargetMode="External"/><Relationship Id="rId5505" Type="http://schemas.openxmlformats.org/officeDocument/2006/relationships/hyperlink" Target="https://download.brainimagelibrary.org/54/78/54784078ebb39e72/P06_JL0452/STPT/stitchedImage_ch1" TargetMode="External"/><Relationship Id="rId1148" Type="http://schemas.openxmlformats.org/officeDocument/2006/relationships/hyperlink" Target="https://download.brainimagelibrary.org/99/b9/99b9b98b31227d01/Round_4/SW180214-02A/" TargetMode="External"/><Relationship Id="rId2479" Type="http://schemas.openxmlformats.org/officeDocument/2006/relationships/hyperlink" Target="https://download.brainimagelibrary.org/d8/33/d833ba8bd931f23f/880167933" TargetMode="External"/><Relationship Id="rId5506" Type="http://schemas.openxmlformats.org/officeDocument/2006/relationships/hyperlink" Target="https://download.brainimagelibrary.org/54/78/54784078ebb39e72/P06_JL0458/STPT/stitchedImage_ch1" TargetMode="External"/><Relationship Id="rId1149" Type="http://schemas.openxmlformats.org/officeDocument/2006/relationships/hyperlink" Target="https://download.brainimagelibrary.org/99/b9/99b9b98b31227d01/Round_4/SW180509-01A/" TargetMode="External"/><Relationship Id="rId5503" Type="http://schemas.openxmlformats.org/officeDocument/2006/relationships/hyperlink" Target="https://download.brainimagelibrary.org/54/78/54784078ebb39e72/P06_JL0442/STPT/stitchedImage_ch1" TargetMode="External"/><Relationship Id="rId5504" Type="http://schemas.openxmlformats.org/officeDocument/2006/relationships/hyperlink" Target="https://download.brainimagelibrary.org/54/78/54784078ebb39e72/P06_JL0451/STPT/stitchedImage_ch1" TargetMode="External"/><Relationship Id="rId5509" Type="http://schemas.openxmlformats.org/officeDocument/2006/relationships/hyperlink" Target="https://download.brainimagelibrary.org/54/78/54784078ebb39e72/P06_JL0497/STPT/stitchedImage_ch1" TargetMode="External"/><Relationship Id="rId5507" Type="http://schemas.openxmlformats.org/officeDocument/2006/relationships/hyperlink" Target="https://download.brainimagelibrary.org/54/78/54784078ebb39e72/P06_JL0459/STPT/stitchedImage_ch1" TargetMode="External"/><Relationship Id="rId5508" Type="http://schemas.openxmlformats.org/officeDocument/2006/relationships/hyperlink" Target="https://download.brainimagelibrary.org/54/78/54784078ebb39e72/P06_JL0496/STPT/stitchedImage_ch1" TargetMode="External"/><Relationship Id="rId558" Type="http://schemas.openxmlformats.org/officeDocument/2006/relationships/hyperlink" Target="https://download.brainimagelibrary.org/f3/23/f3230df21ab9a738/SERT_GFP_F_F9_200201" TargetMode="External"/><Relationship Id="rId557" Type="http://schemas.openxmlformats.org/officeDocument/2006/relationships/hyperlink" Target="https://download.brainimagelibrary.org/ec/75/ec7585b61b1fa277/SERT_GFP_M_M6_200107" TargetMode="External"/><Relationship Id="rId556" Type="http://schemas.openxmlformats.org/officeDocument/2006/relationships/hyperlink" Target="https://download.brainimagelibrary.org/da/79/da79b2b33bed1f31/Slc17a6_GFP_F_484310_200703" TargetMode="External"/><Relationship Id="rId555" Type="http://schemas.openxmlformats.org/officeDocument/2006/relationships/hyperlink" Target="https://download.brainimagelibrary.org/cd/f6/cdf63cb3825e0347/SERT_GFP_M_M2_200101" TargetMode="External"/><Relationship Id="rId559" Type="http://schemas.openxmlformats.org/officeDocument/2006/relationships/hyperlink" Target="https://download.brainimagelibrary.org/11/5b/115bda6eacd6507c/1U01MH114829-01/SW181116-03A" TargetMode="External"/><Relationship Id="rId550" Type="http://schemas.openxmlformats.org/officeDocument/2006/relationships/hyperlink" Target="https://download.brainimagelibrary.org/c1/8b/c18b98d301567bf9/Calb1_GFP_M_M4_200407" TargetMode="External"/><Relationship Id="rId2470" Type="http://schemas.openxmlformats.org/officeDocument/2006/relationships/hyperlink" Target="https://download.brainimagelibrary.org/d6/d1/d6d13d0d30ebbb32/758312441/" TargetMode="External"/><Relationship Id="rId1140" Type="http://schemas.openxmlformats.org/officeDocument/2006/relationships/hyperlink" Target="https://download.brainimagelibrary.org/f1/6e/f16e93e3ff05538e/2018Q4_U19CSHL/SW180516-02A/" TargetMode="External"/><Relationship Id="rId2471" Type="http://schemas.openxmlformats.org/officeDocument/2006/relationships/hyperlink" Target="https://download.brainimagelibrary.org/d6/d1/d6d13d0d30ebbb32/758319694/" TargetMode="External"/><Relationship Id="rId1141" Type="http://schemas.openxmlformats.org/officeDocument/2006/relationships/hyperlink" Target="https://download.brainimagelibrary.org/f1/6e/f16e93e3ff05538e/2018Q4_U19CSHL/SW180122-01A/" TargetMode="External"/><Relationship Id="rId2472" Type="http://schemas.openxmlformats.org/officeDocument/2006/relationships/hyperlink" Target="https://download.brainimagelibrary.org/d6/d1/d6d13d0d30ebbb32/758323401/" TargetMode="External"/><Relationship Id="rId1142" Type="http://schemas.openxmlformats.org/officeDocument/2006/relationships/hyperlink" Target="https://download.brainimagelibrary.org/90/a9/90a90c314769c834/1U01MH114829-01/SW190927-01A" TargetMode="External"/><Relationship Id="rId2473" Type="http://schemas.openxmlformats.org/officeDocument/2006/relationships/hyperlink" Target="https://download.brainimagelibrary.org/d6/d1/d6d13d0d30ebbb32/758816993/" TargetMode="External"/><Relationship Id="rId554" Type="http://schemas.openxmlformats.org/officeDocument/2006/relationships/hyperlink" Target="https://download.brainimagelibrary.org/cc/2b/cc2bad7501c12fe1/Pdyn_GFP_F_F8_200720" TargetMode="External"/><Relationship Id="rId1143" Type="http://schemas.openxmlformats.org/officeDocument/2006/relationships/hyperlink" Target="https://download.brainimagelibrary.org/90/a9/90a90c314769c834/1U01MH114829-01/SW191001-01A" TargetMode="External"/><Relationship Id="rId2474" Type="http://schemas.openxmlformats.org/officeDocument/2006/relationships/hyperlink" Target="https://download.brainimagelibrary.org/d6/d1/d6d13d0d30ebbb32/758967755/" TargetMode="External"/><Relationship Id="rId5501" Type="http://schemas.openxmlformats.org/officeDocument/2006/relationships/hyperlink" Target="https://download.brainimagelibrary.org/54/78/54784078ebb39e72/P06_JL0440/STPT/stitchedImage_ch1" TargetMode="External"/><Relationship Id="rId553" Type="http://schemas.openxmlformats.org/officeDocument/2006/relationships/hyperlink" Target="https://download.brainimagelibrary.org/c8/aa/c8aac6ba1952bd21/Pdyn_GFP_F_F10_200727" TargetMode="External"/><Relationship Id="rId1144" Type="http://schemas.openxmlformats.org/officeDocument/2006/relationships/hyperlink" Target="https://download.brainimagelibrary.org/90/a9/90a90c314769c834/1U01MH114829-01/SW191001-02A" TargetMode="External"/><Relationship Id="rId2475" Type="http://schemas.openxmlformats.org/officeDocument/2006/relationships/hyperlink" Target="https://download.brainimagelibrary.org/d6/d1/d6d13d0d30ebbb32/758996848/" TargetMode="External"/><Relationship Id="rId5502" Type="http://schemas.openxmlformats.org/officeDocument/2006/relationships/hyperlink" Target="https://download.brainimagelibrary.org/54/78/54784078ebb39e72/P06_JL0441/STPT/stitchedImage_ch1" TargetMode="External"/><Relationship Id="rId552" Type="http://schemas.openxmlformats.org/officeDocument/2006/relationships/hyperlink" Target="https://download.brainimagelibrary.org/c4/af/c4af65ea976e8f62/SERT_GFP_M_M3_200103" TargetMode="External"/><Relationship Id="rId1145" Type="http://schemas.openxmlformats.org/officeDocument/2006/relationships/hyperlink" Target="https://download.brainimagelibrary.org/90/a9/90a90c314769c834/1U01MH114829-01/SW190927-02A" TargetMode="External"/><Relationship Id="rId2476" Type="http://schemas.openxmlformats.org/officeDocument/2006/relationships/hyperlink" Target="https://download.brainimagelibrary.org/d8/33/d833ba8bd931f23f/681546151" TargetMode="External"/><Relationship Id="rId551" Type="http://schemas.openxmlformats.org/officeDocument/2006/relationships/hyperlink" Target="https://download.brainimagelibrary.org/c1/ed/c1ed77a16c12ed9e/Pdyn_GFP_F_F6_200715" TargetMode="External"/><Relationship Id="rId1146" Type="http://schemas.openxmlformats.org/officeDocument/2006/relationships/hyperlink" Target="https://download.brainimagelibrary.org/37/b6/37b6b36dedaab6c3/Round_3/SW171201-02A/" TargetMode="External"/><Relationship Id="rId2477" Type="http://schemas.openxmlformats.org/officeDocument/2006/relationships/hyperlink" Target="https://download.brainimagelibrary.org/d8/33/d833ba8bd931f23f/758308134" TargetMode="External"/><Relationship Id="rId5500" Type="http://schemas.openxmlformats.org/officeDocument/2006/relationships/hyperlink" Target="https://download.brainimagelibrary.org/54/78/54784078ebb39e72/P06_JL0425/STPT/stitchedImage_ch1" TargetMode="External"/><Relationship Id="rId4280" Type="http://schemas.openxmlformats.org/officeDocument/2006/relationships/hyperlink" Target="https://download.brainimagelibrary.org/da/e5/dae58bad4e10a193/0539071684" TargetMode="External"/><Relationship Id="rId4282" Type="http://schemas.openxmlformats.org/officeDocument/2006/relationships/hyperlink" Target="https://download.brainimagelibrary.org/da/e5/dae58bad4e10a193/0539071741" TargetMode="External"/><Relationship Id="rId4281" Type="http://schemas.openxmlformats.org/officeDocument/2006/relationships/hyperlink" Target="https://download.brainimagelibrary.org/da/e5/dae58bad4e10a193/0539071704" TargetMode="External"/><Relationship Id="rId4284" Type="http://schemas.openxmlformats.org/officeDocument/2006/relationships/hyperlink" Target="https://download.brainimagelibrary.org/da/e5/dae58bad4e10a193/0539071774" TargetMode="External"/><Relationship Id="rId4283" Type="http://schemas.openxmlformats.org/officeDocument/2006/relationships/hyperlink" Target="https://download.brainimagelibrary.org/da/e5/dae58bad4e10a193/0539071770" TargetMode="External"/><Relationship Id="rId4286" Type="http://schemas.openxmlformats.org/officeDocument/2006/relationships/hyperlink" Target="https://download.brainimagelibrary.org/1a/e1/1ae178d157011409/580634" TargetMode="External"/><Relationship Id="rId4285" Type="http://schemas.openxmlformats.org/officeDocument/2006/relationships/hyperlink" Target="https://download.brainimagelibrary.org/da/e5/dae58bad4e10a193/0539071790" TargetMode="External"/><Relationship Id="rId4288" Type="http://schemas.openxmlformats.org/officeDocument/2006/relationships/hyperlink" Target="https://download.brainimagelibrary.org/1a/e1/1ae178d157011409/624062" TargetMode="External"/><Relationship Id="rId4287" Type="http://schemas.openxmlformats.org/officeDocument/2006/relationships/hyperlink" Target="https://download.brainimagelibrary.org/1a/e1/1ae178d157011409/622129" TargetMode="External"/><Relationship Id="rId4289" Type="http://schemas.openxmlformats.org/officeDocument/2006/relationships/hyperlink" Target="https://download.brainimagelibrary.org/1a/e1/1ae178d157011409/629430" TargetMode="External"/><Relationship Id="rId4271" Type="http://schemas.openxmlformats.org/officeDocument/2006/relationships/hyperlink" Target="https://download.brainimagelibrary.org/da/e5/dae58bad4e10a193/0539071360" TargetMode="External"/><Relationship Id="rId4270" Type="http://schemas.openxmlformats.org/officeDocument/2006/relationships/hyperlink" Target="https://download.brainimagelibrary.org/da/e5/dae58bad4e10a193/0539071352" TargetMode="External"/><Relationship Id="rId4273" Type="http://schemas.openxmlformats.org/officeDocument/2006/relationships/hyperlink" Target="https://download.brainimagelibrary.org/da/e5/dae58bad4e10a193/0539071393" TargetMode="External"/><Relationship Id="rId4272" Type="http://schemas.openxmlformats.org/officeDocument/2006/relationships/hyperlink" Target="https://download.brainimagelibrary.org/da/e5/dae58bad4e10a193/0539071385" TargetMode="External"/><Relationship Id="rId4275" Type="http://schemas.openxmlformats.org/officeDocument/2006/relationships/hyperlink" Target="https://download.brainimagelibrary.org/da/e5/dae58bad4e10a193/0539071459" TargetMode="External"/><Relationship Id="rId4274" Type="http://schemas.openxmlformats.org/officeDocument/2006/relationships/hyperlink" Target="https://download.brainimagelibrary.org/da/e5/dae58bad4e10a193/0539071451" TargetMode="External"/><Relationship Id="rId4277" Type="http://schemas.openxmlformats.org/officeDocument/2006/relationships/hyperlink" Target="https://download.brainimagelibrary.org/da/e5/dae58bad4e10a193/0539071489" TargetMode="External"/><Relationship Id="rId4276" Type="http://schemas.openxmlformats.org/officeDocument/2006/relationships/hyperlink" Target="https://download.brainimagelibrary.org/da/e5/dae58bad4e10a193/0539071479" TargetMode="External"/><Relationship Id="rId4279" Type="http://schemas.openxmlformats.org/officeDocument/2006/relationships/hyperlink" Target="https://download.brainimagelibrary.org/da/e5/dae58bad4e10a193/0539071675" TargetMode="External"/><Relationship Id="rId4278" Type="http://schemas.openxmlformats.org/officeDocument/2006/relationships/hyperlink" Target="https://download.brainimagelibrary.org/da/e5/dae58bad4e10a193/0539071540" TargetMode="External"/><Relationship Id="rId4291" Type="http://schemas.openxmlformats.org/officeDocument/2006/relationships/hyperlink" Target="https://download.brainimagelibrary.org/1a/e1/1ae178d157011409/634481" TargetMode="External"/><Relationship Id="rId4290" Type="http://schemas.openxmlformats.org/officeDocument/2006/relationships/hyperlink" Target="https://download.brainimagelibrary.org/1a/e1/1ae178d157011409/629900" TargetMode="External"/><Relationship Id="rId4293" Type="http://schemas.openxmlformats.org/officeDocument/2006/relationships/hyperlink" Target="https://download.brainimagelibrary.org/1a/e1/1ae178d157011409/636382" TargetMode="External"/><Relationship Id="rId4292" Type="http://schemas.openxmlformats.org/officeDocument/2006/relationships/hyperlink" Target="https://download.brainimagelibrary.org/1a/e1/1ae178d157011409/634490" TargetMode="External"/><Relationship Id="rId4295" Type="http://schemas.openxmlformats.org/officeDocument/2006/relationships/hyperlink" Target="https://download.brainimagelibrary.org/1a/e1/1ae178d157011409/638930" TargetMode="External"/><Relationship Id="rId4294" Type="http://schemas.openxmlformats.org/officeDocument/2006/relationships/hyperlink" Target="https://download.brainimagelibrary.org/1a/e1/1ae178d157011409/638928" TargetMode="External"/><Relationship Id="rId4297" Type="http://schemas.openxmlformats.org/officeDocument/2006/relationships/hyperlink" Target="https://download.brainimagelibrary.org/1a/e1/1ae178d157011409/640243" TargetMode="External"/><Relationship Id="rId4296" Type="http://schemas.openxmlformats.org/officeDocument/2006/relationships/hyperlink" Target="https://download.brainimagelibrary.org/1a/e1/1ae178d157011409/639896" TargetMode="External"/><Relationship Id="rId4299" Type="http://schemas.openxmlformats.org/officeDocument/2006/relationships/hyperlink" Target="https://download.brainimagelibrary.org/1a/e1/1ae178d157011409/642112" TargetMode="External"/><Relationship Id="rId4298" Type="http://schemas.openxmlformats.org/officeDocument/2006/relationships/hyperlink" Target="https://download.brainimagelibrary.org/1a/e1/1ae178d157011409/640244" TargetMode="External"/><Relationship Id="rId4249" Type="http://schemas.openxmlformats.org/officeDocument/2006/relationships/hyperlink" Target="https://download.brainimagelibrary.org/d8/0c/d80cb1c192556bc5/180606_Emxcre_Reconstruction" TargetMode="External"/><Relationship Id="rId5570" Type="http://schemas.openxmlformats.org/officeDocument/2006/relationships/hyperlink" Target="https://download.brainimagelibrary.org/54/78/54784078ebb39e72/P21_JL0420/STPT/stitchedImage_ch1" TargetMode="External"/><Relationship Id="rId5571" Type="http://schemas.openxmlformats.org/officeDocument/2006/relationships/hyperlink" Target="https://download.brainimagelibrary.org/54/78/54784078ebb39e72/P28_JL0360/STPT/stitchedImage_ch1" TargetMode="External"/><Relationship Id="rId4240" Type="http://schemas.openxmlformats.org/officeDocument/2006/relationships/hyperlink" Target="https://download.brainimagelibrary.org/96/a8/96a84fe10ec1279d/0539071011" TargetMode="External"/><Relationship Id="rId4242" Type="http://schemas.openxmlformats.org/officeDocument/2006/relationships/hyperlink" Target="https://download.brainimagelibrary.org/96/a8/96a84fe10ec1279d/0539071159" TargetMode="External"/><Relationship Id="rId5574" Type="http://schemas.openxmlformats.org/officeDocument/2006/relationships/hyperlink" Target="https://download.brainimagelibrary.org/54/78/54784078ebb39e72/P56_JL0283/STPT/stitchedImage_ch1" TargetMode="External"/><Relationship Id="rId4241" Type="http://schemas.openxmlformats.org/officeDocument/2006/relationships/hyperlink" Target="https://download.brainimagelibrary.org/96/a8/96a84fe10ec1279d/0539071068" TargetMode="External"/><Relationship Id="rId5575" Type="http://schemas.openxmlformats.org/officeDocument/2006/relationships/hyperlink" Target="https://download.brainimagelibrary.org/08/95/08957b423b028e78" TargetMode="External"/><Relationship Id="rId4244" Type="http://schemas.openxmlformats.org/officeDocument/2006/relationships/hyperlink" Target="https://download.brainimagelibrary.org/96/a8/96a84fe10ec1279d/0539071841" TargetMode="External"/><Relationship Id="rId5572" Type="http://schemas.openxmlformats.org/officeDocument/2006/relationships/hyperlink" Target="https://download.brainimagelibrary.org/54/78/54784078ebb39e72/P28_JL0426/STPT/stitchedImage_ch1" TargetMode="External"/><Relationship Id="rId4243" Type="http://schemas.openxmlformats.org/officeDocument/2006/relationships/hyperlink" Target="https://download.brainimagelibrary.org/96/a8/96a84fe10ec1279d/0539071819" TargetMode="External"/><Relationship Id="rId5573" Type="http://schemas.openxmlformats.org/officeDocument/2006/relationships/hyperlink" Target="https://download.brainimagelibrary.org/54/78/54784078ebb39e72/P56_JL0131/STPT/stitchedImage_ch1" TargetMode="External"/><Relationship Id="rId4246" Type="http://schemas.openxmlformats.org/officeDocument/2006/relationships/hyperlink" Target="https://download.brainimagelibrary.org/d8/0c/d80cb1c192556bc5/170329_Emxcre_Reconstruction" TargetMode="External"/><Relationship Id="rId5578" Type="http://schemas.openxmlformats.org/officeDocument/2006/relationships/hyperlink" Target="https://download.brainimagelibrary.org/41/b0/41b0e82b78a58f96" TargetMode="External"/><Relationship Id="rId4245" Type="http://schemas.openxmlformats.org/officeDocument/2006/relationships/hyperlink" Target="https://download.brainimagelibrary.org/96/a8/96a84fe10ec1279d/0539071855" TargetMode="External"/><Relationship Id="rId5579" Type="http://schemas.openxmlformats.org/officeDocument/2006/relationships/hyperlink" Target="https://download.brainimagelibrary.org/4a/79/4a79ad777c5f9ff3" TargetMode="External"/><Relationship Id="rId4248" Type="http://schemas.openxmlformats.org/officeDocument/2006/relationships/hyperlink" Target="https://download.brainimagelibrary.org/d8/0c/d80cb1c192556bc5/180523_Emxcre_Reconstruction" TargetMode="External"/><Relationship Id="rId5576" Type="http://schemas.openxmlformats.org/officeDocument/2006/relationships/hyperlink" Target="https://download.brainimagelibrary.org/0b/e1/0be1a0eeeeb35d2a" TargetMode="External"/><Relationship Id="rId4247" Type="http://schemas.openxmlformats.org/officeDocument/2006/relationships/hyperlink" Target="https://download.brainimagelibrary.org/d8/0c/d80cb1c192556bc5/171012_Emxcre_Reconstruction" TargetMode="External"/><Relationship Id="rId5577" Type="http://schemas.openxmlformats.org/officeDocument/2006/relationships/hyperlink" Target="https://download.brainimagelibrary.org/2c/73/2c73ff571ef05944" TargetMode="External"/><Relationship Id="rId4239" Type="http://schemas.openxmlformats.org/officeDocument/2006/relationships/hyperlink" Target="https://download.brainimagelibrary.org/96/a8/96a84fe10ec1279d/0539070944" TargetMode="External"/><Relationship Id="rId4238" Type="http://schemas.openxmlformats.org/officeDocument/2006/relationships/hyperlink" Target="https://download.brainimagelibrary.org/f5/6c/f56c01fd48cfd224/190827_JH_HK0213_PlexinD1LSLflp_MOs_RFA_male_processed/" TargetMode="External"/><Relationship Id="rId5569" Type="http://schemas.openxmlformats.org/officeDocument/2006/relationships/hyperlink" Target="https://download.brainimagelibrary.org/54/78/54784078ebb39e72/P21_JL0347/STPT/stitchedImage_ch1" TargetMode="External"/><Relationship Id="rId5560" Type="http://schemas.openxmlformats.org/officeDocument/2006/relationships/hyperlink" Target="https://download.brainimagelibrary.org/54/78/54784078ebb39e72/P14_JL0427/STPT/stitchedImage_ch1" TargetMode="External"/><Relationship Id="rId495" Type="http://schemas.openxmlformats.org/officeDocument/2006/relationships/hyperlink" Target="https://download.brainimagelibrary.org/00/9c/009c1e6fcc03ebac/mouseID_19032506-191184/" TargetMode="External"/><Relationship Id="rId4231" Type="http://schemas.openxmlformats.org/officeDocument/2006/relationships/hyperlink" Target="https://download.brainimagelibrary.org/aa/72/aa72f327d8d79899/home/" TargetMode="External"/><Relationship Id="rId5563" Type="http://schemas.openxmlformats.org/officeDocument/2006/relationships/hyperlink" Target="https://download.brainimagelibrary.org/54/78/54784078ebb39e72/P14_JL0464/STPT/stitchedImage_ch1" TargetMode="External"/><Relationship Id="rId494" Type="http://schemas.openxmlformats.org/officeDocument/2006/relationships/hyperlink" Target="https://download.brainimagelibrary.org/00/9c/009c1e6fcc03ebac/mouseID_19032505-191185/" TargetMode="External"/><Relationship Id="rId4230" Type="http://schemas.openxmlformats.org/officeDocument/2006/relationships/hyperlink" Target="https://download.brainimagelibrary.org/a8/a9/a8a98350a17b8e2d/190522_JH_HK0148_Fezf2LSLflp_RSPv_retrosplenial_male_processed/" TargetMode="External"/><Relationship Id="rId5564" Type="http://schemas.openxmlformats.org/officeDocument/2006/relationships/hyperlink" Target="https://download.brainimagelibrary.org/54/78/54784078ebb39e72/P14_JL0465/STPT/stitchedImage_ch1" TargetMode="External"/><Relationship Id="rId493" Type="http://schemas.openxmlformats.org/officeDocument/2006/relationships/hyperlink" Target="https://download.brainimagelibrary.org/00/9c/009c1e6fcc03ebac/mouseID_19032504-191187/" TargetMode="External"/><Relationship Id="rId4233" Type="http://schemas.openxmlformats.org/officeDocument/2006/relationships/hyperlink" Target="https://download.brainimagelibrary.org/c8/c9/c8c927659240ccb5/home/" TargetMode="External"/><Relationship Id="rId5561" Type="http://schemas.openxmlformats.org/officeDocument/2006/relationships/hyperlink" Target="https://download.brainimagelibrary.org/54/78/54784078ebb39e72/P14_JL0428/STPT/stitchedImage_ch1" TargetMode="External"/><Relationship Id="rId492" Type="http://schemas.openxmlformats.org/officeDocument/2006/relationships/hyperlink" Target="https://download.brainimagelibrary.org/00/9c/009c1e6fcc03ebac/mouseID_19032503-191186/" TargetMode="External"/><Relationship Id="rId4232" Type="http://schemas.openxmlformats.org/officeDocument/2006/relationships/hyperlink" Target="https://download.brainimagelibrary.org/ab/09/ab09a0a186bc98af/190812_JH_HK0204_Fezf2LSLflp_ORBl_VLO_male_processed/" TargetMode="External"/><Relationship Id="rId5562" Type="http://schemas.openxmlformats.org/officeDocument/2006/relationships/hyperlink" Target="https://download.brainimagelibrary.org/54/78/54784078ebb39e72/P14_JL0463/STPT/stitchedImage_ch1" TargetMode="External"/><Relationship Id="rId499" Type="http://schemas.openxmlformats.org/officeDocument/2006/relationships/hyperlink" Target="https://download.brainimagelibrary.org/00/9c/009c1e6fcc03ebac/mouseID_19032510-191173/" TargetMode="External"/><Relationship Id="rId4235" Type="http://schemas.openxmlformats.org/officeDocument/2006/relationships/hyperlink" Target="https://download.brainimagelibrary.org/d9/73/d973913c656b5f07/190628_JH_HK0178_Fezf2LSLflp_ORBm_MO_male_processed/" TargetMode="External"/><Relationship Id="rId5567" Type="http://schemas.openxmlformats.org/officeDocument/2006/relationships/hyperlink" Target="https://download.brainimagelibrary.org/54/78/54784078ebb39e72/P14_JM0249/STPT/stitchedImage_ch1" TargetMode="External"/><Relationship Id="rId498" Type="http://schemas.openxmlformats.org/officeDocument/2006/relationships/hyperlink" Target="https://download.brainimagelibrary.org/00/9c/009c1e6fcc03ebac/mouseID_19032509-191174/" TargetMode="External"/><Relationship Id="rId4234" Type="http://schemas.openxmlformats.org/officeDocument/2006/relationships/hyperlink" Target="https://download.brainimagelibrary.org/d6/fa/d6fafa4053c775df/190626_JH_HK0172_Fezf2LSLflp_VLSl_V2L_male_processed/" TargetMode="External"/><Relationship Id="rId5568" Type="http://schemas.openxmlformats.org/officeDocument/2006/relationships/hyperlink" Target="https://download.brainimagelibrary.org/54/78/54784078ebb39e72/P14_JM0250/STPT/stitchedImage_ch1" TargetMode="External"/><Relationship Id="rId497" Type="http://schemas.openxmlformats.org/officeDocument/2006/relationships/hyperlink" Target="https://download.brainimagelibrary.org/00/9c/009c1e6fcc03ebac/mouseID_19032508-191171/" TargetMode="External"/><Relationship Id="rId4237" Type="http://schemas.openxmlformats.org/officeDocument/2006/relationships/hyperlink" Target="https://download.brainimagelibrary.org/f3/e8/f3e8e78a3663b791/190820_JH_HK0207_Fezf2LSLflp_ENTl_entorhinal_female_processed/" TargetMode="External"/><Relationship Id="rId5565" Type="http://schemas.openxmlformats.org/officeDocument/2006/relationships/hyperlink" Target="https://download.brainimagelibrary.org/54/78/54784078ebb39e72/P14_JL0561/STPT/stitchedImage_ch1" TargetMode="External"/><Relationship Id="rId496" Type="http://schemas.openxmlformats.org/officeDocument/2006/relationships/hyperlink" Target="https://download.brainimagelibrary.org/00/9c/009c1e6fcc03ebac/mouseID_19032507-191175/" TargetMode="External"/><Relationship Id="rId4236" Type="http://schemas.openxmlformats.org/officeDocument/2006/relationships/hyperlink" Target="https://download.brainimagelibrary.org/ec/f1/ecf14f82960392ed/home/" TargetMode="External"/><Relationship Id="rId5566" Type="http://schemas.openxmlformats.org/officeDocument/2006/relationships/hyperlink" Target="https://download.brainimagelibrary.org/54/78/54784078ebb39e72/P14_JM0225/STPT/stitchedImage_ch1" TargetMode="External"/><Relationship Id="rId4260" Type="http://schemas.openxmlformats.org/officeDocument/2006/relationships/hyperlink" Target="https://download.brainimagelibrary.org/da/e5/dae58bad4e10a193/0539071003" TargetMode="External"/><Relationship Id="rId4262" Type="http://schemas.openxmlformats.org/officeDocument/2006/relationships/hyperlink" Target="https://download.brainimagelibrary.org/da/e5/dae58bad4e10a193/0539071033" TargetMode="External"/><Relationship Id="rId4261" Type="http://schemas.openxmlformats.org/officeDocument/2006/relationships/hyperlink" Target="https://download.brainimagelibrary.org/da/e5/dae58bad4e10a193/0539071015" TargetMode="External"/><Relationship Id="rId4264" Type="http://schemas.openxmlformats.org/officeDocument/2006/relationships/hyperlink" Target="https://download.brainimagelibrary.org/da/e5/dae58bad4e10a193/0539071042" TargetMode="External"/><Relationship Id="rId4263" Type="http://schemas.openxmlformats.org/officeDocument/2006/relationships/hyperlink" Target="https://download.brainimagelibrary.org/da/e5/dae58bad4e10a193/0539071041" TargetMode="External"/><Relationship Id="rId4266" Type="http://schemas.openxmlformats.org/officeDocument/2006/relationships/hyperlink" Target="https://download.brainimagelibrary.org/da/e5/dae58bad4e10a193/0539071065" TargetMode="External"/><Relationship Id="rId4265" Type="http://schemas.openxmlformats.org/officeDocument/2006/relationships/hyperlink" Target="https://download.brainimagelibrary.org/da/e5/dae58bad4e10a193/0539071063" TargetMode="External"/><Relationship Id="rId4268" Type="http://schemas.openxmlformats.org/officeDocument/2006/relationships/hyperlink" Target="https://download.brainimagelibrary.org/da/e5/dae58bad4e10a193/0539071251" TargetMode="External"/><Relationship Id="rId4267" Type="http://schemas.openxmlformats.org/officeDocument/2006/relationships/hyperlink" Target="https://download.brainimagelibrary.org/da/e5/dae58bad4e10a193/0539071125" TargetMode="External"/><Relationship Id="rId4269" Type="http://schemas.openxmlformats.org/officeDocument/2006/relationships/hyperlink" Target="https://download.brainimagelibrary.org/da/e5/dae58bad4e10a193/0539071326" TargetMode="External"/><Relationship Id="rId5581" Type="http://schemas.openxmlformats.org/officeDocument/2006/relationships/hyperlink" Target="https://download.brainimagelibrary.org/70/0f/700f78521e9cc9ab" TargetMode="External"/><Relationship Id="rId5582" Type="http://schemas.openxmlformats.org/officeDocument/2006/relationships/hyperlink" Target="https://download.brainimagelibrary.org/ce/c2/cec2c05993c1a3df" TargetMode="External"/><Relationship Id="rId4251" Type="http://schemas.openxmlformats.org/officeDocument/2006/relationships/hyperlink" Target="https://download.brainimagelibrary.org/d8/0c/d80cb1c192556bc5/180926_Emxcre_Reconstruction" TargetMode="External"/><Relationship Id="rId4250" Type="http://schemas.openxmlformats.org/officeDocument/2006/relationships/hyperlink" Target="https://download.brainimagelibrary.org/d8/0c/d80cb1c192556bc5/180614_Emxcre_Reconstruction" TargetMode="External"/><Relationship Id="rId5580" Type="http://schemas.openxmlformats.org/officeDocument/2006/relationships/hyperlink" Target="https://download.brainimagelibrary.org/69/32/6932c12294f92799" TargetMode="External"/><Relationship Id="rId4253" Type="http://schemas.openxmlformats.org/officeDocument/2006/relationships/hyperlink" Target="https://download.brainimagelibrary.org/d8/0c/d80cb1c192556bc5/190123_Emxcre_Reconstruction" TargetMode="External"/><Relationship Id="rId5585" Type="http://schemas.openxmlformats.org/officeDocument/2006/relationships/hyperlink" Target="https://download.brainimagelibrary.org/e1/fb/e1fb93c5da95bae0" TargetMode="External"/><Relationship Id="rId4252" Type="http://schemas.openxmlformats.org/officeDocument/2006/relationships/hyperlink" Target="https://download.brainimagelibrary.org/d8/0c/d80cb1c192556bc5/181004_Emxcre_Reconstruction" TargetMode="External"/><Relationship Id="rId5586" Type="http://schemas.openxmlformats.org/officeDocument/2006/relationships/drawing" Target="../drawings/drawing1.xml"/><Relationship Id="rId4255" Type="http://schemas.openxmlformats.org/officeDocument/2006/relationships/hyperlink" Target="https://download.brainimagelibrary.org/d8/0c/d80cb1c192556bc5/190416_Emxcre_Reconstruction" TargetMode="External"/><Relationship Id="rId5583" Type="http://schemas.openxmlformats.org/officeDocument/2006/relationships/hyperlink" Target="https://download.brainimagelibrary.org/d0/66/d0667fae16d17de2" TargetMode="External"/><Relationship Id="rId4254" Type="http://schemas.openxmlformats.org/officeDocument/2006/relationships/hyperlink" Target="https://download.brainimagelibrary.org/d8/0c/d80cb1c192556bc5/190327_Emxcre_Reconstruction" TargetMode="External"/><Relationship Id="rId5584" Type="http://schemas.openxmlformats.org/officeDocument/2006/relationships/hyperlink" Target="https://download.brainimagelibrary.org/e1/cf/e1cfc72afa294ce6" TargetMode="External"/><Relationship Id="rId4257" Type="http://schemas.openxmlformats.org/officeDocument/2006/relationships/hyperlink" Target="https://download.brainimagelibrary.org/da/e5/dae58bad4e10a193/0539070960" TargetMode="External"/><Relationship Id="rId4256" Type="http://schemas.openxmlformats.org/officeDocument/2006/relationships/hyperlink" Target="https://download.brainimagelibrary.org/d8/0c/d80cb1c192556bc5/190522_Emxcre_Reconstruction" TargetMode="External"/><Relationship Id="rId4259" Type="http://schemas.openxmlformats.org/officeDocument/2006/relationships/hyperlink" Target="https://download.brainimagelibrary.org/da/e5/dae58bad4e10a193/0539070979" TargetMode="External"/><Relationship Id="rId4258" Type="http://schemas.openxmlformats.org/officeDocument/2006/relationships/hyperlink" Target="https://download.brainimagelibrary.org/da/e5/dae58bad4e10a193/0539070967" TargetMode="External"/><Relationship Id="rId3810" Type="http://schemas.openxmlformats.org/officeDocument/2006/relationships/hyperlink" Target="https://download.brainimagelibrary.org/e8/b8/e8b80ee083b2aa78/0539058375/" TargetMode="External"/><Relationship Id="rId3812" Type="http://schemas.openxmlformats.org/officeDocument/2006/relationships/hyperlink" Target="https://download.brainimagelibrary.org/e8/b8/e8b80ee083b2aa78/0539059057/" TargetMode="External"/><Relationship Id="rId3811" Type="http://schemas.openxmlformats.org/officeDocument/2006/relationships/hyperlink" Target="https://download.brainimagelibrary.org/e8/b8/e8b80ee083b2aa78/0539058710/" TargetMode="External"/><Relationship Id="rId3814" Type="http://schemas.openxmlformats.org/officeDocument/2006/relationships/hyperlink" Target="https://download.brainimagelibrary.org/e8/b8/e8b80ee083b2aa78/0539059061/" TargetMode="External"/><Relationship Id="rId3813" Type="http://schemas.openxmlformats.org/officeDocument/2006/relationships/hyperlink" Target="https://download.brainimagelibrary.org/e8/b8/e8b80ee083b2aa78/0539059059/" TargetMode="External"/><Relationship Id="rId3816" Type="http://schemas.openxmlformats.org/officeDocument/2006/relationships/hyperlink" Target="https://download.brainimagelibrary.org/e8/b8/e8b80ee083b2aa78/0539059069/" TargetMode="External"/><Relationship Id="rId3815" Type="http://schemas.openxmlformats.org/officeDocument/2006/relationships/hyperlink" Target="https://download.brainimagelibrary.org/e8/b8/e8b80ee083b2aa78/0539059067/" TargetMode="External"/><Relationship Id="rId3818" Type="http://schemas.openxmlformats.org/officeDocument/2006/relationships/hyperlink" Target="https://download.brainimagelibrary.org/e8/b8/e8b80ee083b2aa78/0539059079/" TargetMode="External"/><Relationship Id="rId3817" Type="http://schemas.openxmlformats.org/officeDocument/2006/relationships/hyperlink" Target="https://download.brainimagelibrary.org/e8/b8/e8b80ee083b2aa78/0539059073/" TargetMode="External"/><Relationship Id="rId3819" Type="http://schemas.openxmlformats.org/officeDocument/2006/relationships/hyperlink" Target="https://download.brainimagelibrary.org/e8/b8/e8b80ee083b2aa78/0539059081/" TargetMode="External"/><Relationship Id="rId3801" Type="http://schemas.openxmlformats.org/officeDocument/2006/relationships/hyperlink" Target="https://download.brainimagelibrary.org/e8/b8/e8b80ee083b2aa78/0539057685/" TargetMode="External"/><Relationship Id="rId3800" Type="http://schemas.openxmlformats.org/officeDocument/2006/relationships/hyperlink" Target="https://download.brainimagelibrary.org/e8/b8/e8b80ee083b2aa78/0539057567/" TargetMode="External"/><Relationship Id="rId3803" Type="http://schemas.openxmlformats.org/officeDocument/2006/relationships/hyperlink" Target="https://download.brainimagelibrary.org/e8/b8/e8b80ee083b2aa78/0539057861/" TargetMode="External"/><Relationship Id="rId3802" Type="http://schemas.openxmlformats.org/officeDocument/2006/relationships/hyperlink" Target="https://download.brainimagelibrary.org/e8/b8/e8b80ee083b2aa78/0539057855/" TargetMode="External"/><Relationship Id="rId3805" Type="http://schemas.openxmlformats.org/officeDocument/2006/relationships/hyperlink" Target="https://download.brainimagelibrary.org/e8/b8/e8b80ee083b2aa78/0539057869/" TargetMode="External"/><Relationship Id="rId3804" Type="http://schemas.openxmlformats.org/officeDocument/2006/relationships/hyperlink" Target="https://download.brainimagelibrary.org/e8/b8/e8b80ee083b2aa78/0539057865/" TargetMode="External"/><Relationship Id="rId3807" Type="http://schemas.openxmlformats.org/officeDocument/2006/relationships/hyperlink" Target="https://download.brainimagelibrary.org/e8/b8/e8b80ee083b2aa78/0539058191/" TargetMode="External"/><Relationship Id="rId3806" Type="http://schemas.openxmlformats.org/officeDocument/2006/relationships/hyperlink" Target="https://download.brainimagelibrary.org/e8/b8/e8b80ee083b2aa78/0539058049/" TargetMode="External"/><Relationship Id="rId3809" Type="http://schemas.openxmlformats.org/officeDocument/2006/relationships/hyperlink" Target="https://download.brainimagelibrary.org/e8/b8/e8b80ee083b2aa78/0539058255/" TargetMode="External"/><Relationship Id="rId3808" Type="http://schemas.openxmlformats.org/officeDocument/2006/relationships/hyperlink" Target="https://download.brainimagelibrary.org/e8/b8/e8b80ee083b2aa78/0539058233/" TargetMode="External"/><Relationship Id="rId1213" Type="http://schemas.openxmlformats.org/officeDocument/2006/relationships/hyperlink" Target="https://download.brainimagelibrary.org/d7/8e/d78e2226de736f24/1U19MH114821-01/SW190418-01A/" TargetMode="External"/><Relationship Id="rId2544" Type="http://schemas.openxmlformats.org/officeDocument/2006/relationships/hyperlink" Target="https://download.brainimagelibrary.org/dd/90/dd90893e7193151f/880991732" TargetMode="External"/><Relationship Id="rId3876" Type="http://schemas.openxmlformats.org/officeDocument/2006/relationships/hyperlink" Target="https://download.brainimagelibrary.org/39/19/39194b133512dab0/E15.5_BB0420/LSFM/Background2" TargetMode="External"/><Relationship Id="rId1214" Type="http://schemas.openxmlformats.org/officeDocument/2006/relationships/hyperlink" Target="https://download.brainimagelibrary.org/75/6c/756cd8f5634d1b88/1U19MH114821-01/SW210815-01A" TargetMode="External"/><Relationship Id="rId2545" Type="http://schemas.openxmlformats.org/officeDocument/2006/relationships/hyperlink" Target="https://download.brainimagelibrary.org/dd/90/dd90893e7193151f/886539074" TargetMode="External"/><Relationship Id="rId3875" Type="http://schemas.openxmlformats.org/officeDocument/2006/relationships/hyperlink" Target="https://download.brainimagelibrary.org/39/19/39194b133512dab0/E15.5_BB0420/LSFM/Background" TargetMode="External"/><Relationship Id="rId1215" Type="http://schemas.openxmlformats.org/officeDocument/2006/relationships/hyperlink" Target="https://download.brainimagelibrary.org/04/64/04646ca62a4c2ad4/1U19MH114821-01/SW190829-06A" TargetMode="External"/><Relationship Id="rId2546" Type="http://schemas.openxmlformats.org/officeDocument/2006/relationships/hyperlink" Target="https://download.brainimagelibrary.org/dd/90/dd90893e7193151f/886544038" TargetMode="External"/><Relationship Id="rId3878" Type="http://schemas.openxmlformats.org/officeDocument/2006/relationships/hyperlink" Target="https://download.brainimagelibrary.org/39/19/39194b133512dab0/E15.5_BB0421/LSFM/Background" TargetMode="External"/><Relationship Id="rId1216" Type="http://schemas.openxmlformats.org/officeDocument/2006/relationships/hyperlink" Target="https://download.brainimagelibrary.org/82/19/82197a758a3b87d2/1U19MH114821-01/SW170201-05A/" TargetMode="External"/><Relationship Id="rId2547" Type="http://schemas.openxmlformats.org/officeDocument/2006/relationships/hyperlink" Target="https://download.brainimagelibrary.org/dd/90/dd90893e7193151f/886547084" TargetMode="External"/><Relationship Id="rId3877" Type="http://schemas.openxmlformats.org/officeDocument/2006/relationships/hyperlink" Target="https://download.brainimagelibrary.org/39/19/39194b133512dab0/E15.5_BB0420/LSFM/Neurotrace" TargetMode="External"/><Relationship Id="rId1217" Type="http://schemas.openxmlformats.org/officeDocument/2006/relationships/hyperlink" Target="https://download.brainimagelibrary.org/69/fe/69fe931fee2b2215/1001422905" TargetMode="External"/><Relationship Id="rId2548" Type="http://schemas.openxmlformats.org/officeDocument/2006/relationships/hyperlink" Target="https://download.brainimagelibrary.org/dd/90/dd90893e7193151f/902436175" TargetMode="External"/><Relationship Id="rId1218" Type="http://schemas.openxmlformats.org/officeDocument/2006/relationships/hyperlink" Target="https://download.brainimagelibrary.org/69/fe/69fe931fee2b2215/1001425139" TargetMode="External"/><Relationship Id="rId2549" Type="http://schemas.openxmlformats.org/officeDocument/2006/relationships/hyperlink" Target="https://download.brainimagelibrary.org/dd/90/dd90893e7193151f/902446347" TargetMode="External"/><Relationship Id="rId3879" Type="http://schemas.openxmlformats.org/officeDocument/2006/relationships/hyperlink" Target="https://download.brainimagelibrary.org/39/19/39194b133512dab0/E15.5_BB0421/LSFM/Background2" TargetMode="External"/><Relationship Id="rId1219" Type="http://schemas.openxmlformats.org/officeDocument/2006/relationships/hyperlink" Target="https://download.brainimagelibrary.org/69/fe/69fe931fee2b2215/1001462085" TargetMode="External"/><Relationship Id="rId3870" Type="http://schemas.openxmlformats.org/officeDocument/2006/relationships/hyperlink" Target="https://download.brainimagelibrary.org/39/19/39194b133512dab0/E15.5_BB0106/LSFM/Neurofilament" TargetMode="External"/><Relationship Id="rId2540" Type="http://schemas.openxmlformats.org/officeDocument/2006/relationships/hyperlink" Target="https://download.brainimagelibrary.org/dd/90/dd90893e7193151f/880949608" TargetMode="External"/><Relationship Id="rId3872" Type="http://schemas.openxmlformats.org/officeDocument/2006/relationships/hyperlink" Target="https://download.brainimagelibrary.org/39/19/39194b133512dab0/E15.5_BB0107/LSFM/Background" TargetMode="External"/><Relationship Id="rId1210" Type="http://schemas.openxmlformats.org/officeDocument/2006/relationships/hyperlink" Target="https://download.brainimagelibrary.org/90/a9/90a90c314769c834/1U01MH114829-01/SW190916-02A" TargetMode="External"/><Relationship Id="rId2541" Type="http://schemas.openxmlformats.org/officeDocument/2006/relationships/hyperlink" Target="https://download.brainimagelibrary.org/dd/90/dd90893e7193151f/880961835" TargetMode="External"/><Relationship Id="rId3871" Type="http://schemas.openxmlformats.org/officeDocument/2006/relationships/hyperlink" Target="https://download.brainimagelibrary.org/39/19/39194b133512dab0/E15.5_BB0106/LSFM/Neurotrace" TargetMode="External"/><Relationship Id="rId1211" Type="http://schemas.openxmlformats.org/officeDocument/2006/relationships/hyperlink" Target="https://download.brainimagelibrary.org/04/64/04646ca62a4c2ad4/1U19MH114821-01/SW190418-02A" TargetMode="External"/><Relationship Id="rId2542" Type="http://schemas.openxmlformats.org/officeDocument/2006/relationships/hyperlink" Target="https://download.brainimagelibrary.org/dd/90/dd90893e7193151f/880966061" TargetMode="External"/><Relationship Id="rId3874" Type="http://schemas.openxmlformats.org/officeDocument/2006/relationships/hyperlink" Target="https://download.brainimagelibrary.org/39/19/39194b133512dab0/E15.5_BB0107/LSFM/Neurotrace" TargetMode="External"/><Relationship Id="rId1212" Type="http://schemas.openxmlformats.org/officeDocument/2006/relationships/hyperlink" Target="https://download.brainimagelibrary.org/d7/8e/d78e2226de736f24/1U19MH114821-01/SW190418-03A/" TargetMode="External"/><Relationship Id="rId2543" Type="http://schemas.openxmlformats.org/officeDocument/2006/relationships/hyperlink" Target="https://download.brainimagelibrary.org/dd/90/dd90893e7193151f/880987037" TargetMode="External"/><Relationship Id="rId3873" Type="http://schemas.openxmlformats.org/officeDocument/2006/relationships/hyperlink" Target="https://download.brainimagelibrary.org/39/19/39194b133512dab0/E15.5_BB0107/LSFM/Lectin" TargetMode="External"/><Relationship Id="rId1202" Type="http://schemas.openxmlformats.org/officeDocument/2006/relationships/hyperlink" Target="https://download.brainimagelibrary.org/e8/20/e820c8267a0cbedb/2018Q4_U01/SW180511-02A/" TargetMode="External"/><Relationship Id="rId2533" Type="http://schemas.openxmlformats.org/officeDocument/2006/relationships/hyperlink" Target="https://download.brainimagelibrary.org/dd/90/dd90893e7193151f/868226529" TargetMode="External"/><Relationship Id="rId3865" Type="http://schemas.openxmlformats.org/officeDocument/2006/relationships/hyperlink" Target="https://download.brainimagelibrary.org/39/19/39194b133512dab0/E11.5_BB0535/LSFM/Pericyte" TargetMode="External"/><Relationship Id="rId1203" Type="http://schemas.openxmlformats.org/officeDocument/2006/relationships/hyperlink" Target="https://download.brainimagelibrary.org/06/35/0635a0b3b0954c7e/20191216M1cdhs/" TargetMode="External"/><Relationship Id="rId2534" Type="http://schemas.openxmlformats.org/officeDocument/2006/relationships/hyperlink" Target="https://download.brainimagelibrary.org/dd/90/dd90893e7193151f/872139724" TargetMode="External"/><Relationship Id="rId3864" Type="http://schemas.openxmlformats.org/officeDocument/2006/relationships/hyperlink" Target="https://download.brainimagelibrary.org/39/19/39194b133512dab0/E11.5_BB0535/LSFM/Lectin" TargetMode="External"/><Relationship Id="rId1204" Type="http://schemas.openxmlformats.org/officeDocument/2006/relationships/hyperlink" Target="https://download.brainimagelibrary.org/06/35/0635a0b3b0954c7e/20200111M1genes/" TargetMode="External"/><Relationship Id="rId2535" Type="http://schemas.openxmlformats.org/officeDocument/2006/relationships/hyperlink" Target="https://download.brainimagelibrary.org/dd/90/dd90893e7193151f/880167933" TargetMode="External"/><Relationship Id="rId3867" Type="http://schemas.openxmlformats.org/officeDocument/2006/relationships/hyperlink" Target="https://download.brainimagelibrary.org/39/19/39194b133512dab0/E15.5_BB0105/LSFM/Neurofilament" TargetMode="External"/><Relationship Id="rId1205" Type="http://schemas.openxmlformats.org/officeDocument/2006/relationships/hyperlink" Target="https://download.brainimagelibrary.org/91/2d/912d311d56fe1bce/" TargetMode="External"/><Relationship Id="rId2536" Type="http://schemas.openxmlformats.org/officeDocument/2006/relationships/hyperlink" Target="https://download.brainimagelibrary.org/dd/90/dd90893e7193151f/880238289" TargetMode="External"/><Relationship Id="rId3866" Type="http://schemas.openxmlformats.org/officeDocument/2006/relationships/hyperlink" Target="https://download.brainimagelibrary.org/39/19/39194b133512dab0/E15.5_BB0105/LSFM/Background" TargetMode="External"/><Relationship Id="rId1206" Type="http://schemas.openxmlformats.org/officeDocument/2006/relationships/hyperlink" Target="https://download.brainimagelibrary.org/d9/01/d901fb2108458eca/" TargetMode="External"/><Relationship Id="rId2537" Type="http://schemas.openxmlformats.org/officeDocument/2006/relationships/hyperlink" Target="https://download.brainimagelibrary.org/dd/90/dd90893e7193151f/880352148" TargetMode="External"/><Relationship Id="rId3869" Type="http://schemas.openxmlformats.org/officeDocument/2006/relationships/hyperlink" Target="https://download.brainimagelibrary.org/39/19/39194b133512dab0/E15.5_BB0106/LSFM/Background" TargetMode="External"/><Relationship Id="rId1207" Type="http://schemas.openxmlformats.org/officeDocument/2006/relationships/hyperlink" Target="https://download.brainimagelibrary.org/67/8f/678f4a67584490df/1U19MH114831-01/SW210927-02A" TargetMode="External"/><Relationship Id="rId2538" Type="http://schemas.openxmlformats.org/officeDocument/2006/relationships/hyperlink" Target="https://download.brainimagelibrary.org/dd/90/dd90893e7193151f/880352738" TargetMode="External"/><Relationship Id="rId3868" Type="http://schemas.openxmlformats.org/officeDocument/2006/relationships/hyperlink" Target="https://download.brainimagelibrary.org/39/19/39194b133512dab0/E15.5_BB0105/LSFM/Neurotrace" TargetMode="External"/><Relationship Id="rId1208" Type="http://schemas.openxmlformats.org/officeDocument/2006/relationships/hyperlink" Target="https://download.brainimagelibrary.org/d9/b8/d9b827f296313258/1U01MH114829-01/SW190712-02A/" TargetMode="External"/><Relationship Id="rId2539" Type="http://schemas.openxmlformats.org/officeDocument/2006/relationships/hyperlink" Target="https://download.brainimagelibrary.org/dd/90/dd90893e7193151f/880462484" TargetMode="External"/><Relationship Id="rId1209" Type="http://schemas.openxmlformats.org/officeDocument/2006/relationships/hyperlink" Target="https://download.brainimagelibrary.org/d9/b8/d9b827f296313258/1U01MH114829-01/SW190716-07A/" TargetMode="External"/><Relationship Id="rId3861" Type="http://schemas.openxmlformats.org/officeDocument/2006/relationships/hyperlink" Target="https://download.brainimagelibrary.org/39/19/39194b133512dab0/E11.5_BB0534/LSFM/Lectin" TargetMode="External"/><Relationship Id="rId2530" Type="http://schemas.openxmlformats.org/officeDocument/2006/relationships/hyperlink" Target="https://download.brainimagelibrary.org/dd/90/dd90893e7193151f/868145983" TargetMode="External"/><Relationship Id="rId3860" Type="http://schemas.openxmlformats.org/officeDocument/2006/relationships/hyperlink" Target="https://download.brainimagelibrary.org/39/19/39194b133512dab0/E11.5_BB0534/LSFM/Background" TargetMode="External"/><Relationship Id="rId1200" Type="http://schemas.openxmlformats.org/officeDocument/2006/relationships/hyperlink" Target="https://download.brainimagelibrary.org/e8/20/e820c8267a0cbedb/2018Q4_U01/SW180329-02A/" TargetMode="External"/><Relationship Id="rId2531" Type="http://schemas.openxmlformats.org/officeDocument/2006/relationships/hyperlink" Target="https://download.brainimagelibrary.org/dd/90/dd90893e7193151f/868182038" TargetMode="External"/><Relationship Id="rId3863" Type="http://schemas.openxmlformats.org/officeDocument/2006/relationships/hyperlink" Target="https://download.brainimagelibrary.org/39/19/39194b133512dab0/E11.5_BB0535/LSFM/Background" TargetMode="External"/><Relationship Id="rId1201" Type="http://schemas.openxmlformats.org/officeDocument/2006/relationships/hyperlink" Target="https://download.brainimagelibrary.org/d9/b8/d9b827f296313258/1U01MH114829-01/SW190423-09A/" TargetMode="External"/><Relationship Id="rId2532" Type="http://schemas.openxmlformats.org/officeDocument/2006/relationships/hyperlink" Target="https://download.brainimagelibrary.org/dd/90/dd90893e7193151f/868212204" TargetMode="External"/><Relationship Id="rId3862" Type="http://schemas.openxmlformats.org/officeDocument/2006/relationships/hyperlink" Target="https://download.brainimagelibrary.org/39/19/39194b133512dab0/E11.5_BB0534/LSFM/Platelet_Derived_Growth_Factor_B" TargetMode="External"/><Relationship Id="rId1235" Type="http://schemas.openxmlformats.org/officeDocument/2006/relationships/hyperlink" Target="https://download.brainimagelibrary.org/69/fe/69fe931fee2b2215/766791358" TargetMode="External"/><Relationship Id="rId2566" Type="http://schemas.openxmlformats.org/officeDocument/2006/relationships/hyperlink" Target="https://download.brainimagelibrary.org/dd/90/dd90893e7193151f/954206383" TargetMode="External"/><Relationship Id="rId3898" Type="http://schemas.openxmlformats.org/officeDocument/2006/relationships/hyperlink" Target="https://download.brainimagelibrary.org/39/19/39194b133512dab0/E15.5_BB0461/LSFM/Background2" TargetMode="External"/><Relationship Id="rId1236" Type="http://schemas.openxmlformats.org/officeDocument/2006/relationships/hyperlink" Target="https://download.brainimagelibrary.org/69/fe/69fe931fee2b2215/805743256" TargetMode="External"/><Relationship Id="rId2567" Type="http://schemas.openxmlformats.org/officeDocument/2006/relationships/hyperlink" Target="https://download.brainimagelibrary.org/dd/90/dd90893e7193151f/954254588" TargetMode="External"/><Relationship Id="rId3897" Type="http://schemas.openxmlformats.org/officeDocument/2006/relationships/hyperlink" Target="https://download.brainimagelibrary.org/39/19/39194b133512dab0/E15.5_BB0461/LSFM/Background" TargetMode="External"/><Relationship Id="rId1237" Type="http://schemas.openxmlformats.org/officeDocument/2006/relationships/hyperlink" Target="https://download.brainimagelibrary.org/69/fe/69fe931fee2b2215/811822915" TargetMode="External"/><Relationship Id="rId2568" Type="http://schemas.openxmlformats.org/officeDocument/2006/relationships/hyperlink" Target="https://download.brainimagelibrary.org/6b/f5/6bf5b41552ee560e/1055374739" TargetMode="External"/><Relationship Id="rId1238" Type="http://schemas.openxmlformats.org/officeDocument/2006/relationships/hyperlink" Target="https://download.brainimagelibrary.org/69/fe/69fe931fee2b2215/812033452" TargetMode="External"/><Relationship Id="rId2569" Type="http://schemas.openxmlformats.org/officeDocument/2006/relationships/hyperlink" Target="https://download.brainimagelibrary.org/6b/f5/6bf5b41552ee560e/1055374885" TargetMode="External"/><Relationship Id="rId3899" Type="http://schemas.openxmlformats.org/officeDocument/2006/relationships/hyperlink" Target="https://download.brainimagelibrary.org/39/19/39194b133512dab0/E15.5_BB0461/LSFM/Neurotrace" TargetMode="External"/><Relationship Id="rId1239" Type="http://schemas.openxmlformats.org/officeDocument/2006/relationships/hyperlink" Target="https://download.brainimagelibrary.org/69/fe/69fe931fee2b2215/839923944" TargetMode="External"/><Relationship Id="rId409" Type="http://schemas.openxmlformats.org/officeDocument/2006/relationships/hyperlink" Target="https://download.brainimagelibrary.org/56/fb/56fb1b25ca6b5fae/OTR-Venus/OTR-Venus_P56_M3" TargetMode="External"/><Relationship Id="rId404" Type="http://schemas.openxmlformats.org/officeDocument/2006/relationships/hyperlink" Target="https://download.brainimagelibrary.org/56/fb/56fb1b25ca6b5fae/OTR-Venus/OTR-Venus_P56_F3" TargetMode="External"/><Relationship Id="rId403" Type="http://schemas.openxmlformats.org/officeDocument/2006/relationships/hyperlink" Target="https://download.brainimagelibrary.org/56/fb/56fb1b25ca6b5fae/OTR-Venus/OTR-Venus_P56_F2" TargetMode="External"/><Relationship Id="rId402" Type="http://schemas.openxmlformats.org/officeDocument/2006/relationships/hyperlink" Target="https://download.brainimagelibrary.org/56/fb/56fb1b25ca6b5fae/OTR-Venus/OTR-Venus_P56_F1" TargetMode="External"/><Relationship Id="rId401" Type="http://schemas.openxmlformats.org/officeDocument/2006/relationships/hyperlink" Target="https://download.brainimagelibrary.org/56/fb/56fb1b25ca6b5fae/OTR-Venus/OTR-Venus_P28_M5" TargetMode="External"/><Relationship Id="rId408" Type="http://schemas.openxmlformats.org/officeDocument/2006/relationships/hyperlink" Target="https://download.brainimagelibrary.org/56/fb/56fb1b25ca6b5fae/OTR-Venus/OTR-Venus_P56_M2" TargetMode="External"/><Relationship Id="rId407" Type="http://schemas.openxmlformats.org/officeDocument/2006/relationships/hyperlink" Target="https://download.brainimagelibrary.org/56/fb/56fb1b25ca6b5fae/OTR-Venus/OTR-Venus_P56_M1" TargetMode="External"/><Relationship Id="rId406" Type="http://schemas.openxmlformats.org/officeDocument/2006/relationships/hyperlink" Target="https://download.brainimagelibrary.org/56/fb/56fb1b25ca6b5fae/OTR-Venus/OTR-Venus_P56_F5" TargetMode="External"/><Relationship Id="rId405" Type="http://schemas.openxmlformats.org/officeDocument/2006/relationships/hyperlink" Target="https://download.brainimagelibrary.org/56/fb/56fb1b25ca6b5fae/OTR-Venus/OTR-Venus_P56_F4" TargetMode="External"/><Relationship Id="rId3890" Type="http://schemas.openxmlformats.org/officeDocument/2006/relationships/hyperlink" Target="https://download.brainimagelibrary.org/39/19/39194b133512dab0/E15.5_BB0431/LSFM/Background" TargetMode="External"/><Relationship Id="rId2560" Type="http://schemas.openxmlformats.org/officeDocument/2006/relationships/hyperlink" Target="https://download.brainimagelibrary.org/dd/90/dd90893e7193151f/941707648" TargetMode="External"/><Relationship Id="rId3892" Type="http://schemas.openxmlformats.org/officeDocument/2006/relationships/hyperlink" Target="https://download.brainimagelibrary.org/39/19/39194b133512dab0/E15.5_BB0431/LSFM/Vasoactive_intestinal_peptide" TargetMode="External"/><Relationship Id="rId1230" Type="http://schemas.openxmlformats.org/officeDocument/2006/relationships/hyperlink" Target="https://download.brainimagelibrary.org/69/fe/69fe931fee2b2215/695576844" TargetMode="External"/><Relationship Id="rId2561" Type="http://schemas.openxmlformats.org/officeDocument/2006/relationships/hyperlink" Target="https://download.brainimagelibrary.org/dd/90/dd90893e7193151f/941803049" TargetMode="External"/><Relationship Id="rId3891" Type="http://schemas.openxmlformats.org/officeDocument/2006/relationships/hyperlink" Target="https://download.brainimagelibrary.org/39/19/39194b133512dab0/E15.5_BB0431/LSFM/Background3" TargetMode="External"/><Relationship Id="rId400" Type="http://schemas.openxmlformats.org/officeDocument/2006/relationships/hyperlink" Target="https://download.brainimagelibrary.org/56/fb/56fb1b25ca6b5fae/OTR-Venus/OTR-Venus_P28_M4" TargetMode="External"/><Relationship Id="rId1231" Type="http://schemas.openxmlformats.org/officeDocument/2006/relationships/hyperlink" Target="https://download.brainimagelibrary.org/69/fe/69fe931fee2b2215/732058780" TargetMode="External"/><Relationship Id="rId2562" Type="http://schemas.openxmlformats.org/officeDocument/2006/relationships/hyperlink" Target="https://download.brainimagelibrary.org/dd/90/dd90893e7193151f/941837335" TargetMode="External"/><Relationship Id="rId3894" Type="http://schemas.openxmlformats.org/officeDocument/2006/relationships/hyperlink" Target="https://download.brainimagelibrary.org/39/19/39194b133512dab0/E15.5_BB0432/LSFM/Vasoactive_intestinal_peptide" TargetMode="External"/><Relationship Id="rId1232" Type="http://schemas.openxmlformats.org/officeDocument/2006/relationships/hyperlink" Target="https://download.brainimagelibrary.org/69/fe/69fe931fee2b2215/732115399" TargetMode="External"/><Relationship Id="rId2563" Type="http://schemas.openxmlformats.org/officeDocument/2006/relationships/hyperlink" Target="https://download.brainimagelibrary.org/dd/90/dd90893e7193151f/941862585" TargetMode="External"/><Relationship Id="rId3893" Type="http://schemas.openxmlformats.org/officeDocument/2006/relationships/hyperlink" Target="https://download.brainimagelibrary.org/39/19/39194b133512dab0/E15.5_BB0432/LSFM/Background" TargetMode="External"/><Relationship Id="rId1233" Type="http://schemas.openxmlformats.org/officeDocument/2006/relationships/hyperlink" Target="https://download.brainimagelibrary.org/69/fe/69fe931fee2b2215/737989339" TargetMode="External"/><Relationship Id="rId2564" Type="http://schemas.openxmlformats.org/officeDocument/2006/relationships/hyperlink" Target="https://download.brainimagelibrary.org/dd/90/dd90893e7193151f/941896404" TargetMode="External"/><Relationship Id="rId3896" Type="http://schemas.openxmlformats.org/officeDocument/2006/relationships/hyperlink" Target="https://download.brainimagelibrary.org/39/19/39194b133512dab0/E15.5_BB0433/LSFM/Vasoactive_intestinal_peptide" TargetMode="External"/><Relationship Id="rId1234" Type="http://schemas.openxmlformats.org/officeDocument/2006/relationships/hyperlink" Target="https://download.brainimagelibrary.org/69/fe/69fe931fee2b2215/738006528" TargetMode="External"/><Relationship Id="rId2565" Type="http://schemas.openxmlformats.org/officeDocument/2006/relationships/hyperlink" Target="https://download.brainimagelibrary.org/dd/90/dd90893e7193151f/941919377" TargetMode="External"/><Relationship Id="rId3895" Type="http://schemas.openxmlformats.org/officeDocument/2006/relationships/hyperlink" Target="https://download.brainimagelibrary.org/39/19/39194b133512dab0/E15.5_BB0433/LSFM/Background" TargetMode="External"/><Relationship Id="rId1224" Type="http://schemas.openxmlformats.org/officeDocument/2006/relationships/hyperlink" Target="https://download.brainimagelibrary.org/69/fe/69fe931fee2b2215/1005032096" TargetMode="External"/><Relationship Id="rId2555" Type="http://schemas.openxmlformats.org/officeDocument/2006/relationships/hyperlink" Target="https://download.brainimagelibrary.org/dd/90/dd90893e7193151f/902503502" TargetMode="External"/><Relationship Id="rId3887" Type="http://schemas.openxmlformats.org/officeDocument/2006/relationships/hyperlink" Target="https://download.brainimagelibrary.org/39/19/39194b133512dab0/E15.5_BB0430/LSFM/Background" TargetMode="External"/><Relationship Id="rId1225" Type="http://schemas.openxmlformats.org/officeDocument/2006/relationships/hyperlink" Target="https://download.brainimagelibrary.org/69/fe/69fe931fee2b2215/1005032781" TargetMode="External"/><Relationship Id="rId2556" Type="http://schemas.openxmlformats.org/officeDocument/2006/relationships/hyperlink" Target="https://download.brainimagelibrary.org/dd/90/dd90893e7193151f/902511379" TargetMode="External"/><Relationship Id="rId3886" Type="http://schemas.openxmlformats.org/officeDocument/2006/relationships/hyperlink" Target="https://download.brainimagelibrary.org/39/19/39194b133512dab0/E15.5_BB0427/LSFM/Vasoactive_intestinal_peptide" TargetMode="External"/><Relationship Id="rId1226" Type="http://schemas.openxmlformats.org/officeDocument/2006/relationships/hyperlink" Target="https://download.brainimagelibrary.org/69/fe/69fe931fee2b2215/1005083233" TargetMode="External"/><Relationship Id="rId2557" Type="http://schemas.openxmlformats.org/officeDocument/2006/relationships/hyperlink" Target="https://download.brainimagelibrary.org/dd/90/dd90893e7193151f/902531223" TargetMode="External"/><Relationship Id="rId3889" Type="http://schemas.openxmlformats.org/officeDocument/2006/relationships/hyperlink" Target="https://download.brainimagelibrary.org/39/19/39194b133512dab0/E15.5_BB0430/LSFM/Vasoactive_intestinal_peptide" TargetMode="External"/><Relationship Id="rId1227" Type="http://schemas.openxmlformats.org/officeDocument/2006/relationships/hyperlink" Target="https://download.brainimagelibrary.org/69/fe/69fe931fee2b2215/1005097706" TargetMode="External"/><Relationship Id="rId2558" Type="http://schemas.openxmlformats.org/officeDocument/2006/relationships/hyperlink" Target="https://download.brainimagelibrary.org/dd/90/dd90893e7193151f/902534917" TargetMode="External"/><Relationship Id="rId3888" Type="http://schemas.openxmlformats.org/officeDocument/2006/relationships/hyperlink" Target="https://download.brainimagelibrary.org/39/19/39194b133512dab0/E15.5_BB0430/LSFM/Background3" TargetMode="External"/><Relationship Id="rId1228" Type="http://schemas.openxmlformats.org/officeDocument/2006/relationships/hyperlink" Target="https://download.brainimagelibrary.org/69/fe/69fe931fee2b2215/1005116394" TargetMode="External"/><Relationship Id="rId2559" Type="http://schemas.openxmlformats.org/officeDocument/2006/relationships/hyperlink" Target="https://download.brainimagelibrary.org/dd/90/dd90893e7193151f/911028006" TargetMode="External"/><Relationship Id="rId1229" Type="http://schemas.openxmlformats.org/officeDocument/2006/relationships/hyperlink" Target="https://download.brainimagelibrary.org/69/fe/69fe931fee2b2215/685790763" TargetMode="External"/><Relationship Id="rId3881" Type="http://schemas.openxmlformats.org/officeDocument/2006/relationships/hyperlink" Target="https://download.brainimagelibrary.org/39/19/39194b133512dab0/E15.5_BB0426/LSFM/Background" TargetMode="External"/><Relationship Id="rId2550" Type="http://schemas.openxmlformats.org/officeDocument/2006/relationships/hyperlink" Target="https://download.brainimagelibrary.org/dd/90/dd90893e7193151f/902461498" TargetMode="External"/><Relationship Id="rId3880" Type="http://schemas.openxmlformats.org/officeDocument/2006/relationships/hyperlink" Target="https://download.brainimagelibrary.org/39/19/39194b133512dab0/E15.5_BB0421/LSFM/Neurotrace" TargetMode="External"/><Relationship Id="rId1220" Type="http://schemas.openxmlformats.org/officeDocument/2006/relationships/hyperlink" Target="https://download.brainimagelibrary.org/69/fe/69fe931fee2b2215/1001478009" TargetMode="External"/><Relationship Id="rId2551" Type="http://schemas.openxmlformats.org/officeDocument/2006/relationships/hyperlink" Target="https://download.brainimagelibrary.org/dd/90/dd90893e7193151f/902475622" TargetMode="External"/><Relationship Id="rId3883" Type="http://schemas.openxmlformats.org/officeDocument/2006/relationships/hyperlink" Target="https://download.brainimagelibrary.org/39/19/39194b133512dab0/E15.5_BB0426/LSFM/Vasoactive_intestinal_peptide" TargetMode="External"/><Relationship Id="rId1221" Type="http://schemas.openxmlformats.org/officeDocument/2006/relationships/hyperlink" Target="https://download.brainimagelibrary.org/69/fe/69fe931fee2b2215/1001483877" TargetMode="External"/><Relationship Id="rId2552" Type="http://schemas.openxmlformats.org/officeDocument/2006/relationships/hyperlink" Target="https://download.brainimagelibrary.org/dd/90/dd90893e7193151f/902475774" TargetMode="External"/><Relationship Id="rId3882" Type="http://schemas.openxmlformats.org/officeDocument/2006/relationships/hyperlink" Target="https://download.brainimagelibrary.org/39/19/39194b133512dab0/E15.5_BB0426/LSFM/Background3" TargetMode="External"/><Relationship Id="rId1222" Type="http://schemas.openxmlformats.org/officeDocument/2006/relationships/hyperlink" Target="https://download.brainimagelibrary.org/69/fe/69fe931fee2b2215/1001497435" TargetMode="External"/><Relationship Id="rId2553" Type="http://schemas.openxmlformats.org/officeDocument/2006/relationships/hyperlink" Target="https://download.brainimagelibrary.org/dd/90/dd90893e7193151f/902487067" TargetMode="External"/><Relationship Id="rId3885" Type="http://schemas.openxmlformats.org/officeDocument/2006/relationships/hyperlink" Target="https://download.brainimagelibrary.org/39/19/39194b133512dab0/E15.5_BB0427/LSFM/Background2" TargetMode="External"/><Relationship Id="rId1223" Type="http://schemas.openxmlformats.org/officeDocument/2006/relationships/hyperlink" Target="https://download.brainimagelibrary.org/69/fe/69fe931fee2b2215/1002962250" TargetMode="External"/><Relationship Id="rId2554" Type="http://schemas.openxmlformats.org/officeDocument/2006/relationships/hyperlink" Target="https://download.brainimagelibrary.org/dd/90/dd90893e7193151f/902498859" TargetMode="External"/><Relationship Id="rId3884" Type="http://schemas.openxmlformats.org/officeDocument/2006/relationships/hyperlink" Target="https://download.brainimagelibrary.org/39/19/39194b133512dab0/E15.5_BB0427/LSFM/Background" TargetMode="External"/><Relationship Id="rId2500" Type="http://schemas.openxmlformats.org/officeDocument/2006/relationships/hyperlink" Target="https://download.brainimagelibrary.org/dd/90/dd90893e7193151f/1053918256" TargetMode="External"/><Relationship Id="rId3832" Type="http://schemas.openxmlformats.org/officeDocument/2006/relationships/hyperlink" Target="https://download.brainimagelibrary.org/e8/b8/e8b80ee083b2aa78/0539059709/" TargetMode="External"/><Relationship Id="rId2501" Type="http://schemas.openxmlformats.org/officeDocument/2006/relationships/hyperlink" Target="https://download.brainimagelibrary.org/dd/90/dd90893e7193151f/1089232011" TargetMode="External"/><Relationship Id="rId3831" Type="http://schemas.openxmlformats.org/officeDocument/2006/relationships/hyperlink" Target="https://download.brainimagelibrary.org/e8/b8/e8b80ee083b2aa78/0539059597/" TargetMode="External"/><Relationship Id="rId2502" Type="http://schemas.openxmlformats.org/officeDocument/2006/relationships/hyperlink" Target="https://download.brainimagelibrary.org/dd/90/dd90893e7193151f/1122750549" TargetMode="External"/><Relationship Id="rId3834" Type="http://schemas.openxmlformats.org/officeDocument/2006/relationships/hyperlink" Target="https://download.brainimagelibrary.org/e8/b8/e8b80ee083b2aa78/0539059923/" TargetMode="External"/><Relationship Id="rId2503" Type="http://schemas.openxmlformats.org/officeDocument/2006/relationships/hyperlink" Target="https://download.brainimagelibrary.org/dd/90/dd90893e7193151f/643397120" TargetMode="External"/><Relationship Id="rId3833" Type="http://schemas.openxmlformats.org/officeDocument/2006/relationships/hyperlink" Target="https://download.brainimagelibrary.org/e8/b8/e8b80ee083b2aa78/0539059781/" TargetMode="External"/><Relationship Id="rId2504" Type="http://schemas.openxmlformats.org/officeDocument/2006/relationships/hyperlink" Target="https://download.brainimagelibrary.org/dd/90/dd90893e7193151f/681546151" TargetMode="External"/><Relationship Id="rId3836" Type="http://schemas.openxmlformats.org/officeDocument/2006/relationships/hyperlink" Target="https://download.brainimagelibrary.org/e8/b8/e8b80ee083b2aa78/0539059935/" TargetMode="External"/><Relationship Id="rId2505" Type="http://schemas.openxmlformats.org/officeDocument/2006/relationships/hyperlink" Target="https://download.brainimagelibrary.org/dd/90/dd90893e7193151f/742954760" TargetMode="External"/><Relationship Id="rId3835" Type="http://schemas.openxmlformats.org/officeDocument/2006/relationships/hyperlink" Target="https://download.brainimagelibrary.org/e8/b8/e8b80ee083b2aa78/0539059927/" TargetMode="External"/><Relationship Id="rId2506" Type="http://schemas.openxmlformats.org/officeDocument/2006/relationships/hyperlink" Target="https://download.brainimagelibrary.org/dd/90/dd90893e7193151f/742954806" TargetMode="External"/><Relationship Id="rId3838" Type="http://schemas.openxmlformats.org/officeDocument/2006/relationships/hyperlink" Target="https://download.brainimagelibrary.org/e8/b8/e8b80ee083b2aa78/0539060153/" TargetMode="External"/><Relationship Id="rId2507" Type="http://schemas.openxmlformats.org/officeDocument/2006/relationships/hyperlink" Target="https://download.brainimagelibrary.org/dd/90/dd90893e7193151f/742955689" TargetMode="External"/><Relationship Id="rId3837" Type="http://schemas.openxmlformats.org/officeDocument/2006/relationships/hyperlink" Target="https://download.brainimagelibrary.org/e8/b8/e8b80ee083b2aa78/0539059995/" TargetMode="External"/><Relationship Id="rId2508" Type="http://schemas.openxmlformats.org/officeDocument/2006/relationships/hyperlink" Target="https://download.brainimagelibrary.org/dd/90/dd90893e7193151f/758285403" TargetMode="External"/><Relationship Id="rId2509" Type="http://schemas.openxmlformats.org/officeDocument/2006/relationships/hyperlink" Target="https://download.brainimagelibrary.org/dd/90/dd90893e7193151f/758286002" TargetMode="External"/><Relationship Id="rId3839" Type="http://schemas.openxmlformats.org/officeDocument/2006/relationships/hyperlink" Target="https://download.brainimagelibrary.org/e8/b8/e8b80ee083b2aa78/0539060159/" TargetMode="External"/><Relationship Id="rId3830" Type="http://schemas.openxmlformats.org/officeDocument/2006/relationships/hyperlink" Target="https://download.brainimagelibrary.org/e8/b8/e8b80ee083b2aa78/0539059457/" TargetMode="External"/><Relationship Id="rId3821" Type="http://schemas.openxmlformats.org/officeDocument/2006/relationships/hyperlink" Target="https://download.brainimagelibrary.org/e8/b8/e8b80ee083b2aa78/0539059359/" TargetMode="External"/><Relationship Id="rId3820" Type="http://schemas.openxmlformats.org/officeDocument/2006/relationships/hyperlink" Target="https://download.brainimagelibrary.org/e8/b8/e8b80ee083b2aa78/0539059337/" TargetMode="External"/><Relationship Id="rId3823" Type="http://schemas.openxmlformats.org/officeDocument/2006/relationships/hyperlink" Target="https://download.brainimagelibrary.org/e8/b8/e8b80ee083b2aa78/0539059437/" TargetMode="External"/><Relationship Id="rId3822" Type="http://schemas.openxmlformats.org/officeDocument/2006/relationships/hyperlink" Target="https://download.brainimagelibrary.org/e8/b8/e8b80ee083b2aa78/0539059435/" TargetMode="External"/><Relationship Id="rId3825" Type="http://schemas.openxmlformats.org/officeDocument/2006/relationships/hyperlink" Target="https://download.brainimagelibrary.org/e8/b8/e8b80ee083b2aa78/0539059447/" TargetMode="External"/><Relationship Id="rId3824" Type="http://schemas.openxmlformats.org/officeDocument/2006/relationships/hyperlink" Target="https://download.brainimagelibrary.org/e8/b8/e8b80ee083b2aa78/0539059439/" TargetMode="External"/><Relationship Id="rId3827" Type="http://schemas.openxmlformats.org/officeDocument/2006/relationships/hyperlink" Target="https://download.brainimagelibrary.org/e8/b8/e8b80ee083b2aa78/0539059451/" TargetMode="External"/><Relationship Id="rId3826" Type="http://schemas.openxmlformats.org/officeDocument/2006/relationships/hyperlink" Target="https://download.brainimagelibrary.org/e8/b8/e8b80ee083b2aa78/0539059449/" TargetMode="External"/><Relationship Id="rId3829" Type="http://schemas.openxmlformats.org/officeDocument/2006/relationships/hyperlink" Target="https://download.brainimagelibrary.org/e8/b8/e8b80ee083b2aa78/0539059455/" TargetMode="External"/><Relationship Id="rId3828" Type="http://schemas.openxmlformats.org/officeDocument/2006/relationships/hyperlink" Target="https://download.brainimagelibrary.org/e8/b8/e8b80ee083b2aa78/0539059453/" TargetMode="External"/><Relationship Id="rId2522" Type="http://schemas.openxmlformats.org/officeDocument/2006/relationships/hyperlink" Target="https://download.brainimagelibrary.org/dd/90/dd90893e7193151f/759960718" TargetMode="External"/><Relationship Id="rId3854" Type="http://schemas.openxmlformats.org/officeDocument/2006/relationships/hyperlink" Target="https://download.brainimagelibrary.org/e8/b8/e8b80ee083b2aa78/0539061729/" TargetMode="External"/><Relationship Id="rId2523" Type="http://schemas.openxmlformats.org/officeDocument/2006/relationships/hyperlink" Target="https://download.brainimagelibrary.org/dd/90/dd90893e7193151f/760677048" TargetMode="External"/><Relationship Id="rId3853" Type="http://schemas.openxmlformats.org/officeDocument/2006/relationships/hyperlink" Target="https://download.brainimagelibrary.org/e8/b8/e8b80ee083b2aa78/0539061727/" TargetMode="External"/><Relationship Id="rId2524" Type="http://schemas.openxmlformats.org/officeDocument/2006/relationships/hyperlink" Target="https://download.brainimagelibrary.org/dd/90/dd90893e7193151f/760944994" TargetMode="External"/><Relationship Id="rId3856" Type="http://schemas.openxmlformats.org/officeDocument/2006/relationships/hyperlink" Target="https://download.brainimagelibrary.org/e8/b8/e8b80ee083b2aa78/0539061935/" TargetMode="External"/><Relationship Id="rId2525" Type="http://schemas.openxmlformats.org/officeDocument/2006/relationships/hyperlink" Target="https://download.brainimagelibrary.org/dd/90/dd90893e7193151f/819770858" TargetMode="External"/><Relationship Id="rId3855" Type="http://schemas.openxmlformats.org/officeDocument/2006/relationships/hyperlink" Target="https://download.brainimagelibrary.org/e8/b8/e8b80ee083b2aa78/0539061733/" TargetMode="External"/><Relationship Id="rId2526" Type="http://schemas.openxmlformats.org/officeDocument/2006/relationships/hyperlink" Target="https://download.brainimagelibrary.org/dd/90/dd90893e7193151f/819891764" TargetMode="External"/><Relationship Id="rId3858" Type="http://schemas.openxmlformats.org/officeDocument/2006/relationships/hyperlink" Target="https://download.brainimagelibrary.org/39/19/39194b133512dab0/E11.5_BB0532/LSFM/Lectin" TargetMode="External"/><Relationship Id="rId2527" Type="http://schemas.openxmlformats.org/officeDocument/2006/relationships/hyperlink" Target="https://download.brainimagelibrary.org/dd/90/dd90893e7193151f/819983199" TargetMode="External"/><Relationship Id="rId3857" Type="http://schemas.openxmlformats.org/officeDocument/2006/relationships/hyperlink" Target="https://download.brainimagelibrary.org/39/19/39194b133512dab0/E11.5_BB0532/LSFM/Background" TargetMode="External"/><Relationship Id="rId2528" Type="http://schemas.openxmlformats.org/officeDocument/2006/relationships/hyperlink" Target="https://download.brainimagelibrary.org/dd/90/dd90893e7193151f/820022943" TargetMode="External"/><Relationship Id="rId2529" Type="http://schemas.openxmlformats.org/officeDocument/2006/relationships/hyperlink" Target="https://download.brainimagelibrary.org/dd/90/dd90893e7193151f/868096876" TargetMode="External"/><Relationship Id="rId3859" Type="http://schemas.openxmlformats.org/officeDocument/2006/relationships/hyperlink" Target="https://download.brainimagelibrary.org/39/19/39194b133512dab0/E11.5_BB0532/LSFM/Platelet_Derived_Growth_Factor_B" TargetMode="External"/><Relationship Id="rId3850" Type="http://schemas.openxmlformats.org/officeDocument/2006/relationships/hyperlink" Target="https://download.brainimagelibrary.org/e8/b8/e8b80ee083b2aa78/0539061319/" TargetMode="External"/><Relationship Id="rId2520" Type="http://schemas.openxmlformats.org/officeDocument/2006/relationships/hyperlink" Target="https://download.brainimagelibrary.org/dd/90/dd90893e7193151f/758996848" TargetMode="External"/><Relationship Id="rId3852" Type="http://schemas.openxmlformats.org/officeDocument/2006/relationships/hyperlink" Target="https://download.brainimagelibrary.org/e8/b8/e8b80ee083b2aa78/0539061365/" TargetMode="External"/><Relationship Id="rId2521" Type="http://schemas.openxmlformats.org/officeDocument/2006/relationships/hyperlink" Target="https://download.brainimagelibrary.org/dd/90/dd90893e7193151f/759006530" TargetMode="External"/><Relationship Id="rId3851" Type="http://schemas.openxmlformats.org/officeDocument/2006/relationships/hyperlink" Target="https://download.brainimagelibrary.org/e8/b8/e8b80ee083b2aa78/0539061361/" TargetMode="External"/><Relationship Id="rId2511" Type="http://schemas.openxmlformats.org/officeDocument/2006/relationships/hyperlink" Target="https://download.brainimagelibrary.org/dd/90/dd90893e7193151f/758308097" TargetMode="External"/><Relationship Id="rId3843" Type="http://schemas.openxmlformats.org/officeDocument/2006/relationships/hyperlink" Target="https://download.brainimagelibrary.org/e8/b8/e8b80ee083b2aa78/0539060629/" TargetMode="External"/><Relationship Id="rId2512" Type="http://schemas.openxmlformats.org/officeDocument/2006/relationships/hyperlink" Target="https://download.brainimagelibrary.org/dd/90/dd90893e7193151f/758308134" TargetMode="External"/><Relationship Id="rId3842" Type="http://schemas.openxmlformats.org/officeDocument/2006/relationships/hyperlink" Target="https://download.brainimagelibrary.org/e8/b8/e8b80ee083b2aa78/0539060183/" TargetMode="External"/><Relationship Id="rId2513" Type="http://schemas.openxmlformats.org/officeDocument/2006/relationships/hyperlink" Target="https://download.brainimagelibrary.org/dd/90/dd90893e7193151f/758311336" TargetMode="External"/><Relationship Id="rId3845" Type="http://schemas.openxmlformats.org/officeDocument/2006/relationships/hyperlink" Target="https://download.brainimagelibrary.org/e8/b8/e8b80ee083b2aa78/0539060809/" TargetMode="External"/><Relationship Id="rId2514" Type="http://schemas.openxmlformats.org/officeDocument/2006/relationships/hyperlink" Target="https://download.brainimagelibrary.org/dd/90/dd90893e7193151f/758312441" TargetMode="External"/><Relationship Id="rId3844" Type="http://schemas.openxmlformats.org/officeDocument/2006/relationships/hyperlink" Target="https://download.brainimagelibrary.org/e8/b8/e8b80ee083b2aa78/0539060734/" TargetMode="External"/><Relationship Id="rId2515" Type="http://schemas.openxmlformats.org/officeDocument/2006/relationships/hyperlink" Target="https://download.brainimagelibrary.org/dd/90/dd90893e7193151f/758319694" TargetMode="External"/><Relationship Id="rId3847" Type="http://schemas.openxmlformats.org/officeDocument/2006/relationships/hyperlink" Target="https://download.brainimagelibrary.org/e8/b8/e8b80ee083b2aa78/0539060918/" TargetMode="External"/><Relationship Id="rId2516" Type="http://schemas.openxmlformats.org/officeDocument/2006/relationships/hyperlink" Target="https://download.brainimagelibrary.org/dd/90/dd90893e7193151f/758323401" TargetMode="External"/><Relationship Id="rId3846" Type="http://schemas.openxmlformats.org/officeDocument/2006/relationships/hyperlink" Target="https://download.brainimagelibrary.org/e8/b8/e8b80ee083b2aa78/0539060877/" TargetMode="External"/><Relationship Id="rId2517" Type="http://schemas.openxmlformats.org/officeDocument/2006/relationships/hyperlink" Target="https://download.brainimagelibrary.org/dd/90/dd90893e7193151f/758816993" TargetMode="External"/><Relationship Id="rId3849" Type="http://schemas.openxmlformats.org/officeDocument/2006/relationships/hyperlink" Target="https://download.brainimagelibrary.org/e8/b8/e8b80ee083b2aa78/0539060995/" TargetMode="External"/><Relationship Id="rId2518" Type="http://schemas.openxmlformats.org/officeDocument/2006/relationships/hyperlink" Target="https://download.brainimagelibrary.org/dd/90/dd90893e7193151f/758967755" TargetMode="External"/><Relationship Id="rId3848" Type="http://schemas.openxmlformats.org/officeDocument/2006/relationships/hyperlink" Target="https://download.brainimagelibrary.org/e8/b8/e8b80ee083b2aa78/0539060993/" TargetMode="External"/><Relationship Id="rId2519" Type="http://schemas.openxmlformats.org/officeDocument/2006/relationships/hyperlink" Target="https://download.brainimagelibrary.org/dd/90/dd90893e7193151f/758996755" TargetMode="External"/><Relationship Id="rId3841" Type="http://schemas.openxmlformats.org/officeDocument/2006/relationships/hyperlink" Target="https://download.brainimagelibrary.org/e8/b8/e8b80ee083b2aa78/0539060181/" TargetMode="External"/><Relationship Id="rId2510" Type="http://schemas.openxmlformats.org/officeDocument/2006/relationships/hyperlink" Target="https://download.brainimagelibrary.org/dd/90/dd90893e7193151f/758286194" TargetMode="External"/><Relationship Id="rId3840" Type="http://schemas.openxmlformats.org/officeDocument/2006/relationships/hyperlink" Target="https://download.brainimagelibrary.org/e8/b8/e8b80ee083b2aa78/0539060173/" TargetMode="External"/><Relationship Id="rId4327" Type="http://schemas.openxmlformats.org/officeDocument/2006/relationships/hyperlink" Target="https://download.brainimagelibrary.org/df/75/df75626840c76c15/mouseID_373187-191817" TargetMode="External"/><Relationship Id="rId4326" Type="http://schemas.openxmlformats.org/officeDocument/2006/relationships/hyperlink" Target="https://download.brainimagelibrary.org/df/75/df75626840c76c15/mouseID_367667-18052" TargetMode="External"/><Relationship Id="rId4329" Type="http://schemas.openxmlformats.org/officeDocument/2006/relationships/hyperlink" Target="https://download.brainimagelibrary.org/df/75/df75626840c76c15/mouseID_374706-18461" TargetMode="External"/><Relationship Id="rId4328" Type="http://schemas.openxmlformats.org/officeDocument/2006/relationships/hyperlink" Target="https://download.brainimagelibrary.org/df/75/df75626840c76c15/mouseID_373641-18462" TargetMode="External"/><Relationship Id="rId469" Type="http://schemas.openxmlformats.org/officeDocument/2006/relationships/hyperlink" Target="https://download.brainimagelibrary.org/00/9c/009c1e6fcc03ebac/mouseID_19022522-190895/" TargetMode="External"/><Relationship Id="rId468" Type="http://schemas.openxmlformats.org/officeDocument/2006/relationships/hyperlink" Target="https://download.brainimagelibrary.org/00/9c/009c1e6fcc03ebac/mouseID_19022521-190896/" TargetMode="External"/><Relationship Id="rId467" Type="http://schemas.openxmlformats.org/officeDocument/2006/relationships/hyperlink" Target="https://download.brainimagelibrary.org/00/9c/009c1e6fcc03ebac/mouseID_19022520-190904/" TargetMode="External"/><Relationship Id="rId1290" Type="http://schemas.openxmlformats.org/officeDocument/2006/relationships/hyperlink" Target="https://download.brainimagelibrary.org/24/1a/241a10cde842c99b/737792547" TargetMode="External"/><Relationship Id="rId1291" Type="http://schemas.openxmlformats.org/officeDocument/2006/relationships/hyperlink" Target="https://download.brainimagelibrary.org/24/1a/241a10cde842c99b/740380660" TargetMode="External"/><Relationship Id="rId1292" Type="http://schemas.openxmlformats.org/officeDocument/2006/relationships/hyperlink" Target="https://download.brainimagelibrary.org/24/1a/241a10cde842c99b/766789211" TargetMode="External"/><Relationship Id="rId462" Type="http://schemas.openxmlformats.org/officeDocument/2006/relationships/hyperlink" Target="https://download.brainimagelibrary.org/00/9c/009c1e6fcc03ebac/mouseID_19022514-190892/" TargetMode="External"/><Relationship Id="rId1293" Type="http://schemas.openxmlformats.org/officeDocument/2006/relationships/hyperlink" Target="https://download.brainimagelibrary.org/24/1a/241a10cde842c99b/766791643" TargetMode="External"/><Relationship Id="rId461" Type="http://schemas.openxmlformats.org/officeDocument/2006/relationships/hyperlink" Target="https://download.brainimagelibrary.org/00/9c/009c1e6fcc03ebac/mouseID_19022513-190891/" TargetMode="External"/><Relationship Id="rId1294" Type="http://schemas.openxmlformats.org/officeDocument/2006/relationships/hyperlink" Target="https://download.brainimagelibrary.org/24/1a/241a10cde842c99b/766984328" TargetMode="External"/><Relationship Id="rId460" Type="http://schemas.openxmlformats.org/officeDocument/2006/relationships/hyperlink" Target="https://download.brainimagelibrary.org/00/9c/009c1e6fcc03ebac/mouseID_19022512-190902/" TargetMode="External"/><Relationship Id="rId1295" Type="http://schemas.openxmlformats.org/officeDocument/2006/relationships/hyperlink" Target="https://download.brainimagelibrary.org/24/1a/241a10cde842c99b/767084655" TargetMode="External"/><Relationship Id="rId4321" Type="http://schemas.openxmlformats.org/officeDocument/2006/relationships/hyperlink" Target="https://download.brainimagelibrary.org/df/75/df75626840c76c15/mouseID_210254-15257" TargetMode="External"/><Relationship Id="rId1296" Type="http://schemas.openxmlformats.org/officeDocument/2006/relationships/hyperlink" Target="https://download.brainimagelibrary.org/24/1a/241a10cde842c99b/767801031" TargetMode="External"/><Relationship Id="rId4320" Type="http://schemas.openxmlformats.org/officeDocument/2006/relationships/hyperlink" Target="https://download.brainimagelibrary.org/2b/da/2bdaf9e66a246844/mouseID_418245-182727/" TargetMode="External"/><Relationship Id="rId466" Type="http://schemas.openxmlformats.org/officeDocument/2006/relationships/hyperlink" Target="https://download.brainimagelibrary.org/00/9c/009c1e6fcc03ebac/mouseID_19022519-190905/" TargetMode="External"/><Relationship Id="rId1297" Type="http://schemas.openxmlformats.org/officeDocument/2006/relationships/hyperlink" Target="https://download.brainimagelibrary.org/24/1a/241a10cde842c99b/768893737" TargetMode="External"/><Relationship Id="rId4323" Type="http://schemas.openxmlformats.org/officeDocument/2006/relationships/hyperlink" Target="https://download.brainimagelibrary.org/df/75/df75626840c76c15/mouseID_360835-18049" TargetMode="External"/><Relationship Id="rId465" Type="http://schemas.openxmlformats.org/officeDocument/2006/relationships/hyperlink" Target="https://download.brainimagelibrary.org/00/9c/009c1e6fcc03ebac/mouseID_19022518_190903/" TargetMode="External"/><Relationship Id="rId1298" Type="http://schemas.openxmlformats.org/officeDocument/2006/relationships/hyperlink" Target="https://download.brainimagelibrary.org/24/1a/241a10cde842c99b/770249617" TargetMode="External"/><Relationship Id="rId4322" Type="http://schemas.openxmlformats.org/officeDocument/2006/relationships/hyperlink" Target="https://download.brainimagelibrary.org/df/75/df75626840c76c15/mouseID_325875-17543/" TargetMode="External"/><Relationship Id="rId464" Type="http://schemas.openxmlformats.org/officeDocument/2006/relationships/hyperlink" Target="https://download.brainimagelibrary.org/00/9c/009c1e6fcc03ebac/mouseID_19022516-190901/" TargetMode="External"/><Relationship Id="rId1299" Type="http://schemas.openxmlformats.org/officeDocument/2006/relationships/hyperlink" Target="https://download.brainimagelibrary.org/24/1a/241a10cde842c99b/770559860" TargetMode="External"/><Relationship Id="rId4325" Type="http://schemas.openxmlformats.org/officeDocument/2006/relationships/hyperlink" Target="https://download.brainimagelibrary.org/df/75/df75626840c76c15/mouseID_362191-191816" TargetMode="External"/><Relationship Id="rId463" Type="http://schemas.openxmlformats.org/officeDocument/2006/relationships/hyperlink" Target="https://download.brainimagelibrary.org/00/9c/009c1e6fcc03ebac/mouseID_19022515-190900/" TargetMode="External"/><Relationship Id="rId4324" Type="http://schemas.openxmlformats.org/officeDocument/2006/relationships/hyperlink" Target="https://download.brainimagelibrary.org/df/75/df75626840c76c15/mouseID_362188-191815" TargetMode="External"/><Relationship Id="rId4316" Type="http://schemas.openxmlformats.org/officeDocument/2006/relationships/hyperlink" Target="https://download.brainimagelibrary.org/15/8d/158d3a3e89fc7719/Triple_Anterograde" TargetMode="External"/><Relationship Id="rId4315" Type="http://schemas.openxmlformats.org/officeDocument/2006/relationships/hyperlink" Target="https://download.brainimagelibrary.org/1a/e1/1ae178d157011409/661072" TargetMode="External"/><Relationship Id="rId4318" Type="http://schemas.openxmlformats.org/officeDocument/2006/relationships/hyperlink" Target="https://download.brainimagelibrary.org/2b/da/2bdaf9e66a246844/mouseID_404421-182720/" TargetMode="External"/><Relationship Id="rId4317" Type="http://schemas.openxmlformats.org/officeDocument/2006/relationships/hyperlink" Target="https://download.brainimagelibrary.org/15/8d/158d3a3e89fc7719/MOp_output_-_AAVDJ-SypGFP-mRuby" TargetMode="External"/><Relationship Id="rId4319" Type="http://schemas.openxmlformats.org/officeDocument/2006/relationships/hyperlink" Target="https://download.brainimagelibrary.org/2b/da/2bdaf9e66a246844/mouseID_405429-182725/" TargetMode="External"/><Relationship Id="rId459" Type="http://schemas.openxmlformats.org/officeDocument/2006/relationships/hyperlink" Target="https://download.brainimagelibrary.org/00/9c/009c1e6fcc03ebac/mouseID_19011808-190370/" TargetMode="External"/><Relationship Id="rId458" Type="http://schemas.openxmlformats.org/officeDocument/2006/relationships/hyperlink" Target="https://download.brainimagelibrary.org/00/9c/009c1e6fcc03ebac/mouseID_19011807-190369/" TargetMode="External"/><Relationship Id="rId457" Type="http://schemas.openxmlformats.org/officeDocument/2006/relationships/hyperlink" Target="https://download.brainimagelibrary.org/00/9c/009c1e6fcc03ebac/mouseID_19011806-190368/" TargetMode="External"/><Relationship Id="rId456" Type="http://schemas.openxmlformats.org/officeDocument/2006/relationships/hyperlink" Target="https://download.brainimagelibrary.org/00/9c/009c1e6fcc03ebac/mouseID_19011805-190367/" TargetMode="External"/><Relationship Id="rId1280" Type="http://schemas.openxmlformats.org/officeDocument/2006/relationships/hyperlink" Target="https://download.brainimagelibrary.org/24/1a/241a10cde842c99b/695533933" TargetMode="External"/><Relationship Id="rId1281" Type="http://schemas.openxmlformats.org/officeDocument/2006/relationships/hyperlink" Target="https://download.brainimagelibrary.org/24/1a/241a10cde842c99b/695564858" TargetMode="External"/><Relationship Id="rId451" Type="http://schemas.openxmlformats.org/officeDocument/2006/relationships/hyperlink" Target="https://download.brainimagelibrary.org/00/9c/009c1e6fcc03ebac/mouseID_19010312-190136/" TargetMode="External"/><Relationship Id="rId1282" Type="http://schemas.openxmlformats.org/officeDocument/2006/relationships/hyperlink" Target="https://download.brainimagelibrary.org/24/1a/241a10cde842c99b/695574463" TargetMode="External"/><Relationship Id="rId450" Type="http://schemas.openxmlformats.org/officeDocument/2006/relationships/hyperlink" Target="https://download.brainimagelibrary.org/00/9c/009c1e6fcc03ebac/mouseID_19010310-190135/" TargetMode="External"/><Relationship Id="rId1283" Type="http://schemas.openxmlformats.org/officeDocument/2006/relationships/hyperlink" Target="https://download.brainimagelibrary.org/24/1a/241a10cde842c99b/732105067" TargetMode="External"/><Relationship Id="rId1284" Type="http://schemas.openxmlformats.org/officeDocument/2006/relationships/hyperlink" Target="https://download.brainimagelibrary.org/24/1a/241a10cde842c99b/732127116" TargetMode="External"/><Relationship Id="rId4310" Type="http://schemas.openxmlformats.org/officeDocument/2006/relationships/hyperlink" Target="https://download.brainimagelibrary.org/1a/e1/1ae178d157011409/652137" TargetMode="External"/><Relationship Id="rId1285" Type="http://schemas.openxmlformats.org/officeDocument/2006/relationships/hyperlink" Target="https://download.brainimagelibrary.org/24/1a/241a10cde842c99b/732141075" TargetMode="External"/><Relationship Id="rId455" Type="http://schemas.openxmlformats.org/officeDocument/2006/relationships/hyperlink" Target="https://download.brainimagelibrary.org/00/9c/009c1e6fcc03ebac/mouseID_19011804-190366/" TargetMode="External"/><Relationship Id="rId1286" Type="http://schemas.openxmlformats.org/officeDocument/2006/relationships/hyperlink" Target="https://download.brainimagelibrary.org/24/1a/241a10cde842c99b/737159000" TargetMode="External"/><Relationship Id="rId4312" Type="http://schemas.openxmlformats.org/officeDocument/2006/relationships/hyperlink" Target="https://download.brainimagelibrary.org/1a/e1/1ae178d157011409/652139" TargetMode="External"/><Relationship Id="rId454" Type="http://schemas.openxmlformats.org/officeDocument/2006/relationships/hyperlink" Target="https://download.brainimagelibrary.org/00/9c/009c1e6fcc03ebac/mouseID_19011803-190365/" TargetMode="External"/><Relationship Id="rId1287" Type="http://schemas.openxmlformats.org/officeDocument/2006/relationships/hyperlink" Target="https://download.brainimagelibrary.org/24/1a/241a10cde842c99b/737549021" TargetMode="External"/><Relationship Id="rId4311" Type="http://schemas.openxmlformats.org/officeDocument/2006/relationships/hyperlink" Target="https://download.brainimagelibrary.org/1a/e1/1ae178d157011409/652138" TargetMode="External"/><Relationship Id="rId453" Type="http://schemas.openxmlformats.org/officeDocument/2006/relationships/hyperlink" Target="https://download.brainimagelibrary.org/00/9c/009c1e6fcc03ebac/mouseID_19011802-190364/" TargetMode="External"/><Relationship Id="rId1288" Type="http://schemas.openxmlformats.org/officeDocument/2006/relationships/hyperlink" Target="https://download.brainimagelibrary.org/24/1a/241a10cde842c99b/737549661" TargetMode="External"/><Relationship Id="rId4314" Type="http://schemas.openxmlformats.org/officeDocument/2006/relationships/hyperlink" Target="https://download.brainimagelibrary.org/1a/e1/1ae178d157011409/660205" TargetMode="External"/><Relationship Id="rId452" Type="http://schemas.openxmlformats.org/officeDocument/2006/relationships/hyperlink" Target="https://download.brainimagelibrary.org/00/9c/009c1e6fcc03ebac/mouseID_19011801-190363/" TargetMode="External"/><Relationship Id="rId1289" Type="http://schemas.openxmlformats.org/officeDocument/2006/relationships/hyperlink" Target="https://download.brainimagelibrary.org/24/1a/241a10cde842c99b/737553506" TargetMode="External"/><Relationship Id="rId4313" Type="http://schemas.openxmlformats.org/officeDocument/2006/relationships/hyperlink" Target="https://download.brainimagelibrary.org/1a/e1/1ae178d157011409/660204" TargetMode="External"/><Relationship Id="rId3018" Type="http://schemas.openxmlformats.org/officeDocument/2006/relationships/hyperlink" Target="https://download.brainimagelibrary.org/b7/93/b79396b82949005c/mouseID_339951-17781/" TargetMode="External"/><Relationship Id="rId4349" Type="http://schemas.openxmlformats.org/officeDocument/2006/relationships/hyperlink" Target="https://download.brainimagelibrary.org/df/75/df75626840c76c15/mouseID_431038-191804" TargetMode="External"/><Relationship Id="rId3017" Type="http://schemas.openxmlformats.org/officeDocument/2006/relationships/hyperlink" Target="https://download.brainimagelibrary.org/b7/93/b79396b82949005c/mouseID_297974-17109/" TargetMode="External"/><Relationship Id="rId4348" Type="http://schemas.openxmlformats.org/officeDocument/2006/relationships/hyperlink" Target="https://download.brainimagelibrary.org/df/75/df75626840c76c15/mouseID_426124-191808" TargetMode="External"/><Relationship Id="rId3019" Type="http://schemas.openxmlformats.org/officeDocument/2006/relationships/hyperlink" Target="https://download.brainimagelibrary.org/b7/93/b79396b82949005c/mouseID_382148-18864/" TargetMode="External"/><Relationship Id="rId491" Type="http://schemas.openxmlformats.org/officeDocument/2006/relationships/hyperlink" Target="https://download.brainimagelibrary.org/00/9c/009c1e6fcc03ebac/mouseID_19030616-191199/" TargetMode="External"/><Relationship Id="rId490" Type="http://schemas.openxmlformats.org/officeDocument/2006/relationships/hyperlink" Target="https://download.brainimagelibrary.org/00/9c/009c1e6fcc03ebac/mouseID_19030615-191198/" TargetMode="External"/><Relationship Id="rId489" Type="http://schemas.openxmlformats.org/officeDocument/2006/relationships/hyperlink" Target="https://download.brainimagelibrary.org/00/9c/009c1e6fcc03ebac/mouseID_19030614-191197/" TargetMode="External"/><Relationship Id="rId484" Type="http://schemas.openxmlformats.org/officeDocument/2006/relationships/hyperlink" Target="https://download.brainimagelibrary.org/00/9c/009c1e6fcc03ebac/mouseID_19030609-191194/" TargetMode="External"/><Relationship Id="rId3010" Type="http://schemas.openxmlformats.org/officeDocument/2006/relationships/hyperlink" Target="https://download.brainimagelibrary.org/b7/93/b79396b82949005c/mouseID_374707-18452/" TargetMode="External"/><Relationship Id="rId4341" Type="http://schemas.openxmlformats.org/officeDocument/2006/relationships/hyperlink" Target="https://download.brainimagelibrary.org/df/75/df75626840c76c15/mouseID_394528-18867" TargetMode="External"/><Relationship Id="rId483" Type="http://schemas.openxmlformats.org/officeDocument/2006/relationships/hyperlink" Target="https://download.brainimagelibrary.org/00/9c/009c1e6fcc03ebac/mouseID_19030608-191193/" TargetMode="External"/><Relationship Id="rId4340" Type="http://schemas.openxmlformats.org/officeDocument/2006/relationships/hyperlink" Target="https://download.brainimagelibrary.org/df/75/df75626840c76c15/mouseID_383680-18463" TargetMode="External"/><Relationship Id="rId482" Type="http://schemas.openxmlformats.org/officeDocument/2006/relationships/hyperlink" Target="https://download.brainimagelibrary.org/00/9c/009c1e6fcc03ebac/mouseID_19030607-191192/" TargetMode="External"/><Relationship Id="rId3012" Type="http://schemas.openxmlformats.org/officeDocument/2006/relationships/hyperlink" Target="https://download.brainimagelibrary.org/b7/93/b79396b82949005c/mouseID_210254-15257/" TargetMode="External"/><Relationship Id="rId4343" Type="http://schemas.openxmlformats.org/officeDocument/2006/relationships/hyperlink" Target="https://download.brainimagelibrary.org/df/75/df75626840c76c15/mouseID_411732-182718" TargetMode="External"/><Relationship Id="rId481" Type="http://schemas.openxmlformats.org/officeDocument/2006/relationships/hyperlink" Target="https://download.brainimagelibrary.org/00/9c/009c1e6fcc03ebac/mouseID_19030606-191227/" TargetMode="External"/><Relationship Id="rId3011" Type="http://schemas.openxmlformats.org/officeDocument/2006/relationships/hyperlink" Target="https://download.brainimagelibrary.org/b7/93/b79396b82949005c/mouseID_325875-17543/" TargetMode="External"/><Relationship Id="rId4342" Type="http://schemas.openxmlformats.org/officeDocument/2006/relationships/hyperlink" Target="https://download.brainimagelibrary.org/df/75/df75626840c76c15/mouseID_405426-182724" TargetMode="External"/><Relationship Id="rId488" Type="http://schemas.openxmlformats.org/officeDocument/2006/relationships/hyperlink" Target="https://download.brainimagelibrary.org/00/9c/009c1e6fcc03ebac/mouseID_19030613-191229/" TargetMode="External"/><Relationship Id="rId3014" Type="http://schemas.openxmlformats.org/officeDocument/2006/relationships/hyperlink" Target="https://download.brainimagelibrary.org/b7/93/b79396b82949005c/mouseID_374706-18461/" TargetMode="External"/><Relationship Id="rId4345" Type="http://schemas.openxmlformats.org/officeDocument/2006/relationships/hyperlink" Target="https://download.brainimagelibrary.org/df/75/df75626840c76c15/mouseID_417571-182722" TargetMode="External"/><Relationship Id="rId487" Type="http://schemas.openxmlformats.org/officeDocument/2006/relationships/hyperlink" Target="https://download.brainimagelibrary.org/00/9c/009c1e6fcc03ebac/mouseID_19030612-191228/" TargetMode="External"/><Relationship Id="rId3013" Type="http://schemas.openxmlformats.org/officeDocument/2006/relationships/hyperlink" Target="https://download.brainimagelibrary.org/b7/93/b79396b82949005c/mouseID_358361-18047/" TargetMode="External"/><Relationship Id="rId4344" Type="http://schemas.openxmlformats.org/officeDocument/2006/relationships/hyperlink" Target="https://download.brainimagelibrary.org/df/75/df75626840c76c15/mouseID_417570-182721" TargetMode="External"/><Relationship Id="rId486" Type="http://schemas.openxmlformats.org/officeDocument/2006/relationships/hyperlink" Target="https://download.brainimagelibrary.org/00/9c/009c1e6fcc03ebac/mouseID_19030611-191196/" TargetMode="External"/><Relationship Id="rId3016" Type="http://schemas.openxmlformats.org/officeDocument/2006/relationships/hyperlink" Target="https://download.brainimagelibrary.org/b7/93/b79396b82949005c/mouseID_405429-182725/" TargetMode="External"/><Relationship Id="rId4347" Type="http://schemas.openxmlformats.org/officeDocument/2006/relationships/hyperlink" Target="https://download.brainimagelibrary.org/df/75/df75626840c76c15/mouseID_423019-191803" TargetMode="External"/><Relationship Id="rId485" Type="http://schemas.openxmlformats.org/officeDocument/2006/relationships/hyperlink" Target="https://download.brainimagelibrary.org/00/9c/009c1e6fcc03ebac/mouseID_19030610-191195/" TargetMode="External"/><Relationship Id="rId3015" Type="http://schemas.openxmlformats.org/officeDocument/2006/relationships/hyperlink" Target="https://download.brainimagelibrary.org/b7/93/b79396b82949005c/mouseID_351327-17787/" TargetMode="External"/><Relationship Id="rId4346" Type="http://schemas.openxmlformats.org/officeDocument/2006/relationships/hyperlink" Target="https://download.brainimagelibrary.org/df/75/df75626840c76c15/mouseID_420489-191801" TargetMode="External"/><Relationship Id="rId3007" Type="http://schemas.openxmlformats.org/officeDocument/2006/relationships/hyperlink" Target="https://download.brainimagelibrary.org/b7/93/b79396b82949005c/mouseID_420489-191801/" TargetMode="External"/><Relationship Id="rId4338" Type="http://schemas.openxmlformats.org/officeDocument/2006/relationships/hyperlink" Target="https://download.brainimagelibrary.org/df/75/df75626840c76c15/mouseID_381488-18464" TargetMode="External"/><Relationship Id="rId3006" Type="http://schemas.openxmlformats.org/officeDocument/2006/relationships/hyperlink" Target="https://download.brainimagelibrary.org/b7/93/b79396b82949005c/mouseID_380470-191812/" TargetMode="External"/><Relationship Id="rId4337" Type="http://schemas.openxmlformats.org/officeDocument/2006/relationships/hyperlink" Target="https://download.brainimagelibrary.org/df/75/df75626840c76c15/mouseID_381487-18458" TargetMode="External"/><Relationship Id="rId3009" Type="http://schemas.openxmlformats.org/officeDocument/2006/relationships/hyperlink" Target="https://download.brainimagelibrary.org/b7/93/b79396b82949005c/mouseID_339952-17782/" TargetMode="External"/><Relationship Id="rId3008" Type="http://schemas.openxmlformats.org/officeDocument/2006/relationships/hyperlink" Target="https://download.brainimagelibrary.org/b7/93/b79396b82949005c/mouseID_314107-17300/" TargetMode="External"/><Relationship Id="rId4339" Type="http://schemas.openxmlformats.org/officeDocument/2006/relationships/hyperlink" Target="https://download.brainimagelibrary.org/df/75/df75626840c76c15/mouseID_383128-18465" TargetMode="External"/><Relationship Id="rId480" Type="http://schemas.openxmlformats.org/officeDocument/2006/relationships/hyperlink" Target="https://download.brainimagelibrary.org/00/9c/009c1e6fcc03ebac/mouseID_19030603-191225/" TargetMode="External"/><Relationship Id="rId479" Type="http://schemas.openxmlformats.org/officeDocument/2006/relationships/hyperlink" Target="https://download.brainimagelibrary.org/00/9c/009c1e6fcc03ebac/mouseID_19030602-191224/" TargetMode="External"/><Relationship Id="rId478" Type="http://schemas.openxmlformats.org/officeDocument/2006/relationships/hyperlink" Target="https://download.brainimagelibrary.org/00/9c/009c1e6fcc03ebac/mouseID_19030601-191223/" TargetMode="External"/><Relationship Id="rId473" Type="http://schemas.openxmlformats.org/officeDocument/2006/relationships/hyperlink" Target="https://download.brainimagelibrary.org/00/9c/009c1e6fcc03ebac/mouseID_19022526-190898/" TargetMode="External"/><Relationship Id="rId4330" Type="http://schemas.openxmlformats.org/officeDocument/2006/relationships/hyperlink" Target="https://download.brainimagelibrary.org/df/75/df75626840c76c15/mouseID_374707-18452" TargetMode="External"/><Relationship Id="rId472" Type="http://schemas.openxmlformats.org/officeDocument/2006/relationships/hyperlink" Target="https://download.brainimagelibrary.org/00/9c/009c1e6fcc03ebac/mouseID_19022525-190897/" TargetMode="External"/><Relationship Id="rId471" Type="http://schemas.openxmlformats.org/officeDocument/2006/relationships/hyperlink" Target="https://download.brainimagelibrary.org/00/9c/009c1e6fcc03ebac/mouseID_19022524-190894/" TargetMode="External"/><Relationship Id="rId3001" Type="http://schemas.openxmlformats.org/officeDocument/2006/relationships/hyperlink" Target="https://download.brainimagelibrary.org/74/02/7402741313727c9b/tissuecyte_data/0500371605/" TargetMode="External"/><Relationship Id="rId4332" Type="http://schemas.openxmlformats.org/officeDocument/2006/relationships/hyperlink" Target="https://download.brainimagelibrary.org/df/75/df75626840c76c15/mouseID_377387-18466" TargetMode="External"/><Relationship Id="rId470" Type="http://schemas.openxmlformats.org/officeDocument/2006/relationships/hyperlink" Target="https://download.brainimagelibrary.org/00/9c/009c1e6fcc03ebac/mouseID_19022523-190893/" TargetMode="External"/><Relationship Id="rId3000" Type="http://schemas.openxmlformats.org/officeDocument/2006/relationships/hyperlink" Target="https://download.brainimagelibrary.org/d9/b8/d9b827f296313258/1U01MH114829-01/SW190711-07A/" TargetMode="External"/><Relationship Id="rId4331" Type="http://schemas.openxmlformats.org/officeDocument/2006/relationships/hyperlink" Target="https://download.brainimagelibrary.org/df/75/df75626840c76c15/mouseID_375394-18468" TargetMode="External"/><Relationship Id="rId477" Type="http://schemas.openxmlformats.org/officeDocument/2006/relationships/hyperlink" Target="https://download.brainimagelibrary.org/00/9c/009c1e6fcc03ebac/mouseID_19022717-190908/" TargetMode="External"/><Relationship Id="rId3003" Type="http://schemas.openxmlformats.org/officeDocument/2006/relationships/hyperlink" Target="https://download.brainimagelibrary.org/b7/93/b79396b82949005c/mouseID_423019-191803/" TargetMode="External"/><Relationship Id="rId4334" Type="http://schemas.openxmlformats.org/officeDocument/2006/relationships/hyperlink" Target="https://download.brainimagelibrary.org/df/75/df75626840c76c15/mouseID_378668-18470" TargetMode="External"/><Relationship Id="rId476" Type="http://schemas.openxmlformats.org/officeDocument/2006/relationships/hyperlink" Target="https://download.brainimagelibrary.org/00/9c/009c1e6fcc03ebac/mouseID_19022716-190907/" TargetMode="External"/><Relationship Id="rId3002" Type="http://schemas.openxmlformats.org/officeDocument/2006/relationships/hyperlink" Target="https://download.brainimagelibrary.org/d7/8e/d78e2226de736f24/1U19MH114821-01/SW190418-04A/" TargetMode="External"/><Relationship Id="rId4333" Type="http://schemas.openxmlformats.org/officeDocument/2006/relationships/hyperlink" Target="https://download.brainimagelibrary.org/df/75/df75626840c76c15/mouseID_378667-18469" TargetMode="External"/><Relationship Id="rId475" Type="http://schemas.openxmlformats.org/officeDocument/2006/relationships/hyperlink" Target="https://download.brainimagelibrary.org/00/9c/009c1e6fcc03ebac/mouseID_19022715-190906/" TargetMode="External"/><Relationship Id="rId3005" Type="http://schemas.openxmlformats.org/officeDocument/2006/relationships/hyperlink" Target="https://download.brainimagelibrary.org/b7/93/b79396b82949005c/mouseID_378668-18470/" TargetMode="External"/><Relationship Id="rId4336" Type="http://schemas.openxmlformats.org/officeDocument/2006/relationships/hyperlink" Target="https://download.brainimagelibrary.org/df/75/df75626840c76c15/mouseID_380471-191813" TargetMode="External"/><Relationship Id="rId474" Type="http://schemas.openxmlformats.org/officeDocument/2006/relationships/hyperlink" Target="https://download.brainimagelibrary.org/00/9c/009c1e6fcc03ebac/mouseID_19022714-190909/" TargetMode="External"/><Relationship Id="rId3004" Type="http://schemas.openxmlformats.org/officeDocument/2006/relationships/hyperlink" Target="https://download.brainimagelibrary.org/b7/93/b79396b82949005c/mouseID_351331-17788/" TargetMode="External"/><Relationship Id="rId4335" Type="http://schemas.openxmlformats.org/officeDocument/2006/relationships/hyperlink" Target="https://download.brainimagelibrary.org/df/75/df75626840c76c15/mouseID_380470-191812" TargetMode="External"/><Relationship Id="rId1257" Type="http://schemas.openxmlformats.org/officeDocument/2006/relationships/hyperlink" Target="https://download.brainimagelibrary.org/69/fe/69fe931fee2b2215/894360289" TargetMode="External"/><Relationship Id="rId2588" Type="http://schemas.openxmlformats.org/officeDocument/2006/relationships/hyperlink" Target="https://download.brainimagelibrary.org/e0/ea/e0ea5f7d2c9a1728/release_20190923/18463/" TargetMode="External"/><Relationship Id="rId1258" Type="http://schemas.openxmlformats.org/officeDocument/2006/relationships/hyperlink" Target="https://download.brainimagelibrary.org/69/fe/69fe931fee2b2215/894528079" TargetMode="External"/><Relationship Id="rId2589" Type="http://schemas.openxmlformats.org/officeDocument/2006/relationships/hyperlink" Target="https://download.brainimagelibrary.org/e0/ea/e0ea5f7d2c9a1728/release_20190923/18462/" TargetMode="External"/><Relationship Id="rId1259" Type="http://schemas.openxmlformats.org/officeDocument/2006/relationships/hyperlink" Target="https://download.brainimagelibrary.org/69/fe/69fe931fee2b2215/911030210" TargetMode="External"/><Relationship Id="rId426" Type="http://schemas.openxmlformats.org/officeDocument/2006/relationships/hyperlink" Target="https://download.brainimagelibrary.org/00/9c/009c1e6fcc03ebac/mouseID_019081504-193375/" TargetMode="External"/><Relationship Id="rId425" Type="http://schemas.openxmlformats.org/officeDocument/2006/relationships/hyperlink" Target="https://download.brainimagelibrary.org/00/9c/009c1e6fcc03ebac/mouseID_019081503-193374/" TargetMode="External"/><Relationship Id="rId424" Type="http://schemas.openxmlformats.org/officeDocument/2006/relationships/hyperlink" Target="https://download.brainimagelibrary.org/00/9c/009c1e6fcc03ebac/mouseID_019081501-193388/" TargetMode="External"/><Relationship Id="rId423" Type="http://schemas.openxmlformats.org/officeDocument/2006/relationships/hyperlink" Target="https://download.brainimagelibrary.org/59/91/599166588c7697a4/Oxt_GFP_M_M4_181129/" TargetMode="External"/><Relationship Id="rId429" Type="http://schemas.openxmlformats.org/officeDocument/2006/relationships/hyperlink" Target="https://download.brainimagelibrary.org/00/9c/009c1e6fcc03ebac/mouseID_019081507-193378/" TargetMode="External"/><Relationship Id="rId428" Type="http://schemas.openxmlformats.org/officeDocument/2006/relationships/hyperlink" Target="https://download.brainimagelibrary.org/00/9c/009c1e6fcc03ebac/mouseID_019081506-193377/" TargetMode="External"/><Relationship Id="rId427" Type="http://schemas.openxmlformats.org/officeDocument/2006/relationships/hyperlink" Target="https://download.brainimagelibrary.org/00/9c/009c1e6fcc03ebac/mouseID_019081505-193376/" TargetMode="External"/><Relationship Id="rId2580" Type="http://schemas.openxmlformats.org/officeDocument/2006/relationships/hyperlink" Target="https://download.brainimagelibrary.org/6b/f5/6bf5b41552ee560e/790878717" TargetMode="External"/><Relationship Id="rId1250" Type="http://schemas.openxmlformats.org/officeDocument/2006/relationships/hyperlink" Target="https://download.brainimagelibrary.org/69/fe/69fe931fee2b2215/848646756" TargetMode="External"/><Relationship Id="rId2581" Type="http://schemas.openxmlformats.org/officeDocument/2006/relationships/hyperlink" Target="https://download.brainimagelibrary.org/6b/f5/6bf5b41552ee560e/790878772" TargetMode="External"/><Relationship Id="rId1251" Type="http://schemas.openxmlformats.org/officeDocument/2006/relationships/hyperlink" Target="https://download.brainimagelibrary.org/69/fe/69fe931fee2b2215/889767432" TargetMode="External"/><Relationship Id="rId2582" Type="http://schemas.openxmlformats.org/officeDocument/2006/relationships/hyperlink" Target="https://download.brainimagelibrary.org/6b/f5/6bf5b41552ee560e/833804166" TargetMode="External"/><Relationship Id="rId1252" Type="http://schemas.openxmlformats.org/officeDocument/2006/relationships/hyperlink" Target="https://download.brainimagelibrary.org/69/fe/69fe931fee2b2215/889779159" TargetMode="External"/><Relationship Id="rId2583" Type="http://schemas.openxmlformats.org/officeDocument/2006/relationships/hyperlink" Target="https://download.brainimagelibrary.org/e0/ea/e0ea5f7d2c9a1728/release_20190923/17545/" TargetMode="External"/><Relationship Id="rId422" Type="http://schemas.openxmlformats.org/officeDocument/2006/relationships/hyperlink" Target="https://download.brainimagelibrary.org/59/91/599166588c7697a4/Oxt_GFP_M_M3_181121/" TargetMode="External"/><Relationship Id="rId1253" Type="http://schemas.openxmlformats.org/officeDocument/2006/relationships/hyperlink" Target="https://download.brainimagelibrary.org/69/fe/69fe931fee2b2215/889787076" TargetMode="External"/><Relationship Id="rId2584" Type="http://schemas.openxmlformats.org/officeDocument/2006/relationships/hyperlink" Target="https://download.brainimagelibrary.org/b4/d4/b4d4211078a67217/18455/" TargetMode="External"/><Relationship Id="rId421" Type="http://schemas.openxmlformats.org/officeDocument/2006/relationships/hyperlink" Target="https://download.brainimagelibrary.org/56/fb/56fb1b25ca6b5fae/OTR-Venus/OTR-Venus_P7_M5" TargetMode="External"/><Relationship Id="rId1254" Type="http://schemas.openxmlformats.org/officeDocument/2006/relationships/hyperlink" Target="https://download.brainimagelibrary.org/69/fe/69fe931fee2b2215/893412652" TargetMode="External"/><Relationship Id="rId2585" Type="http://schemas.openxmlformats.org/officeDocument/2006/relationships/hyperlink" Target="https://download.brainimagelibrary.org/e0/ea/e0ea5f7d2c9a1728/release_20190923/18464/" TargetMode="External"/><Relationship Id="rId420" Type="http://schemas.openxmlformats.org/officeDocument/2006/relationships/hyperlink" Target="https://download.brainimagelibrary.org/56/fb/56fb1b25ca6b5fae/OTR-Venus/OTR-Venus_P7_M4" TargetMode="External"/><Relationship Id="rId1255" Type="http://schemas.openxmlformats.org/officeDocument/2006/relationships/hyperlink" Target="https://download.brainimagelibrary.org/69/fe/69fe931fee2b2215/893647190" TargetMode="External"/><Relationship Id="rId2586" Type="http://schemas.openxmlformats.org/officeDocument/2006/relationships/hyperlink" Target="https://download.brainimagelibrary.org/b4/d4/b4d4211078a67217/18454/" TargetMode="External"/><Relationship Id="rId1256" Type="http://schemas.openxmlformats.org/officeDocument/2006/relationships/hyperlink" Target="https://download.brainimagelibrary.org/69/fe/69fe931fee2b2215/893714311" TargetMode="External"/><Relationship Id="rId2587" Type="http://schemas.openxmlformats.org/officeDocument/2006/relationships/hyperlink" Target="https://download.brainimagelibrary.org/e0/ea/e0ea5f7d2c9a1728/release_20190923/18458/" TargetMode="External"/><Relationship Id="rId1246" Type="http://schemas.openxmlformats.org/officeDocument/2006/relationships/hyperlink" Target="https://download.brainimagelibrary.org/69/fe/69fe931fee2b2215/840142358" TargetMode="External"/><Relationship Id="rId2577" Type="http://schemas.openxmlformats.org/officeDocument/2006/relationships/hyperlink" Target="https://download.brainimagelibrary.org/6b/f5/6bf5b41552ee560e/790818940" TargetMode="External"/><Relationship Id="rId1247" Type="http://schemas.openxmlformats.org/officeDocument/2006/relationships/hyperlink" Target="https://download.brainimagelibrary.org/69/fe/69fe931fee2b2215/848565246" TargetMode="External"/><Relationship Id="rId2578" Type="http://schemas.openxmlformats.org/officeDocument/2006/relationships/hyperlink" Target="https://download.brainimagelibrary.org/6b/f5/6bf5b41552ee560e/790872626" TargetMode="External"/><Relationship Id="rId1248" Type="http://schemas.openxmlformats.org/officeDocument/2006/relationships/hyperlink" Target="https://download.brainimagelibrary.org/69/fe/69fe931fee2b2215/848610436" TargetMode="External"/><Relationship Id="rId2579" Type="http://schemas.openxmlformats.org/officeDocument/2006/relationships/hyperlink" Target="https://download.brainimagelibrary.org/6b/f5/6bf5b41552ee560e/790874428" TargetMode="External"/><Relationship Id="rId1249" Type="http://schemas.openxmlformats.org/officeDocument/2006/relationships/hyperlink" Target="https://download.brainimagelibrary.org/69/fe/69fe931fee2b2215/848636884" TargetMode="External"/><Relationship Id="rId415" Type="http://schemas.openxmlformats.org/officeDocument/2006/relationships/hyperlink" Target="https://download.brainimagelibrary.org/56/fb/56fb1b25ca6b5fae/OTR-Venus/OTR-Venus_P7_F4" TargetMode="External"/><Relationship Id="rId414" Type="http://schemas.openxmlformats.org/officeDocument/2006/relationships/hyperlink" Target="https://download.brainimagelibrary.org/56/fb/56fb1b25ca6b5fae/OTR-Venus/OTR-Venus_P7_F3" TargetMode="External"/><Relationship Id="rId413" Type="http://schemas.openxmlformats.org/officeDocument/2006/relationships/hyperlink" Target="https://download.brainimagelibrary.org/56/fb/56fb1b25ca6b5fae/OTR-Venus/OTR-Venus_P7_F2" TargetMode="External"/><Relationship Id="rId412" Type="http://schemas.openxmlformats.org/officeDocument/2006/relationships/hyperlink" Target="https://download.brainimagelibrary.org/56/fb/56fb1b25ca6b5fae/OTR-Venus/OTR-Venus_P7_F1" TargetMode="External"/><Relationship Id="rId419" Type="http://schemas.openxmlformats.org/officeDocument/2006/relationships/hyperlink" Target="https://download.brainimagelibrary.org/56/fb/56fb1b25ca6b5fae/OTR-Venus/OTR-Venus_P7_M3" TargetMode="External"/><Relationship Id="rId418" Type="http://schemas.openxmlformats.org/officeDocument/2006/relationships/hyperlink" Target="https://download.brainimagelibrary.org/56/fb/56fb1b25ca6b5fae/OTR-Venus/OTR-Venus_P7_M2" TargetMode="External"/><Relationship Id="rId417" Type="http://schemas.openxmlformats.org/officeDocument/2006/relationships/hyperlink" Target="https://download.brainimagelibrary.org/56/fb/56fb1b25ca6b5fae/OTR-Venus/OTR-Venus_P7_M1" TargetMode="External"/><Relationship Id="rId416" Type="http://schemas.openxmlformats.org/officeDocument/2006/relationships/hyperlink" Target="https://download.brainimagelibrary.org/56/fb/56fb1b25ca6b5fae/OTR-Venus/OTR-Venus_P7_F5" TargetMode="External"/><Relationship Id="rId2570" Type="http://schemas.openxmlformats.org/officeDocument/2006/relationships/hyperlink" Target="https://download.brainimagelibrary.org/6b/f5/6bf5b41552ee560e/1055374979" TargetMode="External"/><Relationship Id="rId1240" Type="http://schemas.openxmlformats.org/officeDocument/2006/relationships/hyperlink" Target="https://download.brainimagelibrary.org/69/fe/69fe931fee2b2215/839950125" TargetMode="External"/><Relationship Id="rId2571" Type="http://schemas.openxmlformats.org/officeDocument/2006/relationships/hyperlink" Target="https://download.brainimagelibrary.org/6b/f5/6bf5b41552ee560e/1058768573" TargetMode="External"/><Relationship Id="rId1241" Type="http://schemas.openxmlformats.org/officeDocument/2006/relationships/hyperlink" Target="https://download.brainimagelibrary.org/69/fe/69fe931fee2b2215/839970928" TargetMode="External"/><Relationship Id="rId2572" Type="http://schemas.openxmlformats.org/officeDocument/2006/relationships/hyperlink" Target="https://download.brainimagelibrary.org/6b/f5/6bf5b41552ee560e/568517291" TargetMode="External"/><Relationship Id="rId411" Type="http://schemas.openxmlformats.org/officeDocument/2006/relationships/hyperlink" Target="https://download.brainimagelibrary.org/56/fb/56fb1b25ca6b5fae/OTR-Venus/OTR-Venus_P56_M5" TargetMode="External"/><Relationship Id="rId1242" Type="http://schemas.openxmlformats.org/officeDocument/2006/relationships/hyperlink" Target="https://download.brainimagelibrary.org/69/fe/69fe931fee2b2215/840031638" TargetMode="External"/><Relationship Id="rId2573" Type="http://schemas.openxmlformats.org/officeDocument/2006/relationships/hyperlink" Target="https://download.brainimagelibrary.org/6b/f5/6bf5b41552ee560e/575810335" TargetMode="External"/><Relationship Id="rId410" Type="http://schemas.openxmlformats.org/officeDocument/2006/relationships/hyperlink" Target="https://download.brainimagelibrary.org/56/fb/56fb1b25ca6b5fae/OTR-Venus/OTR-Venus_P56_M4" TargetMode="External"/><Relationship Id="rId1243" Type="http://schemas.openxmlformats.org/officeDocument/2006/relationships/hyperlink" Target="https://download.brainimagelibrary.org/69/fe/69fe931fee2b2215/840043506" TargetMode="External"/><Relationship Id="rId2574" Type="http://schemas.openxmlformats.org/officeDocument/2006/relationships/hyperlink" Target="https://download.brainimagelibrary.org/6b/f5/6bf5b41552ee560e/654022187" TargetMode="External"/><Relationship Id="rId1244" Type="http://schemas.openxmlformats.org/officeDocument/2006/relationships/hyperlink" Target="https://download.brainimagelibrary.org/69/fe/69fe931fee2b2215/840047288" TargetMode="External"/><Relationship Id="rId2575" Type="http://schemas.openxmlformats.org/officeDocument/2006/relationships/hyperlink" Target="https://download.brainimagelibrary.org/6b/f5/6bf5b41552ee560e/654022507" TargetMode="External"/><Relationship Id="rId1245" Type="http://schemas.openxmlformats.org/officeDocument/2006/relationships/hyperlink" Target="https://download.brainimagelibrary.org/69/fe/69fe931fee2b2215/840062001" TargetMode="External"/><Relationship Id="rId2576" Type="http://schemas.openxmlformats.org/officeDocument/2006/relationships/hyperlink" Target="https://download.brainimagelibrary.org/6b/f5/6bf5b41552ee560e/790818899" TargetMode="External"/><Relationship Id="rId1279" Type="http://schemas.openxmlformats.org/officeDocument/2006/relationships/hyperlink" Target="https://download.brainimagelibrary.org/24/1a/241a10cde842c99b/695500665" TargetMode="External"/><Relationship Id="rId4305" Type="http://schemas.openxmlformats.org/officeDocument/2006/relationships/hyperlink" Target="https://download.brainimagelibrary.org/1a/e1/1ae178d157011409/651211" TargetMode="External"/><Relationship Id="rId4304" Type="http://schemas.openxmlformats.org/officeDocument/2006/relationships/hyperlink" Target="https://download.brainimagelibrary.org/1a/e1/1ae178d157011409/651203" TargetMode="External"/><Relationship Id="rId4307" Type="http://schemas.openxmlformats.org/officeDocument/2006/relationships/hyperlink" Target="https://download.brainimagelibrary.org/1a/e1/1ae178d157011409/651213" TargetMode="External"/><Relationship Id="rId4306" Type="http://schemas.openxmlformats.org/officeDocument/2006/relationships/hyperlink" Target="https://download.brainimagelibrary.org/1a/e1/1ae178d157011409/651212" TargetMode="External"/><Relationship Id="rId4309" Type="http://schemas.openxmlformats.org/officeDocument/2006/relationships/hyperlink" Target="https://download.brainimagelibrary.org/1a/e1/1ae178d157011409/652136" TargetMode="External"/><Relationship Id="rId4308" Type="http://schemas.openxmlformats.org/officeDocument/2006/relationships/hyperlink" Target="https://download.brainimagelibrary.org/1a/e1/1ae178d157011409/651214" TargetMode="External"/><Relationship Id="rId448" Type="http://schemas.openxmlformats.org/officeDocument/2006/relationships/hyperlink" Target="https://download.brainimagelibrary.org/00/9c/009c1e6fcc03ebac/mouseID_19010308-190129/" TargetMode="External"/><Relationship Id="rId447" Type="http://schemas.openxmlformats.org/officeDocument/2006/relationships/hyperlink" Target="https://download.brainimagelibrary.org/00/9c/009c1e6fcc03ebac/mouseID_19010307-190131/" TargetMode="External"/><Relationship Id="rId446" Type="http://schemas.openxmlformats.org/officeDocument/2006/relationships/hyperlink" Target="https://download.brainimagelibrary.org/00/9c/009c1e6fcc03ebac/mouseID_19010306-190130/" TargetMode="External"/><Relationship Id="rId445" Type="http://schemas.openxmlformats.org/officeDocument/2006/relationships/hyperlink" Target="https://download.brainimagelibrary.org/00/9c/009c1e6fcc03ebac/mouseID_19010305-190128/" TargetMode="External"/><Relationship Id="rId449" Type="http://schemas.openxmlformats.org/officeDocument/2006/relationships/hyperlink" Target="https://download.brainimagelibrary.org/00/9c/009c1e6fcc03ebac/mouseID_19010309-190138/" TargetMode="External"/><Relationship Id="rId1270" Type="http://schemas.openxmlformats.org/officeDocument/2006/relationships/hyperlink" Target="https://download.brainimagelibrary.org/24/1a/241a10cde842c99b/685780246" TargetMode="External"/><Relationship Id="rId440" Type="http://schemas.openxmlformats.org/officeDocument/2006/relationships/hyperlink" Target="https://download.brainimagelibrary.org/00/9c/009c1e6fcc03ebac/mouseID_18112615-182682/" TargetMode="External"/><Relationship Id="rId1271" Type="http://schemas.openxmlformats.org/officeDocument/2006/relationships/hyperlink" Target="https://download.brainimagelibrary.org/24/1a/241a10cde842c99b/685806972" TargetMode="External"/><Relationship Id="rId1272" Type="http://schemas.openxmlformats.org/officeDocument/2006/relationships/hyperlink" Target="https://download.brainimagelibrary.org/24/1a/241a10cde842c99b/685821059" TargetMode="External"/><Relationship Id="rId1273" Type="http://schemas.openxmlformats.org/officeDocument/2006/relationships/hyperlink" Target="https://download.brainimagelibrary.org/24/1a/241a10cde842c99b/689306781" TargetMode="External"/><Relationship Id="rId1274" Type="http://schemas.openxmlformats.org/officeDocument/2006/relationships/hyperlink" Target="https://download.brainimagelibrary.org/24/1a/241a10cde842c99b/689319155" TargetMode="External"/><Relationship Id="rId444" Type="http://schemas.openxmlformats.org/officeDocument/2006/relationships/hyperlink" Target="https://download.brainimagelibrary.org/00/9c/009c1e6fcc03ebac/mouseID_19010304-190133/" TargetMode="External"/><Relationship Id="rId1275" Type="http://schemas.openxmlformats.org/officeDocument/2006/relationships/hyperlink" Target="https://download.brainimagelibrary.org/24/1a/241a10cde842c99b/689331391" TargetMode="External"/><Relationship Id="rId4301" Type="http://schemas.openxmlformats.org/officeDocument/2006/relationships/hyperlink" Target="https://download.brainimagelibrary.org/1a/e1/1ae178d157011409/646706" TargetMode="External"/><Relationship Id="rId443" Type="http://schemas.openxmlformats.org/officeDocument/2006/relationships/hyperlink" Target="https://download.brainimagelibrary.org/00/9c/009c1e6fcc03ebac/mouseID_19010303-190134/" TargetMode="External"/><Relationship Id="rId1276" Type="http://schemas.openxmlformats.org/officeDocument/2006/relationships/hyperlink" Target="https://download.brainimagelibrary.org/24/1a/241a10cde842c99b/689331593" TargetMode="External"/><Relationship Id="rId4300" Type="http://schemas.openxmlformats.org/officeDocument/2006/relationships/hyperlink" Target="https://download.brainimagelibrary.org/1a/e1/1ae178d157011409/646705" TargetMode="External"/><Relationship Id="rId442" Type="http://schemas.openxmlformats.org/officeDocument/2006/relationships/hyperlink" Target="https://download.brainimagelibrary.org/00/9c/009c1e6fcc03ebac/mouseID_19010302-190132/" TargetMode="External"/><Relationship Id="rId1277" Type="http://schemas.openxmlformats.org/officeDocument/2006/relationships/hyperlink" Target="https://download.brainimagelibrary.org/24/1a/241a10cde842c99b/689338841" TargetMode="External"/><Relationship Id="rId4303" Type="http://schemas.openxmlformats.org/officeDocument/2006/relationships/hyperlink" Target="https://download.brainimagelibrary.org/1a/e1/1ae178d157011409/648460" TargetMode="External"/><Relationship Id="rId441" Type="http://schemas.openxmlformats.org/officeDocument/2006/relationships/hyperlink" Target="https://download.brainimagelibrary.org/00/9c/009c1e6fcc03ebac/mouseID_18121216-182931/" TargetMode="External"/><Relationship Id="rId1278" Type="http://schemas.openxmlformats.org/officeDocument/2006/relationships/hyperlink" Target="https://download.brainimagelibrary.org/24/1a/241a10cde842c99b/689360084" TargetMode="External"/><Relationship Id="rId4302" Type="http://schemas.openxmlformats.org/officeDocument/2006/relationships/hyperlink" Target="https://download.brainimagelibrary.org/1a/e1/1ae178d157011409/647380" TargetMode="External"/><Relationship Id="rId1268" Type="http://schemas.openxmlformats.org/officeDocument/2006/relationships/hyperlink" Target="https://download.brainimagelibrary.org/24/1a/241a10cde842c99b/653810044" TargetMode="External"/><Relationship Id="rId2599" Type="http://schemas.openxmlformats.org/officeDocument/2006/relationships/hyperlink" Target="https://download.brainimagelibrary.org/f1/dc/f1dcaeb016197373/381484-18457" TargetMode="External"/><Relationship Id="rId1269" Type="http://schemas.openxmlformats.org/officeDocument/2006/relationships/hyperlink" Target="https://download.brainimagelibrary.org/24/1a/241a10cde842c99b/685766680" TargetMode="External"/><Relationship Id="rId437" Type="http://schemas.openxmlformats.org/officeDocument/2006/relationships/hyperlink" Target="https://download.brainimagelibrary.org/00/9c/009c1e6fcc03ebac/mouseID_18112111-182448/" TargetMode="External"/><Relationship Id="rId436" Type="http://schemas.openxmlformats.org/officeDocument/2006/relationships/hyperlink" Target="https://download.brainimagelibrary.org/00/9c/009c1e6fcc03ebac/mouseID_019081515-193387/" TargetMode="External"/><Relationship Id="rId435" Type="http://schemas.openxmlformats.org/officeDocument/2006/relationships/hyperlink" Target="https://download.brainimagelibrary.org/00/9c/009c1e6fcc03ebac/mouseID_019081514-193386/" TargetMode="External"/><Relationship Id="rId434" Type="http://schemas.openxmlformats.org/officeDocument/2006/relationships/hyperlink" Target="https://download.brainimagelibrary.org/00/9c/009c1e6fcc03ebac/mouseID_019081513-193385/" TargetMode="External"/><Relationship Id="rId439" Type="http://schemas.openxmlformats.org/officeDocument/2006/relationships/hyperlink" Target="https://download.brainimagelibrary.org/00/9c/009c1e6fcc03ebac/mouseID_18112614-182681/" TargetMode="External"/><Relationship Id="rId438" Type="http://schemas.openxmlformats.org/officeDocument/2006/relationships/hyperlink" Target="https://download.brainimagelibrary.org/00/9c/009c1e6fcc03ebac/mouseID_18112613-182680/" TargetMode="External"/><Relationship Id="rId2590" Type="http://schemas.openxmlformats.org/officeDocument/2006/relationships/hyperlink" Target="https://download.brainimagelibrary.org/e0/ea/e0ea5f7d2c9a1728/release_20190923/18457/" TargetMode="External"/><Relationship Id="rId1260" Type="http://schemas.openxmlformats.org/officeDocument/2006/relationships/hyperlink" Target="https://download.brainimagelibrary.org/69/fe/69fe931fee2b2215/911052828" TargetMode="External"/><Relationship Id="rId2591" Type="http://schemas.openxmlformats.org/officeDocument/2006/relationships/hyperlink" Target="https://download.brainimagelibrary.org/e0/ea/e0ea5f7d2c9a1728/release_20190923/18465/" TargetMode="External"/><Relationship Id="rId1261" Type="http://schemas.openxmlformats.org/officeDocument/2006/relationships/hyperlink" Target="https://download.brainimagelibrary.org/69/fe/69fe931fee2b2215/911076688" TargetMode="External"/><Relationship Id="rId2592" Type="http://schemas.openxmlformats.org/officeDocument/2006/relationships/hyperlink" Target="https://download.brainimagelibrary.org/b4/d4/b4d4211078a67217/18457/" TargetMode="External"/><Relationship Id="rId1262" Type="http://schemas.openxmlformats.org/officeDocument/2006/relationships/hyperlink" Target="https://download.brainimagelibrary.org/69/fe/69fe931fee2b2215/911084481" TargetMode="External"/><Relationship Id="rId2593" Type="http://schemas.openxmlformats.org/officeDocument/2006/relationships/hyperlink" Target="https://download.brainimagelibrary.org/e0/ea/e0ea5f7d2c9a1728/release_20190923/18454/" TargetMode="External"/><Relationship Id="rId1263" Type="http://schemas.openxmlformats.org/officeDocument/2006/relationships/hyperlink" Target="https://download.brainimagelibrary.org/69/fe/69fe931fee2b2215/911111047" TargetMode="External"/><Relationship Id="rId2594" Type="http://schemas.openxmlformats.org/officeDocument/2006/relationships/hyperlink" Target="https://download.brainimagelibrary.org/e0/ea/e0ea5f7d2c9a1728/release_20190923/18455/" TargetMode="External"/><Relationship Id="rId433" Type="http://schemas.openxmlformats.org/officeDocument/2006/relationships/hyperlink" Target="https://download.brainimagelibrary.org/00/9c/009c1e6fcc03ebac/mouseID_019081512-193383/" TargetMode="External"/><Relationship Id="rId1264" Type="http://schemas.openxmlformats.org/officeDocument/2006/relationships/hyperlink" Target="https://download.brainimagelibrary.org/69/fe/69fe931fee2b2215/911155494" TargetMode="External"/><Relationship Id="rId2595" Type="http://schemas.openxmlformats.org/officeDocument/2006/relationships/hyperlink" Target="https://download.brainimagelibrary.org/b4/d4/b4d4211078a67217/17545/" TargetMode="External"/><Relationship Id="rId432" Type="http://schemas.openxmlformats.org/officeDocument/2006/relationships/hyperlink" Target="https://download.brainimagelibrary.org/00/9c/009c1e6fcc03ebac/mouseID_019081511-193382/" TargetMode="External"/><Relationship Id="rId1265" Type="http://schemas.openxmlformats.org/officeDocument/2006/relationships/hyperlink" Target="https://download.brainimagelibrary.org/24/1a/241a10cde842c99b/650076115" TargetMode="External"/><Relationship Id="rId2596" Type="http://schemas.openxmlformats.org/officeDocument/2006/relationships/hyperlink" Target="https://download.brainimagelibrary.org/b4/d4/b4d4211078a67217/17302/" TargetMode="External"/><Relationship Id="rId431" Type="http://schemas.openxmlformats.org/officeDocument/2006/relationships/hyperlink" Target="https://download.brainimagelibrary.org/00/9c/009c1e6fcc03ebac/mouseID_019081510-193381/" TargetMode="External"/><Relationship Id="rId1266" Type="http://schemas.openxmlformats.org/officeDocument/2006/relationships/hyperlink" Target="https://download.brainimagelibrary.org/24/1a/241a10cde842c99b/650077366" TargetMode="External"/><Relationship Id="rId2597" Type="http://schemas.openxmlformats.org/officeDocument/2006/relationships/hyperlink" Target="https://download.brainimagelibrary.org/f1/dc/f1dcaeb016197373/373367-18454" TargetMode="External"/><Relationship Id="rId430" Type="http://schemas.openxmlformats.org/officeDocument/2006/relationships/hyperlink" Target="https://download.brainimagelibrary.org/00/9c/009c1e6fcc03ebac/mouseID_019081508-193379/" TargetMode="External"/><Relationship Id="rId1267" Type="http://schemas.openxmlformats.org/officeDocument/2006/relationships/hyperlink" Target="https://download.brainimagelibrary.org/24/1a/241a10cde842c99b/653808728" TargetMode="External"/><Relationship Id="rId2598" Type="http://schemas.openxmlformats.org/officeDocument/2006/relationships/hyperlink" Target="https://download.brainimagelibrary.org/f1/dc/f1dcaeb016197373/373368-18455" TargetMode="External"/><Relationship Id="rId3070" Type="http://schemas.openxmlformats.org/officeDocument/2006/relationships/hyperlink" Target="https://download.brainimagelibrary.org/10/f1/10f1547a2cfccd2e/0500368553/" TargetMode="External"/><Relationship Id="rId3072" Type="http://schemas.openxmlformats.org/officeDocument/2006/relationships/hyperlink" Target="https://download.brainimagelibrary.org/10/f1/10f1547a2cfccd2e/0500368597/" TargetMode="External"/><Relationship Id="rId3071" Type="http://schemas.openxmlformats.org/officeDocument/2006/relationships/hyperlink" Target="https://download.brainimagelibrary.org/10/f1/10f1547a2cfccd2e/0500368592/" TargetMode="External"/><Relationship Id="rId3074" Type="http://schemas.openxmlformats.org/officeDocument/2006/relationships/hyperlink" Target="https://download.brainimagelibrary.org/10/f1/10f1547a2cfccd2e/0500368638/" TargetMode="External"/><Relationship Id="rId3073" Type="http://schemas.openxmlformats.org/officeDocument/2006/relationships/hyperlink" Target="https://download.brainimagelibrary.org/10/f1/10f1547a2cfccd2e/0500368601/" TargetMode="External"/><Relationship Id="rId3076" Type="http://schemas.openxmlformats.org/officeDocument/2006/relationships/hyperlink" Target="https://download.brainimagelibrary.org/10/f1/10f1547a2cfccd2e/0500368664/" TargetMode="External"/><Relationship Id="rId3075" Type="http://schemas.openxmlformats.org/officeDocument/2006/relationships/hyperlink" Target="https://download.brainimagelibrary.org/10/f1/10f1547a2cfccd2e/0500368653/" TargetMode="External"/><Relationship Id="rId3078" Type="http://schemas.openxmlformats.org/officeDocument/2006/relationships/hyperlink" Target="https://download.brainimagelibrary.org/10/f1/10f1547a2cfccd2e/0500368778/" TargetMode="External"/><Relationship Id="rId3077" Type="http://schemas.openxmlformats.org/officeDocument/2006/relationships/hyperlink" Target="https://download.brainimagelibrary.org/10/f1/10f1547a2cfccd2e/0500368748/" TargetMode="External"/><Relationship Id="rId3079" Type="http://schemas.openxmlformats.org/officeDocument/2006/relationships/hyperlink" Target="https://download.brainimagelibrary.org/10/f1/10f1547a2cfccd2e/0500368786/" TargetMode="External"/><Relationship Id="rId4390" Type="http://schemas.openxmlformats.org/officeDocument/2006/relationships/hyperlink" Target="https://download.brainimagelibrary.org/0d/89/0d89ff2f52ee3323/E11-5_BB0445/LSFM/Neurotrace" TargetMode="External"/><Relationship Id="rId3061" Type="http://schemas.openxmlformats.org/officeDocument/2006/relationships/hyperlink" Target="https://download.brainimagelibrary.org/10/f1/10f1547a2cfccd2e/0500353467/" TargetMode="External"/><Relationship Id="rId4392" Type="http://schemas.openxmlformats.org/officeDocument/2006/relationships/hyperlink" Target="https://download.brainimagelibrary.org/0d/89/0d89ff2f52ee3323/E13-5_BB0136/LSFM/Syto16" TargetMode="External"/><Relationship Id="rId3060" Type="http://schemas.openxmlformats.org/officeDocument/2006/relationships/hyperlink" Target="https://download.brainimagelibrary.org/10/f1/10f1547a2cfccd2e/0500353315/" TargetMode="External"/><Relationship Id="rId4391" Type="http://schemas.openxmlformats.org/officeDocument/2006/relationships/hyperlink" Target="https://download.brainimagelibrary.org/0d/89/0d89ff2f52ee3323/E13-5_BB0136/LSFM/Background" TargetMode="External"/><Relationship Id="rId3063" Type="http://schemas.openxmlformats.org/officeDocument/2006/relationships/hyperlink" Target="https://download.brainimagelibrary.org/10/f1/10f1547a2cfccd2e/0500353771/" TargetMode="External"/><Relationship Id="rId4394" Type="http://schemas.openxmlformats.org/officeDocument/2006/relationships/hyperlink" Target="https://download.brainimagelibrary.org/0d/89/0d89ff2f52ee3323/E13-5_BB0137/LSFM/Neurotrace" TargetMode="External"/><Relationship Id="rId3062" Type="http://schemas.openxmlformats.org/officeDocument/2006/relationships/hyperlink" Target="https://download.brainimagelibrary.org/10/f1/10f1547a2cfccd2e/0500353469/" TargetMode="External"/><Relationship Id="rId4393" Type="http://schemas.openxmlformats.org/officeDocument/2006/relationships/hyperlink" Target="https://download.brainimagelibrary.org/0d/89/0d89ff2f52ee3323/E13-5_BB0137/LSFM/Background" TargetMode="External"/><Relationship Id="rId3065" Type="http://schemas.openxmlformats.org/officeDocument/2006/relationships/hyperlink" Target="https://download.brainimagelibrary.org/10/f1/10f1547a2cfccd2e/0500354076/" TargetMode="External"/><Relationship Id="rId4396" Type="http://schemas.openxmlformats.org/officeDocument/2006/relationships/hyperlink" Target="https://download.brainimagelibrary.org/0d/89/0d89ff2f52ee3323/E13-5_BB0138/LSFM/Background" TargetMode="External"/><Relationship Id="rId3064" Type="http://schemas.openxmlformats.org/officeDocument/2006/relationships/hyperlink" Target="https://download.brainimagelibrary.org/10/f1/10f1547a2cfccd2e/0500353925/" TargetMode="External"/><Relationship Id="rId4395" Type="http://schemas.openxmlformats.org/officeDocument/2006/relationships/hyperlink" Target="https://download.brainimagelibrary.org/0d/89/0d89ff2f52ee3323/E13-5_BB0137/LSFM/Syto16" TargetMode="External"/><Relationship Id="rId3067" Type="http://schemas.openxmlformats.org/officeDocument/2006/relationships/hyperlink" Target="https://download.brainimagelibrary.org/10/f1/10f1547a2cfccd2e/0500354128/" TargetMode="External"/><Relationship Id="rId4398" Type="http://schemas.openxmlformats.org/officeDocument/2006/relationships/hyperlink" Target="https://download.brainimagelibrary.org/0d/89/0d89ff2f52ee3323/E13-5_BB0138/LSFM/Syto16" TargetMode="External"/><Relationship Id="rId3066" Type="http://schemas.openxmlformats.org/officeDocument/2006/relationships/hyperlink" Target="https://download.brainimagelibrary.org/10/f1/10f1547a2cfccd2e/0500354120/" TargetMode="External"/><Relationship Id="rId4397" Type="http://schemas.openxmlformats.org/officeDocument/2006/relationships/hyperlink" Target="https://download.brainimagelibrary.org/0d/89/0d89ff2f52ee3323/E13-5_BB0138/LSFM/Neurotrace" TargetMode="External"/><Relationship Id="rId3069" Type="http://schemas.openxmlformats.org/officeDocument/2006/relationships/hyperlink" Target="https://download.brainimagelibrary.org/10/f1/10f1547a2cfccd2e/0500368551/" TargetMode="External"/><Relationship Id="rId3068" Type="http://schemas.openxmlformats.org/officeDocument/2006/relationships/hyperlink" Target="https://download.brainimagelibrary.org/10/f1/10f1547a2cfccd2e/0500354291/" TargetMode="External"/><Relationship Id="rId4399" Type="http://schemas.openxmlformats.org/officeDocument/2006/relationships/hyperlink" Target="https://download.brainimagelibrary.org/0d/89/0d89ff2f52ee3323/E13-5_BB0139/LSFM/Background" TargetMode="External"/><Relationship Id="rId3090" Type="http://schemas.openxmlformats.org/officeDocument/2006/relationships/hyperlink" Target="https://download.brainimagelibrary.org/10/f1/10f1547a2cfccd2e/0500369179/" TargetMode="External"/><Relationship Id="rId3092" Type="http://schemas.openxmlformats.org/officeDocument/2006/relationships/hyperlink" Target="https://download.brainimagelibrary.org/10/f1/10f1547a2cfccd2e/0500369220/" TargetMode="External"/><Relationship Id="rId3091" Type="http://schemas.openxmlformats.org/officeDocument/2006/relationships/hyperlink" Target="https://download.brainimagelibrary.org/10/f1/10f1547a2cfccd2e/0500369213/" TargetMode="External"/><Relationship Id="rId3094" Type="http://schemas.openxmlformats.org/officeDocument/2006/relationships/hyperlink" Target="https://download.brainimagelibrary.org/10/f1/10f1547a2cfccd2e/0500369401/" TargetMode="External"/><Relationship Id="rId3093" Type="http://schemas.openxmlformats.org/officeDocument/2006/relationships/hyperlink" Target="https://download.brainimagelibrary.org/10/f1/10f1547a2cfccd2e/0500369222/" TargetMode="External"/><Relationship Id="rId3096" Type="http://schemas.openxmlformats.org/officeDocument/2006/relationships/hyperlink" Target="https://download.brainimagelibrary.org/10/f1/10f1547a2cfccd2e/0500369514/" TargetMode="External"/><Relationship Id="rId3095" Type="http://schemas.openxmlformats.org/officeDocument/2006/relationships/hyperlink" Target="https://download.brainimagelibrary.org/10/f1/10f1547a2cfccd2e/0500369508/" TargetMode="External"/><Relationship Id="rId3098" Type="http://schemas.openxmlformats.org/officeDocument/2006/relationships/hyperlink" Target="https://download.brainimagelibrary.org/10/f1/10f1547a2cfccd2e/0500369541/" TargetMode="External"/><Relationship Id="rId3097" Type="http://schemas.openxmlformats.org/officeDocument/2006/relationships/hyperlink" Target="https://download.brainimagelibrary.org/10/f1/10f1547a2cfccd2e/0500369539/" TargetMode="External"/><Relationship Id="rId3099" Type="http://schemas.openxmlformats.org/officeDocument/2006/relationships/hyperlink" Target="https://download.brainimagelibrary.org/10/f1/10f1547a2cfccd2e/0500369573/" TargetMode="External"/><Relationship Id="rId3081" Type="http://schemas.openxmlformats.org/officeDocument/2006/relationships/hyperlink" Target="https://download.brainimagelibrary.org/10/f1/10f1547a2cfccd2e/0500368854/" TargetMode="External"/><Relationship Id="rId3080" Type="http://schemas.openxmlformats.org/officeDocument/2006/relationships/hyperlink" Target="https://download.brainimagelibrary.org/10/f1/10f1547a2cfccd2e/0500368850/" TargetMode="External"/><Relationship Id="rId3083" Type="http://schemas.openxmlformats.org/officeDocument/2006/relationships/hyperlink" Target="https://download.brainimagelibrary.org/10/f1/10f1547a2cfccd2e/0500368989/" TargetMode="External"/><Relationship Id="rId3082" Type="http://schemas.openxmlformats.org/officeDocument/2006/relationships/hyperlink" Target="https://download.brainimagelibrary.org/10/f1/10f1547a2cfccd2e/0500368879/" TargetMode="External"/><Relationship Id="rId3085" Type="http://schemas.openxmlformats.org/officeDocument/2006/relationships/hyperlink" Target="https://download.brainimagelibrary.org/10/f1/10f1547a2cfccd2e/0500369007/" TargetMode="External"/><Relationship Id="rId3084" Type="http://schemas.openxmlformats.org/officeDocument/2006/relationships/hyperlink" Target="https://download.brainimagelibrary.org/10/f1/10f1547a2cfccd2e/0500368995/" TargetMode="External"/><Relationship Id="rId3087" Type="http://schemas.openxmlformats.org/officeDocument/2006/relationships/hyperlink" Target="https://download.brainimagelibrary.org/10/f1/10f1547a2cfccd2e/0500369049/" TargetMode="External"/><Relationship Id="rId3086" Type="http://schemas.openxmlformats.org/officeDocument/2006/relationships/hyperlink" Target="https://download.brainimagelibrary.org/10/f1/10f1547a2cfccd2e/0500369032/" TargetMode="External"/><Relationship Id="rId3089" Type="http://schemas.openxmlformats.org/officeDocument/2006/relationships/hyperlink" Target="https://download.brainimagelibrary.org/10/f1/10f1547a2cfccd2e/0500369130/" TargetMode="External"/><Relationship Id="rId3088" Type="http://schemas.openxmlformats.org/officeDocument/2006/relationships/hyperlink" Target="https://download.brainimagelibrary.org/10/f1/10f1547a2cfccd2e/0500369080/" TargetMode="External"/><Relationship Id="rId3039" Type="http://schemas.openxmlformats.org/officeDocument/2006/relationships/hyperlink" Target="https://download.brainimagelibrary.org/10/f1/10f1547a2cfccd2e/0500284757/" TargetMode="External"/><Relationship Id="rId1" Type="http://schemas.openxmlformats.org/officeDocument/2006/relationships/hyperlink" Target="https://download.brainimagelibrary.org/12/31/1231ea9a51cf9003/1U19MH114821-01/SW220327-03A" TargetMode="External"/><Relationship Id="rId2" Type="http://schemas.openxmlformats.org/officeDocument/2006/relationships/hyperlink" Target="https://download.brainimagelibrary.org/74/02/7402741313727c9b/tissuecyte_data/0500368582/" TargetMode="External"/><Relationship Id="rId3" Type="http://schemas.openxmlformats.org/officeDocument/2006/relationships/hyperlink" Target="https://download.brainimagelibrary.org/74/02/7402741313727c9b/tissuecyte_data/0500371781/" TargetMode="External"/><Relationship Id="rId4" Type="http://schemas.openxmlformats.org/officeDocument/2006/relationships/hyperlink" Target="https://download.brainimagelibrary.org/74/02/7402741313727c9b/tissuecyte_data/0500372068/" TargetMode="External"/><Relationship Id="rId3030" Type="http://schemas.openxmlformats.org/officeDocument/2006/relationships/hyperlink" Target="https://download.brainimagelibrary.org/b7/93/b79396b82949005c/mouseID_396477-18869/" TargetMode="External"/><Relationship Id="rId4361" Type="http://schemas.openxmlformats.org/officeDocument/2006/relationships/hyperlink" Target="https://download.brainimagelibrary.org/0d/89/0d89ff2f52ee3323/E11-5_BB0380/LSFM/Artery" TargetMode="External"/><Relationship Id="rId4360" Type="http://schemas.openxmlformats.org/officeDocument/2006/relationships/hyperlink" Target="https://download.brainimagelibrary.org/0d/89/0d89ff2f52ee3323/E11-5_BB0378/LSFM/Pericyte" TargetMode="External"/><Relationship Id="rId9" Type="http://schemas.openxmlformats.org/officeDocument/2006/relationships/hyperlink" Target="https://download.brainimagelibrary.org/82/e9/82e9592c90c456ef/1U01MH114829-01/SW190215-01A/" TargetMode="External"/><Relationship Id="rId3032" Type="http://schemas.openxmlformats.org/officeDocument/2006/relationships/hyperlink" Target="https://download.brainimagelibrary.org/b7/93/b79396b82949005c/mouseID_373368-18455/" TargetMode="External"/><Relationship Id="rId4363" Type="http://schemas.openxmlformats.org/officeDocument/2006/relationships/hyperlink" Target="https://download.brainimagelibrary.org/0d/89/0d89ff2f52ee3323/E11-5_BB0380/LSFM/Lectin" TargetMode="External"/><Relationship Id="rId3031" Type="http://schemas.openxmlformats.org/officeDocument/2006/relationships/hyperlink" Target="https://download.brainimagelibrary.org/b7/93/b79396b82949005c/mouseID_383128-18465/" TargetMode="External"/><Relationship Id="rId4362" Type="http://schemas.openxmlformats.org/officeDocument/2006/relationships/hyperlink" Target="https://download.brainimagelibrary.org/0d/89/0d89ff2f52ee3323/E11-5_BB0380/LSFM/Background" TargetMode="External"/><Relationship Id="rId3034" Type="http://schemas.openxmlformats.org/officeDocument/2006/relationships/hyperlink" Target="https://download.brainimagelibrary.org/b7/93/b79396b82949005c/mouseID_373367-18454/" TargetMode="External"/><Relationship Id="rId4365" Type="http://schemas.openxmlformats.org/officeDocument/2006/relationships/hyperlink" Target="https://download.brainimagelibrary.org/0d/89/0d89ff2f52ee3323/E11-5_BB0381/LSFM/Background2" TargetMode="External"/><Relationship Id="rId3033" Type="http://schemas.openxmlformats.org/officeDocument/2006/relationships/hyperlink" Target="https://download.brainimagelibrary.org/b7/93/b79396b82949005c/mouseID_381484-18457/" TargetMode="External"/><Relationship Id="rId4364" Type="http://schemas.openxmlformats.org/officeDocument/2006/relationships/hyperlink" Target="https://download.brainimagelibrary.org/0d/89/0d89ff2f52ee3323/E11-5_BB0381/LSFM/Background" TargetMode="External"/><Relationship Id="rId5" Type="http://schemas.openxmlformats.org/officeDocument/2006/relationships/hyperlink" Target="https://download.brainimagelibrary.org/74/02/7402741313727c9b/tissuecyte_data/0500373088/" TargetMode="External"/><Relationship Id="rId3036" Type="http://schemas.openxmlformats.org/officeDocument/2006/relationships/hyperlink" Target="https://download.brainimagelibrary.org/3f/10/3f1068884b271b80/MA200122-02" TargetMode="External"/><Relationship Id="rId4367" Type="http://schemas.openxmlformats.org/officeDocument/2006/relationships/hyperlink" Target="https://download.brainimagelibrary.org/0d/89/0d89ff2f52ee3323/E11-5_BB0382/LSFM/Background" TargetMode="External"/><Relationship Id="rId6" Type="http://schemas.openxmlformats.org/officeDocument/2006/relationships/hyperlink" Target="https://download.brainimagelibrary.org/82/e9/82e9592c90c456ef/1U01MH114829-01/SW181012-01A/" TargetMode="External"/><Relationship Id="rId3035" Type="http://schemas.openxmlformats.org/officeDocument/2006/relationships/hyperlink" Target="https://download.brainimagelibrary.org/3f/10/3f1068884b271b80/MA200122-01/" TargetMode="External"/><Relationship Id="rId4366" Type="http://schemas.openxmlformats.org/officeDocument/2006/relationships/hyperlink" Target="https://download.brainimagelibrary.org/0d/89/0d89ff2f52ee3323/E11-5_BB0381/LSFM/Neurotrace" TargetMode="External"/><Relationship Id="rId7" Type="http://schemas.openxmlformats.org/officeDocument/2006/relationships/hyperlink" Target="https://download.brainimagelibrary.org/90/a9/90a90c314769c834/1U01MH114829-01/SW191017-02A" TargetMode="External"/><Relationship Id="rId3038" Type="http://schemas.openxmlformats.org/officeDocument/2006/relationships/hyperlink" Target="https://download.brainimagelibrary.org/74/28/7428f00b376cb241/0539057826" TargetMode="External"/><Relationship Id="rId4369" Type="http://schemas.openxmlformats.org/officeDocument/2006/relationships/hyperlink" Target="https://download.brainimagelibrary.org/0d/89/0d89ff2f52ee3323/E11-5_BB0382/LSFM/Neurotrace" TargetMode="External"/><Relationship Id="rId8" Type="http://schemas.openxmlformats.org/officeDocument/2006/relationships/hyperlink" Target="https://download.brainimagelibrary.org/9d/6d/9d6d3526d842d47f/1U19MH114831-01/SW190905-10A" TargetMode="External"/><Relationship Id="rId3037" Type="http://schemas.openxmlformats.org/officeDocument/2006/relationships/hyperlink" Target="https://download.brainimagelibrary.org/3f/10/3f1068884b271b80/MA200122-03/" TargetMode="External"/><Relationship Id="rId4368" Type="http://schemas.openxmlformats.org/officeDocument/2006/relationships/hyperlink" Target="https://download.brainimagelibrary.org/0d/89/0d89ff2f52ee3323/E11-5_BB0382/LSFM/Background2" TargetMode="External"/><Relationship Id="rId3029" Type="http://schemas.openxmlformats.org/officeDocument/2006/relationships/hyperlink" Target="https://download.brainimagelibrary.org/b7/93/b79396b82949005c/mouseID_374712-18453/" TargetMode="External"/><Relationship Id="rId3028" Type="http://schemas.openxmlformats.org/officeDocument/2006/relationships/hyperlink" Target="https://download.brainimagelibrary.org/b7/93/b79396b82949005c/mouseID_321244-17545/" TargetMode="External"/><Relationship Id="rId4359" Type="http://schemas.openxmlformats.org/officeDocument/2006/relationships/hyperlink" Target="https://download.brainimagelibrary.org/0d/89/0d89ff2f52ee3323/E11-5_BB0378/LSFM/Lectin" TargetMode="External"/><Relationship Id="rId4350" Type="http://schemas.openxmlformats.org/officeDocument/2006/relationships/hyperlink" Target="https://download.brainimagelibrary.org/df/75/df75626840c76c15/mouseID_439168-191807" TargetMode="External"/><Relationship Id="rId3021" Type="http://schemas.openxmlformats.org/officeDocument/2006/relationships/hyperlink" Target="https://download.brainimagelibrary.org/b7/93/b79396b82949005c/mouseID_373641-18462/" TargetMode="External"/><Relationship Id="rId4352" Type="http://schemas.openxmlformats.org/officeDocument/2006/relationships/hyperlink" Target="https://download.brainimagelibrary.org/df/75/df75626840c76c15/mouseID_486478-196478" TargetMode="External"/><Relationship Id="rId3020" Type="http://schemas.openxmlformats.org/officeDocument/2006/relationships/hyperlink" Target="https://download.brainimagelibrary.org/b7/93/b79396b82949005c/mouseID_236174-16124/" TargetMode="External"/><Relationship Id="rId4351" Type="http://schemas.openxmlformats.org/officeDocument/2006/relationships/hyperlink" Target="https://download.brainimagelibrary.org/df/75/df75626840c76c15/mouseID_443055-191805" TargetMode="External"/><Relationship Id="rId3023" Type="http://schemas.openxmlformats.org/officeDocument/2006/relationships/hyperlink" Target="https://download.brainimagelibrary.org/b7/93/b79396b82949005c/mouseID_381488-18464/" TargetMode="External"/><Relationship Id="rId4354" Type="http://schemas.openxmlformats.org/officeDocument/2006/relationships/hyperlink" Target="https://download.brainimagelibrary.org/8c/13/8c13b57a7ae01f75/20211020_11_21_05_SM210705_02_4x_2000z/" TargetMode="External"/><Relationship Id="rId3022" Type="http://schemas.openxmlformats.org/officeDocument/2006/relationships/hyperlink" Target="https://download.brainimagelibrary.org/b7/93/b79396b82949005c/mouseID_383680-18463/" TargetMode="External"/><Relationship Id="rId4353" Type="http://schemas.openxmlformats.org/officeDocument/2006/relationships/hyperlink" Target="https://download.brainimagelibrary.org/8c/13/8c13b57a7ae01f75/20211001_09_50_54_SW210318_07_LS_4X_2000z/" TargetMode="External"/><Relationship Id="rId3025" Type="http://schemas.openxmlformats.org/officeDocument/2006/relationships/hyperlink" Target="https://download.brainimagelibrary.org/b7/93/b79396b82949005c/mouseID_394528-18867/" TargetMode="External"/><Relationship Id="rId4356" Type="http://schemas.openxmlformats.org/officeDocument/2006/relationships/hyperlink" Target="https://download.brainimagelibrary.org/ba/ab/baababe50d01eafe/20211103_SM211008_02_LS_4X_2000z" TargetMode="External"/><Relationship Id="rId3024" Type="http://schemas.openxmlformats.org/officeDocument/2006/relationships/hyperlink" Target="https://download.brainimagelibrary.org/b7/93/b79396b82949005c/mouseID_396476-18868/" TargetMode="External"/><Relationship Id="rId4355" Type="http://schemas.openxmlformats.org/officeDocument/2006/relationships/hyperlink" Target="https://download.brainimagelibrary.org/44/f4/44f4f1ecf7df9af8" TargetMode="External"/><Relationship Id="rId3027" Type="http://schemas.openxmlformats.org/officeDocument/2006/relationships/hyperlink" Target="https://download.brainimagelibrary.org/b7/93/b79396b82949005c/mouseID_321237-17302/" TargetMode="External"/><Relationship Id="rId4358" Type="http://schemas.openxmlformats.org/officeDocument/2006/relationships/hyperlink" Target="https://download.brainimagelibrary.org/0d/89/0d89ff2f52ee3323/E11-5_BB0378/LSFM/Background" TargetMode="External"/><Relationship Id="rId3026" Type="http://schemas.openxmlformats.org/officeDocument/2006/relationships/hyperlink" Target="https://download.brainimagelibrary.org/b7/93/b79396b82949005c/mouseID_381487-18458/" TargetMode="External"/><Relationship Id="rId4357" Type="http://schemas.openxmlformats.org/officeDocument/2006/relationships/hyperlink" Target="https://download.brainimagelibrary.org/ba/ab/baababe50d01eafe/20220315_SW220203_03_LS_6x_1000z" TargetMode="External"/><Relationship Id="rId3050" Type="http://schemas.openxmlformats.org/officeDocument/2006/relationships/hyperlink" Target="https://download.brainimagelibrary.org/10/f1/10f1547a2cfccd2e/0500351443/" TargetMode="External"/><Relationship Id="rId4381" Type="http://schemas.openxmlformats.org/officeDocument/2006/relationships/hyperlink" Target="https://download.brainimagelibrary.org/0d/89/0d89ff2f52ee3323/E11-5_BB0442/LSFM/Neurotrace" TargetMode="External"/><Relationship Id="rId4380" Type="http://schemas.openxmlformats.org/officeDocument/2006/relationships/hyperlink" Target="https://download.brainimagelibrary.org/0d/89/0d89ff2f52ee3323/E11-5_BB0442/LSFM/Background2" TargetMode="External"/><Relationship Id="rId3052" Type="http://schemas.openxmlformats.org/officeDocument/2006/relationships/hyperlink" Target="https://download.brainimagelibrary.org/10/f1/10f1547a2cfccd2e/0500351813/" TargetMode="External"/><Relationship Id="rId4383" Type="http://schemas.openxmlformats.org/officeDocument/2006/relationships/hyperlink" Target="https://download.brainimagelibrary.org/0d/89/0d89ff2f52ee3323/E11-5_BB0443/LSFM/Background2" TargetMode="External"/><Relationship Id="rId3051" Type="http://schemas.openxmlformats.org/officeDocument/2006/relationships/hyperlink" Target="https://download.brainimagelibrary.org/10/f1/10f1547a2cfccd2e/0500351531/" TargetMode="External"/><Relationship Id="rId4382" Type="http://schemas.openxmlformats.org/officeDocument/2006/relationships/hyperlink" Target="https://download.brainimagelibrary.org/0d/89/0d89ff2f52ee3323/E11-5_BB0443/LSFM/Background" TargetMode="External"/><Relationship Id="rId3054" Type="http://schemas.openxmlformats.org/officeDocument/2006/relationships/hyperlink" Target="https://download.brainimagelibrary.org/10/f1/10f1547a2cfccd2e/0500352183/" TargetMode="External"/><Relationship Id="rId4385" Type="http://schemas.openxmlformats.org/officeDocument/2006/relationships/hyperlink" Target="https://download.brainimagelibrary.org/0d/89/0d89ff2f52ee3323/E11-5_BB0444/LSFM/Background" TargetMode="External"/><Relationship Id="rId3053" Type="http://schemas.openxmlformats.org/officeDocument/2006/relationships/hyperlink" Target="https://download.brainimagelibrary.org/10/f1/10f1547a2cfccd2e/0500352119/" TargetMode="External"/><Relationship Id="rId4384" Type="http://schemas.openxmlformats.org/officeDocument/2006/relationships/hyperlink" Target="https://download.brainimagelibrary.org/0d/89/0d89ff2f52ee3323/E11-5_BB0443/LSFM/Neurotrace" TargetMode="External"/><Relationship Id="rId3056" Type="http://schemas.openxmlformats.org/officeDocument/2006/relationships/hyperlink" Target="https://download.brainimagelibrary.org/10/f1/10f1547a2cfccd2e/0500352367/" TargetMode="External"/><Relationship Id="rId4387" Type="http://schemas.openxmlformats.org/officeDocument/2006/relationships/hyperlink" Target="https://download.brainimagelibrary.org/0d/89/0d89ff2f52ee3323/E11-5_BB0444/LSFM/Neurotrace" TargetMode="External"/><Relationship Id="rId3055" Type="http://schemas.openxmlformats.org/officeDocument/2006/relationships/hyperlink" Target="https://download.brainimagelibrary.org/10/f1/10f1547a2cfccd2e/0500352293/" TargetMode="External"/><Relationship Id="rId4386" Type="http://schemas.openxmlformats.org/officeDocument/2006/relationships/hyperlink" Target="https://download.brainimagelibrary.org/0d/89/0d89ff2f52ee3323/E11-5_BB0444/LSFM/Lectin" TargetMode="External"/><Relationship Id="rId3058" Type="http://schemas.openxmlformats.org/officeDocument/2006/relationships/hyperlink" Target="https://download.brainimagelibrary.org/10/f1/10f1547a2cfccd2e/0500352731/" TargetMode="External"/><Relationship Id="rId4389" Type="http://schemas.openxmlformats.org/officeDocument/2006/relationships/hyperlink" Target="https://download.brainimagelibrary.org/0d/89/0d89ff2f52ee3323/E11-5_BB0445/LSFM/Lectin" TargetMode="External"/><Relationship Id="rId3057" Type="http://schemas.openxmlformats.org/officeDocument/2006/relationships/hyperlink" Target="https://download.brainimagelibrary.org/10/f1/10f1547a2cfccd2e/0500352575/" TargetMode="External"/><Relationship Id="rId4388" Type="http://schemas.openxmlformats.org/officeDocument/2006/relationships/hyperlink" Target="https://download.brainimagelibrary.org/0d/89/0d89ff2f52ee3323/E11-5_BB0445/LSFM/Background" TargetMode="External"/><Relationship Id="rId3059" Type="http://schemas.openxmlformats.org/officeDocument/2006/relationships/hyperlink" Target="https://download.brainimagelibrary.org/10/f1/10f1547a2cfccd2e/0500353209/" TargetMode="External"/><Relationship Id="rId4370" Type="http://schemas.openxmlformats.org/officeDocument/2006/relationships/hyperlink" Target="https://download.brainimagelibrary.org/0d/89/0d89ff2f52ee3323/E11-5_BB0383/LSFM/Background" TargetMode="External"/><Relationship Id="rId3041" Type="http://schemas.openxmlformats.org/officeDocument/2006/relationships/hyperlink" Target="https://download.brainimagelibrary.org/10/f1/10f1547a2cfccd2e/0500311913/" TargetMode="External"/><Relationship Id="rId4372" Type="http://schemas.openxmlformats.org/officeDocument/2006/relationships/hyperlink" Target="https://download.brainimagelibrary.org/0d/89/0d89ff2f52ee3323/E11-5_BB0383/LSFM/Neurotrace" TargetMode="External"/><Relationship Id="rId3040" Type="http://schemas.openxmlformats.org/officeDocument/2006/relationships/hyperlink" Target="https://download.brainimagelibrary.org/10/f1/10f1547a2cfccd2e/0500311545/" TargetMode="External"/><Relationship Id="rId4371" Type="http://schemas.openxmlformats.org/officeDocument/2006/relationships/hyperlink" Target="https://download.brainimagelibrary.org/0d/89/0d89ff2f52ee3323/E11-5_BB0383/LSFM/Lectin" TargetMode="External"/><Relationship Id="rId3043" Type="http://schemas.openxmlformats.org/officeDocument/2006/relationships/hyperlink" Target="https://download.brainimagelibrary.org/10/f1/10f1547a2cfccd2e/0500336691/" TargetMode="External"/><Relationship Id="rId4374" Type="http://schemas.openxmlformats.org/officeDocument/2006/relationships/hyperlink" Target="https://download.brainimagelibrary.org/0d/89/0d89ff2f52ee3323/E11-5_BB0385/LSFM/Lectin" TargetMode="External"/><Relationship Id="rId3042" Type="http://schemas.openxmlformats.org/officeDocument/2006/relationships/hyperlink" Target="https://download.brainimagelibrary.org/10/f1/10f1547a2cfccd2e/0500335403/" TargetMode="External"/><Relationship Id="rId4373" Type="http://schemas.openxmlformats.org/officeDocument/2006/relationships/hyperlink" Target="https://download.brainimagelibrary.org/0d/89/0d89ff2f52ee3323/E11-5_BB0385/LSFM/Background" TargetMode="External"/><Relationship Id="rId3045" Type="http://schemas.openxmlformats.org/officeDocument/2006/relationships/hyperlink" Target="https://download.brainimagelibrary.org/10/f1/10f1547a2cfccd2e/0500349560/" TargetMode="External"/><Relationship Id="rId4376" Type="http://schemas.openxmlformats.org/officeDocument/2006/relationships/hyperlink" Target="https://download.brainimagelibrary.org/0d/89/0d89ff2f52ee3323/E11-5_BB0441/LSFM/Background" TargetMode="External"/><Relationship Id="rId3044" Type="http://schemas.openxmlformats.org/officeDocument/2006/relationships/hyperlink" Target="https://download.brainimagelibrary.org/10/f1/10f1547a2cfccd2e/0500349237/" TargetMode="External"/><Relationship Id="rId4375" Type="http://schemas.openxmlformats.org/officeDocument/2006/relationships/hyperlink" Target="https://download.brainimagelibrary.org/0d/89/0d89ff2f52ee3323/E11-5_BB0385/LSFM/Neurotrace" TargetMode="External"/><Relationship Id="rId3047" Type="http://schemas.openxmlformats.org/officeDocument/2006/relationships/hyperlink" Target="https://download.brainimagelibrary.org/10/f1/10f1547a2cfccd2e/0500350517/" TargetMode="External"/><Relationship Id="rId4378" Type="http://schemas.openxmlformats.org/officeDocument/2006/relationships/hyperlink" Target="https://download.brainimagelibrary.org/0d/89/0d89ff2f52ee3323/E11-5_BB0441/LSFM/Neurotrace" TargetMode="External"/><Relationship Id="rId3046" Type="http://schemas.openxmlformats.org/officeDocument/2006/relationships/hyperlink" Target="https://download.brainimagelibrary.org/10/f1/10f1547a2cfccd2e/0500349789/" TargetMode="External"/><Relationship Id="rId4377" Type="http://schemas.openxmlformats.org/officeDocument/2006/relationships/hyperlink" Target="https://download.brainimagelibrary.org/0d/89/0d89ff2f52ee3323/E11-5_BB0441/LSFM/Background2" TargetMode="External"/><Relationship Id="rId3049" Type="http://schemas.openxmlformats.org/officeDocument/2006/relationships/hyperlink" Target="https://download.brainimagelibrary.org/10/f1/10f1547a2cfccd2e/0500350890/" TargetMode="External"/><Relationship Id="rId3048" Type="http://schemas.openxmlformats.org/officeDocument/2006/relationships/hyperlink" Target="https://download.brainimagelibrary.org/10/f1/10f1547a2cfccd2e/0500350626/" TargetMode="External"/><Relationship Id="rId4379" Type="http://schemas.openxmlformats.org/officeDocument/2006/relationships/hyperlink" Target="https://download.brainimagelibrary.org/0d/89/0d89ff2f52ee3323/E11-5_BB0442/LSFM/Background" TargetMode="External"/><Relationship Id="rId3911" Type="http://schemas.openxmlformats.org/officeDocument/2006/relationships/hyperlink" Target="https://download.brainimagelibrary.org/39/19/39194b133512dab0/E15.5_BB0471/LSFM/Glutamine_Decarboxylase" TargetMode="External"/><Relationship Id="rId3910" Type="http://schemas.openxmlformats.org/officeDocument/2006/relationships/hyperlink" Target="https://download.brainimagelibrary.org/39/19/39194b133512dab0/E15.5_BB0471/LSFM/Background" TargetMode="External"/><Relationship Id="rId3913" Type="http://schemas.openxmlformats.org/officeDocument/2006/relationships/hyperlink" Target="https://download.brainimagelibrary.org/39/19/39194b133512dab0/E15.5_BB0476/LSFM/Vasoactive_intestinal_peptide" TargetMode="External"/><Relationship Id="rId3912" Type="http://schemas.openxmlformats.org/officeDocument/2006/relationships/hyperlink" Target="https://download.brainimagelibrary.org/39/19/39194b133512dab0/E15.5_BB0476/LSFM/Background" TargetMode="External"/><Relationship Id="rId3915" Type="http://schemas.openxmlformats.org/officeDocument/2006/relationships/hyperlink" Target="https://download.brainimagelibrary.org/39/19/39194b133512dab0/E15.5_BB0477/LSFM/Vasoactive_intestinal_peptide" TargetMode="External"/><Relationship Id="rId3914" Type="http://schemas.openxmlformats.org/officeDocument/2006/relationships/hyperlink" Target="https://download.brainimagelibrary.org/39/19/39194b133512dab0/E15.5_BB0477/LSFM/Background" TargetMode="External"/><Relationship Id="rId3917" Type="http://schemas.openxmlformats.org/officeDocument/2006/relationships/hyperlink" Target="https://download.brainimagelibrary.org/39/19/39194b133512dab0/E18.5_BB0408/LSFM/Background2" TargetMode="External"/><Relationship Id="rId3916" Type="http://schemas.openxmlformats.org/officeDocument/2006/relationships/hyperlink" Target="https://download.brainimagelibrary.org/39/19/39194b133512dab0/E18.5_BB0408/LSFM/Background" TargetMode="External"/><Relationship Id="rId3919" Type="http://schemas.openxmlformats.org/officeDocument/2006/relationships/hyperlink" Target="https://download.brainimagelibrary.org/39/19/39194b133512dab0/E18.5_BB0603/LSFM/Background" TargetMode="External"/><Relationship Id="rId3918" Type="http://schemas.openxmlformats.org/officeDocument/2006/relationships/hyperlink" Target="https://download.brainimagelibrary.org/39/19/39194b133512dab0/E18.5_BB0408/LSFM/Neurotrace" TargetMode="External"/><Relationship Id="rId3900" Type="http://schemas.openxmlformats.org/officeDocument/2006/relationships/hyperlink" Target="https://download.brainimagelibrary.org/39/19/39194b133512dab0/E15.5_BB0463/LSFM/Background" TargetMode="External"/><Relationship Id="rId3902" Type="http://schemas.openxmlformats.org/officeDocument/2006/relationships/hyperlink" Target="https://download.brainimagelibrary.org/39/19/39194b133512dab0/E15.5_BB0463/LSFM/Neurotrace" TargetMode="External"/><Relationship Id="rId3901" Type="http://schemas.openxmlformats.org/officeDocument/2006/relationships/hyperlink" Target="https://download.brainimagelibrary.org/39/19/39194b133512dab0/E15.5_BB0463/LSFM/Lectin" TargetMode="External"/><Relationship Id="rId3904" Type="http://schemas.openxmlformats.org/officeDocument/2006/relationships/hyperlink" Target="https://download.brainimagelibrary.org/39/19/39194b133512dab0/E15.5_BB0464/LSFM/Lectin" TargetMode="External"/><Relationship Id="rId3903" Type="http://schemas.openxmlformats.org/officeDocument/2006/relationships/hyperlink" Target="https://download.brainimagelibrary.org/39/19/39194b133512dab0/E15.5_BB0464/LSFM/Background" TargetMode="External"/><Relationship Id="rId3906" Type="http://schemas.openxmlformats.org/officeDocument/2006/relationships/hyperlink" Target="https://download.brainimagelibrary.org/39/19/39194b133512dab0/E15.5_BB0469/LSFM/Background" TargetMode="External"/><Relationship Id="rId3905" Type="http://schemas.openxmlformats.org/officeDocument/2006/relationships/hyperlink" Target="https://download.brainimagelibrary.org/39/19/39194b133512dab0/E15.5_BB0464/LSFM/Neurotrace" TargetMode="External"/><Relationship Id="rId3908" Type="http://schemas.openxmlformats.org/officeDocument/2006/relationships/hyperlink" Target="https://download.brainimagelibrary.org/39/19/39194b133512dab0/E15.5_BB0470/LSFM/Background" TargetMode="External"/><Relationship Id="rId3907" Type="http://schemas.openxmlformats.org/officeDocument/2006/relationships/hyperlink" Target="https://download.brainimagelibrary.org/39/19/39194b133512dab0/E15.5_BB0469/LSFM/Glutamine_Decarboxylase" TargetMode="External"/><Relationship Id="rId3909" Type="http://schemas.openxmlformats.org/officeDocument/2006/relationships/hyperlink" Target="https://download.brainimagelibrary.org/39/19/39194b133512dab0/E15.5_BB0470/LSFM/Glutamine_Decarboxylase" TargetMode="External"/><Relationship Id="rId3931" Type="http://schemas.openxmlformats.org/officeDocument/2006/relationships/hyperlink" Target="https://download.brainimagelibrary.org/65/e5/65e5fc45d5373354/0539048988/" TargetMode="External"/><Relationship Id="rId2600" Type="http://schemas.openxmlformats.org/officeDocument/2006/relationships/hyperlink" Target="https://download.brainimagelibrary.org/d9/b8/d9b827f296313258/1U01MH114829-01/SW190503-04A/" TargetMode="External"/><Relationship Id="rId3930" Type="http://schemas.openxmlformats.org/officeDocument/2006/relationships/hyperlink" Target="https://download.brainimagelibrary.org/65/e5/65e5fc45d5373354/0539048606/" TargetMode="External"/><Relationship Id="rId2601" Type="http://schemas.openxmlformats.org/officeDocument/2006/relationships/hyperlink" Target="https://download.brainimagelibrary.org/d9/b8/d9b827f296313258/1U01MH114829-01/SW190626-02A/" TargetMode="External"/><Relationship Id="rId3933" Type="http://schemas.openxmlformats.org/officeDocument/2006/relationships/hyperlink" Target="https://download.brainimagelibrary.org/65/e5/65e5fc45d5373354/0539049006/" TargetMode="External"/><Relationship Id="rId2602" Type="http://schemas.openxmlformats.org/officeDocument/2006/relationships/hyperlink" Target="https://download.brainimagelibrary.org/d9/b8/d9b827f296313258/1U01MH114829-01/SW190507-09A/" TargetMode="External"/><Relationship Id="rId3932" Type="http://schemas.openxmlformats.org/officeDocument/2006/relationships/hyperlink" Target="https://download.brainimagelibrary.org/65/e5/65e5fc45d5373354/0539048990/" TargetMode="External"/><Relationship Id="rId2603" Type="http://schemas.openxmlformats.org/officeDocument/2006/relationships/hyperlink" Target="https://download.brainimagelibrary.org/84/c1/84c11fe5e4550ca0/SW180131-02A/" TargetMode="External"/><Relationship Id="rId3935" Type="http://schemas.openxmlformats.org/officeDocument/2006/relationships/hyperlink" Target="https://download.brainimagelibrary.org/65/e5/65e5fc45d5373354/0539049122/" TargetMode="External"/><Relationship Id="rId2604" Type="http://schemas.openxmlformats.org/officeDocument/2006/relationships/hyperlink" Target="https://download.brainimagelibrary.org/74/02/7402741313727c9b/tissuecyte_data/0500373425/" TargetMode="External"/><Relationship Id="rId3934" Type="http://schemas.openxmlformats.org/officeDocument/2006/relationships/hyperlink" Target="https://download.brainimagelibrary.org/65/e5/65e5fc45d5373354/0539049050/" TargetMode="External"/><Relationship Id="rId2605" Type="http://schemas.openxmlformats.org/officeDocument/2006/relationships/hyperlink" Target="https://download.brainimagelibrary.org/04/64/04646ca62a4c2ad4/1U19MH114821-01/SW190306-03A" TargetMode="External"/><Relationship Id="rId3937" Type="http://schemas.openxmlformats.org/officeDocument/2006/relationships/hyperlink" Target="https://download.brainimagelibrary.org/65/e5/65e5fc45d5373354/0539049839/" TargetMode="External"/><Relationship Id="rId2606" Type="http://schemas.openxmlformats.org/officeDocument/2006/relationships/hyperlink" Target="https://download.brainimagelibrary.org/e8/20/e820c8267a0cbedb/2018Q4_U01/SW180301-02A/" TargetMode="External"/><Relationship Id="rId3936" Type="http://schemas.openxmlformats.org/officeDocument/2006/relationships/hyperlink" Target="https://download.brainimagelibrary.org/65/e5/65e5fc45d5373354/0539049732/" TargetMode="External"/><Relationship Id="rId808" Type="http://schemas.openxmlformats.org/officeDocument/2006/relationships/hyperlink" Target="https://download.brainimagelibrary.org/e8/20/e820c8267a0cbedb/2018Q4_U01/SW180629-01A/" TargetMode="External"/><Relationship Id="rId2607" Type="http://schemas.openxmlformats.org/officeDocument/2006/relationships/hyperlink" Target="https://download.brainimagelibrary.org/90/a9/90a90c314769c834/1U01MH114829-01/SW190607-10A" TargetMode="External"/><Relationship Id="rId3939" Type="http://schemas.openxmlformats.org/officeDocument/2006/relationships/hyperlink" Target="https://download.brainimagelibrary.org/65/e5/65e5fc45d5373354/0539050352/" TargetMode="External"/><Relationship Id="rId807" Type="http://schemas.openxmlformats.org/officeDocument/2006/relationships/hyperlink" Target="https://download.brainimagelibrary.org/e8/20/e820c8267a0cbedb/2018Q4_U01/SW180629-03A/" TargetMode="External"/><Relationship Id="rId2608" Type="http://schemas.openxmlformats.org/officeDocument/2006/relationships/hyperlink" Target="https://download.brainimagelibrary.org/ec/80/ec8077684d25fc8b/0539061876" TargetMode="External"/><Relationship Id="rId3938" Type="http://schemas.openxmlformats.org/officeDocument/2006/relationships/hyperlink" Target="https://download.brainimagelibrary.org/65/e5/65e5fc45d5373354/0539050166/" TargetMode="External"/><Relationship Id="rId806" Type="http://schemas.openxmlformats.org/officeDocument/2006/relationships/hyperlink" Target="https://download.brainimagelibrary.org/90/a9/90a90c314769c834/1U01MH114829-01/SW190910-03A" TargetMode="External"/><Relationship Id="rId2609" Type="http://schemas.openxmlformats.org/officeDocument/2006/relationships/hyperlink" Target="https://download.brainimagelibrary.org/a1/95/a195104028431a3c/dBMN_spGAL4_VNC/" TargetMode="External"/><Relationship Id="rId805" Type="http://schemas.openxmlformats.org/officeDocument/2006/relationships/hyperlink" Target="https://download.brainimagelibrary.org/90/a9/90a90c314769c834/1U01MH114829-01/SW191017-01A" TargetMode="External"/><Relationship Id="rId809" Type="http://schemas.openxmlformats.org/officeDocument/2006/relationships/hyperlink" Target="https://download.brainimagelibrary.org/e8/20/e820c8267a0cbedb/2018Q4_U01/SW180627-02A/" TargetMode="External"/><Relationship Id="rId800" Type="http://schemas.openxmlformats.org/officeDocument/2006/relationships/hyperlink" Target="https://download.brainimagelibrary.org/67/8f/678f4a67584490df/1U19MH114831-01/SW211026-06A" TargetMode="External"/><Relationship Id="rId804" Type="http://schemas.openxmlformats.org/officeDocument/2006/relationships/hyperlink" Target="https://download.brainimagelibrary.org/90/a9/90a90c314769c834/1U01MH114829-01/SW191015-04A" TargetMode="External"/><Relationship Id="rId803" Type="http://schemas.openxmlformats.org/officeDocument/2006/relationships/hyperlink" Target="https://download.brainimagelibrary.org/67/8f/678f4a67584490df/1U19MH114831-01/SW220118-01A" TargetMode="External"/><Relationship Id="rId802" Type="http://schemas.openxmlformats.org/officeDocument/2006/relationships/hyperlink" Target="https://download.brainimagelibrary.org/04/64/04646ca62a4c2ad4/1U19MH114821-01/SW190829-01A" TargetMode="External"/><Relationship Id="rId801" Type="http://schemas.openxmlformats.org/officeDocument/2006/relationships/hyperlink" Target="https://download.brainimagelibrary.org/bb/65/bb65b3ba913c2aa2/1U19MH114831-01/SW220215-04A" TargetMode="External"/><Relationship Id="rId3920" Type="http://schemas.openxmlformats.org/officeDocument/2006/relationships/hyperlink" Target="https://download.brainimagelibrary.org/39/19/39194b133512dab0/E18.5_BB0603/LSFM/Glutamine_Decarboxylase" TargetMode="External"/><Relationship Id="rId3922" Type="http://schemas.openxmlformats.org/officeDocument/2006/relationships/hyperlink" Target="https://download.brainimagelibrary.org/39/19/39194b133512dab0/E18.5_BB0604/LSFM/Glutamine_Decarboxylase" TargetMode="External"/><Relationship Id="rId3921" Type="http://schemas.openxmlformats.org/officeDocument/2006/relationships/hyperlink" Target="https://download.brainimagelibrary.org/39/19/39194b133512dab0/E18.5_BB0604/LSFM/Background" TargetMode="External"/><Relationship Id="rId3924" Type="http://schemas.openxmlformats.org/officeDocument/2006/relationships/hyperlink" Target="https://download.brainimagelibrary.org/39/19/39194b133512dab0/E18.5_BB0605/LSFM/Glutamine_Decarboxylase" TargetMode="External"/><Relationship Id="rId3923" Type="http://schemas.openxmlformats.org/officeDocument/2006/relationships/hyperlink" Target="https://download.brainimagelibrary.org/39/19/39194b133512dab0/E18.5_BB0605/LSFM/Background" TargetMode="External"/><Relationship Id="rId3926" Type="http://schemas.openxmlformats.org/officeDocument/2006/relationships/hyperlink" Target="https://download.brainimagelibrary.org/65/e5/65e5fc45d5373354/0500369363/" TargetMode="External"/><Relationship Id="rId3925" Type="http://schemas.openxmlformats.org/officeDocument/2006/relationships/hyperlink" Target="https://download.brainimagelibrary.org/0d/89/0d89ff2f52ee3323/E13-5_BB0136/LSFM/Neurotrace" TargetMode="External"/><Relationship Id="rId3928" Type="http://schemas.openxmlformats.org/officeDocument/2006/relationships/hyperlink" Target="https://download.brainimagelibrary.org/65/e5/65e5fc45d5373354/0539046848/" TargetMode="External"/><Relationship Id="rId3927" Type="http://schemas.openxmlformats.org/officeDocument/2006/relationships/hyperlink" Target="https://download.brainimagelibrary.org/65/e5/65e5fc45d5373354/0539046670/" TargetMode="External"/><Relationship Id="rId3929" Type="http://schemas.openxmlformats.org/officeDocument/2006/relationships/hyperlink" Target="https://download.brainimagelibrary.org/65/e5/65e5fc45d5373354/0539047408/" TargetMode="External"/><Relationship Id="rId1334" Type="http://schemas.openxmlformats.org/officeDocument/2006/relationships/hyperlink" Target="https://download.brainimagelibrary.org/d6/d1/d6d13d0d30ebbb32/569835804/" TargetMode="External"/><Relationship Id="rId2665" Type="http://schemas.openxmlformats.org/officeDocument/2006/relationships/hyperlink" Target="https://download.brainimagelibrary.org/a5/91/a5913ecb81864927/855995114" TargetMode="External"/><Relationship Id="rId3997" Type="http://schemas.openxmlformats.org/officeDocument/2006/relationships/hyperlink" Target="https://download.brainimagelibrary.org/f3/fe/f3fe697cfb89762e/mnt/ostenmitragrid/rpalanis/osten-U01/Batch2transfers-180321/Rbp4_Ai75_F_361758_180116/" TargetMode="External"/><Relationship Id="rId1335" Type="http://schemas.openxmlformats.org/officeDocument/2006/relationships/hyperlink" Target="https://download.brainimagelibrary.org/d6/d1/d6d13d0d30ebbb32/569860121/" TargetMode="External"/><Relationship Id="rId2666" Type="http://schemas.openxmlformats.org/officeDocument/2006/relationships/hyperlink" Target="https://download.brainimagelibrary.org/a5/91/a5913ecb81864927/857264868" TargetMode="External"/><Relationship Id="rId3996" Type="http://schemas.openxmlformats.org/officeDocument/2006/relationships/hyperlink" Target="https://download.brainimagelibrary.org/f3/fe/f3fe697cfb89762e/mnt/ostenmitragrid/rpalanis/osten-U01/Batch2transfers-180321/Rbp4_Ai75_F_341741_171019/" TargetMode="External"/><Relationship Id="rId1336" Type="http://schemas.openxmlformats.org/officeDocument/2006/relationships/hyperlink" Target="https://download.brainimagelibrary.org/d6/d1/d6d13d0d30ebbb32/571732727/" TargetMode="External"/><Relationship Id="rId2667" Type="http://schemas.openxmlformats.org/officeDocument/2006/relationships/hyperlink" Target="https://download.brainimagelibrary.org/a5/91/a5913ecb81864927/992421687" TargetMode="External"/><Relationship Id="rId3999" Type="http://schemas.openxmlformats.org/officeDocument/2006/relationships/hyperlink" Target="https://download.brainimagelibrary.org/f3/fe/f3fe697cfb89762e/mnt/ostenmitragrid/rpalanis/osten-U01/Batch2transfers-180321/Rbp4_Ai75_F_362700_180118/" TargetMode="External"/><Relationship Id="rId1337" Type="http://schemas.openxmlformats.org/officeDocument/2006/relationships/hyperlink" Target="https://download.brainimagelibrary.org/d6/d1/d6d13d0d30ebbb32/592532014/" TargetMode="External"/><Relationship Id="rId2668" Type="http://schemas.openxmlformats.org/officeDocument/2006/relationships/hyperlink" Target="https://download.brainimagelibrary.org/9a/d0/9ad0d3df8d000071/1043176278" TargetMode="External"/><Relationship Id="rId3998" Type="http://schemas.openxmlformats.org/officeDocument/2006/relationships/hyperlink" Target="https://download.brainimagelibrary.org/f3/fe/f3fe697cfb89762e/mnt/ostenmitragrid/rpalanis/osten-U01/Batch2transfers-180321/Rbp4_Ai75_F_362698_180119/" TargetMode="External"/><Relationship Id="rId1338" Type="http://schemas.openxmlformats.org/officeDocument/2006/relationships/hyperlink" Target="https://download.brainimagelibrary.org/d6/d1/d6d13d0d30ebbb32/595572609/" TargetMode="External"/><Relationship Id="rId2669" Type="http://schemas.openxmlformats.org/officeDocument/2006/relationships/hyperlink" Target="https://download.brainimagelibrary.org/9a/d0/9ad0d3df8d000071/1043176279" TargetMode="External"/><Relationship Id="rId1339" Type="http://schemas.openxmlformats.org/officeDocument/2006/relationships/hyperlink" Target="https://download.brainimagelibrary.org/d6/d1/d6d13d0d30ebbb32/595583062/" TargetMode="External"/><Relationship Id="rId745" Type="http://schemas.openxmlformats.org/officeDocument/2006/relationships/hyperlink" Target="https://download.brainimagelibrary.org/e5/d5/e5d52897efcdffca" TargetMode="External"/><Relationship Id="rId744" Type="http://schemas.openxmlformats.org/officeDocument/2006/relationships/hyperlink" Target="https://download.brainimagelibrary.org/a0/3d/a03df56553bd1e9b" TargetMode="External"/><Relationship Id="rId743" Type="http://schemas.openxmlformats.org/officeDocument/2006/relationships/hyperlink" Target="https://download.brainimagelibrary.org/4a/8f/4a8ffbb8c976511f/" TargetMode="External"/><Relationship Id="rId742" Type="http://schemas.openxmlformats.org/officeDocument/2006/relationships/hyperlink" Target="https://download.brainimagelibrary.org/23/07/23077df45c76eb35" TargetMode="External"/><Relationship Id="rId749" Type="http://schemas.openxmlformats.org/officeDocument/2006/relationships/hyperlink" Target="https://download.brainimagelibrary.org/f9/87/f987248ea5ff1d7d/MS18-1_Set-01_Lvl2_Reconstruction/" TargetMode="External"/><Relationship Id="rId748" Type="http://schemas.openxmlformats.org/officeDocument/2006/relationships/hyperlink" Target="https://download.brainimagelibrary.org/cf/13/cf1354b86c53f0a5/MS16-1_Lvl2_Reconstruction/" TargetMode="External"/><Relationship Id="rId747" Type="http://schemas.openxmlformats.org/officeDocument/2006/relationships/hyperlink" Target="https://download.brainimagelibrary.org/14/7c/147ce214415b8876/MS08-1_Lvl2_Reconstruction/" TargetMode="External"/><Relationship Id="rId746" Type="http://schemas.openxmlformats.org/officeDocument/2006/relationships/hyperlink" Target="https://download.brainimagelibrary.org/c0/05/c005adaaed06c496/MS19-1_Lvl0_Tiles/30x" TargetMode="External"/><Relationship Id="rId3991" Type="http://schemas.openxmlformats.org/officeDocument/2006/relationships/hyperlink" Target="https://download.brainimagelibrary.org/f3/fe/f3fe697cfb89762e/mnt/ostenmitragrid/rpalanis/osten-U01/Batch2transfers-180321/Ntsr1_Ai75_F_353973_171202/" TargetMode="External"/><Relationship Id="rId2660" Type="http://schemas.openxmlformats.org/officeDocument/2006/relationships/hyperlink" Target="https://download.brainimagelibrary.org/a5/91/a5913ecb81864927/760949922" TargetMode="External"/><Relationship Id="rId3990" Type="http://schemas.openxmlformats.org/officeDocument/2006/relationships/hyperlink" Target="https://download.brainimagelibrary.org/f3/fe/f3fe697cfb89762e/mnt/ostenmitragrid/rpalanis/osten-U01/Batch2transfers-180321/Ntsr1_Ai75_F_344720_171120/" TargetMode="External"/><Relationship Id="rId741" Type="http://schemas.openxmlformats.org/officeDocument/2006/relationships/hyperlink" Target="https://download.brainimagelibrary.org/13/78/13786030de63fb4f/" TargetMode="External"/><Relationship Id="rId1330" Type="http://schemas.openxmlformats.org/officeDocument/2006/relationships/hyperlink" Target="https://download.brainimagelibrary.org/49/e6/49e6114ba67eda01/1079573757" TargetMode="External"/><Relationship Id="rId2661" Type="http://schemas.openxmlformats.org/officeDocument/2006/relationships/hyperlink" Target="https://download.brainimagelibrary.org/a5/91/a5913ecb81864927/764484965" TargetMode="External"/><Relationship Id="rId3993" Type="http://schemas.openxmlformats.org/officeDocument/2006/relationships/hyperlink" Target="https://download.brainimagelibrary.org/f3/fe/f3fe697cfb89762e/mnt/ostenmitragrid/rpalanis/osten-U01/Batch2transfers-180321/Ntsr1_Ai75_M_344713_171115/" TargetMode="External"/><Relationship Id="rId740" Type="http://schemas.openxmlformats.org/officeDocument/2006/relationships/hyperlink" Target="https://download.brainimagelibrary.org/f9/c4/f9c4e740ca9f0358" TargetMode="External"/><Relationship Id="rId1331" Type="http://schemas.openxmlformats.org/officeDocument/2006/relationships/hyperlink" Target="https://download.brainimagelibrary.org/49/e6/49e6114ba67eda01/793615764" TargetMode="External"/><Relationship Id="rId2662" Type="http://schemas.openxmlformats.org/officeDocument/2006/relationships/hyperlink" Target="https://download.brainimagelibrary.org/a5/91/a5913ecb81864927/764899841" TargetMode="External"/><Relationship Id="rId3992" Type="http://schemas.openxmlformats.org/officeDocument/2006/relationships/hyperlink" Target="https://download.brainimagelibrary.org/f3/fe/f3fe697cfb89762e/mnt/ostenmitragrid/rpalanis/osten-U01/Batch2transfers-180321/Ntsr1_Ai75_F_353974_171201/" TargetMode="External"/><Relationship Id="rId1332" Type="http://schemas.openxmlformats.org/officeDocument/2006/relationships/hyperlink" Target="https://download.brainimagelibrary.org/d6/d1/d6d13d0d30ebbb32/541549258/" TargetMode="External"/><Relationship Id="rId2663" Type="http://schemas.openxmlformats.org/officeDocument/2006/relationships/hyperlink" Target="https://download.brainimagelibrary.org/a5/91/a5913ecb81864927/788349250" TargetMode="External"/><Relationship Id="rId3995" Type="http://schemas.openxmlformats.org/officeDocument/2006/relationships/hyperlink" Target="https://download.brainimagelibrary.org/f3/fe/f3fe697cfb89762e/mnt/ostenmitragrid/rpalanis/osten-U01/Batch2transfers-180321/Ntsr1_Ai75_M_353969_171205/" TargetMode="External"/><Relationship Id="rId1333" Type="http://schemas.openxmlformats.org/officeDocument/2006/relationships/hyperlink" Target="https://download.brainimagelibrary.org/d6/d1/d6d13d0d30ebbb32/541557114/" TargetMode="External"/><Relationship Id="rId2664" Type="http://schemas.openxmlformats.org/officeDocument/2006/relationships/hyperlink" Target="https://download.brainimagelibrary.org/a5/91/a5913ecb81864927/844242654" TargetMode="External"/><Relationship Id="rId3994" Type="http://schemas.openxmlformats.org/officeDocument/2006/relationships/hyperlink" Target="https://download.brainimagelibrary.org/f3/fe/f3fe697cfb89762e/mnt/ostenmitragrid/rpalanis/osten-U01/Batch2transfers-180321/Ntsr1_Ai75_M_344714_171017/" TargetMode="External"/><Relationship Id="rId1323" Type="http://schemas.openxmlformats.org/officeDocument/2006/relationships/hyperlink" Target="https://download.brainimagelibrary.org/24/1a/241a10cde842c99b/832526715" TargetMode="External"/><Relationship Id="rId2654" Type="http://schemas.openxmlformats.org/officeDocument/2006/relationships/hyperlink" Target="https://download.brainimagelibrary.org/ec/80/ec8077684d25fc8b/0539062080" TargetMode="External"/><Relationship Id="rId3986" Type="http://schemas.openxmlformats.org/officeDocument/2006/relationships/hyperlink" Target="https://download.brainimagelibrary.org/f3/fe/f3fe697cfb89762e/mnt/ostenmitragrid/rpalanis/osten-U01/Batch2transfers-180321/Cux2_Ai75_M_327096_170922/" TargetMode="External"/><Relationship Id="rId1324" Type="http://schemas.openxmlformats.org/officeDocument/2006/relationships/hyperlink" Target="https://download.brainimagelibrary.org/24/1a/241a10cde842c99b/832554358" TargetMode="External"/><Relationship Id="rId2655" Type="http://schemas.openxmlformats.org/officeDocument/2006/relationships/hyperlink" Target="https://download.brainimagelibrary.org/9d/6d/9d6d3526d842d47f/1U19MH114831-01/SW190909-01A" TargetMode="External"/><Relationship Id="rId3985" Type="http://schemas.openxmlformats.org/officeDocument/2006/relationships/hyperlink" Target="https://download.brainimagelibrary.org/f3/fe/f3fe697cfb89762e/mnt/ostenmitragrid/rpalanis/osten-U01/Batch2transfers-180321/Cux2_Ai75_M_327092_170922/" TargetMode="External"/><Relationship Id="rId1325" Type="http://schemas.openxmlformats.org/officeDocument/2006/relationships/hyperlink" Target="https://download.brainimagelibrary.org/24/1a/241a10cde842c99b/832565636" TargetMode="External"/><Relationship Id="rId2656" Type="http://schemas.openxmlformats.org/officeDocument/2006/relationships/hyperlink" Target="https://download.brainimagelibrary.org/a5/91/a5913ecb81864927/644976625" TargetMode="External"/><Relationship Id="rId3988" Type="http://schemas.openxmlformats.org/officeDocument/2006/relationships/hyperlink" Target="https://download.brainimagelibrary.org/f3/fe/f3fe697cfb89762e/mnt/ostenmitragrid/rpalanis/osten-U01/Batch2transfers-180321/Ntsr1_Ai75_F_344098_171204/" TargetMode="External"/><Relationship Id="rId1326" Type="http://schemas.openxmlformats.org/officeDocument/2006/relationships/hyperlink" Target="https://download.brainimagelibrary.org/24/1a/241a10cde842c99b/832577255" TargetMode="External"/><Relationship Id="rId2657" Type="http://schemas.openxmlformats.org/officeDocument/2006/relationships/hyperlink" Target="https://download.brainimagelibrary.org/a5/91/a5913ecb81864927/653031656" TargetMode="External"/><Relationship Id="rId3987" Type="http://schemas.openxmlformats.org/officeDocument/2006/relationships/hyperlink" Target="https://download.brainimagelibrary.org/f3/fe/f3fe697cfb89762e/mnt/ostenmitragrid/rpalanis/osten-U01/Batch2transfers-180321/Cux2_Ai75_M_327097_170925/" TargetMode="External"/><Relationship Id="rId1327" Type="http://schemas.openxmlformats.org/officeDocument/2006/relationships/hyperlink" Target="https://download.brainimagelibrary.org/24/1a/241a10cde842c99b/832614788" TargetMode="External"/><Relationship Id="rId2658" Type="http://schemas.openxmlformats.org/officeDocument/2006/relationships/hyperlink" Target="https://download.brainimagelibrary.org/a5/91/a5913ecb81864927/750378755" TargetMode="External"/><Relationship Id="rId1328" Type="http://schemas.openxmlformats.org/officeDocument/2006/relationships/hyperlink" Target="https://download.brainimagelibrary.org/49/e6/49e6114ba67eda01/1037948195" TargetMode="External"/><Relationship Id="rId2659" Type="http://schemas.openxmlformats.org/officeDocument/2006/relationships/hyperlink" Target="https://download.brainimagelibrary.org/a5/91/a5913ecb81864927/752076719" TargetMode="External"/><Relationship Id="rId3989" Type="http://schemas.openxmlformats.org/officeDocument/2006/relationships/hyperlink" Target="https://download.brainimagelibrary.org/f3/fe/f3fe697cfb89762e/mnt/ostenmitragrid/rpalanis/osten-U01/Batch2transfers-180321/Ntsr1_Ai75_F_344719_171116/" TargetMode="External"/><Relationship Id="rId1329" Type="http://schemas.openxmlformats.org/officeDocument/2006/relationships/hyperlink" Target="https://download.brainimagelibrary.org/49/e6/49e6114ba67eda01/1079568285" TargetMode="External"/><Relationship Id="rId739" Type="http://schemas.openxmlformats.org/officeDocument/2006/relationships/hyperlink" Target="https://download.brainimagelibrary.org/f4/39/f4390e4cfd633d68/" TargetMode="External"/><Relationship Id="rId734" Type="http://schemas.openxmlformats.org/officeDocument/2006/relationships/hyperlink" Target="https://download.brainimagelibrary.org/e9/85/e985305c930212eb" TargetMode="External"/><Relationship Id="rId733" Type="http://schemas.openxmlformats.org/officeDocument/2006/relationships/hyperlink" Target="https://download.brainimagelibrary.org/e6/be/e6beba142f61ad13" TargetMode="External"/><Relationship Id="rId732" Type="http://schemas.openxmlformats.org/officeDocument/2006/relationships/hyperlink" Target="https://download.brainimagelibrary.org/e4/fc/e4fcb968bc99c73a" TargetMode="External"/><Relationship Id="rId731" Type="http://schemas.openxmlformats.org/officeDocument/2006/relationships/hyperlink" Target="https://download.brainimagelibrary.org/e4/aa/e4aaae541b73f0c0" TargetMode="External"/><Relationship Id="rId738" Type="http://schemas.openxmlformats.org/officeDocument/2006/relationships/hyperlink" Target="https://download.brainimagelibrary.org/f3/27/f327c1b578c456bb" TargetMode="External"/><Relationship Id="rId737" Type="http://schemas.openxmlformats.org/officeDocument/2006/relationships/hyperlink" Target="https://download.brainimagelibrary.org/f0/a8/f0a800a593b49d1e" TargetMode="External"/><Relationship Id="rId736" Type="http://schemas.openxmlformats.org/officeDocument/2006/relationships/hyperlink" Target="https://download.brainimagelibrary.org/f0/14/f014ec83976b3b25" TargetMode="External"/><Relationship Id="rId735" Type="http://schemas.openxmlformats.org/officeDocument/2006/relationships/hyperlink" Target="https://download.brainimagelibrary.org/ee/8c/ee8cb234c62e0e28" TargetMode="External"/><Relationship Id="rId3980" Type="http://schemas.openxmlformats.org/officeDocument/2006/relationships/hyperlink" Target="https://download.brainimagelibrary.org/f3/fe/f3fe697cfb89762e/mnt/ostenmitragrid/rpalanis/osten-U01/Batch2transfers-180321/Chat_Ai75_M_372146_180305/" TargetMode="External"/><Relationship Id="rId730" Type="http://schemas.openxmlformats.org/officeDocument/2006/relationships/hyperlink" Target="https://download.brainimagelibrary.org/e2/cf/e2cff9c6f9519885" TargetMode="External"/><Relationship Id="rId2650" Type="http://schemas.openxmlformats.org/officeDocument/2006/relationships/hyperlink" Target="https://download.brainimagelibrary.org/ec/80/ec8077684d25fc8b/0539059662" TargetMode="External"/><Relationship Id="rId3982" Type="http://schemas.openxmlformats.org/officeDocument/2006/relationships/hyperlink" Target="https://download.brainimagelibrary.org/f3/fe/f3fe697cfb89762e/mnt/ostenmitragrid/rpalanis/osten-U01/Batch2transfers-180321/Cux2_Ai75_F_320743_170605/" TargetMode="External"/><Relationship Id="rId1320" Type="http://schemas.openxmlformats.org/officeDocument/2006/relationships/hyperlink" Target="https://download.brainimagelibrary.org/24/1a/241a10cde842c99b/811989435" TargetMode="External"/><Relationship Id="rId2651" Type="http://schemas.openxmlformats.org/officeDocument/2006/relationships/hyperlink" Target="https://download.brainimagelibrary.org/ec/80/ec8077684d25fc8b/0539059831" TargetMode="External"/><Relationship Id="rId3981" Type="http://schemas.openxmlformats.org/officeDocument/2006/relationships/hyperlink" Target="https://download.brainimagelibrary.org/f3/fe/f3fe697cfb89762e/mnt/ostenmitragrid/rpalanis/osten-U01/Batch2transfers-180321/Cux2_Ai75_F_320741_170604/" TargetMode="External"/><Relationship Id="rId1321" Type="http://schemas.openxmlformats.org/officeDocument/2006/relationships/hyperlink" Target="https://download.brainimagelibrary.org/24/1a/241a10cde842c99b/832515726" TargetMode="External"/><Relationship Id="rId2652" Type="http://schemas.openxmlformats.org/officeDocument/2006/relationships/hyperlink" Target="https://download.brainimagelibrary.org/ec/80/ec8077684d25fc8b/0539059875" TargetMode="External"/><Relationship Id="rId3984" Type="http://schemas.openxmlformats.org/officeDocument/2006/relationships/hyperlink" Target="https://download.brainimagelibrary.org/f3/fe/f3fe697cfb89762e/mnt/ostenmitragrid/rpalanis/osten-U01/Batch2transfers-180321/Cux2_Ai75_M_307671_170509/" TargetMode="External"/><Relationship Id="rId1322" Type="http://schemas.openxmlformats.org/officeDocument/2006/relationships/hyperlink" Target="https://download.brainimagelibrary.org/24/1a/241a10cde842c99b/832523835" TargetMode="External"/><Relationship Id="rId2653" Type="http://schemas.openxmlformats.org/officeDocument/2006/relationships/hyperlink" Target="https://download.brainimagelibrary.org/ec/80/ec8077684d25fc8b/0539061502" TargetMode="External"/><Relationship Id="rId3983" Type="http://schemas.openxmlformats.org/officeDocument/2006/relationships/hyperlink" Target="https://download.brainimagelibrary.org/f3/fe/f3fe697cfb89762e/mnt/ostenmitragrid/rpalanis/osten-U01/Batch2transfers-180321/Cux2_Ai75_F_320745_170607/" TargetMode="External"/><Relationship Id="rId1356" Type="http://schemas.openxmlformats.org/officeDocument/2006/relationships/hyperlink" Target="https://download.brainimagelibrary.org/d6/d1/d6d13d0d30ebbb32/695494556/" TargetMode="External"/><Relationship Id="rId2687" Type="http://schemas.openxmlformats.org/officeDocument/2006/relationships/hyperlink" Target="https://download.brainimagelibrary.org/9a/d0/9ad0d3df8d000071/1043176297" TargetMode="External"/><Relationship Id="rId1357" Type="http://schemas.openxmlformats.org/officeDocument/2006/relationships/hyperlink" Target="https://download.brainimagelibrary.org/d6/d1/d6d13d0d30ebbb32/695521538/" TargetMode="External"/><Relationship Id="rId2688" Type="http://schemas.openxmlformats.org/officeDocument/2006/relationships/hyperlink" Target="https://download.brainimagelibrary.org/9a/d0/9ad0d3df8d000071/1043176298" TargetMode="External"/><Relationship Id="rId1358" Type="http://schemas.openxmlformats.org/officeDocument/2006/relationships/hyperlink" Target="https://download.brainimagelibrary.org/d6/d1/d6d13d0d30ebbb32/695546566/" TargetMode="External"/><Relationship Id="rId2689" Type="http://schemas.openxmlformats.org/officeDocument/2006/relationships/hyperlink" Target="https://download.brainimagelibrary.org/9a/d0/9ad0d3df8d000071/1043176299" TargetMode="External"/><Relationship Id="rId1359" Type="http://schemas.openxmlformats.org/officeDocument/2006/relationships/hyperlink" Target="https://download.brainimagelibrary.org/d6/d1/d6d13d0d30ebbb32/695557339/" TargetMode="External"/><Relationship Id="rId767" Type="http://schemas.openxmlformats.org/officeDocument/2006/relationships/hyperlink" Target="https://download.brainimagelibrary.org/82/e9/82e9592c90c456ef/1U01MH114829-01/SW190110-01A/" TargetMode="External"/><Relationship Id="rId766" Type="http://schemas.openxmlformats.org/officeDocument/2006/relationships/hyperlink" Target="https://download.brainimagelibrary.org/11/5b/115bda6eacd6507c/1U01MH114829-01/SW190110-04A" TargetMode="External"/><Relationship Id="rId765" Type="http://schemas.openxmlformats.org/officeDocument/2006/relationships/hyperlink" Target="https://download.brainimagelibrary.org/82/e9/82e9592c90c456ef/1U01MH114829-01/SW190430-03A/" TargetMode="External"/><Relationship Id="rId764" Type="http://schemas.openxmlformats.org/officeDocument/2006/relationships/hyperlink" Target="https://download.brainimagelibrary.org/61/90/6190bf65dac65960/1U19MH114831-01/SW210301-04A" TargetMode="External"/><Relationship Id="rId769" Type="http://schemas.openxmlformats.org/officeDocument/2006/relationships/hyperlink" Target="https://download.brainimagelibrary.org/4d/d6/4dd6853bc4b5bc6f/2018Q4_U19Salk/SW180606-01A/" TargetMode="External"/><Relationship Id="rId768" Type="http://schemas.openxmlformats.org/officeDocument/2006/relationships/hyperlink" Target="https://download.brainimagelibrary.org/d9/b8/d9b827f296313258/1U01MH114829-01/SW190808-05A/" TargetMode="External"/><Relationship Id="rId2680" Type="http://schemas.openxmlformats.org/officeDocument/2006/relationships/hyperlink" Target="https://download.brainimagelibrary.org/9a/d0/9ad0d3df8d000071/1043176290" TargetMode="External"/><Relationship Id="rId1350" Type="http://schemas.openxmlformats.org/officeDocument/2006/relationships/hyperlink" Target="https://download.brainimagelibrary.org/d6/d1/d6d13d0d30ebbb32/689306818/" TargetMode="External"/><Relationship Id="rId2681" Type="http://schemas.openxmlformats.org/officeDocument/2006/relationships/hyperlink" Target="https://download.brainimagelibrary.org/9a/d0/9ad0d3df8d000071/1043176291" TargetMode="External"/><Relationship Id="rId1351" Type="http://schemas.openxmlformats.org/officeDocument/2006/relationships/hyperlink" Target="https://download.brainimagelibrary.org/d6/d1/d6d13d0d30ebbb32/689309060/" TargetMode="External"/><Relationship Id="rId2682" Type="http://schemas.openxmlformats.org/officeDocument/2006/relationships/hyperlink" Target="https://download.brainimagelibrary.org/9a/d0/9ad0d3df8d000071/1043176292" TargetMode="External"/><Relationship Id="rId763" Type="http://schemas.openxmlformats.org/officeDocument/2006/relationships/hyperlink" Target="https://download.brainimagelibrary.org/e2/bb/e2bb765b3d184120/1U19MH114831-01/SW190415-04A/" TargetMode="External"/><Relationship Id="rId1352" Type="http://schemas.openxmlformats.org/officeDocument/2006/relationships/hyperlink" Target="https://download.brainimagelibrary.org/d6/d1/d6d13d0d30ebbb32/689312221/" TargetMode="External"/><Relationship Id="rId2683" Type="http://schemas.openxmlformats.org/officeDocument/2006/relationships/hyperlink" Target="https://download.brainimagelibrary.org/9a/d0/9ad0d3df8d000071/1043176293" TargetMode="External"/><Relationship Id="rId762" Type="http://schemas.openxmlformats.org/officeDocument/2006/relationships/hyperlink" Target="https://download.brainimagelibrary.org/4b/56/4b566d18d8902206/1U19MH114821-01/SW180228-02A/" TargetMode="External"/><Relationship Id="rId1353" Type="http://schemas.openxmlformats.org/officeDocument/2006/relationships/hyperlink" Target="https://download.brainimagelibrary.org/d6/d1/d6d13d0d30ebbb32/689323433/" TargetMode="External"/><Relationship Id="rId2684" Type="http://schemas.openxmlformats.org/officeDocument/2006/relationships/hyperlink" Target="https://download.brainimagelibrary.org/9a/d0/9ad0d3df8d000071/1043176294" TargetMode="External"/><Relationship Id="rId761" Type="http://schemas.openxmlformats.org/officeDocument/2006/relationships/hyperlink" Target="https://download.brainimagelibrary.org/4b/56/4b566d18d8902206/1U19MH114821-01/SW180228-01A/" TargetMode="External"/><Relationship Id="rId1354" Type="http://schemas.openxmlformats.org/officeDocument/2006/relationships/hyperlink" Target="https://download.brainimagelibrary.org/d6/d1/d6d13d0d30ebbb32/689360253/" TargetMode="External"/><Relationship Id="rId2685" Type="http://schemas.openxmlformats.org/officeDocument/2006/relationships/hyperlink" Target="https://download.brainimagelibrary.org/9a/d0/9ad0d3df8d000071/1043176295" TargetMode="External"/><Relationship Id="rId760" Type="http://schemas.openxmlformats.org/officeDocument/2006/relationships/hyperlink" Target="https://download.brainimagelibrary.org/f1/6e/f16e93e3ff05538e/2018Q4_U19CSHL/SW180305-02A/" TargetMode="External"/><Relationship Id="rId1355" Type="http://schemas.openxmlformats.org/officeDocument/2006/relationships/hyperlink" Target="https://download.brainimagelibrary.org/d6/d1/d6d13d0d30ebbb32/689370040/" TargetMode="External"/><Relationship Id="rId2686" Type="http://schemas.openxmlformats.org/officeDocument/2006/relationships/hyperlink" Target="https://download.brainimagelibrary.org/9a/d0/9ad0d3df8d000071/1043176296" TargetMode="External"/><Relationship Id="rId1345" Type="http://schemas.openxmlformats.org/officeDocument/2006/relationships/hyperlink" Target="https://download.brainimagelibrary.org/d6/d1/d6d13d0d30ebbb32/685767564/" TargetMode="External"/><Relationship Id="rId2676" Type="http://schemas.openxmlformats.org/officeDocument/2006/relationships/hyperlink" Target="https://download.brainimagelibrary.org/9a/d0/9ad0d3df8d000071/1043176286" TargetMode="External"/><Relationship Id="rId1346" Type="http://schemas.openxmlformats.org/officeDocument/2006/relationships/hyperlink" Target="https://download.brainimagelibrary.org/d6/d1/d6d13d0d30ebbb32/685806309/" TargetMode="External"/><Relationship Id="rId2677" Type="http://schemas.openxmlformats.org/officeDocument/2006/relationships/hyperlink" Target="https://download.brainimagelibrary.org/9a/d0/9ad0d3df8d000071/1043176287" TargetMode="External"/><Relationship Id="rId1347" Type="http://schemas.openxmlformats.org/officeDocument/2006/relationships/hyperlink" Target="https://download.brainimagelibrary.org/d6/d1/d6d13d0d30ebbb32/685814252/" TargetMode="External"/><Relationship Id="rId2678" Type="http://schemas.openxmlformats.org/officeDocument/2006/relationships/hyperlink" Target="https://download.brainimagelibrary.org/9a/d0/9ad0d3df8d000071/1043176288" TargetMode="External"/><Relationship Id="rId1348" Type="http://schemas.openxmlformats.org/officeDocument/2006/relationships/hyperlink" Target="https://download.brainimagelibrary.org/d6/d1/d6d13d0d30ebbb32/685815936/" TargetMode="External"/><Relationship Id="rId2679" Type="http://schemas.openxmlformats.org/officeDocument/2006/relationships/hyperlink" Target="https://download.brainimagelibrary.org/9a/d0/9ad0d3df8d000071/1043176289" TargetMode="External"/><Relationship Id="rId1349" Type="http://schemas.openxmlformats.org/officeDocument/2006/relationships/hyperlink" Target="https://download.brainimagelibrary.org/d6/d1/d6d13d0d30ebbb32/689300528/" TargetMode="External"/><Relationship Id="rId756" Type="http://schemas.openxmlformats.org/officeDocument/2006/relationships/hyperlink" Target="https://download.brainimagelibrary.org/84/c1/84c11fe5e4550ca0/SW171221-04A/" TargetMode="External"/><Relationship Id="rId755" Type="http://schemas.openxmlformats.org/officeDocument/2006/relationships/hyperlink" Target="https://download.brainimagelibrary.org/74/02/7402741313727c9b/tissuecyte_data/0500370780/" TargetMode="External"/><Relationship Id="rId754" Type="http://schemas.openxmlformats.org/officeDocument/2006/relationships/hyperlink" Target="https://download.brainimagelibrary.org/74/02/7402741313727c9b/tissuecyte_data/0500370714/" TargetMode="External"/><Relationship Id="rId753" Type="http://schemas.openxmlformats.org/officeDocument/2006/relationships/hyperlink" Target="https://download.brainimagelibrary.org/74/02/7402741313727c9b/tissuecyte_data/0500368678/" TargetMode="External"/><Relationship Id="rId759" Type="http://schemas.openxmlformats.org/officeDocument/2006/relationships/hyperlink" Target="https://download.brainimagelibrary.org/82/e9/82e9592c90c456ef/1U01MH114829-01/SW180723-04A/" TargetMode="External"/><Relationship Id="rId758" Type="http://schemas.openxmlformats.org/officeDocument/2006/relationships/hyperlink" Target="https://download.brainimagelibrary.org/e8/20/e820c8267a0cbedb/2018Q4_U01/SW171116-02A/" TargetMode="External"/><Relationship Id="rId757" Type="http://schemas.openxmlformats.org/officeDocument/2006/relationships/hyperlink" Target="https://download.brainimagelibrary.org/84/c1/84c11fe5e4550ca0/SW171116-02A/" TargetMode="External"/><Relationship Id="rId2670" Type="http://schemas.openxmlformats.org/officeDocument/2006/relationships/hyperlink" Target="https://download.brainimagelibrary.org/9a/d0/9ad0d3df8d000071/1043176280" TargetMode="External"/><Relationship Id="rId1340" Type="http://schemas.openxmlformats.org/officeDocument/2006/relationships/hyperlink" Target="https://download.brainimagelibrary.org/d6/d1/d6d13d0d30ebbb32/596898838/" TargetMode="External"/><Relationship Id="rId2671" Type="http://schemas.openxmlformats.org/officeDocument/2006/relationships/hyperlink" Target="https://download.brainimagelibrary.org/9a/d0/9ad0d3df8d000071/1043176281" TargetMode="External"/><Relationship Id="rId752" Type="http://schemas.openxmlformats.org/officeDocument/2006/relationships/hyperlink" Target="https://download.brainimagelibrary.org/74/02/7402741313727c9b/tissuecyte_data/0500368558/" TargetMode="External"/><Relationship Id="rId1341" Type="http://schemas.openxmlformats.org/officeDocument/2006/relationships/hyperlink" Target="https://download.brainimagelibrary.org/d6/d1/d6d13d0d30ebbb32/602165685/" TargetMode="External"/><Relationship Id="rId2672" Type="http://schemas.openxmlformats.org/officeDocument/2006/relationships/hyperlink" Target="https://download.brainimagelibrary.org/9a/d0/9ad0d3df8d000071/1043176282" TargetMode="External"/><Relationship Id="rId751" Type="http://schemas.openxmlformats.org/officeDocument/2006/relationships/hyperlink" Target="https://download.brainimagelibrary.org/7f/53/7f537a62e521a26a/mouseID_314107/" TargetMode="External"/><Relationship Id="rId1342" Type="http://schemas.openxmlformats.org/officeDocument/2006/relationships/hyperlink" Target="https://download.brainimagelibrary.org/d6/d1/d6d13d0d30ebbb32/653804581/" TargetMode="External"/><Relationship Id="rId2673" Type="http://schemas.openxmlformats.org/officeDocument/2006/relationships/hyperlink" Target="https://download.brainimagelibrary.org/9a/d0/9ad0d3df8d000071/1043176283" TargetMode="External"/><Relationship Id="rId750" Type="http://schemas.openxmlformats.org/officeDocument/2006/relationships/hyperlink" Target="https://download.brainimagelibrary.org/79/1e/791efb78e480e4cf/MS19-1_Lvl1_Stitched/30x" TargetMode="External"/><Relationship Id="rId1343" Type="http://schemas.openxmlformats.org/officeDocument/2006/relationships/hyperlink" Target="https://download.brainimagelibrary.org/d6/d1/d6d13d0d30ebbb32/653854241/" TargetMode="External"/><Relationship Id="rId2674" Type="http://schemas.openxmlformats.org/officeDocument/2006/relationships/hyperlink" Target="https://download.brainimagelibrary.org/9a/d0/9ad0d3df8d000071/1043176284" TargetMode="External"/><Relationship Id="rId1344" Type="http://schemas.openxmlformats.org/officeDocument/2006/relationships/hyperlink" Target="https://download.brainimagelibrary.org/d6/d1/d6d13d0d30ebbb32/654180841/" TargetMode="External"/><Relationship Id="rId2675" Type="http://schemas.openxmlformats.org/officeDocument/2006/relationships/hyperlink" Target="https://download.brainimagelibrary.org/9a/d0/9ad0d3df8d000071/1043176285" TargetMode="External"/><Relationship Id="rId2621" Type="http://schemas.openxmlformats.org/officeDocument/2006/relationships/hyperlink" Target="https://download.brainimagelibrary.org/a0/09/a009a5dabe027988/190109_JH_HK0081_Fezf2LSLflp_VISa_parietalcortex_female_processed/" TargetMode="External"/><Relationship Id="rId3953" Type="http://schemas.openxmlformats.org/officeDocument/2006/relationships/hyperlink" Target="https://download.brainimagelibrary.org/72/f3/72f3f3e249a07462/mnt/ostenmitragrid/rpalanis/osten-U01/batch3transfers_180706/Ctgf-T2A_Ai75_M_390698_180616/" TargetMode="External"/><Relationship Id="rId2622" Type="http://schemas.openxmlformats.org/officeDocument/2006/relationships/hyperlink" Target="https://download.brainimagelibrary.org/17/28/1728aaa5a67cb758/0539056969/" TargetMode="External"/><Relationship Id="rId3952" Type="http://schemas.openxmlformats.org/officeDocument/2006/relationships/hyperlink" Target="https://download.brainimagelibrary.org/72/f3/72f3f3e249a07462/mnt/ostenmitragrid/rpalanis/osten-U01/batch3transfers_180706/Ctgf-T2A_Ai75_M_371797_180514/" TargetMode="External"/><Relationship Id="rId2623" Type="http://schemas.openxmlformats.org/officeDocument/2006/relationships/hyperlink" Target="https://download.brainimagelibrary.org/17/28/1728aaa5a67cb758/0539060396/" TargetMode="External"/><Relationship Id="rId3955" Type="http://schemas.openxmlformats.org/officeDocument/2006/relationships/hyperlink" Target="https://download.brainimagelibrary.org/72/f3/72f3f3e249a07462/mnt/ostenmitragrid/rpalanis/osten-U01/batch3transfers_180706/Ntsr1_Ai75_M_361835_180609/" TargetMode="External"/><Relationship Id="rId2624" Type="http://schemas.openxmlformats.org/officeDocument/2006/relationships/hyperlink" Target="https://download.brainimagelibrary.org/17/28/1728aaa5a67cb758/0539060398/" TargetMode="External"/><Relationship Id="rId3954" Type="http://schemas.openxmlformats.org/officeDocument/2006/relationships/hyperlink" Target="https://download.brainimagelibrary.org/72/f3/72f3f3e249a07462/mnt/ostenmitragrid/rpalanis/osten-U01/batch3transfers_180706/Ntsr1_Ai75_M_360725_180612/" TargetMode="External"/><Relationship Id="rId2625" Type="http://schemas.openxmlformats.org/officeDocument/2006/relationships/hyperlink" Target="https://download.brainimagelibrary.org/ec/80/ec8077684d25fc8b/0539059883" TargetMode="External"/><Relationship Id="rId3957" Type="http://schemas.openxmlformats.org/officeDocument/2006/relationships/hyperlink" Target="https://download.brainimagelibrary.org/72/f3/72f3f3e249a07462/mnt/ostenmitragrid/rpalanis/osten-U01/batch3transfers_180706/Ntsr1_Ai75_M_361838_180611/" TargetMode="External"/><Relationship Id="rId2626" Type="http://schemas.openxmlformats.org/officeDocument/2006/relationships/hyperlink" Target="https://download.brainimagelibrary.org/17/28/1728aaa5a67cb758/0539056686/" TargetMode="External"/><Relationship Id="rId3956" Type="http://schemas.openxmlformats.org/officeDocument/2006/relationships/hyperlink" Target="https://download.brainimagelibrary.org/72/f3/72f3f3e249a07462/mnt/ostenmitragrid/rpalanis/osten-U01/batch3transfers_180706/Ntsr1_Ai75_M_361836_180610/" TargetMode="External"/><Relationship Id="rId2627" Type="http://schemas.openxmlformats.org/officeDocument/2006/relationships/hyperlink" Target="https://download.brainimagelibrary.org/17/28/1728aaa5a67cb758/0539057153/" TargetMode="External"/><Relationship Id="rId3959" Type="http://schemas.openxmlformats.org/officeDocument/2006/relationships/hyperlink" Target="https://download.brainimagelibrary.org/72/f3/72f3f3e249a07462/mnt/ostenmitragrid/rpalanis/osten-U01/batch3transfers_180706/Ntsr1_Ai75_M_369820_180608/" TargetMode="External"/><Relationship Id="rId2628" Type="http://schemas.openxmlformats.org/officeDocument/2006/relationships/hyperlink" Target="https://download.brainimagelibrary.org/17/28/1728aaa5a67cb758/0539059913/" TargetMode="External"/><Relationship Id="rId3958" Type="http://schemas.openxmlformats.org/officeDocument/2006/relationships/hyperlink" Target="https://download.brainimagelibrary.org/72/f3/72f3f3e249a07462/mnt/ostenmitragrid/rpalanis/osten-U01/batch3transfers_180706/Ntsr1_Ai75_M_369402_180613/" TargetMode="External"/><Relationship Id="rId709" Type="http://schemas.openxmlformats.org/officeDocument/2006/relationships/hyperlink" Target="https://download.brainimagelibrary.org/ba/4a/ba4ae7a4781d6606" TargetMode="External"/><Relationship Id="rId2629" Type="http://schemas.openxmlformats.org/officeDocument/2006/relationships/hyperlink" Target="https://download.brainimagelibrary.org/17/28/1728aaa5a67cb758/0539059915/" TargetMode="External"/><Relationship Id="rId708" Type="http://schemas.openxmlformats.org/officeDocument/2006/relationships/hyperlink" Target="https://download.brainimagelibrary.org/b4/92/b4929ba3bca48c24" TargetMode="External"/><Relationship Id="rId707" Type="http://schemas.openxmlformats.org/officeDocument/2006/relationships/hyperlink" Target="https://download.brainimagelibrary.org/b2/a1/b2a1813af0999ef9" TargetMode="External"/><Relationship Id="rId706" Type="http://schemas.openxmlformats.org/officeDocument/2006/relationships/hyperlink" Target="https://download.brainimagelibrary.org/b1/40/b1404ce15cc7e377" TargetMode="External"/><Relationship Id="rId701" Type="http://schemas.openxmlformats.org/officeDocument/2006/relationships/hyperlink" Target="https://download.brainimagelibrary.org/a1/c6/a1c6e2a1354a4c5e/" TargetMode="External"/><Relationship Id="rId700" Type="http://schemas.openxmlformats.org/officeDocument/2006/relationships/hyperlink" Target="https://download.brainimagelibrary.org/a0/72/a072e4c3e0c43450" TargetMode="External"/><Relationship Id="rId705" Type="http://schemas.openxmlformats.org/officeDocument/2006/relationships/hyperlink" Target="https://download.brainimagelibrary.org/ae/00/ae003d5124e7c567" TargetMode="External"/><Relationship Id="rId704" Type="http://schemas.openxmlformats.org/officeDocument/2006/relationships/hyperlink" Target="https://download.brainimagelibrary.org/ac/e1/ace1ab7588173843" TargetMode="External"/><Relationship Id="rId703" Type="http://schemas.openxmlformats.org/officeDocument/2006/relationships/hyperlink" Target="https://download.brainimagelibrary.org/a7/8e/a78e2c3bf61219b5/" TargetMode="External"/><Relationship Id="rId702" Type="http://schemas.openxmlformats.org/officeDocument/2006/relationships/hyperlink" Target="https://download.brainimagelibrary.org/a6/fc/a6fc5e2e05101515" TargetMode="External"/><Relationship Id="rId3951" Type="http://schemas.openxmlformats.org/officeDocument/2006/relationships/hyperlink" Target="https://download.brainimagelibrary.org/72/f3/72f3f3e249a07462/mnt/ostenmitragrid/rpalanis/osten-U01/batch3transfers_180706/Ctgf-T2A_Ai75_F_371803_180405/" TargetMode="External"/><Relationship Id="rId2620" Type="http://schemas.openxmlformats.org/officeDocument/2006/relationships/hyperlink" Target="https://download.brainimagelibrary.org/3e/f1/3ef11b322b4cfdca/190319_JH_HK0121_PlexinD1LSLflp_VISp_parietal_male_processed/" TargetMode="External"/><Relationship Id="rId3950" Type="http://schemas.openxmlformats.org/officeDocument/2006/relationships/hyperlink" Target="https://download.brainimagelibrary.org/72/f3/72f3f3e249a07462/mnt/ostenmitragrid/rpalanis/osten-U01/batch3transfers_180706/Ctgf-T2A_Ai75_F_371802_180410/" TargetMode="External"/><Relationship Id="rId2610" Type="http://schemas.openxmlformats.org/officeDocument/2006/relationships/hyperlink" Target="https://download.brainimagelibrary.org/a1/95/a195104028431a3c/InOmBMN_LexA_VNC/" TargetMode="External"/><Relationship Id="rId3942" Type="http://schemas.openxmlformats.org/officeDocument/2006/relationships/hyperlink" Target="https://download.brainimagelibrary.org/65/e5/65e5fc45d5373354/0539056783/" TargetMode="External"/><Relationship Id="rId2611" Type="http://schemas.openxmlformats.org/officeDocument/2006/relationships/hyperlink" Target="https://download.brainimagelibrary.org/a1/95/a195104028431a3c/pBMN_spGAL4_VNC/" TargetMode="External"/><Relationship Id="rId3941" Type="http://schemas.openxmlformats.org/officeDocument/2006/relationships/hyperlink" Target="https://download.brainimagelibrary.org/65/e5/65e5fc45d5373354/0539051816/" TargetMode="External"/><Relationship Id="rId2612" Type="http://schemas.openxmlformats.org/officeDocument/2006/relationships/hyperlink" Target="https://download.brainimagelibrary.org/a1/95/a195104028431a3c/TasteBMN_spGAL4_VNC/" TargetMode="External"/><Relationship Id="rId3944" Type="http://schemas.openxmlformats.org/officeDocument/2006/relationships/hyperlink" Target="https://download.brainimagelibrary.org/65/e5/65e5fc45d5373354/0539057315/" TargetMode="External"/><Relationship Id="rId2613" Type="http://schemas.openxmlformats.org/officeDocument/2006/relationships/hyperlink" Target="https://download.brainimagelibrary.org/61/90/6190bf65dac65960/1U19MH114831-01/SW210525-01A" TargetMode="External"/><Relationship Id="rId3943" Type="http://schemas.openxmlformats.org/officeDocument/2006/relationships/hyperlink" Target="https://download.brainimagelibrary.org/65/e5/65e5fc45d5373354/0539057238/" TargetMode="External"/><Relationship Id="rId2614" Type="http://schemas.openxmlformats.org/officeDocument/2006/relationships/hyperlink" Target="https://download.brainimagelibrary.org/e5/e8/e5e8dfa29e9b1324/190306_JH_HK0113_Tle4LSLflp_VISp_V1_female_processed/" TargetMode="External"/><Relationship Id="rId3946" Type="http://schemas.openxmlformats.org/officeDocument/2006/relationships/hyperlink" Target="https://download.brainimagelibrary.org/65/e5/65e5fc45d5373354/0539060532/" TargetMode="External"/><Relationship Id="rId2615" Type="http://schemas.openxmlformats.org/officeDocument/2006/relationships/hyperlink" Target="https://download.brainimagelibrary.org/1a/80/1a80abd92036d17d/191029_JH_HK0232_Fezf2LSLflp_VISa_parietal_male_processed" TargetMode="External"/><Relationship Id="rId3945" Type="http://schemas.openxmlformats.org/officeDocument/2006/relationships/hyperlink" Target="https://download.brainimagelibrary.org/65/e5/65e5fc45d5373354/0539059262/" TargetMode="External"/><Relationship Id="rId2616" Type="http://schemas.openxmlformats.org/officeDocument/2006/relationships/hyperlink" Target="https://download.brainimagelibrary.org/29/ab/29abdf9622add58c/191119_JH_HK0241_FoxP2_VISa_parietal_male_processed" TargetMode="External"/><Relationship Id="rId3948" Type="http://schemas.openxmlformats.org/officeDocument/2006/relationships/hyperlink" Target="https://download.brainimagelibrary.org/72/f3/72f3f3e249a07462/mnt/ostenmitragrid/rpalanis/osten-U01/batch3transfers_180706/Chat_Ai75_M_372143_180328/" TargetMode="External"/><Relationship Id="rId2617" Type="http://schemas.openxmlformats.org/officeDocument/2006/relationships/hyperlink" Target="https://download.brainimagelibrary.org/92/1b/921ba5348a0967a4/191118_JH_HK0240_Tle4LSLflp_VISa_parietal_female_processed" TargetMode="External"/><Relationship Id="rId3947" Type="http://schemas.openxmlformats.org/officeDocument/2006/relationships/hyperlink" Target="https://download.brainimagelibrary.org/65/e5/65e5fc45d5373354/0539062079/" TargetMode="External"/><Relationship Id="rId2618" Type="http://schemas.openxmlformats.org/officeDocument/2006/relationships/hyperlink" Target="https://download.brainimagelibrary.org/a1/66/a1661a3098ffe83a/191117_JH_HK0239_PlexinD1LSLflp_VISa_parietal_male_processed" TargetMode="External"/><Relationship Id="rId2619" Type="http://schemas.openxmlformats.org/officeDocument/2006/relationships/hyperlink" Target="https://download.brainimagelibrary.org/be/ab/beabe9bdadb6a9d8/191111_JH_HK0236_PlexinD1LSLflp_VISa_parietal_female_processed" TargetMode="External"/><Relationship Id="rId3949" Type="http://schemas.openxmlformats.org/officeDocument/2006/relationships/hyperlink" Target="https://download.brainimagelibrary.org/72/f3/72f3f3e249a07462/mnt/ostenmitragrid/rpalanis/osten-U01/batch3transfers_180706/Ctgf-T2A_Ai75_F_371801_180402/" TargetMode="External"/><Relationship Id="rId3940" Type="http://schemas.openxmlformats.org/officeDocument/2006/relationships/hyperlink" Target="https://download.brainimagelibrary.org/65/e5/65e5fc45d5373354/0539051499/" TargetMode="External"/><Relationship Id="rId1312" Type="http://schemas.openxmlformats.org/officeDocument/2006/relationships/hyperlink" Target="https://download.brainimagelibrary.org/24/1a/241a10cde842c99b/811814337" TargetMode="External"/><Relationship Id="rId2643" Type="http://schemas.openxmlformats.org/officeDocument/2006/relationships/hyperlink" Target="https://download.brainimagelibrary.org/1c/7b/1c7b9fb3f2bfed55/190110_JH_HK0082_PlexinLSLflp_MOs_RFA_male_processed/" TargetMode="External"/><Relationship Id="rId3975" Type="http://schemas.openxmlformats.org/officeDocument/2006/relationships/hyperlink" Target="https://download.brainimagelibrary.org/f3/fe/f3fe697cfb89762e/mnt/ostenmitragrid/rpalanis/osten-U01/Batch2transfers-180321/Chat_Ai75_F_372147_180309/" TargetMode="External"/><Relationship Id="rId1313" Type="http://schemas.openxmlformats.org/officeDocument/2006/relationships/hyperlink" Target="https://download.brainimagelibrary.org/24/1a/241a10cde842c99b/811891500" TargetMode="External"/><Relationship Id="rId2644" Type="http://schemas.openxmlformats.org/officeDocument/2006/relationships/hyperlink" Target="https://download.brainimagelibrary.org/6f/e6/6fe6ed54d08f5227/190103_JH_HK0078_Tle4LSLflp_VISp_V1_female_processed/" TargetMode="External"/><Relationship Id="rId3974" Type="http://schemas.openxmlformats.org/officeDocument/2006/relationships/hyperlink" Target="https://download.brainimagelibrary.org/72/f3/72f3f3e249a07462/mnt/ostenmitragrid/rpalanis/osten-U01/batch3transfers_180706/Rorb_Ai75_M_365365_180518/" TargetMode="External"/><Relationship Id="rId1314" Type="http://schemas.openxmlformats.org/officeDocument/2006/relationships/hyperlink" Target="https://download.brainimagelibrary.org/24/1a/241a10cde842c99b/811912202" TargetMode="External"/><Relationship Id="rId2645" Type="http://schemas.openxmlformats.org/officeDocument/2006/relationships/hyperlink" Target="https://download.brainimagelibrary.org/f3/9a/f39ac38e0ab0b318/180912_JH_HK38_Fezf2LSLflp_V1_female_processed/" TargetMode="External"/><Relationship Id="rId3977" Type="http://schemas.openxmlformats.org/officeDocument/2006/relationships/hyperlink" Target="https://download.brainimagelibrary.org/f3/fe/f3fe697cfb89762e/mnt/ostenmitragrid/rpalanis/osten-U01/Batch2transfers-180321/Chat_Ai75_F_372149_180308/" TargetMode="External"/><Relationship Id="rId1315" Type="http://schemas.openxmlformats.org/officeDocument/2006/relationships/hyperlink" Target="https://download.brainimagelibrary.org/24/1a/241a10cde842c99b/811932153" TargetMode="External"/><Relationship Id="rId2646" Type="http://schemas.openxmlformats.org/officeDocument/2006/relationships/hyperlink" Target="https://download.brainimagelibrary.org/84/aa/84aa97d12a6c17ba/180702_A022_WG_PlexinD1V1female_processed/" TargetMode="External"/><Relationship Id="rId3976" Type="http://schemas.openxmlformats.org/officeDocument/2006/relationships/hyperlink" Target="https://download.brainimagelibrary.org/f3/fe/f3fe697cfb89762e/mnt/ostenmitragrid/rpalanis/osten-U01/Batch2transfers-180321/Chat_Ai75_F_372148_180303/" TargetMode="External"/><Relationship Id="rId1316" Type="http://schemas.openxmlformats.org/officeDocument/2006/relationships/hyperlink" Target="https://download.brainimagelibrary.org/24/1a/241a10cde842c99b/811950289" TargetMode="External"/><Relationship Id="rId2647" Type="http://schemas.openxmlformats.org/officeDocument/2006/relationships/hyperlink" Target="https://download.brainimagelibrary.org/ec/80/ec8077684d25fc8b/0539056372" TargetMode="External"/><Relationship Id="rId3979" Type="http://schemas.openxmlformats.org/officeDocument/2006/relationships/hyperlink" Target="https://download.brainimagelibrary.org/f3/fe/f3fe697cfb89762e/mnt/ostenmitragrid/rpalanis/osten-U01/Batch2transfers-180321/Chat_Ai75_M_372145_180301/" TargetMode="External"/><Relationship Id="rId1317" Type="http://schemas.openxmlformats.org/officeDocument/2006/relationships/hyperlink" Target="https://download.brainimagelibrary.org/24/1a/241a10cde842c99b/811953283" TargetMode="External"/><Relationship Id="rId2648" Type="http://schemas.openxmlformats.org/officeDocument/2006/relationships/hyperlink" Target="https://download.brainimagelibrary.org/ec/80/ec8077684d25fc8b/0539056920" TargetMode="External"/><Relationship Id="rId3978" Type="http://schemas.openxmlformats.org/officeDocument/2006/relationships/hyperlink" Target="https://download.brainimagelibrary.org/f3/fe/f3fe697cfb89762e/mnt/ostenmitragrid/rpalanis/osten-U01/Batch2transfers-180321/Chat_Ai75_F_372150_180302/" TargetMode="External"/><Relationship Id="rId1318" Type="http://schemas.openxmlformats.org/officeDocument/2006/relationships/hyperlink" Target="https://download.brainimagelibrary.org/24/1a/241a10cde842c99b/811963128" TargetMode="External"/><Relationship Id="rId2649" Type="http://schemas.openxmlformats.org/officeDocument/2006/relationships/hyperlink" Target="https://download.brainimagelibrary.org/ec/80/ec8077684d25fc8b/0539057292" TargetMode="External"/><Relationship Id="rId1319" Type="http://schemas.openxmlformats.org/officeDocument/2006/relationships/hyperlink" Target="https://download.brainimagelibrary.org/24/1a/241a10cde842c99b/811984547" TargetMode="External"/><Relationship Id="rId729" Type="http://schemas.openxmlformats.org/officeDocument/2006/relationships/hyperlink" Target="https://download.brainimagelibrary.org/e0/52/e05220bcd7fca790" TargetMode="External"/><Relationship Id="rId728" Type="http://schemas.openxmlformats.org/officeDocument/2006/relationships/hyperlink" Target="https://download.brainimagelibrary.org/dc/ad/dcad8e1f7d625784" TargetMode="External"/><Relationship Id="rId723" Type="http://schemas.openxmlformats.org/officeDocument/2006/relationships/hyperlink" Target="https://download.brainimagelibrary.org/d8/a3/d8a39c8088e4897d" TargetMode="External"/><Relationship Id="rId722" Type="http://schemas.openxmlformats.org/officeDocument/2006/relationships/hyperlink" Target="https://download.brainimagelibrary.org/d7/6f/d76f0f17f3e34b43" TargetMode="External"/><Relationship Id="rId721" Type="http://schemas.openxmlformats.org/officeDocument/2006/relationships/hyperlink" Target="https://download.brainimagelibrary.org/d6/7c/d67cdefba08fa889" TargetMode="External"/><Relationship Id="rId720" Type="http://schemas.openxmlformats.org/officeDocument/2006/relationships/hyperlink" Target="https://download.brainimagelibrary.org/cf/1c/cf1c2af6b7b0a8a8/" TargetMode="External"/><Relationship Id="rId727" Type="http://schemas.openxmlformats.org/officeDocument/2006/relationships/hyperlink" Target="https://download.brainimagelibrary.org/dc/2d/dc2d644dd113775a/" TargetMode="External"/><Relationship Id="rId726" Type="http://schemas.openxmlformats.org/officeDocument/2006/relationships/hyperlink" Target="https://download.brainimagelibrary.org/db/bb/dbbb0fbbd6a5b721" TargetMode="External"/><Relationship Id="rId725" Type="http://schemas.openxmlformats.org/officeDocument/2006/relationships/hyperlink" Target="https://download.brainimagelibrary.org/d9/7e/d97ef6b1dd06907c" TargetMode="External"/><Relationship Id="rId724" Type="http://schemas.openxmlformats.org/officeDocument/2006/relationships/hyperlink" Target="https://download.brainimagelibrary.org/d8/cb/d8cb165b4b5068b5" TargetMode="External"/><Relationship Id="rId3971" Type="http://schemas.openxmlformats.org/officeDocument/2006/relationships/hyperlink" Target="https://download.brainimagelibrary.org/72/f3/72f3f3e249a07462/mnt/ostenmitragrid/rpalanis/osten-U01/batch3transfers_180706/Rorb_Ai75_M_361551_180515/" TargetMode="External"/><Relationship Id="rId2640" Type="http://schemas.openxmlformats.org/officeDocument/2006/relationships/hyperlink" Target="https://download.brainimagelibrary.org/a5/91/a5913ecb81864927/859075920" TargetMode="External"/><Relationship Id="rId3970" Type="http://schemas.openxmlformats.org/officeDocument/2006/relationships/hyperlink" Target="https://download.brainimagelibrary.org/72/f3/72f3f3e249a07462/mnt/ostenmitragrid/rpalanis/osten-U01/batch3transfers_180706/Rorb_Ai75_F_369282_180522/" TargetMode="External"/><Relationship Id="rId1310" Type="http://schemas.openxmlformats.org/officeDocument/2006/relationships/hyperlink" Target="https://download.brainimagelibrary.org/24/1a/241a10cde842c99b/805772880" TargetMode="External"/><Relationship Id="rId2641" Type="http://schemas.openxmlformats.org/officeDocument/2006/relationships/hyperlink" Target="https://download.brainimagelibrary.org/17/28/1728aaa5a67cb758/0539059809/" TargetMode="External"/><Relationship Id="rId3973" Type="http://schemas.openxmlformats.org/officeDocument/2006/relationships/hyperlink" Target="https://download.brainimagelibrary.org/72/f3/72f3f3e249a07462/mnt/ostenmitragrid/rpalanis/osten-U01/batch3transfers_180706/Rorb_Ai75_M_365364_180519/" TargetMode="External"/><Relationship Id="rId1311" Type="http://schemas.openxmlformats.org/officeDocument/2006/relationships/hyperlink" Target="https://download.brainimagelibrary.org/24/1a/241a10cde842c99b/811809232" TargetMode="External"/><Relationship Id="rId2642" Type="http://schemas.openxmlformats.org/officeDocument/2006/relationships/hyperlink" Target="https://download.brainimagelibrary.org/17/28/1728aaa5a67cb758/0539061615/" TargetMode="External"/><Relationship Id="rId3972" Type="http://schemas.openxmlformats.org/officeDocument/2006/relationships/hyperlink" Target="https://download.brainimagelibrary.org/72/f3/72f3f3e249a07462/mnt/ostenmitragrid/rpalanis/osten-U01/batch3transfers_180706/Rorb_Ai75_M_365363_180521/" TargetMode="External"/><Relationship Id="rId1301" Type="http://schemas.openxmlformats.org/officeDocument/2006/relationships/hyperlink" Target="https://download.brainimagelibrary.org/24/1a/241a10cde842c99b/783622479" TargetMode="External"/><Relationship Id="rId2632" Type="http://schemas.openxmlformats.org/officeDocument/2006/relationships/hyperlink" Target="https://download.brainimagelibrary.org/ec/80/ec8077684d25fc8b/0539059804" TargetMode="External"/><Relationship Id="rId3964" Type="http://schemas.openxmlformats.org/officeDocument/2006/relationships/hyperlink" Target="https://download.brainimagelibrary.org/72/f3/72f3f3e249a07462/mnt/ostenmitragrid/rpalanis/osten-U01/batch3transfers_180706/Rorb_Ai75_F_342481_180524/" TargetMode="External"/><Relationship Id="rId1302" Type="http://schemas.openxmlformats.org/officeDocument/2006/relationships/hyperlink" Target="https://download.brainimagelibrary.org/24/1a/241a10cde842c99b/783629881" TargetMode="External"/><Relationship Id="rId2633" Type="http://schemas.openxmlformats.org/officeDocument/2006/relationships/hyperlink" Target="https://download.brainimagelibrary.org/ec/80/ec8077684d25fc8b/0539059811" TargetMode="External"/><Relationship Id="rId3963" Type="http://schemas.openxmlformats.org/officeDocument/2006/relationships/hyperlink" Target="https://download.brainimagelibrary.org/72/f3/72f3f3e249a07462/mnt/ostenmitragrid/rpalanis/osten-U01/batch3transfers_180706/Rbp4_Ai75_M_392433_180619/" TargetMode="External"/><Relationship Id="rId1303" Type="http://schemas.openxmlformats.org/officeDocument/2006/relationships/hyperlink" Target="https://download.brainimagelibrary.org/24/1a/241a10cde842c99b/786447528" TargetMode="External"/><Relationship Id="rId2634" Type="http://schemas.openxmlformats.org/officeDocument/2006/relationships/hyperlink" Target="https://download.brainimagelibrary.org/ec/80/ec8077684d25fc8b/0539059833" TargetMode="External"/><Relationship Id="rId3966" Type="http://schemas.openxmlformats.org/officeDocument/2006/relationships/hyperlink" Target="https://download.brainimagelibrary.org/72/f3/72f3f3e249a07462/mnt/ostenmitragrid/rpalanis/osten-U01/batch3transfers_180706/Rorb_Ai75_F_343205_180526/" TargetMode="External"/><Relationship Id="rId1304" Type="http://schemas.openxmlformats.org/officeDocument/2006/relationships/hyperlink" Target="https://download.brainimagelibrary.org/24/1a/241a10cde842c99b/793395012" TargetMode="External"/><Relationship Id="rId2635" Type="http://schemas.openxmlformats.org/officeDocument/2006/relationships/hyperlink" Target="https://download.brainimagelibrary.org/ec/80/ec8077684d25fc8b/0539059865" TargetMode="External"/><Relationship Id="rId3965" Type="http://schemas.openxmlformats.org/officeDocument/2006/relationships/hyperlink" Target="https://download.brainimagelibrary.org/72/f3/72f3f3e249a07462/mnt/ostenmitragrid/rpalanis/osten-U01/batch3transfers_180706/Rorb_Ai75_F_343204_180527/" TargetMode="External"/><Relationship Id="rId1305" Type="http://schemas.openxmlformats.org/officeDocument/2006/relationships/hyperlink" Target="https://download.brainimagelibrary.org/24/1a/241a10cde842c99b/794272190" TargetMode="External"/><Relationship Id="rId2636" Type="http://schemas.openxmlformats.org/officeDocument/2006/relationships/hyperlink" Target="https://download.brainimagelibrary.org/ec/80/ec8077684d25fc8b/0539059867" TargetMode="External"/><Relationship Id="rId3968" Type="http://schemas.openxmlformats.org/officeDocument/2006/relationships/hyperlink" Target="https://download.brainimagelibrary.org/72/f3/72f3f3e249a07462/mnt/ostenmitragrid/rpalanis/osten-U01/batch3transfers_180706/Rorb_Ai75_F_357499_180525/" TargetMode="External"/><Relationship Id="rId1306" Type="http://schemas.openxmlformats.org/officeDocument/2006/relationships/hyperlink" Target="https://download.brainimagelibrary.org/24/1a/241a10cde842c99b/797048104" TargetMode="External"/><Relationship Id="rId2637" Type="http://schemas.openxmlformats.org/officeDocument/2006/relationships/hyperlink" Target="https://download.brainimagelibrary.org/ec/80/ec8077684d25fc8b/0539060412" TargetMode="External"/><Relationship Id="rId3967" Type="http://schemas.openxmlformats.org/officeDocument/2006/relationships/hyperlink" Target="https://download.brainimagelibrary.org/72/f3/72f3f3e249a07462/mnt/ostenmitragrid/rpalanis/osten-U01/batch3transfers_180706/Rorb_Ai75_F_347585_180607/" TargetMode="External"/><Relationship Id="rId1307" Type="http://schemas.openxmlformats.org/officeDocument/2006/relationships/hyperlink" Target="https://download.brainimagelibrary.org/24/1a/241a10cde842c99b/799031221" TargetMode="External"/><Relationship Id="rId2638" Type="http://schemas.openxmlformats.org/officeDocument/2006/relationships/hyperlink" Target="https://download.brainimagelibrary.org/ec/80/ec8077684d25fc8b/0539061987" TargetMode="External"/><Relationship Id="rId1308" Type="http://schemas.openxmlformats.org/officeDocument/2006/relationships/hyperlink" Target="https://download.brainimagelibrary.org/24/1a/241a10cde842c99b/805729797" TargetMode="External"/><Relationship Id="rId2639" Type="http://schemas.openxmlformats.org/officeDocument/2006/relationships/hyperlink" Target="https://download.brainimagelibrary.org/ec/80/ec8077684d25fc8b/0539062100" TargetMode="External"/><Relationship Id="rId3969" Type="http://schemas.openxmlformats.org/officeDocument/2006/relationships/hyperlink" Target="https://download.brainimagelibrary.org/72/f3/72f3f3e249a07462/mnt/ostenmitragrid/rpalanis/osten-U01/batch3transfers_180706/Rorb_Ai75_F_365366_180520/" TargetMode="External"/><Relationship Id="rId1309" Type="http://schemas.openxmlformats.org/officeDocument/2006/relationships/hyperlink" Target="https://download.brainimagelibrary.org/24/1a/241a10cde842c99b/805740173" TargetMode="External"/><Relationship Id="rId719" Type="http://schemas.openxmlformats.org/officeDocument/2006/relationships/hyperlink" Target="https://download.brainimagelibrary.org/ce/a8/cea83fb90be09ff1" TargetMode="External"/><Relationship Id="rId718" Type="http://schemas.openxmlformats.org/officeDocument/2006/relationships/hyperlink" Target="https://download.brainimagelibrary.org/cd/02/cd022c0f1c01c851" TargetMode="External"/><Relationship Id="rId717" Type="http://schemas.openxmlformats.org/officeDocument/2006/relationships/hyperlink" Target="https://download.brainimagelibrary.org/ca/d9/cad96343288d2405" TargetMode="External"/><Relationship Id="rId712" Type="http://schemas.openxmlformats.org/officeDocument/2006/relationships/hyperlink" Target="https://download.brainimagelibrary.org/c5/70/c57067b0137f63e7/" TargetMode="External"/><Relationship Id="rId711" Type="http://schemas.openxmlformats.org/officeDocument/2006/relationships/hyperlink" Target="https://download.brainimagelibrary.org/c5/09/c509c8b7a617c173" TargetMode="External"/><Relationship Id="rId710" Type="http://schemas.openxmlformats.org/officeDocument/2006/relationships/hyperlink" Target="https://download.brainimagelibrary.org/ba/ac/baac9527e69ac617" TargetMode="External"/><Relationship Id="rId716" Type="http://schemas.openxmlformats.org/officeDocument/2006/relationships/hyperlink" Target="https://download.brainimagelibrary.org/ca/2d/ca2d6613e0eba2ac/" TargetMode="External"/><Relationship Id="rId715" Type="http://schemas.openxmlformats.org/officeDocument/2006/relationships/hyperlink" Target="https://download.brainimagelibrary.org/c9/80/c98004286b0e0ad8" TargetMode="External"/><Relationship Id="rId714" Type="http://schemas.openxmlformats.org/officeDocument/2006/relationships/hyperlink" Target="https://download.brainimagelibrary.org/c8/5a/c85ad7056bc3ee58" TargetMode="External"/><Relationship Id="rId713" Type="http://schemas.openxmlformats.org/officeDocument/2006/relationships/hyperlink" Target="https://download.brainimagelibrary.org/c7/f8/c7f8bc4df2594ca8" TargetMode="External"/><Relationship Id="rId3960" Type="http://schemas.openxmlformats.org/officeDocument/2006/relationships/hyperlink" Target="https://download.brainimagelibrary.org/72/f3/72f3f3e249a07462/mnt/ostenmitragrid/rpalanis/osten-U01/batch3transfers_180706/Rbp4_Ai75_F_392436_180620/" TargetMode="External"/><Relationship Id="rId2630" Type="http://schemas.openxmlformats.org/officeDocument/2006/relationships/hyperlink" Target="https://download.brainimagelibrary.org/ec/80/ec8077684d25fc8b/0539056488" TargetMode="External"/><Relationship Id="rId3962" Type="http://schemas.openxmlformats.org/officeDocument/2006/relationships/hyperlink" Target="https://download.brainimagelibrary.org/72/f3/72f3f3e249a07462/mnt/ostenmitragrid/rpalanis/osten-U01/batch3transfers_180706/Rbp4_Ai75_M_392431_180617/" TargetMode="External"/><Relationship Id="rId1300" Type="http://schemas.openxmlformats.org/officeDocument/2006/relationships/hyperlink" Target="https://download.brainimagelibrary.org/24/1a/241a10cde842c99b/770622754" TargetMode="External"/><Relationship Id="rId2631" Type="http://schemas.openxmlformats.org/officeDocument/2006/relationships/hyperlink" Target="https://download.brainimagelibrary.org/ec/80/ec8077684d25fc8b/0539059770" TargetMode="External"/><Relationship Id="rId3961" Type="http://schemas.openxmlformats.org/officeDocument/2006/relationships/hyperlink" Target="https://download.brainimagelibrary.org/72/f3/72f3f3e249a07462/mnt/ostenmitragrid/rpalanis/osten-U01/batch3transfers_180706/Rbp4_Ai75_F_392438_180618/" TargetMode="External"/><Relationship Id="rId3117" Type="http://schemas.openxmlformats.org/officeDocument/2006/relationships/hyperlink" Target="https://download.brainimagelibrary.org/10/f1/10f1547a2cfccd2e/0500370140/" TargetMode="External"/><Relationship Id="rId4448" Type="http://schemas.openxmlformats.org/officeDocument/2006/relationships/hyperlink" Target="https://download.brainimagelibrary.org/0d/89/0d89ff2f52ee3323/E15-5_BB0418/MRI/E15-5_BB0418_adc" TargetMode="External"/><Relationship Id="rId3116" Type="http://schemas.openxmlformats.org/officeDocument/2006/relationships/hyperlink" Target="https://download.brainimagelibrary.org/10/f1/10f1547a2cfccd2e/0500370125/" TargetMode="External"/><Relationship Id="rId4447" Type="http://schemas.openxmlformats.org/officeDocument/2006/relationships/hyperlink" Target="https://download.brainimagelibrary.org/0d/89/0d89ff2f52ee3323/E15-5_BB0418/MRI/E15-5_BB0418_a0" TargetMode="External"/><Relationship Id="rId3119" Type="http://schemas.openxmlformats.org/officeDocument/2006/relationships/hyperlink" Target="https://download.brainimagelibrary.org/10/f1/10f1547a2cfccd2e/0500370165/" TargetMode="External"/><Relationship Id="rId3118" Type="http://schemas.openxmlformats.org/officeDocument/2006/relationships/hyperlink" Target="https://download.brainimagelibrary.org/10/f1/10f1547a2cfccd2e/0500370161/" TargetMode="External"/><Relationship Id="rId4449" Type="http://schemas.openxmlformats.org/officeDocument/2006/relationships/hyperlink" Target="https://download.brainimagelibrary.org/0d/89/0d89ff2f52ee3323/E15-5_BB0418/MRI/E15-5_BB0418_avg_dwi" TargetMode="External"/><Relationship Id="rId4440" Type="http://schemas.openxmlformats.org/officeDocument/2006/relationships/hyperlink" Target="https://download.brainimagelibrary.org/0d/89/0d89ff2f52ee3323/E15-5_BB0417/MRI/E15-5_BB0417_a0" TargetMode="External"/><Relationship Id="rId3111" Type="http://schemas.openxmlformats.org/officeDocument/2006/relationships/hyperlink" Target="https://download.brainimagelibrary.org/10/f1/10f1547a2cfccd2e/0500369996/" TargetMode="External"/><Relationship Id="rId4442" Type="http://schemas.openxmlformats.org/officeDocument/2006/relationships/hyperlink" Target="https://download.brainimagelibrary.org/0d/89/0d89ff2f52ee3323/E15-5_BB0417/MRI/E15-5_BB0417_avg_dwi" TargetMode="External"/><Relationship Id="rId3110" Type="http://schemas.openxmlformats.org/officeDocument/2006/relationships/hyperlink" Target="https://download.brainimagelibrary.org/10/f1/10f1547a2cfccd2e/0500369983/" TargetMode="External"/><Relationship Id="rId4441" Type="http://schemas.openxmlformats.org/officeDocument/2006/relationships/hyperlink" Target="https://download.brainimagelibrary.org/0d/89/0d89ff2f52ee3323/E15-5_BB0417/MRI/E15-5_BB0417_adc" TargetMode="External"/><Relationship Id="rId3113" Type="http://schemas.openxmlformats.org/officeDocument/2006/relationships/hyperlink" Target="https://download.brainimagelibrary.org/10/f1/10f1547a2cfccd2e/0500370050/" TargetMode="External"/><Relationship Id="rId4444" Type="http://schemas.openxmlformats.org/officeDocument/2006/relationships/hyperlink" Target="https://download.brainimagelibrary.org/0d/89/0d89ff2f52ee3323/E15-5_BB0417/MRI/E15-5_BB0417_M0_rigid" TargetMode="External"/><Relationship Id="rId3112" Type="http://schemas.openxmlformats.org/officeDocument/2006/relationships/hyperlink" Target="https://download.brainimagelibrary.org/10/f1/10f1547a2cfccd2e/0500370043/" TargetMode="External"/><Relationship Id="rId4443" Type="http://schemas.openxmlformats.org/officeDocument/2006/relationships/hyperlink" Target="https://download.brainimagelibrary.org/0d/89/0d89ff2f52ee3323/E15-5_BB0417/MRI/E15-5_BB0417_fa" TargetMode="External"/><Relationship Id="rId3115" Type="http://schemas.openxmlformats.org/officeDocument/2006/relationships/hyperlink" Target="https://download.brainimagelibrary.org/10/f1/10f1547a2cfccd2e/0500370093/" TargetMode="External"/><Relationship Id="rId4446" Type="http://schemas.openxmlformats.org/officeDocument/2006/relationships/hyperlink" Target="https://download.brainimagelibrary.org/0d/89/0d89ff2f52ee3323/E15-5_BB0417/MRI/E15-5_BB0417_T2_rigid" TargetMode="External"/><Relationship Id="rId3114" Type="http://schemas.openxmlformats.org/officeDocument/2006/relationships/hyperlink" Target="https://download.brainimagelibrary.org/10/f1/10f1547a2cfccd2e/0500370058/" TargetMode="External"/><Relationship Id="rId4445" Type="http://schemas.openxmlformats.org/officeDocument/2006/relationships/hyperlink" Target="https://download.brainimagelibrary.org/0d/89/0d89ff2f52ee3323/E15-5_BB0417/MRI/E15-5_BB0417_rawdata" TargetMode="External"/><Relationship Id="rId3106" Type="http://schemas.openxmlformats.org/officeDocument/2006/relationships/hyperlink" Target="https://download.brainimagelibrary.org/10/f1/10f1547a2cfccd2e/0500369785/" TargetMode="External"/><Relationship Id="rId4437" Type="http://schemas.openxmlformats.org/officeDocument/2006/relationships/hyperlink" Target="https://download.brainimagelibrary.org/0d/89/0d89ff2f52ee3323/E13-5_BB0459/LSFM/Pericyte" TargetMode="External"/><Relationship Id="rId3105" Type="http://schemas.openxmlformats.org/officeDocument/2006/relationships/hyperlink" Target="https://download.brainimagelibrary.org/10/f1/10f1547a2cfccd2e/0500369765/" TargetMode="External"/><Relationship Id="rId4436" Type="http://schemas.openxmlformats.org/officeDocument/2006/relationships/hyperlink" Target="https://download.brainimagelibrary.org/0d/89/0d89ff2f52ee3323/E13-5_BB0459/LSFM/Lectin" TargetMode="External"/><Relationship Id="rId3108" Type="http://schemas.openxmlformats.org/officeDocument/2006/relationships/hyperlink" Target="https://download.brainimagelibrary.org/10/f1/10f1547a2cfccd2e/0500369878/" TargetMode="External"/><Relationship Id="rId4439" Type="http://schemas.openxmlformats.org/officeDocument/2006/relationships/hyperlink" Target="https://download.brainimagelibrary.org/0d/89/0d89ff2f52ee3323/E15-5_BB0417/MRI/bil/data/0d/89/0d89ff2f52ee3323/E15-5_BB0417/MRI/E15-5_BB0417_tensor" TargetMode="External"/><Relationship Id="rId3107" Type="http://schemas.openxmlformats.org/officeDocument/2006/relationships/hyperlink" Target="https://download.brainimagelibrary.org/10/f1/10f1547a2cfccd2e/0500369874/" TargetMode="External"/><Relationship Id="rId4438" Type="http://schemas.openxmlformats.org/officeDocument/2006/relationships/hyperlink" Target="https://download.brainimagelibrary.org/0d/89/0d89ff2f52ee3323/E15-5_BB0417/MRI/bil/data/0d/89/0d89ff2f52ee3323/E15-5_BB0417/MRI/E15-5_BB0417_MTR_rigid" TargetMode="External"/><Relationship Id="rId3109" Type="http://schemas.openxmlformats.org/officeDocument/2006/relationships/hyperlink" Target="https://download.brainimagelibrary.org/10/f1/10f1547a2cfccd2e/0500369980/" TargetMode="External"/><Relationship Id="rId3100" Type="http://schemas.openxmlformats.org/officeDocument/2006/relationships/hyperlink" Target="https://download.brainimagelibrary.org/10/f1/10f1547a2cfccd2e/0500369603/" TargetMode="External"/><Relationship Id="rId4431" Type="http://schemas.openxmlformats.org/officeDocument/2006/relationships/hyperlink" Target="https://download.brainimagelibrary.org/0d/89/0d89ff2f52ee3323/E13-5_BB0455/LSFM/Neurotrace" TargetMode="External"/><Relationship Id="rId4430" Type="http://schemas.openxmlformats.org/officeDocument/2006/relationships/hyperlink" Target="https://download.brainimagelibrary.org/0d/89/0d89ff2f52ee3323/E13-5_BB0455/LSFM/Lectin" TargetMode="External"/><Relationship Id="rId3102" Type="http://schemas.openxmlformats.org/officeDocument/2006/relationships/hyperlink" Target="https://download.brainimagelibrary.org/10/f1/10f1547a2cfccd2e/0500369675/" TargetMode="External"/><Relationship Id="rId4433" Type="http://schemas.openxmlformats.org/officeDocument/2006/relationships/hyperlink" Target="https://download.brainimagelibrary.org/0d/89/0d89ff2f52ee3323/E13-5_BB0456/LSFM/Lectin" TargetMode="External"/><Relationship Id="rId3101" Type="http://schemas.openxmlformats.org/officeDocument/2006/relationships/hyperlink" Target="https://download.brainimagelibrary.org/10/f1/10f1547a2cfccd2e/0500369618/" TargetMode="External"/><Relationship Id="rId4432" Type="http://schemas.openxmlformats.org/officeDocument/2006/relationships/hyperlink" Target="https://download.brainimagelibrary.org/0d/89/0d89ff2f52ee3323/E13-5_BB0456/LSFM/Background" TargetMode="External"/><Relationship Id="rId3104" Type="http://schemas.openxmlformats.org/officeDocument/2006/relationships/hyperlink" Target="https://download.brainimagelibrary.org/10/f1/10f1547a2cfccd2e/0500369757/" TargetMode="External"/><Relationship Id="rId4435" Type="http://schemas.openxmlformats.org/officeDocument/2006/relationships/hyperlink" Target="https://download.brainimagelibrary.org/0d/89/0d89ff2f52ee3323/E13-5_BB0459/LSFM/Background" TargetMode="External"/><Relationship Id="rId3103" Type="http://schemas.openxmlformats.org/officeDocument/2006/relationships/hyperlink" Target="https://download.brainimagelibrary.org/10/f1/10f1547a2cfccd2e/0500369692/" TargetMode="External"/><Relationship Id="rId4434" Type="http://schemas.openxmlformats.org/officeDocument/2006/relationships/hyperlink" Target="https://download.brainimagelibrary.org/0d/89/0d89ff2f52ee3323/E13-5_BB0456/LSFM/Neurotrace" TargetMode="External"/><Relationship Id="rId3139" Type="http://schemas.openxmlformats.org/officeDocument/2006/relationships/hyperlink" Target="https://download.brainimagelibrary.org/10/f1/10f1547a2cfccd2e/0500370778/" TargetMode="External"/><Relationship Id="rId3138" Type="http://schemas.openxmlformats.org/officeDocument/2006/relationships/hyperlink" Target="https://download.brainimagelibrary.org/10/f1/10f1547a2cfccd2e/0500370764/" TargetMode="External"/><Relationship Id="rId4469" Type="http://schemas.openxmlformats.org/officeDocument/2006/relationships/hyperlink" Target="https://download.brainimagelibrary.org/0d/89/0d89ff2f52ee3323/P04_BB0169/MRI/P4_BB0169_MTR_rigid" TargetMode="External"/><Relationship Id="rId4460" Type="http://schemas.openxmlformats.org/officeDocument/2006/relationships/hyperlink" Target="https://download.brainimagelibrary.org/0d/89/0d89ff2f52ee3323/E15-5_BB0419/MRI/E15-5_BB0419_M0_rigid" TargetMode="External"/><Relationship Id="rId3131" Type="http://schemas.openxmlformats.org/officeDocument/2006/relationships/hyperlink" Target="https://download.brainimagelibrary.org/10/f1/10f1547a2cfccd2e/0500370573/" TargetMode="External"/><Relationship Id="rId4462" Type="http://schemas.openxmlformats.org/officeDocument/2006/relationships/hyperlink" Target="https://download.brainimagelibrary.org/0d/89/0d89ff2f52ee3323/E15-5_BB0419/MRI/E15-5_BB0419_rawdata" TargetMode="External"/><Relationship Id="rId3130" Type="http://schemas.openxmlformats.org/officeDocument/2006/relationships/hyperlink" Target="https://download.brainimagelibrary.org/10/f1/10f1547a2cfccd2e/0500370548/" TargetMode="External"/><Relationship Id="rId4461" Type="http://schemas.openxmlformats.org/officeDocument/2006/relationships/hyperlink" Target="https://download.brainimagelibrary.org/0d/89/0d89ff2f52ee3323/E15-5_BB0419/MRI/E15-5_BB0419_MTR_rigid" TargetMode="External"/><Relationship Id="rId3133" Type="http://schemas.openxmlformats.org/officeDocument/2006/relationships/hyperlink" Target="https://download.brainimagelibrary.org/10/f1/10f1547a2cfccd2e/0500370612/" TargetMode="External"/><Relationship Id="rId4464" Type="http://schemas.openxmlformats.org/officeDocument/2006/relationships/hyperlink" Target="https://download.brainimagelibrary.org/0d/89/0d89ff2f52ee3323/E15-5_BB0419/MRI/E15-5_BB0419_tensor" TargetMode="External"/><Relationship Id="rId3132" Type="http://schemas.openxmlformats.org/officeDocument/2006/relationships/hyperlink" Target="https://download.brainimagelibrary.org/10/f1/10f1547a2cfccd2e/0500370610/" TargetMode="External"/><Relationship Id="rId4463" Type="http://schemas.openxmlformats.org/officeDocument/2006/relationships/hyperlink" Target="https://download.brainimagelibrary.org/0d/89/0d89ff2f52ee3323/E15-5_BB0419/MRI/E15-5_BB0419_T2_rigid" TargetMode="External"/><Relationship Id="rId3135" Type="http://schemas.openxmlformats.org/officeDocument/2006/relationships/hyperlink" Target="https://download.brainimagelibrary.org/10/f1/10f1547a2cfccd2e/0500370692/" TargetMode="External"/><Relationship Id="rId4466" Type="http://schemas.openxmlformats.org/officeDocument/2006/relationships/hyperlink" Target="https://download.brainimagelibrary.org/0d/89/0d89ff2f52ee3323/P04_BB0169/MRI/P4_BB0169_adc" TargetMode="External"/><Relationship Id="rId3134" Type="http://schemas.openxmlformats.org/officeDocument/2006/relationships/hyperlink" Target="https://download.brainimagelibrary.org/10/f1/10f1547a2cfccd2e/0500370687/" TargetMode="External"/><Relationship Id="rId4465" Type="http://schemas.openxmlformats.org/officeDocument/2006/relationships/hyperlink" Target="https://download.brainimagelibrary.org/0d/89/0d89ff2f52ee3323/P04_BB0169/MRI/P4_BB0169_a0" TargetMode="External"/><Relationship Id="rId3137" Type="http://schemas.openxmlformats.org/officeDocument/2006/relationships/hyperlink" Target="https://download.brainimagelibrary.org/10/f1/10f1547a2cfccd2e/0500370751/" TargetMode="External"/><Relationship Id="rId4468" Type="http://schemas.openxmlformats.org/officeDocument/2006/relationships/hyperlink" Target="https://download.brainimagelibrary.org/0d/89/0d89ff2f52ee3323/P04_BB0169/MRI/P4_BB0169_M0_rigid" TargetMode="External"/><Relationship Id="rId3136" Type="http://schemas.openxmlformats.org/officeDocument/2006/relationships/hyperlink" Target="https://download.brainimagelibrary.org/10/f1/10f1547a2cfccd2e/0500370749/" TargetMode="External"/><Relationship Id="rId4467" Type="http://schemas.openxmlformats.org/officeDocument/2006/relationships/hyperlink" Target="https://download.brainimagelibrary.org/0d/89/0d89ff2f52ee3323/P04_BB0169/MRI/P4_BB0169_fa" TargetMode="External"/><Relationship Id="rId3128" Type="http://schemas.openxmlformats.org/officeDocument/2006/relationships/hyperlink" Target="https://download.brainimagelibrary.org/10/f1/10f1547a2cfccd2e/0500370510/" TargetMode="External"/><Relationship Id="rId4459" Type="http://schemas.openxmlformats.org/officeDocument/2006/relationships/hyperlink" Target="https://download.brainimagelibrary.org/0d/89/0d89ff2f52ee3323/E15-5_BB0419/MRI/E15-5_BB0419_fa" TargetMode="External"/><Relationship Id="rId3127" Type="http://schemas.openxmlformats.org/officeDocument/2006/relationships/hyperlink" Target="https://download.brainimagelibrary.org/10/f1/10f1547a2cfccd2e/0500370508/" TargetMode="External"/><Relationship Id="rId4458" Type="http://schemas.openxmlformats.org/officeDocument/2006/relationships/hyperlink" Target="https://download.brainimagelibrary.org/0d/89/0d89ff2f52ee3323/E15-5_BB0419/MRI/E15-5_BB0419_avg_dwi" TargetMode="External"/><Relationship Id="rId3129" Type="http://schemas.openxmlformats.org/officeDocument/2006/relationships/hyperlink" Target="https://download.brainimagelibrary.org/10/f1/10f1547a2cfccd2e/0500370546/" TargetMode="External"/><Relationship Id="rId3120" Type="http://schemas.openxmlformats.org/officeDocument/2006/relationships/hyperlink" Target="https://download.brainimagelibrary.org/10/f1/10f1547a2cfccd2e/0500370234/" TargetMode="External"/><Relationship Id="rId4451" Type="http://schemas.openxmlformats.org/officeDocument/2006/relationships/hyperlink" Target="https://download.brainimagelibrary.org/0d/89/0d89ff2f52ee3323/E15-5_BB0418/MRI/E15-5_BB0418_M0_rigid" TargetMode="External"/><Relationship Id="rId4450" Type="http://schemas.openxmlformats.org/officeDocument/2006/relationships/hyperlink" Target="https://download.brainimagelibrary.org/0d/89/0d89ff2f52ee3323/E15-5_BB0418/MRI/E15-5_BB0418_fa" TargetMode="External"/><Relationship Id="rId3122" Type="http://schemas.openxmlformats.org/officeDocument/2006/relationships/hyperlink" Target="https://download.brainimagelibrary.org/10/f1/10f1547a2cfccd2e/0500370279/" TargetMode="External"/><Relationship Id="rId4453" Type="http://schemas.openxmlformats.org/officeDocument/2006/relationships/hyperlink" Target="https://download.brainimagelibrary.org/0d/89/0d89ff2f52ee3323/E15-5_BB0418/MRI/E15-5_BB0418_rawdata" TargetMode="External"/><Relationship Id="rId3121" Type="http://schemas.openxmlformats.org/officeDocument/2006/relationships/hyperlink" Target="https://download.brainimagelibrary.org/10/f1/10f1547a2cfccd2e/0500370244/" TargetMode="External"/><Relationship Id="rId4452" Type="http://schemas.openxmlformats.org/officeDocument/2006/relationships/hyperlink" Target="https://download.brainimagelibrary.org/0d/89/0d89ff2f52ee3323/E15-5_BB0418/MRI/E15-5_BB0418_MTR_rigid" TargetMode="External"/><Relationship Id="rId3124" Type="http://schemas.openxmlformats.org/officeDocument/2006/relationships/hyperlink" Target="https://download.brainimagelibrary.org/10/f1/10f1547a2cfccd2e/0500370364/" TargetMode="External"/><Relationship Id="rId4455" Type="http://schemas.openxmlformats.org/officeDocument/2006/relationships/hyperlink" Target="https://download.brainimagelibrary.org/0d/89/0d89ff2f52ee3323/E15-5_BB0418/MRI/E15-5_BB0418_tensor" TargetMode="External"/><Relationship Id="rId3123" Type="http://schemas.openxmlformats.org/officeDocument/2006/relationships/hyperlink" Target="https://download.brainimagelibrary.org/10/f1/10f1547a2cfccd2e/0500370320/" TargetMode="External"/><Relationship Id="rId4454" Type="http://schemas.openxmlformats.org/officeDocument/2006/relationships/hyperlink" Target="https://download.brainimagelibrary.org/0d/89/0d89ff2f52ee3323/E15-5_BB0418/MRI/E15-5_BB0418_T2_rigid" TargetMode="External"/><Relationship Id="rId3126" Type="http://schemas.openxmlformats.org/officeDocument/2006/relationships/hyperlink" Target="https://download.brainimagelibrary.org/10/f1/10f1547a2cfccd2e/0500370463/" TargetMode="External"/><Relationship Id="rId4457" Type="http://schemas.openxmlformats.org/officeDocument/2006/relationships/hyperlink" Target="https://download.brainimagelibrary.org/0d/89/0d89ff2f52ee3323/E15-5_BB0419/MRI/E15-5_BB0419_adc" TargetMode="External"/><Relationship Id="rId3125" Type="http://schemas.openxmlformats.org/officeDocument/2006/relationships/hyperlink" Target="https://download.brainimagelibrary.org/10/f1/10f1547a2cfccd2e/0500370418/" TargetMode="External"/><Relationship Id="rId4456" Type="http://schemas.openxmlformats.org/officeDocument/2006/relationships/hyperlink" Target="https://download.brainimagelibrary.org/0d/89/0d89ff2f52ee3323/E15-5_BB0419/MRI/E15-5_BB0419_a0" TargetMode="External"/><Relationship Id="rId1378" Type="http://schemas.openxmlformats.org/officeDocument/2006/relationships/hyperlink" Target="https://download.brainimagelibrary.org/d6/d1/d6d13d0d30ebbb32/769228370/" TargetMode="External"/><Relationship Id="rId4404" Type="http://schemas.openxmlformats.org/officeDocument/2006/relationships/hyperlink" Target="https://download.brainimagelibrary.org/0d/89/0d89ff2f52ee3323/E13-5_BB0142/LSFM/Neurofilament" TargetMode="External"/><Relationship Id="rId1379" Type="http://schemas.openxmlformats.org/officeDocument/2006/relationships/hyperlink" Target="https://download.brainimagelibrary.org/d6/d1/d6d13d0d30ebbb32/770255008/" TargetMode="External"/><Relationship Id="rId4403" Type="http://schemas.openxmlformats.org/officeDocument/2006/relationships/hyperlink" Target="https://download.brainimagelibrary.org/0d/89/0d89ff2f52ee3323/E13-5_BB0142/LSFM/Microtubule-associated_protein_2" TargetMode="External"/><Relationship Id="rId4406" Type="http://schemas.openxmlformats.org/officeDocument/2006/relationships/hyperlink" Target="https://download.brainimagelibrary.org/0d/89/0d89ff2f52ee3323/E13-5_BB0338/LSFM/Background2" TargetMode="External"/><Relationship Id="rId4405" Type="http://schemas.openxmlformats.org/officeDocument/2006/relationships/hyperlink" Target="https://download.brainimagelibrary.org/0d/89/0d89ff2f52ee3323/E13-5_BB0338/LSFM/Background" TargetMode="External"/><Relationship Id="rId4408" Type="http://schemas.openxmlformats.org/officeDocument/2006/relationships/hyperlink" Target="https://download.brainimagelibrary.org/0d/89/0d89ff2f52ee3323/E13-5_BB0339/LSFM/Background" TargetMode="External"/><Relationship Id="rId4407" Type="http://schemas.openxmlformats.org/officeDocument/2006/relationships/hyperlink" Target="https://download.brainimagelibrary.org/0d/89/0d89ff2f52ee3323/E13-5_BB0338/LSFM/Neurotrace" TargetMode="External"/><Relationship Id="rId4409" Type="http://schemas.openxmlformats.org/officeDocument/2006/relationships/hyperlink" Target="https://download.brainimagelibrary.org/0d/89/0d89ff2f52ee3323/E13-5_BB0339/LSFM/Background2" TargetMode="External"/><Relationship Id="rId789" Type="http://schemas.openxmlformats.org/officeDocument/2006/relationships/hyperlink" Target="https://download.brainimagelibrary.org/9d/da/9ddade148271375c" TargetMode="External"/><Relationship Id="rId788" Type="http://schemas.openxmlformats.org/officeDocument/2006/relationships/hyperlink" Target="https://download.brainimagelibrary.org/96/bc/96bce9459645bcd2" TargetMode="External"/><Relationship Id="rId787" Type="http://schemas.openxmlformats.org/officeDocument/2006/relationships/hyperlink" Target="https://download.brainimagelibrary.org/8c/a5/8ca53cde06b4390c" TargetMode="External"/><Relationship Id="rId786" Type="http://schemas.openxmlformats.org/officeDocument/2006/relationships/hyperlink" Target="https://download.brainimagelibrary.org/7c/b5/7cb5902f869713c3" TargetMode="External"/><Relationship Id="rId781" Type="http://schemas.openxmlformats.org/officeDocument/2006/relationships/hyperlink" Target="https://download.brainimagelibrary.org/45/1f/451fd3e83e44fb76" TargetMode="External"/><Relationship Id="rId1370" Type="http://schemas.openxmlformats.org/officeDocument/2006/relationships/hyperlink" Target="https://download.brainimagelibrary.org/d6/d1/d6d13d0d30ebbb32/767422070/" TargetMode="External"/><Relationship Id="rId780" Type="http://schemas.openxmlformats.org/officeDocument/2006/relationships/hyperlink" Target="https://download.brainimagelibrary.org/3b/b7/3bb79ce468f5e1a3" TargetMode="External"/><Relationship Id="rId1371" Type="http://schemas.openxmlformats.org/officeDocument/2006/relationships/hyperlink" Target="https://download.brainimagelibrary.org/d6/d1/d6d13d0d30ebbb32/767433014/" TargetMode="External"/><Relationship Id="rId1372" Type="http://schemas.openxmlformats.org/officeDocument/2006/relationships/hyperlink" Target="https://download.brainimagelibrary.org/d6/d1/d6d13d0d30ebbb32/767829778/" TargetMode="External"/><Relationship Id="rId1373" Type="http://schemas.openxmlformats.org/officeDocument/2006/relationships/hyperlink" Target="https://download.brainimagelibrary.org/d6/d1/d6d13d0d30ebbb32/768819569/" TargetMode="External"/><Relationship Id="rId785" Type="http://schemas.openxmlformats.org/officeDocument/2006/relationships/hyperlink" Target="https://download.brainimagelibrary.org/5d/d8/5dd895cdb38018e8" TargetMode="External"/><Relationship Id="rId1374" Type="http://schemas.openxmlformats.org/officeDocument/2006/relationships/hyperlink" Target="https://download.brainimagelibrary.org/d6/d1/d6d13d0d30ebbb32/768848167/" TargetMode="External"/><Relationship Id="rId4400" Type="http://schemas.openxmlformats.org/officeDocument/2006/relationships/hyperlink" Target="https://download.brainimagelibrary.org/0d/89/0d89ff2f52ee3323/E13-5_BB0139/LSFM/Neurotrace" TargetMode="External"/><Relationship Id="rId784" Type="http://schemas.openxmlformats.org/officeDocument/2006/relationships/hyperlink" Target="https://download.brainimagelibrary.org/5a/9f/5a9fa53ebb496c15" TargetMode="External"/><Relationship Id="rId1375" Type="http://schemas.openxmlformats.org/officeDocument/2006/relationships/hyperlink" Target="https://download.brainimagelibrary.org/d6/d1/d6d13d0d30ebbb32/768867010/" TargetMode="External"/><Relationship Id="rId783" Type="http://schemas.openxmlformats.org/officeDocument/2006/relationships/hyperlink" Target="https://download.brainimagelibrary.org/53/b8/53b846c1954c3107" TargetMode="External"/><Relationship Id="rId1376" Type="http://schemas.openxmlformats.org/officeDocument/2006/relationships/hyperlink" Target="https://download.brainimagelibrary.org/d6/d1/d6d13d0d30ebbb32/768885440/" TargetMode="External"/><Relationship Id="rId4402" Type="http://schemas.openxmlformats.org/officeDocument/2006/relationships/hyperlink" Target="https://download.brainimagelibrary.org/0d/89/0d89ff2f52ee3323/E13-5_BB0142/LSFM/Background" TargetMode="External"/><Relationship Id="rId782" Type="http://schemas.openxmlformats.org/officeDocument/2006/relationships/hyperlink" Target="https://download.brainimagelibrary.org/49/dd/49dd25b6235d0682" TargetMode="External"/><Relationship Id="rId1377" Type="http://schemas.openxmlformats.org/officeDocument/2006/relationships/hyperlink" Target="https://download.brainimagelibrary.org/d6/d1/d6d13d0d30ebbb32/768904007/" TargetMode="External"/><Relationship Id="rId4401" Type="http://schemas.openxmlformats.org/officeDocument/2006/relationships/hyperlink" Target="https://download.brainimagelibrary.org/0d/89/0d89ff2f52ee3323/E13-5_BB0139/LSFM/Syto16" TargetMode="External"/><Relationship Id="rId1367" Type="http://schemas.openxmlformats.org/officeDocument/2006/relationships/hyperlink" Target="https://download.brainimagelibrary.org/d6/d1/d6d13d0d30ebbb32/737820466/" TargetMode="External"/><Relationship Id="rId2698" Type="http://schemas.openxmlformats.org/officeDocument/2006/relationships/hyperlink" Target="https://download.brainimagelibrary.org/9a/d0/9ad0d3df8d000071/1043176308" TargetMode="External"/><Relationship Id="rId1368" Type="http://schemas.openxmlformats.org/officeDocument/2006/relationships/hyperlink" Target="https://download.brainimagelibrary.org/d6/d1/d6d13d0d30ebbb32/737988336/" TargetMode="External"/><Relationship Id="rId2699" Type="http://schemas.openxmlformats.org/officeDocument/2006/relationships/hyperlink" Target="https://download.brainimagelibrary.org/9a/d0/9ad0d3df8d000071/1043176309" TargetMode="External"/><Relationship Id="rId1369" Type="http://schemas.openxmlformats.org/officeDocument/2006/relationships/hyperlink" Target="https://download.brainimagelibrary.org/d6/d1/d6d13d0d30ebbb32/767415421/" TargetMode="External"/><Relationship Id="rId778" Type="http://schemas.openxmlformats.org/officeDocument/2006/relationships/hyperlink" Target="https://download.brainimagelibrary.org/29/b7/29b7eefaa2e4df3b" TargetMode="External"/><Relationship Id="rId777" Type="http://schemas.openxmlformats.org/officeDocument/2006/relationships/hyperlink" Target="https://download.brainimagelibrary.org/16/8f/168f015a77c2b876" TargetMode="External"/><Relationship Id="rId776" Type="http://schemas.openxmlformats.org/officeDocument/2006/relationships/hyperlink" Target="https://download.brainimagelibrary.org/f1/60/f160187733d35741/MS18-1_Set-03_Lvl2_Reconstruction" TargetMode="External"/><Relationship Id="rId775" Type="http://schemas.openxmlformats.org/officeDocument/2006/relationships/hyperlink" Target="https://download.brainimagelibrary.org/e8/20/e820c8267a0cbedb/2018Q4_U01/SW180405-04A/" TargetMode="External"/><Relationship Id="rId779" Type="http://schemas.openxmlformats.org/officeDocument/2006/relationships/hyperlink" Target="https://download.brainimagelibrary.org/38/0e/380e5d8ca50f624e" TargetMode="External"/><Relationship Id="rId770" Type="http://schemas.openxmlformats.org/officeDocument/2006/relationships/hyperlink" Target="https://download.brainimagelibrary.org/90/a9/90a90c314769c834/1U01MH114829-01/SW190808-04A" TargetMode="External"/><Relationship Id="rId2690" Type="http://schemas.openxmlformats.org/officeDocument/2006/relationships/hyperlink" Target="https://download.brainimagelibrary.org/9a/d0/9ad0d3df8d000071/1043176300" TargetMode="External"/><Relationship Id="rId1360" Type="http://schemas.openxmlformats.org/officeDocument/2006/relationships/hyperlink" Target="https://download.brainimagelibrary.org/d6/d1/d6d13d0d30ebbb32/716918890/" TargetMode="External"/><Relationship Id="rId2691" Type="http://schemas.openxmlformats.org/officeDocument/2006/relationships/hyperlink" Target="https://download.brainimagelibrary.org/9a/d0/9ad0d3df8d000071/1043176301" TargetMode="External"/><Relationship Id="rId1361" Type="http://schemas.openxmlformats.org/officeDocument/2006/relationships/hyperlink" Target="https://download.brainimagelibrary.org/d6/d1/d6d13d0d30ebbb32/716929071/" TargetMode="External"/><Relationship Id="rId2692" Type="http://schemas.openxmlformats.org/officeDocument/2006/relationships/hyperlink" Target="https://download.brainimagelibrary.org/9a/d0/9ad0d3df8d000071/1043176302" TargetMode="External"/><Relationship Id="rId1362" Type="http://schemas.openxmlformats.org/officeDocument/2006/relationships/hyperlink" Target="https://download.brainimagelibrary.org/d6/d1/d6d13d0d30ebbb32/737089555/" TargetMode="External"/><Relationship Id="rId2693" Type="http://schemas.openxmlformats.org/officeDocument/2006/relationships/hyperlink" Target="https://download.brainimagelibrary.org/9a/d0/9ad0d3df8d000071/1043176303" TargetMode="External"/><Relationship Id="rId774" Type="http://schemas.openxmlformats.org/officeDocument/2006/relationships/hyperlink" Target="https://download.brainimagelibrary.org/e8/20/e820c8267a0cbedb/2018Q4_U01/SW180405-03A/" TargetMode="External"/><Relationship Id="rId1363" Type="http://schemas.openxmlformats.org/officeDocument/2006/relationships/hyperlink" Target="https://download.brainimagelibrary.org/d6/d1/d6d13d0d30ebbb32/737134157/" TargetMode="External"/><Relationship Id="rId2694" Type="http://schemas.openxmlformats.org/officeDocument/2006/relationships/hyperlink" Target="https://download.brainimagelibrary.org/9a/d0/9ad0d3df8d000071/1043176304" TargetMode="External"/><Relationship Id="rId773" Type="http://schemas.openxmlformats.org/officeDocument/2006/relationships/hyperlink" Target="https://download.brainimagelibrary.org/82/e9/82e9592c90c456ef/1U01MH114829-01/SW190226-03A/" TargetMode="External"/><Relationship Id="rId1364" Type="http://schemas.openxmlformats.org/officeDocument/2006/relationships/hyperlink" Target="https://download.brainimagelibrary.org/d6/d1/d6d13d0d30ebbb32/737158657/" TargetMode="External"/><Relationship Id="rId2695" Type="http://schemas.openxmlformats.org/officeDocument/2006/relationships/hyperlink" Target="https://download.brainimagelibrary.org/9a/d0/9ad0d3df8d000071/1043176305" TargetMode="External"/><Relationship Id="rId772" Type="http://schemas.openxmlformats.org/officeDocument/2006/relationships/hyperlink" Target="https://download.brainimagelibrary.org/82/e9/82e9592c90c456ef/1U01MH114829-01/SW190226-02A/" TargetMode="External"/><Relationship Id="rId1365" Type="http://schemas.openxmlformats.org/officeDocument/2006/relationships/hyperlink" Target="https://download.brainimagelibrary.org/d6/d1/d6d13d0d30ebbb32/737293981/" TargetMode="External"/><Relationship Id="rId2696" Type="http://schemas.openxmlformats.org/officeDocument/2006/relationships/hyperlink" Target="https://download.brainimagelibrary.org/9a/d0/9ad0d3df8d000071/1043176306" TargetMode="External"/><Relationship Id="rId771" Type="http://schemas.openxmlformats.org/officeDocument/2006/relationships/hyperlink" Target="https://download.brainimagelibrary.org/90/a9/90a90c314769c834/1U01MH114829-01/SW190813-04A" TargetMode="External"/><Relationship Id="rId1366" Type="http://schemas.openxmlformats.org/officeDocument/2006/relationships/hyperlink" Target="https://download.brainimagelibrary.org/d6/d1/d6d13d0d30ebbb32/737424303/" TargetMode="External"/><Relationship Id="rId2697" Type="http://schemas.openxmlformats.org/officeDocument/2006/relationships/hyperlink" Target="https://download.brainimagelibrary.org/9a/d0/9ad0d3df8d000071/1043176307" TargetMode="External"/><Relationship Id="rId4426" Type="http://schemas.openxmlformats.org/officeDocument/2006/relationships/hyperlink" Target="https://download.brainimagelibrary.org/0d/89/0d89ff2f52ee3323/E13-5_BB0454/LSFM/Background" TargetMode="External"/><Relationship Id="rId4425" Type="http://schemas.openxmlformats.org/officeDocument/2006/relationships/hyperlink" Target="https://download.brainimagelibrary.org/0d/89/0d89ff2f52ee3323/E13-5_BB0453/LSFM/Neurotrace/stitched_02" TargetMode="External"/><Relationship Id="rId4428" Type="http://schemas.openxmlformats.org/officeDocument/2006/relationships/hyperlink" Target="https://download.brainimagelibrary.org/0d/89/0d89ff2f52ee3323/E13-5_BB0454/LSFM/Neurotrace" TargetMode="External"/><Relationship Id="rId4427" Type="http://schemas.openxmlformats.org/officeDocument/2006/relationships/hyperlink" Target="https://download.brainimagelibrary.org/0d/89/0d89ff2f52ee3323/E13-5_BB0454/LSFM/Background2" TargetMode="External"/><Relationship Id="rId4429" Type="http://schemas.openxmlformats.org/officeDocument/2006/relationships/hyperlink" Target="https://download.brainimagelibrary.org/0d/89/0d89ff2f52ee3323/E13-5_BB0455/LSFM/Background" TargetMode="External"/><Relationship Id="rId1390" Type="http://schemas.openxmlformats.org/officeDocument/2006/relationships/hyperlink" Target="https://download.brainimagelibrary.org/d6/d1/d6d13d0d30ebbb32/770650205/" TargetMode="External"/><Relationship Id="rId1391" Type="http://schemas.openxmlformats.org/officeDocument/2006/relationships/hyperlink" Target="https://download.brainimagelibrary.org/d6/d1/d6d13d0d30ebbb32/770658546/" TargetMode="External"/><Relationship Id="rId1392" Type="http://schemas.openxmlformats.org/officeDocument/2006/relationships/hyperlink" Target="https://download.brainimagelibrary.org/d6/d1/d6d13d0d30ebbb32/774420848/" TargetMode="External"/><Relationship Id="rId1393" Type="http://schemas.openxmlformats.org/officeDocument/2006/relationships/hyperlink" Target="https://download.brainimagelibrary.org/d6/d1/d6d13d0d30ebbb32/774421995/" TargetMode="External"/><Relationship Id="rId1394" Type="http://schemas.openxmlformats.org/officeDocument/2006/relationships/hyperlink" Target="https://download.brainimagelibrary.org/d6/d1/d6d13d0d30ebbb32/774620186/" TargetMode="External"/><Relationship Id="rId4420" Type="http://schemas.openxmlformats.org/officeDocument/2006/relationships/hyperlink" Target="https://download.brainimagelibrary.org/0d/89/0d89ff2f52ee3323/E13-5_BB0452/LSFM/Background" TargetMode="External"/><Relationship Id="rId1395" Type="http://schemas.openxmlformats.org/officeDocument/2006/relationships/hyperlink" Target="https://download.brainimagelibrary.org/d6/d1/d6d13d0d30ebbb32/783585601/" TargetMode="External"/><Relationship Id="rId1396" Type="http://schemas.openxmlformats.org/officeDocument/2006/relationships/hyperlink" Target="https://download.brainimagelibrary.org/d6/d1/d6d13d0d30ebbb32/783585742/" TargetMode="External"/><Relationship Id="rId4422" Type="http://schemas.openxmlformats.org/officeDocument/2006/relationships/hyperlink" Target="https://download.brainimagelibrary.org/0d/89/0d89ff2f52ee3323/E13-5_BB0452/LSFM/Neurotrace" TargetMode="External"/><Relationship Id="rId1397" Type="http://schemas.openxmlformats.org/officeDocument/2006/relationships/hyperlink" Target="https://download.brainimagelibrary.org/d6/d1/d6d13d0d30ebbb32/783615441/" TargetMode="External"/><Relationship Id="rId4421" Type="http://schemas.openxmlformats.org/officeDocument/2006/relationships/hyperlink" Target="https://download.brainimagelibrary.org/0d/89/0d89ff2f52ee3323/E13-5_BB0452/LSFM/Background2" TargetMode="External"/><Relationship Id="rId1398" Type="http://schemas.openxmlformats.org/officeDocument/2006/relationships/hyperlink" Target="https://download.brainimagelibrary.org/d6/d1/d6d13d0d30ebbb32/783624438/" TargetMode="External"/><Relationship Id="rId4424" Type="http://schemas.openxmlformats.org/officeDocument/2006/relationships/hyperlink" Target="https://download.brainimagelibrary.org/0d/89/0d89ff2f52ee3323/E13-5_BB0453/LSFM/Neurotrace" TargetMode="External"/><Relationship Id="rId1399" Type="http://schemas.openxmlformats.org/officeDocument/2006/relationships/hyperlink" Target="https://download.brainimagelibrary.org/d6/d1/d6d13d0d30ebbb32/783698501/" TargetMode="External"/><Relationship Id="rId4423" Type="http://schemas.openxmlformats.org/officeDocument/2006/relationships/hyperlink" Target="https://download.brainimagelibrary.org/0d/89/0d89ff2f52ee3323/E13-5_BB0453/LSFM/Background" TargetMode="External"/><Relationship Id="rId1389" Type="http://schemas.openxmlformats.org/officeDocument/2006/relationships/hyperlink" Target="https://download.brainimagelibrary.org/d6/d1/d6d13d0d30ebbb32/770645883/" TargetMode="External"/><Relationship Id="rId4415" Type="http://schemas.openxmlformats.org/officeDocument/2006/relationships/hyperlink" Target="https://download.brainimagelibrary.org/0d/89/0d89ff2f52ee3323/E13-5_BB0341/LSFM/Lectin" TargetMode="External"/><Relationship Id="rId4414" Type="http://schemas.openxmlformats.org/officeDocument/2006/relationships/hyperlink" Target="https://download.brainimagelibrary.org/0d/89/0d89ff2f52ee3323/E13-5_BB0341/LSFM/Background" TargetMode="External"/><Relationship Id="rId4417" Type="http://schemas.openxmlformats.org/officeDocument/2006/relationships/hyperlink" Target="https://download.brainimagelibrary.org/0d/89/0d89ff2f52ee3323/E13-5_BB0439/LSFM/Artery" TargetMode="External"/><Relationship Id="rId4416" Type="http://schemas.openxmlformats.org/officeDocument/2006/relationships/hyperlink" Target="https://download.brainimagelibrary.org/0d/89/0d89ff2f52ee3323/E13-5_BB0341/LSFM/Neurotrace" TargetMode="External"/><Relationship Id="rId4419" Type="http://schemas.openxmlformats.org/officeDocument/2006/relationships/hyperlink" Target="https://download.brainimagelibrary.org/0d/89/0d89ff2f52ee3323/E13-5_BB0439/LSFM/Lectin" TargetMode="External"/><Relationship Id="rId4418" Type="http://schemas.openxmlformats.org/officeDocument/2006/relationships/hyperlink" Target="https://download.brainimagelibrary.org/0d/89/0d89ff2f52ee3323/E13-5_BB0439/LSFM/Background" TargetMode="External"/><Relationship Id="rId799" Type="http://schemas.openxmlformats.org/officeDocument/2006/relationships/hyperlink" Target="https://download.brainimagelibrary.org/ec/80/ec8077684d25fc8b/0539048969" TargetMode="External"/><Relationship Id="rId798" Type="http://schemas.openxmlformats.org/officeDocument/2006/relationships/hyperlink" Target="https://download.brainimagelibrary.org/6d/d3/6dd376b74bc8b235/pU01BGsHSrCxi1879d211025tNISSL" TargetMode="External"/><Relationship Id="rId797" Type="http://schemas.openxmlformats.org/officeDocument/2006/relationships/hyperlink" Target="https://download.brainimagelibrary.org/f6/57/f65757c17e72731b" TargetMode="External"/><Relationship Id="rId1380" Type="http://schemas.openxmlformats.org/officeDocument/2006/relationships/hyperlink" Target="https://download.brainimagelibrary.org/d6/d1/d6d13d0d30ebbb32/770255641/" TargetMode="External"/><Relationship Id="rId792" Type="http://schemas.openxmlformats.org/officeDocument/2006/relationships/hyperlink" Target="https://download.brainimagelibrary.org/af/44/af44be5f9c8d5862" TargetMode="External"/><Relationship Id="rId1381" Type="http://schemas.openxmlformats.org/officeDocument/2006/relationships/hyperlink" Target="https://download.brainimagelibrary.org/d6/d1/d6d13d0d30ebbb32/770268817/" TargetMode="External"/><Relationship Id="rId791" Type="http://schemas.openxmlformats.org/officeDocument/2006/relationships/hyperlink" Target="https://download.brainimagelibrary.org/a7/e5/a7e5ff95143c147f" TargetMode="External"/><Relationship Id="rId1382" Type="http://schemas.openxmlformats.org/officeDocument/2006/relationships/hyperlink" Target="https://download.brainimagelibrary.org/d6/d1/d6d13d0d30ebbb32/770275864/" TargetMode="External"/><Relationship Id="rId790" Type="http://schemas.openxmlformats.org/officeDocument/2006/relationships/hyperlink" Target="https://download.brainimagelibrary.org/a6/81/a68112bb11e277e8" TargetMode="External"/><Relationship Id="rId1383" Type="http://schemas.openxmlformats.org/officeDocument/2006/relationships/hyperlink" Target="https://download.brainimagelibrary.org/d6/d1/d6d13d0d30ebbb32/770307286/" TargetMode="External"/><Relationship Id="rId1384" Type="http://schemas.openxmlformats.org/officeDocument/2006/relationships/hyperlink" Target="https://download.brainimagelibrary.org/d6/d1/d6d13d0d30ebbb32/770337451/" TargetMode="External"/><Relationship Id="rId796" Type="http://schemas.openxmlformats.org/officeDocument/2006/relationships/hyperlink" Target="https://download.brainimagelibrary.org/e7/40/e7403f7225ca06c1" TargetMode="External"/><Relationship Id="rId1385" Type="http://schemas.openxmlformats.org/officeDocument/2006/relationships/hyperlink" Target="https://download.brainimagelibrary.org/d6/d1/d6d13d0d30ebbb32/770369798/" TargetMode="External"/><Relationship Id="rId4411" Type="http://schemas.openxmlformats.org/officeDocument/2006/relationships/hyperlink" Target="https://download.brainimagelibrary.org/0d/89/0d89ff2f52ee3323/E13-5_BB0340/LSFM/Background" TargetMode="External"/><Relationship Id="rId795" Type="http://schemas.openxmlformats.org/officeDocument/2006/relationships/hyperlink" Target="https://download.brainimagelibrary.org/dd/0b/dd0bf4e72f86a1ac" TargetMode="External"/><Relationship Id="rId1386" Type="http://schemas.openxmlformats.org/officeDocument/2006/relationships/hyperlink" Target="https://download.brainimagelibrary.org/d6/d1/d6d13d0d30ebbb32/770402036/" TargetMode="External"/><Relationship Id="rId4410" Type="http://schemas.openxmlformats.org/officeDocument/2006/relationships/hyperlink" Target="https://download.brainimagelibrary.org/0d/89/0d89ff2f52ee3323/E13-5_BB0339/LSFM/Neurotrace" TargetMode="External"/><Relationship Id="rId794" Type="http://schemas.openxmlformats.org/officeDocument/2006/relationships/hyperlink" Target="https://download.brainimagelibrary.org/cb/8b/cb8ba722defdc5e0" TargetMode="External"/><Relationship Id="rId1387" Type="http://schemas.openxmlformats.org/officeDocument/2006/relationships/hyperlink" Target="https://download.brainimagelibrary.org/d6/d1/d6d13d0d30ebbb32/770516177/" TargetMode="External"/><Relationship Id="rId4413" Type="http://schemas.openxmlformats.org/officeDocument/2006/relationships/hyperlink" Target="https://download.brainimagelibrary.org/0d/89/0d89ff2f52ee3323/E13-5_BB0340/LSFM/Neurotrace" TargetMode="External"/><Relationship Id="rId793" Type="http://schemas.openxmlformats.org/officeDocument/2006/relationships/hyperlink" Target="https://download.brainimagelibrary.org/ca/c7/cac73cf3aa8c936d" TargetMode="External"/><Relationship Id="rId1388" Type="http://schemas.openxmlformats.org/officeDocument/2006/relationships/hyperlink" Target="https://download.brainimagelibrary.org/d6/d1/d6d13d0d30ebbb32/770611301/" TargetMode="External"/><Relationship Id="rId4412" Type="http://schemas.openxmlformats.org/officeDocument/2006/relationships/hyperlink" Target="https://download.brainimagelibrary.org/0d/89/0d89ff2f52ee3323/E13-5_BB0340/LSFM/Lectin" TargetMode="External"/><Relationship Id="rId3191" Type="http://schemas.openxmlformats.org/officeDocument/2006/relationships/hyperlink" Target="https://download.brainimagelibrary.org/10/f1/10f1547a2cfccd2e/0500372928/" TargetMode="External"/><Relationship Id="rId3190" Type="http://schemas.openxmlformats.org/officeDocument/2006/relationships/hyperlink" Target="https://download.brainimagelibrary.org/10/f1/10f1547a2cfccd2e/0500372925/" TargetMode="External"/><Relationship Id="rId3193" Type="http://schemas.openxmlformats.org/officeDocument/2006/relationships/hyperlink" Target="https://download.brainimagelibrary.org/10/f1/10f1547a2cfccd2e/0500373006/" TargetMode="External"/><Relationship Id="rId3192" Type="http://schemas.openxmlformats.org/officeDocument/2006/relationships/hyperlink" Target="https://download.brainimagelibrary.org/10/f1/10f1547a2cfccd2e/0500372996/" TargetMode="External"/><Relationship Id="rId3195" Type="http://schemas.openxmlformats.org/officeDocument/2006/relationships/hyperlink" Target="https://download.brainimagelibrary.org/10/f1/10f1547a2cfccd2e/0500373057/" TargetMode="External"/><Relationship Id="rId3194" Type="http://schemas.openxmlformats.org/officeDocument/2006/relationships/hyperlink" Target="https://download.brainimagelibrary.org/10/f1/10f1547a2cfccd2e/0500373043/" TargetMode="External"/><Relationship Id="rId3197" Type="http://schemas.openxmlformats.org/officeDocument/2006/relationships/hyperlink" Target="https://download.brainimagelibrary.org/10/f1/10f1547a2cfccd2e/0500373178/" TargetMode="External"/><Relationship Id="rId3196" Type="http://schemas.openxmlformats.org/officeDocument/2006/relationships/hyperlink" Target="https://download.brainimagelibrary.org/10/f1/10f1547a2cfccd2e/0500373116/" TargetMode="External"/><Relationship Id="rId3199" Type="http://schemas.openxmlformats.org/officeDocument/2006/relationships/hyperlink" Target="https://download.brainimagelibrary.org/10/f1/10f1547a2cfccd2e/0500373255/" TargetMode="External"/><Relationship Id="rId3198" Type="http://schemas.openxmlformats.org/officeDocument/2006/relationships/hyperlink" Target="https://download.brainimagelibrary.org/10/f1/10f1547a2cfccd2e/0500373188/" TargetMode="External"/><Relationship Id="rId3180" Type="http://schemas.openxmlformats.org/officeDocument/2006/relationships/hyperlink" Target="https://download.brainimagelibrary.org/10/f1/10f1547a2cfccd2e/0500372398/" TargetMode="External"/><Relationship Id="rId3182" Type="http://schemas.openxmlformats.org/officeDocument/2006/relationships/hyperlink" Target="https://download.brainimagelibrary.org/10/f1/10f1547a2cfccd2e/0500372458/" TargetMode="External"/><Relationship Id="rId3181" Type="http://schemas.openxmlformats.org/officeDocument/2006/relationships/hyperlink" Target="https://download.brainimagelibrary.org/10/f1/10f1547a2cfccd2e/0500372435/" TargetMode="External"/><Relationship Id="rId3184" Type="http://schemas.openxmlformats.org/officeDocument/2006/relationships/hyperlink" Target="https://download.brainimagelibrary.org/10/f1/10f1547a2cfccd2e/0500372606/" TargetMode="External"/><Relationship Id="rId3183" Type="http://schemas.openxmlformats.org/officeDocument/2006/relationships/hyperlink" Target="https://download.brainimagelibrary.org/10/f1/10f1547a2cfccd2e/0500372536/" TargetMode="External"/><Relationship Id="rId3186" Type="http://schemas.openxmlformats.org/officeDocument/2006/relationships/hyperlink" Target="https://download.brainimagelibrary.org/10/f1/10f1547a2cfccd2e/0500372643/" TargetMode="External"/><Relationship Id="rId3185" Type="http://schemas.openxmlformats.org/officeDocument/2006/relationships/hyperlink" Target="https://download.brainimagelibrary.org/10/f1/10f1547a2cfccd2e/0500372619/" TargetMode="External"/><Relationship Id="rId3188" Type="http://schemas.openxmlformats.org/officeDocument/2006/relationships/hyperlink" Target="https://download.brainimagelibrary.org/10/f1/10f1547a2cfccd2e/0500372820/" TargetMode="External"/><Relationship Id="rId3187" Type="http://schemas.openxmlformats.org/officeDocument/2006/relationships/hyperlink" Target="https://download.brainimagelibrary.org/10/f1/10f1547a2cfccd2e/0500372689/" TargetMode="External"/><Relationship Id="rId3189" Type="http://schemas.openxmlformats.org/officeDocument/2006/relationships/hyperlink" Target="https://download.brainimagelibrary.org/10/f1/10f1547a2cfccd2e/0500372897/" TargetMode="External"/><Relationship Id="rId4480" Type="http://schemas.openxmlformats.org/officeDocument/2006/relationships/hyperlink" Target="https://download.brainimagelibrary.org/0d/89/0d89ff2f52ee3323/P04_JN0167/MRI/P4_JN0167_T2_rigid" TargetMode="External"/><Relationship Id="rId3151" Type="http://schemas.openxmlformats.org/officeDocument/2006/relationships/hyperlink" Target="https://download.brainimagelibrary.org/10/f1/10f1547a2cfccd2e/0500371239/" TargetMode="External"/><Relationship Id="rId4482" Type="http://schemas.openxmlformats.org/officeDocument/2006/relationships/hyperlink" Target="https://download.brainimagelibrary.org/9d/22/9d220d427123622c/669324" TargetMode="External"/><Relationship Id="rId3150" Type="http://schemas.openxmlformats.org/officeDocument/2006/relationships/hyperlink" Target="https://download.brainimagelibrary.org/10/f1/10f1547a2cfccd2e/0500371199/" TargetMode="External"/><Relationship Id="rId4481" Type="http://schemas.openxmlformats.org/officeDocument/2006/relationships/hyperlink" Target="https://download.brainimagelibrary.org/0d/89/0d89ff2f52ee3323/P04_JN0167/MRI/P4_JN0167_tensor" TargetMode="External"/><Relationship Id="rId3153" Type="http://schemas.openxmlformats.org/officeDocument/2006/relationships/hyperlink" Target="https://download.brainimagelibrary.org/10/f1/10f1547a2cfccd2e/0500371248/" TargetMode="External"/><Relationship Id="rId4484" Type="http://schemas.openxmlformats.org/officeDocument/2006/relationships/hyperlink" Target="https://download.brainimagelibrary.org/aa/79/aa79b8ba5b3add56/609882/" TargetMode="External"/><Relationship Id="rId3152" Type="http://schemas.openxmlformats.org/officeDocument/2006/relationships/hyperlink" Target="https://download.brainimagelibrary.org/10/f1/10f1547a2cfccd2e/0500371246/" TargetMode="External"/><Relationship Id="rId4483" Type="http://schemas.openxmlformats.org/officeDocument/2006/relationships/hyperlink" Target="https://download.brainimagelibrary.org/4c/a5/4ca56ab12ee4ec99/658801/" TargetMode="External"/><Relationship Id="rId3155" Type="http://schemas.openxmlformats.org/officeDocument/2006/relationships/hyperlink" Target="https://download.brainimagelibrary.org/10/f1/10f1547a2cfccd2e/0500371530/" TargetMode="External"/><Relationship Id="rId4486" Type="http://schemas.openxmlformats.org/officeDocument/2006/relationships/hyperlink" Target="https://download.brainimagelibrary.org/aa/79/aa79b8ba5b3add56/638850/" TargetMode="External"/><Relationship Id="rId3154" Type="http://schemas.openxmlformats.org/officeDocument/2006/relationships/hyperlink" Target="https://download.brainimagelibrary.org/10/f1/10f1547a2cfccd2e/0500371443/" TargetMode="External"/><Relationship Id="rId4485" Type="http://schemas.openxmlformats.org/officeDocument/2006/relationships/hyperlink" Target="https://download.brainimagelibrary.org/aa/79/aa79b8ba5b3add56/609889/" TargetMode="External"/><Relationship Id="rId3157" Type="http://schemas.openxmlformats.org/officeDocument/2006/relationships/hyperlink" Target="https://download.brainimagelibrary.org/10/f1/10f1547a2cfccd2e/0500371638/" TargetMode="External"/><Relationship Id="rId4488" Type="http://schemas.openxmlformats.org/officeDocument/2006/relationships/hyperlink" Target="https://download.brainimagelibrary.org/0d/89/0d89ff2f52ee3323/P04_JL0116/STPT" TargetMode="External"/><Relationship Id="rId3156" Type="http://schemas.openxmlformats.org/officeDocument/2006/relationships/hyperlink" Target="https://download.brainimagelibrary.org/10/f1/10f1547a2cfccd2e/0500371536/" TargetMode="External"/><Relationship Id="rId4487" Type="http://schemas.openxmlformats.org/officeDocument/2006/relationships/hyperlink" Target="https://download.brainimagelibrary.org/98/cc/98cc56711241c78f/Vglut1_GFP_F_F1_190731/" TargetMode="External"/><Relationship Id="rId3159" Type="http://schemas.openxmlformats.org/officeDocument/2006/relationships/hyperlink" Target="https://download.brainimagelibrary.org/10/f1/10f1547a2cfccd2e/0500371701/" TargetMode="External"/><Relationship Id="rId3158" Type="http://schemas.openxmlformats.org/officeDocument/2006/relationships/hyperlink" Target="https://download.brainimagelibrary.org/10/f1/10f1547a2cfccd2e/0500371677/" TargetMode="External"/><Relationship Id="rId4489" Type="http://schemas.openxmlformats.org/officeDocument/2006/relationships/hyperlink" Target="https://download.brainimagelibrary.org/0d/89/0d89ff2f52ee3323/P04_JL0204/STPT" TargetMode="External"/><Relationship Id="rId3149" Type="http://schemas.openxmlformats.org/officeDocument/2006/relationships/hyperlink" Target="https://download.brainimagelibrary.org/10/f1/10f1547a2cfccd2e/0500371171/" TargetMode="External"/><Relationship Id="rId3140" Type="http://schemas.openxmlformats.org/officeDocument/2006/relationships/hyperlink" Target="https://download.brainimagelibrary.org/10/f1/10f1547a2cfccd2e/0500370788/" TargetMode="External"/><Relationship Id="rId4471" Type="http://schemas.openxmlformats.org/officeDocument/2006/relationships/hyperlink" Target="https://download.brainimagelibrary.org/0d/89/0d89ff2f52ee3323/P04_BB0169/MRI/P4_BB0169_T2_rigid" TargetMode="External"/><Relationship Id="rId4470" Type="http://schemas.openxmlformats.org/officeDocument/2006/relationships/hyperlink" Target="https://download.brainimagelibrary.org/0d/89/0d89ff2f52ee3323/P04_BB0169/MRI/P4_BB0169_rawdata" TargetMode="External"/><Relationship Id="rId3142" Type="http://schemas.openxmlformats.org/officeDocument/2006/relationships/hyperlink" Target="https://download.brainimagelibrary.org/10/f1/10f1547a2cfccd2e/0500370808/" TargetMode="External"/><Relationship Id="rId4473" Type="http://schemas.openxmlformats.org/officeDocument/2006/relationships/hyperlink" Target="https://download.brainimagelibrary.org/0d/89/0d89ff2f52ee3323/P04_JN0167/MRI/P4_JN0167_a0" TargetMode="External"/><Relationship Id="rId3141" Type="http://schemas.openxmlformats.org/officeDocument/2006/relationships/hyperlink" Target="https://download.brainimagelibrary.org/10/f1/10f1547a2cfccd2e/0500370801/" TargetMode="External"/><Relationship Id="rId4472" Type="http://schemas.openxmlformats.org/officeDocument/2006/relationships/hyperlink" Target="https://download.brainimagelibrary.org/0d/89/0d89ff2f52ee3323/P04_BB0169/MRI/P4_BB0169_tensor" TargetMode="External"/><Relationship Id="rId3144" Type="http://schemas.openxmlformats.org/officeDocument/2006/relationships/hyperlink" Target="https://download.brainimagelibrary.org/10/f1/10f1547a2cfccd2e/0500370870/" TargetMode="External"/><Relationship Id="rId4475" Type="http://schemas.openxmlformats.org/officeDocument/2006/relationships/hyperlink" Target="https://download.brainimagelibrary.org/0d/89/0d89ff2f52ee3323/P04_JN0167/MRI/P4_JN0167_avg_dwi" TargetMode="External"/><Relationship Id="rId3143" Type="http://schemas.openxmlformats.org/officeDocument/2006/relationships/hyperlink" Target="https://download.brainimagelibrary.org/10/f1/10f1547a2cfccd2e/0500370850/" TargetMode="External"/><Relationship Id="rId4474" Type="http://schemas.openxmlformats.org/officeDocument/2006/relationships/hyperlink" Target="https://download.brainimagelibrary.org/0d/89/0d89ff2f52ee3323/P04_JN0167/MRI/P4_JN0167_adc" TargetMode="External"/><Relationship Id="rId3146" Type="http://schemas.openxmlformats.org/officeDocument/2006/relationships/hyperlink" Target="https://download.brainimagelibrary.org/10/f1/10f1547a2cfccd2e/0500371058/" TargetMode="External"/><Relationship Id="rId4477" Type="http://schemas.openxmlformats.org/officeDocument/2006/relationships/hyperlink" Target="https://download.brainimagelibrary.org/0d/89/0d89ff2f52ee3323/P04_JN0167/MRI/P4_JN0167_M0_rigid" TargetMode="External"/><Relationship Id="rId3145" Type="http://schemas.openxmlformats.org/officeDocument/2006/relationships/hyperlink" Target="https://download.brainimagelibrary.org/10/f1/10f1547a2cfccd2e/0500370882/" TargetMode="External"/><Relationship Id="rId4476" Type="http://schemas.openxmlformats.org/officeDocument/2006/relationships/hyperlink" Target="https://download.brainimagelibrary.org/0d/89/0d89ff2f52ee3323/P04_JN0167/MRI/P4_JN0167_fa" TargetMode="External"/><Relationship Id="rId3148" Type="http://schemas.openxmlformats.org/officeDocument/2006/relationships/hyperlink" Target="https://download.brainimagelibrary.org/10/f1/10f1547a2cfccd2e/0500371147/" TargetMode="External"/><Relationship Id="rId4479" Type="http://schemas.openxmlformats.org/officeDocument/2006/relationships/hyperlink" Target="https://download.brainimagelibrary.org/0d/89/0d89ff2f52ee3323/P04_JN0167/MRI/P4_JN0167_rawdata" TargetMode="External"/><Relationship Id="rId3147" Type="http://schemas.openxmlformats.org/officeDocument/2006/relationships/hyperlink" Target="https://download.brainimagelibrary.org/10/f1/10f1547a2cfccd2e/0500371080/" TargetMode="External"/><Relationship Id="rId4478" Type="http://schemas.openxmlformats.org/officeDocument/2006/relationships/hyperlink" Target="https://download.brainimagelibrary.org/0d/89/0d89ff2f52ee3323/P04_JN0167/MRI/P4_JN0167_MTR_rigid" TargetMode="External"/><Relationship Id="rId3171" Type="http://schemas.openxmlformats.org/officeDocument/2006/relationships/hyperlink" Target="https://download.brainimagelibrary.org/10/f1/10f1547a2cfccd2e/0500372151/" TargetMode="External"/><Relationship Id="rId3170" Type="http://schemas.openxmlformats.org/officeDocument/2006/relationships/hyperlink" Target="https://download.brainimagelibrary.org/10/f1/10f1547a2cfccd2e/0500372117/" TargetMode="External"/><Relationship Id="rId3173" Type="http://schemas.openxmlformats.org/officeDocument/2006/relationships/hyperlink" Target="https://download.brainimagelibrary.org/10/f1/10f1547a2cfccd2e/0500372248/" TargetMode="External"/><Relationship Id="rId3172" Type="http://schemas.openxmlformats.org/officeDocument/2006/relationships/hyperlink" Target="https://download.brainimagelibrary.org/10/f1/10f1547a2cfccd2e/0500372182/" TargetMode="External"/><Relationship Id="rId3175" Type="http://schemas.openxmlformats.org/officeDocument/2006/relationships/hyperlink" Target="https://download.brainimagelibrary.org/10/f1/10f1547a2cfccd2e/0500372275/" TargetMode="External"/><Relationship Id="rId3174" Type="http://schemas.openxmlformats.org/officeDocument/2006/relationships/hyperlink" Target="https://download.brainimagelibrary.org/10/f1/10f1547a2cfccd2e/0500372258/" TargetMode="External"/><Relationship Id="rId3177" Type="http://schemas.openxmlformats.org/officeDocument/2006/relationships/hyperlink" Target="https://download.brainimagelibrary.org/10/f1/10f1547a2cfccd2e/0500372333/" TargetMode="External"/><Relationship Id="rId3176" Type="http://schemas.openxmlformats.org/officeDocument/2006/relationships/hyperlink" Target="https://download.brainimagelibrary.org/10/f1/10f1547a2cfccd2e/0500372301/" TargetMode="External"/><Relationship Id="rId3179" Type="http://schemas.openxmlformats.org/officeDocument/2006/relationships/hyperlink" Target="https://download.brainimagelibrary.org/10/f1/10f1547a2cfccd2e/0500372371/" TargetMode="External"/><Relationship Id="rId3178" Type="http://schemas.openxmlformats.org/officeDocument/2006/relationships/hyperlink" Target="https://download.brainimagelibrary.org/10/f1/10f1547a2cfccd2e/0500372343/" TargetMode="External"/><Relationship Id="rId3160" Type="http://schemas.openxmlformats.org/officeDocument/2006/relationships/hyperlink" Target="https://download.brainimagelibrary.org/10/f1/10f1547a2cfccd2e/0500371749/" TargetMode="External"/><Relationship Id="rId4491" Type="http://schemas.openxmlformats.org/officeDocument/2006/relationships/hyperlink" Target="https://download.brainimagelibrary.org/0d/89/0d89ff2f52ee3323/P04_JL0235/STPT" TargetMode="External"/><Relationship Id="rId4490" Type="http://schemas.openxmlformats.org/officeDocument/2006/relationships/hyperlink" Target="https://download.brainimagelibrary.org/0d/89/0d89ff2f52ee3323/P04_JL0205/STPT" TargetMode="External"/><Relationship Id="rId3162" Type="http://schemas.openxmlformats.org/officeDocument/2006/relationships/hyperlink" Target="https://download.brainimagelibrary.org/10/f1/10f1547a2cfccd2e/0500371885/" TargetMode="External"/><Relationship Id="rId4493" Type="http://schemas.openxmlformats.org/officeDocument/2006/relationships/hyperlink" Target="https://download.brainimagelibrary.org/0d/89/0d89ff2f52ee3323/P14_JL0189/STPT" TargetMode="External"/><Relationship Id="rId3161" Type="http://schemas.openxmlformats.org/officeDocument/2006/relationships/hyperlink" Target="https://download.brainimagelibrary.org/10/f1/10f1547a2cfccd2e/0500371794/" TargetMode="External"/><Relationship Id="rId4492" Type="http://schemas.openxmlformats.org/officeDocument/2006/relationships/hyperlink" Target="https://download.brainimagelibrary.org/0d/89/0d89ff2f52ee3323/P04_JL0320/STPT" TargetMode="External"/><Relationship Id="rId3164" Type="http://schemas.openxmlformats.org/officeDocument/2006/relationships/hyperlink" Target="https://download.brainimagelibrary.org/10/f1/10f1547a2cfccd2e/0500371935/" TargetMode="External"/><Relationship Id="rId4495" Type="http://schemas.openxmlformats.org/officeDocument/2006/relationships/hyperlink" Target="https://download.brainimagelibrary.org/0d/89/0d89ff2f52ee3323/P14_JL0207/STPT" TargetMode="External"/><Relationship Id="rId3163" Type="http://schemas.openxmlformats.org/officeDocument/2006/relationships/hyperlink" Target="https://download.brainimagelibrary.org/10/f1/10f1547a2cfccd2e/0500371892/" TargetMode="External"/><Relationship Id="rId4494" Type="http://schemas.openxmlformats.org/officeDocument/2006/relationships/hyperlink" Target="https://download.brainimagelibrary.org/0d/89/0d89ff2f52ee3323/P14_JL0206/STPT" TargetMode="External"/><Relationship Id="rId3166" Type="http://schemas.openxmlformats.org/officeDocument/2006/relationships/hyperlink" Target="https://download.brainimagelibrary.org/10/f1/10f1547a2cfccd2e/0500371980/" TargetMode="External"/><Relationship Id="rId4497" Type="http://schemas.openxmlformats.org/officeDocument/2006/relationships/hyperlink" Target="https://download.brainimagelibrary.org/0d/89/0d89ff2f52ee3323/P14_JL0220/STPT" TargetMode="External"/><Relationship Id="rId3165" Type="http://schemas.openxmlformats.org/officeDocument/2006/relationships/hyperlink" Target="https://download.brainimagelibrary.org/10/f1/10f1547a2cfccd2e/0500371966/" TargetMode="External"/><Relationship Id="rId4496" Type="http://schemas.openxmlformats.org/officeDocument/2006/relationships/hyperlink" Target="https://download.brainimagelibrary.org/0d/89/0d89ff2f52ee3323/P14_JL0219/STPT" TargetMode="External"/><Relationship Id="rId3168" Type="http://schemas.openxmlformats.org/officeDocument/2006/relationships/hyperlink" Target="https://download.brainimagelibrary.org/10/f1/10f1547a2cfccd2e/0500372076/" TargetMode="External"/><Relationship Id="rId4499" Type="http://schemas.openxmlformats.org/officeDocument/2006/relationships/hyperlink" Target="https://download.brainimagelibrary.org/0d/89/0d89ff2f52ee3323/P14_JL0237/STPT" TargetMode="External"/><Relationship Id="rId3167" Type="http://schemas.openxmlformats.org/officeDocument/2006/relationships/hyperlink" Target="https://download.brainimagelibrary.org/10/f1/10f1547a2cfccd2e/0500372026/" TargetMode="External"/><Relationship Id="rId4498" Type="http://schemas.openxmlformats.org/officeDocument/2006/relationships/hyperlink" Target="https://download.brainimagelibrary.org/0d/89/0d89ff2f52ee3323/P14_JL0236/STPT" TargetMode="External"/><Relationship Id="rId3169" Type="http://schemas.openxmlformats.org/officeDocument/2006/relationships/hyperlink" Target="https://download.brainimagelibrary.org/10/f1/10f1547a2cfccd2e/0500372089/" TargetMode="External"/><Relationship Id="rId2700" Type="http://schemas.openxmlformats.org/officeDocument/2006/relationships/hyperlink" Target="https://download.brainimagelibrary.org/9a/d0/9ad0d3df8d000071/1043176310" TargetMode="External"/><Relationship Id="rId2701" Type="http://schemas.openxmlformats.org/officeDocument/2006/relationships/hyperlink" Target="https://download.brainimagelibrary.org/9a/d0/9ad0d3df8d000071/1043176311" TargetMode="External"/><Relationship Id="rId2702" Type="http://schemas.openxmlformats.org/officeDocument/2006/relationships/hyperlink" Target="https://download.brainimagelibrary.org/9a/d0/9ad0d3df8d000071/1043176312" TargetMode="External"/><Relationship Id="rId2703" Type="http://schemas.openxmlformats.org/officeDocument/2006/relationships/hyperlink" Target="https://download.brainimagelibrary.org/9a/d0/9ad0d3df8d000071/1043176313" TargetMode="External"/><Relationship Id="rId2704" Type="http://schemas.openxmlformats.org/officeDocument/2006/relationships/hyperlink" Target="https://download.brainimagelibrary.org/9a/d0/9ad0d3df8d000071/1043176314" TargetMode="External"/><Relationship Id="rId2705" Type="http://schemas.openxmlformats.org/officeDocument/2006/relationships/hyperlink" Target="https://download.brainimagelibrary.org/9a/d0/9ad0d3df8d000071/1043176315" TargetMode="External"/><Relationship Id="rId2706" Type="http://schemas.openxmlformats.org/officeDocument/2006/relationships/hyperlink" Target="https://download.brainimagelibrary.org/9a/d0/9ad0d3df8d000071/1043176316" TargetMode="External"/><Relationship Id="rId2707" Type="http://schemas.openxmlformats.org/officeDocument/2006/relationships/hyperlink" Target="https://download.brainimagelibrary.org/9a/d0/9ad0d3df8d000071/1043176317" TargetMode="External"/><Relationship Id="rId2708" Type="http://schemas.openxmlformats.org/officeDocument/2006/relationships/hyperlink" Target="https://download.brainimagelibrary.org/9a/d0/9ad0d3df8d000071/1043176318" TargetMode="External"/><Relationship Id="rId2709" Type="http://schemas.openxmlformats.org/officeDocument/2006/relationships/hyperlink" Target="https://download.brainimagelibrary.org/9a/d0/9ad0d3df8d000071/1043176319" TargetMode="External"/><Relationship Id="rId2720" Type="http://schemas.openxmlformats.org/officeDocument/2006/relationships/hyperlink" Target="https://download.brainimagelibrary.org/9a/d0/9ad0d3df8d000071/1043176330" TargetMode="External"/><Relationship Id="rId2721" Type="http://schemas.openxmlformats.org/officeDocument/2006/relationships/hyperlink" Target="https://download.brainimagelibrary.org/9a/d0/9ad0d3df8d000071/1043176331" TargetMode="External"/><Relationship Id="rId2722" Type="http://schemas.openxmlformats.org/officeDocument/2006/relationships/hyperlink" Target="https://download.brainimagelibrary.org/9a/d0/9ad0d3df8d000071/1043176332" TargetMode="External"/><Relationship Id="rId2723" Type="http://schemas.openxmlformats.org/officeDocument/2006/relationships/hyperlink" Target="https://download.brainimagelibrary.org/9a/d0/9ad0d3df8d000071/1043176333" TargetMode="External"/><Relationship Id="rId2724" Type="http://schemas.openxmlformats.org/officeDocument/2006/relationships/hyperlink" Target="https://download.brainimagelibrary.org/9a/d0/9ad0d3df8d000071/1043176334" TargetMode="External"/><Relationship Id="rId2725" Type="http://schemas.openxmlformats.org/officeDocument/2006/relationships/hyperlink" Target="https://download.brainimagelibrary.org/9a/d0/9ad0d3df8d000071/1043176335" TargetMode="External"/><Relationship Id="rId2726" Type="http://schemas.openxmlformats.org/officeDocument/2006/relationships/hyperlink" Target="https://download.brainimagelibrary.org/9a/d0/9ad0d3df8d000071/1043176336" TargetMode="External"/><Relationship Id="rId2727" Type="http://schemas.openxmlformats.org/officeDocument/2006/relationships/hyperlink" Target="https://download.brainimagelibrary.org/9a/d0/9ad0d3df8d000071/1043176337" TargetMode="External"/><Relationship Id="rId2728" Type="http://schemas.openxmlformats.org/officeDocument/2006/relationships/hyperlink" Target="https://download.brainimagelibrary.org/9a/d0/9ad0d3df8d000071/1043176338" TargetMode="External"/><Relationship Id="rId2729" Type="http://schemas.openxmlformats.org/officeDocument/2006/relationships/hyperlink" Target="https://download.brainimagelibrary.org/9a/d0/9ad0d3df8d000071/1043176339" TargetMode="External"/><Relationship Id="rId2710" Type="http://schemas.openxmlformats.org/officeDocument/2006/relationships/hyperlink" Target="https://download.brainimagelibrary.org/9a/d0/9ad0d3df8d000071/1043176320" TargetMode="External"/><Relationship Id="rId2711" Type="http://schemas.openxmlformats.org/officeDocument/2006/relationships/hyperlink" Target="https://download.brainimagelibrary.org/9a/d0/9ad0d3df8d000071/1043176321" TargetMode="External"/><Relationship Id="rId2712" Type="http://schemas.openxmlformats.org/officeDocument/2006/relationships/hyperlink" Target="https://download.brainimagelibrary.org/9a/d0/9ad0d3df8d000071/1043176322" TargetMode="External"/><Relationship Id="rId2713" Type="http://schemas.openxmlformats.org/officeDocument/2006/relationships/hyperlink" Target="https://download.brainimagelibrary.org/9a/d0/9ad0d3df8d000071/1043176323" TargetMode="External"/><Relationship Id="rId2714" Type="http://schemas.openxmlformats.org/officeDocument/2006/relationships/hyperlink" Target="https://download.brainimagelibrary.org/9a/d0/9ad0d3df8d000071/1043176324" TargetMode="External"/><Relationship Id="rId2715" Type="http://schemas.openxmlformats.org/officeDocument/2006/relationships/hyperlink" Target="https://download.brainimagelibrary.org/9a/d0/9ad0d3df8d000071/1043176325" TargetMode="External"/><Relationship Id="rId2716" Type="http://schemas.openxmlformats.org/officeDocument/2006/relationships/hyperlink" Target="https://download.brainimagelibrary.org/9a/d0/9ad0d3df8d000071/1043176326" TargetMode="External"/><Relationship Id="rId2717" Type="http://schemas.openxmlformats.org/officeDocument/2006/relationships/hyperlink" Target="https://download.brainimagelibrary.org/9a/d0/9ad0d3df8d000071/1043176327" TargetMode="External"/><Relationship Id="rId2718" Type="http://schemas.openxmlformats.org/officeDocument/2006/relationships/hyperlink" Target="https://download.brainimagelibrary.org/9a/d0/9ad0d3df8d000071/1043176328" TargetMode="External"/><Relationship Id="rId2719" Type="http://schemas.openxmlformats.org/officeDocument/2006/relationships/hyperlink" Target="https://download.brainimagelibrary.org/9a/d0/9ad0d3df8d000071/1043176329" TargetMode="External"/><Relationship Id="rId1455" Type="http://schemas.openxmlformats.org/officeDocument/2006/relationships/hyperlink" Target="https://download.brainimagelibrary.org/6f/2d/6f2df093df0d6c58/swc" TargetMode="External"/><Relationship Id="rId2786" Type="http://schemas.openxmlformats.org/officeDocument/2006/relationships/hyperlink" Target="https://download.brainimagelibrary.org/9a/d0/9ad0d3df8d000071/1043176396" TargetMode="External"/><Relationship Id="rId1456" Type="http://schemas.openxmlformats.org/officeDocument/2006/relationships/hyperlink" Target="https://download.brainimagelibrary.org/3e/35/3e3553203fc355ed/1001478009" TargetMode="External"/><Relationship Id="rId2787" Type="http://schemas.openxmlformats.org/officeDocument/2006/relationships/hyperlink" Target="https://download.brainimagelibrary.org/9a/d0/9ad0d3df8d000071/1043176397" TargetMode="External"/><Relationship Id="rId1457" Type="http://schemas.openxmlformats.org/officeDocument/2006/relationships/hyperlink" Target="https://download.brainimagelibrary.org/3e/35/3e3553203fc355ed/1005032096" TargetMode="External"/><Relationship Id="rId2788" Type="http://schemas.openxmlformats.org/officeDocument/2006/relationships/hyperlink" Target="https://download.brainimagelibrary.org/9a/d0/9ad0d3df8d000071/1043176398" TargetMode="External"/><Relationship Id="rId1458" Type="http://schemas.openxmlformats.org/officeDocument/2006/relationships/hyperlink" Target="https://download.brainimagelibrary.org/3e/35/3e3553203fc355ed/1055374739" TargetMode="External"/><Relationship Id="rId2789" Type="http://schemas.openxmlformats.org/officeDocument/2006/relationships/hyperlink" Target="https://download.brainimagelibrary.org/9a/d0/9ad0d3df8d000071/1043176399" TargetMode="External"/><Relationship Id="rId1459" Type="http://schemas.openxmlformats.org/officeDocument/2006/relationships/hyperlink" Target="https://download.brainimagelibrary.org/3e/35/3e3553203fc355ed/1055375038" TargetMode="External"/><Relationship Id="rId629" Type="http://schemas.openxmlformats.org/officeDocument/2006/relationships/hyperlink" Target="https://download.brainimagelibrary.org/eb/db/ebdb3d151c5e6f8b" TargetMode="External"/><Relationship Id="rId624" Type="http://schemas.openxmlformats.org/officeDocument/2006/relationships/hyperlink" Target="https://download.brainimagelibrary.org/84/bd/84bdd7b6df12b1f7/" TargetMode="External"/><Relationship Id="rId623" Type="http://schemas.openxmlformats.org/officeDocument/2006/relationships/hyperlink" Target="https://download.brainimagelibrary.org/31/b3/31b3f5fdea974a79/" TargetMode="External"/><Relationship Id="rId622" Type="http://schemas.openxmlformats.org/officeDocument/2006/relationships/hyperlink" Target="https://download.brainimagelibrary.org/49/77/49777378713bb584/tissue9/" TargetMode="External"/><Relationship Id="rId621" Type="http://schemas.openxmlformats.org/officeDocument/2006/relationships/hyperlink" Target="https://download.brainimagelibrary.org/49/77/49777378713bb584/tissue8/" TargetMode="External"/><Relationship Id="rId628" Type="http://schemas.openxmlformats.org/officeDocument/2006/relationships/hyperlink" Target="https://download.brainimagelibrary.org/92/6e/926e34dedd485320" TargetMode="External"/><Relationship Id="rId627" Type="http://schemas.openxmlformats.org/officeDocument/2006/relationships/hyperlink" Target="https://download.brainimagelibrary.org/5f/75/5f75caf7685e6ccf" TargetMode="External"/><Relationship Id="rId626" Type="http://schemas.openxmlformats.org/officeDocument/2006/relationships/hyperlink" Target="https://download.brainimagelibrary.org/f3/a8/f3a8145c0a7a38a3" TargetMode="External"/><Relationship Id="rId625" Type="http://schemas.openxmlformats.org/officeDocument/2006/relationships/hyperlink" Target="https://download.brainimagelibrary.org/b5/cd/b5cd9fc0da4f12b8" TargetMode="External"/><Relationship Id="rId2780" Type="http://schemas.openxmlformats.org/officeDocument/2006/relationships/hyperlink" Target="https://download.brainimagelibrary.org/9a/d0/9ad0d3df8d000071/1043176390" TargetMode="External"/><Relationship Id="rId1450" Type="http://schemas.openxmlformats.org/officeDocument/2006/relationships/hyperlink" Target="https://download.brainimagelibrary.org/85/f4/85f4b93699151f1c/819206421" TargetMode="External"/><Relationship Id="rId2781" Type="http://schemas.openxmlformats.org/officeDocument/2006/relationships/hyperlink" Target="https://download.brainimagelibrary.org/9a/d0/9ad0d3df8d000071/1043176391" TargetMode="External"/><Relationship Id="rId620" Type="http://schemas.openxmlformats.org/officeDocument/2006/relationships/hyperlink" Target="https://download.brainimagelibrary.org/49/77/49777378713bb584/tissue7/" TargetMode="External"/><Relationship Id="rId1451" Type="http://schemas.openxmlformats.org/officeDocument/2006/relationships/hyperlink" Target="https://download.brainimagelibrary.org/85/f4/85f4b93699151f1c/819209252" TargetMode="External"/><Relationship Id="rId2782" Type="http://schemas.openxmlformats.org/officeDocument/2006/relationships/hyperlink" Target="https://download.brainimagelibrary.org/9a/d0/9ad0d3df8d000071/1043176392" TargetMode="External"/><Relationship Id="rId1452" Type="http://schemas.openxmlformats.org/officeDocument/2006/relationships/hyperlink" Target="https://download.brainimagelibrary.org/85/f4/85f4b93699151f1c/819213795" TargetMode="External"/><Relationship Id="rId2783" Type="http://schemas.openxmlformats.org/officeDocument/2006/relationships/hyperlink" Target="https://download.brainimagelibrary.org/9a/d0/9ad0d3df8d000071/1043176393" TargetMode="External"/><Relationship Id="rId1453" Type="http://schemas.openxmlformats.org/officeDocument/2006/relationships/hyperlink" Target="https://download.brainimagelibrary.org/85/f4/85f4b93699151f1c/819221461" TargetMode="External"/><Relationship Id="rId2784" Type="http://schemas.openxmlformats.org/officeDocument/2006/relationships/hyperlink" Target="https://download.brainimagelibrary.org/9a/d0/9ad0d3df8d000071/1043176394" TargetMode="External"/><Relationship Id="rId1454" Type="http://schemas.openxmlformats.org/officeDocument/2006/relationships/hyperlink" Target="https://download.brainimagelibrary.org/ef/b9/efb9b12ba2fab63d/770268110" TargetMode="External"/><Relationship Id="rId2785" Type="http://schemas.openxmlformats.org/officeDocument/2006/relationships/hyperlink" Target="https://download.brainimagelibrary.org/9a/d0/9ad0d3df8d000071/1043176395" TargetMode="External"/><Relationship Id="rId1444" Type="http://schemas.openxmlformats.org/officeDocument/2006/relationships/hyperlink" Target="https://download.brainimagelibrary.org/85/f4/85f4b93699151f1c/539736968" TargetMode="External"/><Relationship Id="rId2775" Type="http://schemas.openxmlformats.org/officeDocument/2006/relationships/hyperlink" Target="https://download.brainimagelibrary.org/9a/d0/9ad0d3df8d000071/1043176385" TargetMode="External"/><Relationship Id="rId1445" Type="http://schemas.openxmlformats.org/officeDocument/2006/relationships/hyperlink" Target="https://download.brainimagelibrary.org/85/f4/85f4b93699151f1c/542250240" TargetMode="External"/><Relationship Id="rId2776" Type="http://schemas.openxmlformats.org/officeDocument/2006/relationships/hyperlink" Target="https://download.brainimagelibrary.org/9a/d0/9ad0d3df8d000071/1043176386" TargetMode="External"/><Relationship Id="rId1446" Type="http://schemas.openxmlformats.org/officeDocument/2006/relationships/hyperlink" Target="https://download.brainimagelibrary.org/85/f4/85f4b93699151f1c/575810065" TargetMode="External"/><Relationship Id="rId2777" Type="http://schemas.openxmlformats.org/officeDocument/2006/relationships/hyperlink" Target="https://download.brainimagelibrary.org/9a/d0/9ad0d3df8d000071/1043176387" TargetMode="External"/><Relationship Id="rId1447" Type="http://schemas.openxmlformats.org/officeDocument/2006/relationships/hyperlink" Target="https://download.brainimagelibrary.org/85/f4/85f4b93699151f1c/819185246" TargetMode="External"/><Relationship Id="rId2778" Type="http://schemas.openxmlformats.org/officeDocument/2006/relationships/hyperlink" Target="https://download.brainimagelibrary.org/9a/d0/9ad0d3df8d000071/1043176388" TargetMode="External"/><Relationship Id="rId1448" Type="http://schemas.openxmlformats.org/officeDocument/2006/relationships/hyperlink" Target="https://download.brainimagelibrary.org/85/f4/85f4b93699151f1c/819194697" TargetMode="External"/><Relationship Id="rId2779" Type="http://schemas.openxmlformats.org/officeDocument/2006/relationships/hyperlink" Target="https://download.brainimagelibrary.org/9a/d0/9ad0d3df8d000071/1043176389" TargetMode="External"/><Relationship Id="rId1449" Type="http://schemas.openxmlformats.org/officeDocument/2006/relationships/hyperlink" Target="https://download.brainimagelibrary.org/85/f4/85f4b93699151f1c/819200626" TargetMode="External"/><Relationship Id="rId619" Type="http://schemas.openxmlformats.org/officeDocument/2006/relationships/hyperlink" Target="https://download.brainimagelibrary.org/49/77/49777378713bb584/tissue6/" TargetMode="External"/><Relationship Id="rId618" Type="http://schemas.openxmlformats.org/officeDocument/2006/relationships/hyperlink" Target="https://download.brainimagelibrary.org/49/77/49777378713bb584/tissue5/" TargetMode="External"/><Relationship Id="rId613" Type="http://schemas.openxmlformats.org/officeDocument/2006/relationships/hyperlink" Target="https://download.brainimagelibrary.org/49/77/49777378713bb584/tissue11/" TargetMode="External"/><Relationship Id="rId612" Type="http://schemas.openxmlformats.org/officeDocument/2006/relationships/hyperlink" Target="https://download.brainimagelibrary.org/49/77/49777378713bb584/tissue10/" TargetMode="External"/><Relationship Id="rId611" Type="http://schemas.openxmlformats.org/officeDocument/2006/relationships/hyperlink" Target="https://download.brainimagelibrary.org/49/77/49777378713bb584/tissue1/" TargetMode="External"/><Relationship Id="rId610" Type="http://schemas.openxmlformats.org/officeDocument/2006/relationships/hyperlink" Target="https://download.brainimagelibrary.org/f1/6e/f16e93e3ff05538e/2018Q4_U19CSHL/SW180305-01A/" TargetMode="External"/><Relationship Id="rId617" Type="http://schemas.openxmlformats.org/officeDocument/2006/relationships/hyperlink" Target="https://download.brainimagelibrary.org/49/77/49777378713bb584/tissue4/" TargetMode="External"/><Relationship Id="rId616" Type="http://schemas.openxmlformats.org/officeDocument/2006/relationships/hyperlink" Target="https://download.brainimagelibrary.org/49/77/49777378713bb584/tissue3/" TargetMode="External"/><Relationship Id="rId615" Type="http://schemas.openxmlformats.org/officeDocument/2006/relationships/hyperlink" Target="https://download.brainimagelibrary.org/49/77/49777378713bb584/tissue2/" TargetMode="External"/><Relationship Id="rId614" Type="http://schemas.openxmlformats.org/officeDocument/2006/relationships/hyperlink" Target="https://download.brainimagelibrary.org/49/77/49777378713bb584/tissue12/" TargetMode="External"/><Relationship Id="rId2770" Type="http://schemas.openxmlformats.org/officeDocument/2006/relationships/hyperlink" Target="https://download.brainimagelibrary.org/9a/d0/9ad0d3df8d000071/1043176380" TargetMode="External"/><Relationship Id="rId1440" Type="http://schemas.openxmlformats.org/officeDocument/2006/relationships/hyperlink" Target="https://download.brainimagelibrary.org/85/f4/85f4b93699151f1c/1058768573" TargetMode="External"/><Relationship Id="rId2771" Type="http://schemas.openxmlformats.org/officeDocument/2006/relationships/hyperlink" Target="https://download.brainimagelibrary.org/9a/d0/9ad0d3df8d000071/1043176381" TargetMode="External"/><Relationship Id="rId1441" Type="http://schemas.openxmlformats.org/officeDocument/2006/relationships/hyperlink" Target="https://download.brainimagelibrary.org/85/f4/85f4b93699151f1c/539733464" TargetMode="External"/><Relationship Id="rId2772" Type="http://schemas.openxmlformats.org/officeDocument/2006/relationships/hyperlink" Target="https://download.brainimagelibrary.org/9a/d0/9ad0d3df8d000071/1043176382" TargetMode="External"/><Relationship Id="rId1442" Type="http://schemas.openxmlformats.org/officeDocument/2006/relationships/hyperlink" Target="https://download.brainimagelibrary.org/85/f4/85f4b93699151f1c/539736925" TargetMode="External"/><Relationship Id="rId2773" Type="http://schemas.openxmlformats.org/officeDocument/2006/relationships/hyperlink" Target="https://download.brainimagelibrary.org/9a/d0/9ad0d3df8d000071/1043176383" TargetMode="External"/><Relationship Id="rId1443" Type="http://schemas.openxmlformats.org/officeDocument/2006/relationships/hyperlink" Target="https://download.brainimagelibrary.org/85/f4/85f4b93699151f1c/539736965" TargetMode="External"/><Relationship Id="rId2774" Type="http://schemas.openxmlformats.org/officeDocument/2006/relationships/hyperlink" Target="https://download.brainimagelibrary.org/9a/d0/9ad0d3df8d000071/1043176384" TargetMode="External"/><Relationship Id="rId1477" Type="http://schemas.openxmlformats.org/officeDocument/2006/relationships/hyperlink" Target="https://download.brainimagelibrary.org/dd/90/dd90893e7193151f/1001425139" TargetMode="External"/><Relationship Id="rId4503" Type="http://schemas.openxmlformats.org/officeDocument/2006/relationships/hyperlink" Target="https://download.brainimagelibrary.org/66/1c/661c149b88466f91/0539046762/" TargetMode="External"/><Relationship Id="rId1478" Type="http://schemas.openxmlformats.org/officeDocument/2006/relationships/hyperlink" Target="https://download.brainimagelibrary.org/dd/90/dd90893e7193151f/1001449781" TargetMode="External"/><Relationship Id="rId4502" Type="http://schemas.openxmlformats.org/officeDocument/2006/relationships/hyperlink" Target="https://download.brainimagelibrary.org/0d/89/0d89ff2f52ee3323/P56_JL0282/STPT" TargetMode="External"/><Relationship Id="rId1479" Type="http://schemas.openxmlformats.org/officeDocument/2006/relationships/hyperlink" Target="https://download.brainimagelibrary.org/dd/90/dd90893e7193151f/1001462085" TargetMode="External"/><Relationship Id="rId4505" Type="http://schemas.openxmlformats.org/officeDocument/2006/relationships/hyperlink" Target="https://download.brainimagelibrary.org/66/1c/661c149b88466f91/0539059472/" TargetMode="External"/><Relationship Id="rId4504" Type="http://schemas.openxmlformats.org/officeDocument/2006/relationships/hyperlink" Target="https://download.brainimagelibrary.org/66/1c/661c149b88466f91/0539051364/" TargetMode="External"/><Relationship Id="rId4507" Type="http://schemas.openxmlformats.org/officeDocument/2006/relationships/hyperlink" Target="https://download.brainimagelibrary.org/66/1c/661c149b88466f91/0539059963/" TargetMode="External"/><Relationship Id="rId4506" Type="http://schemas.openxmlformats.org/officeDocument/2006/relationships/hyperlink" Target="https://download.brainimagelibrary.org/66/1c/661c149b88466f91/0539059498/" TargetMode="External"/><Relationship Id="rId4509" Type="http://schemas.openxmlformats.org/officeDocument/2006/relationships/hyperlink" Target="https://download.brainimagelibrary.org/c0/d6/c0d6d92d03e41427/0500313299" TargetMode="External"/><Relationship Id="rId4508" Type="http://schemas.openxmlformats.org/officeDocument/2006/relationships/hyperlink" Target="https://download.brainimagelibrary.org/66/1c/661c149b88466f91/0539059988/" TargetMode="External"/><Relationship Id="rId646" Type="http://schemas.openxmlformats.org/officeDocument/2006/relationships/hyperlink" Target="https://download.brainimagelibrary.org/27/6e/276e61d1a10d7b34" TargetMode="External"/><Relationship Id="rId645" Type="http://schemas.openxmlformats.org/officeDocument/2006/relationships/hyperlink" Target="https://download.brainimagelibrary.org/26/47/26477cde26f61f7c" TargetMode="External"/><Relationship Id="rId644" Type="http://schemas.openxmlformats.org/officeDocument/2006/relationships/hyperlink" Target="https://download.brainimagelibrary.org/25/9b/259bb346761fcdae/" TargetMode="External"/><Relationship Id="rId643" Type="http://schemas.openxmlformats.org/officeDocument/2006/relationships/hyperlink" Target="https://download.brainimagelibrary.org/22/e8/22e84e8aa9d42dcc" TargetMode="External"/><Relationship Id="rId649" Type="http://schemas.openxmlformats.org/officeDocument/2006/relationships/hyperlink" Target="https://download.brainimagelibrary.org/2f/1c/2f1c0012116acbb8" TargetMode="External"/><Relationship Id="rId648" Type="http://schemas.openxmlformats.org/officeDocument/2006/relationships/hyperlink" Target="https://download.brainimagelibrary.org/29/a1/29a1b8384b1e6485" TargetMode="External"/><Relationship Id="rId647" Type="http://schemas.openxmlformats.org/officeDocument/2006/relationships/hyperlink" Target="https://download.brainimagelibrary.org/28/a7/28a70a2242a63091" TargetMode="External"/><Relationship Id="rId1470" Type="http://schemas.openxmlformats.org/officeDocument/2006/relationships/hyperlink" Target="https://download.brainimagelibrary.org/3e/35/3e3553203fc355ed/592532014" TargetMode="External"/><Relationship Id="rId1471" Type="http://schemas.openxmlformats.org/officeDocument/2006/relationships/hyperlink" Target="https://download.brainimagelibrary.org/3e/35/3e3553203fc355ed/595572609" TargetMode="External"/><Relationship Id="rId1472" Type="http://schemas.openxmlformats.org/officeDocument/2006/relationships/hyperlink" Target="https://download.brainimagelibrary.org/3e/35/3e3553203fc355ed/595583062" TargetMode="External"/><Relationship Id="rId642" Type="http://schemas.openxmlformats.org/officeDocument/2006/relationships/hyperlink" Target="https://download.brainimagelibrary.org/1e/2a/1e2a02af2359bc99" TargetMode="External"/><Relationship Id="rId1473" Type="http://schemas.openxmlformats.org/officeDocument/2006/relationships/hyperlink" Target="https://download.brainimagelibrary.org/3e/35/3e3553203fc355ed/596898838" TargetMode="External"/><Relationship Id="rId641" Type="http://schemas.openxmlformats.org/officeDocument/2006/relationships/hyperlink" Target="https://download.brainimagelibrary.org/1c/5a/1c5a46411536514c" TargetMode="External"/><Relationship Id="rId1474" Type="http://schemas.openxmlformats.org/officeDocument/2006/relationships/hyperlink" Target="https://download.brainimagelibrary.org/3e/35/3e3553203fc355ed/596907611" TargetMode="External"/><Relationship Id="rId640" Type="http://schemas.openxmlformats.org/officeDocument/2006/relationships/hyperlink" Target="https://download.brainimagelibrary.org/12/48/12489918115f6fe0/" TargetMode="External"/><Relationship Id="rId1475" Type="http://schemas.openxmlformats.org/officeDocument/2006/relationships/hyperlink" Target="https://download.brainimagelibrary.org/3e/35/3e3553203fc355ed/602165685" TargetMode="External"/><Relationship Id="rId4501" Type="http://schemas.openxmlformats.org/officeDocument/2006/relationships/hyperlink" Target="https://download.brainimagelibrary.org/0d/89/0d89ff2f52ee3323/P56_JL0084/STPT" TargetMode="External"/><Relationship Id="rId1476" Type="http://schemas.openxmlformats.org/officeDocument/2006/relationships/hyperlink" Target="https://download.brainimagelibrary.org/dd/90/dd90893e7193151f/1001422905" TargetMode="External"/><Relationship Id="rId4500" Type="http://schemas.openxmlformats.org/officeDocument/2006/relationships/hyperlink" Target="https://download.brainimagelibrary.org/0d/89/0d89ff2f52ee3323/P14_JL0284/STPT" TargetMode="External"/><Relationship Id="rId1466" Type="http://schemas.openxmlformats.org/officeDocument/2006/relationships/hyperlink" Target="https://download.brainimagelibrary.org/3e/35/3e3553203fc355ed/569871062" TargetMode="External"/><Relationship Id="rId2797" Type="http://schemas.openxmlformats.org/officeDocument/2006/relationships/hyperlink" Target="https://download.brainimagelibrary.org/9a/d0/9ad0d3df8d000071/1043176407" TargetMode="External"/><Relationship Id="rId1467" Type="http://schemas.openxmlformats.org/officeDocument/2006/relationships/hyperlink" Target="https://download.brainimagelibrary.org/3e/35/3e3553203fc355ed/571715966" TargetMode="External"/><Relationship Id="rId2798" Type="http://schemas.openxmlformats.org/officeDocument/2006/relationships/hyperlink" Target="https://download.brainimagelibrary.org/9a/d0/9ad0d3df8d000071/1043176408" TargetMode="External"/><Relationship Id="rId1468" Type="http://schemas.openxmlformats.org/officeDocument/2006/relationships/hyperlink" Target="https://download.brainimagelibrary.org/3e/35/3e3553203fc355ed/571732727" TargetMode="External"/><Relationship Id="rId2799" Type="http://schemas.openxmlformats.org/officeDocument/2006/relationships/hyperlink" Target="https://download.brainimagelibrary.org/9a/d0/9ad0d3df8d000071/1043176409" TargetMode="External"/><Relationship Id="rId1469" Type="http://schemas.openxmlformats.org/officeDocument/2006/relationships/hyperlink" Target="https://download.brainimagelibrary.org/3e/35/3e3553203fc355ed/592479953" TargetMode="External"/><Relationship Id="rId635" Type="http://schemas.openxmlformats.org/officeDocument/2006/relationships/hyperlink" Target="https://download.brainimagelibrary.org/06/02/06024b37df98fa08" TargetMode="External"/><Relationship Id="rId634" Type="http://schemas.openxmlformats.org/officeDocument/2006/relationships/hyperlink" Target="https://download.brainimagelibrary.org/02/cc/02cc9f44efb33329" TargetMode="External"/><Relationship Id="rId633" Type="http://schemas.openxmlformats.org/officeDocument/2006/relationships/hyperlink" Target="https://download.brainimagelibrary.org/02/88/028883deee63b094" TargetMode="External"/><Relationship Id="rId632" Type="http://schemas.openxmlformats.org/officeDocument/2006/relationships/hyperlink" Target="https://download.brainimagelibrary.org/01/e3/01e3d665ebd098ea" TargetMode="External"/><Relationship Id="rId639" Type="http://schemas.openxmlformats.org/officeDocument/2006/relationships/hyperlink" Target="https://download.brainimagelibrary.org/0e/c8/0ec84cd3c8b99b0a" TargetMode="External"/><Relationship Id="rId638" Type="http://schemas.openxmlformats.org/officeDocument/2006/relationships/hyperlink" Target="https://download.brainimagelibrary.org/0a/20/0a20da181b961239" TargetMode="External"/><Relationship Id="rId637" Type="http://schemas.openxmlformats.org/officeDocument/2006/relationships/hyperlink" Target="https://download.brainimagelibrary.org/08/2a/082a0c96831e73ad/" TargetMode="External"/><Relationship Id="rId636" Type="http://schemas.openxmlformats.org/officeDocument/2006/relationships/hyperlink" Target="https://download.brainimagelibrary.org/07/50/07504513d424f013/" TargetMode="External"/><Relationship Id="rId2790" Type="http://schemas.openxmlformats.org/officeDocument/2006/relationships/hyperlink" Target="https://download.brainimagelibrary.org/9a/d0/9ad0d3df8d000071/1043176400" TargetMode="External"/><Relationship Id="rId1460" Type="http://schemas.openxmlformats.org/officeDocument/2006/relationships/hyperlink" Target="https://download.brainimagelibrary.org/3e/35/3e3553203fc355ed/1055375149" TargetMode="External"/><Relationship Id="rId2791" Type="http://schemas.openxmlformats.org/officeDocument/2006/relationships/hyperlink" Target="https://download.brainimagelibrary.org/9a/d0/9ad0d3df8d000071/1043176401" TargetMode="External"/><Relationship Id="rId1461" Type="http://schemas.openxmlformats.org/officeDocument/2006/relationships/hyperlink" Target="https://download.brainimagelibrary.org/3e/35/3e3553203fc355ed/541549258" TargetMode="External"/><Relationship Id="rId2792" Type="http://schemas.openxmlformats.org/officeDocument/2006/relationships/hyperlink" Target="https://download.brainimagelibrary.org/9a/d0/9ad0d3df8d000071/1043176402" TargetMode="External"/><Relationship Id="rId631" Type="http://schemas.openxmlformats.org/officeDocument/2006/relationships/hyperlink" Target="https://download.brainimagelibrary.org/00/c5/00c5bada77a1e078" TargetMode="External"/><Relationship Id="rId1462" Type="http://schemas.openxmlformats.org/officeDocument/2006/relationships/hyperlink" Target="https://download.brainimagelibrary.org/3e/35/3e3553203fc355ed/541557114" TargetMode="External"/><Relationship Id="rId2793" Type="http://schemas.openxmlformats.org/officeDocument/2006/relationships/hyperlink" Target="https://download.brainimagelibrary.org/9a/d0/9ad0d3df8d000071/1043176403" TargetMode="External"/><Relationship Id="rId630" Type="http://schemas.openxmlformats.org/officeDocument/2006/relationships/hyperlink" Target="https://download.brainimagelibrary.org/f3/42/f3426dac5f53cd92" TargetMode="External"/><Relationship Id="rId1463" Type="http://schemas.openxmlformats.org/officeDocument/2006/relationships/hyperlink" Target="https://download.brainimagelibrary.org/3e/35/3e3553203fc355ed/562321141" TargetMode="External"/><Relationship Id="rId2794" Type="http://schemas.openxmlformats.org/officeDocument/2006/relationships/hyperlink" Target="https://download.brainimagelibrary.org/9a/d0/9ad0d3df8d000071/1043176404" TargetMode="External"/><Relationship Id="rId1464" Type="http://schemas.openxmlformats.org/officeDocument/2006/relationships/hyperlink" Target="https://download.brainimagelibrary.org/3e/35/3e3553203fc355ed/569835804" TargetMode="External"/><Relationship Id="rId2795" Type="http://schemas.openxmlformats.org/officeDocument/2006/relationships/hyperlink" Target="https://download.brainimagelibrary.org/9a/d0/9ad0d3df8d000071/1043176405" TargetMode="External"/><Relationship Id="rId1465" Type="http://schemas.openxmlformats.org/officeDocument/2006/relationships/hyperlink" Target="https://download.brainimagelibrary.org/3e/35/3e3553203fc355ed/569860121" TargetMode="External"/><Relationship Id="rId2796" Type="http://schemas.openxmlformats.org/officeDocument/2006/relationships/hyperlink" Target="https://download.brainimagelibrary.org/9a/d0/9ad0d3df8d000071/1043176406" TargetMode="External"/><Relationship Id="rId1411" Type="http://schemas.openxmlformats.org/officeDocument/2006/relationships/hyperlink" Target="https://download.brainimagelibrary.org/d6/d1/d6d13d0d30ebbb32/794276683/" TargetMode="External"/><Relationship Id="rId2742" Type="http://schemas.openxmlformats.org/officeDocument/2006/relationships/hyperlink" Target="https://download.brainimagelibrary.org/9a/d0/9ad0d3df8d000071/1043176352" TargetMode="External"/><Relationship Id="rId1412" Type="http://schemas.openxmlformats.org/officeDocument/2006/relationships/hyperlink" Target="https://download.brainimagelibrary.org/d6/d1/d6d13d0d30ebbb32/832627767/" TargetMode="External"/><Relationship Id="rId2743" Type="http://schemas.openxmlformats.org/officeDocument/2006/relationships/hyperlink" Target="https://download.brainimagelibrary.org/9a/d0/9ad0d3df8d000071/1043176353" TargetMode="External"/><Relationship Id="rId1413" Type="http://schemas.openxmlformats.org/officeDocument/2006/relationships/hyperlink" Target="https://download.brainimagelibrary.org/d8/33/d833ba8bd931f23f/1037452707" TargetMode="External"/><Relationship Id="rId2744" Type="http://schemas.openxmlformats.org/officeDocument/2006/relationships/hyperlink" Target="https://download.brainimagelibrary.org/9a/d0/9ad0d3df8d000071/1043176354" TargetMode="External"/><Relationship Id="rId1414" Type="http://schemas.openxmlformats.org/officeDocument/2006/relationships/hyperlink" Target="https://download.brainimagelibrary.org/d8/33/d833ba8bd931f23f/1037461069" TargetMode="External"/><Relationship Id="rId2745" Type="http://schemas.openxmlformats.org/officeDocument/2006/relationships/hyperlink" Target="https://download.brainimagelibrary.org/9a/d0/9ad0d3df8d000071/1043176355" TargetMode="External"/><Relationship Id="rId1415" Type="http://schemas.openxmlformats.org/officeDocument/2006/relationships/hyperlink" Target="https://download.brainimagelibrary.org/d8/33/d833ba8bd931f23f/1037468224" TargetMode="External"/><Relationship Id="rId2746" Type="http://schemas.openxmlformats.org/officeDocument/2006/relationships/hyperlink" Target="https://download.brainimagelibrary.org/9a/d0/9ad0d3df8d000071/1043176356" TargetMode="External"/><Relationship Id="rId1416" Type="http://schemas.openxmlformats.org/officeDocument/2006/relationships/hyperlink" Target="https://download.brainimagelibrary.org/d8/33/d833ba8bd931f23f/1049237275" TargetMode="External"/><Relationship Id="rId2747" Type="http://schemas.openxmlformats.org/officeDocument/2006/relationships/hyperlink" Target="https://download.brainimagelibrary.org/9a/d0/9ad0d3df8d000071/1043176357" TargetMode="External"/><Relationship Id="rId1417" Type="http://schemas.openxmlformats.org/officeDocument/2006/relationships/hyperlink" Target="https://download.brainimagelibrary.org/d8/33/d833ba8bd931f23f/1049254264" TargetMode="External"/><Relationship Id="rId2748" Type="http://schemas.openxmlformats.org/officeDocument/2006/relationships/hyperlink" Target="https://download.brainimagelibrary.org/9a/d0/9ad0d3df8d000071/1043176358" TargetMode="External"/><Relationship Id="rId1418" Type="http://schemas.openxmlformats.org/officeDocument/2006/relationships/hyperlink" Target="https://download.brainimagelibrary.org/d8/33/d833ba8bd931f23f/1058193059" TargetMode="External"/><Relationship Id="rId2749" Type="http://schemas.openxmlformats.org/officeDocument/2006/relationships/hyperlink" Target="https://download.brainimagelibrary.org/9a/d0/9ad0d3df8d000071/1043176359" TargetMode="External"/><Relationship Id="rId1419" Type="http://schemas.openxmlformats.org/officeDocument/2006/relationships/hyperlink" Target="https://download.brainimagelibrary.org/d8/33/d833ba8bd931f23f/1077530486" TargetMode="External"/><Relationship Id="rId2740" Type="http://schemas.openxmlformats.org/officeDocument/2006/relationships/hyperlink" Target="https://download.brainimagelibrary.org/9a/d0/9ad0d3df8d000071/1043176350" TargetMode="External"/><Relationship Id="rId1410" Type="http://schemas.openxmlformats.org/officeDocument/2006/relationships/hyperlink" Target="https://download.brainimagelibrary.org/d6/d1/d6d13d0d30ebbb32/793647709/" TargetMode="External"/><Relationship Id="rId2741" Type="http://schemas.openxmlformats.org/officeDocument/2006/relationships/hyperlink" Target="https://download.brainimagelibrary.org/9a/d0/9ad0d3df8d000071/1043176351" TargetMode="External"/><Relationship Id="rId1400" Type="http://schemas.openxmlformats.org/officeDocument/2006/relationships/hyperlink" Target="https://download.brainimagelibrary.org/d6/d1/d6d13d0d30ebbb32/785378321/" TargetMode="External"/><Relationship Id="rId2731" Type="http://schemas.openxmlformats.org/officeDocument/2006/relationships/hyperlink" Target="https://download.brainimagelibrary.org/9a/d0/9ad0d3df8d000071/1043176341" TargetMode="External"/><Relationship Id="rId1401" Type="http://schemas.openxmlformats.org/officeDocument/2006/relationships/hyperlink" Target="https://download.brainimagelibrary.org/d6/d1/d6d13d0d30ebbb32/785379684/" TargetMode="External"/><Relationship Id="rId2732" Type="http://schemas.openxmlformats.org/officeDocument/2006/relationships/hyperlink" Target="https://download.brainimagelibrary.org/9a/d0/9ad0d3df8d000071/1043176342" TargetMode="External"/><Relationship Id="rId1402" Type="http://schemas.openxmlformats.org/officeDocument/2006/relationships/hyperlink" Target="https://download.brainimagelibrary.org/d6/d1/d6d13d0d30ebbb32/786464137/" TargetMode="External"/><Relationship Id="rId2733" Type="http://schemas.openxmlformats.org/officeDocument/2006/relationships/hyperlink" Target="https://download.brainimagelibrary.org/9a/d0/9ad0d3df8d000071/1043176343" TargetMode="External"/><Relationship Id="rId1403" Type="http://schemas.openxmlformats.org/officeDocument/2006/relationships/hyperlink" Target="https://download.brainimagelibrary.org/d6/d1/d6d13d0d30ebbb32/786472956/" TargetMode="External"/><Relationship Id="rId2734" Type="http://schemas.openxmlformats.org/officeDocument/2006/relationships/hyperlink" Target="https://download.brainimagelibrary.org/9a/d0/9ad0d3df8d000071/1043176344" TargetMode="External"/><Relationship Id="rId1404" Type="http://schemas.openxmlformats.org/officeDocument/2006/relationships/hyperlink" Target="https://download.brainimagelibrary.org/d6/d1/d6d13d0d30ebbb32/786484903/" TargetMode="External"/><Relationship Id="rId2735" Type="http://schemas.openxmlformats.org/officeDocument/2006/relationships/hyperlink" Target="https://download.brainimagelibrary.org/9a/d0/9ad0d3df8d000071/1043176345" TargetMode="External"/><Relationship Id="rId1405" Type="http://schemas.openxmlformats.org/officeDocument/2006/relationships/hyperlink" Target="https://download.brainimagelibrary.org/d6/d1/d6d13d0d30ebbb32/786497332/" TargetMode="External"/><Relationship Id="rId2736" Type="http://schemas.openxmlformats.org/officeDocument/2006/relationships/hyperlink" Target="https://download.brainimagelibrary.org/9a/d0/9ad0d3df8d000071/1043176346" TargetMode="External"/><Relationship Id="rId1406" Type="http://schemas.openxmlformats.org/officeDocument/2006/relationships/hyperlink" Target="https://download.brainimagelibrary.org/d6/d1/d6d13d0d30ebbb32/786497938/" TargetMode="External"/><Relationship Id="rId2737" Type="http://schemas.openxmlformats.org/officeDocument/2006/relationships/hyperlink" Target="https://download.brainimagelibrary.org/9a/d0/9ad0d3df8d000071/1043176347" TargetMode="External"/><Relationship Id="rId1407" Type="http://schemas.openxmlformats.org/officeDocument/2006/relationships/hyperlink" Target="https://download.brainimagelibrary.org/d6/d1/d6d13d0d30ebbb32/786508373/" TargetMode="External"/><Relationship Id="rId2738" Type="http://schemas.openxmlformats.org/officeDocument/2006/relationships/hyperlink" Target="https://download.brainimagelibrary.org/9a/d0/9ad0d3df8d000071/1043176348" TargetMode="External"/><Relationship Id="rId1408" Type="http://schemas.openxmlformats.org/officeDocument/2006/relationships/hyperlink" Target="https://download.brainimagelibrary.org/d6/d1/d6d13d0d30ebbb32/787239157/" TargetMode="External"/><Relationship Id="rId2739" Type="http://schemas.openxmlformats.org/officeDocument/2006/relationships/hyperlink" Target="https://download.brainimagelibrary.org/9a/d0/9ad0d3df8d000071/1043176349" TargetMode="External"/><Relationship Id="rId1409" Type="http://schemas.openxmlformats.org/officeDocument/2006/relationships/hyperlink" Target="https://download.brainimagelibrary.org/d6/d1/d6d13d0d30ebbb32/793490645/" TargetMode="External"/><Relationship Id="rId2730" Type="http://schemas.openxmlformats.org/officeDocument/2006/relationships/hyperlink" Target="https://download.brainimagelibrary.org/9a/d0/9ad0d3df8d000071/1043176340" TargetMode="External"/><Relationship Id="rId1433" Type="http://schemas.openxmlformats.org/officeDocument/2006/relationships/hyperlink" Target="https://download.brainimagelibrary.org/d8/33/d833ba8bd931f23f/839221899" TargetMode="External"/><Relationship Id="rId2764" Type="http://schemas.openxmlformats.org/officeDocument/2006/relationships/hyperlink" Target="https://download.brainimagelibrary.org/9a/d0/9ad0d3df8d000071/1043176374" TargetMode="External"/><Relationship Id="rId1434" Type="http://schemas.openxmlformats.org/officeDocument/2006/relationships/hyperlink" Target="https://download.brainimagelibrary.org/d8/33/d833ba8bd931f23f/839222460" TargetMode="External"/><Relationship Id="rId2765" Type="http://schemas.openxmlformats.org/officeDocument/2006/relationships/hyperlink" Target="https://download.brainimagelibrary.org/9a/d0/9ad0d3df8d000071/1043176375" TargetMode="External"/><Relationship Id="rId1435" Type="http://schemas.openxmlformats.org/officeDocument/2006/relationships/hyperlink" Target="https://download.brainimagelibrary.org/d8/33/d833ba8bd931f23f/848629140" TargetMode="External"/><Relationship Id="rId2766" Type="http://schemas.openxmlformats.org/officeDocument/2006/relationships/hyperlink" Target="https://download.brainimagelibrary.org/9a/d0/9ad0d3df8d000071/1043176376" TargetMode="External"/><Relationship Id="rId1436" Type="http://schemas.openxmlformats.org/officeDocument/2006/relationships/hyperlink" Target="https://download.brainimagelibrary.org/d8/33/d833ba8bd931f23f/848672037" TargetMode="External"/><Relationship Id="rId2767" Type="http://schemas.openxmlformats.org/officeDocument/2006/relationships/hyperlink" Target="https://download.brainimagelibrary.org/9a/d0/9ad0d3df8d000071/1043176377" TargetMode="External"/><Relationship Id="rId1437" Type="http://schemas.openxmlformats.org/officeDocument/2006/relationships/hyperlink" Target="https://download.brainimagelibrary.org/d8/33/d833ba8bd931f23f/893503755" TargetMode="External"/><Relationship Id="rId2768" Type="http://schemas.openxmlformats.org/officeDocument/2006/relationships/hyperlink" Target="https://download.brainimagelibrary.org/9a/d0/9ad0d3df8d000071/1043176378" TargetMode="External"/><Relationship Id="rId1438" Type="http://schemas.openxmlformats.org/officeDocument/2006/relationships/hyperlink" Target="https://download.brainimagelibrary.org/d8/33/d833ba8bd931f23f/894610619" TargetMode="External"/><Relationship Id="rId2769" Type="http://schemas.openxmlformats.org/officeDocument/2006/relationships/hyperlink" Target="https://download.brainimagelibrary.org/9a/d0/9ad0d3df8d000071/1043176379" TargetMode="External"/><Relationship Id="rId1439" Type="http://schemas.openxmlformats.org/officeDocument/2006/relationships/hyperlink" Target="https://download.brainimagelibrary.org/d8/33/d833ba8bd931f23f/932161443" TargetMode="External"/><Relationship Id="rId609" Type="http://schemas.openxmlformats.org/officeDocument/2006/relationships/hyperlink" Target="https://download.brainimagelibrary.org/e8/20/e820c8267a0cbedb/2018Q4_U01/SW180514-03A/" TargetMode="External"/><Relationship Id="rId608" Type="http://schemas.openxmlformats.org/officeDocument/2006/relationships/hyperlink" Target="https://download.brainimagelibrary.org/e8/20/e820c8267a0cbedb/2018Q4_U01/SW180514-04B/" TargetMode="External"/><Relationship Id="rId607" Type="http://schemas.openxmlformats.org/officeDocument/2006/relationships/hyperlink" Target="https://download.brainimagelibrary.org/ec/80/ec8077684d25fc8b/0539057363" TargetMode="External"/><Relationship Id="rId602" Type="http://schemas.openxmlformats.org/officeDocument/2006/relationships/hyperlink" Target="https://download.brainimagelibrary.org/dd/90/dd90893e7193151f/1067628255" TargetMode="External"/><Relationship Id="rId601" Type="http://schemas.openxmlformats.org/officeDocument/2006/relationships/hyperlink" Target="https://download.brainimagelibrary.org/dd/90/dd90893e7193151f/1067615877" TargetMode="External"/><Relationship Id="rId600" Type="http://schemas.openxmlformats.org/officeDocument/2006/relationships/hyperlink" Target="https://download.brainimagelibrary.org/dd/90/dd90893e7193151f/1067605482" TargetMode="External"/><Relationship Id="rId606" Type="http://schemas.openxmlformats.org/officeDocument/2006/relationships/hyperlink" Target="https://download.brainimagelibrary.org/ec/80/ec8077684d25fc8b/0539057143" TargetMode="External"/><Relationship Id="rId605" Type="http://schemas.openxmlformats.org/officeDocument/2006/relationships/hyperlink" Target="https://download.brainimagelibrary.org/f1/dc/f1dcaeb016197373/339952-17782" TargetMode="External"/><Relationship Id="rId604" Type="http://schemas.openxmlformats.org/officeDocument/2006/relationships/hyperlink" Target="https://download.brainimagelibrary.org/b4/d4/b4d4211078a67217/17782/" TargetMode="External"/><Relationship Id="rId603" Type="http://schemas.openxmlformats.org/officeDocument/2006/relationships/hyperlink" Target="https://download.brainimagelibrary.org/b4/d4/b4d4211078a67217/17781/" TargetMode="External"/><Relationship Id="rId2760" Type="http://schemas.openxmlformats.org/officeDocument/2006/relationships/hyperlink" Target="https://download.brainimagelibrary.org/9a/d0/9ad0d3df8d000071/1043176370" TargetMode="External"/><Relationship Id="rId1430" Type="http://schemas.openxmlformats.org/officeDocument/2006/relationships/hyperlink" Target="https://download.brainimagelibrary.org/d8/33/d833ba8bd931f23f/828754192" TargetMode="External"/><Relationship Id="rId2761" Type="http://schemas.openxmlformats.org/officeDocument/2006/relationships/hyperlink" Target="https://download.brainimagelibrary.org/9a/d0/9ad0d3df8d000071/1043176371" TargetMode="External"/><Relationship Id="rId1431" Type="http://schemas.openxmlformats.org/officeDocument/2006/relationships/hyperlink" Target="https://download.brainimagelibrary.org/d8/33/d833ba8bd931f23f/828758585" TargetMode="External"/><Relationship Id="rId2762" Type="http://schemas.openxmlformats.org/officeDocument/2006/relationships/hyperlink" Target="https://download.brainimagelibrary.org/9a/d0/9ad0d3df8d000071/1043176372" TargetMode="External"/><Relationship Id="rId1432" Type="http://schemas.openxmlformats.org/officeDocument/2006/relationships/hyperlink" Target="https://download.brainimagelibrary.org/d8/33/d833ba8bd931f23f/832639358" TargetMode="External"/><Relationship Id="rId2763" Type="http://schemas.openxmlformats.org/officeDocument/2006/relationships/hyperlink" Target="https://download.brainimagelibrary.org/9a/d0/9ad0d3df8d000071/1043176373" TargetMode="External"/><Relationship Id="rId1422" Type="http://schemas.openxmlformats.org/officeDocument/2006/relationships/hyperlink" Target="https://download.brainimagelibrary.org/d8/33/d833ba8bd931f23f/562321141" TargetMode="External"/><Relationship Id="rId2753" Type="http://schemas.openxmlformats.org/officeDocument/2006/relationships/hyperlink" Target="https://download.brainimagelibrary.org/9a/d0/9ad0d3df8d000071/1043176363" TargetMode="External"/><Relationship Id="rId1423" Type="http://schemas.openxmlformats.org/officeDocument/2006/relationships/hyperlink" Target="https://download.brainimagelibrary.org/d8/33/d833ba8bd931f23f/569871062" TargetMode="External"/><Relationship Id="rId2754" Type="http://schemas.openxmlformats.org/officeDocument/2006/relationships/hyperlink" Target="https://download.brainimagelibrary.org/9a/d0/9ad0d3df8d000071/1043176364" TargetMode="External"/><Relationship Id="rId1424" Type="http://schemas.openxmlformats.org/officeDocument/2006/relationships/hyperlink" Target="https://download.brainimagelibrary.org/d8/33/d833ba8bd931f23f/571715966" TargetMode="External"/><Relationship Id="rId2755" Type="http://schemas.openxmlformats.org/officeDocument/2006/relationships/hyperlink" Target="https://download.brainimagelibrary.org/9a/d0/9ad0d3df8d000071/1043176365" TargetMode="External"/><Relationship Id="rId1425" Type="http://schemas.openxmlformats.org/officeDocument/2006/relationships/hyperlink" Target="https://download.brainimagelibrary.org/d8/33/d833ba8bd931f23f/592479953" TargetMode="External"/><Relationship Id="rId2756" Type="http://schemas.openxmlformats.org/officeDocument/2006/relationships/hyperlink" Target="https://download.brainimagelibrary.org/9a/d0/9ad0d3df8d000071/1043176366" TargetMode="External"/><Relationship Id="rId1426" Type="http://schemas.openxmlformats.org/officeDocument/2006/relationships/hyperlink" Target="https://download.brainimagelibrary.org/d8/33/d833ba8bd931f23f/596907611" TargetMode="External"/><Relationship Id="rId2757" Type="http://schemas.openxmlformats.org/officeDocument/2006/relationships/hyperlink" Target="https://download.brainimagelibrary.org/9a/d0/9ad0d3df8d000071/1043176367" TargetMode="External"/><Relationship Id="rId1427" Type="http://schemas.openxmlformats.org/officeDocument/2006/relationships/hyperlink" Target="https://download.brainimagelibrary.org/d8/33/d833ba8bd931f23f/685811622" TargetMode="External"/><Relationship Id="rId2758" Type="http://schemas.openxmlformats.org/officeDocument/2006/relationships/hyperlink" Target="https://download.brainimagelibrary.org/9a/d0/9ad0d3df8d000071/1043176368" TargetMode="External"/><Relationship Id="rId1428" Type="http://schemas.openxmlformats.org/officeDocument/2006/relationships/hyperlink" Target="https://download.brainimagelibrary.org/d8/33/d833ba8bd931f23f/695505884" TargetMode="External"/><Relationship Id="rId2759" Type="http://schemas.openxmlformats.org/officeDocument/2006/relationships/hyperlink" Target="https://download.brainimagelibrary.org/9a/d0/9ad0d3df8d000071/1043176369" TargetMode="External"/><Relationship Id="rId1429" Type="http://schemas.openxmlformats.org/officeDocument/2006/relationships/hyperlink" Target="https://download.brainimagelibrary.org/d8/33/d833ba8bd931f23f/732141043" TargetMode="External"/><Relationship Id="rId2750" Type="http://schemas.openxmlformats.org/officeDocument/2006/relationships/hyperlink" Target="https://download.brainimagelibrary.org/9a/d0/9ad0d3df8d000071/1043176360" TargetMode="External"/><Relationship Id="rId1420" Type="http://schemas.openxmlformats.org/officeDocument/2006/relationships/hyperlink" Target="https://download.brainimagelibrary.org/d8/33/d833ba8bd931f23f/1089235664" TargetMode="External"/><Relationship Id="rId2751" Type="http://schemas.openxmlformats.org/officeDocument/2006/relationships/hyperlink" Target="https://download.brainimagelibrary.org/9a/d0/9ad0d3df8d000071/1043176361" TargetMode="External"/><Relationship Id="rId1421" Type="http://schemas.openxmlformats.org/officeDocument/2006/relationships/hyperlink" Target="https://download.brainimagelibrary.org/d8/33/d833ba8bd931f23f/1089235826" TargetMode="External"/><Relationship Id="rId2752" Type="http://schemas.openxmlformats.org/officeDocument/2006/relationships/hyperlink" Target="https://download.brainimagelibrary.org/9a/d0/9ad0d3df8d000071/1043176362" TargetMode="External"/><Relationship Id="rId3238" Type="http://schemas.openxmlformats.org/officeDocument/2006/relationships/hyperlink" Target="https://download.brainimagelibrary.org/4d/f4/4df47c6fce942104/0539046618/" TargetMode="External"/><Relationship Id="rId4569" Type="http://schemas.openxmlformats.org/officeDocument/2006/relationships/hyperlink" Target="https://download.brainimagelibrary.org/de/b0/deb06cc85641311e/MD01-1_Lvl1_Stitched/" TargetMode="External"/><Relationship Id="rId3237" Type="http://schemas.openxmlformats.org/officeDocument/2006/relationships/hyperlink" Target="https://download.brainimagelibrary.org/4d/f4/4df47c6fce942104/0539046572/" TargetMode="External"/><Relationship Id="rId4568" Type="http://schemas.openxmlformats.org/officeDocument/2006/relationships/hyperlink" Target="https://download.brainimagelibrary.org/de/39/de395d981800595d/TME20-1_Lvl0_Tiles/" TargetMode="External"/><Relationship Id="rId3239" Type="http://schemas.openxmlformats.org/officeDocument/2006/relationships/hyperlink" Target="https://download.brainimagelibrary.org/4d/f4/4df47c6fce942104/0539046810/" TargetMode="External"/><Relationship Id="rId3230" Type="http://schemas.openxmlformats.org/officeDocument/2006/relationships/hyperlink" Target="https://download.brainimagelibrary.org/10/f1/10f1547a2cfccd2e/0539071935/" TargetMode="External"/><Relationship Id="rId4561" Type="http://schemas.openxmlformats.org/officeDocument/2006/relationships/hyperlink" Target="https://download.brainimagelibrary.org/b1/43/b1432fd9edfdf8ee/TME10-1_Lvl0_Tiles/" TargetMode="External"/><Relationship Id="rId4560" Type="http://schemas.openxmlformats.org/officeDocument/2006/relationships/hyperlink" Target="https://download.brainimagelibrary.org/af/09/af0948656f3bbf47/TME19-1_Lvl1_Stitched/" TargetMode="External"/><Relationship Id="rId3232" Type="http://schemas.openxmlformats.org/officeDocument/2006/relationships/hyperlink" Target="https://download.brainimagelibrary.org/10/f1/10f1547a2cfccd2e/0539071981/" TargetMode="External"/><Relationship Id="rId4563" Type="http://schemas.openxmlformats.org/officeDocument/2006/relationships/hyperlink" Target="https://download.brainimagelibrary.org/b5/78/b578bcc156434d3d/TME18-1_Lvl0_Tiles/" TargetMode="External"/><Relationship Id="rId3231" Type="http://schemas.openxmlformats.org/officeDocument/2006/relationships/hyperlink" Target="https://download.brainimagelibrary.org/10/f1/10f1547a2cfccd2e/0539071955/" TargetMode="External"/><Relationship Id="rId4562" Type="http://schemas.openxmlformats.org/officeDocument/2006/relationships/hyperlink" Target="https://download.brainimagelibrary.org/b5/1e/b51ee9faa2633f31/TME20-1_Lvl1_Stitched/" TargetMode="External"/><Relationship Id="rId3234" Type="http://schemas.openxmlformats.org/officeDocument/2006/relationships/hyperlink" Target="https://download.brainimagelibrary.org/10/f1/10f1547a2cfccd2e/0539072111/" TargetMode="External"/><Relationship Id="rId4565" Type="http://schemas.openxmlformats.org/officeDocument/2006/relationships/hyperlink" Target="https://download.brainimagelibrary.org/ce/06/ce063022f835448c/" TargetMode="External"/><Relationship Id="rId3233" Type="http://schemas.openxmlformats.org/officeDocument/2006/relationships/hyperlink" Target="https://download.brainimagelibrary.org/10/f1/10f1547a2cfccd2e/0539072095/" TargetMode="External"/><Relationship Id="rId4564" Type="http://schemas.openxmlformats.org/officeDocument/2006/relationships/hyperlink" Target="https://download.brainimagelibrary.org/c4/9e/c49e7d00ff9f1dd9" TargetMode="External"/><Relationship Id="rId3236" Type="http://schemas.openxmlformats.org/officeDocument/2006/relationships/hyperlink" Target="https://download.brainimagelibrary.org/4d/f4/4df47c6fce942104/0539046453/" TargetMode="External"/><Relationship Id="rId4567" Type="http://schemas.openxmlformats.org/officeDocument/2006/relationships/hyperlink" Target="https://download.brainimagelibrary.org/dc/da/dcda8cee92379bd1/" TargetMode="External"/><Relationship Id="rId3235" Type="http://schemas.openxmlformats.org/officeDocument/2006/relationships/hyperlink" Target="https://download.brainimagelibrary.org/4d/f4/4df47c6fce942104/0539046438/" TargetMode="External"/><Relationship Id="rId4566" Type="http://schemas.openxmlformats.org/officeDocument/2006/relationships/hyperlink" Target="https://download.brainimagelibrary.org/d7/7a/d77ac4bce2f0adf9/" TargetMode="External"/><Relationship Id="rId3227" Type="http://schemas.openxmlformats.org/officeDocument/2006/relationships/hyperlink" Target="https://download.brainimagelibrary.org/10/f1/10f1547a2cfccd2e/0539071383/" TargetMode="External"/><Relationship Id="rId4558" Type="http://schemas.openxmlformats.org/officeDocument/2006/relationships/hyperlink" Target="https://download.brainimagelibrary.org/a4/0e/a40eac7d32a2df23/TME10-1_Lvl1_Stitched/" TargetMode="External"/><Relationship Id="rId3226" Type="http://schemas.openxmlformats.org/officeDocument/2006/relationships/hyperlink" Target="https://download.brainimagelibrary.org/10/f1/10f1547a2cfccd2e/0539071357/" TargetMode="External"/><Relationship Id="rId4557" Type="http://schemas.openxmlformats.org/officeDocument/2006/relationships/hyperlink" Target="https://download.brainimagelibrary.org/85/d4/85d4cb05d54621c5/TME10-3_Lvl0_Tiles/" TargetMode="External"/><Relationship Id="rId3229" Type="http://schemas.openxmlformats.org/officeDocument/2006/relationships/hyperlink" Target="https://download.brainimagelibrary.org/10/f1/10f1547a2cfccd2e/0539071911/" TargetMode="External"/><Relationship Id="rId3228" Type="http://schemas.openxmlformats.org/officeDocument/2006/relationships/hyperlink" Target="https://download.brainimagelibrary.org/10/f1/10f1547a2cfccd2e/0539071391/" TargetMode="External"/><Relationship Id="rId4559" Type="http://schemas.openxmlformats.org/officeDocument/2006/relationships/hyperlink" Target="https://download.brainimagelibrary.org/ae/e5/aee5f45f9a3d7cba/D2M312-1_Lvl1_Stitched/" TargetMode="External"/><Relationship Id="rId699" Type="http://schemas.openxmlformats.org/officeDocument/2006/relationships/hyperlink" Target="https://download.brainimagelibrary.org/9a/53/9a53a80e937b1ec0" TargetMode="External"/><Relationship Id="rId698" Type="http://schemas.openxmlformats.org/officeDocument/2006/relationships/hyperlink" Target="https://download.brainimagelibrary.org/98/51/98513d30a768d88d" TargetMode="External"/><Relationship Id="rId693" Type="http://schemas.openxmlformats.org/officeDocument/2006/relationships/hyperlink" Target="https://download.brainimagelibrary.org/92/1f/921f1d1f59387752" TargetMode="External"/><Relationship Id="rId4550" Type="http://schemas.openxmlformats.org/officeDocument/2006/relationships/hyperlink" Target="https://download.brainimagelibrary.org/57/c8/57c8b35c15678f61/D2M312-2_Lvl0_Tiles/" TargetMode="External"/><Relationship Id="rId692" Type="http://schemas.openxmlformats.org/officeDocument/2006/relationships/hyperlink" Target="https://download.brainimagelibrary.org/91/a1/91a101ad4349e323" TargetMode="External"/><Relationship Id="rId691" Type="http://schemas.openxmlformats.org/officeDocument/2006/relationships/hyperlink" Target="https://download.brainimagelibrary.org/8e/0a/8e0a339ebe899e6e" TargetMode="External"/><Relationship Id="rId3221" Type="http://schemas.openxmlformats.org/officeDocument/2006/relationships/hyperlink" Target="https://download.brainimagelibrary.org/10/f1/10f1547a2cfccd2e/0539061425/" TargetMode="External"/><Relationship Id="rId4552" Type="http://schemas.openxmlformats.org/officeDocument/2006/relationships/hyperlink" Target="https://download.brainimagelibrary.org/67/1f/671f1633ff0c4a4b/TME09-1_Lvl1_Stitched/" TargetMode="External"/><Relationship Id="rId690" Type="http://schemas.openxmlformats.org/officeDocument/2006/relationships/hyperlink" Target="https://download.brainimagelibrary.org/8a/c6/8ac62bbadc4a5186" TargetMode="External"/><Relationship Id="rId3220" Type="http://schemas.openxmlformats.org/officeDocument/2006/relationships/hyperlink" Target="https://download.brainimagelibrary.org/10/f1/10f1547a2cfccd2e/0539061287/" TargetMode="External"/><Relationship Id="rId4551" Type="http://schemas.openxmlformats.org/officeDocument/2006/relationships/hyperlink" Target="https://download.brainimagelibrary.org/61/1e/611e77721c415b8f/D2M312-1_Lvl0_Tiles/" TargetMode="External"/><Relationship Id="rId697" Type="http://schemas.openxmlformats.org/officeDocument/2006/relationships/hyperlink" Target="https://download.brainimagelibrary.org/97/02/970294e86ff75a67" TargetMode="External"/><Relationship Id="rId3223" Type="http://schemas.openxmlformats.org/officeDocument/2006/relationships/hyperlink" Target="https://download.brainimagelibrary.org/10/f1/10f1547a2cfccd2e/0539070421/" TargetMode="External"/><Relationship Id="rId4554" Type="http://schemas.openxmlformats.org/officeDocument/2006/relationships/hyperlink" Target="https://download.brainimagelibrary.org/78/3f/783f5f1d4a383091/MD01-1_Lvl0_Tiles/" TargetMode="External"/><Relationship Id="rId696" Type="http://schemas.openxmlformats.org/officeDocument/2006/relationships/hyperlink" Target="https://download.brainimagelibrary.org/95/cf/95cfa9a3667e7a7b" TargetMode="External"/><Relationship Id="rId3222" Type="http://schemas.openxmlformats.org/officeDocument/2006/relationships/hyperlink" Target="https://download.brainimagelibrary.org/10/f1/10f1547a2cfccd2e/0539070392/" TargetMode="External"/><Relationship Id="rId4553" Type="http://schemas.openxmlformats.org/officeDocument/2006/relationships/hyperlink" Target="https://download.brainimagelibrary.org/70/69/7069159a2fd02807/TME19-1_Lvl0_Tiles/" TargetMode="External"/><Relationship Id="rId695" Type="http://schemas.openxmlformats.org/officeDocument/2006/relationships/hyperlink" Target="https://download.brainimagelibrary.org/94/3c/943cd038a15d6526" TargetMode="External"/><Relationship Id="rId3225" Type="http://schemas.openxmlformats.org/officeDocument/2006/relationships/hyperlink" Target="https://download.brainimagelibrary.org/10/f1/10f1547a2cfccd2e/0539070517/" TargetMode="External"/><Relationship Id="rId4556" Type="http://schemas.openxmlformats.org/officeDocument/2006/relationships/hyperlink" Target="https://download.brainimagelibrary.org/80/49/804953e52d713d89/TME07-1_Lvl1_Stitched/" TargetMode="External"/><Relationship Id="rId694" Type="http://schemas.openxmlformats.org/officeDocument/2006/relationships/hyperlink" Target="https://download.brainimagelibrary.org/93/0d/930da80ad0342691" TargetMode="External"/><Relationship Id="rId3224" Type="http://schemas.openxmlformats.org/officeDocument/2006/relationships/hyperlink" Target="https://download.brainimagelibrary.org/10/f1/10f1547a2cfccd2e/0539070497/" TargetMode="External"/><Relationship Id="rId4555" Type="http://schemas.openxmlformats.org/officeDocument/2006/relationships/hyperlink" Target="https://download.brainimagelibrary.org/7a/e8/7ae89f72136ad981/D2M312-2_Lvl1_Stitched/" TargetMode="External"/><Relationship Id="rId3259" Type="http://schemas.openxmlformats.org/officeDocument/2006/relationships/hyperlink" Target="https://download.brainimagelibrary.org/4d/f4/4df47c6fce942104/0539047732/" TargetMode="External"/><Relationship Id="rId3250" Type="http://schemas.openxmlformats.org/officeDocument/2006/relationships/hyperlink" Target="https://download.brainimagelibrary.org/4d/f4/4df47c6fce942104/0539047308/" TargetMode="External"/><Relationship Id="rId4581" Type="http://schemas.openxmlformats.org/officeDocument/2006/relationships/hyperlink" Target="https://download.brainimagelibrary.org/43/13/4313f19e77acb6e8" TargetMode="External"/><Relationship Id="rId4580" Type="http://schemas.openxmlformats.org/officeDocument/2006/relationships/hyperlink" Target="https://download.brainimagelibrary.org/ff/cf/ffcf4563beae782e/" TargetMode="External"/><Relationship Id="rId3252" Type="http://schemas.openxmlformats.org/officeDocument/2006/relationships/hyperlink" Target="https://download.brainimagelibrary.org/4d/f4/4df47c6fce942104/0539047409/" TargetMode="External"/><Relationship Id="rId4583" Type="http://schemas.openxmlformats.org/officeDocument/2006/relationships/hyperlink" Target="https://download.brainimagelibrary.org/6a/24/6a2488bd4c5d3b80/" TargetMode="External"/><Relationship Id="rId3251" Type="http://schemas.openxmlformats.org/officeDocument/2006/relationships/hyperlink" Target="https://download.brainimagelibrary.org/4d/f4/4df47c6fce942104/0539047358/" TargetMode="External"/><Relationship Id="rId4582" Type="http://schemas.openxmlformats.org/officeDocument/2006/relationships/hyperlink" Target="https://download.brainimagelibrary.org/20/70/20700e0a395d6963/" TargetMode="External"/><Relationship Id="rId3254" Type="http://schemas.openxmlformats.org/officeDocument/2006/relationships/hyperlink" Target="https://download.brainimagelibrary.org/4d/f4/4df47c6fce942104/0539047538/" TargetMode="External"/><Relationship Id="rId4585" Type="http://schemas.openxmlformats.org/officeDocument/2006/relationships/hyperlink" Target="https://download.brainimagelibrary.org/01/fc/01fc78a11ef150d3/" TargetMode="External"/><Relationship Id="rId3253" Type="http://schemas.openxmlformats.org/officeDocument/2006/relationships/hyperlink" Target="https://download.brainimagelibrary.org/4d/f4/4df47c6fce942104/0539047496/" TargetMode="External"/><Relationship Id="rId4584" Type="http://schemas.openxmlformats.org/officeDocument/2006/relationships/hyperlink" Target="https://download.brainimagelibrary.org/e4/55/e4558a711d416221/" TargetMode="External"/><Relationship Id="rId3256" Type="http://schemas.openxmlformats.org/officeDocument/2006/relationships/hyperlink" Target="https://download.brainimagelibrary.org/4d/f4/4df47c6fce942104/0539047595/" TargetMode="External"/><Relationship Id="rId4587" Type="http://schemas.openxmlformats.org/officeDocument/2006/relationships/hyperlink" Target="https://download.brainimagelibrary.org/36/2b/362b266d7dae57b8/" TargetMode="External"/><Relationship Id="rId3255" Type="http://schemas.openxmlformats.org/officeDocument/2006/relationships/hyperlink" Target="https://download.brainimagelibrary.org/4d/f4/4df47c6fce942104/0539047542/" TargetMode="External"/><Relationship Id="rId4586" Type="http://schemas.openxmlformats.org/officeDocument/2006/relationships/hyperlink" Target="https://download.brainimagelibrary.org/24/bc/24bcc1d21cd445ce/1.0/" TargetMode="External"/><Relationship Id="rId3258" Type="http://schemas.openxmlformats.org/officeDocument/2006/relationships/hyperlink" Target="https://download.brainimagelibrary.org/4d/f4/4df47c6fce942104/0539047728/" TargetMode="External"/><Relationship Id="rId4589" Type="http://schemas.openxmlformats.org/officeDocument/2006/relationships/hyperlink" Target="https://download.brainimagelibrary.org/72/d5/72d53de0fb415ad2/1.0/" TargetMode="External"/><Relationship Id="rId3257" Type="http://schemas.openxmlformats.org/officeDocument/2006/relationships/hyperlink" Target="https://download.brainimagelibrary.org/4d/f4/4df47c6fce942104/0539047724/" TargetMode="External"/><Relationship Id="rId4588" Type="http://schemas.openxmlformats.org/officeDocument/2006/relationships/hyperlink" Target="https://download.brainimagelibrary.org/65/5a/655a1e0411b622a6/1.0/" TargetMode="External"/><Relationship Id="rId3249" Type="http://schemas.openxmlformats.org/officeDocument/2006/relationships/hyperlink" Target="https://download.brainimagelibrary.org/4d/f4/4df47c6fce942104/0539047225/" TargetMode="External"/><Relationship Id="rId3248" Type="http://schemas.openxmlformats.org/officeDocument/2006/relationships/hyperlink" Target="https://download.brainimagelibrary.org/4d/f4/4df47c6fce942104/0539047176/" TargetMode="External"/><Relationship Id="rId4579" Type="http://schemas.openxmlformats.org/officeDocument/2006/relationships/hyperlink" Target="https://download.brainimagelibrary.org/f7/7b/f77b09a1cc75386e" TargetMode="External"/><Relationship Id="rId4570" Type="http://schemas.openxmlformats.org/officeDocument/2006/relationships/hyperlink" Target="https://download.brainimagelibrary.org/de/d1/ded1c4d8e855ffb7/TME12-1_Lvl0_Tiles/" TargetMode="External"/><Relationship Id="rId3241" Type="http://schemas.openxmlformats.org/officeDocument/2006/relationships/hyperlink" Target="https://download.brainimagelibrary.org/4d/f4/4df47c6fce942104/0539046940/" TargetMode="External"/><Relationship Id="rId4572" Type="http://schemas.openxmlformats.org/officeDocument/2006/relationships/hyperlink" Target="https://download.brainimagelibrary.org/e2/cd/e2cd40a786686840/D2M309-1_Lvl1_Stitched" TargetMode="External"/><Relationship Id="rId3240" Type="http://schemas.openxmlformats.org/officeDocument/2006/relationships/hyperlink" Target="https://download.brainimagelibrary.org/4d/f4/4df47c6fce942104/0539046859/" TargetMode="External"/><Relationship Id="rId4571" Type="http://schemas.openxmlformats.org/officeDocument/2006/relationships/hyperlink" Target="https://download.brainimagelibrary.org/e1/8e/e18eb2f1a9faaef1/MD03-1_Lvl0_Tiles/" TargetMode="External"/><Relationship Id="rId3243" Type="http://schemas.openxmlformats.org/officeDocument/2006/relationships/hyperlink" Target="https://download.brainimagelibrary.org/4d/f4/4df47c6fce942104/0539046988/" TargetMode="External"/><Relationship Id="rId4574" Type="http://schemas.openxmlformats.org/officeDocument/2006/relationships/hyperlink" Target="https://download.brainimagelibrary.org/eb/47/eb47ee19a2d4027a/TME12-1_Lvl1_Stitched/" TargetMode="External"/><Relationship Id="rId3242" Type="http://schemas.openxmlformats.org/officeDocument/2006/relationships/hyperlink" Target="https://download.brainimagelibrary.org/4d/f4/4df47c6fce942104/0539046986/" TargetMode="External"/><Relationship Id="rId4573" Type="http://schemas.openxmlformats.org/officeDocument/2006/relationships/hyperlink" Target="https://download.brainimagelibrary.org/e6/9e/e69eb3e6380c8033/D2M314-1_Lvl0_Tiles/" TargetMode="External"/><Relationship Id="rId3245" Type="http://schemas.openxmlformats.org/officeDocument/2006/relationships/hyperlink" Target="https://download.brainimagelibrary.org/4d/f4/4df47c6fce942104/0539047043/" TargetMode="External"/><Relationship Id="rId4576" Type="http://schemas.openxmlformats.org/officeDocument/2006/relationships/hyperlink" Target="https://download.brainimagelibrary.org/ee/f3/eef34c0bc7dac70d/TME18-1_Lvl1_Stitched/" TargetMode="External"/><Relationship Id="rId3244" Type="http://schemas.openxmlformats.org/officeDocument/2006/relationships/hyperlink" Target="https://download.brainimagelibrary.org/4d/f4/4df47c6fce942104/0539047041/" TargetMode="External"/><Relationship Id="rId4575" Type="http://schemas.openxmlformats.org/officeDocument/2006/relationships/hyperlink" Target="https://download.brainimagelibrary.org/eb/d6/ebd603ff3e8c5430/TME08-1_Lvl0_Tiles/" TargetMode="External"/><Relationship Id="rId3247" Type="http://schemas.openxmlformats.org/officeDocument/2006/relationships/hyperlink" Target="https://download.brainimagelibrary.org/4d/f4/4df47c6fce942104/0539047172/" TargetMode="External"/><Relationship Id="rId4578" Type="http://schemas.openxmlformats.org/officeDocument/2006/relationships/hyperlink" Target="https://download.brainimagelibrary.org/f2/06/f2069040386d51dd/TME10-3_Lvl1_Stitched/" TargetMode="External"/><Relationship Id="rId3246" Type="http://schemas.openxmlformats.org/officeDocument/2006/relationships/hyperlink" Target="https://download.brainimagelibrary.org/4d/f4/4df47c6fce942104/0539047170/" TargetMode="External"/><Relationship Id="rId4577" Type="http://schemas.openxmlformats.org/officeDocument/2006/relationships/hyperlink" Target="https://download.brainimagelibrary.org/f1/a3/f1a324ba0703ae67/D2M314-1_Lvl1_Stitched/" TargetMode="External"/><Relationship Id="rId1499" Type="http://schemas.openxmlformats.org/officeDocument/2006/relationships/hyperlink" Target="https://download.brainimagelibrary.org/dd/90/dd90893e7193151f/1049237275" TargetMode="External"/><Relationship Id="rId4525" Type="http://schemas.openxmlformats.org/officeDocument/2006/relationships/hyperlink" Target="https://download.brainimagelibrary.org/a8/56/a8567158fde5bec6/MS17-1_Lvl0_Tiles/" TargetMode="External"/><Relationship Id="rId4524" Type="http://schemas.openxmlformats.org/officeDocument/2006/relationships/hyperlink" Target="https://download.brainimagelibrary.org/9e/f0/9ef0d4b041c1edaf/MS09-1_Lvl0_Tiles/" TargetMode="External"/><Relationship Id="rId4527" Type="http://schemas.openxmlformats.org/officeDocument/2006/relationships/hyperlink" Target="https://download.brainimagelibrary.org/b4/6b/b46bdad1eda36927/MS05-2_Lvl0_Tiles/" TargetMode="External"/><Relationship Id="rId4526" Type="http://schemas.openxmlformats.org/officeDocument/2006/relationships/hyperlink" Target="https://download.brainimagelibrary.org/b3/e3/b3e3adf7aa2e46e8" TargetMode="External"/><Relationship Id="rId4529" Type="http://schemas.openxmlformats.org/officeDocument/2006/relationships/hyperlink" Target="https://download.brainimagelibrary.org/c8/00/c8002e2b3a0dcaae" TargetMode="External"/><Relationship Id="rId4528" Type="http://schemas.openxmlformats.org/officeDocument/2006/relationships/hyperlink" Target="https://download.brainimagelibrary.org/ba/83/ba8392799b170099/MS16-1_Lvl0_Tiles/" TargetMode="External"/><Relationship Id="rId668" Type="http://schemas.openxmlformats.org/officeDocument/2006/relationships/hyperlink" Target="https://download.brainimagelibrary.org/56/aa/56aa52bc656b688e" TargetMode="External"/><Relationship Id="rId667" Type="http://schemas.openxmlformats.org/officeDocument/2006/relationships/hyperlink" Target="https://download.brainimagelibrary.org/56/8a/568ad9c3e8b193d0/" TargetMode="External"/><Relationship Id="rId666" Type="http://schemas.openxmlformats.org/officeDocument/2006/relationships/hyperlink" Target="https://download.brainimagelibrary.org/55/8a/558a98a927cae96e" TargetMode="External"/><Relationship Id="rId665" Type="http://schemas.openxmlformats.org/officeDocument/2006/relationships/hyperlink" Target="https://download.brainimagelibrary.org/54/8f/548f03c09b3e69eb" TargetMode="External"/><Relationship Id="rId669" Type="http://schemas.openxmlformats.org/officeDocument/2006/relationships/hyperlink" Target="https://download.brainimagelibrary.org/56/b8/56b8adf4e95108c9/" TargetMode="External"/><Relationship Id="rId1490" Type="http://schemas.openxmlformats.org/officeDocument/2006/relationships/hyperlink" Target="https://download.brainimagelibrary.org/dd/90/dd90893e7193151f/1010235793" TargetMode="External"/><Relationship Id="rId660" Type="http://schemas.openxmlformats.org/officeDocument/2006/relationships/hyperlink" Target="https://download.brainimagelibrary.org/4c/dd/4cddeeb55b236c76" TargetMode="External"/><Relationship Id="rId1491" Type="http://schemas.openxmlformats.org/officeDocument/2006/relationships/hyperlink" Target="https://download.brainimagelibrary.org/dd/90/dd90893e7193151f/1010240782" TargetMode="External"/><Relationship Id="rId1492" Type="http://schemas.openxmlformats.org/officeDocument/2006/relationships/hyperlink" Target="https://download.brainimagelibrary.org/dd/90/dd90893e7193151f/1037452707" TargetMode="External"/><Relationship Id="rId1493" Type="http://schemas.openxmlformats.org/officeDocument/2006/relationships/hyperlink" Target="https://download.brainimagelibrary.org/dd/90/dd90893e7193151f/1037461069" TargetMode="External"/><Relationship Id="rId1494" Type="http://schemas.openxmlformats.org/officeDocument/2006/relationships/hyperlink" Target="https://download.brainimagelibrary.org/dd/90/dd90893e7193151f/1037468224" TargetMode="External"/><Relationship Id="rId664" Type="http://schemas.openxmlformats.org/officeDocument/2006/relationships/hyperlink" Target="https://download.brainimagelibrary.org/54/29/5429ce4d58e0acde" TargetMode="External"/><Relationship Id="rId1495" Type="http://schemas.openxmlformats.org/officeDocument/2006/relationships/hyperlink" Target="https://download.brainimagelibrary.org/dd/90/dd90893e7193151f/1037673779" TargetMode="External"/><Relationship Id="rId4521" Type="http://schemas.openxmlformats.org/officeDocument/2006/relationships/hyperlink" Target="https://download.brainimagelibrary.org/66/d9/66d9e302fbc417b5/MS08-1_Lvl1_Stitched/" TargetMode="External"/><Relationship Id="rId663" Type="http://schemas.openxmlformats.org/officeDocument/2006/relationships/hyperlink" Target="https://download.brainimagelibrary.org/51/b1/51b194db80ed2af2" TargetMode="External"/><Relationship Id="rId1496" Type="http://schemas.openxmlformats.org/officeDocument/2006/relationships/hyperlink" Target="https://download.brainimagelibrary.org/dd/90/dd90893e7193151f/1037771118" TargetMode="External"/><Relationship Id="rId4520" Type="http://schemas.openxmlformats.org/officeDocument/2006/relationships/hyperlink" Target="https://download.brainimagelibrary.org/5f/88/5f88636215710441/MS17-1_Lvl1_Stitched/" TargetMode="External"/><Relationship Id="rId662" Type="http://schemas.openxmlformats.org/officeDocument/2006/relationships/hyperlink" Target="https://download.brainimagelibrary.org/50/00/500042978fab9d11" TargetMode="External"/><Relationship Id="rId1497" Type="http://schemas.openxmlformats.org/officeDocument/2006/relationships/hyperlink" Target="https://download.brainimagelibrary.org/dd/90/dd90893e7193151f/1037948195" TargetMode="External"/><Relationship Id="rId4523" Type="http://schemas.openxmlformats.org/officeDocument/2006/relationships/hyperlink" Target="https://download.brainimagelibrary.org/85/ec/85ec31d9e5b82910/MS16-1_Lvl1_Stitched/" TargetMode="External"/><Relationship Id="rId661" Type="http://schemas.openxmlformats.org/officeDocument/2006/relationships/hyperlink" Target="https://download.brainimagelibrary.org/4e/50/4e50f939b8d549bc" TargetMode="External"/><Relationship Id="rId1498" Type="http://schemas.openxmlformats.org/officeDocument/2006/relationships/hyperlink" Target="https://download.brainimagelibrary.org/dd/90/dd90893e7193151f/1037954559" TargetMode="External"/><Relationship Id="rId4522" Type="http://schemas.openxmlformats.org/officeDocument/2006/relationships/hyperlink" Target="https://download.brainimagelibrary.org/7e/fa/7efab5b1608f53dc" TargetMode="External"/><Relationship Id="rId1488" Type="http://schemas.openxmlformats.org/officeDocument/2006/relationships/hyperlink" Target="https://download.brainimagelibrary.org/dd/90/dd90893e7193151f/1005097706" TargetMode="External"/><Relationship Id="rId4514" Type="http://schemas.openxmlformats.org/officeDocument/2006/relationships/hyperlink" Target="https://download.brainimagelibrary.org/26/54/265485a0756103a5/MA191201-01" TargetMode="External"/><Relationship Id="rId1489" Type="http://schemas.openxmlformats.org/officeDocument/2006/relationships/hyperlink" Target="https://download.brainimagelibrary.org/dd/90/dd90893e7193151f/1005116394" TargetMode="External"/><Relationship Id="rId4513" Type="http://schemas.openxmlformats.org/officeDocument/2006/relationships/hyperlink" Target="https://download.brainimagelibrary.org/5d/a6/5da6b3121be8bd14/SW110516-01A/" TargetMode="External"/><Relationship Id="rId4516" Type="http://schemas.openxmlformats.org/officeDocument/2006/relationships/hyperlink" Target="https://download.brainimagelibrary.org/c0/05/c005adaaed06c496/MS19-1_Lvl0_Tiles/10x" TargetMode="External"/><Relationship Id="rId4515" Type="http://schemas.openxmlformats.org/officeDocument/2006/relationships/hyperlink" Target="https://download.brainimagelibrary.org/26/54/265485a0756103a5/SW110516-01A" TargetMode="External"/><Relationship Id="rId4518" Type="http://schemas.openxmlformats.org/officeDocument/2006/relationships/hyperlink" Target="https://download.brainimagelibrary.org/2b/5b/2b5ba30552222b2d/MS08-1_Lvl0_Tiles/" TargetMode="External"/><Relationship Id="rId4517" Type="http://schemas.openxmlformats.org/officeDocument/2006/relationships/hyperlink" Target="https://download.brainimagelibrary.org/79/1e/791efb78e480e4cf/MS19-1_Lvl1_Stitched/10x" TargetMode="External"/><Relationship Id="rId4519" Type="http://schemas.openxmlformats.org/officeDocument/2006/relationships/hyperlink" Target="https://download.brainimagelibrary.org/3a/02/3a02c98f54733875/MS18-1_Lvl0_Tiles/" TargetMode="External"/><Relationship Id="rId657" Type="http://schemas.openxmlformats.org/officeDocument/2006/relationships/hyperlink" Target="https://download.brainimagelibrary.org/49/15/49154a82f420870b" TargetMode="External"/><Relationship Id="rId656" Type="http://schemas.openxmlformats.org/officeDocument/2006/relationships/hyperlink" Target="https://download.brainimagelibrary.org/3e/a4/3ea46b7f9ba783b1" TargetMode="External"/><Relationship Id="rId655" Type="http://schemas.openxmlformats.org/officeDocument/2006/relationships/hyperlink" Target="https://download.brainimagelibrary.org/3b/3b/3b3b98366946c965" TargetMode="External"/><Relationship Id="rId654" Type="http://schemas.openxmlformats.org/officeDocument/2006/relationships/hyperlink" Target="https://download.brainimagelibrary.org/3a/cc/3acc58bd163128ee" TargetMode="External"/><Relationship Id="rId659" Type="http://schemas.openxmlformats.org/officeDocument/2006/relationships/hyperlink" Target="https://download.brainimagelibrary.org/4c/aa/4caa5f0fce5ebcec" TargetMode="External"/><Relationship Id="rId658" Type="http://schemas.openxmlformats.org/officeDocument/2006/relationships/hyperlink" Target="https://download.brainimagelibrary.org/4a/cf/4acfd86361502103" TargetMode="External"/><Relationship Id="rId1480" Type="http://schemas.openxmlformats.org/officeDocument/2006/relationships/hyperlink" Target="https://download.brainimagelibrary.org/dd/90/dd90893e7193151f/1001483877" TargetMode="External"/><Relationship Id="rId1481" Type="http://schemas.openxmlformats.org/officeDocument/2006/relationships/hyperlink" Target="https://download.brainimagelibrary.org/dd/90/dd90893e7193151f/1001491745" TargetMode="External"/><Relationship Id="rId1482" Type="http://schemas.openxmlformats.org/officeDocument/2006/relationships/hyperlink" Target="https://download.brainimagelibrary.org/dd/90/dd90893e7193151f/1001497435" TargetMode="External"/><Relationship Id="rId1483" Type="http://schemas.openxmlformats.org/officeDocument/2006/relationships/hyperlink" Target="https://download.brainimagelibrary.org/dd/90/dd90893e7193151f/1002962250" TargetMode="External"/><Relationship Id="rId653" Type="http://schemas.openxmlformats.org/officeDocument/2006/relationships/hyperlink" Target="https://download.brainimagelibrary.org/38/bb/38bb48971656cacf" TargetMode="External"/><Relationship Id="rId1484" Type="http://schemas.openxmlformats.org/officeDocument/2006/relationships/hyperlink" Target="https://download.brainimagelibrary.org/dd/90/dd90893e7193151f/1003264853" TargetMode="External"/><Relationship Id="rId4510" Type="http://schemas.openxmlformats.org/officeDocument/2006/relationships/hyperlink" Target="https://download.brainimagelibrary.org/c0/d6/c0d6d92d03e41427/0500351543" TargetMode="External"/><Relationship Id="rId652" Type="http://schemas.openxmlformats.org/officeDocument/2006/relationships/hyperlink" Target="https://download.brainimagelibrary.org/36/b1/36b100524205d3bf" TargetMode="External"/><Relationship Id="rId1485" Type="http://schemas.openxmlformats.org/officeDocument/2006/relationships/hyperlink" Target="https://download.brainimagelibrary.org/dd/90/dd90893e7193151f/1005032781" TargetMode="External"/><Relationship Id="rId651" Type="http://schemas.openxmlformats.org/officeDocument/2006/relationships/hyperlink" Target="https://download.brainimagelibrary.org/33/ad/33ad9a065af989f6" TargetMode="External"/><Relationship Id="rId1486" Type="http://schemas.openxmlformats.org/officeDocument/2006/relationships/hyperlink" Target="https://download.brainimagelibrary.org/dd/90/dd90893e7193151f/1005040969" TargetMode="External"/><Relationship Id="rId4512" Type="http://schemas.openxmlformats.org/officeDocument/2006/relationships/hyperlink" Target="https://download.brainimagelibrary.org/5d/a6/5da6b3121be8bd14/BZ200109-01A/" TargetMode="External"/><Relationship Id="rId650" Type="http://schemas.openxmlformats.org/officeDocument/2006/relationships/hyperlink" Target="https://download.brainimagelibrary.org/31/cd/31cd907a7f7cde6d" TargetMode="External"/><Relationship Id="rId1487" Type="http://schemas.openxmlformats.org/officeDocument/2006/relationships/hyperlink" Target="https://download.brainimagelibrary.org/dd/90/dd90893e7193151f/1005083233" TargetMode="External"/><Relationship Id="rId4511" Type="http://schemas.openxmlformats.org/officeDocument/2006/relationships/hyperlink" Target="https://download.brainimagelibrary.org/c0/d6/c0d6d92d03e41427/0500351725" TargetMode="External"/><Relationship Id="rId3216" Type="http://schemas.openxmlformats.org/officeDocument/2006/relationships/hyperlink" Target="https://download.brainimagelibrary.org/10/f1/10f1547a2cfccd2e/0539057611/" TargetMode="External"/><Relationship Id="rId4547" Type="http://schemas.openxmlformats.org/officeDocument/2006/relationships/hyperlink" Target="https://download.brainimagelibrary.org/51/d9/51d95140d521f20b/TME16-1_Lvl1_Stitched/" TargetMode="External"/><Relationship Id="rId3215" Type="http://schemas.openxmlformats.org/officeDocument/2006/relationships/hyperlink" Target="https://download.brainimagelibrary.org/10/f1/10f1547a2cfccd2e/0539057241/" TargetMode="External"/><Relationship Id="rId4546" Type="http://schemas.openxmlformats.org/officeDocument/2006/relationships/hyperlink" Target="https://download.brainimagelibrary.org/4d/73/4d73ef850588f1b5/D2M313-2_Lvl0_Tiles/" TargetMode="External"/><Relationship Id="rId3218" Type="http://schemas.openxmlformats.org/officeDocument/2006/relationships/hyperlink" Target="https://download.brainimagelibrary.org/10/f1/10f1547a2cfccd2e/0539060605/" TargetMode="External"/><Relationship Id="rId4549" Type="http://schemas.openxmlformats.org/officeDocument/2006/relationships/hyperlink" Target="https://download.brainimagelibrary.org/56/26/5626a5079fa4c7f9/TME11-1_Lvl0_Tiles/" TargetMode="External"/><Relationship Id="rId3217" Type="http://schemas.openxmlformats.org/officeDocument/2006/relationships/hyperlink" Target="https://download.brainimagelibrary.org/10/f1/10f1547a2cfccd2e/0539058155/" TargetMode="External"/><Relationship Id="rId4548" Type="http://schemas.openxmlformats.org/officeDocument/2006/relationships/hyperlink" Target="https://download.brainimagelibrary.org/53/91/5391c6b2f6424ed3/TME21-2_Lvl0_Tiles" TargetMode="External"/><Relationship Id="rId3219" Type="http://schemas.openxmlformats.org/officeDocument/2006/relationships/hyperlink" Target="https://download.brainimagelibrary.org/10/f1/10f1547a2cfccd2e/0539061163/" TargetMode="External"/><Relationship Id="rId689" Type="http://schemas.openxmlformats.org/officeDocument/2006/relationships/hyperlink" Target="https://download.brainimagelibrary.org/88/73/88732bec88a734fc" TargetMode="External"/><Relationship Id="rId688" Type="http://schemas.openxmlformats.org/officeDocument/2006/relationships/hyperlink" Target="https://download.brainimagelibrary.org/87/2a/872ac07629ac63f3" TargetMode="External"/><Relationship Id="rId687" Type="http://schemas.openxmlformats.org/officeDocument/2006/relationships/hyperlink" Target="https://download.brainimagelibrary.org/7d/5c/7d5c5bfa6fd88e7e" TargetMode="External"/><Relationship Id="rId682" Type="http://schemas.openxmlformats.org/officeDocument/2006/relationships/hyperlink" Target="https://download.brainimagelibrary.org/72/f4/72f42ab09cecd7e8" TargetMode="External"/><Relationship Id="rId681" Type="http://schemas.openxmlformats.org/officeDocument/2006/relationships/hyperlink" Target="https://download.brainimagelibrary.org/72/24/722401149953c30d" TargetMode="External"/><Relationship Id="rId680" Type="http://schemas.openxmlformats.org/officeDocument/2006/relationships/hyperlink" Target="https://download.brainimagelibrary.org/6f/39/6f396fe8eacde20e" TargetMode="External"/><Relationship Id="rId3210" Type="http://schemas.openxmlformats.org/officeDocument/2006/relationships/hyperlink" Target="https://download.brainimagelibrary.org/10/f1/10f1547a2cfccd2e/0539048019/" TargetMode="External"/><Relationship Id="rId4541" Type="http://schemas.openxmlformats.org/officeDocument/2006/relationships/hyperlink" Target="https://download.brainimagelibrary.org/34/27/3427e3b4118ea838/TME11-1_Lvl1_Stitched/" TargetMode="External"/><Relationship Id="rId4540" Type="http://schemas.openxmlformats.org/officeDocument/2006/relationships/hyperlink" Target="https://download.brainimagelibrary.org/25/0c/250cd7de942932b4/" TargetMode="External"/><Relationship Id="rId686" Type="http://schemas.openxmlformats.org/officeDocument/2006/relationships/hyperlink" Target="https://download.brainimagelibrary.org/7c/69/7c69cc260445ae72" TargetMode="External"/><Relationship Id="rId3212" Type="http://schemas.openxmlformats.org/officeDocument/2006/relationships/hyperlink" Target="https://download.brainimagelibrary.org/10/f1/10f1547a2cfccd2e/0539051685/" TargetMode="External"/><Relationship Id="rId4543" Type="http://schemas.openxmlformats.org/officeDocument/2006/relationships/hyperlink" Target="https://download.brainimagelibrary.org/41/58/4158aa8b8551ef0a/" TargetMode="External"/><Relationship Id="rId685" Type="http://schemas.openxmlformats.org/officeDocument/2006/relationships/hyperlink" Target="https://download.brainimagelibrary.org/7b/d3/7bd33f5cf9593d3c" TargetMode="External"/><Relationship Id="rId3211" Type="http://schemas.openxmlformats.org/officeDocument/2006/relationships/hyperlink" Target="https://download.brainimagelibrary.org/10/f1/10f1547a2cfccd2e/0539049568/" TargetMode="External"/><Relationship Id="rId4542" Type="http://schemas.openxmlformats.org/officeDocument/2006/relationships/hyperlink" Target="https://download.brainimagelibrary.org/35/3a/353a2ac42ae184f6/TME16-1_Lvl0_Tiles/" TargetMode="External"/><Relationship Id="rId684" Type="http://schemas.openxmlformats.org/officeDocument/2006/relationships/hyperlink" Target="https://download.brainimagelibrary.org/7a/56/7a5602de7e26e7e9" TargetMode="External"/><Relationship Id="rId3214" Type="http://schemas.openxmlformats.org/officeDocument/2006/relationships/hyperlink" Target="https://download.brainimagelibrary.org/10/f1/10f1547a2cfccd2e/0539056459/" TargetMode="External"/><Relationship Id="rId4545" Type="http://schemas.openxmlformats.org/officeDocument/2006/relationships/hyperlink" Target="https://download.brainimagelibrary.org/49/02/4902564956b43cf8/TME21-2_Lvl1_Stitched/" TargetMode="External"/><Relationship Id="rId683" Type="http://schemas.openxmlformats.org/officeDocument/2006/relationships/hyperlink" Target="https://download.brainimagelibrary.org/78/67/78674abbceff7f6b" TargetMode="External"/><Relationship Id="rId3213" Type="http://schemas.openxmlformats.org/officeDocument/2006/relationships/hyperlink" Target="https://download.brainimagelibrary.org/10/f1/10f1547a2cfccd2e/0539051776/" TargetMode="External"/><Relationship Id="rId4544" Type="http://schemas.openxmlformats.org/officeDocument/2006/relationships/hyperlink" Target="https://download.brainimagelibrary.org/44/d9/44d94e6896bc384e/" TargetMode="External"/><Relationship Id="rId3205" Type="http://schemas.openxmlformats.org/officeDocument/2006/relationships/hyperlink" Target="https://download.brainimagelibrary.org/10/f1/10f1547a2cfccd2e/0500373454/" TargetMode="External"/><Relationship Id="rId4536" Type="http://schemas.openxmlformats.org/officeDocument/2006/relationships/hyperlink" Target="https://download.brainimagelibrary.org/15/32/1532f99882e14960/D2M313-2_Lvl1_Stitched/" TargetMode="External"/><Relationship Id="rId3204" Type="http://schemas.openxmlformats.org/officeDocument/2006/relationships/hyperlink" Target="https://download.brainimagelibrary.org/10/f1/10f1547a2cfccd2e/0500373405/" TargetMode="External"/><Relationship Id="rId4535" Type="http://schemas.openxmlformats.org/officeDocument/2006/relationships/hyperlink" Target="https://download.brainimagelibrary.org/09/c2/09c219beccc907f0" TargetMode="External"/><Relationship Id="rId3207" Type="http://schemas.openxmlformats.org/officeDocument/2006/relationships/hyperlink" Target="https://download.brainimagelibrary.org/10/f1/10f1547a2cfccd2e/0539047492/" TargetMode="External"/><Relationship Id="rId4538" Type="http://schemas.openxmlformats.org/officeDocument/2006/relationships/hyperlink" Target="https://download.brainimagelibrary.org/1b/6e/1b6e89df9b780c82/TME08-1_Lvl1_Stitched/" TargetMode="External"/><Relationship Id="rId3206" Type="http://schemas.openxmlformats.org/officeDocument/2006/relationships/hyperlink" Target="https://download.brainimagelibrary.org/10/f1/10f1547a2cfccd2e/0539046622/" TargetMode="External"/><Relationship Id="rId4537" Type="http://schemas.openxmlformats.org/officeDocument/2006/relationships/hyperlink" Target="https://download.brainimagelibrary.org/1a/53/1a53c8b91c6ba74e/TME07-1_Lvl0_Tiles/" TargetMode="External"/><Relationship Id="rId3209" Type="http://schemas.openxmlformats.org/officeDocument/2006/relationships/hyperlink" Target="https://download.brainimagelibrary.org/10/f1/10f1547a2cfccd2e/0539047835/" TargetMode="External"/><Relationship Id="rId3208" Type="http://schemas.openxmlformats.org/officeDocument/2006/relationships/hyperlink" Target="https://download.brainimagelibrary.org/10/f1/10f1547a2cfccd2e/0539047819/" TargetMode="External"/><Relationship Id="rId4539" Type="http://schemas.openxmlformats.org/officeDocument/2006/relationships/hyperlink" Target="https://download.brainimagelibrary.org/24/1b/241baad7f650abab/D2M309-1_Lvl0_Tiles" TargetMode="External"/><Relationship Id="rId679" Type="http://schemas.openxmlformats.org/officeDocument/2006/relationships/hyperlink" Target="https://download.brainimagelibrary.org/69/bd/69bd34208e4cd3de/" TargetMode="External"/><Relationship Id="rId678" Type="http://schemas.openxmlformats.org/officeDocument/2006/relationships/hyperlink" Target="https://download.brainimagelibrary.org/68/4e/684e5b87289e9342" TargetMode="External"/><Relationship Id="rId677" Type="http://schemas.openxmlformats.org/officeDocument/2006/relationships/hyperlink" Target="https://download.brainimagelibrary.org/66/f8/66f882082da3004b" TargetMode="External"/><Relationship Id="rId676" Type="http://schemas.openxmlformats.org/officeDocument/2006/relationships/hyperlink" Target="https://download.brainimagelibrary.org/63/c4/63c480299a7543f0" TargetMode="External"/><Relationship Id="rId671" Type="http://schemas.openxmlformats.org/officeDocument/2006/relationships/hyperlink" Target="https://download.brainimagelibrary.org/5e/1c/5e1cac6750e6a4c6" TargetMode="External"/><Relationship Id="rId670" Type="http://schemas.openxmlformats.org/officeDocument/2006/relationships/hyperlink" Target="https://download.brainimagelibrary.org/58/16/58169dc0d7294e45" TargetMode="External"/><Relationship Id="rId4530" Type="http://schemas.openxmlformats.org/officeDocument/2006/relationships/hyperlink" Target="https://download.brainimagelibrary.org/d0/56/d056aa8f8c681e66/MS18-1_Lvl1_Stitched/" TargetMode="External"/><Relationship Id="rId675" Type="http://schemas.openxmlformats.org/officeDocument/2006/relationships/hyperlink" Target="https://download.brainimagelibrary.org/62/0f/620f133cb3715977" TargetMode="External"/><Relationship Id="rId3201" Type="http://schemas.openxmlformats.org/officeDocument/2006/relationships/hyperlink" Target="https://download.brainimagelibrary.org/10/f1/10f1547a2cfccd2e/0500373296/" TargetMode="External"/><Relationship Id="rId4532" Type="http://schemas.openxmlformats.org/officeDocument/2006/relationships/hyperlink" Target="https://download.brainimagelibrary.org/03/30/033028333d135d89/" TargetMode="External"/><Relationship Id="rId674" Type="http://schemas.openxmlformats.org/officeDocument/2006/relationships/hyperlink" Target="https://download.brainimagelibrary.org/61/99/619986c99263f809" TargetMode="External"/><Relationship Id="rId3200" Type="http://schemas.openxmlformats.org/officeDocument/2006/relationships/hyperlink" Target="https://download.brainimagelibrary.org/10/f1/10f1547a2cfccd2e/0500373268/" TargetMode="External"/><Relationship Id="rId4531" Type="http://schemas.openxmlformats.org/officeDocument/2006/relationships/hyperlink" Target="https://download.brainimagelibrary.org/01/c2/01c210142cc51e3a/TME09-1_Lvl0_Tiles" TargetMode="External"/><Relationship Id="rId673" Type="http://schemas.openxmlformats.org/officeDocument/2006/relationships/hyperlink" Target="https://download.brainimagelibrary.org/5f/80/5f80eba09b72bb20" TargetMode="External"/><Relationship Id="rId3203" Type="http://schemas.openxmlformats.org/officeDocument/2006/relationships/hyperlink" Target="https://download.brainimagelibrary.org/10/f1/10f1547a2cfccd2e/0500373378/" TargetMode="External"/><Relationship Id="rId4534" Type="http://schemas.openxmlformats.org/officeDocument/2006/relationships/hyperlink" Target="https://download.brainimagelibrary.org/07/c9/07c9476060a73ccb/" TargetMode="External"/><Relationship Id="rId672" Type="http://schemas.openxmlformats.org/officeDocument/2006/relationships/hyperlink" Target="https://download.brainimagelibrary.org/5f/28/5f287287004fdd8e" TargetMode="External"/><Relationship Id="rId3202" Type="http://schemas.openxmlformats.org/officeDocument/2006/relationships/hyperlink" Target="https://download.brainimagelibrary.org/10/f1/10f1547a2cfccd2e/0500373353/" TargetMode="External"/><Relationship Id="rId4533" Type="http://schemas.openxmlformats.org/officeDocument/2006/relationships/hyperlink" Target="https://download.brainimagelibrary.org/06/e8/06e84011cc92f013" TargetMode="External"/><Relationship Id="rId190" Type="http://schemas.openxmlformats.org/officeDocument/2006/relationships/hyperlink" Target="https://download.brainimagelibrary.org/05/1b/051be0126afffca0/0539070871/" TargetMode="External"/><Relationship Id="rId5019" Type="http://schemas.openxmlformats.org/officeDocument/2006/relationships/hyperlink" Target="https://download.brainimagelibrary.org/8a/d7/8ad742d9c0b886fd/Calb1_GFP_M_M6_200516" TargetMode="External"/><Relationship Id="rId194" Type="http://schemas.openxmlformats.org/officeDocument/2006/relationships/hyperlink" Target="https://download.brainimagelibrary.org/05/1b/051be0126afffca0/0539070905/" TargetMode="External"/><Relationship Id="rId193" Type="http://schemas.openxmlformats.org/officeDocument/2006/relationships/hyperlink" Target="https://download.brainimagelibrary.org/05/1b/051be0126afffca0/0539070899/" TargetMode="External"/><Relationship Id="rId192" Type="http://schemas.openxmlformats.org/officeDocument/2006/relationships/hyperlink" Target="https://download.brainimagelibrary.org/05/1b/051be0126afffca0/0539070891/" TargetMode="External"/><Relationship Id="rId191" Type="http://schemas.openxmlformats.org/officeDocument/2006/relationships/hyperlink" Target="https://download.brainimagelibrary.org/05/1b/051be0126afffca0/0539070873/" TargetMode="External"/><Relationship Id="rId5010" Type="http://schemas.openxmlformats.org/officeDocument/2006/relationships/hyperlink" Target="https://download.brainimagelibrary.org/c8/6a/c86a770b7cbdc1b4/0500354044/" TargetMode="External"/><Relationship Id="rId187" Type="http://schemas.openxmlformats.org/officeDocument/2006/relationships/hyperlink" Target="https://download.brainimagelibrary.org/05/1b/051be0126afffca0/0539070863/" TargetMode="External"/><Relationship Id="rId5013" Type="http://schemas.openxmlformats.org/officeDocument/2006/relationships/hyperlink" Target="https://download.brainimagelibrary.org/c8/6a/c86a770b7cbdc1b4/0500354116/" TargetMode="External"/><Relationship Id="rId186" Type="http://schemas.openxmlformats.org/officeDocument/2006/relationships/hyperlink" Target="https://download.brainimagelibrary.org/05/1b/051be0126afffca0/0539070859/" TargetMode="External"/><Relationship Id="rId5014" Type="http://schemas.openxmlformats.org/officeDocument/2006/relationships/hyperlink" Target="https://download.brainimagelibrary.org/c8/6a/c86a770b7cbdc1b4/0500354209/" TargetMode="External"/><Relationship Id="rId185" Type="http://schemas.openxmlformats.org/officeDocument/2006/relationships/hyperlink" Target="https://download.brainimagelibrary.org/05/1b/051be0126afffca0/0539070855/" TargetMode="External"/><Relationship Id="rId5011" Type="http://schemas.openxmlformats.org/officeDocument/2006/relationships/hyperlink" Target="https://download.brainimagelibrary.org/c8/6a/c86a770b7cbdc1b4/0500354092/" TargetMode="External"/><Relationship Id="rId184" Type="http://schemas.openxmlformats.org/officeDocument/2006/relationships/hyperlink" Target="https://download.brainimagelibrary.org/05/1b/051be0126afffca0/0539070851/" TargetMode="External"/><Relationship Id="rId5012" Type="http://schemas.openxmlformats.org/officeDocument/2006/relationships/hyperlink" Target="https://download.brainimagelibrary.org/c8/6a/c86a770b7cbdc1b4/0500354100/" TargetMode="External"/><Relationship Id="rId5017" Type="http://schemas.openxmlformats.org/officeDocument/2006/relationships/hyperlink" Target="https://download.brainimagelibrary.org/8a/d7/8ad742d9c0b886fd/Calb1_GFP_F_F7_201008" TargetMode="External"/><Relationship Id="rId5018" Type="http://schemas.openxmlformats.org/officeDocument/2006/relationships/hyperlink" Target="https://download.brainimagelibrary.org/8a/d7/8ad742d9c0b886fd/Calb1_GFP_F_F8_201009" TargetMode="External"/><Relationship Id="rId189" Type="http://schemas.openxmlformats.org/officeDocument/2006/relationships/hyperlink" Target="https://download.brainimagelibrary.org/05/1b/051be0126afffca0/0539070869/" TargetMode="External"/><Relationship Id="rId5015" Type="http://schemas.openxmlformats.org/officeDocument/2006/relationships/hyperlink" Target="https://download.brainimagelibrary.org/c8/6a/c86a770b7cbdc1b4/0500354210/" TargetMode="External"/><Relationship Id="rId188" Type="http://schemas.openxmlformats.org/officeDocument/2006/relationships/hyperlink" Target="https://download.brainimagelibrary.org/05/1b/051be0126afffca0/0539070867/" TargetMode="External"/><Relationship Id="rId5016" Type="http://schemas.openxmlformats.org/officeDocument/2006/relationships/hyperlink" Target="https://download.brainimagelibrary.org/8a/d7/8ad742d9c0b886fd/Calb1_GFP_F_F5_200420" TargetMode="External"/><Relationship Id="rId5008" Type="http://schemas.openxmlformats.org/officeDocument/2006/relationships/hyperlink" Target="https://download.brainimagelibrary.org/c8/6a/c86a770b7cbdc1b4/0500353594/" TargetMode="External"/><Relationship Id="rId5009" Type="http://schemas.openxmlformats.org/officeDocument/2006/relationships/hyperlink" Target="https://download.brainimagelibrary.org/c8/6a/c86a770b7cbdc1b4/0500353613/" TargetMode="External"/><Relationship Id="rId183" Type="http://schemas.openxmlformats.org/officeDocument/2006/relationships/hyperlink" Target="https://download.brainimagelibrary.org/05/1b/051be0126afffca0/0539070847/" TargetMode="External"/><Relationship Id="rId182" Type="http://schemas.openxmlformats.org/officeDocument/2006/relationships/hyperlink" Target="https://download.brainimagelibrary.org/05/1b/051be0126afffca0/0539070845/" TargetMode="External"/><Relationship Id="rId181" Type="http://schemas.openxmlformats.org/officeDocument/2006/relationships/hyperlink" Target="https://download.brainimagelibrary.org/05/1b/051be0126afffca0/0539070829/" TargetMode="External"/><Relationship Id="rId180" Type="http://schemas.openxmlformats.org/officeDocument/2006/relationships/hyperlink" Target="https://download.brainimagelibrary.org/05/1b/051be0126afffca0/0539070825/" TargetMode="External"/><Relationship Id="rId176" Type="http://schemas.openxmlformats.org/officeDocument/2006/relationships/hyperlink" Target="https://download.brainimagelibrary.org/05/1b/051be0126afffca0/0539070513/" TargetMode="External"/><Relationship Id="rId5002" Type="http://schemas.openxmlformats.org/officeDocument/2006/relationships/hyperlink" Target="https://download.brainimagelibrary.org/c8/6a/c86a770b7cbdc1b4/0500352578/" TargetMode="External"/><Relationship Id="rId175" Type="http://schemas.openxmlformats.org/officeDocument/2006/relationships/hyperlink" Target="https://download.brainimagelibrary.org/05/1b/051be0126afffca0/0539070505/" TargetMode="External"/><Relationship Id="rId5003" Type="http://schemas.openxmlformats.org/officeDocument/2006/relationships/hyperlink" Target="https://download.brainimagelibrary.org/c8/6a/c86a770b7cbdc1b4/0500352831/" TargetMode="External"/><Relationship Id="rId174" Type="http://schemas.openxmlformats.org/officeDocument/2006/relationships/hyperlink" Target="https://download.brainimagelibrary.org/05/1b/051be0126afffca0/0539070501/" TargetMode="External"/><Relationship Id="rId5000" Type="http://schemas.openxmlformats.org/officeDocument/2006/relationships/hyperlink" Target="https://download.brainimagelibrary.org/c8/6a/c86a770b7cbdc1b4/0500352463/" TargetMode="External"/><Relationship Id="rId173" Type="http://schemas.openxmlformats.org/officeDocument/2006/relationships/hyperlink" Target="https://download.brainimagelibrary.org/05/1b/051be0126afffca0/0539070493/" TargetMode="External"/><Relationship Id="rId5001" Type="http://schemas.openxmlformats.org/officeDocument/2006/relationships/hyperlink" Target="https://download.brainimagelibrary.org/c8/6a/c86a770b7cbdc1b4/0500352511/" TargetMode="External"/><Relationship Id="rId5006" Type="http://schemas.openxmlformats.org/officeDocument/2006/relationships/hyperlink" Target="https://download.brainimagelibrary.org/c8/6a/c86a770b7cbdc1b4/0500353224/" TargetMode="External"/><Relationship Id="rId179" Type="http://schemas.openxmlformats.org/officeDocument/2006/relationships/hyperlink" Target="https://download.brainimagelibrary.org/05/1b/051be0126afffca0/0539070811/" TargetMode="External"/><Relationship Id="rId5007" Type="http://schemas.openxmlformats.org/officeDocument/2006/relationships/hyperlink" Target="https://download.brainimagelibrary.org/c8/6a/c86a770b7cbdc1b4/0500353567/" TargetMode="External"/><Relationship Id="rId178" Type="http://schemas.openxmlformats.org/officeDocument/2006/relationships/hyperlink" Target="https://download.brainimagelibrary.org/05/1b/051be0126afffca0/0539070809/" TargetMode="External"/><Relationship Id="rId5004" Type="http://schemas.openxmlformats.org/officeDocument/2006/relationships/hyperlink" Target="https://download.brainimagelibrary.org/c8/6a/c86a770b7cbdc1b4/0500352858/" TargetMode="External"/><Relationship Id="rId177" Type="http://schemas.openxmlformats.org/officeDocument/2006/relationships/hyperlink" Target="https://download.brainimagelibrary.org/05/1b/051be0126afffca0/0539070805/" TargetMode="External"/><Relationship Id="rId5005" Type="http://schemas.openxmlformats.org/officeDocument/2006/relationships/hyperlink" Target="https://download.brainimagelibrary.org/c8/6a/c86a770b7cbdc1b4/0500353042/" TargetMode="External"/><Relationship Id="rId5031" Type="http://schemas.openxmlformats.org/officeDocument/2006/relationships/hyperlink" Target="https://download.brainimagelibrary.org/8a/d7/8ad742d9c0b886fd/NPY1_GFP_F_F5_200513" TargetMode="External"/><Relationship Id="rId5032" Type="http://schemas.openxmlformats.org/officeDocument/2006/relationships/hyperlink" Target="https://download.brainimagelibrary.org/8a/d7/8ad742d9c0b886fd/NPY1_GFP_F_F6_200515" TargetMode="External"/><Relationship Id="rId5030" Type="http://schemas.openxmlformats.org/officeDocument/2006/relationships/hyperlink" Target="https://download.brainimagelibrary.org/8a/d7/8ad742d9c0b886fd/NPY1_GFP_F_F4_200512" TargetMode="External"/><Relationship Id="rId5035" Type="http://schemas.openxmlformats.org/officeDocument/2006/relationships/hyperlink" Target="https://download.brainimagelibrary.org/8a/d7/8ad742d9c0b886fd/NPY1_GFP_M_M1_200330" TargetMode="External"/><Relationship Id="rId5036" Type="http://schemas.openxmlformats.org/officeDocument/2006/relationships/hyperlink" Target="https://download.brainimagelibrary.org/8a/d7/8ad742d9c0b886fd/NPY1_GFP_M_M3_200427" TargetMode="External"/><Relationship Id="rId5033" Type="http://schemas.openxmlformats.org/officeDocument/2006/relationships/hyperlink" Target="https://download.brainimagelibrary.org/8a/d7/8ad742d9c0b886fd/NPY1_GFP_F_F7_201012" TargetMode="External"/><Relationship Id="rId5034" Type="http://schemas.openxmlformats.org/officeDocument/2006/relationships/hyperlink" Target="https://download.brainimagelibrary.org/8a/d7/8ad742d9c0b886fd/NPY1_GFP_F_F8_201013" TargetMode="External"/><Relationship Id="rId5039" Type="http://schemas.openxmlformats.org/officeDocument/2006/relationships/hyperlink" Target="https://download.brainimagelibrary.org/8a/d7/8ad742d9c0b886fd/NPY1_GFP_M_M6_200430" TargetMode="External"/><Relationship Id="rId5037" Type="http://schemas.openxmlformats.org/officeDocument/2006/relationships/hyperlink" Target="https://download.brainimagelibrary.org/8a/d7/8ad742d9c0b886fd/NPY1_GFP_M_M4_200428" TargetMode="External"/><Relationship Id="rId5038" Type="http://schemas.openxmlformats.org/officeDocument/2006/relationships/hyperlink" Target="https://download.brainimagelibrary.org/8a/d7/8ad742d9c0b886fd/NPY1_GFP_M_M5_200429" TargetMode="External"/><Relationship Id="rId5020" Type="http://schemas.openxmlformats.org/officeDocument/2006/relationships/hyperlink" Target="https://download.brainimagelibrary.org/8a/d7/8ad742d9c0b886fd/Calb1_GFP_M_M8_201008" TargetMode="External"/><Relationship Id="rId5021" Type="http://schemas.openxmlformats.org/officeDocument/2006/relationships/hyperlink" Target="https://download.brainimagelibrary.org/8a/d7/8ad742d9c0b886fd/NOS1_GFP_F_F10_201015" TargetMode="External"/><Relationship Id="rId198" Type="http://schemas.openxmlformats.org/officeDocument/2006/relationships/hyperlink" Target="https://download.brainimagelibrary.org/05/1b/051be0126afffca0/0539070927/" TargetMode="External"/><Relationship Id="rId5024" Type="http://schemas.openxmlformats.org/officeDocument/2006/relationships/hyperlink" Target="https://download.brainimagelibrary.org/8a/d7/8ad742d9c0b886fd/NOS1_GFP_M_M1_200401" TargetMode="External"/><Relationship Id="rId197" Type="http://schemas.openxmlformats.org/officeDocument/2006/relationships/hyperlink" Target="https://download.brainimagelibrary.org/05/1b/051be0126afffca0/0539070925/" TargetMode="External"/><Relationship Id="rId5025" Type="http://schemas.openxmlformats.org/officeDocument/2006/relationships/hyperlink" Target="https://download.brainimagelibrary.org/8a/d7/8ad742d9c0b886fd/NOS1_GFP_M_M6_200525" TargetMode="External"/><Relationship Id="rId196" Type="http://schemas.openxmlformats.org/officeDocument/2006/relationships/hyperlink" Target="https://download.brainimagelibrary.org/05/1b/051be0126afffca0/0539070917/" TargetMode="External"/><Relationship Id="rId5022" Type="http://schemas.openxmlformats.org/officeDocument/2006/relationships/hyperlink" Target="https://download.brainimagelibrary.org/8a/d7/8ad742d9c0b886fd/NOS1_GFP_F_F11_201016" TargetMode="External"/><Relationship Id="rId195" Type="http://schemas.openxmlformats.org/officeDocument/2006/relationships/hyperlink" Target="https://download.brainimagelibrary.org/05/1b/051be0126afffca0/0539070911/" TargetMode="External"/><Relationship Id="rId5023" Type="http://schemas.openxmlformats.org/officeDocument/2006/relationships/hyperlink" Target="https://download.brainimagelibrary.org/8a/d7/8ad742d9c0b886fd/NOS1_GFP_F_F5_200423" TargetMode="External"/><Relationship Id="rId5028" Type="http://schemas.openxmlformats.org/officeDocument/2006/relationships/hyperlink" Target="https://download.brainimagelibrary.org/8a/d7/8ad742d9c0b886fd/NPY1_GFP_F_F2_200508" TargetMode="External"/><Relationship Id="rId5029" Type="http://schemas.openxmlformats.org/officeDocument/2006/relationships/hyperlink" Target="https://download.brainimagelibrary.org/8a/d7/8ad742d9c0b886fd/NPY1_GFP_F_F3_200511" TargetMode="External"/><Relationship Id="rId5026" Type="http://schemas.openxmlformats.org/officeDocument/2006/relationships/hyperlink" Target="https://download.brainimagelibrary.org/8a/d7/8ad742d9c0b886fd/NOS1_GFP_M_M7_201018" TargetMode="External"/><Relationship Id="rId199" Type="http://schemas.openxmlformats.org/officeDocument/2006/relationships/hyperlink" Target="https://download.brainimagelibrary.org/05/1b/051be0126afffca0/0539070931/" TargetMode="External"/><Relationship Id="rId5027" Type="http://schemas.openxmlformats.org/officeDocument/2006/relationships/hyperlink" Target="https://download.brainimagelibrary.org/8a/d7/8ad742d9c0b886fd/NPY1_GFP_F_F1_200507" TargetMode="External"/><Relationship Id="rId150" Type="http://schemas.openxmlformats.org/officeDocument/2006/relationships/hyperlink" Target="https://download.brainimagelibrary.org/47/01/4701bc104b9651f0/1U19MH114821-01/SW180404-01A/" TargetMode="External"/><Relationship Id="rId149" Type="http://schemas.openxmlformats.org/officeDocument/2006/relationships/hyperlink" Target="https://download.brainimagelibrary.org/47/01/4701bc104b9651f0/1U19MH114821-01/SW180328-04A/" TargetMode="External"/><Relationship Id="rId148" Type="http://schemas.openxmlformats.org/officeDocument/2006/relationships/hyperlink" Target="https://download.brainimagelibrary.org/47/01/4701bc104b9651f0/1U19MH114821-01/SW180327-09A/" TargetMode="External"/><Relationship Id="rId3270" Type="http://schemas.openxmlformats.org/officeDocument/2006/relationships/hyperlink" Target="https://download.brainimagelibrary.org/4d/f4/4df47c6fce942104/0539048331/" TargetMode="External"/><Relationship Id="rId3272" Type="http://schemas.openxmlformats.org/officeDocument/2006/relationships/hyperlink" Target="https://download.brainimagelibrary.org/4d/f4/4df47c6fce942104/0539048414/" TargetMode="External"/><Relationship Id="rId3271" Type="http://schemas.openxmlformats.org/officeDocument/2006/relationships/hyperlink" Target="https://download.brainimagelibrary.org/4d/f4/4df47c6fce942104/0539048412/" TargetMode="External"/><Relationship Id="rId143" Type="http://schemas.openxmlformats.org/officeDocument/2006/relationships/hyperlink" Target="https://download.brainimagelibrary.org/47/01/4701bc104b9651f0/1U19MH114821-01/SW180202-02A/" TargetMode="External"/><Relationship Id="rId3274" Type="http://schemas.openxmlformats.org/officeDocument/2006/relationships/hyperlink" Target="https://download.brainimagelibrary.org/4d/f4/4df47c6fce942104/0539048460/" TargetMode="External"/><Relationship Id="rId142" Type="http://schemas.openxmlformats.org/officeDocument/2006/relationships/hyperlink" Target="https://download.brainimagelibrary.org/47/01/4701bc104b9651f0/1U19MH114821-01/SW180202-01A/" TargetMode="External"/><Relationship Id="rId3273" Type="http://schemas.openxmlformats.org/officeDocument/2006/relationships/hyperlink" Target="https://download.brainimagelibrary.org/4d/f4/4df47c6fce942104/0539048458/" TargetMode="External"/><Relationship Id="rId141" Type="http://schemas.openxmlformats.org/officeDocument/2006/relationships/hyperlink" Target="https://download.brainimagelibrary.org/47/01/4701bc104b9651f0/1U19MH114821-01/SW171221-04A/" TargetMode="External"/><Relationship Id="rId3276" Type="http://schemas.openxmlformats.org/officeDocument/2006/relationships/hyperlink" Target="https://download.brainimagelibrary.org/4d/f4/4df47c6fce942104/0539048607/" TargetMode="External"/><Relationship Id="rId140" Type="http://schemas.openxmlformats.org/officeDocument/2006/relationships/hyperlink" Target="https://download.brainimagelibrary.org/11/5b/115bda6eacd6507c/1U01MH114829-01/SW181130-02A" TargetMode="External"/><Relationship Id="rId3275" Type="http://schemas.openxmlformats.org/officeDocument/2006/relationships/hyperlink" Target="https://download.brainimagelibrary.org/4d/f4/4df47c6fce942104/0539048598/" TargetMode="External"/><Relationship Id="rId147" Type="http://schemas.openxmlformats.org/officeDocument/2006/relationships/hyperlink" Target="https://download.brainimagelibrary.org/47/01/4701bc104b9651f0/1U19MH114821-01/SW180315-01B/" TargetMode="External"/><Relationship Id="rId3278" Type="http://schemas.openxmlformats.org/officeDocument/2006/relationships/hyperlink" Target="https://download.brainimagelibrary.org/4d/f4/4df47c6fce942104/0539049196/" TargetMode="External"/><Relationship Id="rId146" Type="http://schemas.openxmlformats.org/officeDocument/2006/relationships/hyperlink" Target="https://download.brainimagelibrary.org/47/01/4701bc104b9651f0/1U19MH114821-01/SW180314-03B/" TargetMode="External"/><Relationship Id="rId3277" Type="http://schemas.openxmlformats.org/officeDocument/2006/relationships/hyperlink" Target="https://download.brainimagelibrary.org/4d/f4/4df47c6fce942104/0539048697/" TargetMode="External"/><Relationship Id="rId145" Type="http://schemas.openxmlformats.org/officeDocument/2006/relationships/hyperlink" Target="https://download.brainimagelibrary.org/47/01/4701bc104b9651f0/1U19MH114821-01/SW180306-03A/" TargetMode="External"/><Relationship Id="rId144" Type="http://schemas.openxmlformats.org/officeDocument/2006/relationships/hyperlink" Target="https://download.brainimagelibrary.org/47/01/4701bc104b9651f0/1U19MH114821-01/SW180305-01A/" TargetMode="External"/><Relationship Id="rId3279" Type="http://schemas.openxmlformats.org/officeDocument/2006/relationships/hyperlink" Target="https://download.brainimagelibrary.org/4d/f4/4df47c6fce942104/0539049200/" TargetMode="External"/><Relationship Id="rId139" Type="http://schemas.openxmlformats.org/officeDocument/2006/relationships/hyperlink" Target="https://download.brainimagelibrary.org/11/5b/115bda6eacd6507c/1U01MH114829-01/SW181130-01A" TargetMode="External"/><Relationship Id="rId138" Type="http://schemas.openxmlformats.org/officeDocument/2006/relationships/hyperlink" Target="https://download.brainimagelibrary.org/11/5b/115bda6eacd6507c/1U01MH114829-01/SW181105-03A" TargetMode="External"/><Relationship Id="rId137" Type="http://schemas.openxmlformats.org/officeDocument/2006/relationships/hyperlink" Target="https://download.brainimagelibrary.org/11/5b/115bda6eacd6507c/1U01MH114829-01/SW181105-02A" TargetMode="External"/><Relationship Id="rId4590" Type="http://schemas.openxmlformats.org/officeDocument/2006/relationships/hyperlink" Target="https://download.brainimagelibrary.org/73/89/73891a67b8711de5/" TargetMode="External"/><Relationship Id="rId3261" Type="http://schemas.openxmlformats.org/officeDocument/2006/relationships/hyperlink" Target="https://download.brainimagelibrary.org/4d/f4/4df47c6fce942104/0539047864/" TargetMode="External"/><Relationship Id="rId4592" Type="http://schemas.openxmlformats.org/officeDocument/2006/relationships/hyperlink" Target="https://download.brainimagelibrary.org/d9/10/d910d77a1b4f0049/1.0/" TargetMode="External"/><Relationship Id="rId3260" Type="http://schemas.openxmlformats.org/officeDocument/2006/relationships/hyperlink" Target="https://download.brainimagelibrary.org/4d/f4/4df47c6fce942104/0539047779/" TargetMode="External"/><Relationship Id="rId4591" Type="http://schemas.openxmlformats.org/officeDocument/2006/relationships/hyperlink" Target="https://download.brainimagelibrary.org/84/05/8405236eaed2409d/1.0/" TargetMode="External"/><Relationship Id="rId132" Type="http://schemas.openxmlformats.org/officeDocument/2006/relationships/hyperlink" Target="https://download.brainimagelibrary.org/11/5b/115bda6eacd6507c/1U01MH114829-01/SW180925-04A" TargetMode="External"/><Relationship Id="rId3263" Type="http://schemas.openxmlformats.org/officeDocument/2006/relationships/hyperlink" Target="https://download.brainimagelibrary.org/4d/f4/4df47c6fce942104/0539047914/" TargetMode="External"/><Relationship Id="rId4594" Type="http://schemas.openxmlformats.org/officeDocument/2006/relationships/hyperlink" Target="https://download.brainimagelibrary.org/f3/17/f317290020194867/1.0/" TargetMode="External"/><Relationship Id="rId131" Type="http://schemas.openxmlformats.org/officeDocument/2006/relationships/hyperlink" Target="https://download.brainimagelibrary.org/11/5b/115bda6eacd6507c/1U01MH114829-01/SW180925-03A" TargetMode="External"/><Relationship Id="rId3262" Type="http://schemas.openxmlformats.org/officeDocument/2006/relationships/hyperlink" Target="https://download.brainimagelibrary.org/4d/f4/4df47c6fce942104/0539047906/" TargetMode="External"/><Relationship Id="rId4593" Type="http://schemas.openxmlformats.org/officeDocument/2006/relationships/hyperlink" Target="https://download.brainimagelibrary.org/dc/bd/dcbd39f8fda1506e/" TargetMode="External"/><Relationship Id="rId130" Type="http://schemas.openxmlformats.org/officeDocument/2006/relationships/hyperlink" Target="https://download.brainimagelibrary.org/11/5b/115bda6eacd6507c/1U01MH114829-01/SW180925-02A" TargetMode="External"/><Relationship Id="rId3265" Type="http://schemas.openxmlformats.org/officeDocument/2006/relationships/hyperlink" Target="https://download.brainimagelibrary.org/4d/f4/4df47c6fce942104/0539047963/" TargetMode="External"/><Relationship Id="rId4596" Type="http://schemas.openxmlformats.org/officeDocument/2006/relationships/hyperlink" Target="https://download.brainimagelibrary.org/ff/44/ff44d6cfaebaf94c/" TargetMode="External"/><Relationship Id="rId3264" Type="http://schemas.openxmlformats.org/officeDocument/2006/relationships/hyperlink" Target="https://download.brainimagelibrary.org/4d/f4/4df47c6fce942104/0539047916/" TargetMode="External"/><Relationship Id="rId4595" Type="http://schemas.openxmlformats.org/officeDocument/2006/relationships/hyperlink" Target="https://download.brainimagelibrary.org/f6/da/f6da837335edb0df/" TargetMode="External"/><Relationship Id="rId136" Type="http://schemas.openxmlformats.org/officeDocument/2006/relationships/hyperlink" Target="https://download.brainimagelibrary.org/11/5b/115bda6eacd6507c/1U01MH114829-01/SW181105-01A" TargetMode="External"/><Relationship Id="rId3267" Type="http://schemas.openxmlformats.org/officeDocument/2006/relationships/hyperlink" Target="https://download.brainimagelibrary.org/4d/f4/4df47c6fce942104/0539048100/" TargetMode="External"/><Relationship Id="rId4598" Type="http://schemas.openxmlformats.org/officeDocument/2006/relationships/hyperlink" Target="https://download.brainimagelibrary.org/2f/2a/2f2a143ec678072c/" TargetMode="External"/><Relationship Id="rId135" Type="http://schemas.openxmlformats.org/officeDocument/2006/relationships/hyperlink" Target="https://download.brainimagelibrary.org/11/5b/115bda6eacd6507c/1U01MH114829-01/SW180927-01A" TargetMode="External"/><Relationship Id="rId3266" Type="http://schemas.openxmlformats.org/officeDocument/2006/relationships/hyperlink" Target="https://download.brainimagelibrary.org/4d/f4/4df47c6fce942104/0539048048/" TargetMode="External"/><Relationship Id="rId4597" Type="http://schemas.openxmlformats.org/officeDocument/2006/relationships/hyperlink" Target="https://download.brainimagelibrary.org/05/c6/05c61614cd22b25c/1.0" TargetMode="External"/><Relationship Id="rId134" Type="http://schemas.openxmlformats.org/officeDocument/2006/relationships/hyperlink" Target="https://download.brainimagelibrary.org/11/5b/115bda6eacd6507c/1U01MH114829-01/SW180926-03A" TargetMode="External"/><Relationship Id="rId3269" Type="http://schemas.openxmlformats.org/officeDocument/2006/relationships/hyperlink" Target="https://download.brainimagelibrary.org/4d/f4/4df47c6fce942104/0539048278/" TargetMode="External"/><Relationship Id="rId133" Type="http://schemas.openxmlformats.org/officeDocument/2006/relationships/hyperlink" Target="https://download.brainimagelibrary.org/11/5b/115bda6eacd6507c/1U01MH114829-01/SW180926-01A" TargetMode="External"/><Relationship Id="rId3268" Type="http://schemas.openxmlformats.org/officeDocument/2006/relationships/hyperlink" Target="https://download.brainimagelibrary.org/4d/f4/4df47c6fce942104/0539048276/" TargetMode="External"/><Relationship Id="rId4599" Type="http://schemas.openxmlformats.org/officeDocument/2006/relationships/hyperlink" Target="https://download.brainimagelibrary.org/e0/ff/e0ffc98bb1de4341" TargetMode="External"/><Relationship Id="rId172" Type="http://schemas.openxmlformats.org/officeDocument/2006/relationships/hyperlink" Target="https://download.brainimagelibrary.org/05/1b/051be0126afffca0/0539070489/" TargetMode="External"/><Relationship Id="rId171" Type="http://schemas.openxmlformats.org/officeDocument/2006/relationships/hyperlink" Target="https://download.brainimagelibrary.org/05/1b/051be0126afffca0/0539070487/" TargetMode="External"/><Relationship Id="rId170" Type="http://schemas.openxmlformats.org/officeDocument/2006/relationships/hyperlink" Target="https://download.brainimagelibrary.org/05/1b/051be0126afffca0/0539070483/" TargetMode="External"/><Relationship Id="rId3290" Type="http://schemas.openxmlformats.org/officeDocument/2006/relationships/hyperlink" Target="https://download.brainimagelibrary.org/4d/f4/4df47c6fce942104/0539049621/" TargetMode="External"/><Relationship Id="rId3292" Type="http://schemas.openxmlformats.org/officeDocument/2006/relationships/hyperlink" Target="https://download.brainimagelibrary.org/4d/f4/4df47c6fce942104/0539049704/" TargetMode="External"/><Relationship Id="rId3291" Type="http://schemas.openxmlformats.org/officeDocument/2006/relationships/hyperlink" Target="https://download.brainimagelibrary.org/4d/f4/4df47c6fce942104/0539049700/" TargetMode="External"/><Relationship Id="rId3294" Type="http://schemas.openxmlformats.org/officeDocument/2006/relationships/hyperlink" Target="https://download.brainimagelibrary.org/4d/f4/4df47c6fce942104/0539049748/" TargetMode="External"/><Relationship Id="rId3293" Type="http://schemas.openxmlformats.org/officeDocument/2006/relationships/hyperlink" Target="https://download.brainimagelibrary.org/4d/f4/4df47c6fce942104/0539049746/" TargetMode="External"/><Relationship Id="rId165" Type="http://schemas.openxmlformats.org/officeDocument/2006/relationships/hyperlink" Target="https://download.brainimagelibrary.org/05/1b/051be0126afffca0/0539070422/" TargetMode="External"/><Relationship Id="rId3296" Type="http://schemas.openxmlformats.org/officeDocument/2006/relationships/hyperlink" Target="https://download.brainimagelibrary.org/4d/f4/4df47c6fce942104/0539049805/" TargetMode="External"/><Relationship Id="rId164" Type="http://schemas.openxmlformats.org/officeDocument/2006/relationships/hyperlink" Target="https://download.brainimagelibrary.org/05/1b/051be0126afffca0/0539070418/" TargetMode="External"/><Relationship Id="rId3295" Type="http://schemas.openxmlformats.org/officeDocument/2006/relationships/hyperlink" Target="https://download.brainimagelibrary.org/4d/f4/4df47c6fce942104/0539049756/" TargetMode="External"/><Relationship Id="rId163" Type="http://schemas.openxmlformats.org/officeDocument/2006/relationships/hyperlink" Target="https://download.brainimagelibrary.org/05/1b/051be0126afffca0/0539070413/" TargetMode="External"/><Relationship Id="rId3298" Type="http://schemas.openxmlformats.org/officeDocument/2006/relationships/hyperlink" Target="https://download.brainimagelibrary.org/4d/f4/4df47c6fce942104/0539049890/" TargetMode="External"/><Relationship Id="rId162" Type="http://schemas.openxmlformats.org/officeDocument/2006/relationships/hyperlink" Target="https://download.brainimagelibrary.org/05/1b/051be0126afffca0/0539070411/" TargetMode="External"/><Relationship Id="rId3297" Type="http://schemas.openxmlformats.org/officeDocument/2006/relationships/hyperlink" Target="https://download.brainimagelibrary.org/4d/f4/4df47c6fce942104/0539049888/" TargetMode="External"/><Relationship Id="rId169" Type="http://schemas.openxmlformats.org/officeDocument/2006/relationships/hyperlink" Target="https://download.brainimagelibrary.org/05/1b/051be0126afffca0/0539070479/" TargetMode="External"/><Relationship Id="rId168" Type="http://schemas.openxmlformats.org/officeDocument/2006/relationships/hyperlink" Target="https://download.brainimagelibrary.org/05/1b/051be0126afffca0/0539070430/" TargetMode="External"/><Relationship Id="rId3299" Type="http://schemas.openxmlformats.org/officeDocument/2006/relationships/hyperlink" Target="https://download.brainimagelibrary.org/4d/f4/4df47c6fce942104/0539049932/" TargetMode="External"/><Relationship Id="rId167" Type="http://schemas.openxmlformats.org/officeDocument/2006/relationships/hyperlink" Target="https://download.brainimagelibrary.org/05/1b/051be0126afffca0/0539070425/" TargetMode="External"/><Relationship Id="rId166" Type="http://schemas.openxmlformats.org/officeDocument/2006/relationships/hyperlink" Target="https://download.brainimagelibrary.org/05/1b/051be0126afffca0/0539070423/" TargetMode="External"/><Relationship Id="rId161" Type="http://schemas.openxmlformats.org/officeDocument/2006/relationships/hyperlink" Target="https://download.brainimagelibrary.org/05/1b/051be0126afffca0/0539070406/" TargetMode="External"/><Relationship Id="rId160" Type="http://schemas.openxmlformats.org/officeDocument/2006/relationships/hyperlink" Target="https://download.brainimagelibrary.org/05/1b/051be0126afffca0/0539070405/" TargetMode="External"/><Relationship Id="rId159" Type="http://schemas.openxmlformats.org/officeDocument/2006/relationships/hyperlink" Target="https://download.brainimagelibrary.org/05/1b/051be0126afffca0/0539070403/" TargetMode="External"/><Relationship Id="rId3281" Type="http://schemas.openxmlformats.org/officeDocument/2006/relationships/hyperlink" Target="https://download.brainimagelibrary.org/4d/f4/4df47c6fce942104/0539049332/" TargetMode="External"/><Relationship Id="rId3280" Type="http://schemas.openxmlformats.org/officeDocument/2006/relationships/hyperlink" Target="https://download.brainimagelibrary.org/4d/f4/4df47c6fce942104/0539049249/" TargetMode="External"/><Relationship Id="rId3283" Type="http://schemas.openxmlformats.org/officeDocument/2006/relationships/hyperlink" Target="https://download.brainimagelibrary.org/4d/f4/4df47c6fce942104/0539049336/" TargetMode="External"/><Relationship Id="rId3282" Type="http://schemas.openxmlformats.org/officeDocument/2006/relationships/hyperlink" Target="https://download.brainimagelibrary.org/4d/f4/4df47c6fce942104/0539049334/" TargetMode="External"/><Relationship Id="rId154" Type="http://schemas.openxmlformats.org/officeDocument/2006/relationships/hyperlink" Target="https://download.brainimagelibrary.org/11/5b/115bda6eacd6507c/1U01MH114829-01/SW180628-01A" TargetMode="External"/><Relationship Id="rId3285" Type="http://schemas.openxmlformats.org/officeDocument/2006/relationships/hyperlink" Target="https://download.brainimagelibrary.org/4d/f4/4df47c6fce942104/0539049386/" TargetMode="External"/><Relationship Id="rId153" Type="http://schemas.openxmlformats.org/officeDocument/2006/relationships/hyperlink" Target="https://download.brainimagelibrary.org/11/5b/115bda6eacd6507c/1U01MH114829-01/SW180611-01A" TargetMode="External"/><Relationship Id="rId3284" Type="http://schemas.openxmlformats.org/officeDocument/2006/relationships/hyperlink" Target="https://download.brainimagelibrary.org/4d/f4/4df47c6fce942104/0539049380/" TargetMode="External"/><Relationship Id="rId152" Type="http://schemas.openxmlformats.org/officeDocument/2006/relationships/hyperlink" Target="https://download.brainimagelibrary.org/47/01/4701bc104b9651f0/1U19MH114821-01/SW181218-01A/" TargetMode="External"/><Relationship Id="rId3287" Type="http://schemas.openxmlformats.org/officeDocument/2006/relationships/hyperlink" Target="https://download.brainimagelibrary.org/4d/f4/4df47c6fce942104/0539049520/" TargetMode="External"/><Relationship Id="rId151" Type="http://schemas.openxmlformats.org/officeDocument/2006/relationships/hyperlink" Target="https://download.brainimagelibrary.org/47/01/4701bc104b9651f0/1U19MH114821-01/SW180404-04A/" TargetMode="External"/><Relationship Id="rId3286" Type="http://schemas.openxmlformats.org/officeDocument/2006/relationships/hyperlink" Target="https://download.brainimagelibrary.org/4d/f4/4df47c6fce942104/0539049435/" TargetMode="External"/><Relationship Id="rId158" Type="http://schemas.openxmlformats.org/officeDocument/2006/relationships/hyperlink" Target="https://download.brainimagelibrary.org/05/1b/051be0126afffca0/0539070402/" TargetMode="External"/><Relationship Id="rId3289" Type="http://schemas.openxmlformats.org/officeDocument/2006/relationships/hyperlink" Target="https://download.brainimagelibrary.org/4d/f4/4df47c6fce942104/0539049562/" TargetMode="External"/><Relationship Id="rId157" Type="http://schemas.openxmlformats.org/officeDocument/2006/relationships/hyperlink" Target="https://download.brainimagelibrary.org/05/1b/051be0126afffca0/0539070396/" TargetMode="External"/><Relationship Id="rId3288" Type="http://schemas.openxmlformats.org/officeDocument/2006/relationships/hyperlink" Target="https://download.brainimagelibrary.org/4d/f4/4df47c6fce942104/0539049529/" TargetMode="External"/><Relationship Id="rId156" Type="http://schemas.openxmlformats.org/officeDocument/2006/relationships/hyperlink" Target="https://download.brainimagelibrary.org/05/1b/051be0126afffca0/0539070394/" TargetMode="External"/><Relationship Id="rId155" Type="http://schemas.openxmlformats.org/officeDocument/2006/relationships/hyperlink" Target="https://download.brainimagelibrary.org/05/1b/051be0126afffca0/0539070391/" TargetMode="External"/><Relationship Id="rId2820" Type="http://schemas.openxmlformats.org/officeDocument/2006/relationships/hyperlink" Target="https://download.brainimagelibrary.org/9a/d0/9ad0d3df8d000071/1043176430" TargetMode="External"/><Relationship Id="rId2821" Type="http://schemas.openxmlformats.org/officeDocument/2006/relationships/hyperlink" Target="https://download.brainimagelibrary.org/9a/d0/9ad0d3df8d000071/1043176431" TargetMode="External"/><Relationship Id="rId2822" Type="http://schemas.openxmlformats.org/officeDocument/2006/relationships/hyperlink" Target="https://download.brainimagelibrary.org/9a/d0/9ad0d3df8d000071/1043176432" TargetMode="External"/><Relationship Id="rId2823" Type="http://schemas.openxmlformats.org/officeDocument/2006/relationships/hyperlink" Target="https://download.brainimagelibrary.org/9a/d0/9ad0d3df8d000071/1043176433" TargetMode="External"/><Relationship Id="rId2824" Type="http://schemas.openxmlformats.org/officeDocument/2006/relationships/hyperlink" Target="https://download.brainimagelibrary.org/9a/d0/9ad0d3df8d000071/1043176434" TargetMode="External"/><Relationship Id="rId2825" Type="http://schemas.openxmlformats.org/officeDocument/2006/relationships/hyperlink" Target="https://download.brainimagelibrary.org/9a/d0/9ad0d3df8d000071/1043176435" TargetMode="External"/><Relationship Id="rId2826" Type="http://schemas.openxmlformats.org/officeDocument/2006/relationships/hyperlink" Target="https://download.brainimagelibrary.org/9a/d0/9ad0d3df8d000071/1043176436" TargetMode="External"/><Relationship Id="rId2827" Type="http://schemas.openxmlformats.org/officeDocument/2006/relationships/hyperlink" Target="https://download.brainimagelibrary.org/9a/d0/9ad0d3df8d000071/1043176437" TargetMode="External"/><Relationship Id="rId2828" Type="http://schemas.openxmlformats.org/officeDocument/2006/relationships/hyperlink" Target="https://download.brainimagelibrary.org/9a/d0/9ad0d3df8d000071/1043176438" TargetMode="External"/><Relationship Id="rId2829" Type="http://schemas.openxmlformats.org/officeDocument/2006/relationships/hyperlink" Target="https://download.brainimagelibrary.org/9a/d0/9ad0d3df8d000071/1043176439" TargetMode="External"/><Relationship Id="rId5093" Type="http://schemas.openxmlformats.org/officeDocument/2006/relationships/hyperlink" Target="https://download.brainimagelibrary.org/2f/12/2f12b1a3901e4181/mouseID_408668-182726" TargetMode="External"/><Relationship Id="rId5094" Type="http://schemas.openxmlformats.org/officeDocument/2006/relationships/hyperlink" Target="https://download.brainimagelibrary.org/2f/12/2f12b1a3901e4181/mouseID_411732-182718" TargetMode="External"/><Relationship Id="rId5091" Type="http://schemas.openxmlformats.org/officeDocument/2006/relationships/hyperlink" Target="https://download.brainimagelibrary.org/2f/12/2f12b1a3901e4181/mouseID_404421-182720" TargetMode="External"/><Relationship Id="rId5092" Type="http://schemas.openxmlformats.org/officeDocument/2006/relationships/hyperlink" Target="https://download.brainimagelibrary.org/2f/12/2f12b1a3901e4181/mouseID_405426-182724" TargetMode="External"/><Relationship Id="rId5097" Type="http://schemas.openxmlformats.org/officeDocument/2006/relationships/hyperlink" Target="https://download.brainimagelibrary.org/2f/12/2f12b1a3901e4181/mouseID_420489-191801" TargetMode="External"/><Relationship Id="rId5098" Type="http://schemas.openxmlformats.org/officeDocument/2006/relationships/hyperlink" Target="https://download.brainimagelibrary.org/2f/12/2f12b1a3901e4181/mouseID_423019-191803" TargetMode="External"/><Relationship Id="rId5095" Type="http://schemas.openxmlformats.org/officeDocument/2006/relationships/hyperlink" Target="https://download.brainimagelibrary.org/2f/12/2f12b1a3901e4181/mouseID_417571-182722" TargetMode="External"/><Relationship Id="rId5096" Type="http://schemas.openxmlformats.org/officeDocument/2006/relationships/hyperlink" Target="https://download.brainimagelibrary.org/2f/12/2f12b1a3901e4181/mouseID_418245-182727" TargetMode="External"/><Relationship Id="rId5099" Type="http://schemas.openxmlformats.org/officeDocument/2006/relationships/hyperlink" Target="https://download.brainimagelibrary.org/2f/12/2f12b1a3901e4181/mouseID_427527-191809" TargetMode="External"/><Relationship Id="rId2810" Type="http://schemas.openxmlformats.org/officeDocument/2006/relationships/hyperlink" Target="https://download.brainimagelibrary.org/9a/d0/9ad0d3df8d000071/1043176420" TargetMode="External"/><Relationship Id="rId2811" Type="http://schemas.openxmlformats.org/officeDocument/2006/relationships/hyperlink" Target="https://download.brainimagelibrary.org/9a/d0/9ad0d3df8d000071/1043176421" TargetMode="External"/><Relationship Id="rId2812" Type="http://schemas.openxmlformats.org/officeDocument/2006/relationships/hyperlink" Target="https://download.brainimagelibrary.org/9a/d0/9ad0d3df8d000071/1043176422" TargetMode="External"/><Relationship Id="rId2813" Type="http://schemas.openxmlformats.org/officeDocument/2006/relationships/hyperlink" Target="https://download.brainimagelibrary.org/9a/d0/9ad0d3df8d000071/1043176423" TargetMode="External"/><Relationship Id="rId2814" Type="http://schemas.openxmlformats.org/officeDocument/2006/relationships/hyperlink" Target="https://download.brainimagelibrary.org/9a/d0/9ad0d3df8d000071/1043176424" TargetMode="External"/><Relationship Id="rId2815" Type="http://schemas.openxmlformats.org/officeDocument/2006/relationships/hyperlink" Target="https://download.brainimagelibrary.org/9a/d0/9ad0d3df8d000071/1043176425" TargetMode="External"/><Relationship Id="rId2816" Type="http://schemas.openxmlformats.org/officeDocument/2006/relationships/hyperlink" Target="https://download.brainimagelibrary.org/9a/d0/9ad0d3df8d000071/1043176426" TargetMode="External"/><Relationship Id="rId2817" Type="http://schemas.openxmlformats.org/officeDocument/2006/relationships/hyperlink" Target="https://download.brainimagelibrary.org/9a/d0/9ad0d3df8d000071/1043176427" TargetMode="External"/><Relationship Id="rId2818" Type="http://schemas.openxmlformats.org/officeDocument/2006/relationships/hyperlink" Target="https://download.brainimagelibrary.org/9a/d0/9ad0d3df8d000071/1043176428" TargetMode="External"/><Relationship Id="rId2819" Type="http://schemas.openxmlformats.org/officeDocument/2006/relationships/hyperlink" Target="https://download.brainimagelibrary.org/9a/d0/9ad0d3df8d000071/1043176429" TargetMode="External"/><Relationship Id="rId5090" Type="http://schemas.openxmlformats.org/officeDocument/2006/relationships/hyperlink" Target="https://download.brainimagelibrary.org/2f/12/2f12b1a3901e4181/mouseID_395869-18865" TargetMode="External"/><Relationship Id="rId5082" Type="http://schemas.openxmlformats.org/officeDocument/2006/relationships/hyperlink" Target="https://download.brainimagelibrary.org/2f/12/2f12b1a3901e4181/mouseID_378667-18469" TargetMode="External"/><Relationship Id="rId5083" Type="http://schemas.openxmlformats.org/officeDocument/2006/relationships/hyperlink" Target="https://download.brainimagelibrary.org/2f/12/2f12b1a3901e4181/mouseID_380470-191812" TargetMode="External"/><Relationship Id="rId5080" Type="http://schemas.openxmlformats.org/officeDocument/2006/relationships/hyperlink" Target="https://download.brainimagelibrary.org/2f/12/2f12b1a3901e4181/mouseID_375891-182711" TargetMode="External"/><Relationship Id="rId5081" Type="http://schemas.openxmlformats.org/officeDocument/2006/relationships/hyperlink" Target="https://download.brainimagelibrary.org/2f/12/2f12b1a3901e4181/mouseID_377387_18466" TargetMode="External"/><Relationship Id="rId5086" Type="http://schemas.openxmlformats.org/officeDocument/2006/relationships/hyperlink" Target="https://download.brainimagelibrary.org/2f/12/2f12b1a3901e4181/mouseID_383680-18463" TargetMode="External"/><Relationship Id="rId5087" Type="http://schemas.openxmlformats.org/officeDocument/2006/relationships/hyperlink" Target="https://download.brainimagelibrary.org/2f/12/2f12b1a3901e4181/mouseID_391751-18872" TargetMode="External"/><Relationship Id="rId5084" Type="http://schemas.openxmlformats.org/officeDocument/2006/relationships/hyperlink" Target="https://download.brainimagelibrary.org/2f/12/2f12b1a3901e4181/mouseID_380471-191813" TargetMode="External"/><Relationship Id="rId5085" Type="http://schemas.openxmlformats.org/officeDocument/2006/relationships/hyperlink" Target="https://download.brainimagelibrary.org/2f/12/2f12b1a3901e4181/mouseID_381484-18457" TargetMode="External"/><Relationship Id="rId5088" Type="http://schemas.openxmlformats.org/officeDocument/2006/relationships/hyperlink" Target="https://download.brainimagelibrary.org/2f/12/2f12b1a3901e4181/mouseID_394496-182728" TargetMode="External"/><Relationship Id="rId5089" Type="http://schemas.openxmlformats.org/officeDocument/2006/relationships/hyperlink" Target="https://download.brainimagelibrary.org/2f/12/2f12b1a3901e4181/mouseID_394528-18867" TargetMode="External"/><Relationship Id="rId1510" Type="http://schemas.openxmlformats.org/officeDocument/2006/relationships/hyperlink" Target="https://download.brainimagelibrary.org/dd/90/dd90893e7193151f/1089235826" TargetMode="External"/><Relationship Id="rId2841" Type="http://schemas.openxmlformats.org/officeDocument/2006/relationships/hyperlink" Target="https://download.brainimagelibrary.org/9a/d0/9ad0d3df8d000071/1043176451" TargetMode="External"/><Relationship Id="rId1511" Type="http://schemas.openxmlformats.org/officeDocument/2006/relationships/hyperlink" Target="https://download.brainimagelibrary.org/dd/90/dd90893e7193151f/539733464" TargetMode="External"/><Relationship Id="rId2842" Type="http://schemas.openxmlformats.org/officeDocument/2006/relationships/hyperlink" Target="https://download.brainimagelibrary.org/9a/d0/9ad0d3df8d000071/1043176452" TargetMode="External"/><Relationship Id="rId1512" Type="http://schemas.openxmlformats.org/officeDocument/2006/relationships/hyperlink" Target="https://download.brainimagelibrary.org/dd/90/dd90893e7193151f/539736925" TargetMode="External"/><Relationship Id="rId2843" Type="http://schemas.openxmlformats.org/officeDocument/2006/relationships/hyperlink" Target="https://download.brainimagelibrary.org/9a/d0/9ad0d3df8d000071/1043176453" TargetMode="External"/><Relationship Id="rId1513" Type="http://schemas.openxmlformats.org/officeDocument/2006/relationships/hyperlink" Target="https://download.brainimagelibrary.org/dd/90/dd90893e7193151f/539736965" TargetMode="External"/><Relationship Id="rId2844" Type="http://schemas.openxmlformats.org/officeDocument/2006/relationships/hyperlink" Target="https://download.brainimagelibrary.org/9a/d0/9ad0d3df8d000071/1043176454" TargetMode="External"/><Relationship Id="rId1514" Type="http://schemas.openxmlformats.org/officeDocument/2006/relationships/hyperlink" Target="https://download.brainimagelibrary.org/dd/90/dd90893e7193151f/539736968" TargetMode="External"/><Relationship Id="rId2845" Type="http://schemas.openxmlformats.org/officeDocument/2006/relationships/hyperlink" Target="https://download.brainimagelibrary.org/9a/d0/9ad0d3df8d000071/1043176455" TargetMode="External"/><Relationship Id="rId1515" Type="http://schemas.openxmlformats.org/officeDocument/2006/relationships/hyperlink" Target="https://download.brainimagelibrary.org/dd/90/dd90893e7193151f/542250240" TargetMode="External"/><Relationship Id="rId2846" Type="http://schemas.openxmlformats.org/officeDocument/2006/relationships/hyperlink" Target="https://download.brainimagelibrary.org/9a/d0/9ad0d3df8d000071/1043176456" TargetMode="External"/><Relationship Id="rId1516" Type="http://schemas.openxmlformats.org/officeDocument/2006/relationships/hyperlink" Target="https://download.brainimagelibrary.org/dd/90/dd90893e7193151f/575810065" TargetMode="External"/><Relationship Id="rId2847" Type="http://schemas.openxmlformats.org/officeDocument/2006/relationships/hyperlink" Target="https://download.brainimagelibrary.org/9a/d0/9ad0d3df8d000071/1043176457" TargetMode="External"/><Relationship Id="rId1517" Type="http://schemas.openxmlformats.org/officeDocument/2006/relationships/hyperlink" Target="https://download.brainimagelibrary.org/dd/90/dd90893e7193151f/588155120" TargetMode="External"/><Relationship Id="rId2848" Type="http://schemas.openxmlformats.org/officeDocument/2006/relationships/hyperlink" Target="https://download.brainimagelibrary.org/9a/d0/9ad0d3df8d000071/1043176458" TargetMode="External"/><Relationship Id="rId1518" Type="http://schemas.openxmlformats.org/officeDocument/2006/relationships/hyperlink" Target="https://download.brainimagelibrary.org/dd/90/dd90893e7193151f/588157408" TargetMode="External"/><Relationship Id="rId2849" Type="http://schemas.openxmlformats.org/officeDocument/2006/relationships/hyperlink" Target="https://download.brainimagelibrary.org/9a/d0/9ad0d3df8d000071/1043176459" TargetMode="External"/><Relationship Id="rId1519" Type="http://schemas.openxmlformats.org/officeDocument/2006/relationships/hyperlink" Target="https://download.brainimagelibrary.org/dd/90/dd90893e7193151f/650076115" TargetMode="External"/><Relationship Id="rId2840" Type="http://schemas.openxmlformats.org/officeDocument/2006/relationships/hyperlink" Target="https://download.brainimagelibrary.org/9a/d0/9ad0d3df8d000071/1043176450" TargetMode="External"/><Relationship Id="rId2830" Type="http://schemas.openxmlformats.org/officeDocument/2006/relationships/hyperlink" Target="https://download.brainimagelibrary.org/9a/d0/9ad0d3df8d000071/1043176440" TargetMode="External"/><Relationship Id="rId1500" Type="http://schemas.openxmlformats.org/officeDocument/2006/relationships/hyperlink" Target="https://download.brainimagelibrary.org/dd/90/dd90893e7193151f/1049254264" TargetMode="External"/><Relationship Id="rId2831" Type="http://schemas.openxmlformats.org/officeDocument/2006/relationships/hyperlink" Target="https://download.brainimagelibrary.org/9a/d0/9ad0d3df8d000071/1043176441" TargetMode="External"/><Relationship Id="rId1501" Type="http://schemas.openxmlformats.org/officeDocument/2006/relationships/hyperlink" Target="https://download.brainimagelibrary.org/dd/90/dd90893e7193151f/1057846127" TargetMode="External"/><Relationship Id="rId2832" Type="http://schemas.openxmlformats.org/officeDocument/2006/relationships/hyperlink" Target="https://download.brainimagelibrary.org/9a/d0/9ad0d3df8d000071/1043176442" TargetMode="External"/><Relationship Id="rId1502" Type="http://schemas.openxmlformats.org/officeDocument/2006/relationships/hyperlink" Target="https://download.brainimagelibrary.org/dd/90/dd90893e7193151f/1058193059" TargetMode="External"/><Relationship Id="rId2833" Type="http://schemas.openxmlformats.org/officeDocument/2006/relationships/hyperlink" Target="https://download.brainimagelibrary.org/9a/d0/9ad0d3df8d000071/1043176443" TargetMode="External"/><Relationship Id="rId1503" Type="http://schemas.openxmlformats.org/officeDocument/2006/relationships/hyperlink" Target="https://download.brainimagelibrary.org/dd/90/dd90893e7193151f/1058768573" TargetMode="External"/><Relationship Id="rId2834" Type="http://schemas.openxmlformats.org/officeDocument/2006/relationships/hyperlink" Target="https://download.brainimagelibrary.org/9a/d0/9ad0d3df8d000071/1043176444" TargetMode="External"/><Relationship Id="rId1504" Type="http://schemas.openxmlformats.org/officeDocument/2006/relationships/hyperlink" Target="https://download.brainimagelibrary.org/dd/90/dd90893e7193151f/1077511719" TargetMode="External"/><Relationship Id="rId2835" Type="http://schemas.openxmlformats.org/officeDocument/2006/relationships/hyperlink" Target="https://download.brainimagelibrary.org/9a/d0/9ad0d3df8d000071/1043176445" TargetMode="External"/><Relationship Id="rId1505" Type="http://schemas.openxmlformats.org/officeDocument/2006/relationships/hyperlink" Target="https://download.brainimagelibrary.org/dd/90/dd90893e7193151f/1077522855" TargetMode="External"/><Relationship Id="rId2836" Type="http://schemas.openxmlformats.org/officeDocument/2006/relationships/hyperlink" Target="https://download.brainimagelibrary.org/9a/d0/9ad0d3df8d000071/1043176446" TargetMode="External"/><Relationship Id="rId1506" Type="http://schemas.openxmlformats.org/officeDocument/2006/relationships/hyperlink" Target="https://download.brainimagelibrary.org/dd/90/dd90893e7193151f/1077530486" TargetMode="External"/><Relationship Id="rId2837" Type="http://schemas.openxmlformats.org/officeDocument/2006/relationships/hyperlink" Target="https://download.brainimagelibrary.org/9a/d0/9ad0d3df8d000071/1043176447" TargetMode="External"/><Relationship Id="rId1507" Type="http://schemas.openxmlformats.org/officeDocument/2006/relationships/hyperlink" Target="https://download.brainimagelibrary.org/dd/90/dd90893e7193151f/1079568285" TargetMode="External"/><Relationship Id="rId2838" Type="http://schemas.openxmlformats.org/officeDocument/2006/relationships/hyperlink" Target="https://download.brainimagelibrary.org/9a/d0/9ad0d3df8d000071/1043176448" TargetMode="External"/><Relationship Id="rId1508" Type="http://schemas.openxmlformats.org/officeDocument/2006/relationships/hyperlink" Target="https://download.brainimagelibrary.org/dd/90/dd90893e7193151f/1079573757" TargetMode="External"/><Relationship Id="rId2839" Type="http://schemas.openxmlformats.org/officeDocument/2006/relationships/hyperlink" Target="https://download.brainimagelibrary.org/9a/d0/9ad0d3df8d000071/1043176449" TargetMode="External"/><Relationship Id="rId1509" Type="http://schemas.openxmlformats.org/officeDocument/2006/relationships/hyperlink" Target="https://download.brainimagelibrary.org/dd/90/dd90893e7193151f/1089235664" TargetMode="External"/><Relationship Id="rId5050" Type="http://schemas.openxmlformats.org/officeDocument/2006/relationships/hyperlink" Target="https://download.brainimagelibrary.org/8a/d7/8ad742d9c0b886fd/Pdyn_GFP_M_M10_201001" TargetMode="External"/><Relationship Id="rId5053" Type="http://schemas.openxmlformats.org/officeDocument/2006/relationships/hyperlink" Target="https://download.brainimagelibrary.org/8a/d7/8ad742d9c0b886fd/Pdyn_GFP_M_M9_191229" TargetMode="External"/><Relationship Id="rId5054" Type="http://schemas.openxmlformats.org/officeDocument/2006/relationships/hyperlink" Target="https://download.brainimagelibrary.org/8a/d7/8ad742d9c0b886fd/SERT_GFP_F_F2_200115" TargetMode="External"/><Relationship Id="rId5051" Type="http://schemas.openxmlformats.org/officeDocument/2006/relationships/hyperlink" Target="https://download.brainimagelibrary.org/8a/d7/8ad742d9c0b886fd/Pdyn_GFP_M_M5_191222" TargetMode="External"/><Relationship Id="rId5052" Type="http://schemas.openxmlformats.org/officeDocument/2006/relationships/hyperlink" Target="https://download.brainimagelibrary.org/8a/d7/8ad742d9c0b886fd/Pdyn_GFP_M_M8_191227" TargetMode="External"/><Relationship Id="rId5057" Type="http://schemas.openxmlformats.org/officeDocument/2006/relationships/hyperlink" Target="https://download.brainimagelibrary.org/8a/d7/8ad742d9c0b886fd/SERT_GFP_F_F8_200131" TargetMode="External"/><Relationship Id="rId5058" Type="http://schemas.openxmlformats.org/officeDocument/2006/relationships/hyperlink" Target="https://download.brainimagelibrary.org/8a/d7/8ad742d9c0b886fd/SERT_GFP_M_M1_191230" TargetMode="External"/><Relationship Id="rId5055" Type="http://schemas.openxmlformats.org/officeDocument/2006/relationships/hyperlink" Target="https://download.brainimagelibrary.org/8a/d7/8ad742d9c0b886fd/SERT_GFP_F_F3_200123" TargetMode="External"/><Relationship Id="rId5056" Type="http://schemas.openxmlformats.org/officeDocument/2006/relationships/hyperlink" Target="https://download.brainimagelibrary.org/8a/d7/8ad742d9c0b886fd/SERT_GFP_F_F6_200128" TargetMode="External"/><Relationship Id="rId5059" Type="http://schemas.openxmlformats.org/officeDocument/2006/relationships/hyperlink" Target="https://download.brainimagelibrary.org/8a/d7/8ad742d9c0b886fd/SERT_GFP_M_M4_200104" TargetMode="External"/><Relationship Id="rId5042" Type="http://schemas.openxmlformats.org/officeDocument/2006/relationships/hyperlink" Target="https://download.brainimagelibrary.org/8a/d7/8ad742d9c0b886fd/NPY1_GFP_M_M9_201014" TargetMode="External"/><Relationship Id="rId5043" Type="http://schemas.openxmlformats.org/officeDocument/2006/relationships/hyperlink" Target="https://download.brainimagelibrary.org/8a/d7/8ad742d9c0b886fd/Oxt_GFP_F_F4_181218" TargetMode="External"/><Relationship Id="rId5040" Type="http://schemas.openxmlformats.org/officeDocument/2006/relationships/hyperlink" Target="https://download.brainimagelibrary.org/8a/d7/8ad742d9c0b886fd/NPY1_GFP_M_M7_200502" TargetMode="External"/><Relationship Id="rId5041" Type="http://schemas.openxmlformats.org/officeDocument/2006/relationships/hyperlink" Target="https://download.brainimagelibrary.org/8a/d7/8ad742d9c0b886fd/NPY1_GFP_M_M8_200504" TargetMode="External"/><Relationship Id="rId5046" Type="http://schemas.openxmlformats.org/officeDocument/2006/relationships/hyperlink" Target="https://download.brainimagelibrary.org/8a/d7/8ad742d9c0b886fd/Oxt_GFP_M_M6_181203" TargetMode="External"/><Relationship Id="rId5047" Type="http://schemas.openxmlformats.org/officeDocument/2006/relationships/hyperlink" Target="https://download.brainimagelibrary.org/8a/d7/8ad742d9c0b886fd/Oxt_GFP_M_M7_181206" TargetMode="External"/><Relationship Id="rId5044" Type="http://schemas.openxmlformats.org/officeDocument/2006/relationships/hyperlink" Target="https://download.brainimagelibrary.org/8a/d7/8ad742d9c0b886fd/Oxt_GFP_F_F5_181220" TargetMode="External"/><Relationship Id="rId5045" Type="http://schemas.openxmlformats.org/officeDocument/2006/relationships/hyperlink" Target="https://download.brainimagelibrary.org/8a/d7/8ad742d9c0b886fd/Oxt_GFP_M_M5_181130" TargetMode="External"/><Relationship Id="rId5048" Type="http://schemas.openxmlformats.org/officeDocument/2006/relationships/hyperlink" Target="https://download.brainimagelibrary.org/8a/d7/8ad742d9c0b886fd/Oxt_GFP_M_M8_181210" TargetMode="External"/><Relationship Id="rId5049" Type="http://schemas.openxmlformats.org/officeDocument/2006/relationships/hyperlink" Target="https://download.brainimagelibrary.org/8a/d7/8ad742d9c0b886fd/Oxt_GFP_M_M9_181211" TargetMode="External"/><Relationship Id="rId2800" Type="http://schemas.openxmlformats.org/officeDocument/2006/relationships/hyperlink" Target="https://download.brainimagelibrary.org/9a/d0/9ad0d3df8d000071/1043176410" TargetMode="External"/><Relationship Id="rId2801" Type="http://schemas.openxmlformats.org/officeDocument/2006/relationships/hyperlink" Target="https://download.brainimagelibrary.org/9a/d0/9ad0d3df8d000071/1043176411" TargetMode="External"/><Relationship Id="rId2802" Type="http://schemas.openxmlformats.org/officeDocument/2006/relationships/hyperlink" Target="https://download.brainimagelibrary.org/9a/d0/9ad0d3df8d000071/1043176412" TargetMode="External"/><Relationship Id="rId2803" Type="http://schemas.openxmlformats.org/officeDocument/2006/relationships/hyperlink" Target="https://download.brainimagelibrary.org/9a/d0/9ad0d3df8d000071/1043176413" TargetMode="External"/><Relationship Id="rId2804" Type="http://schemas.openxmlformats.org/officeDocument/2006/relationships/hyperlink" Target="https://download.brainimagelibrary.org/9a/d0/9ad0d3df8d000071/1043176414" TargetMode="External"/><Relationship Id="rId2805" Type="http://schemas.openxmlformats.org/officeDocument/2006/relationships/hyperlink" Target="https://download.brainimagelibrary.org/9a/d0/9ad0d3df8d000071/1043176415" TargetMode="External"/><Relationship Id="rId2806" Type="http://schemas.openxmlformats.org/officeDocument/2006/relationships/hyperlink" Target="https://download.brainimagelibrary.org/9a/d0/9ad0d3df8d000071/1043176416" TargetMode="External"/><Relationship Id="rId2807" Type="http://schemas.openxmlformats.org/officeDocument/2006/relationships/hyperlink" Target="https://download.brainimagelibrary.org/9a/d0/9ad0d3df8d000071/1043176417" TargetMode="External"/><Relationship Id="rId2808" Type="http://schemas.openxmlformats.org/officeDocument/2006/relationships/hyperlink" Target="https://download.brainimagelibrary.org/9a/d0/9ad0d3df8d000071/1043176418" TargetMode="External"/><Relationship Id="rId2809" Type="http://schemas.openxmlformats.org/officeDocument/2006/relationships/hyperlink" Target="https://download.brainimagelibrary.org/9a/d0/9ad0d3df8d000071/1043176419" TargetMode="External"/><Relationship Id="rId5071" Type="http://schemas.openxmlformats.org/officeDocument/2006/relationships/hyperlink" Target="https://download.brainimagelibrary.org/2f/12/2f12b1a3901e4181/mouseID_360835_18049" TargetMode="External"/><Relationship Id="rId5072" Type="http://schemas.openxmlformats.org/officeDocument/2006/relationships/hyperlink" Target="https://download.brainimagelibrary.org/2f/12/2f12b1a3901e4181/mouseID_362188-191815" TargetMode="External"/><Relationship Id="rId5070" Type="http://schemas.openxmlformats.org/officeDocument/2006/relationships/hyperlink" Target="https://download.brainimagelibrary.org/2f/12/2f12b1a3901e4181/mouseID_339952-17782" TargetMode="External"/><Relationship Id="rId5075" Type="http://schemas.openxmlformats.org/officeDocument/2006/relationships/hyperlink" Target="https://download.brainimagelibrary.org/2f/12/2f12b1a3901e4181/mouseID_373187-191817" TargetMode="External"/><Relationship Id="rId5076" Type="http://schemas.openxmlformats.org/officeDocument/2006/relationships/hyperlink" Target="https://download.brainimagelibrary.org/2f/12/2f12b1a3901e4181/mouseID_373367-18454" TargetMode="External"/><Relationship Id="rId5073" Type="http://schemas.openxmlformats.org/officeDocument/2006/relationships/hyperlink" Target="https://download.brainimagelibrary.org/2f/12/2f12b1a3901e4181/mouseID_365716-196487" TargetMode="External"/><Relationship Id="rId5074" Type="http://schemas.openxmlformats.org/officeDocument/2006/relationships/hyperlink" Target="https://download.brainimagelibrary.org/2f/12/2f12b1a3901e4181/mouseID_367667-18052" TargetMode="External"/><Relationship Id="rId5079" Type="http://schemas.openxmlformats.org/officeDocument/2006/relationships/hyperlink" Target="https://download.brainimagelibrary.org/2f/12/2f12b1a3901e4181/mouseID_375886-182709" TargetMode="External"/><Relationship Id="rId5077" Type="http://schemas.openxmlformats.org/officeDocument/2006/relationships/hyperlink" Target="https://download.brainimagelibrary.org/2f/12/2f12b1a3901e4181/mouseID_373368-18455" TargetMode="External"/><Relationship Id="rId5078" Type="http://schemas.openxmlformats.org/officeDocument/2006/relationships/hyperlink" Target="https://download.brainimagelibrary.org/2f/12/2f12b1a3901e4181/mouseID_373641-18462" TargetMode="External"/><Relationship Id="rId5060" Type="http://schemas.openxmlformats.org/officeDocument/2006/relationships/hyperlink" Target="https://download.brainimagelibrary.org/8a/d7/8ad742d9c0b886fd/Slc17a6_GFP_F_484308_200706" TargetMode="External"/><Relationship Id="rId5061" Type="http://schemas.openxmlformats.org/officeDocument/2006/relationships/hyperlink" Target="https://download.brainimagelibrary.org/8a/d7/8ad742d9c0b886fd/Slc17a6_GFP_M_492023_200708" TargetMode="External"/><Relationship Id="rId5064" Type="http://schemas.openxmlformats.org/officeDocument/2006/relationships/hyperlink" Target="https://download.brainimagelibrary.org/8a/d7/8ad742d9c0b886fd/Snap25_GFP_F_527922_200819" TargetMode="External"/><Relationship Id="rId5065" Type="http://schemas.openxmlformats.org/officeDocument/2006/relationships/hyperlink" Target="https://download.brainimagelibrary.org/8a/d7/8ad742d9c0b886fd/Snap25_GFP_M_491287_200302" TargetMode="External"/><Relationship Id="rId5062" Type="http://schemas.openxmlformats.org/officeDocument/2006/relationships/hyperlink" Target="https://download.brainimagelibrary.org/8a/d7/8ad742d9c0b886fd/Slc17a6_GFP_M_492024_200707" TargetMode="External"/><Relationship Id="rId5063" Type="http://schemas.openxmlformats.org/officeDocument/2006/relationships/hyperlink" Target="https://download.brainimagelibrary.org/8a/d7/8ad742d9c0b886fd/Slc17a6_GFP_M_513119_200712" TargetMode="External"/><Relationship Id="rId5068" Type="http://schemas.openxmlformats.org/officeDocument/2006/relationships/hyperlink" Target="https://download.brainimagelibrary.org/8a/d7/8ad742d9c0b886fd/TH_GFP_M_M1_200116" TargetMode="External"/><Relationship Id="rId5069" Type="http://schemas.openxmlformats.org/officeDocument/2006/relationships/hyperlink" Target="https://download.brainimagelibrary.org/2f/12/2f12b1a3901e4181/mouseID_486478-196478" TargetMode="External"/><Relationship Id="rId5066" Type="http://schemas.openxmlformats.org/officeDocument/2006/relationships/hyperlink" Target="https://download.brainimagelibrary.org/8a/d7/8ad742d9c0b886fd/Snap25_GFP_M_512647_200730" TargetMode="External"/><Relationship Id="rId5067" Type="http://schemas.openxmlformats.org/officeDocument/2006/relationships/hyperlink" Target="https://download.brainimagelibrary.org/8a/d7/8ad742d9c0b886fd/TH_GFP_F_F2_200211" TargetMode="External"/><Relationship Id="rId1576" Type="http://schemas.openxmlformats.org/officeDocument/2006/relationships/hyperlink" Target="https://download.brainimagelibrary.org/dd/90/dd90893e7193151f/737294116" TargetMode="External"/><Relationship Id="rId4602" Type="http://schemas.openxmlformats.org/officeDocument/2006/relationships/hyperlink" Target="https://download.brainimagelibrary.org/d7/8e/d78e2226de736f24/1U19MH114821-01/SW190613-09A/" TargetMode="External"/><Relationship Id="rId1577" Type="http://schemas.openxmlformats.org/officeDocument/2006/relationships/hyperlink" Target="https://download.brainimagelibrary.org/dd/90/dd90893e7193151f/737424303" TargetMode="External"/><Relationship Id="rId4601" Type="http://schemas.openxmlformats.org/officeDocument/2006/relationships/hyperlink" Target="https://download.brainimagelibrary.org/ba/99/ba99c6f3f83f2cb7/" TargetMode="External"/><Relationship Id="rId1578" Type="http://schemas.openxmlformats.org/officeDocument/2006/relationships/hyperlink" Target="https://download.brainimagelibrary.org/dd/90/dd90893e7193151f/737549021" TargetMode="External"/><Relationship Id="rId4604" Type="http://schemas.openxmlformats.org/officeDocument/2006/relationships/hyperlink" Target="https://download.brainimagelibrary.org/12/31/1231ea9a51cf9003/1U19MH114821-01/SW211216-01B" TargetMode="External"/><Relationship Id="rId1579" Type="http://schemas.openxmlformats.org/officeDocument/2006/relationships/hyperlink" Target="https://download.brainimagelibrary.org/dd/90/dd90893e7193151f/737549661" TargetMode="External"/><Relationship Id="rId4603" Type="http://schemas.openxmlformats.org/officeDocument/2006/relationships/hyperlink" Target="https://download.brainimagelibrary.org/d7/8e/d78e2226de736f24/1U19MH114821-01/SW190613-10A/" TargetMode="External"/><Relationship Id="rId4606" Type="http://schemas.openxmlformats.org/officeDocument/2006/relationships/hyperlink" Target="https://download.brainimagelibrary.org/0f/cd/0fcde5fdd6f7ccb2/mouseID_423019-191803" TargetMode="External"/><Relationship Id="rId4605" Type="http://schemas.openxmlformats.org/officeDocument/2006/relationships/hyperlink" Target="https://download.brainimagelibrary.org/12/31/1231ea9a51cf9003/1U19MH114821-01/SW211216-03B" TargetMode="External"/><Relationship Id="rId4608" Type="http://schemas.openxmlformats.org/officeDocument/2006/relationships/hyperlink" Target="https://download.brainimagelibrary.org/0f/cd/0fcde5fdd6f7ccb2/mouseID_351331-17788" TargetMode="External"/><Relationship Id="rId4607" Type="http://schemas.openxmlformats.org/officeDocument/2006/relationships/hyperlink" Target="https://download.brainimagelibrary.org/0f/cd/0fcde5fdd6f7ccb2/mouseID_378668-18470" TargetMode="External"/><Relationship Id="rId4609" Type="http://schemas.openxmlformats.org/officeDocument/2006/relationships/hyperlink" Target="https://download.brainimagelibrary.org/0f/cd/0fcde5fdd6f7ccb2/mouseID_420489-191801" TargetMode="External"/><Relationship Id="rId987" Type="http://schemas.openxmlformats.org/officeDocument/2006/relationships/hyperlink" Target="https://download.brainimagelibrary.org/79/1d/791d4ad4b5663855/H19.03.307.99.01.03.01.02" TargetMode="External"/><Relationship Id="rId986" Type="http://schemas.openxmlformats.org/officeDocument/2006/relationships/hyperlink" Target="https://download.brainimagelibrary.org/3a/c1/3ac1bdc022d0da78/192774-3" TargetMode="External"/><Relationship Id="rId985" Type="http://schemas.openxmlformats.org/officeDocument/2006/relationships/hyperlink" Target="https://download.brainimagelibrary.org/be/4e/be4e95b2c36e475b/1U19MH114831-01/SW210926-04A" TargetMode="External"/><Relationship Id="rId984" Type="http://schemas.openxmlformats.org/officeDocument/2006/relationships/hyperlink" Target="https://download.brainimagelibrary.org/be/4e/be4e95b2c36e475b/1U19MH114831-01/SW210926-03A" TargetMode="External"/><Relationship Id="rId989" Type="http://schemas.openxmlformats.org/officeDocument/2006/relationships/hyperlink" Target="https://download.brainimagelibrary.org/3a/c1/3ac1bdc022d0da78/191175-2" TargetMode="External"/><Relationship Id="rId988" Type="http://schemas.openxmlformats.org/officeDocument/2006/relationships/hyperlink" Target="https://download.brainimagelibrary.org/79/1d/791d4ad4b5663855/Q19.26.009.2A.09.01" TargetMode="External"/><Relationship Id="rId1570" Type="http://schemas.openxmlformats.org/officeDocument/2006/relationships/hyperlink" Target="https://download.brainimagelibrary.org/dd/90/dd90893e7193151f/737134157" TargetMode="External"/><Relationship Id="rId1571" Type="http://schemas.openxmlformats.org/officeDocument/2006/relationships/hyperlink" Target="https://download.brainimagelibrary.org/dd/90/dd90893e7193151f/737158657" TargetMode="External"/><Relationship Id="rId983" Type="http://schemas.openxmlformats.org/officeDocument/2006/relationships/hyperlink" Target="https://download.brainimagelibrary.org/61/90/6190bf65dac65960/1U19MH114831-01/SW210301-03A" TargetMode="External"/><Relationship Id="rId1572" Type="http://schemas.openxmlformats.org/officeDocument/2006/relationships/hyperlink" Target="https://download.brainimagelibrary.org/dd/90/dd90893e7193151f/737159000" TargetMode="External"/><Relationship Id="rId982" Type="http://schemas.openxmlformats.org/officeDocument/2006/relationships/hyperlink" Target="https://download.brainimagelibrary.org/04/64/04646ca62a4c2ad4/1U19MH114821-01/SW190506-03A" TargetMode="External"/><Relationship Id="rId1573" Type="http://schemas.openxmlformats.org/officeDocument/2006/relationships/hyperlink" Target="https://download.brainimagelibrary.org/dd/90/dd90893e7193151f/737192130" TargetMode="External"/><Relationship Id="rId981" Type="http://schemas.openxmlformats.org/officeDocument/2006/relationships/hyperlink" Target="https://download.brainimagelibrary.org/be/4e/be4e95b2c36e475b/1U19MH114831-01/SW210926-02A" TargetMode="External"/><Relationship Id="rId1574" Type="http://schemas.openxmlformats.org/officeDocument/2006/relationships/hyperlink" Target="https://download.brainimagelibrary.org/dd/90/dd90893e7193151f/737279230" TargetMode="External"/><Relationship Id="rId4600" Type="http://schemas.openxmlformats.org/officeDocument/2006/relationships/hyperlink" Target="https://download.brainimagelibrary.org/e7/43/e743b6e2dff848da/1.0" TargetMode="External"/><Relationship Id="rId980" Type="http://schemas.openxmlformats.org/officeDocument/2006/relationships/hyperlink" Target="https://download.brainimagelibrary.org/be/4e/be4e95b2c36e475b/1U19MH114831-01/SW210926-01A" TargetMode="External"/><Relationship Id="rId1575" Type="http://schemas.openxmlformats.org/officeDocument/2006/relationships/hyperlink" Target="https://download.brainimagelibrary.org/dd/90/dd90893e7193151f/737293981" TargetMode="External"/><Relationship Id="rId1565" Type="http://schemas.openxmlformats.org/officeDocument/2006/relationships/hyperlink" Target="https://download.brainimagelibrary.org/dd/90/dd90893e7193151f/732141043" TargetMode="External"/><Relationship Id="rId2896" Type="http://schemas.openxmlformats.org/officeDocument/2006/relationships/hyperlink" Target="https://download.brainimagelibrary.org/9a/d0/9ad0d3df8d000071/1043176506" TargetMode="External"/><Relationship Id="rId1566" Type="http://schemas.openxmlformats.org/officeDocument/2006/relationships/hyperlink" Target="https://download.brainimagelibrary.org/dd/90/dd90893e7193151f/732141075" TargetMode="External"/><Relationship Id="rId2897" Type="http://schemas.openxmlformats.org/officeDocument/2006/relationships/hyperlink" Target="https://download.brainimagelibrary.org/9a/d0/9ad0d3df8d000071/1043176507" TargetMode="External"/><Relationship Id="rId1567" Type="http://schemas.openxmlformats.org/officeDocument/2006/relationships/hyperlink" Target="https://download.brainimagelibrary.org/dd/90/dd90893e7193151f/732171906" TargetMode="External"/><Relationship Id="rId2898" Type="http://schemas.openxmlformats.org/officeDocument/2006/relationships/hyperlink" Target="https://download.brainimagelibrary.org/9a/d0/9ad0d3df8d000071/1043176508" TargetMode="External"/><Relationship Id="rId1568" Type="http://schemas.openxmlformats.org/officeDocument/2006/relationships/hyperlink" Target="https://download.brainimagelibrary.org/dd/90/dd90893e7193151f/737089555" TargetMode="External"/><Relationship Id="rId2899" Type="http://schemas.openxmlformats.org/officeDocument/2006/relationships/hyperlink" Target="https://download.brainimagelibrary.org/9a/d0/9ad0d3df8d000071/1043176509" TargetMode="External"/><Relationship Id="rId1569" Type="http://schemas.openxmlformats.org/officeDocument/2006/relationships/hyperlink" Target="https://download.brainimagelibrary.org/dd/90/dd90893e7193151f/737133884" TargetMode="External"/><Relationship Id="rId976" Type="http://schemas.openxmlformats.org/officeDocument/2006/relationships/hyperlink" Target="https://download.brainimagelibrary.org/dd/90/dd90893e7193151f/656933853" TargetMode="External"/><Relationship Id="rId975" Type="http://schemas.openxmlformats.org/officeDocument/2006/relationships/hyperlink" Target="https://download.brainimagelibrary.org/69/fe/69fe931fee2b2215/656933853" TargetMode="External"/><Relationship Id="rId974" Type="http://schemas.openxmlformats.org/officeDocument/2006/relationships/hyperlink" Target="https://download.brainimagelibrary.org/01/d3/01d31bc4a925f6dd/181012_JH_XA0004_Fezf2LSLflp_AGT5_LMC_male_processed" TargetMode="External"/><Relationship Id="rId973" Type="http://schemas.openxmlformats.org/officeDocument/2006/relationships/hyperlink" Target="https://download.brainimagelibrary.org/12/31/1231ea9a51cf9003/1U19MH114821-01/SW211216-02B" TargetMode="External"/><Relationship Id="rId979" Type="http://schemas.openxmlformats.org/officeDocument/2006/relationships/hyperlink" Target="https://download.brainimagelibrary.org/bb/65/bb65b3ba913c2aa2/1U19MH114831-01/SW220321-02A" TargetMode="External"/><Relationship Id="rId978" Type="http://schemas.openxmlformats.org/officeDocument/2006/relationships/hyperlink" Target="https://download.brainimagelibrary.org/e8/20/e820c8267a0cbedb/2018Q4_U01/SW180716-01A/" TargetMode="External"/><Relationship Id="rId977" Type="http://schemas.openxmlformats.org/officeDocument/2006/relationships/hyperlink" Target="https://download.brainimagelibrary.org/9d/6d/9d6d3526d842d47f/1U19MH114831-01/SW190906-10A" TargetMode="External"/><Relationship Id="rId2890" Type="http://schemas.openxmlformats.org/officeDocument/2006/relationships/hyperlink" Target="https://download.brainimagelibrary.org/9a/d0/9ad0d3df8d000071/1043176500" TargetMode="External"/><Relationship Id="rId1560" Type="http://schemas.openxmlformats.org/officeDocument/2006/relationships/hyperlink" Target="https://download.brainimagelibrary.org/dd/90/dd90893e7193151f/716929071" TargetMode="External"/><Relationship Id="rId2891" Type="http://schemas.openxmlformats.org/officeDocument/2006/relationships/hyperlink" Target="https://download.brainimagelibrary.org/9a/d0/9ad0d3df8d000071/1043176501" TargetMode="External"/><Relationship Id="rId972" Type="http://schemas.openxmlformats.org/officeDocument/2006/relationships/hyperlink" Target="https://download.brainimagelibrary.org/75/6c/756cd8f5634d1b88/1U19MH114821-01/SW220120-04A" TargetMode="External"/><Relationship Id="rId1561" Type="http://schemas.openxmlformats.org/officeDocument/2006/relationships/hyperlink" Target="https://download.brainimagelibrary.org/dd/90/dd90893e7193151f/732058780" TargetMode="External"/><Relationship Id="rId2892" Type="http://schemas.openxmlformats.org/officeDocument/2006/relationships/hyperlink" Target="https://download.brainimagelibrary.org/9a/d0/9ad0d3df8d000071/1043176502" TargetMode="External"/><Relationship Id="rId971" Type="http://schemas.openxmlformats.org/officeDocument/2006/relationships/hyperlink" Target="https://download.brainimagelibrary.org/12/31/1231ea9a51cf9003/1U19MH114821-01/SW220213-01A" TargetMode="External"/><Relationship Id="rId1562" Type="http://schemas.openxmlformats.org/officeDocument/2006/relationships/hyperlink" Target="https://download.brainimagelibrary.org/dd/90/dd90893e7193151f/732105067" TargetMode="External"/><Relationship Id="rId2893" Type="http://schemas.openxmlformats.org/officeDocument/2006/relationships/hyperlink" Target="https://download.brainimagelibrary.org/9a/d0/9ad0d3df8d000071/1043176503" TargetMode="External"/><Relationship Id="rId970" Type="http://schemas.openxmlformats.org/officeDocument/2006/relationships/hyperlink" Target="https://download.brainimagelibrary.org/12/31/1231ea9a51cf9003/1U19MH114821-01/SW220213-02A" TargetMode="External"/><Relationship Id="rId1563" Type="http://schemas.openxmlformats.org/officeDocument/2006/relationships/hyperlink" Target="https://download.brainimagelibrary.org/dd/90/dd90893e7193151f/732115399" TargetMode="External"/><Relationship Id="rId2894" Type="http://schemas.openxmlformats.org/officeDocument/2006/relationships/hyperlink" Target="https://download.brainimagelibrary.org/9a/d0/9ad0d3df8d000071/1043176504" TargetMode="External"/><Relationship Id="rId1564" Type="http://schemas.openxmlformats.org/officeDocument/2006/relationships/hyperlink" Target="https://download.brainimagelibrary.org/dd/90/dd90893e7193151f/732127116" TargetMode="External"/><Relationship Id="rId2895" Type="http://schemas.openxmlformats.org/officeDocument/2006/relationships/hyperlink" Target="https://download.brainimagelibrary.org/9a/d0/9ad0d3df8d000071/1043176505" TargetMode="External"/><Relationship Id="rId1598" Type="http://schemas.openxmlformats.org/officeDocument/2006/relationships/hyperlink" Target="https://download.brainimagelibrary.org/dd/90/dd90893e7193151f/767829778" TargetMode="External"/><Relationship Id="rId4624" Type="http://schemas.openxmlformats.org/officeDocument/2006/relationships/hyperlink" Target="https://download.brainimagelibrary.org/0f/cd/0fcde5fdd6f7ccb2/mouseID_236174-16124" TargetMode="External"/><Relationship Id="rId1599" Type="http://schemas.openxmlformats.org/officeDocument/2006/relationships/hyperlink" Target="https://download.brainimagelibrary.org/dd/90/dd90893e7193151f/768819569" TargetMode="External"/><Relationship Id="rId4623" Type="http://schemas.openxmlformats.org/officeDocument/2006/relationships/hyperlink" Target="https://download.brainimagelibrary.org/0f/cd/0fcde5fdd6f7ccb2/mouseID_380470-191812" TargetMode="External"/><Relationship Id="rId4626" Type="http://schemas.openxmlformats.org/officeDocument/2006/relationships/hyperlink" Target="https://download.brainimagelibrary.org/0f/cd/0fcde5fdd6f7ccb2/mouseID_383680-18463" TargetMode="External"/><Relationship Id="rId4625" Type="http://schemas.openxmlformats.org/officeDocument/2006/relationships/hyperlink" Target="https://download.brainimagelibrary.org/0f/cd/0fcde5fdd6f7ccb2/mouseID_373641-18462" TargetMode="External"/><Relationship Id="rId4628" Type="http://schemas.openxmlformats.org/officeDocument/2006/relationships/hyperlink" Target="https://download.brainimagelibrary.org/0f/cd/0fcde5fdd6f7ccb2/mouseID_382148-18864" TargetMode="External"/><Relationship Id="rId4627" Type="http://schemas.openxmlformats.org/officeDocument/2006/relationships/hyperlink" Target="https://download.brainimagelibrary.org/0f/cd/0fcde5fdd6f7ccb2/mouseID_381488-18464" TargetMode="External"/><Relationship Id="rId4629" Type="http://schemas.openxmlformats.org/officeDocument/2006/relationships/hyperlink" Target="https://download.brainimagelibrary.org/22/5c/225c37cacfbd897c" TargetMode="External"/><Relationship Id="rId1590" Type="http://schemas.openxmlformats.org/officeDocument/2006/relationships/hyperlink" Target="https://download.brainimagelibrary.org/dd/90/dd90893e7193151f/766791643" TargetMode="External"/><Relationship Id="rId1591" Type="http://schemas.openxmlformats.org/officeDocument/2006/relationships/hyperlink" Target="https://download.brainimagelibrary.org/dd/90/dd90893e7193151f/766984328" TargetMode="External"/><Relationship Id="rId1592" Type="http://schemas.openxmlformats.org/officeDocument/2006/relationships/hyperlink" Target="https://download.brainimagelibrary.org/dd/90/dd90893e7193151f/767084655" TargetMode="External"/><Relationship Id="rId1593" Type="http://schemas.openxmlformats.org/officeDocument/2006/relationships/hyperlink" Target="https://download.brainimagelibrary.org/dd/90/dd90893e7193151f/767415421" TargetMode="External"/><Relationship Id="rId1594" Type="http://schemas.openxmlformats.org/officeDocument/2006/relationships/hyperlink" Target="https://download.brainimagelibrary.org/dd/90/dd90893e7193151f/767422070" TargetMode="External"/><Relationship Id="rId4620" Type="http://schemas.openxmlformats.org/officeDocument/2006/relationships/hyperlink" Target="https://download.brainimagelibrary.org/0f/cd/0fcde5fdd6f7ccb2/mouseID_405426-182724" TargetMode="External"/><Relationship Id="rId1595" Type="http://schemas.openxmlformats.org/officeDocument/2006/relationships/hyperlink" Target="https://download.brainimagelibrary.org/dd/90/dd90893e7193151f/767425258" TargetMode="External"/><Relationship Id="rId1596" Type="http://schemas.openxmlformats.org/officeDocument/2006/relationships/hyperlink" Target="https://download.brainimagelibrary.org/dd/90/dd90893e7193151f/767433014" TargetMode="External"/><Relationship Id="rId4622" Type="http://schemas.openxmlformats.org/officeDocument/2006/relationships/hyperlink" Target="https://download.brainimagelibrary.org/0f/cd/0fcde5fdd6f7ccb2/mouseID_339951-17781" TargetMode="External"/><Relationship Id="rId1597" Type="http://schemas.openxmlformats.org/officeDocument/2006/relationships/hyperlink" Target="https://download.brainimagelibrary.org/dd/90/dd90893e7193151f/767801031" TargetMode="External"/><Relationship Id="rId4621" Type="http://schemas.openxmlformats.org/officeDocument/2006/relationships/hyperlink" Target="https://download.brainimagelibrary.org/0f/cd/0fcde5fdd6f7ccb2/mouseID_297974-17109" TargetMode="External"/><Relationship Id="rId1587" Type="http://schemas.openxmlformats.org/officeDocument/2006/relationships/hyperlink" Target="https://download.brainimagelibrary.org/dd/90/dd90893e7193151f/742954930" TargetMode="External"/><Relationship Id="rId4613" Type="http://schemas.openxmlformats.org/officeDocument/2006/relationships/hyperlink" Target="https://download.brainimagelibrary.org/0f/cd/0fcde5fdd6f7ccb2/mouseID_374707-18452" TargetMode="External"/><Relationship Id="rId1588" Type="http://schemas.openxmlformats.org/officeDocument/2006/relationships/hyperlink" Target="https://download.brainimagelibrary.org/dd/90/dd90893e7193151f/766789211" TargetMode="External"/><Relationship Id="rId4612" Type="http://schemas.openxmlformats.org/officeDocument/2006/relationships/hyperlink" Target="https://download.brainimagelibrary.org/0f/cd/0fcde5fdd6f7ccb2/mouseID_358361-18047" TargetMode="External"/><Relationship Id="rId1589" Type="http://schemas.openxmlformats.org/officeDocument/2006/relationships/hyperlink" Target="https://download.brainimagelibrary.org/dd/90/dd90893e7193151f/766791358" TargetMode="External"/><Relationship Id="rId4615" Type="http://schemas.openxmlformats.org/officeDocument/2006/relationships/hyperlink" Target="https://download.brainimagelibrary.org/0f/cd/0fcde5fdd6f7ccb2/mouseID_325875-17543" TargetMode="External"/><Relationship Id="rId4614" Type="http://schemas.openxmlformats.org/officeDocument/2006/relationships/hyperlink" Target="https://download.brainimagelibrary.org/0f/cd/0fcde5fdd6f7ccb2/mouseID_210254-15257" TargetMode="External"/><Relationship Id="rId4617" Type="http://schemas.openxmlformats.org/officeDocument/2006/relationships/hyperlink" Target="https://download.brainimagelibrary.org/0f/cd/0fcde5fdd6f7ccb2/mouseID_374706-18461" TargetMode="External"/><Relationship Id="rId4616" Type="http://schemas.openxmlformats.org/officeDocument/2006/relationships/hyperlink" Target="https://download.brainimagelibrary.org/0f/cd/0fcde5fdd6f7ccb2/mouseID_351327-17787" TargetMode="External"/><Relationship Id="rId4619" Type="http://schemas.openxmlformats.org/officeDocument/2006/relationships/hyperlink" Target="https://download.brainimagelibrary.org/0f/cd/0fcde5fdd6f7ccb2/mouseID_405429-182725" TargetMode="External"/><Relationship Id="rId4618" Type="http://schemas.openxmlformats.org/officeDocument/2006/relationships/hyperlink" Target="https://download.brainimagelibrary.org/0f/cd/0fcde5fdd6f7ccb2/mouseID_439168-191807" TargetMode="External"/><Relationship Id="rId998" Type="http://schemas.openxmlformats.org/officeDocument/2006/relationships/hyperlink" Target="https://download.brainimagelibrary.org/17/28/1728aaa5a67cb758/0539060707/" TargetMode="External"/><Relationship Id="rId997" Type="http://schemas.openxmlformats.org/officeDocument/2006/relationships/hyperlink" Target="https://download.brainimagelibrary.org/04/64/04646ca62a4c2ad4/1U19MH114821-01/SW190517-04A" TargetMode="External"/><Relationship Id="rId996" Type="http://schemas.openxmlformats.org/officeDocument/2006/relationships/hyperlink" Target="https://download.brainimagelibrary.org/e8/20/e820c8267a0cbedb/2018Q4_U01/SW180913-07A/" TargetMode="External"/><Relationship Id="rId995" Type="http://schemas.openxmlformats.org/officeDocument/2006/relationships/hyperlink" Target="https://download.brainimagelibrary.org/81/20/81203dae36fb092a/" TargetMode="External"/><Relationship Id="rId999" Type="http://schemas.openxmlformats.org/officeDocument/2006/relationships/hyperlink" Target="https://download.brainimagelibrary.org/ec/80/ec8077684d25fc8b/0539057086" TargetMode="External"/><Relationship Id="rId990" Type="http://schemas.openxmlformats.org/officeDocument/2006/relationships/hyperlink" Target="https://download.brainimagelibrary.org/3a/c1/3ac1bdc022d0da78/191198-2" TargetMode="External"/><Relationship Id="rId1580" Type="http://schemas.openxmlformats.org/officeDocument/2006/relationships/hyperlink" Target="https://download.brainimagelibrary.org/dd/90/dd90893e7193151f/737553506" TargetMode="External"/><Relationship Id="rId1581" Type="http://schemas.openxmlformats.org/officeDocument/2006/relationships/hyperlink" Target="https://download.brainimagelibrary.org/dd/90/dd90893e7193151f/737792547" TargetMode="External"/><Relationship Id="rId1582" Type="http://schemas.openxmlformats.org/officeDocument/2006/relationships/hyperlink" Target="https://download.brainimagelibrary.org/dd/90/dd90893e7193151f/737820466" TargetMode="External"/><Relationship Id="rId994" Type="http://schemas.openxmlformats.org/officeDocument/2006/relationships/hyperlink" Target="https://download.brainimagelibrary.org/3d/91/3d9109168823fe39" TargetMode="External"/><Relationship Id="rId1583" Type="http://schemas.openxmlformats.org/officeDocument/2006/relationships/hyperlink" Target="https://download.brainimagelibrary.org/dd/90/dd90893e7193151f/737988336" TargetMode="External"/><Relationship Id="rId993" Type="http://schemas.openxmlformats.org/officeDocument/2006/relationships/hyperlink" Target="https://download.brainimagelibrary.org/e2/2f/e22fefde1a1d1e13/" TargetMode="External"/><Relationship Id="rId1584" Type="http://schemas.openxmlformats.org/officeDocument/2006/relationships/hyperlink" Target="https://download.brainimagelibrary.org/dd/90/dd90893e7193151f/737989339" TargetMode="External"/><Relationship Id="rId992" Type="http://schemas.openxmlformats.org/officeDocument/2006/relationships/hyperlink" Target="https://download.brainimagelibrary.org/3a/c1/3ac1bdc022d0da78/182683-38" TargetMode="External"/><Relationship Id="rId1585" Type="http://schemas.openxmlformats.org/officeDocument/2006/relationships/hyperlink" Target="https://download.brainimagelibrary.org/dd/90/dd90893e7193151f/738006528" TargetMode="External"/><Relationship Id="rId4611" Type="http://schemas.openxmlformats.org/officeDocument/2006/relationships/hyperlink" Target="https://download.brainimagelibrary.org/0f/cd/0fcde5fdd6f7ccb2/mouseID_339952-17782" TargetMode="External"/><Relationship Id="rId991" Type="http://schemas.openxmlformats.org/officeDocument/2006/relationships/hyperlink" Target="https://download.brainimagelibrary.org/3a/c1/3ac1bdc022d0da78/190138-9" TargetMode="External"/><Relationship Id="rId1586" Type="http://schemas.openxmlformats.org/officeDocument/2006/relationships/hyperlink" Target="https://download.brainimagelibrary.org/dd/90/dd90893e7193151f/740380660" TargetMode="External"/><Relationship Id="rId4610" Type="http://schemas.openxmlformats.org/officeDocument/2006/relationships/hyperlink" Target="https://download.brainimagelibrary.org/0f/cd/0fcde5fdd6f7ccb2/mouseID_314107-17300" TargetMode="External"/><Relationship Id="rId1532" Type="http://schemas.openxmlformats.org/officeDocument/2006/relationships/hyperlink" Target="https://download.brainimagelibrary.org/dd/90/dd90893e7193151f/685811622" TargetMode="External"/><Relationship Id="rId2863" Type="http://schemas.openxmlformats.org/officeDocument/2006/relationships/hyperlink" Target="https://download.brainimagelibrary.org/9a/d0/9ad0d3df8d000071/1043176473" TargetMode="External"/><Relationship Id="rId1533" Type="http://schemas.openxmlformats.org/officeDocument/2006/relationships/hyperlink" Target="https://download.brainimagelibrary.org/dd/90/dd90893e7193151f/685814252" TargetMode="External"/><Relationship Id="rId2864" Type="http://schemas.openxmlformats.org/officeDocument/2006/relationships/hyperlink" Target="https://download.brainimagelibrary.org/9a/d0/9ad0d3df8d000071/1043176474" TargetMode="External"/><Relationship Id="rId1534" Type="http://schemas.openxmlformats.org/officeDocument/2006/relationships/hyperlink" Target="https://download.brainimagelibrary.org/dd/90/dd90893e7193151f/685815936" TargetMode="External"/><Relationship Id="rId2865" Type="http://schemas.openxmlformats.org/officeDocument/2006/relationships/hyperlink" Target="https://download.brainimagelibrary.org/9a/d0/9ad0d3df8d000071/1043176475" TargetMode="External"/><Relationship Id="rId1535" Type="http://schemas.openxmlformats.org/officeDocument/2006/relationships/hyperlink" Target="https://download.brainimagelibrary.org/dd/90/dd90893e7193151f/685821059" TargetMode="External"/><Relationship Id="rId2866" Type="http://schemas.openxmlformats.org/officeDocument/2006/relationships/hyperlink" Target="https://download.brainimagelibrary.org/9a/d0/9ad0d3df8d000071/1043176476" TargetMode="External"/><Relationship Id="rId1536" Type="http://schemas.openxmlformats.org/officeDocument/2006/relationships/hyperlink" Target="https://download.brainimagelibrary.org/dd/90/dd90893e7193151f/689300528" TargetMode="External"/><Relationship Id="rId2867" Type="http://schemas.openxmlformats.org/officeDocument/2006/relationships/hyperlink" Target="https://download.brainimagelibrary.org/9a/d0/9ad0d3df8d000071/1043176477" TargetMode="External"/><Relationship Id="rId1537" Type="http://schemas.openxmlformats.org/officeDocument/2006/relationships/hyperlink" Target="https://download.brainimagelibrary.org/dd/90/dd90893e7193151f/689306781" TargetMode="External"/><Relationship Id="rId2868" Type="http://schemas.openxmlformats.org/officeDocument/2006/relationships/hyperlink" Target="https://download.brainimagelibrary.org/9a/d0/9ad0d3df8d000071/1043176478" TargetMode="External"/><Relationship Id="rId1538" Type="http://schemas.openxmlformats.org/officeDocument/2006/relationships/hyperlink" Target="https://download.brainimagelibrary.org/dd/90/dd90893e7193151f/689306818" TargetMode="External"/><Relationship Id="rId2869" Type="http://schemas.openxmlformats.org/officeDocument/2006/relationships/hyperlink" Target="https://download.brainimagelibrary.org/9a/d0/9ad0d3df8d000071/1043176479" TargetMode="External"/><Relationship Id="rId1539" Type="http://schemas.openxmlformats.org/officeDocument/2006/relationships/hyperlink" Target="https://download.brainimagelibrary.org/dd/90/dd90893e7193151f/689309060" TargetMode="External"/><Relationship Id="rId949" Type="http://schemas.openxmlformats.org/officeDocument/2006/relationships/hyperlink" Target="https://download.brainimagelibrary.org/dd/90/dd90893e7193151f/839239569" TargetMode="External"/><Relationship Id="rId948" Type="http://schemas.openxmlformats.org/officeDocument/2006/relationships/hyperlink" Target="https://download.brainimagelibrary.org/dd/90/dd90893e7193151f/835859530" TargetMode="External"/><Relationship Id="rId943" Type="http://schemas.openxmlformats.org/officeDocument/2006/relationships/hyperlink" Target="https://download.brainimagelibrary.org/dd/90/dd90893e7193151f/835667511" TargetMode="External"/><Relationship Id="rId942" Type="http://schemas.openxmlformats.org/officeDocument/2006/relationships/hyperlink" Target="https://download.brainimagelibrary.org/dd/90/dd90893e7193151f/835648767" TargetMode="External"/><Relationship Id="rId941" Type="http://schemas.openxmlformats.org/officeDocument/2006/relationships/hyperlink" Target="https://download.brainimagelibrary.org/dd/90/dd90893e7193151f/835631800" TargetMode="External"/><Relationship Id="rId940" Type="http://schemas.openxmlformats.org/officeDocument/2006/relationships/hyperlink" Target="https://download.brainimagelibrary.org/dd/90/dd90893e7193151f/835615172" TargetMode="External"/><Relationship Id="rId947" Type="http://schemas.openxmlformats.org/officeDocument/2006/relationships/hyperlink" Target="https://download.brainimagelibrary.org/dd/90/dd90893e7193151f/835857228" TargetMode="External"/><Relationship Id="rId946" Type="http://schemas.openxmlformats.org/officeDocument/2006/relationships/hyperlink" Target="https://download.brainimagelibrary.org/dd/90/dd90893e7193151f/835699648" TargetMode="External"/><Relationship Id="rId945" Type="http://schemas.openxmlformats.org/officeDocument/2006/relationships/hyperlink" Target="https://download.brainimagelibrary.org/dd/90/dd90893e7193151f/835674226" TargetMode="External"/><Relationship Id="rId944" Type="http://schemas.openxmlformats.org/officeDocument/2006/relationships/hyperlink" Target="https://download.brainimagelibrary.org/dd/90/dd90893e7193151f/835673569" TargetMode="External"/><Relationship Id="rId2860" Type="http://schemas.openxmlformats.org/officeDocument/2006/relationships/hyperlink" Target="https://download.brainimagelibrary.org/9a/d0/9ad0d3df8d000071/1043176470" TargetMode="External"/><Relationship Id="rId1530" Type="http://schemas.openxmlformats.org/officeDocument/2006/relationships/hyperlink" Target="https://download.brainimagelibrary.org/dd/90/dd90893e7193151f/685806309" TargetMode="External"/><Relationship Id="rId2861" Type="http://schemas.openxmlformats.org/officeDocument/2006/relationships/hyperlink" Target="https://download.brainimagelibrary.org/9a/d0/9ad0d3df8d000071/1043176471" TargetMode="External"/><Relationship Id="rId1531" Type="http://schemas.openxmlformats.org/officeDocument/2006/relationships/hyperlink" Target="https://download.brainimagelibrary.org/dd/90/dd90893e7193151f/685806972" TargetMode="External"/><Relationship Id="rId2862" Type="http://schemas.openxmlformats.org/officeDocument/2006/relationships/hyperlink" Target="https://download.brainimagelibrary.org/9a/d0/9ad0d3df8d000071/1043176472" TargetMode="External"/><Relationship Id="rId1521" Type="http://schemas.openxmlformats.org/officeDocument/2006/relationships/hyperlink" Target="https://download.brainimagelibrary.org/dd/90/dd90893e7193151f/653804581" TargetMode="External"/><Relationship Id="rId2852" Type="http://schemas.openxmlformats.org/officeDocument/2006/relationships/hyperlink" Target="https://download.brainimagelibrary.org/9a/d0/9ad0d3df8d000071/1043176462" TargetMode="External"/><Relationship Id="rId1522" Type="http://schemas.openxmlformats.org/officeDocument/2006/relationships/hyperlink" Target="https://download.brainimagelibrary.org/dd/90/dd90893e7193151f/653808728" TargetMode="External"/><Relationship Id="rId2853" Type="http://schemas.openxmlformats.org/officeDocument/2006/relationships/hyperlink" Target="https://download.brainimagelibrary.org/9a/d0/9ad0d3df8d000071/1043176463" TargetMode="External"/><Relationship Id="rId1523" Type="http://schemas.openxmlformats.org/officeDocument/2006/relationships/hyperlink" Target="https://download.brainimagelibrary.org/dd/90/dd90893e7193151f/653810044" TargetMode="External"/><Relationship Id="rId2854" Type="http://schemas.openxmlformats.org/officeDocument/2006/relationships/hyperlink" Target="https://download.brainimagelibrary.org/9a/d0/9ad0d3df8d000071/1043176464" TargetMode="External"/><Relationship Id="rId1524" Type="http://schemas.openxmlformats.org/officeDocument/2006/relationships/hyperlink" Target="https://download.brainimagelibrary.org/dd/90/dd90893e7193151f/653854241" TargetMode="External"/><Relationship Id="rId2855" Type="http://schemas.openxmlformats.org/officeDocument/2006/relationships/hyperlink" Target="https://download.brainimagelibrary.org/9a/d0/9ad0d3df8d000071/1043176465" TargetMode="External"/><Relationship Id="rId1525" Type="http://schemas.openxmlformats.org/officeDocument/2006/relationships/hyperlink" Target="https://download.brainimagelibrary.org/dd/90/dd90893e7193151f/654180841" TargetMode="External"/><Relationship Id="rId2856" Type="http://schemas.openxmlformats.org/officeDocument/2006/relationships/hyperlink" Target="https://download.brainimagelibrary.org/9a/d0/9ad0d3df8d000071/1043176466" TargetMode="External"/><Relationship Id="rId1526" Type="http://schemas.openxmlformats.org/officeDocument/2006/relationships/hyperlink" Target="https://download.brainimagelibrary.org/dd/90/dd90893e7193151f/685766680" TargetMode="External"/><Relationship Id="rId2857" Type="http://schemas.openxmlformats.org/officeDocument/2006/relationships/hyperlink" Target="https://download.brainimagelibrary.org/9a/d0/9ad0d3df8d000071/1043176467" TargetMode="External"/><Relationship Id="rId1527" Type="http://schemas.openxmlformats.org/officeDocument/2006/relationships/hyperlink" Target="https://download.brainimagelibrary.org/dd/90/dd90893e7193151f/685767564" TargetMode="External"/><Relationship Id="rId2858" Type="http://schemas.openxmlformats.org/officeDocument/2006/relationships/hyperlink" Target="https://download.brainimagelibrary.org/9a/d0/9ad0d3df8d000071/1043176468" TargetMode="External"/><Relationship Id="rId1528" Type="http://schemas.openxmlformats.org/officeDocument/2006/relationships/hyperlink" Target="https://download.brainimagelibrary.org/dd/90/dd90893e7193151f/685780246" TargetMode="External"/><Relationship Id="rId2859" Type="http://schemas.openxmlformats.org/officeDocument/2006/relationships/hyperlink" Target="https://download.brainimagelibrary.org/9a/d0/9ad0d3df8d000071/1043176469" TargetMode="External"/><Relationship Id="rId1529" Type="http://schemas.openxmlformats.org/officeDocument/2006/relationships/hyperlink" Target="https://download.brainimagelibrary.org/dd/90/dd90893e7193151f/685790763" TargetMode="External"/><Relationship Id="rId939" Type="http://schemas.openxmlformats.org/officeDocument/2006/relationships/hyperlink" Target="https://download.brainimagelibrary.org/dd/90/dd90893e7193151f/835611255" TargetMode="External"/><Relationship Id="rId938" Type="http://schemas.openxmlformats.org/officeDocument/2006/relationships/hyperlink" Target="https://download.brainimagelibrary.org/dd/90/dd90893e7193151f/835596750" TargetMode="External"/><Relationship Id="rId937" Type="http://schemas.openxmlformats.org/officeDocument/2006/relationships/hyperlink" Target="https://download.brainimagelibrary.org/dd/90/dd90893e7193151f/835572687" TargetMode="External"/><Relationship Id="rId932" Type="http://schemas.openxmlformats.org/officeDocument/2006/relationships/hyperlink" Target="https://download.brainimagelibrary.org/69/fe/69fe931fee2b2215/855783147" TargetMode="External"/><Relationship Id="rId931" Type="http://schemas.openxmlformats.org/officeDocument/2006/relationships/hyperlink" Target="https://download.brainimagelibrary.org/69/fe/69fe931fee2b2215/855760595" TargetMode="External"/><Relationship Id="rId930" Type="http://schemas.openxmlformats.org/officeDocument/2006/relationships/hyperlink" Target="https://download.brainimagelibrary.org/69/fe/69fe931fee2b2215/855540802" TargetMode="External"/><Relationship Id="rId936" Type="http://schemas.openxmlformats.org/officeDocument/2006/relationships/hyperlink" Target="https://download.brainimagelibrary.org/3e/35/3e3553203fc355ed/852955642" TargetMode="External"/><Relationship Id="rId935" Type="http://schemas.openxmlformats.org/officeDocument/2006/relationships/hyperlink" Target="https://download.brainimagelibrary.org/85/f4/85f4b93699151f1c/839239569" TargetMode="External"/><Relationship Id="rId934" Type="http://schemas.openxmlformats.org/officeDocument/2006/relationships/hyperlink" Target="https://download.brainimagelibrary.org/d8/33/d833ba8bd931f23f/855332601" TargetMode="External"/><Relationship Id="rId933" Type="http://schemas.openxmlformats.org/officeDocument/2006/relationships/hyperlink" Target="https://download.brainimagelibrary.org/d8/33/d833ba8bd931f23f/835572687" TargetMode="External"/><Relationship Id="rId2850" Type="http://schemas.openxmlformats.org/officeDocument/2006/relationships/hyperlink" Target="https://download.brainimagelibrary.org/9a/d0/9ad0d3df8d000071/1043176460" TargetMode="External"/><Relationship Id="rId1520" Type="http://schemas.openxmlformats.org/officeDocument/2006/relationships/hyperlink" Target="https://download.brainimagelibrary.org/dd/90/dd90893e7193151f/650077366" TargetMode="External"/><Relationship Id="rId2851" Type="http://schemas.openxmlformats.org/officeDocument/2006/relationships/hyperlink" Target="https://download.brainimagelibrary.org/9a/d0/9ad0d3df8d000071/1043176461" TargetMode="External"/><Relationship Id="rId1554" Type="http://schemas.openxmlformats.org/officeDocument/2006/relationships/hyperlink" Target="https://download.brainimagelibrary.org/dd/90/dd90893e7193151f/695546566" TargetMode="External"/><Relationship Id="rId2885" Type="http://schemas.openxmlformats.org/officeDocument/2006/relationships/hyperlink" Target="https://download.brainimagelibrary.org/9a/d0/9ad0d3df8d000071/1043176495" TargetMode="External"/><Relationship Id="rId1555" Type="http://schemas.openxmlformats.org/officeDocument/2006/relationships/hyperlink" Target="https://download.brainimagelibrary.org/dd/90/dd90893e7193151f/695557339" TargetMode="External"/><Relationship Id="rId2886" Type="http://schemas.openxmlformats.org/officeDocument/2006/relationships/hyperlink" Target="https://download.brainimagelibrary.org/9a/d0/9ad0d3df8d000071/1043176496" TargetMode="External"/><Relationship Id="rId1556" Type="http://schemas.openxmlformats.org/officeDocument/2006/relationships/hyperlink" Target="https://download.brainimagelibrary.org/dd/90/dd90893e7193151f/695564858" TargetMode="External"/><Relationship Id="rId2887" Type="http://schemas.openxmlformats.org/officeDocument/2006/relationships/hyperlink" Target="https://download.brainimagelibrary.org/9a/d0/9ad0d3df8d000071/1043176497" TargetMode="External"/><Relationship Id="rId1557" Type="http://schemas.openxmlformats.org/officeDocument/2006/relationships/hyperlink" Target="https://download.brainimagelibrary.org/dd/90/dd90893e7193151f/695574463" TargetMode="External"/><Relationship Id="rId2888" Type="http://schemas.openxmlformats.org/officeDocument/2006/relationships/hyperlink" Target="https://download.brainimagelibrary.org/9a/d0/9ad0d3df8d000071/1043176498" TargetMode="External"/><Relationship Id="rId1558" Type="http://schemas.openxmlformats.org/officeDocument/2006/relationships/hyperlink" Target="https://download.brainimagelibrary.org/dd/90/dd90893e7193151f/695576844" TargetMode="External"/><Relationship Id="rId2889" Type="http://schemas.openxmlformats.org/officeDocument/2006/relationships/hyperlink" Target="https://download.brainimagelibrary.org/9a/d0/9ad0d3df8d000071/1043176499" TargetMode="External"/><Relationship Id="rId1559" Type="http://schemas.openxmlformats.org/officeDocument/2006/relationships/hyperlink" Target="https://download.brainimagelibrary.org/dd/90/dd90893e7193151f/716918890" TargetMode="External"/><Relationship Id="rId965" Type="http://schemas.openxmlformats.org/officeDocument/2006/relationships/hyperlink" Target="https://download.brainimagelibrary.org/82/e9/82e9592c90c456ef/1U01MH114829-01/SW181101-01A/" TargetMode="External"/><Relationship Id="rId964" Type="http://schemas.openxmlformats.org/officeDocument/2006/relationships/hyperlink" Target="https://download.brainimagelibrary.org/82/e9/82e9592c90c456ef/1U01MH114829-01/SW181108-01A/" TargetMode="External"/><Relationship Id="rId963" Type="http://schemas.openxmlformats.org/officeDocument/2006/relationships/hyperlink" Target="https://download.brainimagelibrary.org/ec/80/ec8077684d25fc8b/0539059779" TargetMode="External"/><Relationship Id="rId962" Type="http://schemas.openxmlformats.org/officeDocument/2006/relationships/hyperlink" Target="https://download.brainimagelibrary.org/e0/ea/e0ea5f7d2c9a1728/release_20190923/18869/" TargetMode="External"/><Relationship Id="rId969" Type="http://schemas.openxmlformats.org/officeDocument/2006/relationships/hyperlink" Target="https://download.brainimagelibrary.org/82/e9/82e9592c90c456ef/1U01MH114829-01/SW180725-04A/" TargetMode="External"/><Relationship Id="rId968" Type="http://schemas.openxmlformats.org/officeDocument/2006/relationships/hyperlink" Target="https://download.brainimagelibrary.org/d9/b8/d9b827f296313258/1U01MH114829-01/SW190321-02A/" TargetMode="External"/><Relationship Id="rId967" Type="http://schemas.openxmlformats.org/officeDocument/2006/relationships/hyperlink" Target="https://download.brainimagelibrary.org/82/e9/82e9592c90c456ef/1U01MH114829-01/SW190321-03A/" TargetMode="External"/><Relationship Id="rId966" Type="http://schemas.openxmlformats.org/officeDocument/2006/relationships/hyperlink" Target="https://download.brainimagelibrary.org/61/90/6190bf65dac65960/1U19MH114831-01/SW210311-03A" TargetMode="External"/><Relationship Id="rId2880" Type="http://schemas.openxmlformats.org/officeDocument/2006/relationships/hyperlink" Target="https://download.brainimagelibrary.org/9a/d0/9ad0d3df8d000071/1043176490" TargetMode="External"/><Relationship Id="rId961" Type="http://schemas.openxmlformats.org/officeDocument/2006/relationships/hyperlink" Target="https://download.brainimagelibrary.org/e0/ea/e0ea5f7d2c9a1728/release_20190923/18452/" TargetMode="External"/><Relationship Id="rId1550" Type="http://schemas.openxmlformats.org/officeDocument/2006/relationships/hyperlink" Target="https://download.brainimagelibrary.org/dd/90/dd90893e7193151f/695500665" TargetMode="External"/><Relationship Id="rId2881" Type="http://schemas.openxmlformats.org/officeDocument/2006/relationships/hyperlink" Target="https://download.brainimagelibrary.org/9a/d0/9ad0d3df8d000071/1043176491" TargetMode="External"/><Relationship Id="rId960" Type="http://schemas.openxmlformats.org/officeDocument/2006/relationships/hyperlink" Target="https://download.brainimagelibrary.org/dd/90/dd90893e7193151f/855783147" TargetMode="External"/><Relationship Id="rId1551" Type="http://schemas.openxmlformats.org/officeDocument/2006/relationships/hyperlink" Target="https://download.brainimagelibrary.org/dd/90/dd90893e7193151f/695505884" TargetMode="External"/><Relationship Id="rId2882" Type="http://schemas.openxmlformats.org/officeDocument/2006/relationships/hyperlink" Target="https://download.brainimagelibrary.org/9a/d0/9ad0d3df8d000071/1043176492" TargetMode="External"/><Relationship Id="rId1552" Type="http://schemas.openxmlformats.org/officeDocument/2006/relationships/hyperlink" Target="https://download.brainimagelibrary.org/dd/90/dd90893e7193151f/695521538" TargetMode="External"/><Relationship Id="rId2883" Type="http://schemas.openxmlformats.org/officeDocument/2006/relationships/hyperlink" Target="https://download.brainimagelibrary.org/9a/d0/9ad0d3df8d000071/1043176493" TargetMode="External"/><Relationship Id="rId1553" Type="http://schemas.openxmlformats.org/officeDocument/2006/relationships/hyperlink" Target="https://download.brainimagelibrary.org/dd/90/dd90893e7193151f/695533933" TargetMode="External"/><Relationship Id="rId2884" Type="http://schemas.openxmlformats.org/officeDocument/2006/relationships/hyperlink" Target="https://download.brainimagelibrary.org/9a/d0/9ad0d3df8d000071/1043176494" TargetMode="External"/><Relationship Id="rId1543" Type="http://schemas.openxmlformats.org/officeDocument/2006/relationships/hyperlink" Target="https://download.brainimagelibrary.org/dd/90/dd90893e7193151f/689331391" TargetMode="External"/><Relationship Id="rId2874" Type="http://schemas.openxmlformats.org/officeDocument/2006/relationships/hyperlink" Target="https://download.brainimagelibrary.org/9a/d0/9ad0d3df8d000071/1043176484" TargetMode="External"/><Relationship Id="rId1544" Type="http://schemas.openxmlformats.org/officeDocument/2006/relationships/hyperlink" Target="https://download.brainimagelibrary.org/dd/90/dd90893e7193151f/689331593" TargetMode="External"/><Relationship Id="rId2875" Type="http://schemas.openxmlformats.org/officeDocument/2006/relationships/hyperlink" Target="https://download.brainimagelibrary.org/9a/d0/9ad0d3df8d000071/1043176485" TargetMode="External"/><Relationship Id="rId1545" Type="http://schemas.openxmlformats.org/officeDocument/2006/relationships/hyperlink" Target="https://download.brainimagelibrary.org/dd/90/dd90893e7193151f/689338841" TargetMode="External"/><Relationship Id="rId2876" Type="http://schemas.openxmlformats.org/officeDocument/2006/relationships/hyperlink" Target="https://download.brainimagelibrary.org/9a/d0/9ad0d3df8d000071/1043176486" TargetMode="External"/><Relationship Id="rId1546" Type="http://schemas.openxmlformats.org/officeDocument/2006/relationships/hyperlink" Target="https://download.brainimagelibrary.org/dd/90/dd90893e7193151f/689360084" TargetMode="External"/><Relationship Id="rId2877" Type="http://schemas.openxmlformats.org/officeDocument/2006/relationships/hyperlink" Target="https://download.brainimagelibrary.org/9a/d0/9ad0d3df8d000071/1043176487" TargetMode="External"/><Relationship Id="rId1547" Type="http://schemas.openxmlformats.org/officeDocument/2006/relationships/hyperlink" Target="https://download.brainimagelibrary.org/dd/90/dd90893e7193151f/689360253" TargetMode="External"/><Relationship Id="rId2878" Type="http://schemas.openxmlformats.org/officeDocument/2006/relationships/hyperlink" Target="https://download.brainimagelibrary.org/9a/d0/9ad0d3df8d000071/1043176488" TargetMode="External"/><Relationship Id="rId1548" Type="http://schemas.openxmlformats.org/officeDocument/2006/relationships/hyperlink" Target="https://download.brainimagelibrary.org/dd/90/dd90893e7193151f/689370040" TargetMode="External"/><Relationship Id="rId2879" Type="http://schemas.openxmlformats.org/officeDocument/2006/relationships/hyperlink" Target="https://download.brainimagelibrary.org/9a/d0/9ad0d3df8d000071/1043176489" TargetMode="External"/><Relationship Id="rId1549" Type="http://schemas.openxmlformats.org/officeDocument/2006/relationships/hyperlink" Target="https://download.brainimagelibrary.org/dd/90/dd90893e7193151f/695494556" TargetMode="External"/><Relationship Id="rId959" Type="http://schemas.openxmlformats.org/officeDocument/2006/relationships/hyperlink" Target="https://download.brainimagelibrary.org/dd/90/dd90893e7193151f/855760595" TargetMode="External"/><Relationship Id="rId954" Type="http://schemas.openxmlformats.org/officeDocument/2006/relationships/hyperlink" Target="https://download.brainimagelibrary.org/dd/90/dd90893e7193151f/855354446" TargetMode="External"/><Relationship Id="rId953" Type="http://schemas.openxmlformats.org/officeDocument/2006/relationships/hyperlink" Target="https://download.brainimagelibrary.org/dd/90/dd90893e7193151f/855332601" TargetMode="External"/><Relationship Id="rId952" Type="http://schemas.openxmlformats.org/officeDocument/2006/relationships/hyperlink" Target="https://download.brainimagelibrary.org/dd/90/dd90893e7193151f/852947311" TargetMode="External"/><Relationship Id="rId951" Type="http://schemas.openxmlformats.org/officeDocument/2006/relationships/hyperlink" Target="https://download.brainimagelibrary.org/dd/90/dd90893e7193151f/852701727" TargetMode="External"/><Relationship Id="rId958" Type="http://schemas.openxmlformats.org/officeDocument/2006/relationships/hyperlink" Target="https://download.brainimagelibrary.org/dd/90/dd90893e7193151f/855540802" TargetMode="External"/><Relationship Id="rId957" Type="http://schemas.openxmlformats.org/officeDocument/2006/relationships/hyperlink" Target="https://download.brainimagelibrary.org/dd/90/dd90893e7193151f/855488261" TargetMode="External"/><Relationship Id="rId956" Type="http://schemas.openxmlformats.org/officeDocument/2006/relationships/hyperlink" Target="https://download.brainimagelibrary.org/dd/90/dd90893e7193151f/855481765" TargetMode="External"/><Relationship Id="rId955" Type="http://schemas.openxmlformats.org/officeDocument/2006/relationships/hyperlink" Target="https://download.brainimagelibrary.org/dd/90/dd90893e7193151f/855460302" TargetMode="External"/><Relationship Id="rId950" Type="http://schemas.openxmlformats.org/officeDocument/2006/relationships/hyperlink" Target="https://download.brainimagelibrary.org/dd/90/dd90893e7193151f/852671126" TargetMode="External"/><Relationship Id="rId2870" Type="http://schemas.openxmlformats.org/officeDocument/2006/relationships/hyperlink" Target="https://download.brainimagelibrary.org/9a/d0/9ad0d3df8d000071/1043176480" TargetMode="External"/><Relationship Id="rId1540" Type="http://schemas.openxmlformats.org/officeDocument/2006/relationships/hyperlink" Target="https://download.brainimagelibrary.org/dd/90/dd90893e7193151f/689312221" TargetMode="External"/><Relationship Id="rId2871" Type="http://schemas.openxmlformats.org/officeDocument/2006/relationships/hyperlink" Target="https://download.brainimagelibrary.org/9a/d0/9ad0d3df8d000071/1043176481" TargetMode="External"/><Relationship Id="rId1541" Type="http://schemas.openxmlformats.org/officeDocument/2006/relationships/hyperlink" Target="https://download.brainimagelibrary.org/dd/90/dd90893e7193151f/689319155" TargetMode="External"/><Relationship Id="rId2872" Type="http://schemas.openxmlformats.org/officeDocument/2006/relationships/hyperlink" Target="https://download.brainimagelibrary.org/9a/d0/9ad0d3df8d000071/1043176482" TargetMode="External"/><Relationship Id="rId1542" Type="http://schemas.openxmlformats.org/officeDocument/2006/relationships/hyperlink" Target="https://download.brainimagelibrary.org/dd/90/dd90893e7193151f/689323433" TargetMode="External"/><Relationship Id="rId2873" Type="http://schemas.openxmlformats.org/officeDocument/2006/relationships/hyperlink" Target="https://download.brainimagelibrary.org/9a/d0/9ad0d3df8d000071/1043176483" TargetMode="External"/><Relationship Id="rId2027" Type="http://schemas.openxmlformats.org/officeDocument/2006/relationships/hyperlink" Target="https://download.brainimagelibrary.org/dd/90/dd90893e7193151f/1072170652" TargetMode="External"/><Relationship Id="rId3359" Type="http://schemas.openxmlformats.org/officeDocument/2006/relationships/hyperlink" Target="https://download.brainimagelibrary.org/59/d7/59d71b3f5b4d4b48/0539050076" TargetMode="External"/><Relationship Id="rId2028" Type="http://schemas.openxmlformats.org/officeDocument/2006/relationships/hyperlink" Target="https://download.brainimagelibrary.org/dd/90/dd90893e7193151f/1072177800" TargetMode="External"/><Relationship Id="rId3358" Type="http://schemas.openxmlformats.org/officeDocument/2006/relationships/hyperlink" Target="https://download.brainimagelibrary.org/59/d7/59d71b3f5b4d4b48/0539049657" TargetMode="External"/><Relationship Id="rId4689" Type="http://schemas.openxmlformats.org/officeDocument/2006/relationships/hyperlink" Target="https://download.brainimagelibrary.org/79/43/79438b8a21d59f46/0539072129" TargetMode="External"/><Relationship Id="rId2029" Type="http://schemas.openxmlformats.org/officeDocument/2006/relationships/hyperlink" Target="https://download.brainimagelibrary.org/dd/90/dd90893e7193151f/1072182998" TargetMode="External"/><Relationship Id="rId107" Type="http://schemas.openxmlformats.org/officeDocument/2006/relationships/hyperlink" Target="https://download.brainimagelibrary.org/47/01/4701bc104b9651f0/1U19MH114821-01/SW180122-02A/" TargetMode="External"/><Relationship Id="rId106" Type="http://schemas.openxmlformats.org/officeDocument/2006/relationships/hyperlink" Target="https://download.brainimagelibrary.org/47/01/4701bc104b9651f0/1U19MH114821-01/SW180117-01A/" TargetMode="External"/><Relationship Id="rId105" Type="http://schemas.openxmlformats.org/officeDocument/2006/relationships/hyperlink" Target="https://download.brainimagelibrary.org/47/01/4701bc104b9651f0/1U19MH114821-01/SW171102-02A/" TargetMode="External"/><Relationship Id="rId104" Type="http://schemas.openxmlformats.org/officeDocument/2006/relationships/hyperlink" Target="https://download.brainimagelibrary.org/47/01/4701bc104b9651f0/1U19MH114821-01/SW171102-01A/" TargetMode="External"/><Relationship Id="rId109" Type="http://schemas.openxmlformats.org/officeDocument/2006/relationships/hyperlink" Target="https://download.brainimagelibrary.org/47/01/4701bc104b9651f0/1U19MH114821-01/SW180227-01A/" TargetMode="External"/><Relationship Id="rId4680" Type="http://schemas.openxmlformats.org/officeDocument/2006/relationships/hyperlink" Target="https://download.brainimagelibrary.org/79/43/79438b8a21d59f46/0539070842" TargetMode="External"/><Relationship Id="rId108" Type="http://schemas.openxmlformats.org/officeDocument/2006/relationships/hyperlink" Target="https://download.brainimagelibrary.org/47/01/4701bc104b9651f0/1U19MH114821-01/SW180124-01A/" TargetMode="External"/><Relationship Id="rId3351" Type="http://schemas.openxmlformats.org/officeDocument/2006/relationships/hyperlink" Target="https://download.brainimagelibrary.org/59/d7/59d71b3f5b4d4b48/0539048959" TargetMode="External"/><Relationship Id="rId4682" Type="http://schemas.openxmlformats.org/officeDocument/2006/relationships/hyperlink" Target="https://download.brainimagelibrary.org/79/43/79438b8a21d59f46/0539070894" TargetMode="External"/><Relationship Id="rId2020" Type="http://schemas.openxmlformats.org/officeDocument/2006/relationships/hyperlink" Target="https://download.brainimagelibrary.org/ef/b9/efb9b12ba2fab63d/987420933" TargetMode="External"/><Relationship Id="rId3350" Type="http://schemas.openxmlformats.org/officeDocument/2006/relationships/hyperlink" Target="https://download.brainimagelibrary.org/59/d7/59d71b3f5b4d4b48/0539048000" TargetMode="External"/><Relationship Id="rId4681" Type="http://schemas.openxmlformats.org/officeDocument/2006/relationships/hyperlink" Target="https://download.brainimagelibrary.org/79/43/79438b8a21d59f46/0539070846" TargetMode="External"/><Relationship Id="rId2021" Type="http://schemas.openxmlformats.org/officeDocument/2006/relationships/hyperlink" Target="https://download.brainimagelibrary.org/3e/35/3e3553203fc355ed/987420933" TargetMode="External"/><Relationship Id="rId3353" Type="http://schemas.openxmlformats.org/officeDocument/2006/relationships/hyperlink" Target="https://download.brainimagelibrary.org/59/d7/59d71b3f5b4d4b48/0539049001" TargetMode="External"/><Relationship Id="rId4684" Type="http://schemas.openxmlformats.org/officeDocument/2006/relationships/hyperlink" Target="https://download.brainimagelibrary.org/79/43/79438b8a21d59f46/0539071292" TargetMode="External"/><Relationship Id="rId2022" Type="http://schemas.openxmlformats.org/officeDocument/2006/relationships/hyperlink" Target="https://download.brainimagelibrary.org/dd/90/dd90893e7193151f/1069242387" TargetMode="External"/><Relationship Id="rId3352" Type="http://schemas.openxmlformats.org/officeDocument/2006/relationships/hyperlink" Target="https://download.brainimagelibrary.org/59/d7/59d71b3f5b4d4b48/0539048997" TargetMode="External"/><Relationship Id="rId4683" Type="http://schemas.openxmlformats.org/officeDocument/2006/relationships/hyperlink" Target="https://download.brainimagelibrary.org/79/43/79438b8a21d59f46/0539070900" TargetMode="External"/><Relationship Id="rId103" Type="http://schemas.openxmlformats.org/officeDocument/2006/relationships/hyperlink" Target="https://download.brainimagelibrary.org/47/01/4701bc104b9651f0/1U19MH114821-01/SW171101-03A/" TargetMode="External"/><Relationship Id="rId2023" Type="http://schemas.openxmlformats.org/officeDocument/2006/relationships/hyperlink" Target="https://download.brainimagelibrary.org/dd/90/dd90893e7193151f/1069247301" TargetMode="External"/><Relationship Id="rId3355" Type="http://schemas.openxmlformats.org/officeDocument/2006/relationships/hyperlink" Target="https://download.brainimagelibrary.org/59/d7/59d71b3f5b4d4b48/0539049079" TargetMode="External"/><Relationship Id="rId4686" Type="http://schemas.openxmlformats.org/officeDocument/2006/relationships/hyperlink" Target="https://download.brainimagelibrary.org/79/43/79438b8a21d59f46/0539071298" TargetMode="External"/><Relationship Id="rId102" Type="http://schemas.openxmlformats.org/officeDocument/2006/relationships/hyperlink" Target="https://download.brainimagelibrary.org/11/5b/115bda6eacd6507c/1U01MH114829-01/SW190110-02A" TargetMode="External"/><Relationship Id="rId2024" Type="http://schemas.openxmlformats.org/officeDocument/2006/relationships/hyperlink" Target="https://download.brainimagelibrary.org/dd/90/dd90893e7193151f/1069256863" TargetMode="External"/><Relationship Id="rId3354" Type="http://schemas.openxmlformats.org/officeDocument/2006/relationships/hyperlink" Target="https://download.brainimagelibrary.org/59/d7/59d71b3f5b4d4b48/0539049045" TargetMode="External"/><Relationship Id="rId4685" Type="http://schemas.openxmlformats.org/officeDocument/2006/relationships/hyperlink" Target="https://download.brainimagelibrary.org/79/43/79438b8a21d59f46/0539071294" TargetMode="External"/><Relationship Id="rId101" Type="http://schemas.openxmlformats.org/officeDocument/2006/relationships/hyperlink" Target="https://download.brainimagelibrary.org/11/5b/115bda6eacd6507c/1U01MH114829-01/SW181212-03A" TargetMode="External"/><Relationship Id="rId2025" Type="http://schemas.openxmlformats.org/officeDocument/2006/relationships/hyperlink" Target="https://download.brainimagelibrary.org/dd/90/dd90893e7193151f/1069274590" TargetMode="External"/><Relationship Id="rId3357" Type="http://schemas.openxmlformats.org/officeDocument/2006/relationships/hyperlink" Target="https://download.brainimagelibrary.org/59/d7/59d71b3f5b4d4b48/0539049472" TargetMode="External"/><Relationship Id="rId4688" Type="http://schemas.openxmlformats.org/officeDocument/2006/relationships/hyperlink" Target="https://download.brainimagelibrary.org/79/43/79438b8a21d59f46/0539071571" TargetMode="External"/><Relationship Id="rId100" Type="http://schemas.openxmlformats.org/officeDocument/2006/relationships/hyperlink" Target="https://download.brainimagelibrary.org/11/5b/115bda6eacd6507c/1U01MH114829-01/SW181205-01A" TargetMode="External"/><Relationship Id="rId2026" Type="http://schemas.openxmlformats.org/officeDocument/2006/relationships/hyperlink" Target="https://download.brainimagelibrary.org/dd/90/dd90893e7193151f/1072166386" TargetMode="External"/><Relationship Id="rId3356" Type="http://schemas.openxmlformats.org/officeDocument/2006/relationships/hyperlink" Target="https://download.brainimagelibrary.org/59/d7/59d71b3f5b4d4b48/0539049115" TargetMode="External"/><Relationship Id="rId4687" Type="http://schemas.openxmlformats.org/officeDocument/2006/relationships/hyperlink" Target="https://download.brainimagelibrary.org/79/43/79438b8a21d59f46/0539071567" TargetMode="External"/><Relationship Id="rId2016" Type="http://schemas.openxmlformats.org/officeDocument/2006/relationships/hyperlink" Target="https://download.brainimagelibrary.org/d8/33/d833ba8bd931f23f/808914243" TargetMode="External"/><Relationship Id="rId3348" Type="http://schemas.openxmlformats.org/officeDocument/2006/relationships/hyperlink" Target="https://download.brainimagelibrary.org/4d/f4/4df47c6fce942104/0539051791/" TargetMode="External"/><Relationship Id="rId4679" Type="http://schemas.openxmlformats.org/officeDocument/2006/relationships/hyperlink" Target="https://download.brainimagelibrary.org/79/43/79438b8a21d59f46/0539070830" TargetMode="External"/><Relationship Id="rId2017" Type="http://schemas.openxmlformats.org/officeDocument/2006/relationships/hyperlink" Target="https://download.brainimagelibrary.org/d8/33/d833ba8bd931f23f/808920264" TargetMode="External"/><Relationship Id="rId3347" Type="http://schemas.openxmlformats.org/officeDocument/2006/relationships/hyperlink" Target="https://download.brainimagelibrary.org/4d/f4/4df47c6fce942104/0539051770/" TargetMode="External"/><Relationship Id="rId4678" Type="http://schemas.openxmlformats.org/officeDocument/2006/relationships/hyperlink" Target="https://download.brainimagelibrary.org/79/43/79438b8a21d59f46/0539070564" TargetMode="External"/><Relationship Id="rId2018" Type="http://schemas.openxmlformats.org/officeDocument/2006/relationships/hyperlink" Target="https://download.brainimagelibrary.org/d8/33/d833ba8bd931f23f/856015279" TargetMode="External"/><Relationship Id="rId2019" Type="http://schemas.openxmlformats.org/officeDocument/2006/relationships/hyperlink" Target="https://download.brainimagelibrary.org/85/f4/85f4b93699151f1c/1089242023" TargetMode="External"/><Relationship Id="rId3349" Type="http://schemas.openxmlformats.org/officeDocument/2006/relationships/hyperlink" Target="https://download.brainimagelibrary.org/59/d7/59d71b3f5b4d4b48/0539047816" TargetMode="External"/><Relationship Id="rId3340" Type="http://schemas.openxmlformats.org/officeDocument/2006/relationships/hyperlink" Target="https://download.brainimagelibrary.org/4d/f4/4df47c6fce942104/0539051561/" TargetMode="External"/><Relationship Id="rId4671" Type="http://schemas.openxmlformats.org/officeDocument/2006/relationships/hyperlink" Target="https://download.brainimagelibrary.org/79/43/79438b8a21d59f46/0539070486" TargetMode="External"/><Relationship Id="rId4670" Type="http://schemas.openxmlformats.org/officeDocument/2006/relationships/hyperlink" Target="https://download.brainimagelibrary.org/79/43/79438b8a21d59f46/0539070482" TargetMode="External"/><Relationship Id="rId2010" Type="http://schemas.openxmlformats.org/officeDocument/2006/relationships/hyperlink" Target="https://download.brainimagelibrary.org/d6/d1/d6d13d0d30ebbb32/797978191/" TargetMode="External"/><Relationship Id="rId3342" Type="http://schemas.openxmlformats.org/officeDocument/2006/relationships/hyperlink" Target="https://download.brainimagelibrary.org/4d/f4/4df47c6fce942104/0539051592/" TargetMode="External"/><Relationship Id="rId4673" Type="http://schemas.openxmlformats.org/officeDocument/2006/relationships/hyperlink" Target="https://download.brainimagelibrary.org/79/43/79438b8a21d59f46/0539070512" TargetMode="External"/><Relationship Id="rId2011" Type="http://schemas.openxmlformats.org/officeDocument/2006/relationships/hyperlink" Target="https://download.brainimagelibrary.org/d8/33/d833ba8bd931f23f/1069242387" TargetMode="External"/><Relationship Id="rId3341" Type="http://schemas.openxmlformats.org/officeDocument/2006/relationships/hyperlink" Target="https://download.brainimagelibrary.org/4d/f4/4df47c6fce942104/0539051586/" TargetMode="External"/><Relationship Id="rId4672" Type="http://schemas.openxmlformats.org/officeDocument/2006/relationships/hyperlink" Target="https://download.brainimagelibrary.org/79/43/79438b8a21d59f46/0539070500" TargetMode="External"/><Relationship Id="rId2012" Type="http://schemas.openxmlformats.org/officeDocument/2006/relationships/hyperlink" Target="https://download.brainimagelibrary.org/d8/33/d833ba8bd931f23f/1069256863" TargetMode="External"/><Relationship Id="rId3344" Type="http://schemas.openxmlformats.org/officeDocument/2006/relationships/hyperlink" Target="https://download.brainimagelibrary.org/4d/f4/4df47c6fce942104/0539051643/" TargetMode="External"/><Relationship Id="rId4675" Type="http://schemas.openxmlformats.org/officeDocument/2006/relationships/hyperlink" Target="https://download.brainimagelibrary.org/79/43/79438b8a21d59f46/0539070518" TargetMode="External"/><Relationship Id="rId2013" Type="http://schemas.openxmlformats.org/officeDocument/2006/relationships/hyperlink" Target="https://download.brainimagelibrary.org/d8/33/d833ba8bd931f23f/1072170652" TargetMode="External"/><Relationship Id="rId3343" Type="http://schemas.openxmlformats.org/officeDocument/2006/relationships/hyperlink" Target="https://download.brainimagelibrary.org/4d/f4/4df47c6fce942104/0539051607/" TargetMode="External"/><Relationship Id="rId4674" Type="http://schemas.openxmlformats.org/officeDocument/2006/relationships/hyperlink" Target="https://download.brainimagelibrary.org/79/43/79438b8a21d59f46/0539070514" TargetMode="External"/><Relationship Id="rId2014" Type="http://schemas.openxmlformats.org/officeDocument/2006/relationships/hyperlink" Target="https://download.brainimagelibrary.org/d8/33/d833ba8bd931f23f/1089241805" TargetMode="External"/><Relationship Id="rId3346" Type="http://schemas.openxmlformats.org/officeDocument/2006/relationships/hyperlink" Target="https://download.brainimagelibrary.org/4d/f4/4df47c6fce942104/0539051745/" TargetMode="External"/><Relationship Id="rId4677" Type="http://schemas.openxmlformats.org/officeDocument/2006/relationships/hyperlink" Target="https://download.brainimagelibrary.org/79/43/79438b8a21d59f46/0539070558" TargetMode="External"/><Relationship Id="rId2015" Type="http://schemas.openxmlformats.org/officeDocument/2006/relationships/hyperlink" Target="https://download.brainimagelibrary.org/d8/33/d833ba8bd931f23f/808902642" TargetMode="External"/><Relationship Id="rId3345" Type="http://schemas.openxmlformats.org/officeDocument/2006/relationships/hyperlink" Target="https://download.brainimagelibrary.org/4d/f4/4df47c6fce942104/0539051645/" TargetMode="External"/><Relationship Id="rId4676" Type="http://schemas.openxmlformats.org/officeDocument/2006/relationships/hyperlink" Target="https://download.brainimagelibrary.org/79/43/79438b8a21d59f46/0539070524" TargetMode="External"/><Relationship Id="rId2049" Type="http://schemas.openxmlformats.org/officeDocument/2006/relationships/hyperlink" Target="https://download.brainimagelibrary.org/dd/90/dd90893e7193151f/854629312" TargetMode="External"/><Relationship Id="rId129" Type="http://schemas.openxmlformats.org/officeDocument/2006/relationships/hyperlink" Target="https://download.brainimagelibrary.org/11/5b/115bda6eacd6507c/1U01MH114829-01/SW180925-01A" TargetMode="External"/><Relationship Id="rId128" Type="http://schemas.openxmlformats.org/officeDocument/2006/relationships/hyperlink" Target="https://download.brainimagelibrary.org/11/5b/115bda6eacd6507c/1U01MH114829-01/SW180727-01A" TargetMode="External"/><Relationship Id="rId127" Type="http://schemas.openxmlformats.org/officeDocument/2006/relationships/hyperlink" Target="https://download.brainimagelibrary.org/11/5b/115bda6eacd6507c/1U01MH114829-01/SW180725-03A" TargetMode="External"/><Relationship Id="rId126" Type="http://schemas.openxmlformats.org/officeDocument/2006/relationships/hyperlink" Target="https://download.brainimagelibrary.org/11/5b/115bda6eacd6507c/1U01MH114829-01/SW180725-02A" TargetMode="External"/><Relationship Id="rId3371" Type="http://schemas.openxmlformats.org/officeDocument/2006/relationships/hyperlink" Target="https://download.brainimagelibrary.org/59/d7/59d71b3f5b4d4b48/0539059737" TargetMode="External"/><Relationship Id="rId2040" Type="http://schemas.openxmlformats.org/officeDocument/2006/relationships/hyperlink" Target="https://download.brainimagelibrary.org/dd/90/dd90893e7193151f/851881655" TargetMode="External"/><Relationship Id="rId3370" Type="http://schemas.openxmlformats.org/officeDocument/2006/relationships/hyperlink" Target="https://download.brainimagelibrary.org/59/d7/59d71b3f5b4d4b48/0539057813" TargetMode="External"/><Relationship Id="rId121" Type="http://schemas.openxmlformats.org/officeDocument/2006/relationships/hyperlink" Target="https://download.brainimagelibrary.org/11/5b/115bda6eacd6507c/1U01MH114829-01/SW180621-02A" TargetMode="External"/><Relationship Id="rId2041" Type="http://schemas.openxmlformats.org/officeDocument/2006/relationships/hyperlink" Target="https://download.brainimagelibrary.org/dd/90/dd90893e7193151f/851890361" TargetMode="External"/><Relationship Id="rId3373" Type="http://schemas.openxmlformats.org/officeDocument/2006/relationships/hyperlink" Target="https://download.brainimagelibrary.org/59/d7/59d71b3f5b4d4b48/0539061226" TargetMode="External"/><Relationship Id="rId120" Type="http://schemas.openxmlformats.org/officeDocument/2006/relationships/hyperlink" Target="https://download.brainimagelibrary.org/11/5b/115bda6eacd6507c/1U01MH114829-01/SW180612-02A" TargetMode="External"/><Relationship Id="rId2042" Type="http://schemas.openxmlformats.org/officeDocument/2006/relationships/hyperlink" Target="https://download.brainimagelibrary.org/dd/90/dd90893e7193151f/852555942" TargetMode="External"/><Relationship Id="rId3372" Type="http://schemas.openxmlformats.org/officeDocument/2006/relationships/hyperlink" Target="https://download.brainimagelibrary.org/59/d7/59d71b3f5b4d4b48/0539059978" TargetMode="External"/><Relationship Id="rId2043" Type="http://schemas.openxmlformats.org/officeDocument/2006/relationships/hyperlink" Target="https://download.brainimagelibrary.org/dd/90/dd90893e7193151f/852568749" TargetMode="External"/><Relationship Id="rId3375" Type="http://schemas.openxmlformats.org/officeDocument/2006/relationships/hyperlink" Target="https://download.brainimagelibrary.org/59/d7/59d71b3f5b4d4b48/0539061371" TargetMode="External"/><Relationship Id="rId2044" Type="http://schemas.openxmlformats.org/officeDocument/2006/relationships/hyperlink" Target="https://download.brainimagelibrary.org/dd/90/dd90893e7193151f/854528751" TargetMode="External"/><Relationship Id="rId3374" Type="http://schemas.openxmlformats.org/officeDocument/2006/relationships/hyperlink" Target="https://download.brainimagelibrary.org/59/d7/59d71b3f5b4d4b48/0539061357" TargetMode="External"/><Relationship Id="rId125" Type="http://schemas.openxmlformats.org/officeDocument/2006/relationships/hyperlink" Target="https://download.brainimagelibrary.org/11/5b/115bda6eacd6507c/1U01MH114829-01/SW180716-04A" TargetMode="External"/><Relationship Id="rId2045" Type="http://schemas.openxmlformats.org/officeDocument/2006/relationships/hyperlink" Target="https://download.brainimagelibrary.org/dd/90/dd90893e7193151f/854543457" TargetMode="External"/><Relationship Id="rId3377" Type="http://schemas.openxmlformats.org/officeDocument/2006/relationships/hyperlink" Target="https://download.brainimagelibrary.org/59/d7/59d71b3f5b4d4b48/0539061825" TargetMode="External"/><Relationship Id="rId124" Type="http://schemas.openxmlformats.org/officeDocument/2006/relationships/hyperlink" Target="https://download.brainimagelibrary.org/11/5b/115bda6eacd6507c/1U01MH114829-01/SW180716-03A" TargetMode="External"/><Relationship Id="rId2046" Type="http://schemas.openxmlformats.org/officeDocument/2006/relationships/hyperlink" Target="https://download.brainimagelibrary.org/dd/90/dd90893e7193151f/854609547" TargetMode="External"/><Relationship Id="rId3376" Type="http://schemas.openxmlformats.org/officeDocument/2006/relationships/hyperlink" Target="https://download.brainimagelibrary.org/59/d7/59d71b3f5b4d4b48/0539061541" TargetMode="External"/><Relationship Id="rId123" Type="http://schemas.openxmlformats.org/officeDocument/2006/relationships/hyperlink" Target="https://download.brainimagelibrary.org/11/5b/115bda6eacd6507c/1U01MH114829-01/SW180716-02A" TargetMode="External"/><Relationship Id="rId2047" Type="http://schemas.openxmlformats.org/officeDocument/2006/relationships/hyperlink" Target="https://download.brainimagelibrary.org/dd/90/dd90893e7193151f/854622053" TargetMode="External"/><Relationship Id="rId3379" Type="http://schemas.openxmlformats.org/officeDocument/2006/relationships/hyperlink" Target="https://download.brainimagelibrary.org/68/95/6895fc930d0cd4bf/0539046407/" TargetMode="External"/><Relationship Id="rId122" Type="http://schemas.openxmlformats.org/officeDocument/2006/relationships/hyperlink" Target="https://download.brainimagelibrary.org/11/5b/115bda6eacd6507c/1U01MH114829-01/SW180621-03A" TargetMode="External"/><Relationship Id="rId2048" Type="http://schemas.openxmlformats.org/officeDocument/2006/relationships/hyperlink" Target="https://download.brainimagelibrary.org/dd/90/dd90893e7193151f/854627045" TargetMode="External"/><Relationship Id="rId3378" Type="http://schemas.openxmlformats.org/officeDocument/2006/relationships/hyperlink" Target="https://download.brainimagelibrary.org/59/d7/59d71b3f5b4d4b48/0539062090" TargetMode="External"/><Relationship Id="rId2038" Type="http://schemas.openxmlformats.org/officeDocument/2006/relationships/hyperlink" Target="https://download.brainimagelibrary.org/dd/90/dd90893e7193151f/851853053" TargetMode="External"/><Relationship Id="rId2039" Type="http://schemas.openxmlformats.org/officeDocument/2006/relationships/hyperlink" Target="https://download.brainimagelibrary.org/dd/90/dd90893e7193151f/851866268" TargetMode="External"/><Relationship Id="rId3369" Type="http://schemas.openxmlformats.org/officeDocument/2006/relationships/hyperlink" Target="https://download.brainimagelibrary.org/59/d7/59d71b3f5b4d4b48/0539057606" TargetMode="External"/><Relationship Id="rId118" Type="http://schemas.openxmlformats.org/officeDocument/2006/relationships/hyperlink" Target="https://download.brainimagelibrary.org/11/5b/115bda6eacd6507c/1U01MH114829-01/SW180329-01A" TargetMode="External"/><Relationship Id="rId117" Type="http://schemas.openxmlformats.org/officeDocument/2006/relationships/hyperlink" Target="https://download.brainimagelibrary.org/11/5b/115bda6eacd6507c/1U01MH114829-01/SW180201-02A" TargetMode="External"/><Relationship Id="rId116" Type="http://schemas.openxmlformats.org/officeDocument/2006/relationships/hyperlink" Target="https://download.brainimagelibrary.org/11/5b/115bda6eacd6507c/1U01MH114829-01/SW180201-01A" TargetMode="External"/><Relationship Id="rId115" Type="http://schemas.openxmlformats.org/officeDocument/2006/relationships/hyperlink" Target="https://download.brainimagelibrary.org/11/5b/115bda6eacd6507c/1U01MH114829-01/SW180131-02A" TargetMode="External"/><Relationship Id="rId3360" Type="http://schemas.openxmlformats.org/officeDocument/2006/relationships/hyperlink" Target="https://download.brainimagelibrary.org/59/d7/59d71b3f5b4d4b48/0539050079" TargetMode="External"/><Relationship Id="rId4691" Type="http://schemas.openxmlformats.org/officeDocument/2006/relationships/hyperlink" Target="https://download.brainimagelibrary.org/79/43/79438b8a21d59f46/0539072320" TargetMode="External"/><Relationship Id="rId119" Type="http://schemas.openxmlformats.org/officeDocument/2006/relationships/hyperlink" Target="https://download.brainimagelibrary.org/11/5b/115bda6eacd6507c/1U01MH114829-01/SW180517-04A" TargetMode="External"/><Relationship Id="rId4690" Type="http://schemas.openxmlformats.org/officeDocument/2006/relationships/hyperlink" Target="https://download.brainimagelibrary.org/79/43/79438b8a21d59f46/0539072183" TargetMode="External"/><Relationship Id="rId110" Type="http://schemas.openxmlformats.org/officeDocument/2006/relationships/hyperlink" Target="https://download.brainimagelibrary.org/47/01/4701bc104b9651f0/1U19MH114821-01/SW181109-07A/" TargetMode="External"/><Relationship Id="rId2030" Type="http://schemas.openxmlformats.org/officeDocument/2006/relationships/hyperlink" Target="https://download.brainimagelibrary.org/dd/90/dd90893e7193151f/1089241805" TargetMode="External"/><Relationship Id="rId3362" Type="http://schemas.openxmlformats.org/officeDocument/2006/relationships/hyperlink" Target="https://download.brainimagelibrary.org/59/d7/59d71b3f5b4d4b48/0539050468" TargetMode="External"/><Relationship Id="rId4693" Type="http://schemas.openxmlformats.org/officeDocument/2006/relationships/hyperlink" Target="https://download.brainimagelibrary.org/79/43/79438b8a21d59f46/0539072371" TargetMode="External"/><Relationship Id="rId2031" Type="http://schemas.openxmlformats.org/officeDocument/2006/relationships/hyperlink" Target="https://download.brainimagelibrary.org/dd/90/dd90893e7193151f/1089242023" TargetMode="External"/><Relationship Id="rId3361" Type="http://schemas.openxmlformats.org/officeDocument/2006/relationships/hyperlink" Target="https://download.brainimagelibrary.org/59/d7/59d71b3f5b4d4b48/0539050336" TargetMode="External"/><Relationship Id="rId4692" Type="http://schemas.openxmlformats.org/officeDocument/2006/relationships/hyperlink" Target="https://download.brainimagelibrary.org/79/43/79438b8a21d59f46/0539072369" TargetMode="External"/><Relationship Id="rId2032" Type="http://schemas.openxmlformats.org/officeDocument/2006/relationships/hyperlink" Target="https://download.brainimagelibrary.org/dd/90/dd90893e7193151f/797978191" TargetMode="External"/><Relationship Id="rId3364" Type="http://schemas.openxmlformats.org/officeDocument/2006/relationships/hyperlink" Target="https://download.brainimagelibrary.org/59/d7/59d71b3f5b4d4b48/0539050922" TargetMode="External"/><Relationship Id="rId4695" Type="http://schemas.openxmlformats.org/officeDocument/2006/relationships/hyperlink" Target="https://download.brainimagelibrary.org/79/43/79438b8a21d59f46/0539072375" TargetMode="External"/><Relationship Id="rId2033" Type="http://schemas.openxmlformats.org/officeDocument/2006/relationships/hyperlink" Target="https://download.brainimagelibrary.org/dd/90/dd90893e7193151f/808902642" TargetMode="External"/><Relationship Id="rId3363" Type="http://schemas.openxmlformats.org/officeDocument/2006/relationships/hyperlink" Target="https://download.brainimagelibrary.org/59/d7/59d71b3f5b4d4b48/0539050652" TargetMode="External"/><Relationship Id="rId4694" Type="http://schemas.openxmlformats.org/officeDocument/2006/relationships/hyperlink" Target="https://download.brainimagelibrary.org/79/43/79438b8a21d59f46/0539072373" TargetMode="External"/><Relationship Id="rId114" Type="http://schemas.openxmlformats.org/officeDocument/2006/relationships/hyperlink" Target="https://download.brainimagelibrary.org/11/5b/115bda6eacd6507c/1U01MH114829-01/SW180131-01A" TargetMode="External"/><Relationship Id="rId2034" Type="http://schemas.openxmlformats.org/officeDocument/2006/relationships/hyperlink" Target="https://download.brainimagelibrary.org/dd/90/dd90893e7193151f/808914243" TargetMode="External"/><Relationship Id="rId3366" Type="http://schemas.openxmlformats.org/officeDocument/2006/relationships/hyperlink" Target="https://download.brainimagelibrary.org/59/d7/59d71b3f5b4d4b48/0539051496" TargetMode="External"/><Relationship Id="rId4697" Type="http://schemas.openxmlformats.org/officeDocument/2006/relationships/hyperlink" Target="https://download.brainimagelibrary.org/79/43/79438b8a21d59f46/0539072385" TargetMode="External"/><Relationship Id="rId113" Type="http://schemas.openxmlformats.org/officeDocument/2006/relationships/hyperlink" Target="https://download.brainimagelibrary.org/11/5b/115bda6eacd6507c/1U01MH114829-01/SW171016-02A" TargetMode="External"/><Relationship Id="rId2035" Type="http://schemas.openxmlformats.org/officeDocument/2006/relationships/hyperlink" Target="https://download.brainimagelibrary.org/dd/90/dd90893e7193151f/808920264" TargetMode="External"/><Relationship Id="rId3365" Type="http://schemas.openxmlformats.org/officeDocument/2006/relationships/hyperlink" Target="https://download.brainimagelibrary.org/59/d7/59d71b3f5b4d4b48/0539050944" TargetMode="External"/><Relationship Id="rId4696" Type="http://schemas.openxmlformats.org/officeDocument/2006/relationships/hyperlink" Target="https://download.brainimagelibrary.org/79/43/79438b8a21d59f46/0539072379" TargetMode="External"/><Relationship Id="rId112" Type="http://schemas.openxmlformats.org/officeDocument/2006/relationships/hyperlink" Target="https://download.brainimagelibrary.org/11/5b/115bda6eacd6507c/1U01MH114829-01/SW171016-01A" TargetMode="External"/><Relationship Id="rId2036" Type="http://schemas.openxmlformats.org/officeDocument/2006/relationships/hyperlink" Target="https://download.brainimagelibrary.org/dd/90/dd90893e7193151f/851002859" TargetMode="External"/><Relationship Id="rId3368" Type="http://schemas.openxmlformats.org/officeDocument/2006/relationships/hyperlink" Target="https://download.brainimagelibrary.org/59/d7/59d71b3f5b4d4b48/0539057290" TargetMode="External"/><Relationship Id="rId4699" Type="http://schemas.openxmlformats.org/officeDocument/2006/relationships/hyperlink" Target="https://download.brainimagelibrary.org/79/43/79438b8a21d59f46/0539072401" TargetMode="External"/><Relationship Id="rId111" Type="http://schemas.openxmlformats.org/officeDocument/2006/relationships/hyperlink" Target="https://download.brainimagelibrary.org/11/5b/115bda6eacd6507c/1U01MH114829-01/SW170928-04A" TargetMode="External"/><Relationship Id="rId2037" Type="http://schemas.openxmlformats.org/officeDocument/2006/relationships/hyperlink" Target="https://download.brainimagelibrary.org/dd/90/dd90893e7193151f/851708413" TargetMode="External"/><Relationship Id="rId3367" Type="http://schemas.openxmlformats.org/officeDocument/2006/relationships/hyperlink" Target="https://download.brainimagelibrary.org/59/d7/59d71b3f5b4d4b48/0539056626" TargetMode="External"/><Relationship Id="rId4698" Type="http://schemas.openxmlformats.org/officeDocument/2006/relationships/hyperlink" Target="https://download.brainimagelibrary.org/79/43/79438b8a21d59f46/0539072389" TargetMode="External"/><Relationship Id="rId3315" Type="http://schemas.openxmlformats.org/officeDocument/2006/relationships/hyperlink" Target="https://download.brainimagelibrary.org/4d/f4/4df47c6fce942104/0539050626/" TargetMode="External"/><Relationship Id="rId4646" Type="http://schemas.openxmlformats.org/officeDocument/2006/relationships/hyperlink" Target="https://download.brainimagelibrary.org/d7/8e/d78e2226de736f24/1U19MH114821-01/SW190220-01A/" TargetMode="External"/><Relationship Id="rId3314" Type="http://schemas.openxmlformats.org/officeDocument/2006/relationships/hyperlink" Target="https://download.brainimagelibrary.org/4d/f4/4df47c6fce942104/0539050622/" TargetMode="External"/><Relationship Id="rId4645" Type="http://schemas.openxmlformats.org/officeDocument/2006/relationships/hyperlink" Target="https://download.brainimagelibrary.org/d7/8e/d78e2226de736f24/1U19MH114821-01/SW181128-01A/" TargetMode="External"/><Relationship Id="rId3317" Type="http://schemas.openxmlformats.org/officeDocument/2006/relationships/hyperlink" Target="https://download.brainimagelibrary.org/4d/f4/4df47c6fce942104/0539050721/" TargetMode="External"/><Relationship Id="rId4648" Type="http://schemas.openxmlformats.org/officeDocument/2006/relationships/hyperlink" Target="https://download.brainimagelibrary.org/d9/b8/d9b827f296313258/1U01MH114829-01/SW181026-01A/" TargetMode="External"/><Relationship Id="rId3316" Type="http://schemas.openxmlformats.org/officeDocument/2006/relationships/hyperlink" Target="https://download.brainimagelibrary.org/4d/f4/4df47c6fce942104/0539050666/" TargetMode="External"/><Relationship Id="rId4647" Type="http://schemas.openxmlformats.org/officeDocument/2006/relationships/hyperlink" Target="https://download.brainimagelibrary.org/d7/8e/d78e2226de736f24/1U19MH114821-01/SW190410-10A/" TargetMode="External"/><Relationship Id="rId3319" Type="http://schemas.openxmlformats.org/officeDocument/2006/relationships/hyperlink" Target="https://download.brainimagelibrary.org/4d/f4/4df47c6fce942104/0539050810/" TargetMode="External"/><Relationship Id="rId3318" Type="http://schemas.openxmlformats.org/officeDocument/2006/relationships/hyperlink" Target="https://download.brainimagelibrary.org/4d/f4/4df47c6fce942104/0539050723/" TargetMode="External"/><Relationship Id="rId4649" Type="http://schemas.openxmlformats.org/officeDocument/2006/relationships/hyperlink" Target="https://download.brainimagelibrary.org/d9/b8/d9b827f296313258/1U01MH114829-01/SW181031-01A/" TargetMode="External"/><Relationship Id="rId4640" Type="http://schemas.openxmlformats.org/officeDocument/2006/relationships/hyperlink" Target="https://download.brainimagelibrary.org/0f/cd/0fcde5fdd6f7ccb2/mouseID_373367-18454" TargetMode="External"/><Relationship Id="rId3311" Type="http://schemas.openxmlformats.org/officeDocument/2006/relationships/hyperlink" Target="https://download.brainimagelibrary.org/4d/f4/4df47c6fce942104/0539050355/" TargetMode="External"/><Relationship Id="rId4642" Type="http://schemas.openxmlformats.org/officeDocument/2006/relationships/hyperlink" Target="https://download.brainimagelibrary.org/44/f4/44f4f1ecf7df9af8" TargetMode="External"/><Relationship Id="rId3310" Type="http://schemas.openxmlformats.org/officeDocument/2006/relationships/hyperlink" Target="https://download.brainimagelibrary.org/4d/f4/4df47c6fce942104/0539050304/" TargetMode="External"/><Relationship Id="rId4641" Type="http://schemas.openxmlformats.org/officeDocument/2006/relationships/hyperlink" Target="https://download.brainimagelibrary.org/04/6c/046c91d35a983d7a/10x" TargetMode="External"/><Relationship Id="rId3313" Type="http://schemas.openxmlformats.org/officeDocument/2006/relationships/hyperlink" Target="https://download.brainimagelibrary.org/4d/f4/4df47c6fce942104/0539050539/" TargetMode="External"/><Relationship Id="rId4644" Type="http://schemas.openxmlformats.org/officeDocument/2006/relationships/hyperlink" Target="https://download.brainimagelibrary.org/d7/8e/d78e2226de736f24/1U19MH114821-01/SW180315-02A/" TargetMode="External"/><Relationship Id="rId3312" Type="http://schemas.openxmlformats.org/officeDocument/2006/relationships/hyperlink" Target="https://download.brainimagelibrary.org/4d/f4/4df47c6fce942104/0539050436/" TargetMode="External"/><Relationship Id="rId4643" Type="http://schemas.openxmlformats.org/officeDocument/2006/relationships/hyperlink" Target="https://download.brainimagelibrary.org/d7/8e/d78e2226de736f24/1U19MH114821-01/SW180202-03A/" TargetMode="External"/><Relationship Id="rId3304" Type="http://schemas.openxmlformats.org/officeDocument/2006/relationships/hyperlink" Target="https://download.brainimagelibrary.org/4d/f4/4df47c6fce942104/0539050072/" TargetMode="External"/><Relationship Id="rId4635" Type="http://schemas.openxmlformats.org/officeDocument/2006/relationships/hyperlink" Target="https://download.brainimagelibrary.org/0f/cd/0fcde5fdd6f7ccb2/mouseID_374712-18453" TargetMode="External"/><Relationship Id="rId3303" Type="http://schemas.openxmlformats.org/officeDocument/2006/relationships/hyperlink" Target="https://download.brainimagelibrary.org/4d/f4/4df47c6fce942104/0539050027/" TargetMode="External"/><Relationship Id="rId4634" Type="http://schemas.openxmlformats.org/officeDocument/2006/relationships/hyperlink" Target="https://download.brainimagelibrary.org/0f/cd/0fcde5fdd6f7ccb2/mouseID_321244-17545" TargetMode="External"/><Relationship Id="rId3306" Type="http://schemas.openxmlformats.org/officeDocument/2006/relationships/hyperlink" Target="https://download.brainimagelibrary.org/4d/f4/4df47c6fce942104/0539050120/" TargetMode="External"/><Relationship Id="rId4637" Type="http://schemas.openxmlformats.org/officeDocument/2006/relationships/hyperlink" Target="https://download.brainimagelibrary.org/0f/cd/0fcde5fdd6f7ccb2/mouseID_396477-18869" TargetMode="External"/><Relationship Id="rId3305" Type="http://schemas.openxmlformats.org/officeDocument/2006/relationships/hyperlink" Target="https://download.brainimagelibrary.org/4d/f4/4df47c6fce942104/0539050118/" TargetMode="External"/><Relationship Id="rId4636" Type="http://schemas.openxmlformats.org/officeDocument/2006/relationships/hyperlink" Target="https://download.brainimagelibrary.org/0f/cd/0fcde5fdd6f7ccb2/mouseID_373368-18455" TargetMode="External"/><Relationship Id="rId3308" Type="http://schemas.openxmlformats.org/officeDocument/2006/relationships/hyperlink" Target="https://download.brainimagelibrary.org/4d/f4/4df47c6fce942104/0539050256/" TargetMode="External"/><Relationship Id="rId4639" Type="http://schemas.openxmlformats.org/officeDocument/2006/relationships/hyperlink" Target="https://download.brainimagelibrary.org/0f/cd/0fcde5fdd6f7ccb2/mouseID_381484-18457" TargetMode="External"/><Relationship Id="rId3307" Type="http://schemas.openxmlformats.org/officeDocument/2006/relationships/hyperlink" Target="https://download.brainimagelibrary.org/4d/f4/4df47c6fce942104/0539050124/" TargetMode="External"/><Relationship Id="rId4638" Type="http://schemas.openxmlformats.org/officeDocument/2006/relationships/hyperlink" Target="https://download.brainimagelibrary.org/0f/cd/0fcde5fdd6f7ccb2/mouseID_383128-18465" TargetMode="External"/><Relationship Id="rId3309" Type="http://schemas.openxmlformats.org/officeDocument/2006/relationships/hyperlink" Target="https://download.brainimagelibrary.org/4d/f4/4df47c6fce942104/0539050258/" TargetMode="External"/><Relationship Id="rId3300" Type="http://schemas.openxmlformats.org/officeDocument/2006/relationships/hyperlink" Target="https://download.brainimagelibrary.org/4d/f4/4df47c6fce942104/0539049934/" TargetMode="External"/><Relationship Id="rId4631" Type="http://schemas.openxmlformats.org/officeDocument/2006/relationships/hyperlink" Target="https://download.brainimagelibrary.org/0f/cd/0fcde5fdd6f7ccb2/mouseID_394528-18867" TargetMode="External"/><Relationship Id="rId4630" Type="http://schemas.openxmlformats.org/officeDocument/2006/relationships/hyperlink" Target="https://download.brainimagelibrary.org/0f/cd/0fcde5fdd6f7ccb2/mouseID_396476-18868" TargetMode="External"/><Relationship Id="rId3302" Type="http://schemas.openxmlformats.org/officeDocument/2006/relationships/hyperlink" Target="https://download.brainimagelibrary.org/4d/f4/4df47c6fce942104/0539049988/" TargetMode="External"/><Relationship Id="rId4633" Type="http://schemas.openxmlformats.org/officeDocument/2006/relationships/hyperlink" Target="https://download.brainimagelibrary.org/0f/cd/0fcde5fdd6f7ccb2/mouseID_321237-17302" TargetMode="External"/><Relationship Id="rId3301" Type="http://schemas.openxmlformats.org/officeDocument/2006/relationships/hyperlink" Target="https://download.brainimagelibrary.org/4d/f4/4df47c6fce942104/0539049940/" TargetMode="External"/><Relationship Id="rId4632" Type="http://schemas.openxmlformats.org/officeDocument/2006/relationships/hyperlink" Target="https://download.brainimagelibrary.org/0f/cd/0fcde5fdd6f7ccb2/mouseID_381487-18458" TargetMode="External"/><Relationship Id="rId2005" Type="http://schemas.openxmlformats.org/officeDocument/2006/relationships/hyperlink" Target="https://download.brainimagelibrary.org/69/fe/69fe931fee2b2215/857541842" TargetMode="External"/><Relationship Id="rId3337" Type="http://schemas.openxmlformats.org/officeDocument/2006/relationships/hyperlink" Target="https://download.brainimagelibrary.org/4d/f4/4df47c6fce942104/0539051406/" TargetMode="External"/><Relationship Id="rId4668" Type="http://schemas.openxmlformats.org/officeDocument/2006/relationships/hyperlink" Target="https://download.brainimagelibrary.org/79/43/79438b8a21d59f46/0539070470" TargetMode="External"/><Relationship Id="rId2006" Type="http://schemas.openxmlformats.org/officeDocument/2006/relationships/hyperlink" Target="https://download.brainimagelibrary.org/69/fe/69fe931fee2b2215/857558720" TargetMode="External"/><Relationship Id="rId3336" Type="http://schemas.openxmlformats.org/officeDocument/2006/relationships/hyperlink" Target="https://download.brainimagelibrary.org/4d/f4/4df47c6fce942104/0539051402/" TargetMode="External"/><Relationship Id="rId4667" Type="http://schemas.openxmlformats.org/officeDocument/2006/relationships/hyperlink" Target="https://download.brainimagelibrary.org/79/43/79438b8a21d59f46/0539070460" TargetMode="External"/><Relationship Id="rId2007" Type="http://schemas.openxmlformats.org/officeDocument/2006/relationships/hyperlink" Target="https://download.brainimagelibrary.org/69/fe/69fe931fee2b2215/857664466" TargetMode="External"/><Relationship Id="rId3339" Type="http://schemas.openxmlformats.org/officeDocument/2006/relationships/hyperlink" Target="https://download.brainimagelibrary.org/4d/f4/4df47c6fce942104/0539051423/" TargetMode="External"/><Relationship Id="rId2008" Type="http://schemas.openxmlformats.org/officeDocument/2006/relationships/hyperlink" Target="https://download.brainimagelibrary.org/24/1a/241a10cde842c99b/851002859" TargetMode="External"/><Relationship Id="rId3338" Type="http://schemas.openxmlformats.org/officeDocument/2006/relationships/hyperlink" Target="https://download.brainimagelibrary.org/4d/f4/4df47c6fce942104/0539051412/" TargetMode="External"/><Relationship Id="rId4669" Type="http://schemas.openxmlformats.org/officeDocument/2006/relationships/hyperlink" Target="https://download.brainimagelibrary.org/79/43/79438b8a21d59f46/0539070476" TargetMode="External"/><Relationship Id="rId2009" Type="http://schemas.openxmlformats.org/officeDocument/2006/relationships/hyperlink" Target="https://download.brainimagelibrary.org/49/e6/49e6114ba67eda01/854609547" TargetMode="External"/><Relationship Id="rId4660" Type="http://schemas.openxmlformats.org/officeDocument/2006/relationships/hyperlink" Target="https://download.brainimagelibrary.org/79/43/79438b8a21d59f46/0539070420" TargetMode="External"/><Relationship Id="rId3331" Type="http://schemas.openxmlformats.org/officeDocument/2006/relationships/hyperlink" Target="https://download.brainimagelibrary.org/4d/f4/4df47c6fce942104/0539051228/" TargetMode="External"/><Relationship Id="rId4662" Type="http://schemas.openxmlformats.org/officeDocument/2006/relationships/hyperlink" Target="https://download.brainimagelibrary.org/79/43/79438b8a21d59f46/0539070434" TargetMode="External"/><Relationship Id="rId2000" Type="http://schemas.openxmlformats.org/officeDocument/2006/relationships/hyperlink" Target="https://download.brainimagelibrary.org/69/fe/69fe931fee2b2215/854528751" TargetMode="External"/><Relationship Id="rId3330" Type="http://schemas.openxmlformats.org/officeDocument/2006/relationships/hyperlink" Target="https://download.brainimagelibrary.org/4d/f4/4df47c6fce942104/0539051226/" TargetMode="External"/><Relationship Id="rId4661" Type="http://schemas.openxmlformats.org/officeDocument/2006/relationships/hyperlink" Target="https://download.brainimagelibrary.org/79/43/79438b8a21d59f46/0539070424" TargetMode="External"/><Relationship Id="rId2001" Type="http://schemas.openxmlformats.org/officeDocument/2006/relationships/hyperlink" Target="https://download.brainimagelibrary.org/69/fe/69fe931fee2b2215/854543457" TargetMode="External"/><Relationship Id="rId3333" Type="http://schemas.openxmlformats.org/officeDocument/2006/relationships/hyperlink" Target="https://download.brainimagelibrary.org/4d/f4/4df47c6fce942104/0539051275/" TargetMode="External"/><Relationship Id="rId4664" Type="http://schemas.openxmlformats.org/officeDocument/2006/relationships/hyperlink" Target="https://download.brainimagelibrary.org/79/43/79438b8a21d59f46/0539070446" TargetMode="External"/><Relationship Id="rId2002" Type="http://schemas.openxmlformats.org/officeDocument/2006/relationships/hyperlink" Target="https://download.brainimagelibrary.org/69/fe/69fe931fee2b2215/854622053" TargetMode="External"/><Relationship Id="rId3332" Type="http://schemas.openxmlformats.org/officeDocument/2006/relationships/hyperlink" Target="https://download.brainimagelibrary.org/4d/f4/4df47c6fce942104/0539051239/" TargetMode="External"/><Relationship Id="rId4663" Type="http://schemas.openxmlformats.org/officeDocument/2006/relationships/hyperlink" Target="https://download.brainimagelibrary.org/79/43/79438b8a21d59f46/0539070440" TargetMode="External"/><Relationship Id="rId2003" Type="http://schemas.openxmlformats.org/officeDocument/2006/relationships/hyperlink" Target="https://download.brainimagelibrary.org/69/fe/69fe931fee2b2215/854627045" TargetMode="External"/><Relationship Id="rId3335" Type="http://schemas.openxmlformats.org/officeDocument/2006/relationships/hyperlink" Target="https://download.brainimagelibrary.org/4d/f4/4df47c6fce942104/0539051362/" TargetMode="External"/><Relationship Id="rId4666" Type="http://schemas.openxmlformats.org/officeDocument/2006/relationships/hyperlink" Target="https://download.brainimagelibrary.org/79/43/79438b8a21d59f46/0539070456" TargetMode="External"/><Relationship Id="rId2004" Type="http://schemas.openxmlformats.org/officeDocument/2006/relationships/hyperlink" Target="https://download.brainimagelibrary.org/69/fe/69fe931fee2b2215/854629312" TargetMode="External"/><Relationship Id="rId3334" Type="http://schemas.openxmlformats.org/officeDocument/2006/relationships/hyperlink" Target="https://download.brainimagelibrary.org/4d/f4/4df47c6fce942104/0539051277/" TargetMode="External"/><Relationship Id="rId4665" Type="http://schemas.openxmlformats.org/officeDocument/2006/relationships/hyperlink" Target="https://download.brainimagelibrary.org/79/43/79438b8a21d59f46/0539070452" TargetMode="External"/><Relationship Id="rId3326" Type="http://schemas.openxmlformats.org/officeDocument/2006/relationships/hyperlink" Target="https://download.brainimagelibrary.org/4d/f4/4df47c6fce942104/0539051133/" TargetMode="External"/><Relationship Id="rId4657" Type="http://schemas.openxmlformats.org/officeDocument/2006/relationships/hyperlink" Target="https://download.brainimagelibrary.org/d9/b8/d9b827f296313258/1U01MH114829-01/SW190607-08A/" TargetMode="External"/><Relationship Id="rId3325" Type="http://schemas.openxmlformats.org/officeDocument/2006/relationships/hyperlink" Target="https://download.brainimagelibrary.org/4d/f4/4df47c6fce942104/0539051093/" TargetMode="External"/><Relationship Id="rId4656" Type="http://schemas.openxmlformats.org/officeDocument/2006/relationships/hyperlink" Target="https://download.brainimagelibrary.org/d9/b8/d9b827f296313258/1U01MH114829-01/SW190607-07A/" TargetMode="External"/><Relationship Id="rId3328" Type="http://schemas.openxmlformats.org/officeDocument/2006/relationships/hyperlink" Target="https://download.brainimagelibrary.org/4d/f4/4df47c6fce942104/0539051220/" TargetMode="External"/><Relationship Id="rId4659" Type="http://schemas.openxmlformats.org/officeDocument/2006/relationships/hyperlink" Target="https://download.brainimagelibrary.org/79/43/79438b8a21d59f46/0539070408" TargetMode="External"/><Relationship Id="rId3327" Type="http://schemas.openxmlformats.org/officeDocument/2006/relationships/hyperlink" Target="https://download.brainimagelibrary.org/4d/f4/4df47c6fce942104/0539051193/" TargetMode="External"/><Relationship Id="rId4658" Type="http://schemas.openxmlformats.org/officeDocument/2006/relationships/hyperlink" Target="https://download.brainimagelibrary.org/79/43/79438b8a21d59f46/0539070404" TargetMode="External"/><Relationship Id="rId3329" Type="http://schemas.openxmlformats.org/officeDocument/2006/relationships/hyperlink" Target="https://download.brainimagelibrary.org/4d/f4/4df47c6fce942104/0539051224/" TargetMode="External"/><Relationship Id="rId3320" Type="http://schemas.openxmlformats.org/officeDocument/2006/relationships/hyperlink" Target="https://download.brainimagelibrary.org/4d/f4/4df47c6fce942104/0539050850/" TargetMode="External"/><Relationship Id="rId4651" Type="http://schemas.openxmlformats.org/officeDocument/2006/relationships/hyperlink" Target="https://download.brainimagelibrary.org/d9/b8/d9b827f296313258/1U01MH114829-01/SW190502-09A/" TargetMode="External"/><Relationship Id="rId4650" Type="http://schemas.openxmlformats.org/officeDocument/2006/relationships/hyperlink" Target="https://download.brainimagelibrary.org/d9/b8/d9b827f296313258/1U01MH114829-01/SW190207-04A/" TargetMode="External"/><Relationship Id="rId3322" Type="http://schemas.openxmlformats.org/officeDocument/2006/relationships/hyperlink" Target="https://download.brainimagelibrary.org/4d/f4/4df47c6fce942104/0539051036/" TargetMode="External"/><Relationship Id="rId4653" Type="http://schemas.openxmlformats.org/officeDocument/2006/relationships/hyperlink" Target="https://download.brainimagelibrary.org/d9/b8/d9b827f296313258/1U01MH114829-01/SW190520-03A/" TargetMode="External"/><Relationship Id="rId3321" Type="http://schemas.openxmlformats.org/officeDocument/2006/relationships/hyperlink" Target="https://download.brainimagelibrary.org/4d/f4/4df47c6fce942104/0539051034/" TargetMode="External"/><Relationship Id="rId4652" Type="http://schemas.openxmlformats.org/officeDocument/2006/relationships/hyperlink" Target="https://download.brainimagelibrary.org/d9/b8/d9b827f296313258/1U01MH114829-01/SW190506-01A/" TargetMode="External"/><Relationship Id="rId3324" Type="http://schemas.openxmlformats.org/officeDocument/2006/relationships/hyperlink" Target="https://download.brainimagelibrary.org/4d/f4/4df47c6fce942104/0539051091/" TargetMode="External"/><Relationship Id="rId4655" Type="http://schemas.openxmlformats.org/officeDocument/2006/relationships/hyperlink" Target="https://download.brainimagelibrary.org/d9/b8/d9b827f296313258/1U01MH114829-01/SW190606-03A/" TargetMode="External"/><Relationship Id="rId3323" Type="http://schemas.openxmlformats.org/officeDocument/2006/relationships/hyperlink" Target="https://download.brainimagelibrary.org/4d/f4/4df47c6fce942104/0539051040/" TargetMode="External"/><Relationship Id="rId4654" Type="http://schemas.openxmlformats.org/officeDocument/2006/relationships/hyperlink" Target="https://download.brainimagelibrary.org/d9/b8/d9b827f296313258/1U01MH114829-01/SW190520-04A/" TargetMode="External"/><Relationship Id="rId5130" Type="http://schemas.openxmlformats.org/officeDocument/2006/relationships/hyperlink" Target="https://download.brainimagelibrary.org/2f/12/2f12b1a3901e4181/mouseID_472055-194073" TargetMode="External"/><Relationship Id="rId5131" Type="http://schemas.openxmlformats.org/officeDocument/2006/relationships/hyperlink" Target="https://download.brainimagelibrary.org/2f/12/2f12b1a3901e4181/mouseID_472056-194074" TargetMode="External"/><Relationship Id="rId5134" Type="http://schemas.openxmlformats.org/officeDocument/2006/relationships/hyperlink" Target="https://download.brainimagelibrary.org/2f/12/2f12b1a3901e4181/mouseID_476570-194075" TargetMode="External"/><Relationship Id="rId5135" Type="http://schemas.openxmlformats.org/officeDocument/2006/relationships/hyperlink" Target="https://download.brainimagelibrary.org/2f/12/2f12b1a3901e4181/mouseID_481967-194077" TargetMode="External"/><Relationship Id="rId5132" Type="http://schemas.openxmlformats.org/officeDocument/2006/relationships/hyperlink" Target="https://download.brainimagelibrary.org/2f/12/2f12b1a3901e4181/mouseID_472610-194081" TargetMode="External"/><Relationship Id="rId5133" Type="http://schemas.openxmlformats.org/officeDocument/2006/relationships/hyperlink" Target="https://download.brainimagelibrary.org/2f/12/2f12b1a3901e4181/mouseID_474594-201603" TargetMode="External"/><Relationship Id="rId5138" Type="http://schemas.openxmlformats.org/officeDocument/2006/relationships/hyperlink" Target="https://download.brainimagelibrary.org/2f/12/2f12b1a3901e4181/mouseID_482503-194083" TargetMode="External"/><Relationship Id="rId5139" Type="http://schemas.openxmlformats.org/officeDocument/2006/relationships/hyperlink" Target="https://download.brainimagelibrary.org/2f/12/2f12b1a3901e4181/mouseID_483393-194063" TargetMode="External"/><Relationship Id="rId5136" Type="http://schemas.openxmlformats.org/officeDocument/2006/relationships/hyperlink" Target="https://download.brainimagelibrary.org/2f/12/2f12b1a3901e4181/mouseID_481969-194078" TargetMode="External"/><Relationship Id="rId5137" Type="http://schemas.openxmlformats.org/officeDocument/2006/relationships/hyperlink" Target="https://download.brainimagelibrary.org/2f/12/2f12b1a3901e4181/mouseID_481971-194079" TargetMode="External"/><Relationship Id="rId5129" Type="http://schemas.openxmlformats.org/officeDocument/2006/relationships/hyperlink" Target="https://download.brainimagelibrary.org/2f/12/2f12b1a3901e4181/mouseID_471329-194080" TargetMode="External"/><Relationship Id="rId2090" Type="http://schemas.openxmlformats.org/officeDocument/2006/relationships/hyperlink" Target="https://download.brainimagelibrary.org/20/14/20143f44efe19934" TargetMode="External"/><Relationship Id="rId2091" Type="http://schemas.openxmlformats.org/officeDocument/2006/relationships/hyperlink" Target="https://download.brainimagelibrary.org/8a/92/8a92de7ce6971ad3/20200810_16_21_35_Vglut2-Ai75_SHIELD20200707_04x" TargetMode="External"/><Relationship Id="rId2092" Type="http://schemas.openxmlformats.org/officeDocument/2006/relationships/hyperlink" Target="https://download.brainimagelibrary.org/16/7e/167ef9846740e367/" TargetMode="External"/><Relationship Id="rId2093" Type="http://schemas.openxmlformats.org/officeDocument/2006/relationships/hyperlink" Target="https://download.brainimagelibrary.org/18/5c/185c25df0404f267/" TargetMode="External"/><Relationship Id="rId5120" Type="http://schemas.openxmlformats.org/officeDocument/2006/relationships/hyperlink" Target="https://download.brainimagelibrary.org/2f/12/2f12b1a3901e4181/mouseID_459080-192344" TargetMode="External"/><Relationship Id="rId2094" Type="http://schemas.openxmlformats.org/officeDocument/2006/relationships/hyperlink" Target="https://download.brainimagelibrary.org/25/4a/254a7328be526cda/" TargetMode="External"/><Relationship Id="rId2095" Type="http://schemas.openxmlformats.org/officeDocument/2006/relationships/hyperlink" Target="https://download.brainimagelibrary.org/3c/29/3c293e8a154f08d4/" TargetMode="External"/><Relationship Id="rId2096" Type="http://schemas.openxmlformats.org/officeDocument/2006/relationships/hyperlink" Target="https://download.brainimagelibrary.org/4f/fc/4ffca29d5843858a/" TargetMode="External"/><Relationship Id="rId5123" Type="http://schemas.openxmlformats.org/officeDocument/2006/relationships/hyperlink" Target="https://download.brainimagelibrary.org/2f/12/2f12b1a3901e4181/mouseID_463964-194060" TargetMode="External"/><Relationship Id="rId2097" Type="http://schemas.openxmlformats.org/officeDocument/2006/relationships/hyperlink" Target="https://download.brainimagelibrary.org/70/5b/705b01e80523c65b" TargetMode="External"/><Relationship Id="rId5124" Type="http://schemas.openxmlformats.org/officeDocument/2006/relationships/hyperlink" Target="https://download.brainimagelibrary.org/2f/12/2f12b1a3901e4181/mouseID_463967-194061" TargetMode="External"/><Relationship Id="rId2098" Type="http://schemas.openxmlformats.org/officeDocument/2006/relationships/hyperlink" Target="https://download.brainimagelibrary.org/b3/98/b39804c913fdd7b7/" TargetMode="External"/><Relationship Id="rId5121" Type="http://schemas.openxmlformats.org/officeDocument/2006/relationships/hyperlink" Target="https://download.brainimagelibrary.org/2f/12/2f12b1a3901e4181/mouseID_462923-194066" TargetMode="External"/><Relationship Id="rId2099" Type="http://schemas.openxmlformats.org/officeDocument/2006/relationships/hyperlink" Target="https://download.brainimagelibrary.org/ca/27/ca273783c1dba805/2019Q1_U01Zhang/Thy1-412/" TargetMode="External"/><Relationship Id="rId5122" Type="http://schemas.openxmlformats.org/officeDocument/2006/relationships/hyperlink" Target="https://download.brainimagelibrary.org/2f/12/2f12b1a3901e4181/mouseID_463865-192341" TargetMode="External"/><Relationship Id="rId5127" Type="http://schemas.openxmlformats.org/officeDocument/2006/relationships/hyperlink" Target="https://download.brainimagelibrary.org/2f/12/2f12b1a3901e4181/mouseID_467364-194067" TargetMode="External"/><Relationship Id="rId5128" Type="http://schemas.openxmlformats.org/officeDocument/2006/relationships/hyperlink" Target="https://download.brainimagelibrary.org/2f/12/2f12b1a3901e4181/mouseID_467369-194068" TargetMode="External"/><Relationship Id="rId5125" Type="http://schemas.openxmlformats.org/officeDocument/2006/relationships/hyperlink" Target="https://download.brainimagelibrary.org/2f/12/2f12b1a3901e4181/mouseID_463970-194062" TargetMode="External"/><Relationship Id="rId5126" Type="http://schemas.openxmlformats.org/officeDocument/2006/relationships/hyperlink" Target="https://download.brainimagelibrary.org/2f/12/2f12b1a3901e4181/mouseID_467362-211782" TargetMode="External"/><Relationship Id="rId5152" Type="http://schemas.openxmlformats.org/officeDocument/2006/relationships/hyperlink" Target="https://download.brainimagelibrary.org/2f/12/2f12b1a3901e4181/mouseID_497523-196469" TargetMode="External"/><Relationship Id="rId5153" Type="http://schemas.openxmlformats.org/officeDocument/2006/relationships/hyperlink" Target="https://download.brainimagelibrary.org/2f/12/2f12b1a3901e4181/mouseID_498844-201584" TargetMode="External"/><Relationship Id="rId5150" Type="http://schemas.openxmlformats.org/officeDocument/2006/relationships/hyperlink" Target="https://download.brainimagelibrary.org/2f/12/2f12b1a3901e4181/mouseID_497462-211787" TargetMode="External"/><Relationship Id="rId5151" Type="http://schemas.openxmlformats.org/officeDocument/2006/relationships/hyperlink" Target="https://download.brainimagelibrary.org/2f/12/2f12b1a3901e4181/mouseID_497520-211776" TargetMode="External"/><Relationship Id="rId5156" Type="http://schemas.openxmlformats.org/officeDocument/2006/relationships/hyperlink" Target="https://download.brainimagelibrary.org/2f/12/2f12b1a3901e4181/mouseID_504320-201587" TargetMode="External"/><Relationship Id="rId5157" Type="http://schemas.openxmlformats.org/officeDocument/2006/relationships/hyperlink" Target="https://download.brainimagelibrary.org/2f/12/2f12b1a3901e4181/mouseID_504321-201588" TargetMode="External"/><Relationship Id="rId5154" Type="http://schemas.openxmlformats.org/officeDocument/2006/relationships/hyperlink" Target="https://download.brainimagelibrary.org/2f/12/2f12b1a3901e4181/mouseID_498845-201585" TargetMode="External"/><Relationship Id="rId5155" Type="http://schemas.openxmlformats.org/officeDocument/2006/relationships/hyperlink" Target="https://download.brainimagelibrary.org/2f/12/2f12b1a3901e4181/mouseID_498846-201586" TargetMode="External"/><Relationship Id="rId5158" Type="http://schemas.openxmlformats.org/officeDocument/2006/relationships/hyperlink" Target="https://download.brainimagelibrary.org/2f/12/2f12b1a3901e4181/mouseID_504322-201595" TargetMode="External"/><Relationship Id="rId5159" Type="http://schemas.openxmlformats.org/officeDocument/2006/relationships/hyperlink" Target="https://download.brainimagelibrary.org/2f/12/2f12b1a3901e4181/mouseID_504324-201596" TargetMode="External"/><Relationship Id="rId5141" Type="http://schemas.openxmlformats.org/officeDocument/2006/relationships/hyperlink" Target="https://download.brainimagelibrary.org/2f/12/2f12b1a3901e4181/mouseID_486476-196476" TargetMode="External"/><Relationship Id="rId5142" Type="http://schemas.openxmlformats.org/officeDocument/2006/relationships/hyperlink" Target="https://download.brainimagelibrary.org/2f/12/2f12b1a3901e4181/mouseID_486477-196477" TargetMode="External"/><Relationship Id="rId5140" Type="http://schemas.openxmlformats.org/officeDocument/2006/relationships/hyperlink" Target="https://download.brainimagelibrary.org/2f/12/2f12b1a3901e4181/mouseID_483394-194064" TargetMode="External"/><Relationship Id="rId5145" Type="http://schemas.openxmlformats.org/officeDocument/2006/relationships/hyperlink" Target="https://download.brainimagelibrary.org/2f/12/2f12b1a3901e4181/mouseID_491994-196472" TargetMode="External"/><Relationship Id="rId5146" Type="http://schemas.openxmlformats.org/officeDocument/2006/relationships/hyperlink" Target="https://download.brainimagelibrary.org/2f/12/2f12b1a3901e4181/mouseID_493297-196474" TargetMode="External"/><Relationship Id="rId5143" Type="http://schemas.openxmlformats.org/officeDocument/2006/relationships/hyperlink" Target="https://download.brainimagelibrary.org/2f/12/2f12b1a3901e4181/mouseID_491992-196470" TargetMode="External"/><Relationship Id="rId5144" Type="http://schemas.openxmlformats.org/officeDocument/2006/relationships/hyperlink" Target="https://download.brainimagelibrary.org/2f/12/2f12b1a3901e4181/mouseID_491993-196471" TargetMode="External"/><Relationship Id="rId5149" Type="http://schemas.openxmlformats.org/officeDocument/2006/relationships/hyperlink" Target="https://download.brainimagelibrary.org/2f/12/2f12b1a3901e4181/mouseID_497458-211786" TargetMode="External"/><Relationship Id="rId5147" Type="http://schemas.openxmlformats.org/officeDocument/2006/relationships/hyperlink" Target="https://download.brainimagelibrary.org/2f/12/2f12b1a3901e4181/mouseID_494229-196468" TargetMode="External"/><Relationship Id="rId5148" Type="http://schemas.openxmlformats.org/officeDocument/2006/relationships/hyperlink" Target="https://download.brainimagelibrary.org/2f/12/2f12b1a3901e4181/mouseID_494230-211775" TargetMode="External"/><Relationship Id="rId3391" Type="http://schemas.openxmlformats.org/officeDocument/2006/relationships/hyperlink" Target="https://download.brainimagelibrary.org/68/95/6895fc930d0cd4bf/0539047283/" TargetMode="External"/><Relationship Id="rId2060" Type="http://schemas.openxmlformats.org/officeDocument/2006/relationships/hyperlink" Target="https://download.brainimagelibrary.org/dd/90/dd90893e7193151f/857558720" TargetMode="External"/><Relationship Id="rId3390" Type="http://schemas.openxmlformats.org/officeDocument/2006/relationships/hyperlink" Target="https://download.brainimagelibrary.org/68/95/6895fc930d0cd4bf/0539047261/" TargetMode="External"/><Relationship Id="rId2061" Type="http://schemas.openxmlformats.org/officeDocument/2006/relationships/hyperlink" Target="https://download.brainimagelibrary.org/dd/90/dd90893e7193151f/857664466" TargetMode="External"/><Relationship Id="rId3393" Type="http://schemas.openxmlformats.org/officeDocument/2006/relationships/hyperlink" Target="https://download.brainimagelibrary.org/68/95/6895fc930d0cd4bf/0539047413/" TargetMode="External"/><Relationship Id="rId2062" Type="http://schemas.openxmlformats.org/officeDocument/2006/relationships/hyperlink" Target="https://download.brainimagelibrary.org/dd/90/dd90893e7193151f/857679106" TargetMode="External"/><Relationship Id="rId3392" Type="http://schemas.openxmlformats.org/officeDocument/2006/relationships/hyperlink" Target="https://download.brainimagelibrary.org/68/95/6895fc930d0cd4bf/0539047354/" TargetMode="External"/><Relationship Id="rId2063" Type="http://schemas.openxmlformats.org/officeDocument/2006/relationships/hyperlink" Target="https://download.brainimagelibrary.org/74/02/7402741313727c9b/tissuecyte_data/0500373257/" TargetMode="External"/><Relationship Id="rId3395" Type="http://schemas.openxmlformats.org/officeDocument/2006/relationships/hyperlink" Target="https://download.brainimagelibrary.org/68/95/6895fc930d0cd4bf/0539047777/" TargetMode="External"/><Relationship Id="rId2064" Type="http://schemas.openxmlformats.org/officeDocument/2006/relationships/hyperlink" Target="https://download.brainimagelibrary.org/67/8f/678f4a67584490df/1U19MH114831-01/SW211026-04A" TargetMode="External"/><Relationship Id="rId3394" Type="http://schemas.openxmlformats.org/officeDocument/2006/relationships/hyperlink" Target="https://download.brainimagelibrary.org/68/95/6895fc930d0cd4bf/0539047445/" TargetMode="External"/><Relationship Id="rId2065" Type="http://schemas.openxmlformats.org/officeDocument/2006/relationships/hyperlink" Target="https://download.brainimagelibrary.org/e8/20/e820c8267a0cbedb/2018Q4_U01/SW180430-03A/" TargetMode="External"/><Relationship Id="rId3397" Type="http://schemas.openxmlformats.org/officeDocument/2006/relationships/hyperlink" Target="https://download.brainimagelibrary.org/68/95/6895fc930d0cd4bf/0539047861/" TargetMode="External"/><Relationship Id="rId2066" Type="http://schemas.openxmlformats.org/officeDocument/2006/relationships/hyperlink" Target="https://download.brainimagelibrary.org/67/8f/678f4a67584490df/1U19MH114831-01/SW211213-03A" TargetMode="External"/><Relationship Id="rId3396" Type="http://schemas.openxmlformats.org/officeDocument/2006/relationships/hyperlink" Target="https://download.brainimagelibrary.org/68/95/6895fc930d0cd4bf/0539047781/" TargetMode="External"/><Relationship Id="rId2067" Type="http://schemas.openxmlformats.org/officeDocument/2006/relationships/hyperlink" Target="https://download.brainimagelibrary.org/6d/d3/6dd376b74bc8b235/pU01BGsHSrSNi5556d211025tNISSL" TargetMode="External"/><Relationship Id="rId3399" Type="http://schemas.openxmlformats.org/officeDocument/2006/relationships/hyperlink" Target="https://download.brainimagelibrary.org/68/95/6895fc930d0cd4bf/0539048181/" TargetMode="External"/><Relationship Id="rId2068" Type="http://schemas.openxmlformats.org/officeDocument/2006/relationships/hyperlink" Target="https://download.brainimagelibrary.org/82/e9/82e9592c90c456ef/1U01MH114829-01/SW181115-03A/" TargetMode="External"/><Relationship Id="rId3398" Type="http://schemas.openxmlformats.org/officeDocument/2006/relationships/hyperlink" Target="https://download.brainimagelibrary.org/68/95/6895fc930d0cd4bf/0539048045/" TargetMode="External"/><Relationship Id="rId2069" Type="http://schemas.openxmlformats.org/officeDocument/2006/relationships/hyperlink" Target="https://download.brainimagelibrary.org/d8/33/d833ba8bd931f23f/756890272" TargetMode="External"/><Relationship Id="rId3380" Type="http://schemas.openxmlformats.org/officeDocument/2006/relationships/hyperlink" Target="https://download.brainimagelibrary.org/68/95/6895fc930d0cd4bf/0539046434/" TargetMode="External"/><Relationship Id="rId2050" Type="http://schemas.openxmlformats.org/officeDocument/2006/relationships/hyperlink" Target="https://download.brainimagelibrary.org/dd/90/dd90893e7193151f/854632949" TargetMode="External"/><Relationship Id="rId3382" Type="http://schemas.openxmlformats.org/officeDocument/2006/relationships/hyperlink" Target="https://download.brainimagelibrary.org/68/95/6895fc930d0cd4bf/0539046573/" TargetMode="External"/><Relationship Id="rId2051" Type="http://schemas.openxmlformats.org/officeDocument/2006/relationships/hyperlink" Target="https://download.brainimagelibrary.org/dd/90/dd90893e7193151f/854643458" TargetMode="External"/><Relationship Id="rId3381" Type="http://schemas.openxmlformats.org/officeDocument/2006/relationships/hyperlink" Target="https://download.brainimagelibrary.org/68/95/6895fc930d0cd4bf/0539046525/" TargetMode="External"/><Relationship Id="rId2052" Type="http://schemas.openxmlformats.org/officeDocument/2006/relationships/hyperlink" Target="https://download.brainimagelibrary.org/dd/90/dd90893e7193151f/854665264" TargetMode="External"/><Relationship Id="rId3384" Type="http://schemas.openxmlformats.org/officeDocument/2006/relationships/hyperlink" Target="https://download.brainimagelibrary.org/68/95/6895fc930d0cd4bf/0539046638/" TargetMode="External"/><Relationship Id="rId2053" Type="http://schemas.openxmlformats.org/officeDocument/2006/relationships/hyperlink" Target="https://download.brainimagelibrary.org/dd/90/dd90893e7193151f/855973761" TargetMode="External"/><Relationship Id="rId3383" Type="http://schemas.openxmlformats.org/officeDocument/2006/relationships/hyperlink" Target="https://download.brainimagelibrary.org/68/95/6895fc930d0cd4bf/0539046620/" TargetMode="External"/><Relationship Id="rId2054" Type="http://schemas.openxmlformats.org/officeDocument/2006/relationships/hyperlink" Target="https://download.brainimagelibrary.org/dd/90/dd90893e7193151f/856015279" TargetMode="External"/><Relationship Id="rId3386" Type="http://schemas.openxmlformats.org/officeDocument/2006/relationships/hyperlink" Target="https://download.brainimagelibrary.org/68/95/6895fc930d0cd4bf/0539046861/" TargetMode="External"/><Relationship Id="rId2055" Type="http://schemas.openxmlformats.org/officeDocument/2006/relationships/hyperlink" Target="https://download.brainimagelibrary.org/dd/90/dd90893e7193151f/856026313" TargetMode="External"/><Relationship Id="rId3385" Type="http://schemas.openxmlformats.org/officeDocument/2006/relationships/hyperlink" Target="https://download.brainimagelibrary.org/68/95/6895fc930d0cd4bf/0539046677/" TargetMode="External"/><Relationship Id="rId2056" Type="http://schemas.openxmlformats.org/officeDocument/2006/relationships/hyperlink" Target="https://download.brainimagelibrary.org/dd/90/dd90893e7193151f/856271302" TargetMode="External"/><Relationship Id="rId3388" Type="http://schemas.openxmlformats.org/officeDocument/2006/relationships/hyperlink" Target="https://download.brainimagelibrary.org/68/95/6895fc930d0cd4bf/0539047077/" TargetMode="External"/><Relationship Id="rId2057" Type="http://schemas.openxmlformats.org/officeDocument/2006/relationships/hyperlink" Target="https://download.brainimagelibrary.org/dd/90/dd90893e7193151f/856298292" TargetMode="External"/><Relationship Id="rId3387" Type="http://schemas.openxmlformats.org/officeDocument/2006/relationships/hyperlink" Target="https://download.brainimagelibrary.org/68/95/6895fc930d0cd4bf/0539046893/" TargetMode="External"/><Relationship Id="rId2058" Type="http://schemas.openxmlformats.org/officeDocument/2006/relationships/hyperlink" Target="https://download.brainimagelibrary.org/dd/90/dd90893e7193151f/857499169" TargetMode="External"/><Relationship Id="rId2059" Type="http://schemas.openxmlformats.org/officeDocument/2006/relationships/hyperlink" Target="https://download.brainimagelibrary.org/dd/90/dd90893e7193151f/857541842" TargetMode="External"/><Relationship Id="rId3389" Type="http://schemas.openxmlformats.org/officeDocument/2006/relationships/hyperlink" Target="https://download.brainimagelibrary.org/68/95/6895fc930d0cd4bf/0539047099/" TargetMode="External"/><Relationship Id="rId5118" Type="http://schemas.openxmlformats.org/officeDocument/2006/relationships/hyperlink" Target="https://download.brainimagelibrary.org/2f/12/2f12b1a3901e4181/mouseID_455391-194069" TargetMode="External"/><Relationship Id="rId5119" Type="http://schemas.openxmlformats.org/officeDocument/2006/relationships/hyperlink" Target="https://download.brainimagelibrary.org/2f/12/2f12b1a3901e4181/mouseID_458629-194065" TargetMode="External"/><Relationship Id="rId2080" Type="http://schemas.openxmlformats.org/officeDocument/2006/relationships/hyperlink" Target="https://download.brainimagelibrary.org/9e/4a/9e4a7aa7126d70df" TargetMode="External"/><Relationship Id="rId2081" Type="http://schemas.openxmlformats.org/officeDocument/2006/relationships/hyperlink" Target="https://download.brainimagelibrary.org/8d/83/8d836d6d3d9220bd" TargetMode="External"/><Relationship Id="rId2082" Type="http://schemas.openxmlformats.org/officeDocument/2006/relationships/hyperlink" Target="https://download.brainimagelibrary.org/6a/b9/6ab9fdbb3f121888" TargetMode="External"/><Relationship Id="rId2083" Type="http://schemas.openxmlformats.org/officeDocument/2006/relationships/hyperlink" Target="https://download.brainimagelibrary.org/bf/ff/bfff6cd1fa5ab694" TargetMode="External"/><Relationship Id="rId2084" Type="http://schemas.openxmlformats.org/officeDocument/2006/relationships/hyperlink" Target="https://download.brainimagelibrary.org/c7/8e/c78ea39e04c5bce1" TargetMode="External"/><Relationship Id="rId2085" Type="http://schemas.openxmlformats.org/officeDocument/2006/relationships/hyperlink" Target="https://download.brainimagelibrary.org/84/5f/845f79a7aa192644/20200809_19_00_18_B7-03_VTA_Rc_PFA20200119_SHIELD20200713_Medulla_04x" TargetMode="External"/><Relationship Id="rId5112" Type="http://schemas.openxmlformats.org/officeDocument/2006/relationships/hyperlink" Target="https://download.brainimagelibrary.org/2f/12/2f12b1a3901e4181/mouseID_452676-192340" TargetMode="External"/><Relationship Id="rId2086" Type="http://schemas.openxmlformats.org/officeDocument/2006/relationships/hyperlink" Target="https://download.brainimagelibrary.org/92/9d/929da3b6c9e15dc0/20200924_13_03_50_B7-01-S.C._04x" TargetMode="External"/><Relationship Id="rId5113" Type="http://schemas.openxmlformats.org/officeDocument/2006/relationships/hyperlink" Target="https://download.brainimagelibrary.org/2f/12/2f12b1a3901e4181/mouseID_453450-192333" TargetMode="External"/><Relationship Id="rId2087" Type="http://schemas.openxmlformats.org/officeDocument/2006/relationships/hyperlink" Target="https://download.brainimagelibrary.org/9b/4d/9b4d55da55f94146/20200917_16_35_18_B7-07_S.C._04x" TargetMode="External"/><Relationship Id="rId5110" Type="http://schemas.openxmlformats.org/officeDocument/2006/relationships/hyperlink" Target="https://download.brainimagelibrary.org/2f/12/2f12b1a3901e4181/mouseID_452670-192338" TargetMode="External"/><Relationship Id="rId2088" Type="http://schemas.openxmlformats.org/officeDocument/2006/relationships/hyperlink" Target="https://download.brainimagelibrary.org/c1/5a/c15affce337efd0a/20200809_16_52_24_B7-03_VTA_Rc_PFA20200119_SHIELD20200713_S.C._04x" TargetMode="External"/><Relationship Id="rId5111" Type="http://schemas.openxmlformats.org/officeDocument/2006/relationships/hyperlink" Target="https://download.brainimagelibrary.org/2f/12/2f12b1a3901e4181/mouseID_452674-192339" TargetMode="External"/><Relationship Id="rId2089" Type="http://schemas.openxmlformats.org/officeDocument/2006/relationships/hyperlink" Target="https://download.brainimagelibrary.org/c8/26/c826a48feefb9891" TargetMode="External"/><Relationship Id="rId5116" Type="http://schemas.openxmlformats.org/officeDocument/2006/relationships/hyperlink" Target="https://download.brainimagelibrary.org/2f/12/2f12b1a3901e4181/mouseID_454427-192343" TargetMode="External"/><Relationship Id="rId5117" Type="http://schemas.openxmlformats.org/officeDocument/2006/relationships/hyperlink" Target="https://download.brainimagelibrary.org/2f/12/2f12b1a3901e4181/mouseID_454924-192335" TargetMode="External"/><Relationship Id="rId5114" Type="http://schemas.openxmlformats.org/officeDocument/2006/relationships/hyperlink" Target="https://download.brainimagelibrary.org/2f/12/2f12b1a3901e4181/mouseID_453452-192334" TargetMode="External"/><Relationship Id="rId5115" Type="http://schemas.openxmlformats.org/officeDocument/2006/relationships/hyperlink" Target="https://download.brainimagelibrary.org/2f/12/2f12b1a3901e4181/mouseID_454426-192342" TargetMode="External"/><Relationship Id="rId5109" Type="http://schemas.openxmlformats.org/officeDocument/2006/relationships/hyperlink" Target="https://download.brainimagelibrary.org/2f/12/2f12b1a3901e4181/mouseID_452669-192337" TargetMode="External"/><Relationship Id="rId5107" Type="http://schemas.openxmlformats.org/officeDocument/2006/relationships/hyperlink" Target="https://download.brainimagelibrary.org/2f/12/2f12b1a3901e4181/mouseID_444771-192348" TargetMode="External"/><Relationship Id="rId5108" Type="http://schemas.openxmlformats.org/officeDocument/2006/relationships/hyperlink" Target="https://download.brainimagelibrary.org/2f/12/2f12b1a3901e4181/mouseID_445243-211780" TargetMode="External"/><Relationship Id="rId2070" Type="http://schemas.openxmlformats.org/officeDocument/2006/relationships/hyperlink" Target="https://download.brainimagelibrary.org/d8/33/d833ba8bd931f23f/756894558" TargetMode="External"/><Relationship Id="rId2071" Type="http://schemas.openxmlformats.org/officeDocument/2006/relationships/hyperlink" Target="https://download.brainimagelibrary.org/d8/33/d833ba8bd931f23f/756909022" TargetMode="External"/><Relationship Id="rId2072" Type="http://schemas.openxmlformats.org/officeDocument/2006/relationships/hyperlink" Target="https://download.brainimagelibrary.org/85/f4/85f4b93699151f1c/853712464" TargetMode="External"/><Relationship Id="rId2073" Type="http://schemas.openxmlformats.org/officeDocument/2006/relationships/hyperlink" Target="https://download.brainimagelibrary.org/dd/90/dd90893e7193151f/756890272" TargetMode="External"/><Relationship Id="rId2074" Type="http://schemas.openxmlformats.org/officeDocument/2006/relationships/hyperlink" Target="https://download.brainimagelibrary.org/dd/90/dd90893e7193151f/756894558" TargetMode="External"/><Relationship Id="rId5101" Type="http://schemas.openxmlformats.org/officeDocument/2006/relationships/hyperlink" Target="https://download.brainimagelibrary.org/2f/12/2f12b1a3901e4181/mouseID_435222-191797" TargetMode="External"/><Relationship Id="rId2075" Type="http://schemas.openxmlformats.org/officeDocument/2006/relationships/hyperlink" Target="https://download.brainimagelibrary.org/dd/90/dd90893e7193151f/756909022" TargetMode="External"/><Relationship Id="rId5102" Type="http://schemas.openxmlformats.org/officeDocument/2006/relationships/hyperlink" Target="https://download.brainimagelibrary.org/2f/12/2f12b1a3901e4181/mouseID_438169-191810" TargetMode="External"/><Relationship Id="rId2076" Type="http://schemas.openxmlformats.org/officeDocument/2006/relationships/hyperlink" Target="https://download.brainimagelibrary.org/04/64/04646ca62a4c2ad4/1U19MH114821-01/SW190829-02A" TargetMode="External"/><Relationship Id="rId2077" Type="http://schemas.openxmlformats.org/officeDocument/2006/relationships/hyperlink" Target="https://download.brainimagelibrary.org/a2/52/a2529d6055610123" TargetMode="External"/><Relationship Id="rId5100" Type="http://schemas.openxmlformats.org/officeDocument/2006/relationships/hyperlink" Target="https://download.brainimagelibrary.org/2f/12/2f12b1a3901e4181/mouseID_431038-191804" TargetMode="External"/><Relationship Id="rId2078" Type="http://schemas.openxmlformats.org/officeDocument/2006/relationships/hyperlink" Target="https://download.brainimagelibrary.org/72/84/728484690e034349/Mouse1" TargetMode="External"/><Relationship Id="rId5105" Type="http://schemas.openxmlformats.org/officeDocument/2006/relationships/hyperlink" Target="https://download.brainimagelibrary.org/2f/12/2f12b1a3901e4181/mouseID_439311-191799" TargetMode="External"/><Relationship Id="rId2079" Type="http://schemas.openxmlformats.org/officeDocument/2006/relationships/hyperlink" Target="https://download.brainimagelibrary.org/91/74/9174553d22fc2ed9" TargetMode="External"/><Relationship Id="rId5106" Type="http://schemas.openxmlformats.org/officeDocument/2006/relationships/hyperlink" Target="https://download.brainimagelibrary.org/2f/12/2f12b1a3901e4181/mouseID_442529-191811" TargetMode="External"/><Relationship Id="rId5103" Type="http://schemas.openxmlformats.org/officeDocument/2006/relationships/hyperlink" Target="https://download.brainimagelibrary.org/2f/12/2f12b1a3901e4181/mouseID_439168-191807" TargetMode="External"/><Relationship Id="rId5104" Type="http://schemas.openxmlformats.org/officeDocument/2006/relationships/hyperlink" Target="https://download.brainimagelibrary.org/2f/12/2f12b1a3901e4181/mouseID_439309-191798" TargetMode="External"/><Relationship Id="rId2940" Type="http://schemas.openxmlformats.org/officeDocument/2006/relationships/hyperlink" Target="https://download.brainimagelibrary.org/9a/d0/9ad0d3df8d000071/1043176550" TargetMode="External"/><Relationship Id="rId1610" Type="http://schemas.openxmlformats.org/officeDocument/2006/relationships/hyperlink" Target="https://download.brainimagelibrary.org/dd/90/dd90893e7193151f/770268110" TargetMode="External"/><Relationship Id="rId2941" Type="http://schemas.openxmlformats.org/officeDocument/2006/relationships/hyperlink" Target="https://download.brainimagelibrary.org/9a/d0/9ad0d3df8d000071/1043176551" TargetMode="External"/><Relationship Id="rId1611" Type="http://schemas.openxmlformats.org/officeDocument/2006/relationships/hyperlink" Target="https://download.brainimagelibrary.org/dd/90/dd90893e7193151f/770268817" TargetMode="External"/><Relationship Id="rId2942" Type="http://schemas.openxmlformats.org/officeDocument/2006/relationships/hyperlink" Target="https://download.brainimagelibrary.org/9a/d0/9ad0d3df8d000071/1043176552" TargetMode="External"/><Relationship Id="rId1612" Type="http://schemas.openxmlformats.org/officeDocument/2006/relationships/hyperlink" Target="https://download.brainimagelibrary.org/dd/90/dd90893e7193151f/770275864" TargetMode="External"/><Relationship Id="rId2943" Type="http://schemas.openxmlformats.org/officeDocument/2006/relationships/hyperlink" Target="https://download.brainimagelibrary.org/9a/d0/9ad0d3df8d000071/1043176553" TargetMode="External"/><Relationship Id="rId1613" Type="http://schemas.openxmlformats.org/officeDocument/2006/relationships/hyperlink" Target="https://download.brainimagelibrary.org/dd/90/dd90893e7193151f/770307286" TargetMode="External"/><Relationship Id="rId2944" Type="http://schemas.openxmlformats.org/officeDocument/2006/relationships/hyperlink" Target="https://download.brainimagelibrary.org/9a/d0/9ad0d3df8d000071/1043176554" TargetMode="External"/><Relationship Id="rId1614" Type="http://schemas.openxmlformats.org/officeDocument/2006/relationships/hyperlink" Target="https://download.brainimagelibrary.org/dd/90/dd90893e7193151f/770337451" TargetMode="External"/><Relationship Id="rId2945" Type="http://schemas.openxmlformats.org/officeDocument/2006/relationships/hyperlink" Target="https://download.brainimagelibrary.org/9a/d0/9ad0d3df8d000071/1043176555" TargetMode="External"/><Relationship Id="rId1615" Type="http://schemas.openxmlformats.org/officeDocument/2006/relationships/hyperlink" Target="https://download.brainimagelibrary.org/dd/90/dd90893e7193151f/770369798" TargetMode="External"/><Relationship Id="rId2946" Type="http://schemas.openxmlformats.org/officeDocument/2006/relationships/hyperlink" Target="https://download.brainimagelibrary.org/9a/d0/9ad0d3df8d000071/1043176556" TargetMode="External"/><Relationship Id="rId1616" Type="http://schemas.openxmlformats.org/officeDocument/2006/relationships/hyperlink" Target="https://download.brainimagelibrary.org/dd/90/dd90893e7193151f/770402036" TargetMode="External"/><Relationship Id="rId2947" Type="http://schemas.openxmlformats.org/officeDocument/2006/relationships/hyperlink" Target="https://download.brainimagelibrary.org/9a/d0/9ad0d3df8d000071/1043176557" TargetMode="External"/><Relationship Id="rId907" Type="http://schemas.openxmlformats.org/officeDocument/2006/relationships/hyperlink" Target="https://download.brainimagelibrary.org/be/4e/be4e95b2c36e475b/1U19MH114831-01/SW210926-08A" TargetMode="External"/><Relationship Id="rId1617" Type="http://schemas.openxmlformats.org/officeDocument/2006/relationships/hyperlink" Target="https://download.brainimagelibrary.org/dd/90/dd90893e7193151f/770516177" TargetMode="External"/><Relationship Id="rId2948" Type="http://schemas.openxmlformats.org/officeDocument/2006/relationships/hyperlink" Target="https://download.brainimagelibrary.org/9a/d0/9ad0d3df8d000071/1043176558" TargetMode="External"/><Relationship Id="rId906" Type="http://schemas.openxmlformats.org/officeDocument/2006/relationships/hyperlink" Target="https://download.brainimagelibrary.org/82/19/82197a758a3b87d2/1U19MH114821-01/SW190315-08A/" TargetMode="External"/><Relationship Id="rId1618" Type="http://schemas.openxmlformats.org/officeDocument/2006/relationships/hyperlink" Target="https://download.brainimagelibrary.org/dd/90/dd90893e7193151f/770559860" TargetMode="External"/><Relationship Id="rId2949" Type="http://schemas.openxmlformats.org/officeDocument/2006/relationships/hyperlink" Target="https://download.brainimagelibrary.org/9a/d0/9ad0d3df8d000071/1043176559" TargetMode="External"/><Relationship Id="rId905" Type="http://schemas.openxmlformats.org/officeDocument/2006/relationships/hyperlink" Target="https://download.brainimagelibrary.org/82/19/82197a758a3b87d2/1U19MH114821-01/SW190315-07A/" TargetMode="External"/><Relationship Id="rId1619" Type="http://schemas.openxmlformats.org/officeDocument/2006/relationships/hyperlink" Target="https://download.brainimagelibrary.org/dd/90/dd90893e7193151f/770611301" TargetMode="External"/><Relationship Id="rId904" Type="http://schemas.openxmlformats.org/officeDocument/2006/relationships/hyperlink" Target="https://download.brainimagelibrary.org/dd/90/dd90893e7193151f/653040833" TargetMode="External"/><Relationship Id="rId909" Type="http://schemas.openxmlformats.org/officeDocument/2006/relationships/hyperlink" Target="https://download.brainimagelibrary.org/90/a9/90a90c314769c834/1U01MH114829-01/SW190813-01A" TargetMode="External"/><Relationship Id="rId908" Type="http://schemas.openxmlformats.org/officeDocument/2006/relationships/hyperlink" Target="https://download.brainimagelibrary.org/e8/20/e820c8267a0cbedb/2018Q4_U01/SW180427-01A/" TargetMode="External"/><Relationship Id="rId903" Type="http://schemas.openxmlformats.org/officeDocument/2006/relationships/hyperlink" Target="https://download.brainimagelibrary.org/d6/d1/d6d13d0d30ebbb32/653040833/" TargetMode="External"/><Relationship Id="rId902" Type="http://schemas.openxmlformats.org/officeDocument/2006/relationships/hyperlink" Target="https://download.brainimagelibrary.org/3e/35/3e3553203fc355ed/1126880246" TargetMode="External"/><Relationship Id="rId901" Type="http://schemas.openxmlformats.org/officeDocument/2006/relationships/hyperlink" Target="https://download.brainimagelibrary.org/3e/35/3e3553203fc355ed/1126880187" TargetMode="External"/><Relationship Id="rId900" Type="http://schemas.openxmlformats.org/officeDocument/2006/relationships/hyperlink" Target="https://download.brainimagelibrary.org/ef/b9/efb9b12ba2fab63d/1126880246" TargetMode="External"/><Relationship Id="rId2930" Type="http://schemas.openxmlformats.org/officeDocument/2006/relationships/hyperlink" Target="https://download.brainimagelibrary.org/9a/d0/9ad0d3df8d000071/1043176540" TargetMode="External"/><Relationship Id="rId1600" Type="http://schemas.openxmlformats.org/officeDocument/2006/relationships/hyperlink" Target="https://download.brainimagelibrary.org/dd/90/dd90893e7193151f/768848167" TargetMode="External"/><Relationship Id="rId2931" Type="http://schemas.openxmlformats.org/officeDocument/2006/relationships/hyperlink" Target="https://download.brainimagelibrary.org/9a/d0/9ad0d3df8d000071/1043176541" TargetMode="External"/><Relationship Id="rId1601" Type="http://schemas.openxmlformats.org/officeDocument/2006/relationships/hyperlink" Target="https://download.brainimagelibrary.org/dd/90/dd90893e7193151f/768867010" TargetMode="External"/><Relationship Id="rId2932" Type="http://schemas.openxmlformats.org/officeDocument/2006/relationships/hyperlink" Target="https://download.brainimagelibrary.org/9a/d0/9ad0d3df8d000071/1043176542" TargetMode="External"/><Relationship Id="rId1602" Type="http://schemas.openxmlformats.org/officeDocument/2006/relationships/hyperlink" Target="https://download.brainimagelibrary.org/dd/90/dd90893e7193151f/768885440" TargetMode="External"/><Relationship Id="rId2933" Type="http://schemas.openxmlformats.org/officeDocument/2006/relationships/hyperlink" Target="https://download.brainimagelibrary.org/9a/d0/9ad0d3df8d000071/1043176543" TargetMode="External"/><Relationship Id="rId1603" Type="http://schemas.openxmlformats.org/officeDocument/2006/relationships/hyperlink" Target="https://download.brainimagelibrary.org/dd/90/dd90893e7193151f/768893737" TargetMode="External"/><Relationship Id="rId2934" Type="http://schemas.openxmlformats.org/officeDocument/2006/relationships/hyperlink" Target="https://download.brainimagelibrary.org/9a/d0/9ad0d3df8d000071/1043176544" TargetMode="External"/><Relationship Id="rId1604" Type="http://schemas.openxmlformats.org/officeDocument/2006/relationships/hyperlink" Target="https://download.brainimagelibrary.org/dd/90/dd90893e7193151f/768904007" TargetMode="External"/><Relationship Id="rId2935" Type="http://schemas.openxmlformats.org/officeDocument/2006/relationships/hyperlink" Target="https://download.brainimagelibrary.org/9a/d0/9ad0d3df8d000071/1043176545" TargetMode="External"/><Relationship Id="rId1605" Type="http://schemas.openxmlformats.org/officeDocument/2006/relationships/hyperlink" Target="https://download.brainimagelibrary.org/dd/90/dd90893e7193151f/769228370" TargetMode="External"/><Relationship Id="rId2936" Type="http://schemas.openxmlformats.org/officeDocument/2006/relationships/hyperlink" Target="https://download.brainimagelibrary.org/9a/d0/9ad0d3df8d000071/1043176546" TargetMode="External"/><Relationship Id="rId1606" Type="http://schemas.openxmlformats.org/officeDocument/2006/relationships/hyperlink" Target="https://download.brainimagelibrary.org/dd/90/dd90893e7193151f/770249617" TargetMode="External"/><Relationship Id="rId2937" Type="http://schemas.openxmlformats.org/officeDocument/2006/relationships/hyperlink" Target="https://download.brainimagelibrary.org/9a/d0/9ad0d3df8d000071/1043176547" TargetMode="External"/><Relationship Id="rId1607" Type="http://schemas.openxmlformats.org/officeDocument/2006/relationships/hyperlink" Target="https://download.brainimagelibrary.org/dd/90/dd90893e7193151f/770249934" TargetMode="External"/><Relationship Id="rId2938" Type="http://schemas.openxmlformats.org/officeDocument/2006/relationships/hyperlink" Target="https://download.brainimagelibrary.org/9a/d0/9ad0d3df8d000071/1043176548" TargetMode="External"/><Relationship Id="rId1608" Type="http://schemas.openxmlformats.org/officeDocument/2006/relationships/hyperlink" Target="https://download.brainimagelibrary.org/dd/90/dd90893e7193151f/770255008" TargetMode="External"/><Relationship Id="rId2939" Type="http://schemas.openxmlformats.org/officeDocument/2006/relationships/hyperlink" Target="https://download.brainimagelibrary.org/9a/d0/9ad0d3df8d000071/1043176549" TargetMode="External"/><Relationship Id="rId1609" Type="http://schemas.openxmlformats.org/officeDocument/2006/relationships/hyperlink" Target="https://download.brainimagelibrary.org/dd/90/dd90893e7193151f/770255641" TargetMode="External"/><Relationship Id="rId1631" Type="http://schemas.openxmlformats.org/officeDocument/2006/relationships/hyperlink" Target="https://download.brainimagelibrary.org/dd/90/dd90893e7193151f/783622479" TargetMode="External"/><Relationship Id="rId2962" Type="http://schemas.openxmlformats.org/officeDocument/2006/relationships/hyperlink" Target="https://download.brainimagelibrary.org/9a/d0/9ad0d3df8d000071/1043176572" TargetMode="External"/><Relationship Id="rId1632" Type="http://schemas.openxmlformats.org/officeDocument/2006/relationships/hyperlink" Target="https://download.brainimagelibrary.org/dd/90/dd90893e7193151f/783624438" TargetMode="External"/><Relationship Id="rId2963" Type="http://schemas.openxmlformats.org/officeDocument/2006/relationships/hyperlink" Target="https://download.brainimagelibrary.org/9a/d0/9ad0d3df8d000071/1043176573" TargetMode="External"/><Relationship Id="rId1633" Type="http://schemas.openxmlformats.org/officeDocument/2006/relationships/hyperlink" Target="https://download.brainimagelibrary.org/dd/90/dd90893e7193151f/783629881" TargetMode="External"/><Relationship Id="rId2964" Type="http://schemas.openxmlformats.org/officeDocument/2006/relationships/hyperlink" Target="https://download.brainimagelibrary.org/9a/d0/9ad0d3df8d000071/1043176574" TargetMode="External"/><Relationship Id="rId1634" Type="http://schemas.openxmlformats.org/officeDocument/2006/relationships/hyperlink" Target="https://download.brainimagelibrary.org/dd/90/dd90893e7193151f/783698501" TargetMode="External"/><Relationship Id="rId2965" Type="http://schemas.openxmlformats.org/officeDocument/2006/relationships/hyperlink" Target="https://download.brainimagelibrary.org/9a/d0/9ad0d3df8d000071/1043176575" TargetMode="External"/><Relationship Id="rId1635" Type="http://schemas.openxmlformats.org/officeDocument/2006/relationships/hyperlink" Target="https://download.brainimagelibrary.org/dd/90/dd90893e7193151f/785378321" TargetMode="External"/><Relationship Id="rId2966" Type="http://schemas.openxmlformats.org/officeDocument/2006/relationships/hyperlink" Target="https://download.brainimagelibrary.org/9a/d0/9ad0d3df8d000071/1043176576" TargetMode="External"/><Relationship Id="rId1636" Type="http://schemas.openxmlformats.org/officeDocument/2006/relationships/hyperlink" Target="https://download.brainimagelibrary.org/dd/90/dd90893e7193151f/785379684" TargetMode="External"/><Relationship Id="rId2967" Type="http://schemas.openxmlformats.org/officeDocument/2006/relationships/hyperlink" Target="https://download.brainimagelibrary.org/9a/d0/9ad0d3df8d000071/1043176577" TargetMode="External"/><Relationship Id="rId1637" Type="http://schemas.openxmlformats.org/officeDocument/2006/relationships/hyperlink" Target="https://download.brainimagelibrary.org/dd/90/dd90893e7193151f/786447528" TargetMode="External"/><Relationship Id="rId2968" Type="http://schemas.openxmlformats.org/officeDocument/2006/relationships/hyperlink" Target="https://download.brainimagelibrary.org/9a/d0/9ad0d3df8d000071/1043176578" TargetMode="External"/><Relationship Id="rId1638" Type="http://schemas.openxmlformats.org/officeDocument/2006/relationships/hyperlink" Target="https://download.brainimagelibrary.org/dd/90/dd90893e7193151f/786464137" TargetMode="External"/><Relationship Id="rId2969" Type="http://schemas.openxmlformats.org/officeDocument/2006/relationships/hyperlink" Target="https://download.brainimagelibrary.org/a5/91/a5913ecb81864927/855255407" TargetMode="External"/><Relationship Id="rId929" Type="http://schemas.openxmlformats.org/officeDocument/2006/relationships/hyperlink" Target="https://download.brainimagelibrary.org/69/fe/69fe931fee2b2215/855488261" TargetMode="External"/><Relationship Id="rId1639" Type="http://schemas.openxmlformats.org/officeDocument/2006/relationships/hyperlink" Target="https://download.brainimagelibrary.org/dd/90/dd90893e7193151f/786472956" TargetMode="External"/><Relationship Id="rId928" Type="http://schemas.openxmlformats.org/officeDocument/2006/relationships/hyperlink" Target="https://download.brainimagelibrary.org/69/fe/69fe931fee2b2215/855460302" TargetMode="External"/><Relationship Id="rId927" Type="http://schemas.openxmlformats.org/officeDocument/2006/relationships/hyperlink" Target="https://download.brainimagelibrary.org/69/fe/69fe931fee2b2215/855354446" TargetMode="External"/><Relationship Id="rId926" Type="http://schemas.openxmlformats.org/officeDocument/2006/relationships/hyperlink" Target="https://download.brainimagelibrary.org/69/fe/69fe931fee2b2215/852955642" TargetMode="External"/><Relationship Id="rId921" Type="http://schemas.openxmlformats.org/officeDocument/2006/relationships/hyperlink" Target="https://download.brainimagelibrary.org/69/fe/69fe931fee2b2215/835674226" TargetMode="External"/><Relationship Id="rId920" Type="http://schemas.openxmlformats.org/officeDocument/2006/relationships/hyperlink" Target="https://download.brainimagelibrary.org/69/fe/69fe931fee2b2215/835667511" TargetMode="External"/><Relationship Id="rId925" Type="http://schemas.openxmlformats.org/officeDocument/2006/relationships/hyperlink" Target="https://download.brainimagelibrary.org/69/fe/69fe931fee2b2215/852947311" TargetMode="External"/><Relationship Id="rId924" Type="http://schemas.openxmlformats.org/officeDocument/2006/relationships/hyperlink" Target="https://download.brainimagelibrary.org/69/fe/69fe931fee2b2215/852671126" TargetMode="External"/><Relationship Id="rId923" Type="http://schemas.openxmlformats.org/officeDocument/2006/relationships/hyperlink" Target="https://download.brainimagelibrary.org/69/fe/69fe931fee2b2215/835859530" TargetMode="External"/><Relationship Id="rId922" Type="http://schemas.openxmlformats.org/officeDocument/2006/relationships/hyperlink" Target="https://download.brainimagelibrary.org/69/fe/69fe931fee2b2215/835857228" TargetMode="External"/><Relationship Id="rId2960" Type="http://schemas.openxmlformats.org/officeDocument/2006/relationships/hyperlink" Target="https://download.brainimagelibrary.org/9a/d0/9ad0d3df8d000071/1043176570" TargetMode="External"/><Relationship Id="rId1630" Type="http://schemas.openxmlformats.org/officeDocument/2006/relationships/hyperlink" Target="https://download.brainimagelibrary.org/dd/90/dd90893e7193151f/783615441" TargetMode="External"/><Relationship Id="rId2961" Type="http://schemas.openxmlformats.org/officeDocument/2006/relationships/hyperlink" Target="https://download.brainimagelibrary.org/9a/d0/9ad0d3df8d000071/1043176571" TargetMode="External"/><Relationship Id="rId1620" Type="http://schemas.openxmlformats.org/officeDocument/2006/relationships/hyperlink" Target="https://download.brainimagelibrary.org/dd/90/dd90893e7193151f/770622754" TargetMode="External"/><Relationship Id="rId2951" Type="http://schemas.openxmlformats.org/officeDocument/2006/relationships/hyperlink" Target="https://download.brainimagelibrary.org/9a/d0/9ad0d3df8d000071/1043176561" TargetMode="External"/><Relationship Id="rId1621" Type="http://schemas.openxmlformats.org/officeDocument/2006/relationships/hyperlink" Target="https://download.brainimagelibrary.org/dd/90/dd90893e7193151f/770645883" TargetMode="External"/><Relationship Id="rId2952" Type="http://schemas.openxmlformats.org/officeDocument/2006/relationships/hyperlink" Target="https://download.brainimagelibrary.org/9a/d0/9ad0d3df8d000071/1043176562" TargetMode="External"/><Relationship Id="rId1622" Type="http://schemas.openxmlformats.org/officeDocument/2006/relationships/hyperlink" Target="https://download.brainimagelibrary.org/dd/90/dd90893e7193151f/770650205" TargetMode="External"/><Relationship Id="rId2953" Type="http://schemas.openxmlformats.org/officeDocument/2006/relationships/hyperlink" Target="https://download.brainimagelibrary.org/9a/d0/9ad0d3df8d000071/1043176563" TargetMode="External"/><Relationship Id="rId1623" Type="http://schemas.openxmlformats.org/officeDocument/2006/relationships/hyperlink" Target="https://download.brainimagelibrary.org/dd/90/dd90893e7193151f/770658546" TargetMode="External"/><Relationship Id="rId2954" Type="http://schemas.openxmlformats.org/officeDocument/2006/relationships/hyperlink" Target="https://download.brainimagelibrary.org/9a/d0/9ad0d3df8d000071/1043176564" TargetMode="External"/><Relationship Id="rId1624" Type="http://schemas.openxmlformats.org/officeDocument/2006/relationships/hyperlink" Target="https://download.brainimagelibrary.org/dd/90/dd90893e7193151f/774420848" TargetMode="External"/><Relationship Id="rId2955" Type="http://schemas.openxmlformats.org/officeDocument/2006/relationships/hyperlink" Target="https://download.brainimagelibrary.org/9a/d0/9ad0d3df8d000071/1043176565" TargetMode="External"/><Relationship Id="rId1625" Type="http://schemas.openxmlformats.org/officeDocument/2006/relationships/hyperlink" Target="https://download.brainimagelibrary.org/dd/90/dd90893e7193151f/774421995" TargetMode="External"/><Relationship Id="rId2956" Type="http://schemas.openxmlformats.org/officeDocument/2006/relationships/hyperlink" Target="https://download.brainimagelibrary.org/9a/d0/9ad0d3df8d000071/1043176566" TargetMode="External"/><Relationship Id="rId1626" Type="http://schemas.openxmlformats.org/officeDocument/2006/relationships/hyperlink" Target="https://download.brainimagelibrary.org/dd/90/dd90893e7193151f/774423903" TargetMode="External"/><Relationship Id="rId2957" Type="http://schemas.openxmlformats.org/officeDocument/2006/relationships/hyperlink" Target="https://download.brainimagelibrary.org/9a/d0/9ad0d3df8d000071/1043176567" TargetMode="External"/><Relationship Id="rId1627" Type="http://schemas.openxmlformats.org/officeDocument/2006/relationships/hyperlink" Target="https://download.brainimagelibrary.org/dd/90/dd90893e7193151f/774620186" TargetMode="External"/><Relationship Id="rId2958" Type="http://schemas.openxmlformats.org/officeDocument/2006/relationships/hyperlink" Target="https://download.brainimagelibrary.org/9a/d0/9ad0d3df8d000071/1043176568" TargetMode="External"/><Relationship Id="rId918" Type="http://schemas.openxmlformats.org/officeDocument/2006/relationships/hyperlink" Target="https://download.brainimagelibrary.org/69/fe/69fe931fee2b2215/835631800" TargetMode="External"/><Relationship Id="rId1628" Type="http://schemas.openxmlformats.org/officeDocument/2006/relationships/hyperlink" Target="https://download.brainimagelibrary.org/dd/90/dd90893e7193151f/783585601" TargetMode="External"/><Relationship Id="rId2959" Type="http://schemas.openxmlformats.org/officeDocument/2006/relationships/hyperlink" Target="https://download.brainimagelibrary.org/9a/d0/9ad0d3df8d000071/1043176569" TargetMode="External"/><Relationship Id="rId917" Type="http://schemas.openxmlformats.org/officeDocument/2006/relationships/hyperlink" Target="https://download.brainimagelibrary.org/69/fe/69fe931fee2b2215/835611255" TargetMode="External"/><Relationship Id="rId1629" Type="http://schemas.openxmlformats.org/officeDocument/2006/relationships/hyperlink" Target="https://download.brainimagelibrary.org/dd/90/dd90893e7193151f/783585742" TargetMode="External"/><Relationship Id="rId916" Type="http://schemas.openxmlformats.org/officeDocument/2006/relationships/hyperlink" Target="https://download.brainimagelibrary.org/69/fe/69fe931fee2b2215/835596750" TargetMode="External"/><Relationship Id="rId915" Type="http://schemas.openxmlformats.org/officeDocument/2006/relationships/hyperlink" Target="https://download.brainimagelibrary.org/04/64/04646ca62a4c2ad4/1U19MH114821-01/SW190829-03A" TargetMode="External"/><Relationship Id="rId919" Type="http://schemas.openxmlformats.org/officeDocument/2006/relationships/hyperlink" Target="https://download.brainimagelibrary.org/69/fe/69fe931fee2b2215/835648767" TargetMode="External"/><Relationship Id="rId910" Type="http://schemas.openxmlformats.org/officeDocument/2006/relationships/hyperlink" Target="https://download.brainimagelibrary.org/d8/33/d833ba8bd931f23f/833700562" TargetMode="External"/><Relationship Id="rId914" Type="http://schemas.openxmlformats.org/officeDocument/2006/relationships/hyperlink" Target="https://download.brainimagelibrary.org/dd/90/dd90893e7193151f/834444200" TargetMode="External"/><Relationship Id="rId913" Type="http://schemas.openxmlformats.org/officeDocument/2006/relationships/hyperlink" Target="https://download.brainimagelibrary.org/dd/90/dd90893e7193151f/833700562" TargetMode="External"/><Relationship Id="rId912" Type="http://schemas.openxmlformats.org/officeDocument/2006/relationships/hyperlink" Target="https://download.brainimagelibrary.org/3e/35/3e3553203fc355ed/853712464" TargetMode="External"/><Relationship Id="rId911" Type="http://schemas.openxmlformats.org/officeDocument/2006/relationships/hyperlink" Target="https://download.brainimagelibrary.org/d8/33/d833ba8bd931f23f/834444200" TargetMode="External"/><Relationship Id="rId2950" Type="http://schemas.openxmlformats.org/officeDocument/2006/relationships/hyperlink" Target="https://download.brainimagelibrary.org/9a/d0/9ad0d3df8d000071/1043176560" TargetMode="External"/><Relationship Id="rId2900" Type="http://schemas.openxmlformats.org/officeDocument/2006/relationships/hyperlink" Target="https://download.brainimagelibrary.org/9a/d0/9ad0d3df8d000071/1043176510" TargetMode="External"/><Relationship Id="rId2901" Type="http://schemas.openxmlformats.org/officeDocument/2006/relationships/hyperlink" Target="https://download.brainimagelibrary.org/9a/d0/9ad0d3df8d000071/1043176511" TargetMode="External"/><Relationship Id="rId2902" Type="http://schemas.openxmlformats.org/officeDocument/2006/relationships/hyperlink" Target="https://download.brainimagelibrary.org/9a/d0/9ad0d3df8d000071/1043176512" TargetMode="External"/><Relationship Id="rId2903" Type="http://schemas.openxmlformats.org/officeDocument/2006/relationships/hyperlink" Target="https://download.brainimagelibrary.org/9a/d0/9ad0d3df8d000071/1043176513" TargetMode="External"/><Relationship Id="rId2904" Type="http://schemas.openxmlformats.org/officeDocument/2006/relationships/hyperlink" Target="https://download.brainimagelibrary.org/9a/d0/9ad0d3df8d000071/1043176514" TargetMode="External"/><Relationship Id="rId2905" Type="http://schemas.openxmlformats.org/officeDocument/2006/relationships/hyperlink" Target="https://download.brainimagelibrary.org/9a/d0/9ad0d3df8d000071/1043176515" TargetMode="External"/><Relationship Id="rId2906" Type="http://schemas.openxmlformats.org/officeDocument/2006/relationships/hyperlink" Target="https://download.brainimagelibrary.org/9a/d0/9ad0d3df8d000071/1043176516" TargetMode="External"/><Relationship Id="rId2907" Type="http://schemas.openxmlformats.org/officeDocument/2006/relationships/hyperlink" Target="https://download.brainimagelibrary.org/9a/d0/9ad0d3df8d000071/1043176517" TargetMode="External"/><Relationship Id="rId2908" Type="http://schemas.openxmlformats.org/officeDocument/2006/relationships/hyperlink" Target="https://download.brainimagelibrary.org/9a/d0/9ad0d3df8d000071/1043176518" TargetMode="External"/><Relationship Id="rId2909" Type="http://schemas.openxmlformats.org/officeDocument/2006/relationships/hyperlink" Target="https://download.brainimagelibrary.org/9a/d0/9ad0d3df8d000071/1043176519" TargetMode="External"/><Relationship Id="rId5170" Type="http://schemas.openxmlformats.org/officeDocument/2006/relationships/hyperlink" Target="https://download.brainimagelibrary.org/2f/12/2f12b1a3901e4181/mouseID_522152-211807" TargetMode="External"/><Relationship Id="rId5171" Type="http://schemas.openxmlformats.org/officeDocument/2006/relationships/hyperlink" Target="https://download.brainimagelibrary.org/2f/12/2f12b1a3901e4181/mouseID_586838-211801" TargetMode="External"/><Relationship Id="rId5174" Type="http://schemas.openxmlformats.org/officeDocument/2006/relationships/hyperlink" Target="https://download.brainimagelibrary.org/2f/12/2f12b1a3901e4181/mouseID_588923-211799" TargetMode="External"/><Relationship Id="rId5175" Type="http://schemas.openxmlformats.org/officeDocument/2006/relationships/hyperlink" Target="https://download.brainimagelibrary.org/b3/ae/b3ae4e9b258e8542/mouseID_502170-201582" TargetMode="External"/><Relationship Id="rId5172" Type="http://schemas.openxmlformats.org/officeDocument/2006/relationships/hyperlink" Target="https://download.brainimagelibrary.org/2f/12/2f12b1a3901e4181/mouseID_586840-211802" TargetMode="External"/><Relationship Id="rId5173" Type="http://schemas.openxmlformats.org/officeDocument/2006/relationships/hyperlink" Target="https://download.brainimagelibrary.org/2f/12/2f12b1a3901e4181/mouseID_588922-211800" TargetMode="External"/><Relationship Id="rId5178" Type="http://schemas.openxmlformats.org/officeDocument/2006/relationships/hyperlink" Target="https://download.brainimagelibrary.org/ec/6a/ec6aac7d4d37b073/mouseID_467362-211782" TargetMode="External"/><Relationship Id="rId5179" Type="http://schemas.openxmlformats.org/officeDocument/2006/relationships/hyperlink" Target="https://download.brainimagelibrary.org/ec/6a/ec6aac7d4d37b073/mouseID_494230-211775" TargetMode="External"/><Relationship Id="rId5176" Type="http://schemas.openxmlformats.org/officeDocument/2006/relationships/hyperlink" Target="https://download.brainimagelibrary.org/ec/6a/ec6aac7d4d37b073/mouseID_445241-211779" TargetMode="External"/><Relationship Id="rId5177" Type="http://schemas.openxmlformats.org/officeDocument/2006/relationships/hyperlink" Target="https://download.brainimagelibrary.org/ec/6a/ec6aac7d4d37b073/mouseID_445243-211780" TargetMode="External"/><Relationship Id="rId5160" Type="http://schemas.openxmlformats.org/officeDocument/2006/relationships/hyperlink" Target="https://download.brainimagelibrary.org/2f/12/2f12b1a3901e4181/mouseID_507599-201589" TargetMode="External"/><Relationship Id="rId5163" Type="http://schemas.openxmlformats.org/officeDocument/2006/relationships/hyperlink" Target="https://download.brainimagelibrary.org/2f/12/2f12b1a3901e4181/mouseID_510498-211777" TargetMode="External"/><Relationship Id="rId5164" Type="http://schemas.openxmlformats.org/officeDocument/2006/relationships/hyperlink" Target="https://download.brainimagelibrary.org/2f/12/2f12b1a3901e4181/mouseID_510502-211778" TargetMode="External"/><Relationship Id="rId5161" Type="http://schemas.openxmlformats.org/officeDocument/2006/relationships/hyperlink" Target="https://download.brainimagelibrary.org/2f/12/2f12b1a3901e4181/mouseID_507602-201598" TargetMode="External"/><Relationship Id="rId5162" Type="http://schemas.openxmlformats.org/officeDocument/2006/relationships/hyperlink" Target="https://download.brainimagelibrary.org/2f/12/2f12b1a3901e4181/mouseID_507603-201590" TargetMode="External"/><Relationship Id="rId5167" Type="http://schemas.openxmlformats.org/officeDocument/2006/relationships/hyperlink" Target="https://download.brainimagelibrary.org/2f/12/2f12b1a3901e4181/mouseID_512894-201605" TargetMode="External"/><Relationship Id="rId5168" Type="http://schemas.openxmlformats.org/officeDocument/2006/relationships/hyperlink" Target="https://download.brainimagelibrary.org/2f/12/2f12b1a3901e4181/mouseID_512897-201606" TargetMode="External"/><Relationship Id="rId5165" Type="http://schemas.openxmlformats.org/officeDocument/2006/relationships/hyperlink" Target="https://download.brainimagelibrary.org/2f/12/2f12b1a3901e4181/mouseID_511266-201604" TargetMode="External"/><Relationship Id="rId5166" Type="http://schemas.openxmlformats.org/officeDocument/2006/relationships/hyperlink" Target="https://download.brainimagelibrary.org/2f/12/2f12b1a3901e4181/mouseID_512882-201594" TargetMode="External"/><Relationship Id="rId5169" Type="http://schemas.openxmlformats.org/officeDocument/2006/relationships/hyperlink" Target="https://download.brainimagelibrary.org/2f/12/2f12b1a3901e4181/mouseID_522151-211806" TargetMode="External"/><Relationship Id="rId2920" Type="http://schemas.openxmlformats.org/officeDocument/2006/relationships/hyperlink" Target="https://download.brainimagelibrary.org/9a/d0/9ad0d3df8d000071/1043176530" TargetMode="External"/><Relationship Id="rId2921" Type="http://schemas.openxmlformats.org/officeDocument/2006/relationships/hyperlink" Target="https://download.brainimagelibrary.org/9a/d0/9ad0d3df8d000071/1043176531" TargetMode="External"/><Relationship Id="rId2922" Type="http://schemas.openxmlformats.org/officeDocument/2006/relationships/hyperlink" Target="https://download.brainimagelibrary.org/9a/d0/9ad0d3df8d000071/1043176532" TargetMode="External"/><Relationship Id="rId2923" Type="http://schemas.openxmlformats.org/officeDocument/2006/relationships/hyperlink" Target="https://download.brainimagelibrary.org/9a/d0/9ad0d3df8d000071/1043176533" TargetMode="External"/><Relationship Id="rId2924" Type="http://schemas.openxmlformats.org/officeDocument/2006/relationships/hyperlink" Target="https://download.brainimagelibrary.org/9a/d0/9ad0d3df8d000071/1043176534" TargetMode="External"/><Relationship Id="rId2925" Type="http://schemas.openxmlformats.org/officeDocument/2006/relationships/hyperlink" Target="https://download.brainimagelibrary.org/9a/d0/9ad0d3df8d000071/1043176535" TargetMode="External"/><Relationship Id="rId2926" Type="http://schemas.openxmlformats.org/officeDocument/2006/relationships/hyperlink" Target="https://download.brainimagelibrary.org/9a/d0/9ad0d3df8d000071/1043176536" TargetMode="External"/><Relationship Id="rId2927" Type="http://schemas.openxmlformats.org/officeDocument/2006/relationships/hyperlink" Target="https://download.brainimagelibrary.org/9a/d0/9ad0d3df8d000071/1043176537" TargetMode="External"/><Relationship Id="rId2928" Type="http://schemas.openxmlformats.org/officeDocument/2006/relationships/hyperlink" Target="https://download.brainimagelibrary.org/9a/d0/9ad0d3df8d000071/1043176538" TargetMode="External"/><Relationship Id="rId2929" Type="http://schemas.openxmlformats.org/officeDocument/2006/relationships/hyperlink" Target="https://download.brainimagelibrary.org/9a/d0/9ad0d3df8d000071/1043176539" TargetMode="External"/><Relationship Id="rId5192" Type="http://schemas.openxmlformats.org/officeDocument/2006/relationships/hyperlink" Target="https://download.brainimagelibrary.org/7c/9c/7c9c8934ffd0bae5/212093" TargetMode="External"/><Relationship Id="rId5193" Type="http://schemas.openxmlformats.org/officeDocument/2006/relationships/hyperlink" Target="https://download.brainimagelibrary.org/7c/9c/7c9c8934ffd0bae5/212095" TargetMode="External"/><Relationship Id="rId5190" Type="http://schemas.openxmlformats.org/officeDocument/2006/relationships/hyperlink" Target="https://download.brainimagelibrary.org/ec/6a/ec6aac7d4d37b073/mouseID_588922-211800" TargetMode="External"/><Relationship Id="rId5191" Type="http://schemas.openxmlformats.org/officeDocument/2006/relationships/hyperlink" Target="https://download.brainimagelibrary.org/ec/6a/ec6aac7d4d37b073/mouseID_588923-211799" TargetMode="External"/><Relationship Id="rId5196" Type="http://schemas.openxmlformats.org/officeDocument/2006/relationships/hyperlink" Target="https://download.brainimagelibrary.org/7c/9c/7c9c8934ffd0bae5/212098" TargetMode="External"/><Relationship Id="rId5197" Type="http://schemas.openxmlformats.org/officeDocument/2006/relationships/hyperlink" Target="https://download.brainimagelibrary.org/7c/9c/7c9c8934ffd0bae5/212099" TargetMode="External"/><Relationship Id="rId5194" Type="http://schemas.openxmlformats.org/officeDocument/2006/relationships/hyperlink" Target="https://download.brainimagelibrary.org/7c/9c/7c9c8934ffd0bae5/212096" TargetMode="External"/><Relationship Id="rId5195" Type="http://schemas.openxmlformats.org/officeDocument/2006/relationships/hyperlink" Target="https://download.brainimagelibrary.org/7c/9c/7c9c8934ffd0bae5/212097" TargetMode="External"/><Relationship Id="rId5198" Type="http://schemas.openxmlformats.org/officeDocument/2006/relationships/hyperlink" Target="https://download.brainimagelibrary.org/7c/9c/7c9c8934ffd0bae5/212100" TargetMode="External"/><Relationship Id="rId5199" Type="http://schemas.openxmlformats.org/officeDocument/2006/relationships/hyperlink" Target="https://download.brainimagelibrary.org/7c/9c/7c9c8934ffd0bae5/212102" TargetMode="External"/><Relationship Id="rId2910" Type="http://schemas.openxmlformats.org/officeDocument/2006/relationships/hyperlink" Target="https://download.brainimagelibrary.org/9a/d0/9ad0d3df8d000071/1043176520" TargetMode="External"/><Relationship Id="rId2911" Type="http://schemas.openxmlformats.org/officeDocument/2006/relationships/hyperlink" Target="https://download.brainimagelibrary.org/9a/d0/9ad0d3df8d000071/1043176521" TargetMode="External"/><Relationship Id="rId2912" Type="http://schemas.openxmlformats.org/officeDocument/2006/relationships/hyperlink" Target="https://download.brainimagelibrary.org/9a/d0/9ad0d3df8d000071/1043176522" TargetMode="External"/><Relationship Id="rId2913" Type="http://schemas.openxmlformats.org/officeDocument/2006/relationships/hyperlink" Target="https://download.brainimagelibrary.org/9a/d0/9ad0d3df8d000071/1043176523" TargetMode="External"/><Relationship Id="rId2914" Type="http://schemas.openxmlformats.org/officeDocument/2006/relationships/hyperlink" Target="https://download.brainimagelibrary.org/9a/d0/9ad0d3df8d000071/1043176524" TargetMode="External"/><Relationship Id="rId2915" Type="http://schemas.openxmlformats.org/officeDocument/2006/relationships/hyperlink" Target="https://download.brainimagelibrary.org/9a/d0/9ad0d3df8d000071/1043176525" TargetMode="External"/><Relationship Id="rId2916" Type="http://schemas.openxmlformats.org/officeDocument/2006/relationships/hyperlink" Target="https://download.brainimagelibrary.org/9a/d0/9ad0d3df8d000071/1043176526" TargetMode="External"/><Relationship Id="rId2917" Type="http://schemas.openxmlformats.org/officeDocument/2006/relationships/hyperlink" Target="https://download.brainimagelibrary.org/9a/d0/9ad0d3df8d000071/1043176527" TargetMode="External"/><Relationship Id="rId2918" Type="http://schemas.openxmlformats.org/officeDocument/2006/relationships/hyperlink" Target="https://download.brainimagelibrary.org/9a/d0/9ad0d3df8d000071/1043176528" TargetMode="External"/><Relationship Id="rId2919" Type="http://schemas.openxmlformats.org/officeDocument/2006/relationships/hyperlink" Target="https://download.brainimagelibrary.org/9a/d0/9ad0d3df8d000071/1043176529" TargetMode="External"/><Relationship Id="rId5181" Type="http://schemas.openxmlformats.org/officeDocument/2006/relationships/hyperlink" Target="https://download.brainimagelibrary.org/ec/6a/ec6aac7d4d37b073/mouseID_497462-211787" TargetMode="External"/><Relationship Id="rId5182" Type="http://schemas.openxmlformats.org/officeDocument/2006/relationships/hyperlink" Target="https://download.brainimagelibrary.org/ec/6a/ec6aac7d4d37b073/mouseID_497520-211776" TargetMode="External"/><Relationship Id="rId5180" Type="http://schemas.openxmlformats.org/officeDocument/2006/relationships/hyperlink" Target="https://download.brainimagelibrary.org/ec/6a/ec6aac7d4d37b073/mouseID_497458-211786" TargetMode="External"/><Relationship Id="rId5185" Type="http://schemas.openxmlformats.org/officeDocument/2006/relationships/hyperlink" Target="https://download.brainimagelibrary.org/ec/6a/ec6aac7d4d37b073/mouseID_510502-211778" TargetMode="External"/><Relationship Id="rId5186" Type="http://schemas.openxmlformats.org/officeDocument/2006/relationships/hyperlink" Target="https://download.brainimagelibrary.org/ec/6a/ec6aac7d4d37b073/mouseID_522151-211806" TargetMode="External"/><Relationship Id="rId5183" Type="http://schemas.openxmlformats.org/officeDocument/2006/relationships/hyperlink" Target="https://download.brainimagelibrary.org/ec/6a/ec6aac7d4d37b073/mouseID_500861-211788" TargetMode="External"/><Relationship Id="rId5184" Type="http://schemas.openxmlformats.org/officeDocument/2006/relationships/hyperlink" Target="https://download.brainimagelibrary.org/ec/6a/ec6aac7d4d37b073/mouseID_510498-211777" TargetMode="External"/><Relationship Id="rId5189" Type="http://schemas.openxmlformats.org/officeDocument/2006/relationships/hyperlink" Target="https://download.brainimagelibrary.org/ec/6a/ec6aac7d4d37b073/mouseID_586840-211802" TargetMode="External"/><Relationship Id="rId5187" Type="http://schemas.openxmlformats.org/officeDocument/2006/relationships/hyperlink" Target="https://download.brainimagelibrary.org/ec/6a/ec6aac7d4d37b073/mouseID_522152-211807" TargetMode="External"/><Relationship Id="rId5188" Type="http://schemas.openxmlformats.org/officeDocument/2006/relationships/hyperlink" Target="https://download.brainimagelibrary.org/ec/6a/ec6aac7d4d37b073/mouseID_586838-211801" TargetMode="External"/><Relationship Id="rId1697" Type="http://schemas.openxmlformats.org/officeDocument/2006/relationships/hyperlink" Target="https://download.brainimagelibrary.org/dd/90/dd90893e7193151f/839923944" TargetMode="External"/><Relationship Id="rId4723" Type="http://schemas.openxmlformats.org/officeDocument/2006/relationships/hyperlink" Target="https://download.brainimagelibrary.org/1a/bd/1abd0f2bb4c688d0/0539057757/" TargetMode="External"/><Relationship Id="rId1698" Type="http://schemas.openxmlformats.org/officeDocument/2006/relationships/hyperlink" Target="https://download.brainimagelibrary.org/dd/90/dd90893e7193151f/839950125" TargetMode="External"/><Relationship Id="rId4722" Type="http://schemas.openxmlformats.org/officeDocument/2006/relationships/hyperlink" Target="https://download.brainimagelibrary.org/1a/bd/1abd0f2bb4c688d0/0539057573/" TargetMode="External"/><Relationship Id="rId1699" Type="http://schemas.openxmlformats.org/officeDocument/2006/relationships/hyperlink" Target="https://download.brainimagelibrary.org/dd/90/dd90893e7193151f/839970928" TargetMode="External"/><Relationship Id="rId4725" Type="http://schemas.openxmlformats.org/officeDocument/2006/relationships/hyperlink" Target="https://download.brainimagelibrary.org/1a/bd/1abd0f2bb4c688d0/0539057947/" TargetMode="External"/><Relationship Id="rId4724" Type="http://schemas.openxmlformats.org/officeDocument/2006/relationships/hyperlink" Target="https://download.brainimagelibrary.org/1a/bd/1abd0f2bb4c688d0/0539057928/" TargetMode="External"/><Relationship Id="rId4727" Type="http://schemas.openxmlformats.org/officeDocument/2006/relationships/hyperlink" Target="https://download.brainimagelibrary.org/1a/bd/1abd0f2bb4c688d0/0539058113/" TargetMode="External"/><Relationship Id="rId4726" Type="http://schemas.openxmlformats.org/officeDocument/2006/relationships/hyperlink" Target="https://download.brainimagelibrary.org/1a/bd/1abd0f2bb4c688d0/0539057975/" TargetMode="External"/><Relationship Id="rId4729" Type="http://schemas.openxmlformats.org/officeDocument/2006/relationships/hyperlink" Target="https://download.brainimagelibrary.org/1a/bd/1abd0f2bb4c688d0/0539058130/" TargetMode="External"/><Relationship Id="rId4728" Type="http://schemas.openxmlformats.org/officeDocument/2006/relationships/hyperlink" Target="https://download.brainimagelibrary.org/1a/bd/1abd0f2bb4c688d0/0539058125/" TargetMode="External"/><Relationship Id="rId866" Type="http://schemas.openxmlformats.org/officeDocument/2006/relationships/hyperlink" Target="https://download.brainimagelibrary.org/55/ad/55ad03e4a7e4599a" TargetMode="External"/><Relationship Id="rId865" Type="http://schemas.openxmlformats.org/officeDocument/2006/relationships/hyperlink" Target="https://download.brainimagelibrary.org/54/cc/54cc5175c66a2b88" TargetMode="External"/><Relationship Id="rId864" Type="http://schemas.openxmlformats.org/officeDocument/2006/relationships/hyperlink" Target="https://download.brainimagelibrary.org/2f/2b/2f2b64518bbe0d85" TargetMode="External"/><Relationship Id="rId863" Type="http://schemas.openxmlformats.org/officeDocument/2006/relationships/hyperlink" Target="https://download.brainimagelibrary.org/25/1b/251b44c60daab248/" TargetMode="External"/><Relationship Id="rId869" Type="http://schemas.openxmlformats.org/officeDocument/2006/relationships/hyperlink" Target="https://download.brainimagelibrary.org/73/63/736322bbf345750b" TargetMode="External"/><Relationship Id="rId868" Type="http://schemas.openxmlformats.org/officeDocument/2006/relationships/hyperlink" Target="https://download.brainimagelibrary.org/72/56/72564cfe61ae65dd" TargetMode="External"/><Relationship Id="rId867" Type="http://schemas.openxmlformats.org/officeDocument/2006/relationships/hyperlink" Target="https://download.brainimagelibrary.org/6f/e7/6fe7def35e34cf14" TargetMode="External"/><Relationship Id="rId1690" Type="http://schemas.openxmlformats.org/officeDocument/2006/relationships/hyperlink" Target="https://download.brainimagelibrary.org/dd/90/dd90893e7193151f/832565636" TargetMode="External"/><Relationship Id="rId1691" Type="http://schemas.openxmlformats.org/officeDocument/2006/relationships/hyperlink" Target="https://download.brainimagelibrary.org/dd/90/dd90893e7193151f/832577255" TargetMode="External"/><Relationship Id="rId1692" Type="http://schemas.openxmlformats.org/officeDocument/2006/relationships/hyperlink" Target="https://download.brainimagelibrary.org/dd/90/dd90893e7193151f/832614788" TargetMode="External"/><Relationship Id="rId862" Type="http://schemas.openxmlformats.org/officeDocument/2006/relationships/hyperlink" Target="https://download.brainimagelibrary.org/20/2c/202ca88045e53704" TargetMode="External"/><Relationship Id="rId1693" Type="http://schemas.openxmlformats.org/officeDocument/2006/relationships/hyperlink" Target="https://download.brainimagelibrary.org/dd/90/dd90893e7193151f/832627767" TargetMode="External"/><Relationship Id="rId861" Type="http://schemas.openxmlformats.org/officeDocument/2006/relationships/hyperlink" Target="https://download.brainimagelibrary.org/05/4e/054e51308ea550f9" TargetMode="External"/><Relationship Id="rId1694" Type="http://schemas.openxmlformats.org/officeDocument/2006/relationships/hyperlink" Target="https://download.brainimagelibrary.org/dd/90/dd90893e7193151f/832639358" TargetMode="External"/><Relationship Id="rId860" Type="http://schemas.openxmlformats.org/officeDocument/2006/relationships/hyperlink" Target="https://download.brainimagelibrary.org/03/e3/03e392c044045b06" TargetMode="External"/><Relationship Id="rId1695" Type="http://schemas.openxmlformats.org/officeDocument/2006/relationships/hyperlink" Target="https://download.brainimagelibrary.org/dd/90/dd90893e7193151f/839221899" TargetMode="External"/><Relationship Id="rId4721" Type="http://schemas.openxmlformats.org/officeDocument/2006/relationships/hyperlink" Target="https://download.brainimagelibrary.org/1a/bd/1abd0f2bb4c688d0/0539057561/" TargetMode="External"/><Relationship Id="rId1696" Type="http://schemas.openxmlformats.org/officeDocument/2006/relationships/hyperlink" Target="https://download.brainimagelibrary.org/dd/90/dd90893e7193151f/839222460" TargetMode="External"/><Relationship Id="rId4720" Type="http://schemas.openxmlformats.org/officeDocument/2006/relationships/hyperlink" Target="https://download.brainimagelibrary.org/1a/bd/1abd0f2bb4c688d0/0539057481/" TargetMode="External"/><Relationship Id="rId1686" Type="http://schemas.openxmlformats.org/officeDocument/2006/relationships/hyperlink" Target="https://download.brainimagelibrary.org/dd/90/dd90893e7193151f/832515726" TargetMode="External"/><Relationship Id="rId4712" Type="http://schemas.openxmlformats.org/officeDocument/2006/relationships/hyperlink" Target="https://download.brainimagelibrary.org/1a/bd/1abd0f2bb4c688d0/0539056843/" TargetMode="External"/><Relationship Id="rId1687" Type="http://schemas.openxmlformats.org/officeDocument/2006/relationships/hyperlink" Target="https://download.brainimagelibrary.org/dd/90/dd90893e7193151f/832523835" TargetMode="External"/><Relationship Id="rId4711" Type="http://schemas.openxmlformats.org/officeDocument/2006/relationships/hyperlink" Target="https://download.brainimagelibrary.org/1a/bd/1abd0f2bb4c688d0/0539056841/" TargetMode="External"/><Relationship Id="rId1688" Type="http://schemas.openxmlformats.org/officeDocument/2006/relationships/hyperlink" Target="https://download.brainimagelibrary.org/dd/90/dd90893e7193151f/832526715" TargetMode="External"/><Relationship Id="rId4714" Type="http://schemas.openxmlformats.org/officeDocument/2006/relationships/hyperlink" Target="https://download.brainimagelibrary.org/1a/bd/1abd0f2bb4c688d0/0539056871/" TargetMode="External"/><Relationship Id="rId1689" Type="http://schemas.openxmlformats.org/officeDocument/2006/relationships/hyperlink" Target="https://download.brainimagelibrary.org/dd/90/dd90893e7193151f/832554358" TargetMode="External"/><Relationship Id="rId4713" Type="http://schemas.openxmlformats.org/officeDocument/2006/relationships/hyperlink" Target="https://download.brainimagelibrary.org/1a/bd/1abd0f2bb4c688d0/0539056845/" TargetMode="External"/><Relationship Id="rId4716" Type="http://schemas.openxmlformats.org/officeDocument/2006/relationships/hyperlink" Target="https://download.brainimagelibrary.org/1a/bd/1abd0f2bb4c688d0/0539057025/" TargetMode="External"/><Relationship Id="rId4715" Type="http://schemas.openxmlformats.org/officeDocument/2006/relationships/hyperlink" Target="https://download.brainimagelibrary.org/1a/bd/1abd0f2bb4c688d0/0539056929/" TargetMode="External"/><Relationship Id="rId4718" Type="http://schemas.openxmlformats.org/officeDocument/2006/relationships/hyperlink" Target="https://download.brainimagelibrary.org/1a/bd/1abd0f2bb4c688d0/0539057377/" TargetMode="External"/><Relationship Id="rId4717" Type="http://schemas.openxmlformats.org/officeDocument/2006/relationships/hyperlink" Target="https://download.brainimagelibrary.org/1a/bd/1abd0f2bb4c688d0/0539057297/" TargetMode="External"/><Relationship Id="rId4719" Type="http://schemas.openxmlformats.org/officeDocument/2006/relationships/hyperlink" Target="https://download.brainimagelibrary.org/1a/bd/1abd0f2bb4c688d0/0539057379/" TargetMode="External"/><Relationship Id="rId855" Type="http://schemas.openxmlformats.org/officeDocument/2006/relationships/hyperlink" Target="https://download.brainimagelibrary.org/e4/09/e409636719257ec8/" TargetMode="External"/><Relationship Id="rId854" Type="http://schemas.openxmlformats.org/officeDocument/2006/relationships/hyperlink" Target="https://download.brainimagelibrary.org/0e/9a/0e9aedefd049ee99/" TargetMode="External"/><Relationship Id="rId853" Type="http://schemas.openxmlformats.org/officeDocument/2006/relationships/hyperlink" Target="https://download.brainimagelibrary.org/6d/d3/6dd376b74bc8b235/pU01BGsHSrHIPi1562d211025tNISSL" TargetMode="External"/><Relationship Id="rId852" Type="http://schemas.openxmlformats.org/officeDocument/2006/relationships/hyperlink" Target="https://download.brainimagelibrary.org/07/91/079179b6c46b4ae7/TasteBMN_spGAL4_proboscis_posterior/" TargetMode="External"/><Relationship Id="rId859" Type="http://schemas.openxmlformats.org/officeDocument/2006/relationships/hyperlink" Target="https://download.brainimagelibrary.org/85/00/85003073d4ba0133" TargetMode="External"/><Relationship Id="rId858" Type="http://schemas.openxmlformats.org/officeDocument/2006/relationships/hyperlink" Target="https://download.brainimagelibrary.org/63/5c/635cdbb80c19acab" TargetMode="External"/><Relationship Id="rId857" Type="http://schemas.openxmlformats.org/officeDocument/2006/relationships/hyperlink" Target="https://download.brainimagelibrary.org/18/a7/18a7be960ea940f8/pRF1MOUSEsMMrHIPiF023d210610tNISSLn6/" TargetMode="External"/><Relationship Id="rId856" Type="http://schemas.openxmlformats.org/officeDocument/2006/relationships/hyperlink" Target="https://download.brainimagelibrary.org/f4/59/f459e604adb4295a/" TargetMode="External"/><Relationship Id="rId1680" Type="http://schemas.openxmlformats.org/officeDocument/2006/relationships/hyperlink" Target="https://download.brainimagelibrary.org/dd/90/dd90893e7193151f/819209252" TargetMode="External"/><Relationship Id="rId1681" Type="http://schemas.openxmlformats.org/officeDocument/2006/relationships/hyperlink" Target="https://download.brainimagelibrary.org/dd/90/dd90893e7193151f/819213795" TargetMode="External"/><Relationship Id="rId851" Type="http://schemas.openxmlformats.org/officeDocument/2006/relationships/hyperlink" Target="https://download.brainimagelibrary.org/07/91/079179b6c46b4ae7/pBMN_spGAL4_head_posterior/" TargetMode="External"/><Relationship Id="rId1682" Type="http://schemas.openxmlformats.org/officeDocument/2006/relationships/hyperlink" Target="https://download.brainimagelibrary.org/dd/90/dd90893e7193151f/819221461" TargetMode="External"/><Relationship Id="rId850" Type="http://schemas.openxmlformats.org/officeDocument/2006/relationships/hyperlink" Target="https://download.brainimagelibrary.org/07/91/079179b6c46b4ae7/InOmBMN_LexA_head_posterior/" TargetMode="External"/><Relationship Id="rId1683" Type="http://schemas.openxmlformats.org/officeDocument/2006/relationships/hyperlink" Target="https://download.brainimagelibrary.org/dd/90/dd90893e7193151f/819223815" TargetMode="External"/><Relationship Id="rId1684" Type="http://schemas.openxmlformats.org/officeDocument/2006/relationships/hyperlink" Target="https://download.brainimagelibrary.org/dd/90/dd90893e7193151f/828754192" TargetMode="External"/><Relationship Id="rId4710" Type="http://schemas.openxmlformats.org/officeDocument/2006/relationships/hyperlink" Target="https://download.brainimagelibrary.org/1a/bd/1abd0f2bb4c688d0/0539056827/" TargetMode="External"/><Relationship Id="rId1685" Type="http://schemas.openxmlformats.org/officeDocument/2006/relationships/hyperlink" Target="https://download.brainimagelibrary.org/dd/90/dd90893e7193151f/828758585" TargetMode="External"/><Relationship Id="rId3414" Type="http://schemas.openxmlformats.org/officeDocument/2006/relationships/hyperlink" Target="https://download.brainimagelibrary.org/68/95/6895fc930d0cd4bf/0539048917/" TargetMode="External"/><Relationship Id="rId4745" Type="http://schemas.openxmlformats.org/officeDocument/2006/relationships/hyperlink" Target="https://download.brainimagelibrary.org/1a/bd/1abd0f2bb4c688d0/0539060737/" TargetMode="External"/><Relationship Id="rId3413" Type="http://schemas.openxmlformats.org/officeDocument/2006/relationships/hyperlink" Target="https://download.brainimagelibrary.org/68/95/6895fc930d0cd4bf/0539048733/" TargetMode="External"/><Relationship Id="rId4744" Type="http://schemas.openxmlformats.org/officeDocument/2006/relationships/hyperlink" Target="https://download.brainimagelibrary.org/1a/bd/1abd0f2bb4c688d0/0539060523/" TargetMode="External"/><Relationship Id="rId3416" Type="http://schemas.openxmlformats.org/officeDocument/2006/relationships/hyperlink" Target="https://download.brainimagelibrary.org/68/95/6895fc930d0cd4bf/0539049251/" TargetMode="External"/><Relationship Id="rId4747" Type="http://schemas.openxmlformats.org/officeDocument/2006/relationships/hyperlink" Target="https://download.brainimagelibrary.org/1a/bd/1abd0f2bb4c688d0/0539061019/" TargetMode="External"/><Relationship Id="rId3415" Type="http://schemas.openxmlformats.org/officeDocument/2006/relationships/hyperlink" Target="https://download.brainimagelibrary.org/68/95/6895fc930d0cd4bf/0539049194/" TargetMode="External"/><Relationship Id="rId4746" Type="http://schemas.openxmlformats.org/officeDocument/2006/relationships/hyperlink" Target="https://download.brainimagelibrary.org/1a/bd/1abd0f2bb4c688d0/0539060873/" TargetMode="External"/><Relationship Id="rId3418" Type="http://schemas.openxmlformats.org/officeDocument/2006/relationships/hyperlink" Target="https://download.brainimagelibrary.org/68/95/6895fc930d0cd4bf/0539049333/" TargetMode="External"/><Relationship Id="rId4749" Type="http://schemas.openxmlformats.org/officeDocument/2006/relationships/hyperlink" Target="https://download.brainimagelibrary.org/1a/bd/1abd0f2bb4c688d0/0539061257/" TargetMode="External"/><Relationship Id="rId3417" Type="http://schemas.openxmlformats.org/officeDocument/2006/relationships/hyperlink" Target="https://download.brainimagelibrary.org/68/95/6895fc930d0cd4bf/0539049283/" TargetMode="External"/><Relationship Id="rId4748" Type="http://schemas.openxmlformats.org/officeDocument/2006/relationships/hyperlink" Target="https://download.brainimagelibrary.org/1a/bd/1abd0f2bb4c688d0/0539061105/" TargetMode="External"/><Relationship Id="rId3419" Type="http://schemas.openxmlformats.org/officeDocument/2006/relationships/hyperlink" Target="https://download.brainimagelibrary.org/68/95/6895fc930d0cd4bf/0539049378/" TargetMode="External"/><Relationship Id="rId888" Type="http://schemas.openxmlformats.org/officeDocument/2006/relationships/hyperlink" Target="https://download.brainimagelibrary.org/57/c4/57c47b3f93b87df2/" TargetMode="External"/><Relationship Id="rId887" Type="http://schemas.openxmlformats.org/officeDocument/2006/relationships/hyperlink" Target="https://download.brainimagelibrary.org/57/c4/57c47b3f93b87df2/" TargetMode="External"/><Relationship Id="rId886" Type="http://schemas.openxmlformats.org/officeDocument/2006/relationships/hyperlink" Target="https://download.brainimagelibrary.org/57/c4/57c47b3f93b87df2/" TargetMode="External"/><Relationship Id="rId885" Type="http://schemas.openxmlformats.org/officeDocument/2006/relationships/hyperlink" Target="https://download.brainimagelibrary.org/57/c4/57c47b3f93b87df2/" TargetMode="External"/><Relationship Id="rId889" Type="http://schemas.openxmlformats.org/officeDocument/2006/relationships/hyperlink" Target="https://download.brainimagelibrary.org/57/c4/57c47b3f93b87df2/" TargetMode="External"/><Relationship Id="rId880" Type="http://schemas.openxmlformats.org/officeDocument/2006/relationships/hyperlink" Target="https://download.brainimagelibrary.org/dd/1c/dd1ce32cb7e7be33" TargetMode="External"/><Relationship Id="rId884" Type="http://schemas.openxmlformats.org/officeDocument/2006/relationships/hyperlink" Target="https://download.brainimagelibrary.org/fc/c8/fcc8c8b90db3811a" TargetMode="External"/><Relationship Id="rId3410" Type="http://schemas.openxmlformats.org/officeDocument/2006/relationships/hyperlink" Target="https://download.brainimagelibrary.org/68/95/6895fc930d0cd4bf/0539048571/" TargetMode="External"/><Relationship Id="rId4741" Type="http://schemas.openxmlformats.org/officeDocument/2006/relationships/hyperlink" Target="https://download.brainimagelibrary.org/1a/bd/1abd0f2bb4c688d0/0539059731/" TargetMode="External"/><Relationship Id="rId883" Type="http://schemas.openxmlformats.org/officeDocument/2006/relationships/hyperlink" Target="https://download.brainimagelibrary.org/fa/ca/faca45be7d664c82" TargetMode="External"/><Relationship Id="rId4740" Type="http://schemas.openxmlformats.org/officeDocument/2006/relationships/hyperlink" Target="https://download.brainimagelibrary.org/1a/bd/1abd0f2bb4c688d0/0539059689/" TargetMode="External"/><Relationship Id="rId882" Type="http://schemas.openxmlformats.org/officeDocument/2006/relationships/hyperlink" Target="https://download.brainimagelibrary.org/f9/dd/f9ddc70ae9de2f50" TargetMode="External"/><Relationship Id="rId3412" Type="http://schemas.openxmlformats.org/officeDocument/2006/relationships/hyperlink" Target="https://download.brainimagelibrary.org/68/95/6895fc930d0cd4bf/0539048699/" TargetMode="External"/><Relationship Id="rId4743" Type="http://schemas.openxmlformats.org/officeDocument/2006/relationships/hyperlink" Target="https://download.brainimagelibrary.org/1a/bd/1abd0f2bb4c688d0/0539060517/" TargetMode="External"/><Relationship Id="rId881" Type="http://schemas.openxmlformats.org/officeDocument/2006/relationships/hyperlink" Target="https://download.brainimagelibrary.org/f5/d4/f5d46d90f73b2e16" TargetMode="External"/><Relationship Id="rId3411" Type="http://schemas.openxmlformats.org/officeDocument/2006/relationships/hyperlink" Target="https://download.brainimagelibrary.org/68/95/6895fc930d0cd4bf/0539048642/" TargetMode="External"/><Relationship Id="rId4742" Type="http://schemas.openxmlformats.org/officeDocument/2006/relationships/hyperlink" Target="https://download.brainimagelibrary.org/1a/bd/1abd0f2bb4c688d0/0539060505/" TargetMode="External"/><Relationship Id="rId3403" Type="http://schemas.openxmlformats.org/officeDocument/2006/relationships/hyperlink" Target="https://download.brainimagelibrary.org/68/95/6895fc930d0cd4bf/0539048229/" TargetMode="External"/><Relationship Id="rId4734" Type="http://schemas.openxmlformats.org/officeDocument/2006/relationships/hyperlink" Target="https://download.brainimagelibrary.org/1a/bd/1abd0f2bb4c688d0/0539059082/" TargetMode="External"/><Relationship Id="rId3402" Type="http://schemas.openxmlformats.org/officeDocument/2006/relationships/hyperlink" Target="https://download.brainimagelibrary.org/68/95/6895fc930d0cd4bf/0539048228/" TargetMode="External"/><Relationship Id="rId4733" Type="http://schemas.openxmlformats.org/officeDocument/2006/relationships/hyperlink" Target="https://download.brainimagelibrary.org/1a/bd/1abd0f2bb4c688d0/0539059080/" TargetMode="External"/><Relationship Id="rId3405" Type="http://schemas.openxmlformats.org/officeDocument/2006/relationships/hyperlink" Target="https://download.brainimagelibrary.org/68/95/6895fc930d0cd4bf/0539048333/" TargetMode="External"/><Relationship Id="rId4736" Type="http://schemas.openxmlformats.org/officeDocument/2006/relationships/hyperlink" Target="https://download.brainimagelibrary.org/1a/bd/1abd0f2bb4c688d0/0539059234/" TargetMode="External"/><Relationship Id="rId3404" Type="http://schemas.openxmlformats.org/officeDocument/2006/relationships/hyperlink" Target="https://download.brainimagelibrary.org/68/95/6895fc930d0cd4bf/0539048274/" TargetMode="External"/><Relationship Id="rId4735" Type="http://schemas.openxmlformats.org/officeDocument/2006/relationships/hyperlink" Target="https://download.brainimagelibrary.org/1a/bd/1abd0f2bb4c688d0/0539059233/" TargetMode="External"/><Relationship Id="rId3407" Type="http://schemas.openxmlformats.org/officeDocument/2006/relationships/hyperlink" Target="https://download.brainimagelibrary.org/68/95/6895fc930d0cd4bf/0539048462/" TargetMode="External"/><Relationship Id="rId4738" Type="http://schemas.openxmlformats.org/officeDocument/2006/relationships/hyperlink" Target="https://download.brainimagelibrary.org/1a/bd/1abd0f2bb4c688d0/0539059602/" TargetMode="External"/><Relationship Id="rId3406" Type="http://schemas.openxmlformats.org/officeDocument/2006/relationships/hyperlink" Target="https://download.brainimagelibrary.org/68/95/6895fc930d0cd4bf/0539048387/" TargetMode="External"/><Relationship Id="rId4737" Type="http://schemas.openxmlformats.org/officeDocument/2006/relationships/hyperlink" Target="https://download.brainimagelibrary.org/1a/bd/1abd0f2bb4c688d0/0539059585/" TargetMode="External"/><Relationship Id="rId3409" Type="http://schemas.openxmlformats.org/officeDocument/2006/relationships/hyperlink" Target="https://download.brainimagelibrary.org/68/95/6895fc930d0cd4bf/0539048547/" TargetMode="External"/><Relationship Id="rId3408" Type="http://schemas.openxmlformats.org/officeDocument/2006/relationships/hyperlink" Target="https://download.brainimagelibrary.org/68/95/6895fc930d0cd4bf/0539048515/" TargetMode="External"/><Relationship Id="rId4739" Type="http://schemas.openxmlformats.org/officeDocument/2006/relationships/hyperlink" Target="https://download.brainimagelibrary.org/1a/bd/1abd0f2bb4c688d0/0539059603/" TargetMode="External"/><Relationship Id="rId877" Type="http://schemas.openxmlformats.org/officeDocument/2006/relationships/hyperlink" Target="https://download.brainimagelibrary.org/ba/de/badeeb198fa71920" TargetMode="External"/><Relationship Id="rId876" Type="http://schemas.openxmlformats.org/officeDocument/2006/relationships/hyperlink" Target="https://download.brainimagelibrary.org/b7/25/b725ae9d10c592e3" TargetMode="External"/><Relationship Id="rId875" Type="http://schemas.openxmlformats.org/officeDocument/2006/relationships/hyperlink" Target="https://download.brainimagelibrary.org/ab/27/ab27746ad2957f35/" TargetMode="External"/><Relationship Id="rId874" Type="http://schemas.openxmlformats.org/officeDocument/2006/relationships/hyperlink" Target="https://download.brainimagelibrary.org/a0/6b/a06b8dd74d6763b3" TargetMode="External"/><Relationship Id="rId879" Type="http://schemas.openxmlformats.org/officeDocument/2006/relationships/hyperlink" Target="https://download.brainimagelibrary.org/bc/48/bc48c7314b2f2111" TargetMode="External"/><Relationship Id="rId878" Type="http://schemas.openxmlformats.org/officeDocument/2006/relationships/hyperlink" Target="https://download.brainimagelibrary.org/bc/13/bc1336d9e289699b" TargetMode="External"/><Relationship Id="rId873" Type="http://schemas.openxmlformats.org/officeDocument/2006/relationships/hyperlink" Target="https://download.brainimagelibrary.org/9b/5c/9b5cdfca4c1ccd3d/" TargetMode="External"/><Relationship Id="rId4730" Type="http://schemas.openxmlformats.org/officeDocument/2006/relationships/hyperlink" Target="https://download.brainimagelibrary.org/1a/bd/1abd0f2bb4c688d0/0539058159/" TargetMode="External"/><Relationship Id="rId872" Type="http://schemas.openxmlformats.org/officeDocument/2006/relationships/hyperlink" Target="https://download.brainimagelibrary.org/8c/c5/8cc589e2e35aab0e" TargetMode="External"/><Relationship Id="rId871" Type="http://schemas.openxmlformats.org/officeDocument/2006/relationships/hyperlink" Target="https://download.brainimagelibrary.org/7a/26/7a26882b89658c99" TargetMode="External"/><Relationship Id="rId3401" Type="http://schemas.openxmlformats.org/officeDocument/2006/relationships/hyperlink" Target="https://download.brainimagelibrary.org/68/95/6895fc930d0cd4bf/0539048217/" TargetMode="External"/><Relationship Id="rId4732" Type="http://schemas.openxmlformats.org/officeDocument/2006/relationships/hyperlink" Target="https://download.brainimagelibrary.org/1a/bd/1abd0f2bb4c688d0/0539058683/" TargetMode="External"/><Relationship Id="rId870" Type="http://schemas.openxmlformats.org/officeDocument/2006/relationships/hyperlink" Target="https://download.brainimagelibrary.org/78/f9/78f9a8c1e8c2f324" TargetMode="External"/><Relationship Id="rId3400" Type="http://schemas.openxmlformats.org/officeDocument/2006/relationships/hyperlink" Target="https://download.brainimagelibrary.org/68/95/6895fc930d0cd4bf/0539048203/" TargetMode="External"/><Relationship Id="rId4731" Type="http://schemas.openxmlformats.org/officeDocument/2006/relationships/hyperlink" Target="https://download.brainimagelibrary.org/1a/bd/1abd0f2bb4c688d0/0539058681/" TargetMode="External"/><Relationship Id="rId1653" Type="http://schemas.openxmlformats.org/officeDocument/2006/relationships/hyperlink" Target="https://download.brainimagelibrary.org/dd/90/dd90893e7193151f/794272190" TargetMode="External"/><Relationship Id="rId2984" Type="http://schemas.openxmlformats.org/officeDocument/2006/relationships/hyperlink" Target="https://download.brainimagelibrary.org/a5/91/a5913ecb81864927/764901187" TargetMode="External"/><Relationship Id="rId1654" Type="http://schemas.openxmlformats.org/officeDocument/2006/relationships/hyperlink" Target="https://download.brainimagelibrary.org/dd/90/dd90893e7193151f/794276683" TargetMode="External"/><Relationship Id="rId2985" Type="http://schemas.openxmlformats.org/officeDocument/2006/relationships/hyperlink" Target="https://download.brainimagelibrary.org/a5/91/a5913ecb81864927/873811248" TargetMode="External"/><Relationship Id="rId1655" Type="http://schemas.openxmlformats.org/officeDocument/2006/relationships/hyperlink" Target="https://download.brainimagelibrary.org/dd/90/dd90893e7193151f/797048104" TargetMode="External"/><Relationship Id="rId2986" Type="http://schemas.openxmlformats.org/officeDocument/2006/relationships/hyperlink" Target="https://download.brainimagelibrary.org/ec/80/ec8077684d25fc8b/0539059885" TargetMode="External"/><Relationship Id="rId1656" Type="http://schemas.openxmlformats.org/officeDocument/2006/relationships/hyperlink" Target="https://download.brainimagelibrary.org/dd/90/dd90893e7193151f/797099875" TargetMode="External"/><Relationship Id="rId2987" Type="http://schemas.openxmlformats.org/officeDocument/2006/relationships/hyperlink" Target="https://download.brainimagelibrary.org/90/a9/90a90c314769c834/1U01MH114829-01/SW190614-01A" TargetMode="External"/><Relationship Id="rId1657" Type="http://schemas.openxmlformats.org/officeDocument/2006/relationships/hyperlink" Target="https://download.brainimagelibrary.org/dd/90/dd90893e7193151f/799031221" TargetMode="External"/><Relationship Id="rId2988" Type="http://schemas.openxmlformats.org/officeDocument/2006/relationships/hyperlink" Target="https://download.brainimagelibrary.org/82/e9/82e9592c90c456ef/1U01MH114829-01/SW181203-03A/" TargetMode="External"/><Relationship Id="rId1658" Type="http://schemas.openxmlformats.org/officeDocument/2006/relationships/hyperlink" Target="https://download.brainimagelibrary.org/dd/90/dd90893e7193151f/805729797" TargetMode="External"/><Relationship Id="rId2989" Type="http://schemas.openxmlformats.org/officeDocument/2006/relationships/hyperlink" Target="https://download.brainimagelibrary.org/82/e9/82e9592c90c456ef/1U01MH114829-01/SW190225-01A/" TargetMode="External"/><Relationship Id="rId1659" Type="http://schemas.openxmlformats.org/officeDocument/2006/relationships/hyperlink" Target="https://download.brainimagelibrary.org/dd/90/dd90893e7193151f/805740173" TargetMode="External"/><Relationship Id="rId829" Type="http://schemas.openxmlformats.org/officeDocument/2006/relationships/hyperlink" Target="https://download.brainimagelibrary.org/49/e6/49e6114ba67eda01/1038295890" TargetMode="External"/><Relationship Id="rId828" Type="http://schemas.openxmlformats.org/officeDocument/2006/relationships/hyperlink" Target="https://download.brainimagelibrary.org/49/e6/49e6114ba67eda01/1036182166" TargetMode="External"/><Relationship Id="rId827" Type="http://schemas.openxmlformats.org/officeDocument/2006/relationships/hyperlink" Target="https://download.brainimagelibrary.org/49/e6/49e6114ba67eda01/1031690284" TargetMode="External"/><Relationship Id="rId822" Type="http://schemas.openxmlformats.org/officeDocument/2006/relationships/hyperlink" Target="https://download.brainimagelibrary.org/82/e9/82e9592c90c456ef/1U01MH114829-01/SW180918-02A/" TargetMode="External"/><Relationship Id="rId821" Type="http://schemas.openxmlformats.org/officeDocument/2006/relationships/hyperlink" Target="https://download.brainimagelibrary.org/90/a9/90a90c314769c834/1U01MH114829-01/SW190426-01A" TargetMode="External"/><Relationship Id="rId820" Type="http://schemas.openxmlformats.org/officeDocument/2006/relationships/hyperlink" Target="https://download.brainimagelibrary.org/e8/20/e820c8267a0cbedb/2018Q4_U01/SW180425-02A/" TargetMode="External"/><Relationship Id="rId826" Type="http://schemas.openxmlformats.org/officeDocument/2006/relationships/hyperlink" Target="https://download.brainimagelibrary.org/49/e6/49e6114ba67eda01/1031689414" TargetMode="External"/><Relationship Id="rId825" Type="http://schemas.openxmlformats.org/officeDocument/2006/relationships/hyperlink" Target="https://download.brainimagelibrary.org/69/fe/69fe931fee2b2215/914826774" TargetMode="External"/><Relationship Id="rId824" Type="http://schemas.openxmlformats.org/officeDocument/2006/relationships/hyperlink" Target="https://download.brainimagelibrary.org/4b/56/4b566d18d8902206/1U19MH114821-01/SW180306-02A/" TargetMode="External"/><Relationship Id="rId823" Type="http://schemas.openxmlformats.org/officeDocument/2006/relationships/hyperlink" Target="https://download.brainimagelibrary.org/4b/56/4b566d18d8902206/1U19MH114821-01/SW181220-03A/" TargetMode="External"/><Relationship Id="rId2980" Type="http://schemas.openxmlformats.org/officeDocument/2006/relationships/hyperlink" Target="https://download.brainimagelibrary.org/a5/91/a5913ecb81864927/731980846" TargetMode="External"/><Relationship Id="rId1650" Type="http://schemas.openxmlformats.org/officeDocument/2006/relationships/hyperlink" Target="https://download.brainimagelibrary.org/dd/90/dd90893e7193151f/793615764" TargetMode="External"/><Relationship Id="rId2981" Type="http://schemas.openxmlformats.org/officeDocument/2006/relationships/hyperlink" Target="https://download.brainimagelibrary.org/a5/91/a5913ecb81864927/757252810" TargetMode="External"/><Relationship Id="rId1651" Type="http://schemas.openxmlformats.org/officeDocument/2006/relationships/hyperlink" Target="https://download.brainimagelibrary.org/dd/90/dd90893e7193151f/793647577" TargetMode="External"/><Relationship Id="rId2982" Type="http://schemas.openxmlformats.org/officeDocument/2006/relationships/hyperlink" Target="https://download.brainimagelibrary.org/a5/91/a5913ecb81864927/824792964" TargetMode="External"/><Relationship Id="rId1652" Type="http://schemas.openxmlformats.org/officeDocument/2006/relationships/hyperlink" Target="https://download.brainimagelibrary.org/dd/90/dd90893e7193151f/793647709" TargetMode="External"/><Relationship Id="rId2983" Type="http://schemas.openxmlformats.org/officeDocument/2006/relationships/hyperlink" Target="https://download.brainimagelibrary.org/a5/91/a5913ecb81864927/867017156" TargetMode="External"/><Relationship Id="rId1642" Type="http://schemas.openxmlformats.org/officeDocument/2006/relationships/hyperlink" Target="https://download.brainimagelibrary.org/dd/90/dd90893e7193151f/786497938" TargetMode="External"/><Relationship Id="rId2973" Type="http://schemas.openxmlformats.org/officeDocument/2006/relationships/hyperlink" Target="https://download.brainimagelibrary.org/17/28/1728aaa5a67cb758/0539057474/" TargetMode="External"/><Relationship Id="rId1643" Type="http://schemas.openxmlformats.org/officeDocument/2006/relationships/hyperlink" Target="https://download.brainimagelibrary.org/dd/90/dd90893e7193151f/786508373" TargetMode="External"/><Relationship Id="rId2974" Type="http://schemas.openxmlformats.org/officeDocument/2006/relationships/hyperlink" Target="https://download.brainimagelibrary.org/17/28/1728aaa5a67cb758/0539062041/" TargetMode="External"/><Relationship Id="rId1644" Type="http://schemas.openxmlformats.org/officeDocument/2006/relationships/hyperlink" Target="https://download.brainimagelibrary.org/dd/90/dd90893e7193151f/787239157" TargetMode="External"/><Relationship Id="rId2975" Type="http://schemas.openxmlformats.org/officeDocument/2006/relationships/hyperlink" Target="https://download.brainimagelibrary.org/47/bb/47bbe3754ed271e2/190220_JH_HK0107_Fezf2LSLflp_VISpm_V2M_female_processed/" TargetMode="External"/><Relationship Id="rId1645" Type="http://schemas.openxmlformats.org/officeDocument/2006/relationships/hyperlink" Target="https://download.brainimagelibrary.org/dd/90/dd90893e7193151f/793395012" TargetMode="External"/><Relationship Id="rId2976" Type="http://schemas.openxmlformats.org/officeDocument/2006/relationships/hyperlink" Target="https://download.brainimagelibrary.org/c8/32/c83248e486e72747/190321_JH_HK0125_PlexinD1LSLflp_VISpm_V2M_male_processed/" TargetMode="External"/><Relationship Id="rId1646" Type="http://schemas.openxmlformats.org/officeDocument/2006/relationships/hyperlink" Target="https://download.brainimagelibrary.org/dd/90/dd90893e7193151f/793406223" TargetMode="External"/><Relationship Id="rId2977" Type="http://schemas.openxmlformats.org/officeDocument/2006/relationships/hyperlink" Target="https://download.brainimagelibrary.org/ec/80/ec8077684d25fc8b/0539057840" TargetMode="External"/><Relationship Id="rId1647" Type="http://schemas.openxmlformats.org/officeDocument/2006/relationships/hyperlink" Target="https://download.brainimagelibrary.org/dd/90/dd90893e7193151f/793439698" TargetMode="External"/><Relationship Id="rId2978" Type="http://schemas.openxmlformats.org/officeDocument/2006/relationships/hyperlink" Target="https://download.brainimagelibrary.org/ec/80/ec8077684d25fc8b/0539061063" TargetMode="External"/><Relationship Id="rId1648" Type="http://schemas.openxmlformats.org/officeDocument/2006/relationships/hyperlink" Target="https://download.brainimagelibrary.org/dd/90/dd90893e7193151f/793490645" TargetMode="External"/><Relationship Id="rId2979" Type="http://schemas.openxmlformats.org/officeDocument/2006/relationships/hyperlink" Target="https://download.brainimagelibrary.org/a5/91/a5913ecb81864927/714717722" TargetMode="External"/><Relationship Id="rId1649" Type="http://schemas.openxmlformats.org/officeDocument/2006/relationships/hyperlink" Target="https://download.brainimagelibrary.org/dd/90/dd90893e7193151f/793528028" TargetMode="External"/><Relationship Id="rId819" Type="http://schemas.openxmlformats.org/officeDocument/2006/relationships/hyperlink" Target="https://download.brainimagelibrary.org/d9/b8/d9b827f296313258/1U01MH114829-01/SW190509-09A/" TargetMode="External"/><Relationship Id="rId818" Type="http://schemas.openxmlformats.org/officeDocument/2006/relationships/hyperlink" Target="https://download.brainimagelibrary.org/04/64/04646ca62a4c2ad4/1U19MH114821-01/SW190829-04A" TargetMode="External"/><Relationship Id="rId817" Type="http://schemas.openxmlformats.org/officeDocument/2006/relationships/hyperlink" Target="https://download.brainimagelibrary.org/82/e9/82e9592c90c456ef/1U01MH114829-01/SW180727-02A/" TargetMode="External"/><Relationship Id="rId816" Type="http://schemas.openxmlformats.org/officeDocument/2006/relationships/hyperlink" Target="https://download.brainimagelibrary.org/d7/8e/d78e2226de736f24/1U19MH114821-01/SW190628-04A/" TargetMode="External"/><Relationship Id="rId811" Type="http://schemas.openxmlformats.org/officeDocument/2006/relationships/hyperlink" Target="https://download.brainimagelibrary.org/65/5a/655af45b8976bfd4/190430_JH_HK1038_Fezf2LSLflp_ENTl_female_processed" TargetMode="External"/><Relationship Id="rId810" Type="http://schemas.openxmlformats.org/officeDocument/2006/relationships/hyperlink" Target="https://download.brainimagelibrary.org/60/31/6031c85e9241968e/191120_JH_HK0243_FezF2LSLflp_ENTl_entorhinal_female_processed" TargetMode="External"/><Relationship Id="rId815" Type="http://schemas.openxmlformats.org/officeDocument/2006/relationships/hyperlink" Target="https://download.brainimagelibrary.org/e8/20/e820c8267a0cbedb/2018Q4_U01/SW180425-04A/" TargetMode="External"/><Relationship Id="rId814" Type="http://schemas.openxmlformats.org/officeDocument/2006/relationships/hyperlink" Target="https://download.brainimagelibrary.org/e8/20/e820c8267a0cbedb/2018Q4_U01/SW180514-02A/" TargetMode="External"/><Relationship Id="rId813" Type="http://schemas.openxmlformats.org/officeDocument/2006/relationships/hyperlink" Target="https://download.brainimagelibrary.org/82/e9/82e9592c90c456ef/1U01MH114829-01/SW180823-04A/" TargetMode="External"/><Relationship Id="rId812" Type="http://schemas.openxmlformats.org/officeDocument/2006/relationships/hyperlink" Target="https://download.brainimagelibrary.org/ec/80/ec8077684d25fc8b/0539057774" TargetMode="External"/><Relationship Id="rId2970" Type="http://schemas.openxmlformats.org/officeDocument/2006/relationships/hyperlink" Target="https://download.brainimagelibrary.org/a5/91/a5913ecb81864927/992253295" TargetMode="External"/><Relationship Id="rId1640" Type="http://schemas.openxmlformats.org/officeDocument/2006/relationships/hyperlink" Target="https://download.brainimagelibrary.org/dd/90/dd90893e7193151f/786484903" TargetMode="External"/><Relationship Id="rId2971" Type="http://schemas.openxmlformats.org/officeDocument/2006/relationships/hyperlink" Target="https://download.brainimagelibrary.org/a5/91/a5913ecb81864927/992256615" TargetMode="External"/><Relationship Id="rId1641" Type="http://schemas.openxmlformats.org/officeDocument/2006/relationships/hyperlink" Target="https://download.brainimagelibrary.org/dd/90/dd90893e7193151f/786497332" TargetMode="External"/><Relationship Id="rId2972" Type="http://schemas.openxmlformats.org/officeDocument/2006/relationships/hyperlink" Target="https://download.brainimagelibrary.org/a5/91/a5913ecb81864927/644935848" TargetMode="External"/><Relationship Id="rId1675" Type="http://schemas.openxmlformats.org/officeDocument/2006/relationships/hyperlink" Target="https://download.brainimagelibrary.org/dd/90/dd90893e7193151f/819185246" TargetMode="External"/><Relationship Id="rId4701" Type="http://schemas.openxmlformats.org/officeDocument/2006/relationships/hyperlink" Target="https://download.brainimagelibrary.org/79/43/79438b8a21d59f46/0539072409" TargetMode="External"/><Relationship Id="rId1676" Type="http://schemas.openxmlformats.org/officeDocument/2006/relationships/hyperlink" Target="https://download.brainimagelibrary.org/dd/90/dd90893e7193151f/819194697" TargetMode="External"/><Relationship Id="rId4700" Type="http://schemas.openxmlformats.org/officeDocument/2006/relationships/hyperlink" Target="https://download.brainimagelibrary.org/79/43/79438b8a21d59f46/0539072403" TargetMode="External"/><Relationship Id="rId1677" Type="http://schemas.openxmlformats.org/officeDocument/2006/relationships/hyperlink" Target="https://download.brainimagelibrary.org/dd/90/dd90893e7193151f/819197541" TargetMode="External"/><Relationship Id="rId4703" Type="http://schemas.openxmlformats.org/officeDocument/2006/relationships/hyperlink" Target="https://download.brainimagelibrary.org/1a/bd/1abd0f2bb4c688d0/0500371201/" TargetMode="External"/><Relationship Id="rId1678" Type="http://schemas.openxmlformats.org/officeDocument/2006/relationships/hyperlink" Target="https://download.brainimagelibrary.org/dd/90/dd90893e7193151f/819200626" TargetMode="External"/><Relationship Id="rId4702" Type="http://schemas.openxmlformats.org/officeDocument/2006/relationships/hyperlink" Target="https://download.brainimagelibrary.org/1a/bd/1abd0f2bb4c688d0/0500370755/" TargetMode="External"/><Relationship Id="rId1679" Type="http://schemas.openxmlformats.org/officeDocument/2006/relationships/hyperlink" Target="https://download.brainimagelibrary.org/dd/90/dd90893e7193151f/819206421" TargetMode="External"/><Relationship Id="rId4705" Type="http://schemas.openxmlformats.org/officeDocument/2006/relationships/hyperlink" Target="https://download.brainimagelibrary.org/1a/bd/1abd0f2bb4c688d0/0539056505/" TargetMode="External"/><Relationship Id="rId4704" Type="http://schemas.openxmlformats.org/officeDocument/2006/relationships/hyperlink" Target="https://download.brainimagelibrary.org/1a/bd/1abd0f2bb4c688d0/0539056293/" TargetMode="External"/><Relationship Id="rId4707" Type="http://schemas.openxmlformats.org/officeDocument/2006/relationships/hyperlink" Target="https://download.brainimagelibrary.org/1a/bd/1abd0f2bb4c688d0/0539056661/" TargetMode="External"/><Relationship Id="rId4706" Type="http://schemas.openxmlformats.org/officeDocument/2006/relationships/hyperlink" Target="https://download.brainimagelibrary.org/1a/bd/1abd0f2bb4c688d0/0539056561/" TargetMode="External"/><Relationship Id="rId4709" Type="http://schemas.openxmlformats.org/officeDocument/2006/relationships/hyperlink" Target="https://download.brainimagelibrary.org/1a/bd/1abd0f2bb4c688d0/0539056825/" TargetMode="External"/><Relationship Id="rId4708" Type="http://schemas.openxmlformats.org/officeDocument/2006/relationships/hyperlink" Target="https://download.brainimagelibrary.org/1a/bd/1abd0f2bb4c688d0/0539056687/" TargetMode="External"/><Relationship Id="rId849" Type="http://schemas.openxmlformats.org/officeDocument/2006/relationships/hyperlink" Target="https://download.brainimagelibrary.org/07/91/079179b6c46b4ae7/dBMN_spGAL4_head_posterior/" TargetMode="External"/><Relationship Id="rId844" Type="http://schemas.openxmlformats.org/officeDocument/2006/relationships/hyperlink" Target="https://download.brainimagelibrary.org/ec/80/ec8077684d25fc8b/0539061138" TargetMode="External"/><Relationship Id="rId843" Type="http://schemas.openxmlformats.org/officeDocument/2006/relationships/hyperlink" Target="https://download.brainimagelibrary.org/dd/90/dd90893e7193151f/992386355" TargetMode="External"/><Relationship Id="rId842" Type="http://schemas.openxmlformats.org/officeDocument/2006/relationships/hyperlink" Target="https://download.brainimagelibrary.org/dd/90/dd90893e7193151f/920009568" TargetMode="External"/><Relationship Id="rId841" Type="http://schemas.openxmlformats.org/officeDocument/2006/relationships/hyperlink" Target="https://download.brainimagelibrary.org/dd/90/dd90893e7193151f/919968983" TargetMode="External"/><Relationship Id="rId848" Type="http://schemas.openxmlformats.org/officeDocument/2006/relationships/hyperlink" Target="https://download.brainimagelibrary.org/07/91/079179b6c46b4ae7/dBMN_spGAL4_head_anterior/" TargetMode="External"/><Relationship Id="rId847" Type="http://schemas.openxmlformats.org/officeDocument/2006/relationships/hyperlink" Target="https://download.brainimagelibrary.org/74/02/7402741313727c9b/tissuecyte_data/0500373369/" TargetMode="External"/><Relationship Id="rId846" Type="http://schemas.openxmlformats.org/officeDocument/2006/relationships/hyperlink" Target="https://download.brainimagelibrary.org/74/02/7402741313727c9b/tissuecyte_data/0500370884/" TargetMode="External"/><Relationship Id="rId845" Type="http://schemas.openxmlformats.org/officeDocument/2006/relationships/hyperlink" Target="https://download.brainimagelibrary.org/74/02/7402741313727c9b/tissuecyte_data/0500368598/" TargetMode="External"/><Relationship Id="rId1670" Type="http://schemas.openxmlformats.org/officeDocument/2006/relationships/hyperlink" Target="https://download.brainimagelibrary.org/dd/90/dd90893e7193151f/811963128" TargetMode="External"/><Relationship Id="rId840" Type="http://schemas.openxmlformats.org/officeDocument/2006/relationships/hyperlink" Target="https://download.brainimagelibrary.org/dd/90/dd90893e7193151f/919854732" TargetMode="External"/><Relationship Id="rId1671" Type="http://schemas.openxmlformats.org/officeDocument/2006/relationships/hyperlink" Target="https://download.brainimagelibrary.org/dd/90/dd90893e7193151f/811984547" TargetMode="External"/><Relationship Id="rId1672" Type="http://schemas.openxmlformats.org/officeDocument/2006/relationships/hyperlink" Target="https://download.brainimagelibrary.org/dd/90/dd90893e7193151f/811989435" TargetMode="External"/><Relationship Id="rId1673" Type="http://schemas.openxmlformats.org/officeDocument/2006/relationships/hyperlink" Target="https://download.brainimagelibrary.org/dd/90/dd90893e7193151f/812033452" TargetMode="External"/><Relationship Id="rId1674" Type="http://schemas.openxmlformats.org/officeDocument/2006/relationships/hyperlink" Target="https://download.brainimagelibrary.org/dd/90/dd90893e7193151f/819133824" TargetMode="External"/><Relationship Id="rId1664" Type="http://schemas.openxmlformats.org/officeDocument/2006/relationships/hyperlink" Target="https://download.brainimagelibrary.org/dd/90/dd90893e7193151f/811822915" TargetMode="External"/><Relationship Id="rId2995" Type="http://schemas.openxmlformats.org/officeDocument/2006/relationships/hyperlink" Target="https://download.brainimagelibrary.org/4b/56/4b566d18d8902206/1U19MH114821-01/SW190313-04A/" TargetMode="External"/><Relationship Id="rId1665" Type="http://schemas.openxmlformats.org/officeDocument/2006/relationships/hyperlink" Target="https://download.brainimagelibrary.org/dd/90/dd90893e7193151f/811891500" TargetMode="External"/><Relationship Id="rId2996" Type="http://schemas.openxmlformats.org/officeDocument/2006/relationships/hyperlink" Target="https://download.brainimagelibrary.org/17/28/1728aaa5a67cb758/0539062075/" TargetMode="External"/><Relationship Id="rId1666" Type="http://schemas.openxmlformats.org/officeDocument/2006/relationships/hyperlink" Target="https://download.brainimagelibrary.org/dd/90/dd90893e7193151f/811912202" TargetMode="External"/><Relationship Id="rId2997" Type="http://schemas.openxmlformats.org/officeDocument/2006/relationships/hyperlink" Target="https://download.brainimagelibrary.org/d7/8e/d78e2226de736f24/1U19MH114821-01/SW190306-01A/" TargetMode="External"/><Relationship Id="rId1667" Type="http://schemas.openxmlformats.org/officeDocument/2006/relationships/hyperlink" Target="https://download.brainimagelibrary.org/dd/90/dd90893e7193151f/811932153" TargetMode="External"/><Relationship Id="rId2998" Type="http://schemas.openxmlformats.org/officeDocument/2006/relationships/hyperlink" Target="https://download.brainimagelibrary.org/d7/8e/d78e2226de736f24/1U19MH114821-01/SW190315-04A/" TargetMode="External"/><Relationship Id="rId1668" Type="http://schemas.openxmlformats.org/officeDocument/2006/relationships/hyperlink" Target="https://download.brainimagelibrary.org/dd/90/dd90893e7193151f/811950289" TargetMode="External"/><Relationship Id="rId2999" Type="http://schemas.openxmlformats.org/officeDocument/2006/relationships/hyperlink" Target="https://download.brainimagelibrary.org/4b/56/4b566d18d8902206/1U19MH114821-01/SW190315-01A/" TargetMode="External"/><Relationship Id="rId1669" Type="http://schemas.openxmlformats.org/officeDocument/2006/relationships/hyperlink" Target="https://download.brainimagelibrary.org/dd/90/dd90893e7193151f/811953283" TargetMode="External"/><Relationship Id="rId839" Type="http://schemas.openxmlformats.org/officeDocument/2006/relationships/hyperlink" Target="https://download.brainimagelibrary.org/dd/90/dd90893e7193151f/914845838" TargetMode="External"/><Relationship Id="rId838" Type="http://schemas.openxmlformats.org/officeDocument/2006/relationships/hyperlink" Target="https://download.brainimagelibrary.org/dd/90/dd90893e7193151f/914826774" TargetMode="External"/><Relationship Id="rId833" Type="http://schemas.openxmlformats.org/officeDocument/2006/relationships/hyperlink" Target="https://download.brainimagelibrary.org/dd/90/dd90893e7193151f/1031689414" TargetMode="External"/><Relationship Id="rId832" Type="http://schemas.openxmlformats.org/officeDocument/2006/relationships/hyperlink" Target="https://download.brainimagelibrary.org/dd/90/dd90893e7193151f/1025606094" TargetMode="External"/><Relationship Id="rId831" Type="http://schemas.openxmlformats.org/officeDocument/2006/relationships/hyperlink" Target="https://download.brainimagelibrary.org/d8/33/d833ba8bd931f23f/1025606094" TargetMode="External"/><Relationship Id="rId830" Type="http://schemas.openxmlformats.org/officeDocument/2006/relationships/hyperlink" Target="https://download.brainimagelibrary.org/49/e6/49e6114ba67eda01/992386355" TargetMode="External"/><Relationship Id="rId837" Type="http://schemas.openxmlformats.org/officeDocument/2006/relationships/hyperlink" Target="https://download.brainimagelibrary.org/dd/90/dd90893e7193151f/1038296900" TargetMode="External"/><Relationship Id="rId836" Type="http://schemas.openxmlformats.org/officeDocument/2006/relationships/hyperlink" Target="https://download.brainimagelibrary.org/dd/90/dd90893e7193151f/1038295890" TargetMode="External"/><Relationship Id="rId835" Type="http://schemas.openxmlformats.org/officeDocument/2006/relationships/hyperlink" Target="https://download.brainimagelibrary.org/dd/90/dd90893e7193151f/1036182166" TargetMode="External"/><Relationship Id="rId834" Type="http://schemas.openxmlformats.org/officeDocument/2006/relationships/hyperlink" Target="https://download.brainimagelibrary.org/dd/90/dd90893e7193151f/1031690284" TargetMode="External"/><Relationship Id="rId2990" Type="http://schemas.openxmlformats.org/officeDocument/2006/relationships/hyperlink" Target="https://download.brainimagelibrary.org/d9/b8/d9b827f296313258/1U01MH114829-01/SW190716-09A/" TargetMode="External"/><Relationship Id="rId1660" Type="http://schemas.openxmlformats.org/officeDocument/2006/relationships/hyperlink" Target="https://download.brainimagelibrary.org/dd/90/dd90893e7193151f/805743256" TargetMode="External"/><Relationship Id="rId2991" Type="http://schemas.openxmlformats.org/officeDocument/2006/relationships/hyperlink" Target="https://download.brainimagelibrary.org/82/19/82197a758a3b87d2/1U19MH114821-01/SW210421-03A/" TargetMode="External"/><Relationship Id="rId1661" Type="http://schemas.openxmlformats.org/officeDocument/2006/relationships/hyperlink" Target="https://download.brainimagelibrary.org/dd/90/dd90893e7193151f/805772880" TargetMode="External"/><Relationship Id="rId2992" Type="http://schemas.openxmlformats.org/officeDocument/2006/relationships/hyperlink" Target="https://download.brainimagelibrary.org/17/28/1728aaa5a67cb758/0539059482/" TargetMode="External"/><Relationship Id="rId1662" Type="http://schemas.openxmlformats.org/officeDocument/2006/relationships/hyperlink" Target="https://download.brainimagelibrary.org/dd/90/dd90893e7193151f/811809232" TargetMode="External"/><Relationship Id="rId2993" Type="http://schemas.openxmlformats.org/officeDocument/2006/relationships/hyperlink" Target="https://download.brainimagelibrary.org/4b/56/4b566d18d8902206/1U19MH114821-01/SW180202-01A/" TargetMode="External"/><Relationship Id="rId1663" Type="http://schemas.openxmlformats.org/officeDocument/2006/relationships/hyperlink" Target="https://download.brainimagelibrary.org/dd/90/dd90893e7193151f/811814337" TargetMode="External"/><Relationship Id="rId2994" Type="http://schemas.openxmlformats.org/officeDocument/2006/relationships/hyperlink" Target="https://download.brainimagelibrary.org/d7/8e/d78e2226de736f24/1U19MH114821-01/SW190315-03A/" TargetMode="External"/><Relationship Id="rId2148" Type="http://schemas.openxmlformats.org/officeDocument/2006/relationships/hyperlink" Target="https://download.brainimagelibrary.org/94/ea/94ea40ff88474944/190212_JH_HK0100_Tle4LSLflp_SSp_CFO_female_processed/" TargetMode="External"/><Relationship Id="rId2149" Type="http://schemas.openxmlformats.org/officeDocument/2006/relationships/hyperlink" Target="https://download.brainimagelibrary.org/c0/da/c0da3bd59935cb26/190108_JH_HK0080_Fezf2LSLflp_SSp_S1_female_processed/" TargetMode="External"/><Relationship Id="rId3479" Type="http://schemas.openxmlformats.org/officeDocument/2006/relationships/hyperlink" Target="https://download.brainimagelibrary.org/6a/f7/6af7d728cf8826e0/0539047918/" TargetMode="External"/><Relationship Id="rId3470" Type="http://schemas.openxmlformats.org/officeDocument/2006/relationships/hyperlink" Target="https://download.brainimagelibrary.org/6a/f7/6af7d728cf8826e0/0539047502/" TargetMode="External"/><Relationship Id="rId2140" Type="http://schemas.openxmlformats.org/officeDocument/2006/relationships/hyperlink" Target="https://download.brainimagelibrary.org/13/32/1332f1e54902f1d6/181220_JH_HK0076_PlexinD1LSLflp_SSp_S1_female_processed/" TargetMode="External"/><Relationship Id="rId3472" Type="http://schemas.openxmlformats.org/officeDocument/2006/relationships/hyperlink" Target="https://download.brainimagelibrary.org/6a/f7/6af7d728cf8826e0/0539047591/" TargetMode="External"/><Relationship Id="rId2141" Type="http://schemas.openxmlformats.org/officeDocument/2006/relationships/hyperlink" Target="https://download.brainimagelibrary.org/1d/b6/1db6d0bafef5ae6e/190206_JH_HK0095_Foxp2_SSp_S1_male_processed/" TargetMode="External"/><Relationship Id="rId3471" Type="http://schemas.openxmlformats.org/officeDocument/2006/relationships/hyperlink" Target="https://download.brainimagelibrary.org/6a/f7/6af7d728cf8826e0/0539047576/" TargetMode="External"/><Relationship Id="rId2142" Type="http://schemas.openxmlformats.org/officeDocument/2006/relationships/hyperlink" Target="https://download.brainimagelibrary.org/3e/bf/3ebff165aabbae9c/190326_JH_HK0128_FoxP2_SSp_CFO_male_processed/" TargetMode="External"/><Relationship Id="rId3474" Type="http://schemas.openxmlformats.org/officeDocument/2006/relationships/hyperlink" Target="https://download.brainimagelibrary.org/6a/f7/6af7d728cf8826e0/0539047634/" TargetMode="External"/><Relationship Id="rId2143" Type="http://schemas.openxmlformats.org/officeDocument/2006/relationships/hyperlink" Target="https://download.brainimagelibrary.org/46/63/466311fa3e962b05/190502_JH_HK0141_PlexinD1LSLflp_SSp_CFO_female_processed/" TargetMode="External"/><Relationship Id="rId3473" Type="http://schemas.openxmlformats.org/officeDocument/2006/relationships/hyperlink" Target="https://download.brainimagelibrary.org/6a/f7/6af7d728cf8826e0/0539047632/" TargetMode="External"/><Relationship Id="rId2144" Type="http://schemas.openxmlformats.org/officeDocument/2006/relationships/hyperlink" Target="https://download.brainimagelibrary.org/4e/00/4e00da80823aac31/190422_JH_HK0131_PlexinD1LSLflp_SSp_S1forelimb_male_processed/" TargetMode="External"/><Relationship Id="rId3476" Type="http://schemas.openxmlformats.org/officeDocument/2006/relationships/hyperlink" Target="https://download.brainimagelibrary.org/6a/f7/6af7d728cf8826e0/0539047814/" TargetMode="External"/><Relationship Id="rId2145" Type="http://schemas.openxmlformats.org/officeDocument/2006/relationships/hyperlink" Target="https://download.brainimagelibrary.org/51/77/517748e5e4528e9e/190424_JH_HK0132_PlexinD1LSLflp_SSp_S1hindlimb_male_processed/" TargetMode="External"/><Relationship Id="rId3475" Type="http://schemas.openxmlformats.org/officeDocument/2006/relationships/hyperlink" Target="https://download.brainimagelibrary.org/6a/f7/6af7d728cf8826e0/0539047686/" TargetMode="External"/><Relationship Id="rId2146" Type="http://schemas.openxmlformats.org/officeDocument/2006/relationships/hyperlink" Target="https://download.brainimagelibrary.org/7f/60/7f604bb59017b1ac/190318_JH_HK0120_PlexinD1LSLflp_SSp_CFO_female_processed/" TargetMode="External"/><Relationship Id="rId3478" Type="http://schemas.openxmlformats.org/officeDocument/2006/relationships/hyperlink" Target="https://download.brainimagelibrary.org/6a/f7/6af7d728cf8826e0/0539047870/" TargetMode="External"/><Relationship Id="rId2147" Type="http://schemas.openxmlformats.org/officeDocument/2006/relationships/hyperlink" Target="https://download.brainimagelibrary.org/81/bc/81bcaddee6e8ac06/191209_JH_KM_FoxP2-ires-cre_CFA_male2_processed/" TargetMode="External"/><Relationship Id="rId3477" Type="http://schemas.openxmlformats.org/officeDocument/2006/relationships/hyperlink" Target="https://download.brainimagelibrary.org/6a/f7/6af7d728cf8826e0/0539047815/" TargetMode="External"/><Relationship Id="rId2137" Type="http://schemas.openxmlformats.org/officeDocument/2006/relationships/hyperlink" Target="https://download.brainimagelibrary.org/3a/c1/3ac1bdc022d0da78/191184-32" TargetMode="External"/><Relationship Id="rId3469" Type="http://schemas.openxmlformats.org/officeDocument/2006/relationships/hyperlink" Target="https://download.brainimagelibrary.org/6a/f7/6af7d728cf8826e0/0539047450/" TargetMode="External"/><Relationship Id="rId2138" Type="http://schemas.openxmlformats.org/officeDocument/2006/relationships/hyperlink" Target="https://download.brainimagelibrary.org/19/d7/19d7b62f8be6b1a5/190930_JH_HK0227_Fezf2LSLflp_SSp_S1hindlimb_female_processed" TargetMode="External"/><Relationship Id="rId3468" Type="http://schemas.openxmlformats.org/officeDocument/2006/relationships/hyperlink" Target="https://download.brainimagelibrary.org/6a/f7/6af7d728cf8826e0/0539047400/" TargetMode="External"/><Relationship Id="rId4799" Type="http://schemas.openxmlformats.org/officeDocument/2006/relationships/hyperlink" Target="https://download.brainimagelibrary.org/ff/a2/ffa289283e3c635c/0500370725/" TargetMode="External"/><Relationship Id="rId2139" Type="http://schemas.openxmlformats.org/officeDocument/2006/relationships/hyperlink" Target="https://download.brainimagelibrary.org/67/4a/674a900b437ee9f0/190926_JH_HK0226_Fezf2LSLflp_SSp_S1forelimb_female_processed" TargetMode="External"/><Relationship Id="rId4790" Type="http://schemas.openxmlformats.org/officeDocument/2006/relationships/hyperlink" Target="https://download.brainimagelibrary.org/74/02/7402741313727c9b/tissuecyte_data/0500373450" TargetMode="External"/><Relationship Id="rId3461" Type="http://schemas.openxmlformats.org/officeDocument/2006/relationships/hyperlink" Target="https://download.brainimagelibrary.org/6a/f7/6af7d728cf8826e0/0539047079/" TargetMode="External"/><Relationship Id="rId4792" Type="http://schemas.openxmlformats.org/officeDocument/2006/relationships/hyperlink" Target="https://download.brainimagelibrary.org/ff/a2/ffa289283e3c635c/0500369177/" TargetMode="External"/><Relationship Id="rId2130" Type="http://schemas.openxmlformats.org/officeDocument/2006/relationships/hyperlink" Target="https://download.brainimagelibrary.org/3a/c1/3ac1bdc022d0da78/193666-6" TargetMode="External"/><Relationship Id="rId3460" Type="http://schemas.openxmlformats.org/officeDocument/2006/relationships/hyperlink" Target="https://download.brainimagelibrary.org/6a/f7/6af7d728cf8826e0/0539047040/" TargetMode="External"/><Relationship Id="rId4791" Type="http://schemas.openxmlformats.org/officeDocument/2006/relationships/hyperlink" Target="https://download.brainimagelibrary.org/ff/a2/ffa289283e3c635c/0500368809/" TargetMode="External"/><Relationship Id="rId2131" Type="http://schemas.openxmlformats.org/officeDocument/2006/relationships/hyperlink" Target="https://download.brainimagelibrary.org/3a/c1/3ac1bdc022d0da78/191178-12" TargetMode="External"/><Relationship Id="rId3463" Type="http://schemas.openxmlformats.org/officeDocument/2006/relationships/hyperlink" Target="https://download.brainimagelibrary.org/6a/f7/6af7d728cf8826e0/0539047218/" TargetMode="External"/><Relationship Id="rId4794" Type="http://schemas.openxmlformats.org/officeDocument/2006/relationships/hyperlink" Target="https://download.brainimagelibrary.org/ff/a2/ffa289283e3c635c/0500369915/" TargetMode="External"/><Relationship Id="rId2132" Type="http://schemas.openxmlformats.org/officeDocument/2006/relationships/hyperlink" Target="https://download.brainimagelibrary.org/3a/c1/3ac1bdc022d0da78/194094-12" TargetMode="External"/><Relationship Id="rId3462" Type="http://schemas.openxmlformats.org/officeDocument/2006/relationships/hyperlink" Target="https://download.brainimagelibrary.org/6a/f7/6af7d728cf8826e0/0539047136/" TargetMode="External"/><Relationship Id="rId4793" Type="http://schemas.openxmlformats.org/officeDocument/2006/relationships/hyperlink" Target="https://download.brainimagelibrary.org/ff/a2/ffa289283e3c635c/0500369729/" TargetMode="External"/><Relationship Id="rId2133" Type="http://schemas.openxmlformats.org/officeDocument/2006/relationships/hyperlink" Target="https://download.brainimagelibrary.org/3a/c1/3ac1bdc022d0da78/191179-15" TargetMode="External"/><Relationship Id="rId3465" Type="http://schemas.openxmlformats.org/officeDocument/2006/relationships/hyperlink" Target="https://download.brainimagelibrary.org/6a/f7/6af7d728cf8826e0/0539047263/" TargetMode="External"/><Relationship Id="rId4796" Type="http://schemas.openxmlformats.org/officeDocument/2006/relationships/hyperlink" Target="https://download.brainimagelibrary.org/ff/a2/ffa289283e3c635c/0500370283/" TargetMode="External"/><Relationship Id="rId2134" Type="http://schemas.openxmlformats.org/officeDocument/2006/relationships/hyperlink" Target="https://download.brainimagelibrary.org/3a/c1/3ac1bdc022d0da78/193383-16" TargetMode="External"/><Relationship Id="rId3464" Type="http://schemas.openxmlformats.org/officeDocument/2006/relationships/hyperlink" Target="https://download.brainimagelibrary.org/6a/f7/6af7d728cf8826e0/0539047223/" TargetMode="External"/><Relationship Id="rId4795" Type="http://schemas.openxmlformats.org/officeDocument/2006/relationships/hyperlink" Target="https://download.brainimagelibrary.org/ff/a2/ffa289283e3c635c/0500370099/" TargetMode="External"/><Relationship Id="rId2135" Type="http://schemas.openxmlformats.org/officeDocument/2006/relationships/hyperlink" Target="https://download.brainimagelibrary.org/3a/c1/3ac1bdc022d0da78/190365-18" TargetMode="External"/><Relationship Id="rId3467" Type="http://schemas.openxmlformats.org/officeDocument/2006/relationships/hyperlink" Target="https://download.brainimagelibrary.org/6a/f7/6af7d728cf8826e0/0539047266/" TargetMode="External"/><Relationship Id="rId4798" Type="http://schemas.openxmlformats.org/officeDocument/2006/relationships/hyperlink" Target="https://download.brainimagelibrary.org/ff/a2/ffa289283e3c635c/0500370723/" TargetMode="External"/><Relationship Id="rId2136" Type="http://schemas.openxmlformats.org/officeDocument/2006/relationships/hyperlink" Target="https://download.brainimagelibrary.org/3a/c1/3ac1bdc022d0da78/192775-22" TargetMode="External"/><Relationship Id="rId3466" Type="http://schemas.openxmlformats.org/officeDocument/2006/relationships/hyperlink" Target="https://download.brainimagelibrary.org/6a/f7/6af7d728cf8826e0/0539047264/" TargetMode="External"/><Relationship Id="rId4797" Type="http://schemas.openxmlformats.org/officeDocument/2006/relationships/hyperlink" Target="https://download.brainimagelibrary.org/ff/a2/ffa289283e3c635c/0500370713/" TargetMode="External"/><Relationship Id="rId3490" Type="http://schemas.openxmlformats.org/officeDocument/2006/relationships/hyperlink" Target="https://download.brainimagelibrary.org/6a/f7/6af7d728cf8826e0/0539048423/" TargetMode="External"/><Relationship Id="rId2160" Type="http://schemas.openxmlformats.org/officeDocument/2006/relationships/hyperlink" Target="https://download.brainimagelibrary.org/84/aa/84aa97d12a6c17ba/170609_WG_KM_Tle4LSLflp_ABCfemale_processed/" TargetMode="External"/><Relationship Id="rId3492" Type="http://schemas.openxmlformats.org/officeDocument/2006/relationships/hyperlink" Target="https://download.brainimagelibrary.org/6a/f7/6af7d728cf8826e0/0539048470/" TargetMode="External"/><Relationship Id="rId2161" Type="http://schemas.openxmlformats.org/officeDocument/2006/relationships/hyperlink" Target="https://download.brainimagelibrary.org/84/aa/84aa97d12a6c17ba/170702_KM_fezfABC_female_processed/" TargetMode="External"/><Relationship Id="rId3491" Type="http://schemas.openxmlformats.org/officeDocument/2006/relationships/hyperlink" Target="https://download.brainimagelibrary.org/6a/f7/6af7d728cf8826e0/0539048442/" TargetMode="External"/><Relationship Id="rId2162" Type="http://schemas.openxmlformats.org/officeDocument/2006/relationships/hyperlink" Target="https://download.brainimagelibrary.org/84/aa/84aa97d12a6c17ba/170928_KM_Foxp2-cres1inj_processed/" TargetMode="External"/><Relationship Id="rId3494" Type="http://schemas.openxmlformats.org/officeDocument/2006/relationships/hyperlink" Target="https://download.brainimagelibrary.org/6a/f7/6af7d728cf8826e0/0539048521/" TargetMode="External"/><Relationship Id="rId2163" Type="http://schemas.openxmlformats.org/officeDocument/2006/relationships/hyperlink" Target="https://download.brainimagelibrary.org/84/aa/84aa97d12a6c17ba/171003_KM_Foxp2s1abcmale_processed/" TargetMode="External"/><Relationship Id="rId3493" Type="http://schemas.openxmlformats.org/officeDocument/2006/relationships/hyperlink" Target="https://download.brainimagelibrary.org/6a/f7/6af7d728cf8826e0/0539048496/" TargetMode="External"/><Relationship Id="rId2164" Type="http://schemas.openxmlformats.org/officeDocument/2006/relationships/hyperlink" Target="https://download.brainimagelibrary.org/84/aa/84aa97d12a6c17ba/171005_KM_Foxp2Cres1abcmale_processed/" TargetMode="External"/><Relationship Id="rId3496" Type="http://schemas.openxmlformats.org/officeDocument/2006/relationships/hyperlink" Target="https://download.brainimagelibrary.org/6a/f7/6af7d728cf8826e0/0539048554/" TargetMode="External"/><Relationship Id="rId2165" Type="http://schemas.openxmlformats.org/officeDocument/2006/relationships/hyperlink" Target="https://download.brainimagelibrary.org/84/aa/84aa97d12a6c17ba/171106_KM_Tle4_LSLflp_ABCfemale_processed/" TargetMode="External"/><Relationship Id="rId3495" Type="http://schemas.openxmlformats.org/officeDocument/2006/relationships/hyperlink" Target="https://download.brainimagelibrary.org/6a/f7/6af7d728cf8826e0/0539048552/" TargetMode="External"/><Relationship Id="rId2166" Type="http://schemas.openxmlformats.org/officeDocument/2006/relationships/hyperlink" Target="https://download.brainimagelibrary.org/84/aa/84aa97d12a6c17ba/171107_KM_Tle4_LSLflp_ABCmale_processed/" TargetMode="External"/><Relationship Id="rId3498" Type="http://schemas.openxmlformats.org/officeDocument/2006/relationships/hyperlink" Target="https://download.brainimagelibrary.org/6a/f7/6af7d728cf8826e0/0539048789/" TargetMode="External"/><Relationship Id="rId2167" Type="http://schemas.openxmlformats.org/officeDocument/2006/relationships/hyperlink" Target="https://download.brainimagelibrary.org/84/aa/84aa97d12a6c17ba/171108_KM_Tle4_LSLflp_ABCmale_processed/" TargetMode="External"/><Relationship Id="rId3497" Type="http://schemas.openxmlformats.org/officeDocument/2006/relationships/hyperlink" Target="https://download.brainimagelibrary.org/6a/f7/6af7d728cf8826e0/0539048680/" TargetMode="External"/><Relationship Id="rId2168" Type="http://schemas.openxmlformats.org/officeDocument/2006/relationships/hyperlink" Target="https://download.brainimagelibrary.org/84/aa/84aa97d12a6c17ba/171109_KM_Tle4_LSLflp_ABCfemale_processed/" TargetMode="External"/><Relationship Id="rId2169" Type="http://schemas.openxmlformats.org/officeDocument/2006/relationships/hyperlink" Target="https://download.brainimagelibrary.org/11/63/1163b556224cc1e6/mouseID_18110108-182065/" TargetMode="External"/><Relationship Id="rId3499" Type="http://schemas.openxmlformats.org/officeDocument/2006/relationships/hyperlink" Target="https://download.brainimagelibrary.org/6a/f7/6af7d728cf8826e0/0539048793/" TargetMode="External"/><Relationship Id="rId2159" Type="http://schemas.openxmlformats.org/officeDocument/2006/relationships/hyperlink" Target="https://download.brainimagelibrary.org/84/aa/84aa97d12a6c17ba/170519_KM_PlexLSLflpS1ABC2male_processed/" TargetMode="External"/><Relationship Id="rId3481" Type="http://schemas.openxmlformats.org/officeDocument/2006/relationships/hyperlink" Target="https://download.brainimagelibrary.org/6a/f7/6af7d728cf8826e0/0539048102/" TargetMode="External"/><Relationship Id="rId2150" Type="http://schemas.openxmlformats.org/officeDocument/2006/relationships/hyperlink" Target="https://download.brainimagelibrary.org/c7/26/c726807bc2e90988/190313_JH_HK0117_Tle4LSLflp_SSp_CFO_male_processed/" TargetMode="External"/><Relationship Id="rId3480" Type="http://schemas.openxmlformats.org/officeDocument/2006/relationships/hyperlink" Target="https://download.brainimagelibrary.org/6a/f7/6af7d728cf8826e0/0539047959/" TargetMode="External"/><Relationship Id="rId2151" Type="http://schemas.openxmlformats.org/officeDocument/2006/relationships/hyperlink" Target="https://download.brainimagelibrary.org/f7/3a/f73a546aa45b0c4b/180828_JH_HK34_Fezf2LSLflp_female_processed" TargetMode="External"/><Relationship Id="rId3483" Type="http://schemas.openxmlformats.org/officeDocument/2006/relationships/hyperlink" Target="https://download.brainimagelibrary.org/6a/f7/6af7d728cf8826e0/0539048182/" TargetMode="External"/><Relationship Id="rId2152" Type="http://schemas.openxmlformats.org/officeDocument/2006/relationships/hyperlink" Target="https://download.brainimagelibrary.org/84/aa/84aa97d12a6c17ba/180403_HK_KM_Tle4LSLflp_S1_maleA3_processed/" TargetMode="External"/><Relationship Id="rId3482" Type="http://schemas.openxmlformats.org/officeDocument/2006/relationships/hyperlink" Target="https://download.brainimagelibrary.org/6a/f7/6af7d728cf8826e0/0539048128/" TargetMode="External"/><Relationship Id="rId2153" Type="http://schemas.openxmlformats.org/officeDocument/2006/relationships/hyperlink" Target="https://download.brainimagelibrary.org/84/aa/84aa97d12a6c17ba/180406_WG_KM_PlxnD1_S1_female_processed/" TargetMode="External"/><Relationship Id="rId3485" Type="http://schemas.openxmlformats.org/officeDocument/2006/relationships/hyperlink" Target="https://download.brainimagelibrary.org/6a/f7/6af7d728cf8826e0/0539048312/" TargetMode="External"/><Relationship Id="rId2154" Type="http://schemas.openxmlformats.org/officeDocument/2006/relationships/hyperlink" Target="https://download.brainimagelibrary.org/84/aa/84aa97d12a6c17ba/180706_HK023_WG_PlxnD1lslFlpA1Female_processed/" TargetMode="External"/><Relationship Id="rId3484" Type="http://schemas.openxmlformats.org/officeDocument/2006/relationships/hyperlink" Target="https://download.brainimagelibrary.org/6a/f7/6af7d728cf8826e0/0539048286/" TargetMode="External"/><Relationship Id="rId2155" Type="http://schemas.openxmlformats.org/officeDocument/2006/relationships/hyperlink" Target="https://download.brainimagelibrary.org/56/f7/56f787c659fcbecd/180804_KM_AdcyapLSLflpABCmale_processed/" TargetMode="External"/><Relationship Id="rId3487" Type="http://schemas.openxmlformats.org/officeDocument/2006/relationships/hyperlink" Target="https://download.brainimagelibrary.org/6a/f7/6af7d728cf8826e0/0539048326/" TargetMode="External"/><Relationship Id="rId2156" Type="http://schemas.openxmlformats.org/officeDocument/2006/relationships/hyperlink" Target="https://download.brainimagelibrary.org/76/c1/76c16bf3cbcaed19/180820_JH_KM0008_AdcyapLSLflpABCmale_processed/" TargetMode="External"/><Relationship Id="rId3486" Type="http://schemas.openxmlformats.org/officeDocument/2006/relationships/hyperlink" Target="https://download.brainimagelibrary.org/6a/f7/6af7d728cf8826e0/0539048322/" TargetMode="External"/><Relationship Id="rId2157" Type="http://schemas.openxmlformats.org/officeDocument/2006/relationships/hyperlink" Target="https://download.brainimagelibrary.org/84/aa/84aa97d12a6c17ba/170505_KM_FezfLSLflpS1ABC1female_processed/" TargetMode="External"/><Relationship Id="rId3489" Type="http://schemas.openxmlformats.org/officeDocument/2006/relationships/hyperlink" Target="https://download.brainimagelibrary.org/6a/f7/6af7d728cf8826e0/0539048421/" TargetMode="External"/><Relationship Id="rId2158" Type="http://schemas.openxmlformats.org/officeDocument/2006/relationships/hyperlink" Target="https://download.brainimagelibrary.org/84/aa/84aa97d12a6c17ba/170506_KM_PlexLSLflpS1ABC1female_processed/" TargetMode="External"/><Relationship Id="rId3488" Type="http://schemas.openxmlformats.org/officeDocument/2006/relationships/hyperlink" Target="https://download.brainimagelibrary.org/6a/f7/6af7d728cf8826e0/0539048366/" TargetMode="External"/><Relationship Id="rId2104" Type="http://schemas.openxmlformats.org/officeDocument/2006/relationships/hyperlink" Target="https://download.brainimagelibrary.org/de/57/de57ff8a156796ef/" TargetMode="External"/><Relationship Id="rId3436" Type="http://schemas.openxmlformats.org/officeDocument/2006/relationships/hyperlink" Target="https://download.brainimagelibrary.org/68/95/6895fc930d0cd4bf/0539051707/" TargetMode="External"/><Relationship Id="rId4767" Type="http://schemas.openxmlformats.org/officeDocument/2006/relationships/hyperlink" Target="https://download.brainimagelibrary.org/74/02/7402741313727c9b/tissuecyte_data/0500370737" TargetMode="External"/><Relationship Id="rId2105" Type="http://schemas.openxmlformats.org/officeDocument/2006/relationships/hyperlink" Target="https://download.brainimagelibrary.org/fa/c2/fac2129ea6dd1048/" TargetMode="External"/><Relationship Id="rId3435" Type="http://schemas.openxmlformats.org/officeDocument/2006/relationships/hyperlink" Target="https://download.brainimagelibrary.org/68/95/6895fc930d0cd4bf/0539051547/" TargetMode="External"/><Relationship Id="rId4766" Type="http://schemas.openxmlformats.org/officeDocument/2006/relationships/hyperlink" Target="https://download.brainimagelibrary.org/74/02/7402741313727c9b/tissuecyte_data/0500370735" TargetMode="External"/><Relationship Id="rId2106" Type="http://schemas.openxmlformats.org/officeDocument/2006/relationships/hyperlink" Target="https://download.brainimagelibrary.org/0e/80/0e808311cb82b426/" TargetMode="External"/><Relationship Id="rId3438" Type="http://schemas.openxmlformats.org/officeDocument/2006/relationships/hyperlink" Target="https://download.brainimagelibrary.org/68/95/6895fc930d0cd4bf/0539051861/" TargetMode="External"/><Relationship Id="rId4769" Type="http://schemas.openxmlformats.org/officeDocument/2006/relationships/hyperlink" Target="https://download.brainimagelibrary.org/74/02/7402741313727c9b/tissuecyte_data/0500370856" TargetMode="External"/><Relationship Id="rId2107" Type="http://schemas.openxmlformats.org/officeDocument/2006/relationships/hyperlink" Target="https://download.brainimagelibrary.org/c5/60/c5602f1846702bc1/" TargetMode="External"/><Relationship Id="rId3437" Type="http://schemas.openxmlformats.org/officeDocument/2006/relationships/hyperlink" Target="https://download.brainimagelibrary.org/68/95/6895fc930d0cd4bf/0539051772/" TargetMode="External"/><Relationship Id="rId4768" Type="http://schemas.openxmlformats.org/officeDocument/2006/relationships/hyperlink" Target="https://download.brainimagelibrary.org/74/02/7402741313727c9b/tissuecyte_data/0500370795" TargetMode="External"/><Relationship Id="rId2108" Type="http://schemas.openxmlformats.org/officeDocument/2006/relationships/hyperlink" Target="https://download.brainimagelibrary.org/d6/da/d6dabae78e85502f/" TargetMode="External"/><Relationship Id="rId2109" Type="http://schemas.openxmlformats.org/officeDocument/2006/relationships/hyperlink" Target="https://download.brainimagelibrary.org/fa/97/fa97d06c626cb078/2019_Q2/Virus_tracing_B2-1" TargetMode="External"/><Relationship Id="rId3439" Type="http://schemas.openxmlformats.org/officeDocument/2006/relationships/hyperlink" Target="https://download.brainimagelibrary.org/68/95/6895fc930d0cd4bf/0539071362/" TargetMode="External"/><Relationship Id="rId3430" Type="http://schemas.openxmlformats.org/officeDocument/2006/relationships/hyperlink" Target="https://download.brainimagelibrary.org/68/95/6895fc930d0cd4bf/0539050725/" TargetMode="External"/><Relationship Id="rId4761" Type="http://schemas.openxmlformats.org/officeDocument/2006/relationships/hyperlink" Target="https://download.brainimagelibrary.org/74/02/7402741313727c9b/tissuecyte_data/0500369628" TargetMode="External"/><Relationship Id="rId4760" Type="http://schemas.openxmlformats.org/officeDocument/2006/relationships/hyperlink" Target="https://download.brainimagelibrary.org/74/02/7402741313727c9b/tissuecyte_data/0500369359" TargetMode="External"/><Relationship Id="rId2100" Type="http://schemas.openxmlformats.org/officeDocument/2006/relationships/hyperlink" Target="https://download.brainimagelibrary.org/ca/27/ca273783c1dba805/2019Q1_U01Zhang/Thy1-802/" TargetMode="External"/><Relationship Id="rId3432" Type="http://schemas.openxmlformats.org/officeDocument/2006/relationships/hyperlink" Target="https://download.brainimagelibrary.org/68/95/6895fc930d0cd4bf/0539051307/" TargetMode="External"/><Relationship Id="rId4763" Type="http://schemas.openxmlformats.org/officeDocument/2006/relationships/hyperlink" Target="https://download.brainimagelibrary.org/74/02/7402741313727c9b/tissuecyte_data/0500370236" TargetMode="External"/><Relationship Id="rId2101" Type="http://schemas.openxmlformats.org/officeDocument/2006/relationships/hyperlink" Target="https://download.brainimagelibrary.org/ca/27/ca273783c1dba805/2019Q1_U01Zhang/Thy1-815/" TargetMode="External"/><Relationship Id="rId3431" Type="http://schemas.openxmlformats.org/officeDocument/2006/relationships/hyperlink" Target="https://download.brainimagelibrary.org/68/95/6895fc930d0cd4bf/0539050807/" TargetMode="External"/><Relationship Id="rId4762" Type="http://schemas.openxmlformats.org/officeDocument/2006/relationships/hyperlink" Target="https://download.brainimagelibrary.org/74/02/7402741313727c9b/tissuecyte_data/0500369868" TargetMode="External"/><Relationship Id="rId2102" Type="http://schemas.openxmlformats.org/officeDocument/2006/relationships/hyperlink" Target="https://download.brainimagelibrary.org/ca/27/ca273783c1dba805/2019Q1_U01Zhang/Virus_tracing-B1-" TargetMode="External"/><Relationship Id="rId3434" Type="http://schemas.openxmlformats.org/officeDocument/2006/relationships/hyperlink" Target="https://download.brainimagelibrary.org/68/95/6895fc930d0cd4bf/0539051491/" TargetMode="External"/><Relationship Id="rId4765" Type="http://schemas.openxmlformats.org/officeDocument/2006/relationships/hyperlink" Target="https://download.brainimagelibrary.org/74/02/7402741313727c9b/tissuecyte_data/0500370420" TargetMode="External"/><Relationship Id="rId2103" Type="http://schemas.openxmlformats.org/officeDocument/2006/relationships/hyperlink" Target="https://download.brainimagelibrary.org/ca/27/ca273783c1dba805/2019Q1_U01Zhang/Virus_tracing-B1-" TargetMode="External"/><Relationship Id="rId3433" Type="http://schemas.openxmlformats.org/officeDocument/2006/relationships/hyperlink" Target="https://download.brainimagelibrary.org/68/95/6895fc930d0cd4bf/0539051408/" TargetMode="External"/><Relationship Id="rId4764" Type="http://schemas.openxmlformats.org/officeDocument/2006/relationships/hyperlink" Target="https://download.brainimagelibrary.org/74/02/7402741313727c9b/tissuecyte_data/0500370274" TargetMode="External"/><Relationship Id="rId3425" Type="http://schemas.openxmlformats.org/officeDocument/2006/relationships/hyperlink" Target="https://download.brainimagelibrary.org/68/95/6895fc930d0cd4bf/0539050211/" TargetMode="External"/><Relationship Id="rId4756" Type="http://schemas.openxmlformats.org/officeDocument/2006/relationships/hyperlink" Target="https://download.brainimagelibrary.org/74/02/7402741313727c9b/tissuecyte_data/0500368760" TargetMode="External"/><Relationship Id="rId3424" Type="http://schemas.openxmlformats.org/officeDocument/2006/relationships/hyperlink" Target="https://download.brainimagelibrary.org/68/95/6895fc930d0cd4bf/0539050169/" TargetMode="External"/><Relationship Id="rId4755" Type="http://schemas.openxmlformats.org/officeDocument/2006/relationships/hyperlink" Target="https://download.brainimagelibrary.org/1a/bd/1abd0f2bb4c688d0/0539061811/" TargetMode="External"/><Relationship Id="rId3427" Type="http://schemas.openxmlformats.org/officeDocument/2006/relationships/hyperlink" Target="https://download.brainimagelibrary.org/68/95/6895fc930d0cd4bf/0539050255/" TargetMode="External"/><Relationship Id="rId4758" Type="http://schemas.openxmlformats.org/officeDocument/2006/relationships/hyperlink" Target="https://download.brainimagelibrary.org/74/02/7402741313727c9b/tissuecyte_data/0500368892" TargetMode="External"/><Relationship Id="rId3426" Type="http://schemas.openxmlformats.org/officeDocument/2006/relationships/hyperlink" Target="https://download.brainimagelibrary.org/68/95/6895fc930d0cd4bf/0539050253/" TargetMode="External"/><Relationship Id="rId4757" Type="http://schemas.openxmlformats.org/officeDocument/2006/relationships/hyperlink" Target="https://download.brainimagelibrary.org/74/02/7402741313727c9b/tissuecyte_data/0500368803" TargetMode="External"/><Relationship Id="rId3429" Type="http://schemas.openxmlformats.org/officeDocument/2006/relationships/hyperlink" Target="https://download.brainimagelibrary.org/68/95/6895fc930d0cd4bf/0539050621/" TargetMode="External"/><Relationship Id="rId3428" Type="http://schemas.openxmlformats.org/officeDocument/2006/relationships/hyperlink" Target="https://download.brainimagelibrary.org/68/95/6895fc930d0cd4bf/0539050389/" TargetMode="External"/><Relationship Id="rId4759" Type="http://schemas.openxmlformats.org/officeDocument/2006/relationships/hyperlink" Target="https://download.brainimagelibrary.org/74/02/7402741313727c9b/tissuecyte_data/0500369175" TargetMode="External"/><Relationship Id="rId899" Type="http://schemas.openxmlformats.org/officeDocument/2006/relationships/hyperlink" Target="https://download.brainimagelibrary.org/ef/b9/efb9b12ba2fab63d/1126880187" TargetMode="External"/><Relationship Id="rId898" Type="http://schemas.openxmlformats.org/officeDocument/2006/relationships/hyperlink" Target="https://download.brainimagelibrary.org/82/19/82197a758a3b87d2/1U19MH114821-01/SW170201-06A/" TargetMode="External"/><Relationship Id="rId897" Type="http://schemas.openxmlformats.org/officeDocument/2006/relationships/hyperlink" Target="https://download.brainimagelibrary.org/f1/6e/f16e93e3ff05538e/2018Q4_U19CSHL/SW180412-02A/" TargetMode="External"/><Relationship Id="rId896" Type="http://schemas.openxmlformats.org/officeDocument/2006/relationships/hyperlink" Target="https://download.brainimagelibrary.org/57/c4/57c47b3f93b87df2/" TargetMode="External"/><Relationship Id="rId891" Type="http://schemas.openxmlformats.org/officeDocument/2006/relationships/hyperlink" Target="https://download.brainimagelibrary.org/57/c4/57c47b3f93b87df2/" TargetMode="External"/><Relationship Id="rId890" Type="http://schemas.openxmlformats.org/officeDocument/2006/relationships/hyperlink" Target="https://download.brainimagelibrary.org/57/c4/57c47b3f93b87df2/" TargetMode="External"/><Relationship Id="rId4750" Type="http://schemas.openxmlformats.org/officeDocument/2006/relationships/hyperlink" Target="https://download.brainimagelibrary.org/1a/bd/1abd0f2bb4c688d0/0539061266/" TargetMode="External"/><Relationship Id="rId895" Type="http://schemas.openxmlformats.org/officeDocument/2006/relationships/hyperlink" Target="https://download.brainimagelibrary.org/57/c4/57c47b3f93b87df2/" TargetMode="External"/><Relationship Id="rId3421" Type="http://schemas.openxmlformats.org/officeDocument/2006/relationships/hyperlink" Target="https://download.brainimagelibrary.org/68/95/6895fc930d0cd4bf/0539049801/" TargetMode="External"/><Relationship Id="rId4752" Type="http://schemas.openxmlformats.org/officeDocument/2006/relationships/hyperlink" Target="https://download.brainimagelibrary.org/1a/bd/1abd0f2bb4c688d0/0539061608/" TargetMode="External"/><Relationship Id="rId894" Type="http://schemas.openxmlformats.org/officeDocument/2006/relationships/hyperlink" Target="https://download.brainimagelibrary.org/57/c4/57c47b3f93b87df2/" TargetMode="External"/><Relationship Id="rId3420" Type="http://schemas.openxmlformats.org/officeDocument/2006/relationships/hyperlink" Target="https://download.brainimagelibrary.org/68/95/6895fc930d0cd4bf/0539049437/" TargetMode="External"/><Relationship Id="rId4751" Type="http://schemas.openxmlformats.org/officeDocument/2006/relationships/hyperlink" Target="https://download.brainimagelibrary.org/1a/bd/1abd0f2bb4c688d0/0539061289/" TargetMode="External"/><Relationship Id="rId893" Type="http://schemas.openxmlformats.org/officeDocument/2006/relationships/hyperlink" Target="https://download.brainimagelibrary.org/57/c4/57c47b3f93b87df2/" TargetMode="External"/><Relationship Id="rId3423" Type="http://schemas.openxmlformats.org/officeDocument/2006/relationships/hyperlink" Target="https://download.brainimagelibrary.org/68/95/6895fc930d0cd4bf/0539050021/" TargetMode="External"/><Relationship Id="rId4754" Type="http://schemas.openxmlformats.org/officeDocument/2006/relationships/hyperlink" Target="https://download.brainimagelibrary.org/1a/bd/1abd0f2bb4c688d0/0539061657/" TargetMode="External"/><Relationship Id="rId892" Type="http://schemas.openxmlformats.org/officeDocument/2006/relationships/hyperlink" Target="https://download.brainimagelibrary.org/57/c4/57c47b3f93b87df2/" TargetMode="External"/><Relationship Id="rId3422" Type="http://schemas.openxmlformats.org/officeDocument/2006/relationships/hyperlink" Target="https://download.brainimagelibrary.org/68/95/6895fc930d0cd4bf/0539049985/" TargetMode="External"/><Relationship Id="rId4753" Type="http://schemas.openxmlformats.org/officeDocument/2006/relationships/hyperlink" Target="https://download.brainimagelibrary.org/1a/bd/1abd0f2bb4c688d0/0539061610/" TargetMode="External"/><Relationship Id="rId2126" Type="http://schemas.openxmlformats.org/officeDocument/2006/relationships/hyperlink" Target="https://download.brainimagelibrary.org/ec/80/ec8077684d25fc8b/0539056994" TargetMode="External"/><Relationship Id="rId3458" Type="http://schemas.openxmlformats.org/officeDocument/2006/relationships/hyperlink" Target="https://download.brainimagelibrary.org/6a/f7/6af7d728cf8826e0/0539046895/" TargetMode="External"/><Relationship Id="rId4789" Type="http://schemas.openxmlformats.org/officeDocument/2006/relationships/hyperlink" Target="https://download.brainimagelibrary.org/74/02/7402741313727c9b/tissuecyte_data/0500373372" TargetMode="External"/><Relationship Id="rId2127" Type="http://schemas.openxmlformats.org/officeDocument/2006/relationships/hyperlink" Target="https://download.brainimagelibrary.org/8d/8b/8d8bcf81b690b2de/1U19MH114831-01/SW190528-04A/" TargetMode="External"/><Relationship Id="rId3457" Type="http://schemas.openxmlformats.org/officeDocument/2006/relationships/hyperlink" Target="https://download.brainimagelibrary.org/6a/f7/6af7d728cf8826e0/0539046894/" TargetMode="External"/><Relationship Id="rId4788" Type="http://schemas.openxmlformats.org/officeDocument/2006/relationships/hyperlink" Target="https://download.brainimagelibrary.org/74/02/7402741313727c9b/tissuecyte_data/0500373180" TargetMode="External"/><Relationship Id="rId2128" Type="http://schemas.openxmlformats.org/officeDocument/2006/relationships/hyperlink" Target="https://download.brainimagelibrary.org/3a/c1/3ac1bdc022d0da78/191185-4" TargetMode="External"/><Relationship Id="rId2129" Type="http://schemas.openxmlformats.org/officeDocument/2006/relationships/hyperlink" Target="https://download.brainimagelibrary.org/3a/c1/3ac1bdc022d0da78/193374-5" TargetMode="External"/><Relationship Id="rId3459" Type="http://schemas.openxmlformats.org/officeDocument/2006/relationships/hyperlink" Target="https://download.brainimagelibrary.org/6a/f7/6af7d728cf8826e0/0539046951/" TargetMode="External"/><Relationship Id="rId3450" Type="http://schemas.openxmlformats.org/officeDocument/2006/relationships/hyperlink" Target="https://download.brainimagelibrary.org/6a/f7/6af7d728cf8826e0/0539046530/" TargetMode="External"/><Relationship Id="rId4781" Type="http://schemas.openxmlformats.org/officeDocument/2006/relationships/hyperlink" Target="https://download.brainimagelibrary.org/74/02/7402741313727c9b/tissuecyte_data/0500372487" TargetMode="External"/><Relationship Id="rId4780" Type="http://schemas.openxmlformats.org/officeDocument/2006/relationships/hyperlink" Target="https://download.brainimagelibrary.org/74/02/7402741313727c9b/tissuecyte_data/0500372485" TargetMode="External"/><Relationship Id="rId2120" Type="http://schemas.openxmlformats.org/officeDocument/2006/relationships/hyperlink" Target="https://download.brainimagelibrary.org/d8/33/d833ba8bd931f23f/728416016" TargetMode="External"/><Relationship Id="rId3452" Type="http://schemas.openxmlformats.org/officeDocument/2006/relationships/hyperlink" Target="https://download.brainimagelibrary.org/6a/f7/6af7d728cf8826e0/0539046710/" TargetMode="External"/><Relationship Id="rId4783" Type="http://schemas.openxmlformats.org/officeDocument/2006/relationships/hyperlink" Target="https://download.brainimagelibrary.org/74/02/7402741313727c9b/tissuecyte_data/0500372714" TargetMode="External"/><Relationship Id="rId2121" Type="http://schemas.openxmlformats.org/officeDocument/2006/relationships/hyperlink" Target="https://download.brainimagelibrary.org/d8/33/d833ba8bd931f23f/728430487" TargetMode="External"/><Relationship Id="rId3451" Type="http://schemas.openxmlformats.org/officeDocument/2006/relationships/hyperlink" Target="https://download.brainimagelibrary.org/6a/f7/6af7d728cf8826e0/0539046583/" TargetMode="External"/><Relationship Id="rId4782" Type="http://schemas.openxmlformats.org/officeDocument/2006/relationships/hyperlink" Target="https://download.brainimagelibrary.org/74/02/7402741313727c9b/tissuecyte_data/0500372673" TargetMode="External"/><Relationship Id="rId2122" Type="http://schemas.openxmlformats.org/officeDocument/2006/relationships/hyperlink" Target="https://download.brainimagelibrary.org/dd/90/dd90893e7193151f/677088033" TargetMode="External"/><Relationship Id="rId3454" Type="http://schemas.openxmlformats.org/officeDocument/2006/relationships/hyperlink" Target="https://download.brainimagelibrary.org/6a/f7/6af7d728cf8826e0/0539046764/" TargetMode="External"/><Relationship Id="rId4785" Type="http://schemas.openxmlformats.org/officeDocument/2006/relationships/hyperlink" Target="https://download.brainimagelibrary.org/74/02/7402741313727c9b/tissuecyte_data/0500372898" TargetMode="External"/><Relationship Id="rId2123" Type="http://schemas.openxmlformats.org/officeDocument/2006/relationships/hyperlink" Target="https://download.brainimagelibrary.org/dd/90/dd90893e7193151f/728416016" TargetMode="External"/><Relationship Id="rId3453" Type="http://schemas.openxmlformats.org/officeDocument/2006/relationships/hyperlink" Target="https://download.brainimagelibrary.org/6a/f7/6af7d728cf8826e0/0539046714/" TargetMode="External"/><Relationship Id="rId4784" Type="http://schemas.openxmlformats.org/officeDocument/2006/relationships/hyperlink" Target="https://download.brainimagelibrary.org/74/02/7402741313727c9b/tissuecyte_data/0500372754" TargetMode="External"/><Relationship Id="rId2124" Type="http://schemas.openxmlformats.org/officeDocument/2006/relationships/hyperlink" Target="https://download.brainimagelibrary.org/dd/90/dd90893e7193151f/728429586" TargetMode="External"/><Relationship Id="rId3456" Type="http://schemas.openxmlformats.org/officeDocument/2006/relationships/hyperlink" Target="https://download.brainimagelibrary.org/6a/f7/6af7d728cf8826e0/0539046840/" TargetMode="External"/><Relationship Id="rId4787" Type="http://schemas.openxmlformats.org/officeDocument/2006/relationships/hyperlink" Target="https://download.brainimagelibrary.org/74/02/7402741313727c9b/tissuecyte_data/0500373041" TargetMode="External"/><Relationship Id="rId2125" Type="http://schemas.openxmlformats.org/officeDocument/2006/relationships/hyperlink" Target="https://download.brainimagelibrary.org/dd/90/dd90893e7193151f/728430487" TargetMode="External"/><Relationship Id="rId3455" Type="http://schemas.openxmlformats.org/officeDocument/2006/relationships/hyperlink" Target="https://download.brainimagelibrary.org/6a/f7/6af7d728cf8826e0/0539046765/" TargetMode="External"/><Relationship Id="rId4786" Type="http://schemas.openxmlformats.org/officeDocument/2006/relationships/hyperlink" Target="https://download.brainimagelibrary.org/74/02/7402741313727c9b/tissuecyte_data/0500372938" TargetMode="External"/><Relationship Id="rId2115" Type="http://schemas.openxmlformats.org/officeDocument/2006/relationships/hyperlink" Target="https://download.brainimagelibrary.org/2d/e5/2de50be7ed160135/" TargetMode="External"/><Relationship Id="rId3447" Type="http://schemas.openxmlformats.org/officeDocument/2006/relationships/hyperlink" Target="https://download.brainimagelibrary.org/68/95/6895fc930d0cd4bf/0539071920/" TargetMode="External"/><Relationship Id="rId4778" Type="http://schemas.openxmlformats.org/officeDocument/2006/relationships/hyperlink" Target="https://download.brainimagelibrary.org/74/02/7402741313727c9b/tissuecyte_data/0500372376" TargetMode="External"/><Relationship Id="rId2116" Type="http://schemas.openxmlformats.org/officeDocument/2006/relationships/hyperlink" Target="https://download.brainimagelibrary.org/45/f6/45f66bcdf507b3cd/HybCycle_2/" TargetMode="External"/><Relationship Id="rId3446" Type="http://schemas.openxmlformats.org/officeDocument/2006/relationships/hyperlink" Target="https://download.brainimagelibrary.org/68/95/6895fc930d0cd4bf/0539071906/" TargetMode="External"/><Relationship Id="rId4777" Type="http://schemas.openxmlformats.org/officeDocument/2006/relationships/hyperlink" Target="https://download.brainimagelibrary.org/74/02/7402741313727c9b/tissuecyte_data/0500372346" TargetMode="External"/><Relationship Id="rId2117" Type="http://schemas.openxmlformats.org/officeDocument/2006/relationships/hyperlink" Target="https://download.brainimagelibrary.org/6d/f7/6df77478440e1a8e/" TargetMode="External"/><Relationship Id="rId3449" Type="http://schemas.openxmlformats.org/officeDocument/2006/relationships/hyperlink" Target="https://download.brainimagelibrary.org/6a/f7/6af7d728cf8826e0/0539046480/" TargetMode="External"/><Relationship Id="rId2118" Type="http://schemas.openxmlformats.org/officeDocument/2006/relationships/hyperlink" Target="https://download.brainimagelibrary.org/97/f2/97f2f6e2c5485b60/HybCycle_1/" TargetMode="External"/><Relationship Id="rId3448" Type="http://schemas.openxmlformats.org/officeDocument/2006/relationships/hyperlink" Target="https://download.brainimagelibrary.org/6a/f7/6af7d728cf8826e0/0500369975/" TargetMode="External"/><Relationship Id="rId4779" Type="http://schemas.openxmlformats.org/officeDocument/2006/relationships/hyperlink" Target="https://download.brainimagelibrary.org/74/02/7402741313727c9b/tissuecyte_data/0500372386" TargetMode="External"/><Relationship Id="rId2119" Type="http://schemas.openxmlformats.org/officeDocument/2006/relationships/hyperlink" Target="https://download.brainimagelibrary.org/d6/d1/d6d13d0d30ebbb32/677088033/" TargetMode="External"/><Relationship Id="rId4770" Type="http://schemas.openxmlformats.org/officeDocument/2006/relationships/hyperlink" Target="https://download.brainimagelibrary.org/74/02/7402741313727c9b/tissuecyte_data/0500370860" TargetMode="External"/><Relationship Id="rId3441" Type="http://schemas.openxmlformats.org/officeDocument/2006/relationships/hyperlink" Target="https://download.brainimagelibrary.org/68/95/6895fc930d0cd4bf/0539071384/" TargetMode="External"/><Relationship Id="rId4772" Type="http://schemas.openxmlformats.org/officeDocument/2006/relationships/hyperlink" Target="https://download.brainimagelibrary.org/74/02/7402741313727c9b/tissuecyte_data/0500370878" TargetMode="External"/><Relationship Id="rId2110" Type="http://schemas.openxmlformats.org/officeDocument/2006/relationships/hyperlink" Target="https://download.brainimagelibrary.org/fa/97/fa97d06c626cb078/2019_Q2/Virus_tracing_B2-3" TargetMode="External"/><Relationship Id="rId3440" Type="http://schemas.openxmlformats.org/officeDocument/2006/relationships/hyperlink" Target="https://download.brainimagelibrary.org/68/95/6895fc930d0cd4bf/0539071376/" TargetMode="External"/><Relationship Id="rId4771" Type="http://schemas.openxmlformats.org/officeDocument/2006/relationships/hyperlink" Target="https://download.brainimagelibrary.org/74/02/7402741313727c9b/tissuecyte_data/0500370868" TargetMode="External"/><Relationship Id="rId2111" Type="http://schemas.openxmlformats.org/officeDocument/2006/relationships/hyperlink" Target="https://download.brainimagelibrary.org/fa/97/fa97d06c626cb078/2019_Q2/Virus_tracing_B2-5" TargetMode="External"/><Relationship Id="rId3443" Type="http://schemas.openxmlformats.org/officeDocument/2006/relationships/hyperlink" Target="https://download.brainimagelibrary.org/68/95/6895fc930d0cd4bf/0539071460/" TargetMode="External"/><Relationship Id="rId4774" Type="http://schemas.openxmlformats.org/officeDocument/2006/relationships/hyperlink" Target="https://download.brainimagelibrary.org/74/02/7402741313727c9b/tissuecyte_data/0500371447" TargetMode="External"/><Relationship Id="rId2112" Type="http://schemas.openxmlformats.org/officeDocument/2006/relationships/hyperlink" Target="https://download.brainimagelibrary.org/fa/97/fa97d06c626cb078/2019_Q2/Virus_tracing_B2-6" TargetMode="External"/><Relationship Id="rId3442" Type="http://schemas.openxmlformats.org/officeDocument/2006/relationships/hyperlink" Target="https://download.brainimagelibrary.org/68/95/6895fc930d0cd4bf/0539071450/" TargetMode="External"/><Relationship Id="rId4773" Type="http://schemas.openxmlformats.org/officeDocument/2006/relationships/hyperlink" Target="https://download.brainimagelibrary.org/74/02/7402741313727c9b/tissuecyte_data/0500371156" TargetMode="External"/><Relationship Id="rId2113" Type="http://schemas.openxmlformats.org/officeDocument/2006/relationships/hyperlink" Target="https://download.brainimagelibrary.org/fa/97/fa97d06c626cb078/2019_Q2/Virus_tracing_B3-1" TargetMode="External"/><Relationship Id="rId3445" Type="http://schemas.openxmlformats.org/officeDocument/2006/relationships/hyperlink" Target="https://download.brainimagelibrary.org/68/95/6895fc930d0cd4bf/0539071872/" TargetMode="External"/><Relationship Id="rId4776" Type="http://schemas.openxmlformats.org/officeDocument/2006/relationships/hyperlink" Target="https://download.brainimagelibrary.org/74/02/7402741313727c9b/tissuecyte_data/0500372268" TargetMode="External"/><Relationship Id="rId2114" Type="http://schemas.openxmlformats.org/officeDocument/2006/relationships/hyperlink" Target="https://download.brainimagelibrary.org/2a/a3/2aa3006e58128d41/" TargetMode="External"/><Relationship Id="rId3444" Type="http://schemas.openxmlformats.org/officeDocument/2006/relationships/hyperlink" Target="https://download.brainimagelibrary.org/68/95/6895fc930d0cd4bf/0539071717/" TargetMode="External"/><Relationship Id="rId4775" Type="http://schemas.openxmlformats.org/officeDocument/2006/relationships/hyperlink" Target="https://download.brainimagelibrary.org/74/02/7402741313727c9b/tissuecyte_data/0500372192"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63"/>
    <col customWidth="1" min="5" max="6" width="13.25"/>
    <col customWidth="1" min="7" max="7" width="7.88"/>
    <col customWidth="1" min="10" max="10" width="16.25"/>
    <col customWidth="1" min="11" max="11" width="2.63"/>
    <col customWidth="1" min="14" max="14" width="15.0"/>
    <col customWidth="1" min="15" max="15" width="19.5"/>
    <col customWidth="1" min="16" max="16" width="18.88"/>
    <col customWidth="1" min="17" max="17" width="18.0"/>
    <col customWidth="1" min="18" max="18" width="12.63"/>
    <col customWidth="1" min="19" max="19" width="16.38"/>
    <col customWidth="1" min="20" max="20" width="11.0"/>
    <col customWidth="1" min="21" max="21" width="15.5"/>
    <col customWidth="1" min="22" max="22" width="20.13"/>
    <col customWidth="1" min="23" max="23" width="15.5"/>
    <col customWidth="1" min="24" max="24" width="31.88"/>
    <col customWidth="1" min="25" max="25" width="30.25"/>
    <col customWidth="1" min="26" max="26" width="104.25"/>
  </cols>
  <sheetData>
    <row r="1">
      <c r="A1" s="1" t="s">
        <v>0</v>
      </c>
      <c r="B1" s="1" t="s">
        <v>1</v>
      </c>
      <c r="C1" s="1" t="s">
        <v>2</v>
      </c>
      <c r="D1" s="1" t="s">
        <v>3</v>
      </c>
      <c r="E1" s="1" t="s">
        <v>4</v>
      </c>
      <c r="F1" s="1"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row>
    <row r="2">
      <c r="A2" s="1" t="b">
        <v>0</v>
      </c>
      <c r="B2" s="1" t="s">
        <v>25</v>
      </c>
      <c r="C2" s="1"/>
      <c r="D2" s="1" t="s">
        <v>26</v>
      </c>
      <c r="E2" s="1"/>
      <c r="F2" s="1"/>
      <c r="G2" s="2" t="s">
        <v>27</v>
      </c>
      <c r="H2" s="3"/>
      <c r="I2" s="4" t="s">
        <v>28</v>
      </c>
      <c r="J2" s="2" t="s">
        <v>29</v>
      </c>
      <c r="K2" s="5">
        <v>1.0</v>
      </c>
      <c r="L2" s="2" t="s">
        <v>30</v>
      </c>
      <c r="M2" s="6" t="b">
        <v>1</v>
      </c>
      <c r="N2" s="2" t="s">
        <v>31</v>
      </c>
      <c r="O2" s="2" t="s">
        <v>32</v>
      </c>
      <c r="P2" s="2" t="s">
        <v>33</v>
      </c>
      <c r="Q2" s="2" t="s">
        <v>34</v>
      </c>
      <c r="R2" s="2" t="s">
        <v>35</v>
      </c>
      <c r="S2" s="2" t="s">
        <v>36</v>
      </c>
      <c r="T2" s="2" t="s">
        <v>37</v>
      </c>
      <c r="U2" s="2" t="s">
        <v>38</v>
      </c>
      <c r="V2" s="2" t="s">
        <v>39</v>
      </c>
      <c r="W2" s="2" t="s">
        <v>40</v>
      </c>
      <c r="X2" s="2" t="s">
        <v>41</v>
      </c>
      <c r="Y2" s="2" t="s">
        <v>42</v>
      </c>
    </row>
    <row r="3">
      <c r="A3" s="1" t="b">
        <v>0</v>
      </c>
      <c r="B3" s="1" t="s">
        <v>25</v>
      </c>
      <c r="C3" s="1"/>
      <c r="D3" s="1"/>
      <c r="E3" s="1" t="s">
        <v>43</v>
      </c>
      <c r="F3" s="1"/>
      <c r="G3" s="2" t="s">
        <v>27</v>
      </c>
      <c r="H3" s="3"/>
      <c r="I3" s="4" t="s">
        <v>44</v>
      </c>
      <c r="J3" s="2" t="s">
        <v>45</v>
      </c>
      <c r="K3" s="5">
        <v>1.0</v>
      </c>
      <c r="L3" s="2" t="s">
        <v>46</v>
      </c>
      <c r="M3" s="6" t="b">
        <v>1</v>
      </c>
      <c r="N3" s="2" t="s">
        <v>47</v>
      </c>
      <c r="O3" s="2" t="s">
        <v>48</v>
      </c>
      <c r="P3" s="2" t="s">
        <v>49</v>
      </c>
      <c r="Q3" s="2" t="s">
        <v>50</v>
      </c>
      <c r="R3" s="2" t="s">
        <v>35</v>
      </c>
      <c r="S3" s="5">
        <v>6.69102543E8</v>
      </c>
      <c r="T3" s="2" t="s">
        <v>51</v>
      </c>
      <c r="U3" s="2" t="s">
        <v>38</v>
      </c>
      <c r="V3" s="2" t="s">
        <v>52</v>
      </c>
      <c r="W3" s="2" t="s">
        <v>53</v>
      </c>
      <c r="X3" s="2" t="s">
        <v>54</v>
      </c>
      <c r="Y3" s="2" t="s">
        <v>55</v>
      </c>
    </row>
    <row r="4">
      <c r="A4" s="1" t="b">
        <v>0</v>
      </c>
      <c r="B4" s="1" t="s">
        <v>25</v>
      </c>
      <c r="C4" s="1"/>
      <c r="D4" s="1"/>
      <c r="E4" s="1" t="s">
        <v>43</v>
      </c>
      <c r="F4" s="1"/>
      <c r="G4" s="2" t="s">
        <v>27</v>
      </c>
      <c r="H4" s="3"/>
      <c r="I4" s="4" t="s">
        <v>56</v>
      </c>
      <c r="J4" s="2" t="s">
        <v>57</v>
      </c>
      <c r="K4" s="5">
        <v>1.0</v>
      </c>
      <c r="L4" s="2" t="s">
        <v>46</v>
      </c>
      <c r="M4" s="6" t="b">
        <v>1</v>
      </c>
      <c r="N4" s="2" t="s">
        <v>47</v>
      </c>
      <c r="O4" s="2" t="s">
        <v>48</v>
      </c>
      <c r="P4" s="2" t="s">
        <v>49</v>
      </c>
      <c r="Q4" s="2" t="s">
        <v>50</v>
      </c>
      <c r="R4" s="2" t="s">
        <v>35</v>
      </c>
      <c r="S4" s="5">
        <v>6.68795135E8</v>
      </c>
      <c r="T4" s="2" t="s">
        <v>58</v>
      </c>
      <c r="U4" s="2" t="s">
        <v>38</v>
      </c>
      <c r="V4" s="2" t="s">
        <v>52</v>
      </c>
      <c r="W4" s="2" t="s">
        <v>53</v>
      </c>
      <c r="X4" s="2" t="s">
        <v>54</v>
      </c>
      <c r="Y4" s="2" t="s">
        <v>55</v>
      </c>
    </row>
    <row r="5">
      <c r="A5" s="1" t="b">
        <v>0</v>
      </c>
      <c r="B5" s="1" t="s">
        <v>25</v>
      </c>
      <c r="C5" s="1"/>
      <c r="D5" s="1"/>
      <c r="E5" s="1" t="s">
        <v>43</v>
      </c>
      <c r="F5" s="1"/>
      <c r="G5" s="2" t="s">
        <v>27</v>
      </c>
      <c r="H5" s="3"/>
      <c r="I5" s="4" t="s">
        <v>59</v>
      </c>
      <c r="J5" s="2" t="s">
        <v>60</v>
      </c>
      <c r="K5" s="5">
        <v>1.0</v>
      </c>
      <c r="L5" s="2" t="s">
        <v>46</v>
      </c>
      <c r="M5" s="6" t="b">
        <v>1</v>
      </c>
      <c r="N5" s="2" t="s">
        <v>47</v>
      </c>
      <c r="O5" s="2" t="s">
        <v>48</v>
      </c>
      <c r="P5" s="2" t="s">
        <v>49</v>
      </c>
      <c r="Q5" s="2" t="s">
        <v>50</v>
      </c>
      <c r="R5" s="2" t="s">
        <v>35</v>
      </c>
      <c r="S5" s="5">
        <v>6.64878588E8</v>
      </c>
      <c r="T5" s="2" t="s">
        <v>58</v>
      </c>
      <c r="U5" s="2" t="s">
        <v>38</v>
      </c>
      <c r="V5" s="2" t="s">
        <v>52</v>
      </c>
      <c r="W5" s="2" t="s">
        <v>53</v>
      </c>
      <c r="X5" s="2" t="s">
        <v>54</v>
      </c>
      <c r="Y5" s="2" t="s">
        <v>55</v>
      </c>
    </row>
    <row r="6">
      <c r="A6" s="1" t="b">
        <v>0</v>
      </c>
      <c r="B6" s="1" t="s">
        <v>25</v>
      </c>
      <c r="C6" s="1"/>
      <c r="D6" s="1"/>
      <c r="E6" s="1" t="s">
        <v>43</v>
      </c>
      <c r="F6" s="1"/>
      <c r="G6" s="2" t="s">
        <v>27</v>
      </c>
      <c r="H6" s="3"/>
      <c r="I6" s="4" t="s">
        <v>61</v>
      </c>
      <c r="J6" s="2" t="s">
        <v>62</v>
      </c>
      <c r="K6" s="5">
        <v>1.0</v>
      </c>
      <c r="L6" s="2" t="s">
        <v>46</v>
      </c>
      <c r="M6" s="6" t="b">
        <v>1</v>
      </c>
      <c r="N6" s="2" t="s">
        <v>47</v>
      </c>
      <c r="O6" s="2" t="s">
        <v>48</v>
      </c>
      <c r="P6" s="2" t="s">
        <v>49</v>
      </c>
      <c r="Q6" s="2" t="s">
        <v>50</v>
      </c>
      <c r="R6" s="2" t="s">
        <v>35</v>
      </c>
      <c r="S6" s="5">
        <v>6.73657024E8</v>
      </c>
      <c r="T6" s="2" t="s">
        <v>58</v>
      </c>
      <c r="U6" s="2" t="s">
        <v>38</v>
      </c>
      <c r="V6" s="2" t="s">
        <v>52</v>
      </c>
      <c r="W6" s="2" t="s">
        <v>53</v>
      </c>
      <c r="X6" s="2" t="s">
        <v>54</v>
      </c>
      <c r="Y6" s="2" t="s">
        <v>55</v>
      </c>
    </row>
    <row r="7">
      <c r="A7" s="1" t="b">
        <v>0</v>
      </c>
      <c r="B7" s="1" t="s">
        <v>25</v>
      </c>
      <c r="C7" s="1"/>
      <c r="D7" s="1" t="s">
        <v>26</v>
      </c>
      <c r="E7" s="1"/>
      <c r="F7" s="1" t="b">
        <v>1</v>
      </c>
      <c r="G7" s="2" t="s">
        <v>27</v>
      </c>
      <c r="H7" s="3"/>
      <c r="I7" s="4" t="s">
        <v>63</v>
      </c>
      <c r="J7" s="2" t="s">
        <v>64</v>
      </c>
      <c r="K7" s="5">
        <v>1.0</v>
      </c>
      <c r="L7" s="2" t="s">
        <v>65</v>
      </c>
      <c r="M7" s="6" t="b">
        <v>1</v>
      </c>
      <c r="N7" s="2" t="s">
        <v>66</v>
      </c>
      <c r="O7" s="2" t="s">
        <v>67</v>
      </c>
      <c r="P7" s="2" t="s">
        <v>68</v>
      </c>
      <c r="Q7" s="2" t="s">
        <v>69</v>
      </c>
      <c r="R7" s="2" t="s">
        <v>35</v>
      </c>
      <c r="S7" s="2" t="s">
        <v>70</v>
      </c>
      <c r="T7" s="2" t="s">
        <v>37</v>
      </c>
      <c r="U7" s="2" t="s">
        <v>38</v>
      </c>
      <c r="V7" s="2" t="s">
        <v>39</v>
      </c>
      <c r="W7" s="2" t="s">
        <v>71</v>
      </c>
      <c r="X7" s="2" t="s">
        <v>72</v>
      </c>
      <c r="Y7" s="2" t="s">
        <v>73</v>
      </c>
    </row>
    <row r="8">
      <c r="A8" s="1" t="b">
        <v>0</v>
      </c>
      <c r="B8" s="1"/>
      <c r="C8" s="1"/>
      <c r="D8" s="1"/>
      <c r="E8" s="1"/>
      <c r="F8" s="1" t="b">
        <v>1</v>
      </c>
      <c r="G8" s="2" t="s">
        <v>27</v>
      </c>
      <c r="H8" s="3"/>
      <c r="I8" s="4" t="s">
        <v>74</v>
      </c>
      <c r="J8" s="2" t="s">
        <v>75</v>
      </c>
      <c r="K8" s="5">
        <v>1.0</v>
      </c>
      <c r="L8" s="2" t="s">
        <v>65</v>
      </c>
      <c r="M8" s="6" t="b">
        <v>1</v>
      </c>
      <c r="N8" s="2" t="s">
        <v>76</v>
      </c>
      <c r="O8" s="2" t="s">
        <v>67</v>
      </c>
      <c r="P8" s="2" t="s">
        <v>68</v>
      </c>
      <c r="Q8" s="2" t="s">
        <v>69</v>
      </c>
      <c r="R8" s="2" t="s">
        <v>35</v>
      </c>
      <c r="S8" s="2" t="s">
        <v>77</v>
      </c>
      <c r="T8" s="2" t="s">
        <v>37</v>
      </c>
      <c r="U8" s="2" t="s">
        <v>38</v>
      </c>
      <c r="V8" s="2" t="s">
        <v>78</v>
      </c>
      <c r="W8" s="2" t="s">
        <v>79</v>
      </c>
      <c r="X8" s="2" t="s">
        <v>80</v>
      </c>
      <c r="Y8" s="2" t="s">
        <v>81</v>
      </c>
    </row>
    <row r="9">
      <c r="A9" s="1" t="b">
        <v>0</v>
      </c>
      <c r="B9" s="1"/>
      <c r="C9" s="1"/>
      <c r="D9" s="1"/>
      <c r="E9" s="1"/>
      <c r="F9" s="1" t="b">
        <v>1</v>
      </c>
      <c r="G9" s="2" t="s">
        <v>27</v>
      </c>
      <c r="H9" s="3"/>
      <c r="I9" s="4" t="s">
        <v>82</v>
      </c>
      <c r="J9" s="2" t="s">
        <v>83</v>
      </c>
      <c r="K9" s="5">
        <v>1.0</v>
      </c>
      <c r="L9" s="2" t="s">
        <v>84</v>
      </c>
      <c r="M9" s="6" t="b">
        <v>1</v>
      </c>
      <c r="N9" s="2" t="s">
        <v>85</v>
      </c>
      <c r="O9" s="2" t="s">
        <v>67</v>
      </c>
      <c r="P9" s="2" t="s">
        <v>68</v>
      </c>
      <c r="Q9" s="2" t="s">
        <v>86</v>
      </c>
      <c r="R9" s="2" t="s">
        <v>35</v>
      </c>
      <c r="S9" s="2" t="s">
        <v>87</v>
      </c>
      <c r="T9" s="2" t="s">
        <v>37</v>
      </c>
      <c r="U9" s="2" t="s">
        <v>38</v>
      </c>
      <c r="V9" s="2" t="s">
        <v>78</v>
      </c>
      <c r="W9" s="2" t="s">
        <v>88</v>
      </c>
      <c r="X9" s="2" t="s">
        <v>89</v>
      </c>
      <c r="Y9" s="2" t="s">
        <v>90</v>
      </c>
    </row>
    <row r="10">
      <c r="A10" s="1" t="b">
        <v>0</v>
      </c>
      <c r="B10" s="1" t="s">
        <v>25</v>
      </c>
      <c r="C10" s="1"/>
      <c r="D10" s="1" t="s">
        <v>26</v>
      </c>
      <c r="E10" s="1"/>
      <c r="F10" s="1" t="b">
        <v>1</v>
      </c>
      <c r="G10" s="2" t="s">
        <v>27</v>
      </c>
      <c r="H10" s="3"/>
      <c r="I10" s="4" t="s">
        <v>91</v>
      </c>
      <c r="J10" s="2" t="s">
        <v>92</v>
      </c>
      <c r="K10" s="5">
        <v>1.0</v>
      </c>
      <c r="L10" s="2" t="s">
        <v>65</v>
      </c>
      <c r="M10" s="6" t="b">
        <v>1</v>
      </c>
      <c r="N10" s="2" t="s">
        <v>66</v>
      </c>
      <c r="O10" s="2" t="s">
        <v>67</v>
      </c>
      <c r="P10" s="2" t="s">
        <v>68</v>
      </c>
      <c r="Q10" s="2" t="s">
        <v>69</v>
      </c>
      <c r="R10" s="2" t="s">
        <v>35</v>
      </c>
      <c r="S10" s="2" t="s">
        <v>93</v>
      </c>
      <c r="T10" s="2" t="s">
        <v>37</v>
      </c>
      <c r="U10" s="2" t="s">
        <v>38</v>
      </c>
      <c r="V10" s="2" t="s">
        <v>39</v>
      </c>
      <c r="W10" s="2" t="s">
        <v>94</v>
      </c>
      <c r="X10" s="2" t="s">
        <v>72</v>
      </c>
      <c r="Y10" s="2" t="s">
        <v>73</v>
      </c>
    </row>
    <row r="11">
      <c r="A11" s="1" t="b">
        <v>0</v>
      </c>
      <c r="B11" s="1" t="s">
        <v>25</v>
      </c>
      <c r="C11" s="1"/>
      <c r="D11" s="1" t="s">
        <v>26</v>
      </c>
      <c r="E11" s="1" t="s">
        <v>43</v>
      </c>
      <c r="F11" s="1"/>
      <c r="G11" s="2" t="s">
        <v>27</v>
      </c>
      <c r="H11" s="3"/>
      <c r="I11" s="4" t="s">
        <v>95</v>
      </c>
      <c r="J11" s="2" t="s">
        <v>96</v>
      </c>
      <c r="K11" s="5">
        <v>1.0</v>
      </c>
      <c r="L11" s="2" t="s">
        <v>46</v>
      </c>
      <c r="M11" s="6" t="b">
        <v>1</v>
      </c>
      <c r="N11" s="2" t="s">
        <v>97</v>
      </c>
      <c r="O11" s="2" t="s">
        <v>48</v>
      </c>
      <c r="P11" s="2" t="s">
        <v>49</v>
      </c>
      <c r="Q11" s="2" t="s">
        <v>50</v>
      </c>
      <c r="R11" s="2" t="s">
        <v>35</v>
      </c>
      <c r="S11" s="2" t="s">
        <v>98</v>
      </c>
      <c r="T11" s="2" t="s">
        <v>99</v>
      </c>
      <c r="U11" s="2" t="s">
        <v>38</v>
      </c>
      <c r="V11" s="2" t="s">
        <v>100</v>
      </c>
      <c r="W11" s="2" t="s">
        <v>101</v>
      </c>
      <c r="X11" s="2" t="s">
        <v>102</v>
      </c>
      <c r="Y11" s="2" t="s">
        <v>103</v>
      </c>
    </row>
    <row r="12">
      <c r="A12" s="1" t="b">
        <v>0</v>
      </c>
      <c r="B12" s="1" t="s">
        <v>104</v>
      </c>
      <c r="C12" s="1"/>
      <c r="D12" s="1"/>
      <c r="E12" s="1" t="s">
        <v>43</v>
      </c>
      <c r="F12" s="1"/>
      <c r="G12" s="2" t="s">
        <v>27</v>
      </c>
      <c r="H12" s="3"/>
      <c r="I12" s="4" t="s">
        <v>105</v>
      </c>
      <c r="J12" s="2" t="s">
        <v>106</v>
      </c>
      <c r="K12" s="5">
        <v>1.0</v>
      </c>
      <c r="L12" s="2" t="s">
        <v>30</v>
      </c>
      <c r="M12" s="6" t="b">
        <v>1</v>
      </c>
      <c r="N12" s="2" t="s">
        <v>107</v>
      </c>
      <c r="O12" s="2" t="s">
        <v>108</v>
      </c>
      <c r="P12" s="2" t="s">
        <v>109</v>
      </c>
      <c r="Q12" s="2" t="s">
        <v>34</v>
      </c>
      <c r="R12" s="2" t="s">
        <v>110</v>
      </c>
      <c r="S12" s="2" t="s">
        <v>111</v>
      </c>
      <c r="T12" s="2" t="s">
        <v>112</v>
      </c>
      <c r="U12" s="2" t="s">
        <v>113</v>
      </c>
      <c r="V12" s="2" t="s">
        <v>43</v>
      </c>
      <c r="W12" s="2" t="s">
        <v>101</v>
      </c>
      <c r="X12" s="2" t="s">
        <v>111</v>
      </c>
      <c r="Y12" s="2" t="s">
        <v>114</v>
      </c>
    </row>
    <row r="13">
      <c r="A13" s="1" t="b">
        <v>0</v>
      </c>
      <c r="B13" s="1" t="s">
        <v>104</v>
      </c>
      <c r="C13" s="1"/>
      <c r="D13" s="1"/>
      <c r="E13" s="1" t="s">
        <v>43</v>
      </c>
      <c r="F13" s="1"/>
      <c r="G13" s="2" t="s">
        <v>27</v>
      </c>
      <c r="H13" s="3"/>
      <c r="I13" s="4" t="s">
        <v>115</v>
      </c>
      <c r="J13" s="2" t="s">
        <v>116</v>
      </c>
      <c r="K13" s="5">
        <v>1.0</v>
      </c>
      <c r="L13" s="2" t="s">
        <v>30</v>
      </c>
      <c r="M13" s="6" t="b">
        <v>1</v>
      </c>
      <c r="N13" s="2" t="s">
        <v>117</v>
      </c>
      <c r="O13" s="2" t="s">
        <v>108</v>
      </c>
      <c r="P13" s="2" t="s">
        <v>109</v>
      </c>
      <c r="Q13" s="2" t="s">
        <v>34</v>
      </c>
      <c r="R13" s="2" t="s">
        <v>35</v>
      </c>
      <c r="S13" s="2" t="s">
        <v>118</v>
      </c>
      <c r="T13" s="2" t="s">
        <v>112</v>
      </c>
      <c r="U13" s="2" t="s">
        <v>113</v>
      </c>
      <c r="V13" s="2" t="s">
        <v>43</v>
      </c>
      <c r="W13" s="2" t="s">
        <v>101</v>
      </c>
      <c r="X13" s="2" t="s">
        <v>118</v>
      </c>
      <c r="Y13" s="2" t="s">
        <v>114</v>
      </c>
    </row>
    <row r="14">
      <c r="A14" s="1" t="b">
        <v>0</v>
      </c>
      <c r="B14" s="1"/>
      <c r="C14" s="1"/>
      <c r="D14" s="1"/>
      <c r="E14" s="1" t="s">
        <v>43</v>
      </c>
      <c r="F14" s="1"/>
      <c r="G14" s="2" t="s">
        <v>27</v>
      </c>
      <c r="H14" s="3"/>
      <c r="I14" s="4" t="s">
        <v>119</v>
      </c>
      <c r="J14" s="2" t="s">
        <v>120</v>
      </c>
      <c r="K14" s="5">
        <v>1.0</v>
      </c>
      <c r="L14" s="2" t="s">
        <v>30</v>
      </c>
      <c r="M14" s="6" t="b">
        <v>1</v>
      </c>
      <c r="N14" s="2" t="s">
        <v>121</v>
      </c>
      <c r="O14" s="2" t="s">
        <v>108</v>
      </c>
      <c r="P14" s="2" t="s">
        <v>109</v>
      </c>
      <c r="Q14" s="2" t="s">
        <v>34</v>
      </c>
      <c r="R14" s="2" t="s">
        <v>35</v>
      </c>
      <c r="S14" s="2" t="s">
        <v>122</v>
      </c>
      <c r="T14" s="2" t="s">
        <v>123</v>
      </c>
      <c r="U14" s="2" t="s">
        <v>38</v>
      </c>
      <c r="V14" s="2" t="s">
        <v>43</v>
      </c>
      <c r="W14" s="2" t="s">
        <v>101</v>
      </c>
      <c r="X14" s="2" t="s">
        <v>121</v>
      </c>
      <c r="Y14" s="2" t="s">
        <v>124</v>
      </c>
    </row>
    <row r="15">
      <c r="A15" s="1" t="b">
        <v>0</v>
      </c>
      <c r="B15" s="1" t="s">
        <v>25</v>
      </c>
      <c r="C15" s="1"/>
      <c r="D15" s="1" t="s">
        <v>26</v>
      </c>
      <c r="E15" s="1" t="s">
        <v>43</v>
      </c>
      <c r="F15" s="1"/>
      <c r="G15" s="2" t="s">
        <v>27</v>
      </c>
      <c r="H15" s="3"/>
      <c r="I15" s="4" t="s">
        <v>125</v>
      </c>
      <c r="J15" s="2" t="s">
        <v>126</v>
      </c>
      <c r="K15" s="5">
        <v>1.0</v>
      </c>
      <c r="L15" s="2" t="s">
        <v>46</v>
      </c>
      <c r="M15" s="6" t="b">
        <v>1</v>
      </c>
      <c r="N15" s="2" t="s">
        <v>127</v>
      </c>
      <c r="O15" s="2" t="s">
        <v>48</v>
      </c>
      <c r="P15" s="2" t="s">
        <v>49</v>
      </c>
      <c r="Q15" s="2" t="s">
        <v>50</v>
      </c>
      <c r="R15" s="2" t="s">
        <v>35</v>
      </c>
      <c r="S15" s="2" t="s">
        <v>128</v>
      </c>
      <c r="T15" s="2" t="s">
        <v>129</v>
      </c>
      <c r="U15" s="2" t="s">
        <v>38</v>
      </c>
      <c r="V15" s="2" t="s">
        <v>100</v>
      </c>
      <c r="W15" s="2" t="s">
        <v>130</v>
      </c>
      <c r="X15" s="2" t="s">
        <v>131</v>
      </c>
      <c r="Y15" s="2" t="s">
        <v>132</v>
      </c>
    </row>
    <row r="16">
      <c r="A16" s="1" t="b">
        <v>0</v>
      </c>
      <c r="B16" s="1" t="s">
        <v>25</v>
      </c>
      <c r="C16" s="1"/>
      <c r="D16" s="1" t="s">
        <v>26</v>
      </c>
      <c r="E16" s="1" t="s">
        <v>43</v>
      </c>
      <c r="F16" s="1"/>
      <c r="G16" s="2" t="s">
        <v>27</v>
      </c>
      <c r="H16" s="3"/>
      <c r="I16" s="4" t="s">
        <v>133</v>
      </c>
      <c r="J16" s="2" t="s">
        <v>134</v>
      </c>
      <c r="K16" s="5">
        <v>1.0</v>
      </c>
      <c r="L16" s="2" t="s">
        <v>46</v>
      </c>
      <c r="M16" s="6" t="b">
        <v>1</v>
      </c>
      <c r="N16" s="2" t="s">
        <v>127</v>
      </c>
      <c r="O16" s="2" t="s">
        <v>48</v>
      </c>
      <c r="P16" s="2" t="s">
        <v>49</v>
      </c>
      <c r="Q16" s="2" t="s">
        <v>50</v>
      </c>
      <c r="R16" s="2" t="s">
        <v>35</v>
      </c>
      <c r="S16" s="2" t="s">
        <v>135</v>
      </c>
      <c r="T16" s="2" t="s">
        <v>136</v>
      </c>
      <c r="U16" s="2" t="s">
        <v>38</v>
      </c>
      <c r="V16" s="2" t="s">
        <v>100</v>
      </c>
      <c r="W16" s="2" t="s">
        <v>130</v>
      </c>
      <c r="X16" s="2" t="s">
        <v>131</v>
      </c>
      <c r="Y16" s="2" t="s">
        <v>132</v>
      </c>
    </row>
    <row r="17">
      <c r="A17" s="1" t="b">
        <v>0</v>
      </c>
      <c r="B17" s="1"/>
      <c r="C17" s="1"/>
      <c r="D17" s="1"/>
      <c r="E17" s="1"/>
      <c r="F17" s="1" t="b">
        <v>1</v>
      </c>
      <c r="G17" s="2" t="s">
        <v>27</v>
      </c>
      <c r="H17" s="3"/>
      <c r="I17" s="4" t="s">
        <v>137</v>
      </c>
      <c r="J17" s="2" t="s">
        <v>138</v>
      </c>
      <c r="K17" s="5">
        <v>1.0</v>
      </c>
      <c r="L17" s="2" t="s">
        <v>65</v>
      </c>
      <c r="M17" s="6" t="b">
        <v>1</v>
      </c>
      <c r="N17" s="2" t="s">
        <v>76</v>
      </c>
      <c r="O17" s="2" t="s">
        <v>67</v>
      </c>
      <c r="P17" s="2" t="s">
        <v>68</v>
      </c>
      <c r="Q17" s="2" t="s">
        <v>69</v>
      </c>
      <c r="R17" s="2" t="s">
        <v>35</v>
      </c>
      <c r="S17" s="2" t="s">
        <v>139</v>
      </c>
      <c r="T17" s="2" t="s">
        <v>37</v>
      </c>
      <c r="U17" s="2" t="s">
        <v>38</v>
      </c>
      <c r="V17" s="2" t="s">
        <v>78</v>
      </c>
      <c r="W17" s="2" t="s">
        <v>140</v>
      </c>
      <c r="X17" s="2" t="s">
        <v>80</v>
      </c>
      <c r="Y17" s="2" t="s">
        <v>81</v>
      </c>
    </row>
    <row r="18">
      <c r="A18" s="1" t="b">
        <v>0</v>
      </c>
      <c r="B18" s="1" t="s">
        <v>25</v>
      </c>
      <c r="C18" s="1"/>
      <c r="D18" s="1" t="s">
        <v>141</v>
      </c>
      <c r="E18" s="1"/>
      <c r="F18" s="1" t="b">
        <v>1</v>
      </c>
      <c r="G18" s="2" t="s">
        <v>27</v>
      </c>
      <c r="H18" s="3"/>
      <c r="I18" s="4" t="s">
        <v>142</v>
      </c>
      <c r="J18" s="2" t="s">
        <v>143</v>
      </c>
      <c r="K18" s="5">
        <v>1.0</v>
      </c>
      <c r="L18" s="2" t="s">
        <v>30</v>
      </c>
      <c r="M18" s="6" t="b">
        <v>1</v>
      </c>
      <c r="N18" s="2" t="s">
        <v>144</v>
      </c>
      <c r="O18" s="2" t="s">
        <v>67</v>
      </c>
      <c r="P18" s="2" t="s">
        <v>68</v>
      </c>
      <c r="Q18" s="2" t="s">
        <v>34</v>
      </c>
      <c r="R18" s="2" t="s">
        <v>35</v>
      </c>
      <c r="S18" s="2" t="s">
        <v>145</v>
      </c>
      <c r="T18" s="2" t="s">
        <v>37</v>
      </c>
      <c r="U18" s="2" t="s">
        <v>38</v>
      </c>
      <c r="V18" s="2" t="s">
        <v>146</v>
      </c>
      <c r="W18" s="2" t="s">
        <v>147</v>
      </c>
      <c r="X18" s="2" t="s">
        <v>148</v>
      </c>
      <c r="Y18" s="2" t="s">
        <v>81</v>
      </c>
    </row>
    <row r="19">
      <c r="A19" s="1" t="b">
        <v>0</v>
      </c>
      <c r="B19" s="1" t="s">
        <v>25</v>
      </c>
      <c r="C19" s="1"/>
      <c r="D19" s="1" t="s">
        <v>141</v>
      </c>
      <c r="E19" s="1"/>
      <c r="F19" s="1" t="b">
        <v>1</v>
      </c>
      <c r="G19" s="2" t="s">
        <v>27</v>
      </c>
      <c r="H19" s="3"/>
      <c r="I19" s="4" t="s">
        <v>149</v>
      </c>
      <c r="J19" s="2" t="s">
        <v>150</v>
      </c>
      <c r="K19" s="5">
        <v>1.0</v>
      </c>
      <c r="L19" s="2" t="s">
        <v>30</v>
      </c>
      <c r="M19" s="6" t="b">
        <v>1</v>
      </c>
      <c r="N19" s="2" t="s">
        <v>151</v>
      </c>
      <c r="O19" s="2" t="s">
        <v>67</v>
      </c>
      <c r="P19" s="2" t="s">
        <v>68</v>
      </c>
      <c r="Q19" s="2" t="s">
        <v>34</v>
      </c>
      <c r="R19" s="2" t="s">
        <v>35</v>
      </c>
      <c r="S19" s="2" t="s">
        <v>152</v>
      </c>
      <c r="T19" s="2" t="s">
        <v>112</v>
      </c>
      <c r="U19" s="2" t="s">
        <v>38</v>
      </c>
      <c r="V19" s="2" t="s">
        <v>146</v>
      </c>
      <c r="W19" s="2" t="s">
        <v>153</v>
      </c>
      <c r="X19" s="2" t="s">
        <v>154</v>
      </c>
      <c r="Y19" s="2" t="s">
        <v>155</v>
      </c>
    </row>
    <row r="20">
      <c r="A20" s="1" t="b">
        <v>0</v>
      </c>
      <c r="B20" s="1" t="s">
        <v>25</v>
      </c>
      <c r="C20" s="1"/>
      <c r="D20" s="1" t="s">
        <v>141</v>
      </c>
      <c r="E20" s="1"/>
      <c r="F20" s="1" t="b">
        <v>1</v>
      </c>
      <c r="G20" s="2" t="s">
        <v>27</v>
      </c>
      <c r="H20" s="3"/>
      <c r="I20" s="4" t="s">
        <v>156</v>
      </c>
      <c r="J20" s="2" t="s">
        <v>157</v>
      </c>
      <c r="K20" s="5">
        <v>1.0</v>
      </c>
      <c r="L20" s="2" t="s">
        <v>65</v>
      </c>
      <c r="M20" s="6" t="b">
        <v>1</v>
      </c>
      <c r="N20" s="2" t="s">
        <v>76</v>
      </c>
      <c r="O20" s="2" t="s">
        <v>67</v>
      </c>
      <c r="P20" s="2" t="s">
        <v>68</v>
      </c>
      <c r="Q20" s="2" t="s">
        <v>69</v>
      </c>
      <c r="R20" s="2" t="s">
        <v>35</v>
      </c>
      <c r="S20" s="2" t="s">
        <v>158</v>
      </c>
      <c r="T20" s="2" t="s">
        <v>37</v>
      </c>
      <c r="U20" s="2" t="s">
        <v>38</v>
      </c>
      <c r="V20" s="2" t="s">
        <v>146</v>
      </c>
      <c r="W20" s="2" t="s">
        <v>159</v>
      </c>
      <c r="X20" s="2" t="s">
        <v>80</v>
      </c>
      <c r="Y20" s="2" t="s">
        <v>81</v>
      </c>
    </row>
    <row r="21">
      <c r="A21" s="1" t="b">
        <v>0</v>
      </c>
      <c r="B21" s="1" t="s">
        <v>25</v>
      </c>
      <c r="C21" s="1"/>
      <c r="D21" s="1" t="s">
        <v>26</v>
      </c>
      <c r="E21" s="1"/>
      <c r="F21" s="1" t="b">
        <v>1</v>
      </c>
      <c r="G21" s="2" t="s">
        <v>27</v>
      </c>
      <c r="H21" s="3"/>
      <c r="I21" s="4" t="s">
        <v>160</v>
      </c>
      <c r="J21" s="2" t="s">
        <v>161</v>
      </c>
      <c r="K21" s="5">
        <v>1.0</v>
      </c>
      <c r="L21" s="2" t="s">
        <v>65</v>
      </c>
      <c r="M21" s="6" t="b">
        <v>1</v>
      </c>
      <c r="N21" s="2" t="s">
        <v>162</v>
      </c>
      <c r="O21" s="2" t="s">
        <v>67</v>
      </c>
      <c r="P21" s="2" t="s">
        <v>68</v>
      </c>
      <c r="Q21" s="2" t="s">
        <v>69</v>
      </c>
      <c r="R21" s="2" t="s">
        <v>35</v>
      </c>
      <c r="S21" s="2" t="s">
        <v>163</v>
      </c>
      <c r="T21" s="2" t="s">
        <v>112</v>
      </c>
      <c r="U21" s="2" t="s">
        <v>38</v>
      </c>
      <c r="V21" s="2" t="s">
        <v>39</v>
      </c>
      <c r="W21" s="2" t="s">
        <v>164</v>
      </c>
      <c r="X21" s="2" t="s">
        <v>165</v>
      </c>
      <c r="Y21" s="2" t="s">
        <v>166</v>
      </c>
    </row>
    <row r="22">
      <c r="A22" s="1" t="b">
        <v>0</v>
      </c>
      <c r="B22" s="1"/>
      <c r="C22" s="1"/>
      <c r="D22" s="1"/>
      <c r="E22" s="1"/>
      <c r="F22" s="1"/>
      <c r="G22" s="2" t="s">
        <v>27</v>
      </c>
      <c r="H22" s="3"/>
      <c r="I22" s="4" t="s">
        <v>167</v>
      </c>
      <c r="J22" s="2" t="s">
        <v>168</v>
      </c>
      <c r="K22" s="5">
        <v>1.0</v>
      </c>
      <c r="L22" s="2" t="s">
        <v>84</v>
      </c>
      <c r="M22" s="6" t="b">
        <v>1</v>
      </c>
      <c r="N22" s="2" t="s">
        <v>169</v>
      </c>
      <c r="O22" s="2" t="s">
        <v>32</v>
      </c>
      <c r="P22" s="2" t="s">
        <v>33</v>
      </c>
      <c r="Q22" s="2" t="s">
        <v>86</v>
      </c>
      <c r="R22" s="2" t="s">
        <v>35</v>
      </c>
      <c r="S22" s="2" t="s">
        <v>170</v>
      </c>
      <c r="T22" s="2" t="s">
        <v>37</v>
      </c>
      <c r="U22" s="2" t="s">
        <v>38</v>
      </c>
      <c r="V22" s="2" t="s">
        <v>78</v>
      </c>
      <c r="W22" s="2" t="s">
        <v>171</v>
      </c>
      <c r="X22" s="2" t="s">
        <v>172</v>
      </c>
      <c r="Y22" s="2" t="s">
        <v>173</v>
      </c>
    </row>
    <row r="23">
      <c r="A23" s="1" t="b">
        <v>0</v>
      </c>
      <c r="B23" s="1"/>
      <c r="C23" s="1"/>
      <c r="D23" s="1"/>
      <c r="E23" s="1"/>
      <c r="F23" s="1"/>
      <c r="G23" s="2" t="s">
        <v>27</v>
      </c>
      <c r="H23" s="3"/>
      <c r="I23" s="4" t="s">
        <v>174</v>
      </c>
      <c r="J23" s="2" t="s">
        <v>175</v>
      </c>
      <c r="K23" s="5">
        <v>1.0</v>
      </c>
      <c r="L23" s="2" t="s">
        <v>84</v>
      </c>
      <c r="M23" s="6" t="b">
        <v>1</v>
      </c>
      <c r="N23" s="2" t="s">
        <v>176</v>
      </c>
      <c r="O23" s="2" t="s">
        <v>67</v>
      </c>
      <c r="P23" s="2" t="s">
        <v>33</v>
      </c>
      <c r="Q23" s="2" t="s">
        <v>86</v>
      </c>
      <c r="R23" s="2" t="s">
        <v>35</v>
      </c>
      <c r="S23" s="2" t="s">
        <v>177</v>
      </c>
      <c r="T23" s="2" t="s">
        <v>37</v>
      </c>
      <c r="U23" s="2" t="s">
        <v>38</v>
      </c>
      <c r="V23" s="2" t="s">
        <v>78</v>
      </c>
      <c r="W23" s="2" t="s">
        <v>178</v>
      </c>
      <c r="X23" s="2" t="s">
        <v>179</v>
      </c>
      <c r="Y23" s="2" t="s">
        <v>180</v>
      </c>
    </row>
    <row r="24">
      <c r="A24" s="1" t="b">
        <v>0</v>
      </c>
      <c r="B24" s="1" t="s">
        <v>25</v>
      </c>
      <c r="C24" s="1"/>
      <c r="D24" s="1" t="s">
        <v>141</v>
      </c>
      <c r="E24" s="1"/>
      <c r="F24" s="1" t="b">
        <v>1</v>
      </c>
      <c r="G24" s="2" t="s">
        <v>27</v>
      </c>
      <c r="H24" s="3"/>
      <c r="I24" s="4" t="s">
        <v>181</v>
      </c>
      <c r="J24" s="2" t="s">
        <v>182</v>
      </c>
      <c r="K24" s="5">
        <v>1.0</v>
      </c>
      <c r="L24" s="2" t="s">
        <v>65</v>
      </c>
      <c r="M24" s="6" t="b">
        <v>1</v>
      </c>
      <c r="N24" s="2" t="s">
        <v>76</v>
      </c>
      <c r="O24" s="2" t="s">
        <v>67</v>
      </c>
      <c r="P24" s="2" t="s">
        <v>68</v>
      </c>
      <c r="Q24" s="2" t="s">
        <v>69</v>
      </c>
      <c r="R24" s="2" t="s">
        <v>35</v>
      </c>
      <c r="S24" s="2" t="s">
        <v>183</v>
      </c>
      <c r="T24" s="2" t="s">
        <v>37</v>
      </c>
      <c r="U24" s="2" t="s">
        <v>38</v>
      </c>
      <c r="V24" s="2" t="s">
        <v>146</v>
      </c>
      <c r="W24" s="2" t="s">
        <v>184</v>
      </c>
      <c r="X24" s="2" t="s">
        <v>80</v>
      </c>
      <c r="Y24" s="2" t="s">
        <v>81</v>
      </c>
    </row>
    <row r="25">
      <c r="A25" s="1" t="b">
        <v>0</v>
      </c>
      <c r="B25" s="1" t="s">
        <v>25</v>
      </c>
      <c r="C25" s="1"/>
      <c r="D25" s="1" t="s">
        <v>141</v>
      </c>
      <c r="E25" s="1"/>
      <c r="F25" s="1" t="b">
        <v>1</v>
      </c>
      <c r="G25" s="2" t="s">
        <v>27</v>
      </c>
      <c r="H25" s="3"/>
      <c r="I25" s="4" t="s">
        <v>185</v>
      </c>
      <c r="J25" s="2" t="s">
        <v>186</v>
      </c>
      <c r="K25" s="5">
        <v>1.0</v>
      </c>
      <c r="L25" s="2" t="s">
        <v>65</v>
      </c>
      <c r="M25" s="6" t="b">
        <v>1</v>
      </c>
      <c r="N25" s="2" t="s">
        <v>76</v>
      </c>
      <c r="O25" s="2" t="s">
        <v>67</v>
      </c>
      <c r="P25" s="2" t="s">
        <v>68</v>
      </c>
      <c r="Q25" s="2" t="s">
        <v>69</v>
      </c>
      <c r="R25" s="2" t="s">
        <v>35</v>
      </c>
      <c r="S25" s="2" t="s">
        <v>187</v>
      </c>
      <c r="T25" s="2" t="s">
        <v>37</v>
      </c>
      <c r="U25" s="2" t="s">
        <v>38</v>
      </c>
      <c r="V25" s="2" t="s">
        <v>146</v>
      </c>
      <c r="W25" s="2" t="s">
        <v>184</v>
      </c>
      <c r="X25" s="2" t="s">
        <v>80</v>
      </c>
      <c r="Y25" s="2" t="s">
        <v>81</v>
      </c>
    </row>
    <row r="26">
      <c r="A26" s="1" t="b">
        <v>0</v>
      </c>
      <c r="B26" s="1"/>
      <c r="C26" s="1"/>
      <c r="D26" s="1"/>
      <c r="E26" s="1"/>
      <c r="F26" s="1"/>
      <c r="G26" s="2" t="s">
        <v>27</v>
      </c>
      <c r="H26" s="3"/>
      <c r="I26" s="4" t="s">
        <v>188</v>
      </c>
      <c r="J26" s="2" t="s">
        <v>189</v>
      </c>
      <c r="K26" s="5">
        <v>1.0</v>
      </c>
      <c r="L26" s="2" t="s">
        <v>30</v>
      </c>
      <c r="M26" s="6" t="b">
        <v>1</v>
      </c>
      <c r="N26" s="2" t="s">
        <v>190</v>
      </c>
      <c r="O26" s="2" t="s">
        <v>67</v>
      </c>
      <c r="P26" s="2" t="s">
        <v>33</v>
      </c>
      <c r="Q26" s="2" t="s">
        <v>34</v>
      </c>
      <c r="R26" s="2" t="s">
        <v>35</v>
      </c>
      <c r="S26" s="2" t="s">
        <v>191</v>
      </c>
      <c r="T26" s="2" t="s">
        <v>37</v>
      </c>
      <c r="U26" s="2" t="s">
        <v>38</v>
      </c>
      <c r="V26" s="2" t="s">
        <v>112</v>
      </c>
      <c r="W26" s="2" t="s">
        <v>192</v>
      </c>
      <c r="X26" s="2" t="s">
        <v>193</v>
      </c>
      <c r="Y26" s="2" t="s">
        <v>42</v>
      </c>
    </row>
    <row r="27">
      <c r="A27" s="1" t="b">
        <v>0</v>
      </c>
      <c r="B27" s="1" t="s">
        <v>25</v>
      </c>
      <c r="C27" s="1"/>
      <c r="D27" s="1" t="s">
        <v>141</v>
      </c>
      <c r="E27" s="1"/>
      <c r="F27" s="1" t="b">
        <v>1</v>
      </c>
      <c r="G27" s="2" t="s">
        <v>27</v>
      </c>
      <c r="H27" s="3"/>
      <c r="I27" s="4" t="s">
        <v>194</v>
      </c>
      <c r="J27" s="2" t="s">
        <v>195</v>
      </c>
      <c r="K27" s="5">
        <v>1.0</v>
      </c>
      <c r="L27" s="2" t="s">
        <v>65</v>
      </c>
      <c r="M27" s="6" t="b">
        <v>1</v>
      </c>
      <c r="N27" s="2" t="s">
        <v>162</v>
      </c>
      <c r="O27" s="2" t="s">
        <v>67</v>
      </c>
      <c r="P27" s="2" t="s">
        <v>68</v>
      </c>
      <c r="Q27" s="2" t="s">
        <v>69</v>
      </c>
      <c r="R27" s="2" t="s">
        <v>35</v>
      </c>
      <c r="S27" s="2" t="s">
        <v>196</v>
      </c>
      <c r="T27" s="2" t="s">
        <v>112</v>
      </c>
      <c r="U27" s="2" t="s">
        <v>38</v>
      </c>
      <c r="V27" s="2" t="s">
        <v>146</v>
      </c>
      <c r="W27" s="2" t="s">
        <v>197</v>
      </c>
      <c r="X27" s="2" t="s">
        <v>165</v>
      </c>
      <c r="Y27" s="2" t="s">
        <v>166</v>
      </c>
    </row>
    <row r="28">
      <c r="A28" s="1" t="b">
        <v>0</v>
      </c>
      <c r="B28" s="1"/>
      <c r="C28" s="1"/>
      <c r="D28" s="1"/>
      <c r="E28" s="1"/>
      <c r="F28" s="1"/>
      <c r="G28" s="2" t="s">
        <v>27</v>
      </c>
      <c r="H28" s="3"/>
      <c r="I28" s="4" t="s">
        <v>198</v>
      </c>
      <c r="J28" s="2" t="s">
        <v>199</v>
      </c>
      <c r="K28" s="5">
        <v>1.0</v>
      </c>
      <c r="L28" s="2" t="s">
        <v>84</v>
      </c>
      <c r="M28" s="6" t="b">
        <v>1</v>
      </c>
      <c r="N28" s="2" t="s">
        <v>200</v>
      </c>
      <c r="O28" s="2" t="s">
        <v>32</v>
      </c>
      <c r="P28" s="2" t="s">
        <v>33</v>
      </c>
      <c r="Q28" s="2" t="s">
        <v>86</v>
      </c>
      <c r="R28" s="2" t="s">
        <v>35</v>
      </c>
      <c r="S28" s="2" t="s">
        <v>201</v>
      </c>
      <c r="T28" s="2" t="s">
        <v>37</v>
      </c>
      <c r="U28" s="2" t="s">
        <v>38</v>
      </c>
      <c r="V28" s="2" t="s">
        <v>78</v>
      </c>
      <c r="W28" s="2" t="s">
        <v>202</v>
      </c>
      <c r="X28" s="2" t="s">
        <v>203</v>
      </c>
      <c r="Y28" s="2" t="s">
        <v>173</v>
      </c>
    </row>
    <row r="29">
      <c r="A29" s="1" t="b">
        <v>0</v>
      </c>
      <c r="B29" s="1"/>
      <c r="C29" s="1"/>
      <c r="D29" s="1"/>
      <c r="E29" s="1"/>
      <c r="F29" s="1"/>
      <c r="G29" s="2" t="s">
        <v>27</v>
      </c>
      <c r="H29" s="3"/>
      <c r="I29" s="4" t="s">
        <v>204</v>
      </c>
      <c r="J29" s="2" t="s">
        <v>205</v>
      </c>
      <c r="K29" s="5">
        <v>1.0</v>
      </c>
      <c r="L29" s="2" t="s">
        <v>84</v>
      </c>
      <c r="M29" s="6" t="b">
        <v>1</v>
      </c>
      <c r="N29" s="2" t="s">
        <v>169</v>
      </c>
      <c r="O29" s="2" t="s">
        <v>32</v>
      </c>
      <c r="P29" s="2" t="s">
        <v>33</v>
      </c>
      <c r="Q29" s="2" t="s">
        <v>86</v>
      </c>
      <c r="R29" s="2" t="s">
        <v>35</v>
      </c>
      <c r="S29" s="2" t="s">
        <v>206</v>
      </c>
      <c r="T29" s="2" t="s">
        <v>37</v>
      </c>
      <c r="U29" s="2" t="s">
        <v>38</v>
      </c>
      <c r="V29" s="2" t="s">
        <v>78</v>
      </c>
      <c r="W29" s="2" t="s">
        <v>202</v>
      </c>
      <c r="X29" s="2" t="s">
        <v>172</v>
      </c>
      <c r="Y29" s="2" t="s">
        <v>173</v>
      </c>
    </row>
    <row r="30">
      <c r="A30" s="1" t="b">
        <v>0</v>
      </c>
      <c r="B30" s="1"/>
      <c r="C30" s="1"/>
      <c r="D30" s="1"/>
      <c r="E30" s="1"/>
      <c r="F30" s="1"/>
      <c r="G30" s="2" t="s">
        <v>27</v>
      </c>
      <c r="H30" s="3"/>
      <c r="I30" s="4" t="s">
        <v>207</v>
      </c>
      <c r="J30" s="2" t="s">
        <v>208</v>
      </c>
      <c r="K30" s="5">
        <v>1.0</v>
      </c>
      <c r="L30" s="2" t="s">
        <v>84</v>
      </c>
      <c r="M30" s="6" t="b">
        <v>1</v>
      </c>
      <c r="N30" s="2" t="s">
        <v>169</v>
      </c>
      <c r="O30" s="2" t="s">
        <v>32</v>
      </c>
      <c r="P30" s="2" t="s">
        <v>33</v>
      </c>
      <c r="Q30" s="2" t="s">
        <v>86</v>
      </c>
      <c r="R30" s="2" t="s">
        <v>35</v>
      </c>
      <c r="S30" s="2" t="s">
        <v>209</v>
      </c>
      <c r="T30" s="2" t="s">
        <v>37</v>
      </c>
      <c r="U30" s="2" t="s">
        <v>38</v>
      </c>
      <c r="V30" s="2" t="s">
        <v>78</v>
      </c>
      <c r="W30" s="2" t="s">
        <v>202</v>
      </c>
      <c r="X30" s="2" t="s">
        <v>172</v>
      </c>
      <c r="Y30" s="2" t="s">
        <v>173</v>
      </c>
    </row>
    <row r="31">
      <c r="A31" s="1" t="b">
        <v>0</v>
      </c>
      <c r="B31" s="1" t="s">
        <v>25</v>
      </c>
      <c r="C31" s="1"/>
      <c r="D31" s="1" t="s">
        <v>141</v>
      </c>
      <c r="E31" s="1"/>
      <c r="F31" s="1"/>
      <c r="G31" s="2" t="s">
        <v>27</v>
      </c>
      <c r="H31" s="3"/>
      <c r="I31" s="4" t="s">
        <v>210</v>
      </c>
      <c r="J31" s="2" t="s">
        <v>211</v>
      </c>
      <c r="K31" s="5">
        <v>1.0</v>
      </c>
      <c r="L31" s="2" t="s">
        <v>30</v>
      </c>
      <c r="M31" s="6" t="b">
        <v>1</v>
      </c>
      <c r="N31" s="2" t="s">
        <v>212</v>
      </c>
      <c r="O31" s="2" t="s">
        <v>108</v>
      </c>
      <c r="P31" s="2" t="s">
        <v>109</v>
      </c>
      <c r="Q31" s="2" t="s">
        <v>34</v>
      </c>
      <c r="R31" s="2" t="s">
        <v>35</v>
      </c>
      <c r="S31" s="2" t="s">
        <v>213</v>
      </c>
      <c r="U31" s="2" t="s">
        <v>38</v>
      </c>
      <c r="V31" s="2" t="s">
        <v>146</v>
      </c>
      <c r="W31" s="2" t="s">
        <v>214</v>
      </c>
      <c r="X31" s="2" t="s">
        <v>215</v>
      </c>
      <c r="Y31" s="2" t="s">
        <v>114</v>
      </c>
    </row>
    <row r="32">
      <c r="A32" s="1" t="b">
        <v>0</v>
      </c>
      <c r="B32" s="1" t="s">
        <v>104</v>
      </c>
      <c r="C32" s="1"/>
      <c r="D32" s="1"/>
      <c r="E32" s="1" t="s">
        <v>43</v>
      </c>
      <c r="F32" s="1"/>
      <c r="G32" s="2" t="s">
        <v>27</v>
      </c>
      <c r="H32" s="3"/>
      <c r="I32" s="4" t="s">
        <v>216</v>
      </c>
      <c r="J32" s="2" t="s">
        <v>217</v>
      </c>
      <c r="K32" s="5">
        <v>1.0</v>
      </c>
      <c r="L32" s="2" t="s">
        <v>30</v>
      </c>
      <c r="M32" s="6" t="b">
        <v>1</v>
      </c>
      <c r="N32" s="2" t="s">
        <v>218</v>
      </c>
      <c r="O32" s="2" t="s">
        <v>108</v>
      </c>
      <c r="P32" s="2" t="s">
        <v>109</v>
      </c>
      <c r="Q32" s="2" t="s">
        <v>34</v>
      </c>
      <c r="R32" s="2" t="s">
        <v>35</v>
      </c>
      <c r="S32" s="2" t="s">
        <v>219</v>
      </c>
      <c r="T32" s="2" t="s">
        <v>112</v>
      </c>
      <c r="U32" s="2" t="s">
        <v>113</v>
      </c>
      <c r="V32" s="2" t="s">
        <v>43</v>
      </c>
      <c r="W32" s="2" t="s">
        <v>214</v>
      </c>
      <c r="X32" s="2" t="s">
        <v>219</v>
      </c>
      <c r="Y32" s="2" t="s">
        <v>114</v>
      </c>
    </row>
    <row r="33">
      <c r="A33" s="1" t="b">
        <v>0</v>
      </c>
      <c r="B33" s="1" t="s">
        <v>25</v>
      </c>
      <c r="C33" s="1"/>
      <c r="D33" s="1"/>
      <c r="E33" s="1" t="s">
        <v>43</v>
      </c>
      <c r="F33" s="1"/>
      <c r="G33" s="2" t="s">
        <v>27</v>
      </c>
      <c r="H33" s="3"/>
      <c r="I33" s="4" t="s">
        <v>220</v>
      </c>
      <c r="J33" s="2" t="s">
        <v>221</v>
      </c>
      <c r="K33" s="5">
        <v>1.0</v>
      </c>
      <c r="L33" s="2" t="s">
        <v>46</v>
      </c>
      <c r="M33" s="6" t="b">
        <v>1</v>
      </c>
      <c r="N33" s="2" t="s">
        <v>47</v>
      </c>
      <c r="O33" s="2" t="s">
        <v>48</v>
      </c>
      <c r="P33" s="2" t="s">
        <v>49</v>
      </c>
      <c r="Q33" s="2" t="s">
        <v>50</v>
      </c>
      <c r="R33" s="2" t="s">
        <v>35</v>
      </c>
      <c r="S33" s="5">
        <v>6.67473684E8</v>
      </c>
      <c r="T33" s="2" t="s">
        <v>222</v>
      </c>
      <c r="U33" s="2" t="s">
        <v>38</v>
      </c>
      <c r="V33" s="2" t="s">
        <v>52</v>
      </c>
      <c r="W33" s="2" t="s">
        <v>223</v>
      </c>
      <c r="X33" s="2" t="s">
        <v>54</v>
      </c>
      <c r="Y33" s="2" t="s">
        <v>55</v>
      </c>
    </row>
    <row r="34">
      <c r="A34" s="1" t="b">
        <v>0</v>
      </c>
      <c r="B34" s="1" t="s">
        <v>25</v>
      </c>
      <c r="C34" s="1"/>
      <c r="D34" s="1"/>
      <c r="E34" s="1" t="s">
        <v>43</v>
      </c>
      <c r="F34" s="1"/>
      <c r="G34" s="2" t="s">
        <v>27</v>
      </c>
      <c r="H34" s="3"/>
      <c r="I34" s="4" t="s">
        <v>224</v>
      </c>
      <c r="J34" s="2" t="s">
        <v>225</v>
      </c>
      <c r="K34" s="5">
        <v>1.0</v>
      </c>
      <c r="L34" s="2" t="s">
        <v>46</v>
      </c>
      <c r="M34" s="6" t="b">
        <v>1</v>
      </c>
      <c r="N34" s="2" t="s">
        <v>47</v>
      </c>
      <c r="O34" s="2" t="s">
        <v>48</v>
      </c>
      <c r="P34" s="2" t="s">
        <v>49</v>
      </c>
      <c r="Q34" s="2" t="s">
        <v>50</v>
      </c>
      <c r="R34" s="2" t="s">
        <v>35</v>
      </c>
      <c r="S34" s="5">
        <v>6.69676879E8</v>
      </c>
      <c r="T34" s="2" t="s">
        <v>226</v>
      </c>
      <c r="U34" s="2" t="s">
        <v>38</v>
      </c>
      <c r="V34" s="2" t="s">
        <v>52</v>
      </c>
      <c r="W34" s="2" t="s">
        <v>223</v>
      </c>
      <c r="X34" s="2" t="s">
        <v>54</v>
      </c>
      <c r="Y34" s="2" t="s">
        <v>55</v>
      </c>
    </row>
    <row r="35">
      <c r="A35" s="1" t="b">
        <v>0</v>
      </c>
      <c r="B35" s="1" t="s">
        <v>25</v>
      </c>
      <c r="C35" s="1"/>
      <c r="D35" s="1" t="s">
        <v>141</v>
      </c>
      <c r="E35" s="1"/>
      <c r="F35" s="1" t="b">
        <v>1</v>
      </c>
      <c r="G35" s="2" t="s">
        <v>27</v>
      </c>
      <c r="H35" s="3"/>
      <c r="I35" s="4" t="s">
        <v>227</v>
      </c>
      <c r="J35" s="2" t="s">
        <v>228</v>
      </c>
      <c r="K35" s="5">
        <v>1.0</v>
      </c>
      <c r="L35" s="2" t="s">
        <v>30</v>
      </c>
      <c r="M35" s="6" t="b">
        <v>1</v>
      </c>
      <c r="N35" s="2" t="s">
        <v>144</v>
      </c>
      <c r="O35" s="2" t="s">
        <v>67</v>
      </c>
      <c r="P35" s="2" t="s">
        <v>68</v>
      </c>
      <c r="Q35" s="2" t="s">
        <v>34</v>
      </c>
      <c r="R35" s="2" t="s">
        <v>35</v>
      </c>
      <c r="S35" s="2" t="s">
        <v>229</v>
      </c>
      <c r="T35" s="2" t="s">
        <v>37</v>
      </c>
      <c r="U35" s="2" t="s">
        <v>38</v>
      </c>
      <c r="V35" s="2" t="s">
        <v>146</v>
      </c>
      <c r="W35" s="2" t="s">
        <v>230</v>
      </c>
      <c r="X35" s="2" t="s">
        <v>148</v>
      </c>
      <c r="Y35" s="2" t="s">
        <v>81</v>
      </c>
    </row>
    <row r="36">
      <c r="A36" s="1" t="b">
        <v>0</v>
      </c>
      <c r="B36" s="1" t="s">
        <v>25</v>
      </c>
      <c r="C36" s="1"/>
      <c r="D36" s="1" t="s">
        <v>141</v>
      </c>
      <c r="E36" s="1"/>
      <c r="F36" s="1" t="b">
        <v>1</v>
      </c>
      <c r="G36" s="2" t="s">
        <v>27</v>
      </c>
      <c r="H36" s="3"/>
      <c r="I36" s="4" t="s">
        <v>231</v>
      </c>
      <c r="J36" s="2" t="s">
        <v>232</v>
      </c>
      <c r="K36" s="5">
        <v>1.0</v>
      </c>
      <c r="L36" s="2" t="s">
        <v>65</v>
      </c>
      <c r="M36" s="6" t="b">
        <v>1</v>
      </c>
      <c r="N36" s="2" t="s">
        <v>233</v>
      </c>
      <c r="O36" s="2" t="s">
        <v>67</v>
      </c>
      <c r="P36" s="2" t="s">
        <v>68</v>
      </c>
      <c r="Q36" s="2" t="s">
        <v>69</v>
      </c>
      <c r="R36" s="2" t="s">
        <v>234</v>
      </c>
      <c r="S36" s="2" t="s">
        <v>235</v>
      </c>
      <c r="T36" s="2" t="s">
        <v>112</v>
      </c>
      <c r="U36" s="2" t="s">
        <v>38</v>
      </c>
      <c r="V36" s="2" t="s">
        <v>146</v>
      </c>
      <c r="W36" s="2" t="s">
        <v>236</v>
      </c>
      <c r="X36" s="2" t="s">
        <v>237</v>
      </c>
      <c r="Y36" s="2" t="s">
        <v>73</v>
      </c>
    </row>
    <row r="37">
      <c r="A37" s="1" t="b">
        <v>0</v>
      </c>
      <c r="B37" s="1" t="s">
        <v>25</v>
      </c>
      <c r="C37" s="1"/>
      <c r="D37" s="1" t="s">
        <v>26</v>
      </c>
      <c r="E37" s="1" t="s">
        <v>43</v>
      </c>
      <c r="F37" s="1"/>
      <c r="G37" s="2" t="s">
        <v>27</v>
      </c>
      <c r="H37" s="3"/>
      <c r="I37" s="4" t="s">
        <v>238</v>
      </c>
      <c r="J37" s="2" t="s">
        <v>239</v>
      </c>
      <c r="K37" s="5">
        <v>1.0</v>
      </c>
      <c r="L37" s="2" t="s">
        <v>46</v>
      </c>
      <c r="M37" s="6" t="b">
        <v>1</v>
      </c>
      <c r="N37" s="2" t="s">
        <v>127</v>
      </c>
      <c r="O37" s="2" t="s">
        <v>48</v>
      </c>
      <c r="P37" s="2" t="s">
        <v>49</v>
      </c>
      <c r="Q37" s="2" t="s">
        <v>50</v>
      </c>
      <c r="R37" s="2" t="s">
        <v>35</v>
      </c>
      <c r="S37" s="2" t="s">
        <v>240</v>
      </c>
      <c r="T37" s="2" t="s">
        <v>241</v>
      </c>
      <c r="U37" s="2" t="s">
        <v>38</v>
      </c>
      <c r="V37" s="2" t="s">
        <v>100</v>
      </c>
      <c r="W37" s="2" t="s">
        <v>242</v>
      </c>
      <c r="X37" s="2" t="s">
        <v>131</v>
      </c>
      <c r="Y37" s="2" t="s">
        <v>132</v>
      </c>
    </row>
    <row r="38">
      <c r="A38" s="1" t="b">
        <v>0</v>
      </c>
      <c r="B38" s="1"/>
      <c r="C38" s="1" t="s">
        <v>243</v>
      </c>
      <c r="D38" s="1"/>
      <c r="E38" s="1" t="s">
        <v>244</v>
      </c>
      <c r="F38" s="1"/>
      <c r="G38" s="2" t="s">
        <v>245</v>
      </c>
      <c r="H38" s="5">
        <v>2.0</v>
      </c>
      <c r="I38" s="4" t="s">
        <v>246</v>
      </c>
      <c r="J38" s="2" t="s">
        <v>247</v>
      </c>
      <c r="K38" s="5">
        <v>1.0</v>
      </c>
      <c r="L38" s="2" t="s">
        <v>248</v>
      </c>
      <c r="M38" s="6" t="b">
        <v>1</v>
      </c>
      <c r="N38" s="2" t="s">
        <v>249</v>
      </c>
      <c r="O38" s="2" t="s">
        <v>250</v>
      </c>
      <c r="P38" s="2" t="s">
        <v>49</v>
      </c>
      <c r="Q38" s="2" t="s">
        <v>251</v>
      </c>
      <c r="R38" s="2" t="s">
        <v>252</v>
      </c>
      <c r="S38" s="5">
        <v>7.01223121E8</v>
      </c>
      <c r="T38" s="2" t="s">
        <v>112</v>
      </c>
      <c r="U38" s="2" t="s">
        <v>253</v>
      </c>
      <c r="V38" s="2" t="s">
        <v>254</v>
      </c>
      <c r="W38" s="2" t="s">
        <v>255</v>
      </c>
      <c r="X38" s="2" t="s">
        <v>256</v>
      </c>
      <c r="Y38" s="2" t="s">
        <v>257</v>
      </c>
    </row>
    <row r="39">
      <c r="A39" s="1" t="b">
        <v>0</v>
      </c>
      <c r="B39" s="1"/>
      <c r="C39" s="1" t="s">
        <v>243</v>
      </c>
      <c r="D39" s="1"/>
      <c r="E39" s="1" t="s">
        <v>244</v>
      </c>
      <c r="F39" s="1"/>
      <c r="G39" s="2" t="s">
        <v>245</v>
      </c>
      <c r="H39" s="5">
        <v>2.0</v>
      </c>
      <c r="I39" s="4" t="s">
        <v>258</v>
      </c>
      <c r="J39" s="2" t="s">
        <v>259</v>
      </c>
      <c r="K39" s="5">
        <v>1.0</v>
      </c>
      <c r="L39" s="2" t="s">
        <v>248</v>
      </c>
      <c r="M39" s="6" t="b">
        <v>1</v>
      </c>
      <c r="N39" s="2" t="s">
        <v>249</v>
      </c>
      <c r="O39" s="2" t="s">
        <v>250</v>
      </c>
      <c r="P39" s="2" t="s">
        <v>49</v>
      </c>
      <c r="Q39" s="2" t="s">
        <v>251</v>
      </c>
      <c r="R39" s="2" t="s">
        <v>252</v>
      </c>
      <c r="S39" s="5">
        <v>7.01225685E8</v>
      </c>
      <c r="T39" s="2" t="s">
        <v>112</v>
      </c>
      <c r="U39" s="2" t="s">
        <v>253</v>
      </c>
      <c r="V39" s="2" t="s">
        <v>254</v>
      </c>
      <c r="W39" s="2" t="s">
        <v>255</v>
      </c>
      <c r="X39" s="2" t="s">
        <v>256</v>
      </c>
      <c r="Y39" s="2" t="s">
        <v>257</v>
      </c>
    </row>
    <row r="40">
      <c r="A40" s="1" t="b">
        <v>0</v>
      </c>
      <c r="B40" s="1"/>
      <c r="C40" s="1" t="s">
        <v>243</v>
      </c>
      <c r="D40" s="1"/>
      <c r="E40" s="1" t="s">
        <v>244</v>
      </c>
      <c r="F40" s="1"/>
      <c r="G40" s="2" t="s">
        <v>245</v>
      </c>
      <c r="H40" s="5">
        <v>2.0</v>
      </c>
      <c r="I40" s="4" t="s">
        <v>260</v>
      </c>
      <c r="J40" s="2" t="s">
        <v>261</v>
      </c>
      <c r="K40" s="5">
        <v>2.0</v>
      </c>
      <c r="L40" s="2" t="s">
        <v>248</v>
      </c>
      <c r="M40" s="6" t="b">
        <v>1</v>
      </c>
      <c r="N40" s="2" t="s">
        <v>262</v>
      </c>
      <c r="O40" s="2" t="s">
        <v>263</v>
      </c>
      <c r="P40" s="2" t="s">
        <v>49</v>
      </c>
      <c r="Q40" s="2" t="s">
        <v>251</v>
      </c>
      <c r="R40" s="2" t="s">
        <v>252</v>
      </c>
      <c r="S40" s="5">
        <v>8.59648891E8</v>
      </c>
      <c r="T40" s="7"/>
      <c r="U40" s="2" t="s">
        <v>253</v>
      </c>
      <c r="V40" s="2" t="s">
        <v>244</v>
      </c>
      <c r="W40" s="2" t="s">
        <v>255</v>
      </c>
      <c r="X40" s="2" t="s">
        <v>264</v>
      </c>
      <c r="Y40" s="2" t="s">
        <v>265</v>
      </c>
    </row>
    <row r="41">
      <c r="A41" s="1" t="b">
        <v>0</v>
      </c>
      <c r="B41" s="1"/>
      <c r="C41" s="1"/>
      <c r="D41" s="1"/>
      <c r="E41" s="1" t="s">
        <v>244</v>
      </c>
      <c r="F41" s="1"/>
      <c r="G41" s="2" t="s">
        <v>245</v>
      </c>
      <c r="H41" s="2"/>
      <c r="I41" s="4" t="s">
        <v>266</v>
      </c>
      <c r="J41" s="2" t="s">
        <v>267</v>
      </c>
      <c r="K41" s="5">
        <v>2.0</v>
      </c>
      <c r="L41" s="2" t="s">
        <v>248</v>
      </c>
      <c r="M41" s="6" t="b">
        <v>1</v>
      </c>
      <c r="N41" s="2" t="s">
        <v>268</v>
      </c>
      <c r="O41" s="2" t="s">
        <v>263</v>
      </c>
      <c r="P41" s="2" t="s">
        <v>49</v>
      </c>
      <c r="Q41" s="2" t="s">
        <v>251</v>
      </c>
      <c r="R41" s="2" t="s">
        <v>252</v>
      </c>
      <c r="S41" s="5">
        <v>7.01223121E8</v>
      </c>
      <c r="T41" s="3"/>
      <c r="U41" s="2" t="s">
        <v>253</v>
      </c>
      <c r="V41" s="2" t="s">
        <v>244</v>
      </c>
      <c r="W41" s="2" t="s">
        <v>255</v>
      </c>
      <c r="X41" s="2" t="s">
        <v>269</v>
      </c>
      <c r="Y41" s="2" t="s">
        <v>265</v>
      </c>
    </row>
    <row r="42">
      <c r="A42" s="1" t="b">
        <v>0</v>
      </c>
      <c r="B42" s="1"/>
      <c r="C42" s="1"/>
      <c r="D42" s="1"/>
      <c r="E42" s="1" t="s">
        <v>244</v>
      </c>
      <c r="F42" s="1"/>
      <c r="G42" s="2" t="s">
        <v>245</v>
      </c>
      <c r="H42" s="2"/>
      <c r="I42" s="4" t="s">
        <v>270</v>
      </c>
      <c r="J42" s="2" t="s">
        <v>271</v>
      </c>
      <c r="K42" s="5">
        <v>2.0</v>
      </c>
      <c r="L42" s="2" t="s">
        <v>248</v>
      </c>
      <c r="M42" s="6" t="b">
        <v>1</v>
      </c>
      <c r="N42" s="2" t="s">
        <v>268</v>
      </c>
      <c r="O42" s="2" t="s">
        <v>263</v>
      </c>
      <c r="P42" s="2" t="s">
        <v>49</v>
      </c>
      <c r="Q42" s="2" t="s">
        <v>251</v>
      </c>
      <c r="R42" s="2" t="s">
        <v>252</v>
      </c>
      <c r="S42" s="5">
        <v>7.01225685E8</v>
      </c>
      <c r="T42" s="3"/>
      <c r="U42" s="2" t="s">
        <v>253</v>
      </c>
      <c r="V42" s="2" t="s">
        <v>244</v>
      </c>
      <c r="W42" s="2" t="s">
        <v>255</v>
      </c>
      <c r="X42" s="2" t="s">
        <v>272</v>
      </c>
      <c r="Y42" s="2" t="s">
        <v>265</v>
      </c>
    </row>
    <row r="43">
      <c r="A43" s="1" t="b">
        <v>0</v>
      </c>
      <c r="B43" s="1"/>
      <c r="C43" s="1"/>
      <c r="D43" s="1"/>
      <c r="E43" s="1" t="s">
        <v>244</v>
      </c>
      <c r="F43" s="1"/>
      <c r="G43" s="2" t="s">
        <v>245</v>
      </c>
      <c r="H43" s="2"/>
      <c r="I43" s="4" t="s">
        <v>273</v>
      </c>
      <c r="J43" s="2" t="s">
        <v>274</v>
      </c>
      <c r="K43" s="5">
        <v>2.0</v>
      </c>
      <c r="L43" s="2" t="s">
        <v>248</v>
      </c>
      <c r="M43" s="6" t="b">
        <v>1</v>
      </c>
      <c r="N43" s="2" t="s">
        <v>268</v>
      </c>
      <c r="O43" s="2" t="s">
        <v>263</v>
      </c>
      <c r="P43" s="2" t="s">
        <v>49</v>
      </c>
      <c r="Q43" s="2" t="s">
        <v>251</v>
      </c>
      <c r="R43" s="2" t="s">
        <v>252</v>
      </c>
      <c r="S43" s="5">
        <v>8.59648891E8</v>
      </c>
      <c r="T43" s="3"/>
      <c r="U43" s="2" t="s">
        <v>253</v>
      </c>
      <c r="V43" s="2" t="s">
        <v>244</v>
      </c>
      <c r="W43" s="2" t="s">
        <v>255</v>
      </c>
      <c r="X43" s="2" t="s">
        <v>275</v>
      </c>
      <c r="Y43" s="2" t="s">
        <v>265</v>
      </c>
    </row>
    <row r="44">
      <c r="A44" s="1" t="b">
        <v>0</v>
      </c>
      <c r="B44" s="1" t="s">
        <v>25</v>
      </c>
      <c r="C44" s="1"/>
      <c r="D44" s="1" t="s">
        <v>26</v>
      </c>
      <c r="E44" s="1" t="s">
        <v>43</v>
      </c>
      <c r="F44" s="1"/>
      <c r="G44" s="2" t="s">
        <v>27</v>
      </c>
      <c r="H44" s="3"/>
      <c r="I44" s="4" t="s">
        <v>276</v>
      </c>
      <c r="J44" s="2" t="s">
        <v>277</v>
      </c>
      <c r="K44" s="5">
        <v>1.0</v>
      </c>
      <c r="L44" s="2" t="s">
        <v>46</v>
      </c>
      <c r="M44" s="6" t="b">
        <v>1</v>
      </c>
      <c r="N44" s="2" t="s">
        <v>127</v>
      </c>
      <c r="O44" s="2" t="s">
        <v>48</v>
      </c>
      <c r="P44" s="2" t="s">
        <v>49</v>
      </c>
      <c r="Q44" s="2" t="s">
        <v>50</v>
      </c>
      <c r="R44" s="2" t="s">
        <v>35</v>
      </c>
      <c r="S44" s="2" t="s">
        <v>278</v>
      </c>
      <c r="T44" s="2" t="s">
        <v>279</v>
      </c>
      <c r="U44" s="2" t="s">
        <v>38</v>
      </c>
      <c r="V44" s="2" t="s">
        <v>100</v>
      </c>
      <c r="W44" s="2" t="s">
        <v>280</v>
      </c>
      <c r="X44" s="2" t="s">
        <v>131</v>
      </c>
      <c r="Y44" s="2" t="s">
        <v>132</v>
      </c>
    </row>
    <row r="45">
      <c r="A45" s="1" t="b">
        <v>0</v>
      </c>
      <c r="B45" s="1" t="s">
        <v>25</v>
      </c>
      <c r="C45" s="1"/>
      <c r="D45" s="1" t="s">
        <v>26</v>
      </c>
      <c r="E45" s="1"/>
      <c r="F45" s="1"/>
      <c r="G45" s="2" t="s">
        <v>27</v>
      </c>
      <c r="H45" s="3"/>
      <c r="I45" s="4" t="s">
        <v>281</v>
      </c>
      <c r="J45" s="2" t="s">
        <v>282</v>
      </c>
      <c r="K45" s="5">
        <v>1.0</v>
      </c>
      <c r="L45" s="2" t="s">
        <v>65</v>
      </c>
      <c r="M45" s="6" t="b">
        <v>1</v>
      </c>
      <c r="N45" s="2" t="s">
        <v>283</v>
      </c>
      <c r="O45" s="2" t="s">
        <v>67</v>
      </c>
      <c r="P45" s="2" t="s">
        <v>68</v>
      </c>
      <c r="Q45" s="2" t="s">
        <v>69</v>
      </c>
      <c r="R45" s="2" t="s">
        <v>35</v>
      </c>
      <c r="S45" s="2" t="s">
        <v>284</v>
      </c>
      <c r="T45" s="2" t="s">
        <v>285</v>
      </c>
      <c r="U45" s="2" t="s">
        <v>38</v>
      </c>
      <c r="V45" s="2" t="s">
        <v>39</v>
      </c>
      <c r="W45" s="2" t="s">
        <v>286</v>
      </c>
      <c r="X45" s="2" t="s">
        <v>283</v>
      </c>
      <c r="Y45" s="2" t="s">
        <v>287</v>
      </c>
    </row>
    <row r="46">
      <c r="A46" s="1" t="b">
        <v>0</v>
      </c>
      <c r="B46" s="1"/>
      <c r="C46" s="1" t="s">
        <v>243</v>
      </c>
      <c r="D46" s="1"/>
      <c r="E46" s="1" t="s">
        <v>244</v>
      </c>
      <c r="F46" s="1"/>
      <c r="G46" s="2" t="s">
        <v>245</v>
      </c>
      <c r="H46" s="5">
        <v>2.0</v>
      </c>
      <c r="I46" s="4" t="s">
        <v>288</v>
      </c>
      <c r="J46" s="2" t="s">
        <v>289</v>
      </c>
      <c r="K46" s="5">
        <v>1.0</v>
      </c>
      <c r="L46" s="2" t="s">
        <v>248</v>
      </c>
      <c r="M46" s="6" t="b">
        <v>1</v>
      </c>
      <c r="N46" s="2" t="s">
        <v>249</v>
      </c>
      <c r="O46" s="2" t="s">
        <v>250</v>
      </c>
      <c r="P46" s="2" t="s">
        <v>49</v>
      </c>
      <c r="Q46" s="2" t="s">
        <v>251</v>
      </c>
      <c r="R46" s="2" t="s">
        <v>252</v>
      </c>
      <c r="S46" s="5">
        <v>9.67540207E8</v>
      </c>
      <c r="T46" s="2" t="s">
        <v>112</v>
      </c>
      <c r="U46" s="2" t="s">
        <v>253</v>
      </c>
      <c r="V46" s="2" t="s">
        <v>254</v>
      </c>
      <c r="W46" s="2" t="s">
        <v>290</v>
      </c>
      <c r="X46" s="2" t="s">
        <v>256</v>
      </c>
      <c r="Y46" s="2" t="s">
        <v>257</v>
      </c>
    </row>
    <row r="47">
      <c r="A47" s="1" t="b">
        <v>0</v>
      </c>
      <c r="B47" s="1"/>
      <c r="C47" s="1"/>
      <c r="D47" s="1"/>
      <c r="E47" s="1" t="s">
        <v>244</v>
      </c>
      <c r="F47" s="1"/>
      <c r="G47" s="2" t="s">
        <v>245</v>
      </c>
      <c r="H47" s="2"/>
      <c r="I47" s="4" t="s">
        <v>291</v>
      </c>
      <c r="J47" s="2" t="s">
        <v>292</v>
      </c>
      <c r="K47" s="5">
        <v>2.0</v>
      </c>
      <c r="L47" s="2" t="s">
        <v>248</v>
      </c>
      <c r="M47" s="6" t="b">
        <v>1</v>
      </c>
      <c r="N47" s="2" t="s">
        <v>268</v>
      </c>
      <c r="O47" s="2" t="s">
        <v>263</v>
      </c>
      <c r="P47" s="2" t="s">
        <v>49</v>
      </c>
      <c r="Q47" s="2" t="s">
        <v>251</v>
      </c>
      <c r="R47" s="2" t="s">
        <v>252</v>
      </c>
      <c r="S47" s="5">
        <v>1.069007585E9</v>
      </c>
      <c r="T47" s="2" t="s">
        <v>293</v>
      </c>
      <c r="U47" s="2" t="s">
        <v>253</v>
      </c>
      <c r="V47" s="2" t="s">
        <v>244</v>
      </c>
      <c r="W47" s="2" t="s">
        <v>290</v>
      </c>
      <c r="X47" s="2" t="s">
        <v>294</v>
      </c>
      <c r="Y47" s="2" t="s">
        <v>265</v>
      </c>
    </row>
    <row r="48">
      <c r="A48" s="1" t="b">
        <v>0</v>
      </c>
      <c r="B48" s="1"/>
      <c r="C48" s="1"/>
      <c r="D48" s="1"/>
      <c r="E48" s="1" t="s">
        <v>244</v>
      </c>
      <c r="F48" s="1"/>
      <c r="G48" s="2" t="s">
        <v>245</v>
      </c>
      <c r="H48" s="2"/>
      <c r="I48" s="4" t="s">
        <v>295</v>
      </c>
      <c r="J48" s="2" t="s">
        <v>296</v>
      </c>
      <c r="K48" s="5">
        <v>2.0</v>
      </c>
      <c r="L48" s="2" t="s">
        <v>248</v>
      </c>
      <c r="M48" s="6" t="b">
        <v>1</v>
      </c>
      <c r="N48" s="2" t="s">
        <v>268</v>
      </c>
      <c r="O48" s="2" t="s">
        <v>263</v>
      </c>
      <c r="P48" s="2" t="s">
        <v>49</v>
      </c>
      <c r="Q48" s="2" t="s">
        <v>251</v>
      </c>
      <c r="R48" s="2" t="s">
        <v>252</v>
      </c>
      <c r="S48" s="5">
        <v>9.67540207E8</v>
      </c>
      <c r="T48" s="2" t="s">
        <v>293</v>
      </c>
      <c r="U48" s="2" t="s">
        <v>253</v>
      </c>
      <c r="V48" s="2" t="s">
        <v>244</v>
      </c>
      <c r="W48" s="2" t="s">
        <v>290</v>
      </c>
      <c r="X48" s="2" t="s">
        <v>297</v>
      </c>
      <c r="Y48" s="2" t="s">
        <v>265</v>
      </c>
    </row>
    <row r="49">
      <c r="A49" s="1" t="b">
        <v>0</v>
      </c>
      <c r="B49" s="1"/>
      <c r="C49" s="1"/>
      <c r="D49" s="1"/>
      <c r="E49" s="1" t="s">
        <v>244</v>
      </c>
      <c r="F49" s="1"/>
      <c r="G49" s="2" t="s">
        <v>245</v>
      </c>
      <c r="H49" s="2"/>
      <c r="I49" s="4" t="s">
        <v>298</v>
      </c>
      <c r="J49" s="2" t="s">
        <v>299</v>
      </c>
      <c r="K49" s="5">
        <v>2.0</v>
      </c>
      <c r="L49" s="2" t="s">
        <v>248</v>
      </c>
      <c r="M49" s="6" t="b">
        <v>1</v>
      </c>
      <c r="N49" s="2" t="s">
        <v>268</v>
      </c>
      <c r="O49" s="2" t="s">
        <v>263</v>
      </c>
      <c r="P49" s="2" t="s">
        <v>49</v>
      </c>
      <c r="Q49" s="2" t="s">
        <v>251</v>
      </c>
      <c r="R49" s="2" t="s">
        <v>252</v>
      </c>
      <c r="S49" s="5">
        <v>9.67660592E8</v>
      </c>
      <c r="T49" s="2" t="s">
        <v>293</v>
      </c>
      <c r="U49" s="2" t="s">
        <v>253</v>
      </c>
      <c r="V49" s="2" t="s">
        <v>244</v>
      </c>
      <c r="W49" s="2" t="s">
        <v>290</v>
      </c>
      <c r="X49" s="2" t="s">
        <v>300</v>
      </c>
      <c r="Y49" s="2" t="s">
        <v>265</v>
      </c>
    </row>
    <row r="50">
      <c r="A50" s="1" t="b">
        <v>0</v>
      </c>
      <c r="B50" s="1" t="s">
        <v>25</v>
      </c>
      <c r="C50" s="1"/>
      <c r="D50" s="1"/>
      <c r="E50" s="1" t="s">
        <v>43</v>
      </c>
      <c r="F50" s="1"/>
      <c r="G50" s="2" t="s">
        <v>27</v>
      </c>
      <c r="H50" s="3"/>
      <c r="I50" s="4" t="s">
        <v>301</v>
      </c>
      <c r="J50" s="2" t="s">
        <v>302</v>
      </c>
      <c r="K50" s="5">
        <v>1.0</v>
      </c>
      <c r="L50" s="2" t="s">
        <v>46</v>
      </c>
      <c r="M50" s="6" t="b">
        <v>1</v>
      </c>
      <c r="N50" s="2" t="s">
        <v>47</v>
      </c>
      <c r="O50" s="2" t="s">
        <v>48</v>
      </c>
      <c r="P50" s="2" t="s">
        <v>49</v>
      </c>
      <c r="Q50" s="2" t="s">
        <v>50</v>
      </c>
      <c r="R50" s="2" t="s">
        <v>35</v>
      </c>
      <c r="S50" s="5">
        <v>6.73731227E8</v>
      </c>
      <c r="T50" s="2" t="s">
        <v>303</v>
      </c>
      <c r="U50" s="2" t="s">
        <v>38</v>
      </c>
      <c r="V50" s="2" t="s">
        <v>52</v>
      </c>
      <c r="W50" s="2" t="s">
        <v>304</v>
      </c>
      <c r="X50" s="2" t="s">
        <v>54</v>
      </c>
      <c r="Y50" s="2" t="s">
        <v>55</v>
      </c>
    </row>
    <row r="51">
      <c r="A51" s="1" t="b">
        <v>0</v>
      </c>
      <c r="B51" s="1" t="s">
        <v>25</v>
      </c>
      <c r="C51" s="1"/>
      <c r="D51" s="1"/>
      <c r="E51" s="1" t="s">
        <v>43</v>
      </c>
      <c r="F51" s="1"/>
      <c r="G51" s="2" t="s">
        <v>27</v>
      </c>
      <c r="H51" s="3"/>
      <c r="I51" s="4" t="s">
        <v>305</v>
      </c>
      <c r="J51" s="2" t="s">
        <v>306</v>
      </c>
      <c r="K51" s="5">
        <v>1.0</v>
      </c>
      <c r="L51" s="2" t="s">
        <v>46</v>
      </c>
      <c r="M51" s="6" t="b">
        <v>1</v>
      </c>
      <c r="N51" s="2" t="s">
        <v>47</v>
      </c>
      <c r="O51" s="2" t="s">
        <v>48</v>
      </c>
      <c r="P51" s="2" t="s">
        <v>49</v>
      </c>
      <c r="Q51" s="2" t="s">
        <v>50</v>
      </c>
      <c r="R51" s="2" t="s">
        <v>35</v>
      </c>
      <c r="S51" s="5">
        <v>6.6077912E8</v>
      </c>
      <c r="T51" s="2" t="s">
        <v>303</v>
      </c>
      <c r="U51" s="2" t="s">
        <v>38</v>
      </c>
      <c r="V51" s="2" t="s">
        <v>52</v>
      </c>
      <c r="W51" s="2" t="s">
        <v>304</v>
      </c>
      <c r="X51" s="2" t="s">
        <v>54</v>
      </c>
      <c r="Y51" s="2" t="s">
        <v>55</v>
      </c>
    </row>
    <row r="52">
      <c r="A52" s="1" t="b">
        <v>0</v>
      </c>
      <c r="B52" s="1" t="s">
        <v>25</v>
      </c>
      <c r="C52" s="1"/>
      <c r="D52" s="1" t="s">
        <v>141</v>
      </c>
      <c r="E52" s="1"/>
      <c r="F52" s="1" t="b">
        <v>1</v>
      </c>
      <c r="G52" s="2" t="s">
        <v>27</v>
      </c>
      <c r="H52" s="3"/>
      <c r="I52" s="4" t="s">
        <v>307</v>
      </c>
      <c r="J52" s="2" t="s">
        <v>308</v>
      </c>
      <c r="K52" s="5">
        <v>1.0</v>
      </c>
      <c r="L52" s="2" t="s">
        <v>65</v>
      </c>
      <c r="M52" s="6" t="b">
        <v>1</v>
      </c>
      <c r="N52" s="2" t="s">
        <v>66</v>
      </c>
      <c r="O52" s="2" t="s">
        <v>67</v>
      </c>
      <c r="P52" s="2" t="s">
        <v>68</v>
      </c>
      <c r="Q52" s="2" t="s">
        <v>69</v>
      </c>
      <c r="R52" s="2" t="s">
        <v>35</v>
      </c>
      <c r="S52" s="2" t="s">
        <v>309</v>
      </c>
      <c r="T52" s="2" t="s">
        <v>37</v>
      </c>
      <c r="U52" s="2" t="s">
        <v>38</v>
      </c>
      <c r="V52" s="2" t="s">
        <v>146</v>
      </c>
      <c r="W52" s="2" t="s">
        <v>310</v>
      </c>
      <c r="X52" s="2" t="s">
        <v>72</v>
      </c>
      <c r="Y52" s="2" t="s">
        <v>73</v>
      </c>
    </row>
    <row r="53">
      <c r="A53" s="1" t="b">
        <v>0</v>
      </c>
      <c r="B53" s="1" t="s">
        <v>25</v>
      </c>
      <c r="C53" s="1"/>
      <c r="D53" s="1" t="s">
        <v>141</v>
      </c>
      <c r="E53" s="1"/>
      <c r="F53" s="1" t="b">
        <v>1</v>
      </c>
      <c r="G53" s="2" t="s">
        <v>27</v>
      </c>
      <c r="H53" s="3"/>
      <c r="I53" s="4" t="s">
        <v>311</v>
      </c>
      <c r="J53" s="2" t="s">
        <v>312</v>
      </c>
      <c r="K53" s="5">
        <v>1.0</v>
      </c>
      <c r="L53" s="2" t="s">
        <v>65</v>
      </c>
      <c r="M53" s="6" t="b">
        <v>1</v>
      </c>
      <c r="N53" s="2" t="s">
        <v>66</v>
      </c>
      <c r="O53" s="2" t="s">
        <v>67</v>
      </c>
      <c r="P53" s="2" t="s">
        <v>68</v>
      </c>
      <c r="Q53" s="2" t="s">
        <v>69</v>
      </c>
      <c r="R53" s="2" t="s">
        <v>35</v>
      </c>
      <c r="S53" s="2" t="s">
        <v>313</v>
      </c>
      <c r="T53" s="2" t="s">
        <v>37</v>
      </c>
      <c r="U53" s="2" t="s">
        <v>38</v>
      </c>
      <c r="V53" s="2" t="s">
        <v>146</v>
      </c>
      <c r="W53" s="2" t="s">
        <v>314</v>
      </c>
      <c r="X53" s="2" t="s">
        <v>72</v>
      </c>
      <c r="Y53" s="2" t="s">
        <v>73</v>
      </c>
    </row>
    <row r="54">
      <c r="A54" s="1" t="b">
        <v>0</v>
      </c>
      <c r="B54" s="1" t="s">
        <v>104</v>
      </c>
      <c r="C54" s="1"/>
      <c r="D54" s="1"/>
      <c r="E54" s="1"/>
      <c r="F54" s="1"/>
      <c r="G54" s="2" t="s">
        <v>27</v>
      </c>
      <c r="H54" s="3"/>
      <c r="I54" s="4" t="s">
        <v>315</v>
      </c>
      <c r="J54" s="2" t="s">
        <v>316</v>
      </c>
      <c r="K54" s="5">
        <v>1.0</v>
      </c>
      <c r="L54" s="2" t="s">
        <v>30</v>
      </c>
      <c r="M54" s="6" t="b">
        <v>1</v>
      </c>
      <c r="N54" s="2" t="s">
        <v>317</v>
      </c>
      <c r="O54" s="2" t="s">
        <v>318</v>
      </c>
      <c r="P54" s="2" t="s">
        <v>109</v>
      </c>
      <c r="Q54" s="2" t="s">
        <v>319</v>
      </c>
      <c r="R54" s="2" t="s">
        <v>35</v>
      </c>
      <c r="S54" s="2" t="s">
        <v>320</v>
      </c>
      <c r="T54" s="2" t="s">
        <v>321</v>
      </c>
      <c r="U54" s="2" t="s">
        <v>322</v>
      </c>
      <c r="V54" s="2" t="s">
        <v>323</v>
      </c>
      <c r="W54" s="2" t="s">
        <v>324</v>
      </c>
      <c r="X54" s="2" t="s">
        <v>325</v>
      </c>
      <c r="Y54" s="2" t="s">
        <v>326</v>
      </c>
    </row>
    <row r="55">
      <c r="A55" s="1" t="b">
        <v>0</v>
      </c>
      <c r="B55" s="1" t="s">
        <v>104</v>
      </c>
      <c r="C55" s="1"/>
      <c r="D55" s="1"/>
      <c r="E55" s="1"/>
      <c r="F55" s="1"/>
      <c r="G55" s="2" t="s">
        <v>27</v>
      </c>
      <c r="H55" s="3"/>
      <c r="I55" s="4" t="s">
        <v>327</v>
      </c>
      <c r="J55" s="2" t="s">
        <v>328</v>
      </c>
      <c r="K55" s="5">
        <v>1.0</v>
      </c>
      <c r="L55" s="2" t="s">
        <v>30</v>
      </c>
      <c r="M55" s="6" t="b">
        <v>1</v>
      </c>
      <c r="N55" s="2" t="s">
        <v>317</v>
      </c>
      <c r="O55" s="2" t="s">
        <v>318</v>
      </c>
      <c r="P55" s="2" t="s">
        <v>109</v>
      </c>
      <c r="Q55" s="2" t="s">
        <v>319</v>
      </c>
      <c r="R55" s="2" t="s">
        <v>35</v>
      </c>
      <c r="S55" s="2" t="s">
        <v>329</v>
      </c>
      <c r="T55" s="2" t="s">
        <v>321</v>
      </c>
      <c r="U55" s="2" t="s">
        <v>322</v>
      </c>
      <c r="V55" s="2" t="s">
        <v>323</v>
      </c>
      <c r="W55" s="2" t="s">
        <v>324</v>
      </c>
      <c r="X55" s="2" t="s">
        <v>325</v>
      </c>
      <c r="Y55" s="2" t="s">
        <v>326</v>
      </c>
    </row>
    <row r="56">
      <c r="A56" s="1" t="b">
        <v>0</v>
      </c>
      <c r="B56" s="1" t="s">
        <v>104</v>
      </c>
      <c r="C56" s="1"/>
      <c r="D56" s="1"/>
      <c r="E56" s="1"/>
      <c r="F56" s="1"/>
      <c r="G56" s="2" t="s">
        <v>27</v>
      </c>
      <c r="H56" s="3"/>
      <c r="I56" s="4" t="s">
        <v>330</v>
      </c>
      <c r="J56" s="2" t="s">
        <v>331</v>
      </c>
      <c r="K56" s="5">
        <v>1.0</v>
      </c>
      <c r="L56" s="2" t="s">
        <v>30</v>
      </c>
      <c r="M56" s="6" t="b">
        <v>1</v>
      </c>
      <c r="N56" s="2" t="s">
        <v>317</v>
      </c>
      <c r="O56" s="2" t="s">
        <v>318</v>
      </c>
      <c r="P56" s="2" t="s">
        <v>109</v>
      </c>
      <c r="Q56" s="2" t="s">
        <v>319</v>
      </c>
      <c r="R56" s="2" t="s">
        <v>35</v>
      </c>
      <c r="S56" s="2" t="s">
        <v>332</v>
      </c>
      <c r="T56" s="2" t="s">
        <v>321</v>
      </c>
      <c r="U56" s="2" t="s">
        <v>322</v>
      </c>
      <c r="V56" s="2" t="s">
        <v>323</v>
      </c>
      <c r="W56" s="2" t="s">
        <v>324</v>
      </c>
      <c r="X56" s="2" t="s">
        <v>325</v>
      </c>
      <c r="Y56" s="2" t="s">
        <v>326</v>
      </c>
    </row>
    <row r="57">
      <c r="A57" s="1" t="b">
        <v>0</v>
      </c>
      <c r="B57" s="1" t="s">
        <v>104</v>
      </c>
      <c r="C57" s="1"/>
      <c r="D57" s="1"/>
      <c r="E57" s="1" t="s">
        <v>43</v>
      </c>
      <c r="F57" s="1"/>
      <c r="G57" s="2" t="s">
        <v>27</v>
      </c>
      <c r="H57" s="3"/>
      <c r="I57" s="4" t="s">
        <v>333</v>
      </c>
      <c r="J57" s="2" t="s">
        <v>334</v>
      </c>
      <c r="K57" s="5">
        <v>1.0</v>
      </c>
      <c r="L57" s="2" t="s">
        <v>30</v>
      </c>
      <c r="M57" s="6" t="b">
        <v>1</v>
      </c>
      <c r="N57" s="2" t="s">
        <v>335</v>
      </c>
      <c r="O57" s="2" t="s">
        <v>108</v>
      </c>
      <c r="P57" s="2" t="s">
        <v>109</v>
      </c>
      <c r="Q57" s="2" t="s">
        <v>34</v>
      </c>
      <c r="R57" s="2" t="s">
        <v>35</v>
      </c>
      <c r="S57" s="2" t="s">
        <v>336</v>
      </c>
      <c r="T57" s="2" t="s">
        <v>112</v>
      </c>
      <c r="U57" s="2" t="s">
        <v>113</v>
      </c>
      <c r="V57" s="2" t="s">
        <v>43</v>
      </c>
      <c r="W57" s="2" t="s">
        <v>337</v>
      </c>
      <c r="X57" s="2" t="s">
        <v>336</v>
      </c>
      <c r="Y57" s="2" t="s">
        <v>114</v>
      </c>
    </row>
    <row r="58">
      <c r="A58" s="1" t="b">
        <v>0</v>
      </c>
      <c r="B58" s="1" t="s">
        <v>104</v>
      </c>
      <c r="C58" s="1"/>
      <c r="D58" s="1"/>
      <c r="E58" s="1" t="s">
        <v>43</v>
      </c>
      <c r="F58" s="1"/>
      <c r="G58" s="2" t="s">
        <v>27</v>
      </c>
      <c r="H58" s="3"/>
      <c r="I58" s="4" t="s">
        <v>338</v>
      </c>
      <c r="J58" s="2" t="s">
        <v>339</v>
      </c>
      <c r="K58" s="5">
        <v>1.0</v>
      </c>
      <c r="L58" s="2" t="s">
        <v>30</v>
      </c>
      <c r="M58" s="6" t="b">
        <v>1</v>
      </c>
      <c r="N58" s="2" t="s">
        <v>340</v>
      </c>
      <c r="O58" s="2" t="s">
        <v>108</v>
      </c>
      <c r="P58" s="2" t="s">
        <v>109</v>
      </c>
      <c r="Q58" s="2" t="s">
        <v>34</v>
      </c>
      <c r="R58" s="2" t="s">
        <v>35</v>
      </c>
      <c r="S58" s="2" t="s">
        <v>341</v>
      </c>
      <c r="T58" s="2" t="s">
        <v>112</v>
      </c>
      <c r="U58" s="2" t="s">
        <v>113</v>
      </c>
      <c r="V58" s="2" t="s">
        <v>43</v>
      </c>
      <c r="W58" s="2" t="s">
        <v>337</v>
      </c>
      <c r="X58" s="2" t="s">
        <v>341</v>
      </c>
      <c r="Y58" s="2" t="s">
        <v>114</v>
      </c>
    </row>
    <row r="59">
      <c r="A59" s="1" t="b">
        <v>0</v>
      </c>
      <c r="B59" s="1" t="s">
        <v>104</v>
      </c>
      <c r="C59" s="1"/>
      <c r="D59" s="1"/>
      <c r="E59" s="1" t="s">
        <v>43</v>
      </c>
      <c r="F59" s="1"/>
      <c r="G59" s="2" t="s">
        <v>27</v>
      </c>
      <c r="H59" s="3"/>
      <c r="I59" s="4" t="s">
        <v>342</v>
      </c>
      <c r="J59" s="2" t="s">
        <v>343</v>
      </c>
      <c r="K59" s="5">
        <v>1.0</v>
      </c>
      <c r="L59" s="2" t="s">
        <v>30</v>
      </c>
      <c r="M59" s="6" t="b">
        <v>1</v>
      </c>
      <c r="N59" s="2" t="s">
        <v>344</v>
      </c>
      <c r="O59" s="2" t="s">
        <v>108</v>
      </c>
      <c r="P59" s="2" t="s">
        <v>109</v>
      </c>
      <c r="Q59" s="2" t="s">
        <v>34</v>
      </c>
      <c r="R59" s="2" t="s">
        <v>35</v>
      </c>
      <c r="S59" s="2" t="s">
        <v>345</v>
      </c>
      <c r="T59" s="2" t="s">
        <v>112</v>
      </c>
      <c r="U59" s="2" t="s">
        <v>113</v>
      </c>
      <c r="V59" s="2" t="s">
        <v>43</v>
      </c>
      <c r="W59" s="2" t="s">
        <v>337</v>
      </c>
      <c r="X59" s="2" t="s">
        <v>345</v>
      </c>
      <c r="Y59" s="2" t="s">
        <v>114</v>
      </c>
    </row>
    <row r="60">
      <c r="A60" s="1" t="b">
        <v>0</v>
      </c>
      <c r="B60" s="1" t="s">
        <v>25</v>
      </c>
      <c r="C60" s="1"/>
      <c r="D60" s="1"/>
      <c r="E60" s="1" t="s">
        <v>43</v>
      </c>
      <c r="F60" s="1"/>
      <c r="G60" s="2" t="s">
        <v>27</v>
      </c>
      <c r="H60" s="3"/>
      <c r="I60" s="4" t="s">
        <v>346</v>
      </c>
      <c r="J60" s="2" t="s">
        <v>347</v>
      </c>
      <c r="K60" s="5">
        <v>1.0</v>
      </c>
      <c r="L60" s="2" t="s">
        <v>46</v>
      </c>
      <c r="M60" s="6" t="b">
        <v>1</v>
      </c>
      <c r="N60" s="2" t="s">
        <v>47</v>
      </c>
      <c r="O60" s="2" t="s">
        <v>48</v>
      </c>
      <c r="P60" s="2" t="s">
        <v>49</v>
      </c>
      <c r="Q60" s="2" t="s">
        <v>50</v>
      </c>
      <c r="R60" s="2" t="s">
        <v>35</v>
      </c>
      <c r="S60" s="5">
        <v>6.66830163E8</v>
      </c>
      <c r="T60" s="2" t="s">
        <v>222</v>
      </c>
      <c r="U60" s="2" t="s">
        <v>38</v>
      </c>
      <c r="V60" s="2" t="s">
        <v>52</v>
      </c>
      <c r="W60" s="2" t="s">
        <v>348</v>
      </c>
      <c r="X60" s="2" t="s">
        <v>54</v>
      </c>
      <c r="Y60" s="2" t="s">
        <v>55</v>
      </c>
    </row>
    <row r="61">
      <c r="A61" s="1" t="b">
        <v>0</v>
      </c>
      <c r="B61" s="1" t="s">
        <v>25</v>
      </c>
      <c r="C61" s="1"/>
      <c r="D61" s="1"/>
      <c r="E61" s="1" t="s">
        <v>43</v>
      </c>
      <c r="F61" s="1"/>
      <c r="G61" s="2" t="s">
        <v>27</v>
      </c>
      <c r="H61" s="3"/>
      <c r="I61" s="4" t="s">
        <v>349</v>
      </c>
      <c r="J61" s="2" t="s">
        <v>350</v>
      </c>
      <c r="K61" s="5">
        <v>1.0</v>
      </c>
      <c r="L61" s="2" t="s">
        <v>46</v>
      </c>
      <c r="M61" s="6" t="b">
        <v>1</v>
      </c>
      <c r="N61" s="2" t="s">
        <v>47</v>
      </c>
      <c r="O61" s="2" t="s">
        <v>48</v>
      </c>
      <c r="P61" s="2" t="s">
        <v>49</v>
      </c>
      <c r="Q61" s="2" t="s">
        <v>50</v>
      </c>
      <c r="R61" s="2" t="s">
        <v>35</v>
      </c>
      <c r="S61" s="5">
        <v>6.68795118E8</v>
      </c>
      <c r="T61" s="2" t="s">
        <v>351</v>
      </c>
      <c r="U61" s="2" t="s">
        <v>38</v>
      </c>
      <c r="V61" s="2" t="s">
        <v>52</v>
      </c>
      <c r="W61" s="2" t="s">
        <v>348</v>
      </c>
      <c r="X61" s="2" t="s">
        <v>54</v>
      </c>
      <c r="Y61" s="2" t="s">
        <v>55</v>
      </c>
    </row>
    <row r="62">
      <c r="A62" s="1" t="b">
        <v>0</v>
      </c>
      <c r="B62" s="1" t="s">
        <v>25</v>
      </c>
      <c r="C62" s="1"/>
      <c r="D62" s="1"/>
      <c r="E62" s="1" t="s">
        <v>43</v>
      </c>
      <c r="F62" s="1"/>
      <c r="G62" s="2" t="s">
        <v>27</v>
      </c>
      <c r="H62" s="3"/>
      <c r="I62" s="4" t="s">
        <v>352</v>
      </c>
      <c r="J62" s="2" t="s">
        <v>353</v>
      </c>
      <c r="K62" s="5">
        <v>1.0</v>
      </c>
      <c r="L62" s="2" t="s">
        <v>46</v>
      </c>
      <c r="M62" s="6" t="b">
        <v>1</v>
      </c>
      <c r="N62" s="2" t="s">
        <v>47</v>
      </c>
      <c r="O62" s="2" t="s">
        <v>48</v>
      </c>
      <c r="P62" s="2" t="s">
        <v>49</v>
      </c>
      <c r="Q62" s="2" t="s">
        <v>50</v>
      </c>
      <c r="R62" s="2" t="s">
        <v>35</v>
      </c>
      <c r="S62" s="5">
        <v>6.60581644E8</v>
      </c>
      <c r="T62" s="2" t="s">
        <v>354</v>
      </c>
      <c r="U62" s="2" t="s">
        <v>38</v>
      </c>
      <c r="V62" s="2" t="s">
        <v>52</v>
      </c>
      <c r="W62" s="2" t="s">
        <v>348</v>
      </c>
      <c r="X62" s="2" t="s">
        <v>54</v>
      </c>
      <c r="Y62" s="2" t="s">
        <v>55</v>
      </c>
    </row>
    <row r="63">
      <c r="A63" s="1" t="b">
        <v>0</v>
      </c>
      <c r="B63" s="1" t="s">
        <v>25</v>
      </c>
      <c r="C63" s="1"/>
      <c r="D63" s="1"/>
      <c r="E63" s="1" t="s">
        <v>43</v>
      </c>
      <c r="F63" s="1"/>
      <c r="G63" s="2" t="s">
        <v>27</v>
      </c>
      <c r="H63" s="3"/>
      <c r="I63" s="4" t="s">
        <v>355</v>
      </c>
      <c r="J63" s="2" t="s">
        <v>356</v>
      </c>
      <c r="K63" s="5">
        <v>1.0</v>
      </c>
      <c r="L63" s="2" t="s">
        <v>46</v>
      </c>
      <c r="M63" s="6" t="b">
        <v>1</v>
      </c>
      <c r="N63" s="2" t="s">
        <v>47</v>
      </c>
      <c r="O63" s="2" t="s">
        <v>48</v>
      </c>
      <c r="P63" s="2" t="s">
        <v>49</v>
      </c>
      <c r="Q63" s="2" t="s">
        <v>50</v>
      </c>
      <c r="R63" s="2" t="s">
        <v>35</v>
      </c>
      <c r="S63" s="5">
        <v>6.66691196E8</v>
      </c>
      <c r="T63" s="2" t="s">
        <v>357</v>
      </c>
      <c r="U63" s="2" t="s">
        <v>38</v>
      </c>
      <c r="V63" s="2" t="s">
        <v>52</v>
      </c>
      <c r="W63" s="2" t="s">
        <v>348</v>
      </c>
      <c r="X63" s="2" t="s">
        <v>54</v>
      </c>
      <c r="Y63" s="2" t="s">
        <v>55</v>
      </c>
    </row>
    <row r="64">
      <c r="A64" s="1" t="b">
        <v>0</v>
      </c>
      <c r="B64" s="1" t="s">
        <v>25</v>
      </c>
      <c r="C64" s="1"/>
      <c r="D64" s="1"/>
      <c r="E64" s="1" t="s">
        <v>43</v>
      </c>
      <c r="F64" s="1"/>
      <c r="G64" s="2" t="s">
        <v>27</v>
      </c>
      <c r="H64" s="3"/>
      <c r="I64" s="4" t="s">
        <v>358</v>
      </c>
      <c r="J64" s="2" t="s">
        <v>359</v>
      </c>
      <c r="K64" s="5">
        <v>1.0</v>
      </c>
      <c r="L64" s="2" t="s">
        <v>46</v>
      </c>
      <c r="M64" s="6" t="b">
        <v>1</v>
      </c>
      <c r="N64" s="2" t="s">
        <v>47</v>
      </c>
      <c r="O64" s="2" t="s">
        <v>48</v>
      </c>
      <c r="P64" s="2" t="s">
        <v>49</v>
      </c>
      <c r="Q64" s="2" t="s">
        <v>50</v>
      </c>
      <c r="R64" s="2" t="s">
        <v>35</v>
      </c>
      <c r="S64" s="5">
        <v>6.60776295E8</v>
      </c>
      <c r="T64" s="2" t="s">
        <v>360</v>
      </c>
      <c r="U64" s="2" t="s">
        <v>38</v>
      </c>
      <c r="V64" s="2" t="s">
        <v>52</v>
      </c>
      <c r="W64" s="2" t="s">
        <v>348</v>
      </c>
      <c r="X64" s="2" t="s">
        <v>54</v>
      </c>
      <c r="Y64" s="2" t="s">
        <v>55</v>
      </c>
    </row>
    <row r="65">
      <c r="A65" s="1" t="b">
        <v>0</v>
      </c>
      <c r="B65" s="1" t="s">
        <v>25</v>
      </c>
      <c r="C65" s="1"/>
      <c r="D65" s="1"/>
      <c r="E65" s="1" t="s">
        <v>43</v>
      </c>
      <c r="F65" s="1"/>
      <c r="G65" s="2" t="s">
        <v>27</v>
      </c>
      <c r="H65" s="3"/>
      <c r="I65" s="4" t="s">
        <v>361</v>
      </c>
      <c r="J65" s="2" t="s">
        <v>362</v>
      </c>
      <c r="K65" s="5">
        <v>1.0</v>
      </c>
      <c r="L65" s="2" t="s">
        <v>46</v>
      </c>
      <c r="M65" s="6" t="b">
        <v>1</v>
      </c>
      <c r="N65" s="2" t="s">
        <v>47</v>
      </c>
      <c r="O65" s="2" t="s">
        <v>48</v>
      </c>
      <c r="P65" s="2" t="s">
        <v>49</v>
      </c>
      <c r="Q65" s="2" t="s">
        <v>50</v>
      </c>
      <c r="R65" s="2" t="s">
        <v>35</v>
      </c>
      <c r="S65" s="5">
        <v>6.81490628E8</v>
      </c>
      <c r="T65" s="2" t="s">
        <v>360</v>
      </c>
      <c r="U65" s="2" t="s">
        <v>38</v>
      </c>
      <c r="V65" s="2" t="s">
        <v>52</v>
      </c>
      <c r="W65" s="2" t="s">
        <v>348</v>
      </c>
      <c r="X65" s="2" t="s">
        <v>54</v>
      </c>
      <c r="Y65" s="2" t="s">
        <v>55</v>
      </c>
    </row>
    <row r="66">
      <c r="A66" s="1" t="b">
        <v>0</v>
      </c>
      <c r="B66" s="1" t="s">
        <v>25</v>
      </c>
      <c r="C66" s="1"/>
      <c r="D66" s="1"/>
      <c r="E66" s="1" t="s">
        <v>43</v>
      </c>
      <c r="F66" s="1"/>
      <c r="G66" s="2" t="s">
        <v>27</v>
      </c>
      <c r="H66" s="3"/>
      <c r="I66" s="4" t="s">
        <v>363</v>
      </c>
      <c r="J66" s="2" t="s">
        <v>364</v>
      </c>
      <c r="K66" s="5">
        <v>1.0</v>
      </c>
      <c r="L66" s="2" t="s">
        <v>46</v>
      </c>
      <c r="M66" s="6" t="b">
        <v>1</v>
      </c>
      <c r="N66" s="2" t="s">
        <v>47</v>
      </c>
      <c r="O66" s="2" t="s">
        <v>48</v>
      </c>
      <c r="P66" s="2" t="s">
        <v>49</v>
      </c>
      <c r="Q66" s="2" t="s">
        <v>50</v>
      </c>
      <c r="R66" s="2" t="s">
        <v>35</v>
      </c>
      <c r="S66" s="5">
        <v>6.6266896E8</v>
      </c>
      <c r="T66" s="2" t="s">
        <v>226</v>
      </c>
      <c r="U66" s="2" t="s">
        <v>38</v>
      </c>
      <c r="V66" s="2" t="s">
        <v>52</v>
      </c>
      <c r="W66" s="2" t="s">
        <v>348</v>
      </c>
      <c r="X66" s="2" t="s">
        <v>54</v>
      </c>
      <c r="Y66" s="2" t="s">
        <v>55</v>
      </c>
    </row>
    <row r="67">
      <c r="A67" s="1" t="b">
        <v>0</v>
      </c>
      <c r="B67" s="1" t="s">
        <v>25</v>
      </c>
      <c r="C67" s="1"/>
      <c r="D67" s="1"/>
      <c r="E67" s="1" t="s">
        <v>43</v>
      </c>
      <c r="F67" s="1"/>
      <c r="G67" s="2" t="s">
        <v>27</v>
      </c>
      <c r="H67" s="3"/>
      <c r="I67" s="4" t="s">
        <v>365</v>
      </c>
      <c r="J67" s="2" t="s">
        <v>366</v>
      </c>
      <c r="K67" s="5">
        <v>1.0</v>
      </c>
      <c r="L67" s="2" t="s">
        <v>46</v>
      </c>
      <c r="M67" s="6" t="b">
        <v>1</v>
      </c>
      <c r="N67" s="2" t="s">
        <v>47</v>
      </c>
      <c r="O67" s="2" t="s">
        <v>48</v>
      </c>
      <c r="P67" s="2" t="s">
        <v>49</v>
      </c>
      <c r="Q67" s="2" t="s">
        <v>50</v>
      </c>
      <c r="R67" s="2" t="s">
        <v>35</v>
      </c>
      <c r="S67" s="5">
        <v>6.71539467E8</v>
      </c>
      <c r="T67" s="2" t="s">
        <v>51</v>
      </c>
      <c r="U67" s="2" t="s">
        <v>38</v>
      </c>
      <c r="V67" s="2" t="s">
        <v>52</v>
      </c>
      <c r="W67" s="2" t="s">
        <v>348</v>
      </c>
      <c r="X67" s="2" t="s">
        <v>54</v>
      </c>
      <c r="Y67" s="2" t="s">
        <v>55</v>
      </c>
    </row>
    <row r="68">
      <c r="A68" s="1" t="b">
        <v>0</v>
      </c>
      <c r="B68" s="1"/>
      <c r="C68" s="1" t="s">
        <v>243</v>
      </c>
      <c r="D68" s="1"/>
      <c r="E68" s="1" t="s">
        <v>367</v>
      </c>
      <c r="F68" s="1"/>
      <c r="G68" s="2" t="s">
        <v>27</v>
      </c>
      <c r="H68" s="5">
        <v>20.0</v>
      </c>
      <c r="I68" s="4" t="s">
        <v>368</v>
      </c>
      <c r="J68" s="2" t="s">
        <v>369</v>
      </c>
      <c r="K68" s="5">
        <v>1.0</v>
      </c>
      <c r="L68" s="2" t="s">
        <v>30</v>
      </c>
      <c r="M68" s="6" t="b">
        <v>1</v>
      </c>
      <c r="N68" s="2" t="s">
        <v>370</v>
      </c>
      <c r="O68" s="2" t="s">
        <v>108</v>
      </c>
      <c r="P68" s="2" t="s">
        <v>109</v>
      </c>
      <c r="Q68" s="2" t="s">
        <v>34</v>
      </c>
      <c r="R68" s="2" t="s">
        <v>35</v>
      </c>
      <c r="S68" s="5">
        <v>201716.0</v>
      </c>
      <c r="T68" s="2" t="s">
        <v>371</v>
      </c>
      <c r="U68" s="2" t="s">
        <v>253</v>
      </c>
      <c r="V68" s="2" t="s">
        <v>372</v>
      </c>
      <c r="W68" s="2" t="s">
        <v>373</v>
      </c>
      <c r="X68" s="2" t="s">
        <v>374</v>
      </c>
      <c r="Y68" s="2" t="s">
        <v>375</v>
      </c>
    </row>
    <row r="69">
      <c r="A69" s="1" t="b">
        <v>0</v>
      </c>
      <c r="B69" s="1"/>
      <c r="C69" s="1" t="s">
        <v>243</v>
      </c>
      <c r="D69" s="1"/>
      <c r="E69" s="1" t="s">
        <v>367</v>
      </c>
      <c r="F69" s="1"/>
      <c r="G69" s="2" t="s">
        <v>27</v>
      </c>
      <c r="H69" s="5">
        <v>28.0</v>
      </c>
      <c r="I69" s="4" t="s">
        <v>376</v>
      </c>
      <c r="J69" s="2" t="s">
        <v>377</v>
      </c>
      <c r="K69" s="5">
        <v>1.0</v>
      </c>
      <c r="L69" s="2" t="s">
        <v>30</v>
      </c>
      <c r="M69" s="6" t="b">
        <v>1</v>
      </c>
      <c r="N69" s="2" t="s">
        <v>370</v>
      </c>
      <c r="O69" s="2" t="s">
        <v>108</v>
      </c>
      <c r="P69" s="2" t="s">
        <v>109</v>
      </c>
      <c r="Q69" s="2" t="s">
        <v>34</v>
      </c>
      <c r="R69" s="2" t="s">
        <v>35</v>
      </c>
      <c r="S69" s="5">
        <v>201720.0</v>
      </c>
      <c r="T69" s="2" t="s">
        <v>378</v>
      </c>
      <c r="U69" s="2" t="s">
        <v>253</v>
      </c>
      <c r="V69" s="2" t="s">
        <v>372</v>
      </c>
      <c r="W69" s="2" t="s">
        <v>373</v>
      </c>
      <c r="X69" s="2" t="s">
        <v>374</v>
      </c>
      <c r="Y69" s="2" t="s">
        <v>375</v>
      </c>
    </row>
    <row r="70">
      <c r="A70" s="1" t="b">
        <v>0</v>
      </c>
      <c r="B70" s="1" t="s">
        <v>25</v>
      </c>
      <c r="C70" s="1"/>
      <c r="D70" s="1" t="s">
        <v>26</v>
      </c>
      <c r="E70" s="1" t="s">
        <v>43</v>
      </c>
      <c r="F70" s="1"/>
      <c r="G70" s="2" t="s">
        <v>27</v>
      </c>
      <c r="H70" s="3"/>
      <c r="I70" s="4" t="s">
        <v>379</v>
      </c>
      <c r="J70" s="2" t="s">
        <v>380</v>
      </c>
      <c r="K70" s="5">
        <v>1.0</v>
      </c>
      <c r="L70" s="2" t="s">
        <v>46</v>
      </c>
      <c r="M70" s="6" t="b">
        <v>1</v>
      </c>
      <c r="N70" s="2" t="s">
        <v>97</v>
      </c>
      <c r="O70" s="2" t="s">
        <v>48</v>
      </c>
      <c r="P70" s="2" t="s">
        <v>49</v>
      </c>
      <c r="Q70" s="2" t="s">
        <v>50</v>
      </c>
      <c r="R70" s="2" t="s">
        <v>35</v>
      </c>
      <c r="S70" s="2" t="s">
        <v>381</v>
      </c>
      <c r="T70" s="2" t="s">
        <v>382</v>
      </c>
      <c r="U70" s="2" t="s">
        <v>38</v>
      </c>
      <c r="V70" s="2" t="s">
        <v>100</v>
      </c>
      <c r="W70" s="2" t="s">
        <v>373</v>
      </c>
      <c r="X70" s="2" t="s">
        <v>102</v>
      </c>
      <c r="Y70" s="2" t="s">
        <v>103</v>
      </c>
    </row>
    <row r="71">
      <c r="A71" s="1" t="b">
        <v>0</v>
      </c>
      <c r="B71" s="1" t="s">
        <v>25</v>
      </c>
      <c r="C71" s="1"/>
      <c r="D71" s="1" t="s">
        <v>26</v>
      </c>
      <c r="E71" s="1" t="s">
        <v>43</v>
      </c>
      <c r="F71" s="1"/>
      <c r="G71" s="2" t="s">
        <v>27</v>
      </c>
      <c r="H71" s="3"/>
      <c r="I71" s="4" t="s">
        <v>383</v>
      </c>
      <c r="J71" s="2" t="s">
        <v>384</v>
      </c>
      <c r="K71" s="5">
        <v>1.0</v>
      </c>
      <c r="L71" s="2" t="s">
        <v>46</v>
      </c>
      <c r="M71" s="6" t="b">
        <v>1</v>
      </c>
      <c r="N71" s="2" t="s">
        <v>97</v>
      </c>
      <c r="O71" s="2" t="s">
        <v>48</v>
      </c>
      <c r="P71" s="2" t="s">
        <v>49</v>
      </c>
      <c r="Q71" s="2" t="s">
        <v>50</v>
      </c>
      <c r="R71" s="2" t="s">
        <v>35</v>
      </c>
      <c r="S71" s="2" t="s">
        <v>385</v>
      </c>
      <c r="T71" s="2" t="s">
        <v>386</v>
      </c>
      <c r="U71" s="2" t="s">
        <v>38</v>
      </c>
      <c r="V71" s="2" t="s">
        <v>100</v>
      </c>
      <c r="W71" s="2" t="s">
        <v>373</v>
      </c>
      <c r="X71" s="2" t="s">
        <v>102</v>
      </c>
      <c r="Y71" s="2" t="s">
        <v>103</v>
      </c>
    </row>
    <row r="72">
      <c r="A72" s="1" t="b">
        <v>0</v>
      </c>
      <c r="B72" s="1" t="s">
        <v>25</v>
      </c>
      <c r="C72" s="1"/>
      <c r="D72" s="1" t="s">
        <v>26</v>
      </c>
      <c r="E72" s="1" t="s">
        <v>43</v>
      </c>
      <c r="F72" s="1"/>
      <c r="G72" s="2" t="s">
        <v>27</v>
      </c>
      <c r="H72" s="3"/>
      <c r="I72" s="4" t="s">
        <v>387</v>
      </c>
      <c r="J72" s="2" t="s">
        <v>388</v>
      </c>
      <c r="K72" s="5">
        <v>1.0</v>
      </c>
      <c r="L72" s="2" t="s">
        <v>46</v>
      </c>
      <c r="M72" s="6" t="b">
        <v>1</v>
      </c>
      <c r="N72" s="2" t="s">
        <v>97</v>
      </c>
      <c r="O72" s="2" t="s">
        <v>48</v>
      </c>
      <c r="P72" s="2" t="s">
        <v>49</v>
      </c>
      <c r="Q72" s="2" t="s">
        <v>50</v>
      </c>
      <c r="R72" s="2" t="s">
        <v>35</v>
      </c>
      <c r="S72" s="2" t="s">
        <v>389</v>
      </c>
      <c r="T72" s="2" t="s">
        <v>390</v>
      </c>
      <c r="U72" s="2" t="s">
        <v>38</v>
      </c>
      <c r="V72" s="2" t="s">
        <v>100</v>
      </c>
      <c r="W72" s="2" t="s">
        <v>373</v>
      </c>
      <c r="X72" s="2" t="s">
        <v>102</v>
      </c>
      <c r="Y72" s="2" t="s">
        <v>103</v>
      </c>
    </row>
    <row r="73">
      <c r="A73" s="1" t="b">
        <v>0</v>
      </c>
      <c r="B73" s="1" t="s">
        <v>25</v>
      </c>
      <c r="C73" s="1"/>
      <c r="D73" s="1" t="s">
        <v>26</v>
      </c>
      <c r="E73" s="1" t="s">
        <v>43</v>
      </c>
      <c r="F73" s="1"/>
      <c r="G73" s="2" t="s">
        <v>27</v>
      </c>
      <c r="H73" s="3"/>
      <c r="I73" s="4" t="s">
        <v>391</v>
      </c>
      <c r="J73" s="2" t="s">
        <v>392</v>
      </c>
      <c r="K73" s="5">
        <v>1.0</v>
      </c>
      <c r="L73" s="2" t="s">
        <v>46</v>
      </c>
      <c r="M73" s="6" t="b">
        <v>1</v>
      </c>
      <c r="N73" s="2" t="s">
        <v>97</v>
      </c>
      <c r="O73" s="2" t="s">
        <v>48</v>
      </c>
      <c r="P73" s="2" t="s">
        <v>49</v>
      </c>
      <c r="Q73" s="2" t="s">
        <v>50</v>
      </c>
      <c r="R73" s="2" t="s">
        <v>35</v>
      </c>
      <c r="S73" s="2" t="s">
        <v>393</v>
      </c>
      <c r="T73" s="2" t="s">
        <v>394</v>
      </c>
      <c r="U73" s="2" t="s">
        <v>38</v>
      </c>
      <c r="V73" s="2" t="s">
        <v>100</v>
      </c>
      <c r="W73" s="2" t="s">
        <v>373</v>
      </c>
      <c r="X73" s="2" t="s">
        <v>102</v>
      </c>
      <c r="Y73" s="2" t="s">
        <v>103</v>
      </c>
    </row>
    <row r="74">
      <c r="A74" s="1" t="b">
        <v>0</v>
      </c>
      <c r="B74" s="1" t="s">
        <v>25</v>
      </c>
      <c r="C74" s="1"/>
      <c r="D74" s="1" t="s">
        <v>26</v>
      </c>
      <c r="E74" s="1" t="s">
        <v>43</v>
      </c>
      <c r="F74" s="1"/>
      <c r="G74" s="2" t="s">
        <v>27</v>
      </c>
      <c r="H74" s="3"/>
      <c r="I74" s="4" t="s">
        <v>395</v>
      </c>
      <c r="J74" s="2" t="s">
        <v>396</v>
      </c>
      <c r="K74" s="5">
        <v>1.0</v>
      </c>
      <c r="L74" s="2" t="s">
        <v>46</v>
      </c>
      <c r="M74" s="6" t="b">
        <v>1</v>
      </c>
      <c r="N74" s="2" t="s">
        <v>97</v>
      </c>
      <c r="O74" s="2" t="s">
        <v>48</v>
      </c>
      <c r="P74" s="2" t="s">
        <v>49</v>
      </c>
      <c r="Q74" s="2" t="s">
        <v>50</v>
      </c>
      <c r="R74" s="2" t="s">
        <v>35</v>
      </c>
      <c r="S74" s="2" t="s">
        <v>397</v>
      </c>
      <c r="T74" s="2" t="s">
        <v>382</v>
      </c>
      <c r="U74" s="2" t="s">
        <v>38</v>
      </c>
      <c r="V74" s="2" t="s">
        <v>100</v>
      </c>
      <c r="W74" s="2" t="s">
        <v>373</v>
      </c>
      <c r="X74" s="2" t="s">
        <v>102</v>
      </c>
      <c r="Y74" s="2" t="s">
        <v>103</v>
      </c>
    </row>
    <row r="75">
      <c r="A75" s="1" t="b">
        <v>0</v>
      </c>
      <c r="B75" s="1" t="s">
        <v>25</v>
      </c>
      <c r="C75" s="1"/>
      <c r="D75" s="1" t="s">
        <v>26</v>
      </c>
      <c r="E75" s="1" t="s">
        <v>43</v>
      </c>
      <c r="F75" s="1"/>
      <c r="G75" s="2" t="s">
        <v>27</v>
      </c>
      <c r="H75" s="3"/>
      <c r="I75" s="4" t="s">
        <v>398</v>
      </c>
      <c r="J75" s="2" t="s">
        <v>399</v>
      </c>
      <c r="K75" s="5">
        <v>1.0</v>
      </c>
      <c r="L75" s="2" t="s">
        <v>46</v>
      </c>
      <c r="M75" s="6" t="b">
        <v>1</v>
      </c>
      <c r="N75" s="2" t="s">
        <v>97</v>
      </c>
      <c r="O75" s="2" t="s">
        <v>48</v>
      </c>
      <c r="P75" s="2" t="s">
        <v>49</v>
      </c>
      <c r="Q75" s="2" t="s">
        <v>50</v>
      </c>
      <c r="R75" s="2" t="s">
        <v>35</v>
      </c>
      <c r="S75" s="2" t="s">
        <v>400</v>
      </c>
      <c r="T75" s="2" t="s">
        <v>386</v>
      </c>
      <c r="U75" s="2" t="s">
        <v>38</v>
      </c>
      <c r="V75" s="2" t="s">
        <v>100</v>
      </c>
      <c r="W75" s="2" t="s">
        <v>373</v>
      </c>
      <c r="X75" s="2" t="s">
        <v>102</v>
      </c>
      <c r="Y75" s="2" t="s">
        <v>103</v>
      </c>
    </row>
    <row r="76">
      <c r="A76" s="1" t="b">
        <v>0</v>
      </c>
      <c r="B76" s="1" t="s">
        <v>25</v>
      </c>
      <c r="C76" s="1"/>
      <c r="D76" s="1" t="s">
        <v>26</v>
      </c>
      <c r="E76" s="1" t="s">
        <v>43</v>
      </c>
      <c r="F76" s="1"/>
      <c r="G76" s="2" t="s">
        <v>27</v>
      </c>
      <c r="H76" s="3"/>
      <c r="I76" s="4" t="s">
        <v>401</v>
      </c>
      <c r="J76" s="2" t="s">
        <v>402</v>
      </c>
      <c r="K76" s="5">
        <v>1.0</v>
      </c>
      <c r="L76" s="2" t="s">
        <v>46</v>
      </c>
      <c r="M76" s="6" t="b">
        <v>1</v>
      </c>
      <c r="N76" s="2" t="s">
        <v>127</v>
      </c>
      <c r="O76" s="2" t="s">
        <v>48</v>
      </c>
      <c r="P76" s="2" t="s">
        <v>49</v>
      </c>
      <c r="Q76" s="2" t="s">
        <v>50</v>
      </c>
      <c r="R76" s="2" t="s">
        <v>35</v>
      </c>
      <c r="S76" s="2" t="s">
        <v>403</v>
      </c>
      <c r="T76" s="2" t="s">
        <v>404</v>
      </c>
      <c r="U76" s="2" t="s">
        <v>38</v>
      </c>
      <c r="V76" s="2" t="s">
        <v>100</v>
      </c>
      <c r="W76" s="2" t="s">
        <v>405</v>
      </c>
      <c r="X76" s="2" t="s">
        <v>131</v>
      </c>
      <c r="Y76" s="2" t="s">
        <v>132</v>
      </c>
    </row>
    <row r="77">
      <c r="A77" s="1" t="b">
        <v>0</v>
      </c>
      <c r="B77" s="1" t="s">
        <v>25</v>
      </c>
      <c r="C77" s="1"/>
      <c r="D77" s="1" t="s">
        <v>26</v>
      </c>
      <c r="E77" s="1" t="s">
        <v>43</v>
      </c>
      <c r="F77" s="1"/>
      <c r="G77" s="2" t="s">
        <v>27</v>
      </c>
      <c r="H77" s="3"/>
      <c r="I77" s="4" t="s">
        <v>406</v>
      </c>
      <c r="J77" s="2" t="s">
        <v>407</v>
      </c>
      <c r="K77" s="5">
        <v>1.0</v>
      </c>
      <c r="L77" s="2" t="s">
        <v>46</v>
      </c>
      <c r="M77" s="6" t="b">
        <v>1</v>
      </c>
      <c r="N77" s="2" t="s">
        <v>127</v>
      </c>
      <c r="O77" s="2" t="s">
        <v>48</v>
      </c>
      <c r="P77" s="2" t="s">
        <v>49</v>
      </c>
      <c r="Q77" s="2" t="s">
        <v>50</v>
      </c>
      <c r="R77" s="2" t="s">
        <v>35</v>
      </c>
      <c r="S77" s="2" t="s">
        <v>408</v>
      </c>
      <c r="T77" s="2" t="s">
        <v>409</v>
      </c>
      <c r="U77" s="2" t="s">
        <v>38</v>
      </c>
      <c r="V77" s="2" t="s">
        <v>100</v>
      </c>
      <c r="W77" s="2" t="s">
        <v>405</v>
      </c>
      <c r="X77" s="2" t="s">
        <v>131</v>
      </c>
      <c r="Y77" s="2" t="s">
        <v>132</v>
      </c>
    </row>
    <row r="78">
      <c r="A78" s="1" t="b">
        <v>0</v>
      </c>
      <c r="B78" s="1" t="s">
        <v>25</v>
      </c>
      <c r="C78" s="1"/>
      <c r="D78" s="1" t="s">
        <v>26</v>
      </c>
      <c r="E78" s="1" t="s">
        <v>43</v>
      </c>
      <c r="F78" s="1"/>
      <c r="G78" s="2" t="s">
        <v>27</v>
      </c>
      <c r="H78" s="3"/>
      <c r="I78" s="4" t="s">
        <v>410</v>
      </c>
      <c r="J78" s="2" t="s">
        <v>411</v>
      </c>
      <c r="K78" s="5">
        <v>1.0</v>
      </c>
      <c r="L78" s="2" t="s">
        <v>46</v>
      </c>
      <c r="M78" s="6" t="b">
        <v>1</v>
      </c>
      <c r="N78" s="2" t="s">
        <v>127</v>
      </c>
      <c r="O78" s="2" t="s">
        <v>48</v>
      </c>
      <c r="P78" s="2" t="s">
        <v>49</v>
      </c>
      <c r="Q78" s="2" t="s">
        <v>50</v>
      </c>
      <c r="R78" s="2" t="s">
        <v>35</v>
      </c>
      <c r="S78" s="2" t="s">
        <v>412</v>
      </c>
      <c r="T78" s="2" t="s">
        <v>413</v>
      </c>
      <c r="U78" s="2" t="s">
        <v>38</v>
      </c>
      <c r="V78" s="2" t="s">
        <v>100</v>
      </c>
      <c r="W78" s="2" t="s">
        <v>405</v>
      </c>
      <c r="X78" s="2" t="s">
        <v>131</v>
      </c>
      <c r="Y78" s="2" t="s">
        <v>132</v>
      </c>
    </row>
    <row r="79">
      <c r="A79" s="1" t="b">
        <v>0</v>
      </c>
      <c r="B79" s="1"/>
      <c r="C79" s="1"/>
      <c r="D79" s="1"/>
      <c r="E79" s="1"/>
      <c r="F79" s="1"/>
      <c r="G79" s="2" t="s">
        <v>27</v>
      </c>
      <c r="H79" s="3"/>
      <c r="I79" s="4" t="s">
        <v>414</v>
      </c>
      <c r="J79" s="2" t="s">
        <v>415</v>
      </c>
      <c r="K79" s="5">
        <v>1.0</v>
      </c>
      <c r="L79" s="2" t="s">
        <v>30</v>
      </c>
      <c r="M79" s="6" t="b">
        <v>1</v>
      </c>
      <c r="N79" s="2" t="s">
        <v>190</v>
      </c>
      <c r="O79" s="2" t="s">
        <v>67</v>
      </c>
      <c r="P79" s="2" t="s">
        <v>33</v>
      </c>
      <c r="Q79" s="2" t="s">
        <v>34</v>
      </c>
      <c r="R79" s="2" t="s">
        <v>35</v>
      </c>
      <c r="S79" s="2" t="s">
        <v>416</v>
      </c>
      <c r="T79" s="2" t="s">
        <v>37</v>
      </c>
      <c r="U79" s="2" t="s">
        <v>38</v>
      </c>
      <c r="V79" s="2" t="s">
        <v>112</v>
      </c>
      <c r="W79" s="2" t="s">
        <v>417</v>
      </c>
      <c r="X79" s="2" t="s">
        <v>193</v>
      </c>
      <c r="Y79" s="2" t="s">
        <v>42</v>
      </c>
    </row>
    <row r="80">
      <c r="A80" s="1" t="b">
        <v>0</v>
      </c>
      <c r="B80" s="1" t="s">
        <v>25</v>
      </c>
      <c r="C80" s="1"/>
      <c r="D80" s="1" t="s">
        <v>26</v>
      </c>
      <c r="E80" s="1"/>
      <c r="F80" s="1" t="b">
        <v>1</v>
      </c>
      <c r="G80" s="2" t="s">
        <v>27</v>
      </c>
      <c r="H80" s="3"/>
      <c r="I80" s="4" t="s">
        <v>418</v>
      </c>
      <c r="J80" s="2" t="s">
        <v>419</v>
      </c>
      <c r="K80" s="5">
        <v>1.0</v>
      </c>
      <c r="L80" s="2" t="s">
        <v>65</v>
      </c>
      <c r="M80" s="6" t="b">
        <v>1</v>
      </c>
      <c r="N80" s="2" t="s">
        <v>162</v>
      </c>
      <c r="O80" s="2" t="s">
        <v>67</v>
      </c>
      <c r="P80" s="2" t="s">
        <v>68</v>
      </c>
      <c r="Q80" s="2" t="s">
        <v>69</v>
      </c>
      <c r="R80" s="2" t="s">
        <v>35</v>
      </c>
      <c r="S80" s="2" t="s">
        <v>420</v>
      </c>
      <c r="T80" s="2" t="s">
        <v>112</v>
      </c>
      <c r="U80" s="2" t="s">
        <v>38</v>
      </c>
      <c r="V80" s="2" t="s">
        <v>39</v>
      </c>
      <c r="W80" s="2" t="s">
        <v>421</v>
      </c>
      <c r="X80" s="2" t="s">
        <v>165</v>
      </c>
      <c r="Y80" s="2" t="s">
        <v>166</v>
      </c>
    </row>
    <row r="81">
      <c r="A81" s="1" t="b">
        <v>0</v>
      </c>
      <c r="B81" s="1"/>
      <c r="C81" s="1"/>
      <c r="D81" s="1"/>
      <c r="E81" s="1" t="s">
        <v>422</v>
      </c>
      <c r="F81" s="1"/>
      <c r="G81" s="2" t="s">
        <v>27</v>
      </c>
      <c r="H81" s="2"/>
      <c r="I81" s="4" t="s">
        <v>423</v>
      </c>
      <c r="J81" s="2" t="s">
        <v>424</v>
      </c>
      <c r="K81" s="5">
        <v>1.0</v>
      </c>
      <c r="L81" s="2" t="s">
        <v>425</v>
      </c>
      <c r="M81" s="6" t="b">
        <v>1</v>
      </c>
      <c r="N81" s="2" t="s">
        <v>426</v>
      </c>
      <c r="O81" s="2" t="s">
        <v>427</v>
      </c>
      <c r="P81" s="2" t="s">
        <v>428</v>
      </c>
      <c r="Q81" s="2" t="s">
        <v>429</v>
      </c>
      <c r="R81" s="2" t="s">
        <v>35</v>
      </c>
      <c r="S81" s="2" t="s">
        <v>430</v>
      </c>
      <c r="T81" s="2" t="s">
        <v>431</v>
      </c>
      <c r="U81" s="2" t="s">
        <v>432</v>
      </c>
      <c r="V81" s="2" t="s">
        <v>433</v>
      </c>
      <c r="W81" s="2" t="s">
        <v>434</v>
      </c>
      <c r="X81" s="2" t="s">
        <v>435</v>
      </c>
      <c r="Y81" s="2" t="s">
        <v>436</v>
      </c>
    </row>
    <row r="82">
      <c r="A82" s="1" t="b">
        <v>0</v>
      </c>
      <c r="B82" s="1" t="s">
        <v>25</v>
      </c>
      <c r="C82" s="1"/>
      <c r="D82" s="1" t="s">
        <v>26</v>
      </c>
      <c r="E82" s="1" t="s">
        <v>43</v>
      </c>
      <c r="F82" s="1"/>
      <c r="G82" s="2" t="s">
        <v>27</v>
      </c>
      <c r="H82" s="3"/>
      <c r="I82" s="4" t="s">
        <v>437</v>
      </c>
      <c r="J82" s="2" t="s">
        <v>438</v>
      </c>
      <c r="K82" s="5">
        <v>1.0</v>
      </c>
      <c r="L82" s="2" t="s">
        <v>46</v>
      </c>
      <c r="M82" s="6" t="b">
        <v>1</v>
      </c>
      <c r="N82" s="2" t="s">
        <v>127</v>
      </c>
      <c r="O82" s="2" t="s">
        <v>48</v>
      </c>
      <c r="P82" s="2" t="s">
        <v>49</v>
      </c>
      <c r="Q82" s="2" t="s">
        <v>50</v>
      </c>
      <c r="R82" s="2" t="s">
        <v>35</v>
      </c>
      <c r="S82" s="2" t="s">
        <v>439</v>
      </c>
      <c r="T82" s="2" t="s">
        <v>440</v>
      </c>
      <c r="U82" s="2" t="s">
        <v>38</v>
      </c>
      <c r="V82" s="2" t="s">
        <v>100</v>
      </c>
      <c r="W82" s="2" t="s">
        <v>441</v>
      </c>
      <c r="X82" s="2" t="s">
        <v>131</v>
      </c>
      <c r="Y82" s="2" t="s">
        <v>132</v>
      </c>
    </row>
    <row r="83">
      <c r="A83" s="1" t="b">
        <v>0</v>
      </c>
      <c r="B83" s="1" t="s">
        <v>25</v>
      </c>
      <c r="C83" s="1"/>
      <c r="D83" s="1" t="s">
        <v>141</v>
      </c>
      <c r="E83" s="1"/>
      <c r="F83" s="1" t="b">
        <v>1</v>
      </c>
      <c r="G83" s="2" t="s">
        <v>27</v>
      </c>
      <c r="H83" s="3"/>
      <c r="I83" s="4" t="s">
        <v>442</v>
      </c>
      <c r="J83" s="2" t="s">
        <v>443</v>
      </c>
      <c r="K83" s="5">
        <v>1.0</v>
      </c>
      <c r="L83" s="2" t="s">
        <v>65</v>
      </c>
      <c r="M83" s="6" t="b">
        <v>1</v>
      </c>
      <c r="N83" s="2" t="s">
        <v>66</v>
      </c>
      <c r="O83" s="2" t="s">
        <v>67</v>
      </c>
      <c r="P83" s="2" t="s">
        <v>68</v>
      </c>
      <c r="Q83" s="2" t="s">
        <v>69</v>
      </c>
      <c r="R83" s="2" t="s">
        <v>35</v>
      </c>
      <c r="S83" s="2" t="s">
        <v>444</v>
      </c>
      <c r="T83" s="2" t="s">
        <v>37</v>
      </c>
      <c r="U83" s="2" t="s">
        <v>38</v>
      </c>
      <c r="V83" s="2" t="s">
        <v>146</v>
      </c>
      <c r="W83" s="2" t="s">
        <v>445</v>
      </c>
      <c r="X83" s="2" t="s">
        <v>72</v>
      </c>
      <c r="Y83" s="2" t="s">
        <v>73</v>
      </c>
    </row>
    <row r="84">
      <c r="A84" s="1" t="b">
        <v>0</v>
      </c>
      <c r="B84" s="1"/>
      <c r="C84" s="1"/>
      <c r="D84" s="1"/>
      <c r="E84" s="1"/>
      <c r="F84" s="1" t="b">
        <v>1</v>
      </c>
      <c r="G84" s="2" t="s">
        <v>27</v>
      </c>
      <c r="H84" s="3"/>
      <c r="I84" s="4" t="s">
        <v>446</v>
      </c>
      <c r="J84" s="2" t="s">
        <v>447</v>
      </c>
      <c r="K84" s="5">
        <v>1.0</v>
      </c>
      <c r="L84" s="2" t="s">
        <v>65</v>
      </c>
      <c r="M84" s="6" t="b">
        <v>1</v>
      </c>
      <c r="N84" s="2" t="s">
        <v>76</v>
      </c>
      <c r="O84" s="2" t="s">
        <v>67</v>
      </c>
      <c r="P84" s="2" t="s">
        <v>68</v>
      </c>
      <c r="Q84" s="2" t="s">
        <v>69</v>
      </c>
      <c r="R84" s="2" t="s">
        <v>35</v>
      </c>
      <c r="S84" s="2" t="s">
        <v>448</v>
      </c>
      <c r="T84" s="2" t="s">
        <v>37</v>
      </c>
      <c r="U84" s="2" t="s">
        <v>38</v>
      </c>
      <c r="V84" s="2" t="s">
        <v>78</v>
      </c>
      <c r="W84" s="2" t="s">
        <v>449</v>
      </c>
      <c r="X84" s="2" t="s">
        <v>80</v>
      </c>
      <c r="Y84" s="2" t="s">
        <v>81</v>
      </c>
    </row>
    <row r="85">
      <c r="A85" s="1" t="b">
        <v>0</v>
      </c>
      <c r="B85" s="1"/>
      <c r="C85" s="1"/>
      <c r="D85" s="1"/>
      <c r="E85" s="1"/>
      <c r="F85" s="1" t="b">
        <v>1</v>
      </c>
      <c r="G85" s="2" t="s">
        <v>27</v>
      </c>
      <c r="H85" s="3"/>
      <c r="I85" s="4" t="s">
        <v>450</v>
      </c>
      <c r="J85" s="2" t="s">
        <v>451</v>
      </c>
      <c r="K85" s="5">
        <v>1.0</v>
      </c>
      <c r="L85" s="2" t="s">
        <v>65</v>
      </c>
      <c r="M85" s="6" t="b">
        <v>1</v>
      </c>
      <c r="N85" s="2" t="s">
        <v>76</v>
      </c>
      <c r="O85" s="2" t="s">
        <v>67</v>
      </c>
      <c r="P85" s="2" t="s">
        <v>68</v>
      </c>
      <c r="Q85" s="2" t="s">
        <v>69</v>
      </c>
      <c r="R85" s="2" t="s">
        <v>35</v>
      </c>
      <c r="S85" s="2" t="s">
        <v>452</v>
      </c>
      <c r="T85" s="2" t="s">
        <v>37</v>
      </c>
      <c r="U85" s="2" t="s">
        <v>38</v>
      </c>
      <c r="V85" s="2" t="s">
        <v>78</v>
      </c>
      <c r="W85" s="2" t="s">
        <v>453</v>
      </c>
      <c r="X85" s="2" t="s">
        <v>80</v>
      </c>
      <c r="Y85" s="2" t="s">
        <v>81</v>
      </c>
    </row>
    <row r="86">
      <c r="A86" s="1" t="b">
        <v>0</v>
      </c>
      <c r="B86" s="1"/>
      <c r="C86" s="1"/>
      <c r="D86" s="1"/>
      <c r="E86" s="1"/>
      <c r="F86" s="1" t="b">
        <v>1</v>
      </c>
      <c r="G86" s="2" t="s">
        <v>27</v>
      </c>
      <c r="H86" s="3"/>
      <c r="I86" s="4" t="s">
        <v>454</v>
      </c>
      <c r="J86" s="2" t="s">
        <v>455</v>
      </c>
      <c r="K86" s="5">
        <v>1.0</v>
      </c>
      <c r="L86" s="2" t="s">
        <v>65</v>
      </c>
      <c r="M86" s="6" t="b">
        <v>1</v>
      </c>
      <c r="N86" s="2" t="s">
        <v>76</v>
      </c>
      <c r="O86" s="2" t="s">
        <v>67</v>
      </c>
      <c r="P86" s="2" t="s">
        <v>68</v>
      </c>
      <c r="Q86" s="2" t="s">
        <v>69</v>
      </c>
      <c r="R86" s="2" t="s">
        <v>35</v>
      </c>
      <c r="S86" s="2" t="s">
        <v>456</v>
      </c>
      <c r="T86" s="2" t="s">
        <v>37</v>
      </c>
      <c r="U86" s="2" t="s">
        <v>38</v>
      </c>
      <c r="V86" s="2" t="s">
        <v>78</v>
      </c>
      <c r="W86" s="2" t="s">
        <v>457</v>
      </c>
      <c r="X86" s="2" t="s">
        <v>80</v>
      </c>
      <c r="Y86" s="2" t="s">
        <v>81</v>
      </c>
    </row>
    <row r="87">
      <c r="A87" s="1" t="b">
        <v>0</v>
      </c>
      <c r="B87" s="1"/>
      <c r="C87" s="1"/>
      <c r="D87" s="1"/>
      <c r="E87" s="1"/>
      <c r="F87" s="1"/>
      <c r="G87" s="2" t="s">
        <v>27</v>
      </c>
      <c r="H87" s="3"/>
      <c r="I87" s="4" t="s">
        <v>458</v>
      </c>
      <c r="J87" s="2" t="s">
        <v>459</v>
      </c>
      <c r="K87" s="5">
        <v>1.0</v>
      </c>
      <c r="L87" s="2" t="s">
        <v>84</v>
      </c>
      <c r="M87" s="6" t="b">
        <v>1</v>
      </c>
      <c r="N87" s="2" t="s">
        <v>460</v>
      </c>
      <c r="O87" s="2" t="s">
        <v>67</v>
      </c>
      <c r="P87" s="2" t="s">
        <v>33</v>
      </c>
      <c r="Q87" s="2" t="s">
        <v>86</v>
      </c>
      <c r="R87" s="2" t="s">
        <v>35</v>
      </c>
      <c r="S87" s="2" t="s">
        <v>461</v>
      </c>
      <c r="T87" s="2" t="s">
        <v>37</v>
      </c>
      <c r="U87" s="2" t="s">
        <v>38</v>
      </c>
      <c r="V87" s="2" t="s">
        <v>78</v>
      </c>
      <c r="W87" s="2" t="s">
        <v>462</v>
      </c>
      <c r="X87" s="2" t="s">
        <v>463</v>
      </c>
      <c r="Y87" s="2" t="s">
        <v>173</v>
      </c>
    </row>
    <row r="88">
      <c r="A88" s="1" t="b">
        <v>0</v>
      </c>
      <c r="B88" s="1" t="s">
        <v>25</v>
      </c>
      <c r="C88" s="1"/>
      <c r="D88" s="1" t="s">
        <v>141</v>
      </c>
      <c r="E88" s="1"/>
      <c r="F88" s="1" t="b">
        <v>1</v>
      </c>
      <c r="G88" s="2" t="s">
        <v>27</v>
      </c>
      <c r="H88" s="3"/>
      <c r="I88" s="4" t="s">
        <v>464</v>
      </c>
      <c r="J88" s="2" t="s">
        <v>465</v>
      </c>
      <c r="K88" s="5">
        <v>1.0</v>
      </c>
      <c r="L88" s="2" t="s">
        <v>65</v>
      </c>
      <c r="M88" s="6" t="b">
        <v>1</v>
      </c>
      <c r="N88" s="2" t="s">
        <v>162</v>
      </c>
      <c r="O88" s="2" t="s">
        <v>67</v>
      </c>
      <c r="P88" s="2" t="s">
        <v>68</v>
      </c>
      <c r="Q88" s="2" t="s">
        <v>69</v>
      </c>
      <c r="R88" s="2" t="s">
        <v>35</v>
      </c>
      <c r="S88" s="2" t="s">
        <v>466</v>
      </c>
      <c r="T88" s="2" t="s">
        <v>112</v>
      </c>
      <c r="U88" s="2" t="s">
        <v>38</v>
      </c>
      <c r="V88" s="2" t="s">
        <v>146</v>
      </c>
      <c r="W88" s="2" t="s">
        <v>467</v>
      </c>
      <c r="X88" s="2" t="s">
        <v>165</v>
      </c>
      <c r="Y88" s="2" t="s">
        <v>166</v>
      </c>
    </row>
    <row r="89">
      <c r="A89" s="1" t="b">
        <v>0</v>
      </c>
      <c r="B89" s="1"/>
      <c r="C89" s="1" t="s">
        <v>243</v>
      </c>
      <c r="D89" s="1"/>
      <c r="E89" s="1"/>
      <c r="F89" s="1"/>
      <c r="G89" s="2" t="s">
        <v>27</v>
      </c>
      <c r="H89" s="5">
        <v>100.0</v>
      </c>
      <c r="I89" s="4" t="s">
        <v>468</v>
      </c>
      <c r="J89" s="2" t="s">
        <v>469</v>
      </c>
      <c r="K89" s="5">
        <v>1.0</v>
      </c>
      <c r="L89" s="2" t="s">
        <v>470</v>
      </c>
      <c r="M89" s="6" t="b">
        <v>1</v>
      </c>
      <c r="N89" s="2" t="s">
        <v>471</v>
      </c>
      <c r="O89" s="2" t="s">
        <v>472</v>
      </c>
      <c r="P89" s="2" t="s">
        <v>473</v>
      </c>
      <c r="Q89" s="2" t="s">
        <v>474</v>
      </c>
      <c r="R89" s="2" t="s">
        <v>35</v>
      </c>
      <c r="S89" s="8">
        <v>43435.0</v>
      </c>
      <c r="T89" s="2" t="s">
        <v>475</v>
      </c>
      <c r="U89" s="2" t="s">
        <v>476</v>
      </c>
      <c r="V89" s="2" t="s">
        <v>477</v>
      </c>
      <c r="W89" s="2" t="s">
        <v>478</v>
      </c>
      <c r="X89" s="2" t="s">
        <v>479</v>
      </c>
      <c r="Y89" s="8">
        <v>43435.0</v>
      </c>
    </row>
    <row r="90">
      <c r="A90" s="1" t="b">
        <v>0</v>
      </c>
      <c r="B90" s="1" t="s">
        <v>243</v>
      </c>
      <c r="C90" s="1" t="s">
        <v>243</v>
      </c>
      <c r="D90" s="1" t="s">
        <v>141</v>
      </c>
      <c r="E90" s="1" t="s">
        <v>43</v>
      </c>
      <c r="F90" s="1" t="b">
        <v>0</v>
      </c>
      <c r="G90" s="2" t="s">
        <v>27</v>
      </c>
      <c r="H90" s="5">
        <v>259547.0</v>
      </c>
      <c r="I90" s="4" t="s">
        <v>480</v>
      </c>
      <c r="J90" s="2" t="s">
        <v>481</v>
      </c>
      <c r="K90" s="5">
        <v>1.0</v>
      </c>
      <c r="L90" s="2" t="s">
        <v>470</v>
      </c>
      <c r="M90" s="6" t="b">
        <v>1</v>
      </c>
      <c r="N90" s="2" t="s">
        <v>482</v>
      </c>
      <c r="O90" s="2" t="s">
        <v>472</v>
      </c>
      <c r="P90" s="2" t="s">
        <v>473</v>
      </c>
      <c r="Q90" s="2" t="s">
        <v>474</v>
      </c>
      <c r="R90" s="2" t="s">
        <v>35</v>
      </c>
      <c r="S90" s="8">
        <v>43435.0</v>
      </c>
      <c r="T90" s="2" t="s">
        <v>475</v>
      </c>
      <c r="U90" s="2" t="s">
        <v>476</v>
      </c>
      <c r="V90" s="2" t="s">
        <v>477</v>
      </c>
      <c r="W90" s="2" t="s">
        <v>478</v>
      </c>
      <c r="X90" s="2" t="s">
        <v>483</v>
      </c>
      <c r="Y90" s="2" t="s">
        <v>484</v>
      </c>
    </row>
    <row r="91">
      <c r="A91" s="1" t="b">
        <v>0</v>
      </c>
      <c r="B91" s="1" t="s">
        <v>25</v>
      </c>
      <c r="C91" s="1"/>
      <c r="D91" s="1" t="s">
        <v>141</v>
      </c>
      <c r="E91" s="1"/>
      <c r="F91" s="1" t="b">
        <v>1</v>
      </c>
      <c r="G91" s="2" t="s">
        <v>27</v>
      </c>
      <c r="H91" s="3"/>
      <c r="I91" s="4" t="s">
        <v>485</v>
      </c>
      <c r="J91" s="2" t="s">
        <v>486</v>
      </c>
      <c r="K91" s="5">
        <v>1.0</v>
      </c>
      <c r="L91" s="2" t="s">
        <v>65</v>
      </c>
      <c r="M91" s="6" t="b">
        <v>1</v>
      </c>
      <c r="N91" s="2" t="s">
        <v>487</v>
      </c>
      <c r="O91" s="2" t="s">
        <v>67</v>
      </c>
      <c r="P91" s="2" t="s">
        <v>68</v>
      </c>
      <c r="Q91" s="2" t="s">
        <v>69</v>
      </c>
      <c r="R91" s="2" t="s">
        <v>35</v>
      </c>
      <c r="S91" s="2" t="s">
        <v>488</v>
      </c>
      <c r="T91" s="2" t="s">
        <v>37</v>
      </c>
      <c r="U91" s="2" t="s">
        <v>38</v>
      </c>
      <c r="V91" s="2" t="s">
        <v>146</v>
      </c>
      <c r="W91" s="2" t="s">
        <v>489</v>
      </c>
      <c r="X91" s="2" t="s">
        <v>490</v>
      </c>
      <c r="Y91" s="2" t="s">
        <v>73</v>
      </c>
    </row>
    <row r="92">
      <c r="A92" s="1" t="b">
        <v>0</v>
      </c>
      <c r="B92" s="1" t="s">
        <v>25</v>
      </c>
      <c r="C92" s="1"/>
      <c r="D92" s="1" t="s">
        <v>141</v>
      </c>
      <c r="E92" s="1"/>
      <c r="F92" s="1" t="b">
        <v>1</v>
      </c>
      <c r="G92" s="2" t="s">
        <v>27</v>
      </c>
      <c r="H92" s="3"/>
      <c r="I92" s="4" t="s">
        <v>491</v>
      </c>
      <c r="J92" s="2" t="s">
        <v>492</v>
      </c>
      <c r="K92" s="5">
        <v>1.0</v>
      </c>
      <c r="L92" s="2" t="s">
        <v>65</v>
      </c>
      <c r="M92" s="6" t="b">
        <v>1</v>
      </c>
      <c r="N92" s="2" t="s">
        <v>487</v>
      </c>
      <c r="O92" s="2" t="s">
        <v>67</v>
      </c>
      <c r="P92" s="2" t="s">
        <v>68</v>
      </c>
      <c r="Q92" s="2" t="s">
        <v>69</v>
      </c>
      <c r="R92" s="2" t="s">
        <v>35</v>
      </c>
      <c r="S92" s="2" t="s">
        <v>493</v>
      </c>
      <c r="T92" s="2" t="s">
        <v>37</v>
      </c>
      <c r="U92" s="2" t="s">
        <v>38</v>
      </c>
      <c r="V92" s="2" t="s">
        <v>146</v>
      </c>
      <c r="W92" s="2" t="s">
        <v>489</v>
      </c>
      <c r="X92" s="2" t="s">
        <v>490</v>
      </c>
      <c r="Y92" s="2" t="s">
        <v>73</v>
      </c>
    </row>
    <row r="93">
      <c r="A93" s="1" t="b">
        <v>0</v>
      </c>
      <c r="B93" s="1" t="s">
        <v>25</v>
      </c>
      <c r="C93" s="1"/>
      <c r="D93" s="1" t="s">
        <v>141</v>
      </c>
      <c r="E93" s="1"/>
      <c r="F93" s="1" t="b">
        <v>1</v>
      </c>
      <c r="G93" s="2" t="s">
        <v>27</v>
      </c>
      <c r="H93" s="3"/>
      <c r="I93" s="4" t="s">
        <v>494</v>
      </c>
      <c r="J93" s="2" t="s">
        <v>495</v>
      </c>
      <c r="K93" s="5">
        <v>1.0</v>
      </c>
      <c r="L93" s="2" t="s">
        <v>65</v>
      </c>
      <c r="M93" s="6" t="b">
        <v>1</v>
      </c>
      <c r="N93" s="2" t="s">
        <v>487</v>
      </c>
      <c r="O93" s="2" t="s">
        <v>67</v>
      </c>
      <c r="P93" s="2" t="s">
        <v>68</v>
      </c>
      <c r="Q93" s="2" t="s">
        <v>69</v>
      </c>
      <c r="R93" s="2" t="s">
        <v>35</v>
      </c>
      <c r="S93" s="2" t="s">
        <v>496</v>
      </c>
      <c r="T93" s="2" t="s">
        <v>37</v>
      </c>
      <c r="U93" s="2" t="s">
        <v>38</v>
      </c>
      <c r="V93" s="2" t="s">
        <v>146</v>
      </c>
      <c r="W93" s="2" t="s">
        <v>489</v>
      </c>
      <c r="X93" s="2" t="s">
        <v>490</v>
      </c>
      <c r="Y93" s="2" t="s">
        <v>73</v>
      </c>
    </row>
    <row r="94">
      <c r="A94" s="1" t="b">
        <v>0</v>
      </c>
      <c r="B94" s="1" t="s">
        <v>25</v>
      </c>
      <c r="C94" s="1"/>
      <c r="D94" s="1" t="s">
        <v>141</v>
      </c>
      <c r="E94" s="1"/>
      <c r="F94" s="1" t="b">
        <v>1</v>
      </c>
      <c r="G94" s="2" t="s">
        <v>27</v>
      </c>
      <c r="H94" s="3"/>
      <c r="I94" s="4" t="s">
        <v>497</v>
      </c>
      <c r="J94" s="2" t="s">
        <v>498</v>
      </c>
      <c r="K94" s="5">
        <v>1.0</v>
      </c>
      <c r="L94" s="2" t="s">
        <v>65</v>
      </c>
      <c r="M94" s="6" t="b">
        <v>1</v>
      </c>
      <c r="N94" s="2" t="s">
        <v>487</v>
      </c>
      <c r="O94" s="2" t="s">
        <v>67</v>
      </c>
      <c r="P94" s="2" t="s">
        <v>68</v>
      </c>
      <c r="Q94" s="2" t="s">
        <v>69</v>
      </c>
      <c r="R94" s="2" t="s">
        <v>35</v>
      </c>
      <c r="S94" s="2" t="s">
        <v>499</v>
      </c>
      <c r="T94" s="2" t="s">
        <v>37</v>
      </c>
      <c r="U94" s="2" t="s">
        <v>38</v>
      </c>
      <c r="V94" s="2" t="s">
        <v>146</v>
      </c>
      <c r="W94" s="2" t="s">
        <v>489</v>
      </c>
      <c r="X94" s="2" t="s">
        <v>490</v>
      </c>
      <c r="Y94" s="2" t="s">
        <v>73</v>
      </c>
    </row>
    <row r="95">
      <c r="A95" s="1" t="b">
        <v>0</v>
      </c>
      <c r="B95" s="1" t="s">
        <v>25</v>
      </c>
      <c r="C95" s="1"/>
      <c r="D95" s="1" t="s">
        <v>141</v>
      </c>
      <c r="E95" s="1"/>
      <c r="F95" s="1" t="b">
        <v>1</v>
      </c>
      <c r="G95" s="2" t="s">
        <v>27</v>
      </c>
      <c r="H95" s="3"/>
      <c r="I95" s="4" t="s">
        <v>500</v>
      </c>
      <c r="J95" s="2" t="s">
        <v>501</v>
      </c>
      <c r="K95" s="5">
        <v>1.0</v>
      </c>
      <c r="L95" s="2" t="s">
        <v>65</v>
      </c>
      <c r="M95" s="6" t="b">
        <v>1</v>
      </c>
      <c r="N95" s="2" t="s">
        <v>487</v>
      </c>
      <c r="O95" s="2" t="s">
        <v>67</v>
      </c>
      <c r="P95" s="2" t="s">
        <v>68</v>
      </c>
      <c r="Q95" s="2" t="s">
        <v>69</v>
      </c>
      <c r="R95" s="2" t="s">
        <v>35</v>
      </c>
      <c r="S95" s="2" t="s">
        <v>502</v>
      </c>
      <c r="T95" s="2" t="s">
        <v>37</v>
      </c>
      <c r="U95" s="2" t="s">
        <v>38</v>
      </c>
      <c r="V95" s="2" t="s">
        <v>146</v>
      </c>
      <c r="W95" s="2" t="s">
        <v>489</v>
      </c>
      <c r="X95" s="2" t="s">
        <v>490</v>
      </c>
      <c r="Y95" s="2" t="s">
        <v>73</v>
      </c>
    </row>
    <row r="96">
      <c r="A96" s="1" t="b">
        <v>0</v>
      </c>
      <c r="B96" s="1" t="s">
        <v>25</v>
      </c>
      <c r="C96" s="1"/>
      <c r="D96" s="1" t="s">
        <v>141</v>
      </c>
      <c r="E96" s="1"/>
      <c r="F96" s="1" t="b">
        <v>1</v>
      </c>
      <c r="G96" s="2" t="s">
        <v>27</v>
      </c>
      <c r="H96" s="3"/>
      <c r="I96" s="4" t="s">
        <v>503</v>
      </c>
      <c r="J96" s="2" t="s">
        <v>504</v>
      </c>
      <c r="K96" s="5">
        <v>1.0</v>
      </c>
      <c r="L96" s="2" t="s">
        <v>65</v>
      </c>
      <c r="M96" s="6" t="b">
        <v>1</v>
      </c>
      <c r="N96" s="2" t="s">
        <v>487</v>
      </c>
      <c r="O96" s="2" t="s">
        <v>67</v>
      </c>
      <c r="P96" s="2" t="s">
        <v>68</v>
      </c>
      <c r="Q96" s="2" t="s">
        <v>69</v>
      </c>
      <c r="R96" s="2" t="s">
        <v>35</v>
      </c>
      <c r="S96" s="2" t="s">
        <v>505</v>
      </c>
      <c r="T96" s="2" t="s">
        <v>37</v>
      </c>
      <c r="U96" s="2" t="s">
        <v>38</v>
      </c>
      <c r="V96" s="2" t="s">
        <v>146</v>
      </c>
      <c r="W96" s="2" t="s">
        <v>489</v>
      </c>
      <c r="X96" s="2" t="s">
        <v>490</v>
      </c>
      <c r="Y96" s="2" t="s">
        <v>73</v>
      </c>
    </row>
    <row r="97">
      <c r="A97" s="1" t="b">
        <v>0</v>
      </c>
      <c r="B97" s="1" t="s">
        <v>25</v>
      </c>
      <c r="C97" s="1"/>
      <c r="D97" s="1" t="s">
        <v>141</v>
      </c>
      <c r="E97" s="1"/>
      <c r="F97" s="1" t="b">
        <v>1</v>
      </c>
      <c r="G97" s="2" t="s">
        <v>27</v>
      </c>
      <c r="H97" s="3"/>
      <c r="I97" s="4" t="s">
        <v>506</v>
      </c>
      <c r="J97" s="2" t="s">
        <v>507</v>
      </c>
      <c r="K97" s="5">
        <v>1.0</v>
      </c>
      <c r="L97" s="2" t="s">
        <v>65</v>
      </c>
      <c r="M97" s="6" t="b">
        <v>1</v>
      </c>
      <c r="N97" s="2" t="s">
        <v>487</v>
      </c>
      <c r="O97" s="2" t="s">
        <v>67</v>
      </c>
      <c r="P97" s="2" t="s">
        <v>68</v>
      </c>
      <c r="Q97" s="2" t="s">
        <v>69</v>
      </c>
      <c r="R97" s="2" t="s">
        <v>35</v>
      </c>
      <c r="S97" s="2" t="s">
        <v>508</v>
      </c>
      <c r="T97" s="2" t="s">
        <v>37</v>
      </c>
      <c r="U97" s="2" t="s">
        <v>38</v>
      </c>
      <c r="V97" s="2" t="s">
        <v>146</v>
      </c>
      <c r="W97" s="2" t="s">
        <v>489</v>
      </c>
      <c r="X97" s="2" t="s">
        <v>490</v>
      </c>
      <c r="Y97" s="2" t="s">
        <v>73</v>
      </c>
    </row>
    <row r="98">
      <c r="A98" s="1" t="b">
        <v>0</v>
      </c>
      <c r="B98" s="1" t="s">
        <v>25</v>
      </c>
      <c r="C98" s="1"/>
      <c r="D98" s="1" t="s">
        <v>141</v>
      </c>
      <c r="E98" s="1"/>
      <c r="F98" s="1" t="b">
        <v>1</v>
      </c>
      <c r="G98" s="2" t="s">
        <v>27</v>
      </c>
      <c r="H98" s="3"/>
      <c r="I98" s="4" t="s">
        <v>509</v>
      </c>
      <c r="J98" s="2" t="s">
        <v>510</v>
      </c>
      <c r="K98" s="5">
        <v>1.0</v>
      </c>
      <c r="L98" s="2" t="s">
        <v>65</v>
      </c>
      <c r="M98" s="6" t="b">
        <v>1</v>
      </c>
      <c r="N98" s="2" t="s">
        <v>487</v>
      </c>
      <c r="O98" s="2" t="s">
        <v>67</v>
      </c>
      <c r="P98" s="2" t="s">
        <v>68</v>
      </c>
      <c r="Q98" s="2" t="s">
        <v>69</v>
      </c>
      <c r="R98" s="2" t="s">
        <v>35</v>
      </c>
      <c r="S98" s="2" t="s">
        <v>511</v>
      </c>
      <c r="T98" s="2" t="s">
        <v>37</v>
      </c>
      <c r="U98" s="2" t="s">
        <v>38</v>
      </c>
      <c r="V98" s="2" t="s">
        <v>146</v>
      </c>
      <c r="W98" s="2" t="s">
        <v>489</v>
      </c>
      <c r="X98" s="2" t="s">
        <v>490</v>
      </c>
      <c r="Y98" s="2" t="s">
        <v>73</v>
      </c>
    </row>
    <row r="99">
      <c r="A99" s="1" t="b">
        <v>0</v>
      </c>
      <c r="B99" s="1" t="s">
        <v>25</v>
      </c>
      <c r="C99" s="1"/>
      <c r="D99" s="1" t="s">
        <v>141</v>
      </c>
      <c r="E99" s="1"/>
      <c r="F99" s="1" t="b">
        <v>1</v>
      </c>
      <c r="G99" s="2" t="s">
        <v>27</v>
      </c>
      <c r="H99" s="3"/>
      <c r="I99" s="4" t="s">
        <v>512</v>
      </c>
      <c r="J99" s="2" t="s">
        <v>513</v>
      </c>
      <c r="K99" s="5">
        <v>1.0</v>
      </c>
      <c r="L99" s="2" t="s">
        <v>65</v>
      </c>
      <c r="M99" s="6" t="b">
        <v>1</v>
      </c>
      <c r="N99" s="2" t="s">
        <v>487</v>
      </c>
      <c r="O99" s="2" t="s">
        <v>67</v>
      </c>
      <c r="P99" s="2" t="s">
        <v>68</v>
      </c>
      <c r="Q99" s="2" t="s">
        <v>69</v>
      </c>
      <c r="R99" s="2" t="s">
        <v>35</v>
      </c>
      <c r="S99" s="2" t="s">
        <v>514</v>
      </c>
      <c r="T99" s="2" t="s">
        <v>37</v>
      </c>
      <c r="U99" s="2" t="s">
        <v>38</v>
      </c>
      <c r="V99" s="2" t="s">
        <v>146</v>
      </c>
      <c r="W99" s="2" t="s">
        <v>489</v>
      </c>
      <c r="X99" s="2" t="s">
        <v>490</v>
      </c>
      <c r="Y99" s="2" t="s">
        <v>73</v>
      </c>
    </row>
    <row r="100">
      <c r="A100" s="1" t="b">
        <v>0</v>
      </c>
      <c r="B100" s="1" t="s">
        <v>25</v>
      </c>
      <c r="C100" s="1"/>
      <c r="D100" s="1" t="s">
        <v>141</v>
      </c>
      <c r="E100" s="1"/>
      <c r="F100" s="1" t="b">
        <v>1</v>
      </c>
      <c r="G100" s="2" t="s">
        <v>27</v>
      </c>
      <c r="H100" s="3"/>
      <c r="I100" s="4" t="s">
        <v>515</v>
      </c>
      <c r="J100" s="2" t="s">
        <v>516</v>
      </c>
      <c r="K100" s="5">
        <v>1.0</v>
      </c>
      <c r="L100" s="2" t="s">
        <v>65</v>
      </c>
      <c r="M100" s="6" t="b">
        <v>1</v>
      </c>
      <c r="N100" s="2" t="s">
        <v>487</v>
      </c>
      <c r="O100" s="2" t="s">
        <v>67</v>
      </c>
      <c r="P100" s="2" t="s">
        <v>68</v>
      </c>
      <c r="Q100" s="2" t="s">
        <v>69</v>
      </c>
      <c r="R100" s="2" t="s">
        <v>35</v>
      </c>
      <c r="S100" s="2" t="s">
        <v>517</v>
      </c>
      <c r="T100" s="2" t="s">
        <v>37</v>
      </c>
      <c r="U100" s="2" t="s">
        <v>38</v>
      </c>
      <c r="V100" s="2" t="s">
        <v>146</v>
      </c>
      <c r="W100" s="2" t="s">
        <v>489</v>
      </c>
      <c r="X100" s="2" t="s">
        <v>490</v>
      </c>
      <c r="Y100" s="2" t="s">
        <v>73</v>
      </c>
    </row>
    <row r="101">
      <c r="A101" s="1" t="b">
        <v>0</v>
      </c>
      <c r="B101" s="1" t="s">
        <v>25</v>
      </c>
      <c r="C101" s="1"/>
      <c r="D101" s="1" t="s">
        <v>141</v>
      </c>
      <c r="E101" s="1"/>
      <c r="F101" s="1" t="b">
        <v>1</v>
      </c>
      <c r="G101" s="2" t="s">
        <v>27</v>
      </c>
      <c r="H101" s="3"/>
      <c r="I101" s="4" t="s">
        <v>518</v>
      </c>
      <c r="J101" s="2" t="s">
        <v>519</v>
      </c>
      <c r="K101" s="5">
        <v>1.0</v>
      </c>
      <c r="L101" s="2" t="s">
        <v>65</v>
      </c>
      <c r="M101" s="6" t="b">
        <v>1</v>
      </c>
      <c r="N101" s="2" t="s">
        <v>487</v>
      </c>
      <c r="O101" s="2" t="s">
        <v>67</v>
      </c>
      <c r="P101" s="2" t="s">
        <v>68</v>
      </c>
      <c r="Q101" s="2" t="s">
        <v>69</v>
      </c>
      <c r="R101" s="2" t="s">
        <v>35</v>
      </c>
      <c r="S101" s="2" t="s">
        <v>520</v>
      </c>
      <c r="T101" s="2" t="s">
        <v>37</v>
      </c>
      <c r="U101" s="2" t="s">
        <v>38</v>
      </c>
      <c r="V101" s="2" t="s">
        <v>146</v>
      </c>
      <c r="W101" s="2" t="s">
        <v>489</v>
      </c>
      <c r="X101" s="2" t="s">
        <v>490</v>
      </c>
      <c r="Y101" s="2" t="s">
        <v>73</v>
      </c>
    </row>
    <row r="102">
      <c r="A102" s="1" t="b">
        <v>0</v>
      </c>
      <c r="B102" s="1" t="s">
        <v>25</v>
      </c>
      <c r="C102" s="1"/>
      <c r="D102" s="1" t="s">
        <v>141</v>
      </c>
      <c r="E102" s="1"/>
      <c r="F102" s="1" t="b">
        <v>1</v>
      </c>
      <c r="G102" s="2" t="s">
        <v>27</v>
      </c>
      <c r="H102" s="3"/>
      <c r="I102" s="4" t="s">
        <v>521</v>
      </c>
      <c r="J102" s="2" t="s">
        <v>522</v>
      </c>
      <c r="K102" s="5">
        <v>1.0</v>
      </c>
      <c r="L102" s="2" t="s">
        <v>65</v>
      </c>
      <c r="M102" s="6" t="b">
        <v>1</v>
      </c>
      <c r="N102" s="2" t="s">
        <v>487</v>
      </c>
      <c r="O102" s="2" t="s">
        <v>67</v>
      </c>
      <c r="P102" s="2" t="s">
        <v>68</v>
      </c>
      <c r="Q102" s="2" t="s">
        <v>69</v>
      </c>
      <c r="R102" s="2" t="s">
        <v>35</v>
      </c>
      <c r="S102" s="2" t="s">
        <v>523</v>
      </c>
      <c r="T102" s="2" t="s">
        <v>37</v>
      </c>
      <c r="U102" s="2" t="s">
        <v>38</v>
      </c>
      <c r="V102" s="2" t="s">
        <v>146</v>
      </c>
      <c r="W102" s="2" t="s">
        <v>489</v>
      </c>
      <c r="X102" s="2" t="s">
        <v>490</v>
      </c>
      <c r="Y102" s="2" t="s">
        <v>73</v>
      </c>
    </row>
    <row r="103">
      <c r="A103" s="1" t="b">
        <v>0</v>
      </c>
      <c r="B103" s="1" t="s">
        <v>25</v>
      </c>
      <c r="C103" s="1"/>
      <c r="D103" s="1" t="s">
        <v>141</v>
      </c>
      <c r="E103" s="1"/>
      <c r="F103" s="1" t="b">
        <v>1</v>
      </c>
      <c r="G103" s="2" t="s">
        <v>27</v>
      </c>
      <c r="H103" s="3"/>
      <c r="I103" s="4" t="s">
        <v>524</v>
      </c>
      <c r="J103" s="2" t="s">
        <v>525</v>
      </c>
      <c r="K103" s="5">
        <v>1.0</v>
      </c>
      <c r="L103" s="2" t="s">
        <v>65</v>
      </c>
      <c r="M103" s="6" t="b">
        <v>1</v>
      </c>
      <c r="N103" s="2" t="s">
        <v>487</v>
      </c>
      <c r="O103" s="2" t="s">
        <v>67</v>
      </c>
      <c r="P103" s="2" t="s">
        <v>68</v>
      </c>
      <c r="Q103" s="2" t="s">
        <v>69</v>
      </c>
      <c r="R103" s="2" t="s">
        <v>35</v>
      </c>
      <c r="S103" s="2" t="s">
        <v>526</v>
      </c>
      <c r="T103" s="2" t="s">
        <v>37</v>
      </c>
      <c r="U103" s="2" t="s">
        <v>38</v>
      </c>
      <c r="V103" s="2" t="s">
        <v>146</v>
      </c>
      <c r="W103" s="2" t="s">
        <v>489</v>
      </c>
      <c r="X103" s="2" t="s">
        <v>490</v>
      </c>
      <c r="Y103" s="2" t="s">
        <v>73</v>
      </c>
    </row>
    <row r="104">
      <c r="A104" s="1" t="b">
        <v>0</v>
      </c>
      <c r="B104" s="1" t="s">
        <v>25</v>
      </c>
      <c r="C104" s="1"/>
      <c r="D104" s="1" t="s">
        <v>141</v>
      </c>
      <c r="E104" s="1"/>
      <c r="F104" s="1" t="b">
        <v>1</v>
      </c>
      <c r="G104" s="2" t="s">
        <v>27</v>
      </c>
      <c r="H104" s="3"/>
      <c r="I104" s="4" t="s">
        <v>527</v>
      </c>
      <c r="J104" s="2" t="s">
        <v>528</v>
      </c>
      <c r="K104" s="5">
        <v>1.0</v>
      </c>
      <c r="L104" s="2" t="s">
        <v>30</v>
      </c>
      <c r="M104" s="6" t="b">
        <v>1</v>
      </c>
      <c r="N104" s="2" t="s">
        <v>529</v>
      </c>
      <c r="O104" s="2" t="s">
        <v>67</v>
      </c>
      <c r="P104" s="2" t="s">
        <v>68</v>
      </c>
      <c r="Q104" s="2" t="s">
        <v>34</v>
      </c>
      <c r="R104" s="2" t="s">
        <v>35</v>
      </c>
      <c r="S104" s="2" t="s">
        <v>530</v>
      </c>
      <c r="T104" s="2" t="s">
        <v>37</v>
      </c>
      <c r="U104" s="2" t="s">
        <v>38</v>
      </c>
      <c r="V104" s="2" t="s">
        <v>146</v>
      </c>
      <c r="W104" s="2" t="s">
        <v>489</v>
      </c>
      <c r="X104" s="2" t="s">
        <v>531</v>
      </c>
      <c r="Y104" s="2" t="s">
        <v>81</v>
      </c>
    </row>
    <row r="105">
      <c r="A105" s="1" t="b">
        <v>0</v>
      </c>
      <c r="B105" s="1" t="s">
        <v>25</v>
      </c>
      <c r="C105" s="1"/>
      <c r="D105" s="1" t="s">
        <v>141</v>
      </c>
      <c r="E105" s="1"/>
      <c r="F105" s="1" t="b">
        <v>1</v>
      </c>
      <c r="G105" s="2" t="s">
        <v>27</v>
      </c>
      <c r="H105" s="3"/>
      <c r="I105" s="4" t="s">
        <v>532</v>
      </c>
      <c r="J105" s="2" t="s">
        <v>533</v>
      </c>
      <c r="K105" s="5">
        <v>1.0</v>
      </c>
      <c r="L105" s="2" t="s">
        <v>30</v>
      </c>
      <c r="M105" s="6" t="b">
        <v>1</v>
      </c>
      <c r="N105" s="2" t="s">
        <v>529</v>
      </c>
      <c r="O105" s="2" t="s">
        <v>67</v>
      </c>
      <c r="P105" s="2" t="s">
        <v>68</v>
      </c>
      <c r="Q105" s="2" t="s">
        <v>34</v>
      </c>
      <c r="R105" s="2" t="s">
        <v>35</v>
      </c>
      <c r="S105" s="2" t="s">
        <v>534</v>
      </c>
      <c r="T105" s="2" t="s">
        <v>37</v>
      </c>
      <c r="U105" s="2" t="s">
        <v>38</v>
      </c>
      <c r="V105" s="2" t="s">
        <v>146</v>
      </c>
      <c r="W105" s="2" t="s">
        <v>489</v>
      </c>
      <c r="X105" s="2" t="s">
        <v>531</v>
      </c>
      <c r="Y105" s="2" t="s">
        <v>81</v>
      </c>
    </row>
    <row r="106">
      <c r="A106" s="1" t="b">
        <v>0</v>
      </c>
      <c r="B106" s="1" t="s">
        <v>25</v>
      </c>
      <c r="C106" s="1"/>
      <c r="D106" s="1" t="s">
        <v>141</v>
      </c>
      <c r="E106" s="1"/>
      <c r="F106" s="1" t="b">
        <v>1</v>
      </c>
      <c r="G106" s="2" t="s">
        <v>27</v>
      </c>
      <c r="H106" s="3"/>
      <c r="I106" s="4" t="s">
        <v>535</v>
      </c>
      <c r="J106" s="2" t="s">
        <v>536</v>
      </c>
      <c r="K106" s="5">
        <v>1.0</v>
      </c>
      <c r="L106" s="2" t="s">
        <v>30</v>
      </c>
      <c r="M106" s="6" t="b">
        <v>1</v>
      </c>
      <c r="N106" s="2" t="s">
        <v>529</v>
      </c>
      <c r="O106" s="2" t="s">
        <v>67</v>
      </c>
      <c r="P106" s="2" t="s">
        <v>68</v>
      </c>
      <c r="Q106" s="2" t="s">
        <v>34</v>
      </c>
      <c r="R106" s="2" t="s">
        <v>35</v>
      </c>
      <c r="S106" s="2" t="s">
        <v>537</v>
      </c>
      <c r="T106" s="2" t="s">
        <v>37</v>
      </c>
      <c r="U106" s="2" t="s">
        <v>38</v>
      </c>
      <c r="V106" s="2" t="s">
        <v>146</v>
      </c>
      <c r="W106" s="2" t="s">
        <v>489</v>
      </c>
      <c r="X106" s="2" t="s">
        <v>531</v>
      </c>
      <c r="Y106" s="2" t="s">
        <v>81</v>
      </c>
    </row>
    <row r="107">
      <c r="A107" s="1" t="b">
        <v>0</v>
      </c>
      <c r="B107" s="1" t="s">
        <v>25</v>
      </c>
      <c r="C107" s="1"/>
      <c r="D107" s="1" t="s">
        <v>141</v>
      </c>
      <c r="E107" s="1"/>
      <c r="F107" s="1" t="b">
        <v>1</v>
      </c>
      <c r="G107" s="2" t="s">
        <v>27</v>
      </c>
      <c r="H107" s="3"/>
      <c r="I107" s="4" t="s">
        <v>538</v>
      </c>
      <c r="J107" s="2" t="s">
        <v>539</v>
      </c>
      <c r="K107" s="5">
        <v>1.0</v>
      </c>
      <c r="L107" s="2" t="s">
        <v>30</v>
      </c>
      <c r="M107" s="6" t="b">
        <v>1</v>
      </c>
      <c r="N107" s="2" t="s">
        <v>529</v>
      </c>
      <c r="O107" s="2" t="s">
        <v>67</v>
      </c>
      <c r="P107" s="2" t="s">
        <v>68</v>
      </c>
      <c r="Q107" s="2" t="s">
        <v>34</v>
      </c>
      <c r="R107" s="2" t="s">
        <v>35</v>
      </c>
      <c r="S107" s="2" t="s">
        <v>229</v>
      </c>
      <c r="T107" s="2" t="s">
        <v>37</v>
      </c>
      <c r="U107" s="2" t="s">
        <v>38</v>
      </c>
      <c r="V107" s="2" t="s">
        <v>146</v>
      </c>
      <c r="W107" s="2" t="s">
        <v>489</v>
      </c>
      <c r="X107" s="2" t="s">
        <v>531</v>
      </c>
      <c r="Y107" s="2" t="s">
        <v>81</v>
      </c>
    </row>
    <row r="108">
      <c r="A108" s="1" t="b">
        <v>0</v>
      </c>
      <c r="B108" s="1" t="s">
        <v>25</v>
      </c>
      <c r="C108" s="1"/>
      <c r="D108" s="1" t="s">
        <v>141</v>
      </c>
      <c r="E108" s="1"/>
      <c r="F108" s="1" t="b">
        <v>1</v>
      </c>
      <c r="G108" s="2" t="s">
        <v>27</v>
      </c>
      <c r="H108" s="3"/>
      <c r="I108" s="4" t="s">
        <v>540</v>
      </c>
      <c r="J108" s="2" t="s">
        <v>541</v>
      </c>
      <c r="K108" s="5">
        <v>1.0</v>
      </c>
      <c r="L108" s="2" t="s">
        <v>30</v>
      </c>
      <c r="M108" s="6" t="b">
        <v>1</v>
      </c>
      <c r="N108" s="2" t="s">
        <v>529</v>
      </c>
      <c r="O108" s="2" t="s">
        <v>67</v>
      </c>
      <c r="P108" s="2" t="s">
        <v>68</v>
      </c>
      <c r="Q108" s="2" t="s">
        <v>34</v>
      </c>
      <c r="R108" s="2" t="s">
        <v>35</v>
      </c>
      <c r="S108" s="2" t="s">
        <v>542</v>
      </c>
      <c r="T108" s="2" t="s">
        <v>37</v>
      </c>
      <c r="U108" s="2" t="s">
        <v>38</v>
      </c>
      <c r="V108" s="2" t="s">
        <v>146</v>
      </c>
      <c r="W108" s="2" t="s">
        <v>489</v>
      </c>
      <c r="X108" s="2" t="s">
        <v>531</v>
      </c>
      <c r="Y108" s="2" t="s">
        <v>81</v>
      </c>
    </row>
    <row r="109">
      <c r="A109" s="1" t="b">
        <v>0</v>
      </c>
      <c r="B109" s="1" t="s">
        <v>25</v>
      </c>
      <c r="C109" s="1"/>
      <c r="D109" s="1" t="s">
        <v>141</v>
      </c>
      <c r="E109" s="1"/>
      <c r="F109" s="1" t="b">
        <v>1</v>
      </c>
      <c r="G109" s="2" t="s">
        <v>27</v>
      </c>
      <c r="H109" s="3"/>
      <c r="I109" s="4" t="s">
        <v>543</v>
      </c>
      <c r="J109" s="2" t="s">
        <v>544</v>
      </c>
      <c r="K109" s="5">
        <v>1.0</v>
      </c>
      <c r="L109" s="2" t="s">
        <v>30</v>
      </c>
      <c r="M109" s="6" t="b">
        <v>1</v>
      </c>
      <c r="N109" s="2" t="s">
        <v>529</v>
      </c>
      <c r="O109" s="2" t="s">
        <v>67</v>
      </c>
      <c r="P109" s="2" t="s">
        <v>68</v>
      </c>
      <c r="Q109" s="2" t="s">
        <v>34</v>
      </c>
      <c r="R109" s="2" t="s">
        <v>35</v>
      </c>
      <c r="S109" s="2" t="s">
        <v>545</v>
      </c>
      <c r="T109" s="2" t="s">
        <v>37</v>
      </c>
      <c r="U109" s="2" t="s">
        <v>38</v>
      </c>
      <c r="V109" s="2" t="s">
        <v>146</v>
      </c>
      <c r="W109" s="2" t="s">
        <v>489</v>
      </c>
      <c r="X109" s="2" t="s">
        <v>531</v>
      </c>
      <c r="Y109" s="2" t="s">
        <v>81</v>
      </c>
    </row>
    <row r="110">
      <c r="A110" s="1" t="b">
        <v>0</v>
      </c>
      <c r="B110" s="1" t="s">
        <v>25</v>
      </c>
      <c r="C110" s="1"/>
      <c r="D110" s="1" t="s">
        <v>141</v>
      </c>
      <c r="E110" s="1"/>
      <c r="F110" s="1" t="b">
        <v>1</v>
      </c>
      <c r="G110" s="2" t="s">
        <v>27</v>
      </c>
      <c r="H110" s="3"/>
      <c r="I110" s="4" t="s">
        <v>546</v>
      </c>
      <c r="J110" s="2" t="s">
        <v>547</v>
      </c>
      <c r="K110" s="5">
        <v>1.0</v>
      </c>
      <c r="L110" s="2" t="s">
        <v>30</v>
      </c>
      <c r="M110" s="6" t="b">
        <v>1</v>
      </c>
      <c r="N110" s="2" t="s">
        <v>529</v>
      </c>
      <c r="O110" s="2" t="s">
        <v>67</v>
      </c>
      <c r="P110" s="2" t="s">
        <v>68</v>
      </c>
      <c r="Q110" s="2" t="s">
        <v>34</v>
      </c>
      <c r="R110" s="2" t="s">
        <v>35</v>
      </c>
      <c r="S110" s="2" t="s">
        <v>548</v>
      </c>
      <c r="T110" s="2" t="s">
        <v>37</v>
      </c>
      <c r="U110" s="2" t="s">
        <v>38</v>
      </c>
      <c r="V110" s="2" t="s">
        <v>146</v>
      </c>
      <c r="W110" s="2" t="s">
        <v>489</v>
      </c>
      <c r="X110" s="2" t="s">
        <v>531</v>
      </c>
      <c r="Y110" s="2" t="s">
        <v>81</v>
      </c>
    </row>
    <row r="111">
      <c r="A111" s="1" t="b">
        <v>0</v>
      </c>
      <c r="B111" s="1" t="s">
        <v>25</v>
      </c>
      <c r="C111" s="1"/>
      <c r="D111" s="1" t="s">
        <v>141</v>
      </c>
      <c r="E111" s="1"/>
      <c r="F111" s="1" t="b">
        <v>1</v>
      </c>
      <c r="G111" s="2" t="s">
        <v>27</v>
      </c>
      <c r="H111" s="3"/>
      <c r="I111" s="4" t="s">
        <v>549</v>
      </c>
      <c r="J111" s="2" t="s">
        <v>550</v>
      </c>
      <c r="K111" s="5">
        <v>1.0</v>
      </c>
      <c r="L111" s="2" t="s">
        <v>30</v>
      </c>
      <c r="M111" s="6" t="b">
        <v>1</v>
      </c>
      <c r="N111" s="2" t="s">
        <v>529</v>
      </c>
      <c r="O111" s="2" t="s">
        <v>67</v>
      </c>
      <c r="P111" s="2" t="s">
        <v>68</v>
      </c>
      <c r="Q111" s="2" t="s">
        <v>34</v>
      </c>
      <c r="R111" s="2" t="s">
        <v>35</v>
      </c>
      <c r="S111" s="2" t="s">
        <v>551</v>
      </c>
      <c r="T111" s="2" t="s">
        <v>37</v>
      </c>
      <c r="U111" s="2" t="s">
        <v>38</v>
      </c>
      <c r="V111" s="2" t="s">
        <v>146</v>
      </c>
      <c r="W111" s="2" t="s">
        <v>489</v>
      </c>
      <c r="X111" s="2" t="s">
        <v>531</v>
      </c>
      <c r="Y111" s="2" t="s">
        <v>81</v>
      </c>
    </row>
    <row r="112">
      <c r="A112" s="1" t="b">
        <v>0</v>
      </c>
      <c r="B112" s="1" t="s">
        <v>25</v>
      </c>
      <c r="C112" s="1"/>
      <c r="D112" s="1" t="s">
        <v>26</v>
      </c>
      <c r="E112" s="1"/>
      <c r="F112" s="1" t="b">
        <v>1</v>
      </c>
      <c r="G112" s="2" t="s">
        <v>27</v>
      </c>
      <c r="H112" s="3"/>
      <c r="I112" s="4" t="s">
        <v>552</v>
      </c>
      <c r="J112" s="2" t="s">
        <v>553</v>
      </c>
      <c r="K112" s="5">
        <v>1.0</v>
      </c>
      <c r="L112" s="2" t="s">
        <v>65</v>
      </c>
      <c r="M112" s="6" t="b">
        <v>1</v>
      </c>
      <c r="N112" s="2" t="s">
        <v>487</v>
      </c>
      <c r="O112" s="2" t="s">
        <v>67</v>
      </c>
      <c r="P112" s="2" t="s">
        <v>68</v>
      </c>
      <c r="Q112" s="2" t="s">
        <v>69</v>
      </c>
      <c r="R112" s="2" t="s">
        <v>35</v>
      </c>
      <c r="S112" s="2" t="s">
        <v>554</v>
      </c>
      <c r="T112" s="2" t="s">
        <v>37</v>
      </c>
      <c r="U112" s="2" t="s">
        <v>38</v>
      </c>
      <c r="V112" s="2" t="s">
        <v>39</v>
      </c>
      <c r="W112" s="2" t="s">
        <v>489</v>
      </c>
      <c r="X112" s="2" t="s">
        <v>490</v>
      </c>
      <c r="Y112" s="2" t="s">
        <v>73</v>
      </c>
    </row>
    <row r="113">
      <c r="A113" s="1" t="b">
        <v>0</v>
      </c>
      <c r="B113" s="1" t="s">
        <v>25</v>
      </c>
      <c r="C113" s="1"/>
      <c r="D113" s="1" t="s">
        <v>26</v>
      </c>
      <c r="E113" s="1"/>
      <c r="F113" s="1" t="b">
        <v>1</v>
      </c>
      <c r="G113" s="2" t="s">
        <v>27</v>
      </c>
      <c r="H113" s="3"/>
      <c r="I113" s="4" t="s">
        <v>555</v>
      </c>
      <c r="J113" s="2" t="s">
        <v>556</v>
      </c>
      <c r="K113" s="5">
        <v>1.0</v>
      </c>
      <c r="L113" s="2" t="s">
        <v>65</v>
      </c>
      <c r="M113" s="6" t="b">
        <v>1</v>
      </c>
      <c r="N113" s="2" t="s">
        <v>487</v>
      </c>
      <c r="O113" s="2" t="s">
        <v>67</v>
      </c>
      <c r="P113" s="2" t="s">
        <v>68</v>
      </c>
      <c r="Q113" s="2" t="s">
        <v>69</v>
      </c>
      <c r="R113" s="2" t="s">
        <v>35</v>
      </c>
      <c r="S113" s="2" t="s">
        <v>557</v>
      </c>
      <c r="T113" s="2" t="s">
        <v>37</v>
      </c>
      <c r="U113" s="2" t="s">
        <v>38</v>
      </c>
      <c r="V113" s="2" t="s">
        <v>39</v>
      </c>
      <c r="W113" s="2" t="s">
        <v>489</v>
      </c>
      <c r="X113" s="2" t="s">
        <v>490</v>
      </c>
      <c r="Y113" s="2" t="s">
        <v>73</v>
      </c>
    </row>
    <row r="114">
      <c r="A114" s="1" t="b">
        <v>0</v>
      </c>
      <c r="B114" s="1" t="s">
        <v>25</v>
      </c>
      <c r="C114" s="1"/>
      <c r="D114" s="1" t="s">
        <v>26</v>
      </c>
      <c r="E114" s="1"/>
      <c r="F114" s="1" t="b">
        <v>1</v>
      </c>
      <c r="G114" s="2" t="s">
        <v>27</v>
      </c>
      <c r="H114" s="3"/>
      <c r="I114" s="4" t="s">
        <v>558</v>
      </c>
      <c r="J114" s="2" t="s">
        <v>559</v>
      </c>
      <c r="K114" s="5">
        <v>1.0</v>
      </c>
      <c r="L114" s="2" t="s">
        <v>65</v>
      </c>
      <c r="M114" s="6" t="b">
        <v>1</v>
      </c>
      <c r="N114" s="2" t="s">
        <v>487</v>
      </c>
      <c r="O114" s="2" t="s">
        <v>67</v>
      </c>
      <c r="P114" s="2" t="s">
        <v>68</v>
      </c>
      <c r="Q114" s="2" t="s">
        <v>69</v>
      </c>
      <c r="R114" s="2" t="s">
        <v>35</v>
      </c>
      <c r="S114" s="2" t="s">
        <v>560</v>
      </c>
      <c r="T114" s="2" t="s">
        <v>37</v>
      </c>
      <c r="U114" s="2" t="s">
        <v>38</v>
      </c>
      <c r="V114" s="2" t="s">
        <v>39</v>
      </c>
      <c r="W114" s="2" t="s">
        <v>489</v>
      </c>
      <c r="X114" s="2" t="s">
        <v>490</v>
      </c>
      <c r="Y114" s="2" t="s">
        <v>73</v>
      </c>
    </row>
    <row r="115">
      <c r="A115" s="1" t="b">
        <v>0</v>
      </c>
      <c r="B115" s="1" t="s">
        <v>25</v>
      </c>
      <c r="C115" s="1"/>
      <c r="D115" s="1" t="s">
        <v>26</v>
      </c>
      <c r="E115" s="1"/>
      <c r="F115" s="1" t="b">
        <v>1</v>
      </c>
      <c r="G115" s="2" t="s">
        <v>27</v>
      </c>
      <c r="H115" s="3"/>
      <c r="I115" s="4" t="s">
        <v>561</v>
      </c>
      <c r="J115" s="2" t="s">
        <v>562</v>
      </c>
      <c r="K115" s="5">
        <v>1.0</v>
      </c>
      <c r="L115" s="2" t="s">
        <v>65</v>
      </c>
      <c r="M115" s="6" t="b">
        <v>1</v>
      </c>
      <c r="N115" s="2" t="s">
        <v>487</v>
      </c>
      <c r="O115" s="2" t="s">
        <v>67</v>
      </c>
      <c r="P115" s="2" t="s">
        <v>68</v>
      </c>
      <c r="Q115" s="2" t="s">
        <v>69</v>
      </c>
      <c r="R115" s="2" t="s">
        <v>35</v>
      </c>
      <c r="S115" s="2" t="s">
        <v>563</v>
      </c>
      <c r="T115" s="2" t="s">
        <v>37</v>
      </c>
      <c r="U115" s="2" t="s">
        <v>38</v>
      </c>
      <c r="V115" s="2" t="s">
        <v>39</v>
      </c>
      <c r="W115" s="2" t="s">
        <v>489</v>
      </c>
      <c r="X115" s="2" t="s">
        <v>490</v>
      </c>
      <c r="Y115" s="2" t="s">
        <v>73</v>
      </c>
    </row>
    <row r="116">
      <c r="A116" s="1" t="b">
        <v>0</v>
      </c>
      <c r="B116" s="1" t="s">
        <v>25</v>
      </c>
      <c r="C116" s="1"/>
      <c r="D116" s="1" t="s">
        <v>26</v>
      </c>
      <c r="E116" s="1"/>
      <c r="F116" s="1" t="b">
        <v>1</v>
      </c>
      <c r="G116" s="2" t="s">
        <v>27</v>
      </c>
      <c r="H116" s="3"/>
      <c r="I116" s="4" t="s">
        <v>564</v>
      </c>
      <c r="J116" s="2" t="s">
        <v>565</v>
      </c>
      <c r="K116" s="5">
        <v>1.0</v>
      </c>
      <c r="L116" s="2" t="s">
        <v>65</v>
      </c>
      <c r="M116" s="6" t="b">
        <v>1</v>
      </c>
      <c r="N116" s="2" t="s">
        <v>487</v>
      </c>
      <c r="O116" s="2" t="s">
        <v>67</v>
      </c>
      <c r="P116" s="2" t="s">
        <v>68</v>
      </c>
      <c r="Q116" s="2" t="s">
        <v>69</v>
      </c>
      <c r="R116" s="2" t="s">
        <v>35</v>
      </c>
      <c r="S116" s="2" t="s">
        <v>566</v>
      </c>
      <c r="T116" s="2" t="s">
        <v>37</v>
      </c>
      <c r="U116" s="2" t="s">
        <v>38</v>
      </c>
      <c r="V116" s="2" t="s">
        <v>39</v>
      </c>
      <c r="W116" s="2" t="s">
        <v>489</v>
      </c>
      <c r="X116" s="2" t="s">
        <v>490</v>
      </c>
      <c r="Y116" s="2" t="s">
        <v>73</v>
      </c>
    </row>
    <row r="117">
      <c r="A117" s="1" t="b">
        <v>0</v>
      </c>
      <c r="B117" s="1" t="s">
        <v>25</v>
      </c>
      <c r="C117" s="1"/>
      <c r="D117" s="1" t="s">
        <v>26</v>
      </c>
      <c r="E117" s="1"/>
      <c r="F117" s="1" t="b">
        <v>1</v>
      </c>
      <c r="G117" s="2" t="s">
        <v>27</v>
      </c>
      <c r="H117" s="3"/>
      <c r="I117" s="4" t="s">
        <v>567</v>
      </c>
      <c r="J117" s="2" t="s">
        <v>568</v>
      </c>
      <c r="K117" s="5">
        <v>1.0</v>
      </c>
      <c r="L117" s="2" t="s">
        <v>65</v>
      </c>
      <c r="M117" s="6" t="b">
        <v>1</v>
      </c>
      <c r="N117" s="2" t="s">
        <v>487</v>
      </c>
      <c r="O117" s="2" t="s">
        <v>67</v>
      </c>
      <c r="P117" s="2" t="s">
        <v>68</v>
      </c>
      <c r="Q117" s="2" t="s">
        <v>69</v>
      </c>
      <c r="R117" s="2" t="s">
        <v>35</v>
      </c>
      <c r="S117" s="2" t="s">
        <v>569</v>
      </c>
      <c r="T117" s="2" t="s">
        <v>37</v>
      </c>
      <c r="U117" s="2" t="s">
        <v>38</v>
      </c>
      <c r="V117" s="2" t="s">
        <v>39</v>
      </c>
      <c r="W117" s="2" t="s">
        <v>489</v>
      </c>
      <c r="X117" s="2" t="s">
        <v>490</v>
      </c>
      <c r="Y117" s="2" t="s">
        <v>73</v>
      </c>
    </row>
    <row r="118">
      <c r="A118" s="1" t="b">
        <v>0</v>
      </c>
      <c r="B118" s="1" t="s">
        <v>25</v>
      </c>
      <c r="C118" s="1"/>
      <c r="D118" s="1" t="s">
        <v>26</v>
      </c>
      <c r="E118" s="1"/>
      <c r="F118" s="1" t="b">
        <v>1</v>
      </c>
      <c r="G118" s="2" t="s">
        <v>27</v>
      </c>
      <c r="H118" s="3"/>
      <c r="I118" s="4" t="s">
        <v>570</v>
      </c>
      <c r="J118" s="2" t="s">
        <v>571</v>
      </c>
      <c r="K118" s="5">
        <v>1.0</v>
      </c>
      <c r="L118" s="2" t="s">
        <v>65</v>
      </c>
      <c r="M118" s="6" t="b">
        <v>1</v>
      </c>
      <c r="N118" s="2" t="s">
        <v>487</v>
      </c>
      <c r="O118" s="2" t="s">
        <v>67</v>
      </c>
      <c r="P118" s="2" t="s">
        <v>68</v>
      </c>
      <c r="Q118" s="2" t="s">
        <v>69</v>
      </c>
      <c r="R118" s="2" t="s">
        <v>35</v>
      </c>
      <c r="S118" s="2" t="s">
        <v>572</v>
      </c>
      <c r="T118" s="2" t="s">
        <v>37</v>
      </c>
      <c r="U118" s="2" t="s">
        <v>38</v>
      </c>
      <c r="V118" s="2" t="s">
        <v>39</v>
      </c>
      <c r="W118" s="2" t="s">
        <v>489</v>
      </c>
      <c r="X118" s="2" t="s">
        <v>490</v>
      </c>
      <c r="Y118" s="2" t="s">
        <v>73</v>
      </c>
    </row>
    <row r="119">
      <c r="A119" s="1" t="b">
        <v>0</v>
      </c>
      <c r="B119" s="1" t="s">
        <v>25</v>
      </c>
      <c r="C119" s="1"/>
      <c r="D119" s="1" t="s">
        <v>26</v>
      </c>
      <c r="E119" s="1"/>
      <c r="F119" s="1" t="b">
        <v>1</v>
      </c>
      <c r="G119" s="2" t="s">
        <v>27</v>
      </c>
      <c r="H119" s="3"/>
      <c r="I119" s="4" t="s">
        <v>573</v>
      </c>
      <c r="J119" s="2" t="s">
        <v>574</v>
      </c>
      <c r="K119" s="5">
        <v>1.0</v>
      </c>
      <c r="L119" s="2" t="s">
        <v>65</v>
      </c>
      <c r="M119" s="6" t="b">
        <v>1</v>
      </c>
      <c r="N119" s="2" t="s">
        <v>487</v>
      </c>
      <c r="O119" s="2" t="s">
        <v>67</v>
      </c>
      <c r="P119" s="2" t="s">
        <v>68</v>
      </c>
      <c r="Q119" s="2" t="s">
        <v>69</v>
      </c>
      <c r="R119" s="2" t="s">
        <v>35</v>
      </c>
      <c r="S119" s="2" t="s">
        <v>575</v>
      </c>
      <c r="T119" s="2" t="s">
        <v>37</v>
      </c>
      <c r="U119" s="2" t="s">
        <v>38</v>
      </c>
      <c r="V119" s="2" t="s">
        <v>39</v>
      </c>
      <c r="W119" s="2" t="s">
        <v>489</v>
      </c>
      <c r="X119" s="2" t="s">
        <v>490</v>
      </c>
      <c r="Y119" s="2" t="s">
        <v>73</v>
      </c>
    </row>
    <row r="120">
      <c r="A120" s="1" t="b">
        <v>0</v>
      </c>
      <c r="B120" s="1" t="s">
        <v>25</v>
      </c>
      <c r="C120" s="1"/>
      <c r="D120" s="1" t="s">
        <v>26</v>
      </c>
      <c r="E120" s="1"/>
      <c r="F120" s="1" t="b">
        <v>1</v>
      </c>
      <c r="G120" s="2" t="s">
        <v>27</v>
      </c>
      <c r="H120" s="3"/>
      <c r="I120" s="4" t="s">
        <v>576</v>
      </c>
      <c r="J120" s="2" t="s">
        <v>577</v>
      </c>
      <c r="K120" s="5">
        <v>1.0</v>
      </c>
      <c r="L120" s="2" t="s">
        <v>65</v>
      </c>
      <c r="M120" s="6" t="b">
        <v>1</v>
      </c>
      <c r="N120" s="2" t="s">
        <v>487</v>
      </c>
      <c r="O120" s="2" t="s">
        <v>67</v>
      </c>
      <c r="P120" s="2" t="s">
        <v>68</v>
      </c>
      <c r="Q120" s="2" t="s">
        <v>69</v>
      </c>
      <c r="R120" s="2" t="s">
        <v>35</v>
      </c>
      <c r="S120" s="2" t="s">
        <v>578</v>
      </c>
      <c r="T120" s="2" t="s">
        <v>37</v>
      </c>
      <c r="U120" s="2" t="s">
        <v>38</v>
      </c>
      <c r="V120" s="2" t="s">
        <v>39</v>
      </c>
      <c r="W120" s="2" t="s">
        <v>489</v>
      </c>
      <c r="X120" s="2" t="s">
        <v>490</v>
      </c>
      <c r="Y120" s="2" t="s">
        <v>73</v>
      </c>
    </row>
    <row r="121">
      <c r="A121" s="1" t="b">
        <v>0</v>
      </c>
      <c r="B121" s="1" t="s">
        <v>25</v>
      </c>
      <c r="C121" s="1"/>
      <c r="D121" s="1" t="s">
        <v>26</v>
      </c>
      <c r="E121" s="1"/>
      <c r="F121" s="1" t="b">
        <v>1</v>
      </c>
      <c r="G121" s="2" t="s">
        <v>27</v>
      </c>
      <c r="H121" s="3"/>
      <c r="I121" s="4" t="s">
        <v>579</v>
      </c>
      <c r="J121" s="2" t="s">
        <v>580</v>
      </c>
      <c r="K121" s="5">
        <v>1.0</v>
      </c>
      <c r="L121" s="2" t="s">
        <v>65</v>
      </c>
      <c r="M121" s="6" t="b">
        <v>1</v>
      </c>
      <c r="N121" s="2" t="s">
        <v>487</v>
      </c>
      <c r="O121" s="2" t="s">
        <v>67</v>
      </c>
      <c r="P121" s="2" t="s">
        <v>68</v>
      </c>
      <c r="Q121" s="2" t="s">
        <v>69</v>
      </c>
      <c r="R121" s="2" t="s">
        <v>35</v>
      </c>
      <c r="S121" s="2" t="s">
        <v>581</v>
      </c>
      <c r="T121" s="2" t="s">
        <v>37</v>
      </c>
      <c r="U121" s="2" t="s">
        <v>38</v>
      </c>
      <c r="V121" s="2" t="s">
        <v>39</v>
      </c>
      <c r="W121" s="2" t="s">
        <v>489</v>
      </c>
      <c r="X121" s="2" t="s">
        <v>490</v>
      </c>
      <c r="Y121" s="2" t="s">
        <v>73</v>
      </c>
    </row>
    <row r="122">
      <c r="A122" s="1" t="b">
        <v>0</v>
      </c>
      <c r="B122" s="1" t="s">
        <v>25</v>
      </c>
      <c r="C122" s="1"/>
      <c r="D122" s="1" t="s">
        <v>26</v>
      </c>
      <c r="E122" s="1"/>
      <c r="F122" s="1" t="b">
        <v>1</v>
      </c>
      <c r="G122" s="2" t="s">
        <v>27</v>
      </c>
      <c r="H122" s="3"/>
      <c r="I122" s="4" t="s">
        <v>582</v>
      </c>
      <c r="J122" s="2" t="s">
        <v>583</v>
      </c>
      <c r="K122" s="5">
        <v>1.0</v>
      </c>
      <c r="L122" s="2" t="s">
        <v>65</v>
      </c>
      <c r="M122" s="6" t="b">
        <v>1</v>
      </c>
      <c r="N122" s="2" t="s">
        <v>487</v>
      </c>
      <c r="O122" s="2" t="s">
        <v>67</v>
      </c>
      <c r="P122" s="2" t="s">
        <v>68</v>
      </c>
      <c r="Q122" s="2" t="s">
        <v>69</v>
      </c>
      <c r="R122" s="2" t="s">
        <v>35</v>
      </c>
      <c r="S122" s="2" t="s">
        <v>584</v>
      </c>
      <c r="T122" s="2" t="s">
        <v>37</v>
      </c>
      <c r="U122" s="2" t="s">
        <v>38</v>
      </c>
      <c r="V122" s="2" t="s">
        <v>39</v>
      </c>
      <c r="W122" s="2" t="s">
        <v>489</v>
      </c>
      <c r="X122" s="2" t="s">
        <v>490</v>
      </c>
      <c r="Y122" s="2" t="s">
        <v>73</v>
      </c>
    </row>
    <row r="123">
      <c r="A123" s="1" t="b">
        <v>0</v>
      </c>
      <c r="B123" s="1" t="s">
        <v>25</v>
      </c>
      <c r="C123" s="1"/>
      <c r="D123" s="1" t="s">
        <v>26</v>
      </c>
      <c r="E123" s="1"/>
      <c r="F123" s="1" t="b">
        <v>1</v>
      </c>
      <c r="G123" s="2" t="s">
        <v>27</v>
      </c>
      <c r="H123" s="3"/>
      <c r="I123" s="4" t="s">
        <v>585</v>
      </c>
      <c r="J123" s="2" t="s">
        <v>586</v>
      </c>
      <c r="K123" s="5">
        <v>1.0</v>
      </c>
      <c r="L123" s="2" t="s">
        <v>65</v>
      </c>
      <c r="M123" s="6" t="b">
        <v>1</v>
      </c>
      <c r="N123" s="2" t="s">
        <v>487</v>
      </c>
      <c r="O123" s="2" t="s">
        <v>67</v>
      </c>
      <c r="P123" s="2" t="s">
        <v>68</v>
      </c>
      <c r="Q123" s="2" t="s">
        <v>69</v>
      </c>
      <c r="R123" s="2" t="s">
        <v>35</v>
      </c>
      <c r="S123" s="2" t="s">
        <v>587</v>
      </c>
      <c r="T123" s="2" t="s">
        <v>37</v>
      </c>
      <c r="U123" s="2" t="s">
        <v>38</v>
      </c>
      <c r="V123" s="2" t="s">
        <v>39</v>
      </c>
      <c r="W123" s="2" t="s">
        <v>489</v>
      </c>
      <c r="X123" s="2" t="s">
        <v>490</v>
      </c>
      <c r="Y123" s="2" t="s">
        <v>73</v>
      </c>
    </row>
    <row r="124">
      <c r="A124" s="1" t="b">
        <v>0</v>
      </c>
      <c r="B124" s="1" t="s">
        <v>25</v>
      </c>
      <c r="C124" s="1"/>
      <c r="D124" s="1" t="s">
        <v>26</v>
      </c>
      <c r="E124" s="1"/>
      <c r="F124" s="1" t="b">
        <v>1</v>
      </c>
      <c r="G124" s="2" t="s">
        <v>27</v>
      </c>
      <c r="H124" s="3"/>
      <c r="I124" s="4" t="s">
        <v>588</v>
      </c>
      <c r="J124" s="2" t="s">
        <v>589</v>
      </c>
      <c r="K124" s="5">
        <v>1.0</v>
      </c>
      <c r="L124" s="2" t="s">
        <v>65</v>
      </c>
      <c r="M124" s="6" t="b">
        <v>1</v>
      </c>
      <c r="N124" s="2" t="s">
        <v>487</v>
      </c>
      <c r="O124" s="2" t="s">
        <v>67</v>
      </c>
      <c r="P124" s="2" t="s">
        <v>68</v>
      </c>
      <c r="Q124" s="2" t="s">
        <v>69</v>
      </c>
      <c r="R124" s="2" t="s">
        <v>35</v>
      </c>
      <c r="S124" s="2" t="s">
        <v>590</v>
      </c>
      <c r="T124" s="2" t="s">
        <v>37</v>
      </c>
      <c r="U124" s="2" t="s">
        <v>38</v>
      </c>
      <c r="V124" s="2" t="s">
        <v>39</v>
      </c>
      <c r="W124" s="2" t="s">
        <v>489</v>
      </c>
      <c r="X124" s="2" t="s">
        <v>490</v>
      </c>
      <c r="Y124" s="2" t="s">
        <v>73</v>
      </c>
    </row>
    <row r="125">
      <c r="A125" s="1" t="b">
        <v>0</v>
      </c>
      <c r="B125" s="1" t="s">
        <v>25</v>
      </c>
      <c r="C125" s="1"/>
      <c r="D125" s="1" t="s">
        <v>26</v>
      </c>
      <c r="E125" s="1"/>
      <c r="F125" s="1" t="b">
        <v>1</v>
      </c>
      <c r="G125" s="2" t="s">
        <v>27</v>
      </c>
      <c r="H125" s="3"/>
      <c r="I125" s="4" t="s">
        <v>591</v>
      </c>
      <c r="J125" s="2" t="s">
        <v>592</v>
      </c>
      <c r="K125" s="5">
        <v>1.0</v>
      </c>
      <c r="L125" s="2" t="s">
        <v>65</v>
      </c>
      <c r="M125" s="6" t="b">
        <v>1</v>
      </c>
      <c r="N125" s="2" t="s">
        <v>487</v>
      </c>
      <c r="O125" s="2" t="s">
        <v>67</v>
      </c>
      <c r="P125" s="2" t="s">
        <v>68</v>
      </c>
      <c r="Q125" s="2" t="s">
        <v>69</v>
      </c>
      <c r="R125" s="2" t="s">
        <v>35</v>
      </c>
      <c r="S125" s="2" t="s">
        <v>593</v>
      </c>
      <c r="T125" s="2" t="s">
        <v>37</v>
      </c>
      <c r="U125" s="2" t="s">
        <v>38</v>
      </c>
      <c r="V125" s="2" t="s">
        <v>39</v>
      </c>
      <c r="W125" s="2" t="s">
        <v>489</v>
      </c>
      <c r="X125" s="2" t="s">
        <v>490</v>
      </c>
      <c r="Y125" s="2" t="s">
        <v>73</v>
      </c>
    </row>
    <row r="126">
      <c r="A126" s="1" t="b">
        <v>0</v>
      </c>
      <c r="B126" s="1" t="s">
        <v>25</v>
      </c>
      <c r="C126" s="1"/>
      <c r="D126" s="1" t="s">
        <v>26</v>
      </c>
      <c r="E126" s="1"/>
      <c r="F126" s="1" t="b">
        <v>1</v>
      </c>
      <c r="G126" s="2" t="s">
        <v>27</v>
      </c>
      <c r="H126" s="3"/>
      <c r="I126" s="4" t="s">
        <v>594</v>
      </c>
      <c r="J126" s="2" t="s">
        <v>595</v>
      </c>
      <c r="K126" s="5">
        <v>1.0</v>
      </c>
      <c r="L126" s="2" t="s">
        <v>65</v>
      </c>
      <c r="M126" s="6" t="b">
        <v>1</v>
      </c>
      <c r="N126" s="2" t="s">
        <v>487</v>
      </c>
      <c r="O126" s="2" t="s">
        <v>67</v>
      </c>
      <c r="P126" s="2" t="s">
        <v>68</v>
      </c>
      <c r="Q126" s="2" t="s">
        <v>69</v>
      </c>
      <c r="R126" s="2" t="s">
        <v>35</v>
      </c>
      <c r="S126" s="2" t="s">
        <v>596</v>
      </c>
      <c r="T126" s="2" t="s">
        <v>37</v>
      </c>
      <c r="U126" s="2" t="s">
        <v>38</v>
      </c>
      <c r="V126" s="2" t="s">
        <v>39</v>
      </c>
      <c r="W126" s="2" t="s">
        <v>489</v>
      </c>
      <c r="X126" s="2" t="s">
        <v>490</v>
      </c>
      <c r="Y126" s="2" t="s">
        <v>73</v>
      </c>
    </row>
    <row r="127">
      <c r="A127" s="1" t="b">
        <v>0</v>
      </c>
      <c r="B127" s="1" t="s">
        <v>25</v>
      </c>
      <c r="C127" s="1"/>
      <c r="D127" s="1" t="s">
        <v>26</v>
      </c>
      <c r="E127" s="1"/>
      <c r="F127" s="1" t="b">
        <v>1</v>
      </c>
      <c r="G127" s="2" t="s">
        <v>27</v>
      </c>
      <c r="H127" s="3"/>
      <c r="I127" s="4" t="s">
        <v>597</v>
      </c>
      <c r="J127" s="2" t="s">
        <v>598</v>
      </c>
      <c r="K127" s="5">
        <v>1.0</v>
      </c>
      <c r="L127" s="2" t="s">
        <v>65</v>
      </c>
      <c r="M127" s="6" t="b">
        <v>1</v>
      </c>
      <c r="N127" s="2" t="s">
        <v>487</v>
      </c>
      <c r="O127" s="2" t="s">
        <v>67</v>
      </c>
      <c r="P127" s="2" t="s">
        <v>68</v>
      </c>
      <c r="Q127" s="2" t="s">
        <v>69</v>
      </c>
      <c r="R127" s="2" t="s">
        <v>35</v>
      </c>
      <c r="S127" s="2" t="s">
        <v>599</v>
      </c>
      <c r="T127" s="2" t="s">
        <v>37</v>
      </c>
      <c r="U127" s="2" t="s">
        <v>38</v>
      </c>
      <c r="V127" s="2" t="s">
        <v>39</v>
      </c>
      <c r="W127" s="2" t="s">
        <v>489</v>
      </c>
      <c r="X127" s="2" t="s">
        <v>490</v>
      </c>
      <c r="Y127" s="2" t="s">
        <v>73</v>
      </c>
    </row>
    <row r="128">
      <c r="A128" s="1" t="b">
        <v>0</v>
      </c>
      <c r="B128" s="1" t="s">
        <v>25</v>
      </c>
      <c r="C128" s="1"/>
      <c r="D128" s="1" t="s">
        <v>26</v>
      </c>
      <c r="E128" s="1"/>
      <c r="F128" s="1" t="b">
        <v>1</v>
      </c>
      <c r="G128" s="2" t="s">
        <v>27</v>
      </c>
      <c r="H128" s="3"/>
      <c r="I128" s="4" t="s">
        <v>600</v>
      </c>
      <c r="J128" s="2" t="s">
        <v>601</v>
      </c>
      <c r="K128" s="5">
        <v>1.0</v>
      </c>
      <c r="L128" s="2" t="s">
        <v>65</v>
      </c>
      <c r="M128" s="6" t="b">
        <v>1</v>
      </c>
      <c r="N128" s="2" t="s">
        <v>487</v>
      </c>
      <c r="O128" s="2" t="s">
        <v>67</v>
      </c>
      <c r="P128" s="2" t="s">
        <v>68</v>
      </c>
      <c r="Q128" s="2" t="s">
        <v>69</v>
      </c>
      <c r="R128" s="2" t="s">
        <v>35</v>
      </c>
      <c r="S128" s="2" t="s">
        <v>602</v>
      </c>
      <c r="T128" s="2" t="s">
        <v>37</v>
      </c>
      <c r="U128" s="2" t="s">
        <v>38</v>
      </c>
      <c r="V128" s="2" t="s">
        <v>39</v>
      </c>
      <c r="W128" s="2" t="s">
        <v>489</v>
      </c>
      <c r="X128" s="2" t="s">
        <v>490</v>
      </c>
      <c r="Y128" s="2" t="s">
        <v>73</v>
      </c>
    </row>
    <row r="129">
      <c r="A129" s="1" t="b">
        <v>0</v>
      </c>
      <c r="B129" s="1" t="s">
        <v>25</v>
      </c>
      <c r="C129" s="1"/>
      <c r="D129" s="1" t="s">
        <v>26</v>
      </c>
      <c r="E129" s="1"/>
      <c r="F129" s="1" t="b">
        <v>1</v>
      </c>
      <c r="G129" s="2" t="s">
        <v>27</v>
      </c>
      <c r="H129" s="3"/>
      <c r="I129" s="4" t="s">
        <v>603</v>
      </c>
      <c r="J129" s="2" t="s">
        <v>604</v>
      </c>
      <c r="K129" s="5">
        <v>1.0</v>
      </c>
      <c r="L129" s="2" t="s">
        <v>65</v>
      </c>
      <c r="M129" s="6" t="b">
        <v>1</v>
      </c>
      <c r="N129" s="2" t="s">
        <v>487</v>
      </c>
      <c r="O129" s="2" t="s">
        <v>67</v>
      </c>
      <c r="P129" s="2" t="s">
        <v>68</v>
      </c>
      <c r="Q129" s="2" t="s">
        <v>69</v>
      </c>
      <c r="R129" s="2" t="s">
        <v>35</v>
      </c>
      <c r="S129" s="2" t="s">
        <v>605</v>
      </c>
      <c r="T129" s="2" t="s">
        <v>37</v>
      </c>
      <c r="U129" s="2" t="s">
        <v>38</v>
      </c>
      <c r="V129" s="2" t="s">
        <v>39</v>
      </c>
      <c r="W129" s="2" t="s">
        <v>489</v>
      </c>
      <c r="X129" s="2" t="s">
        <v>490</v>
      </c>
      <c r="Y129" s="2" t="s">
        <v>73</v>
      </c>
    </row>
    <row r="130">
      <c r="A130" s="1" t="b">
        <v>0</v>
      </c>
      <c r="B130" s="1" t="s">
        <v>25</v>
      </c>
      <c r="C130" s="1"/>
      <c r="D130" s="1" t="s">
        <v>26</v>
      </c>
      <c r="E130" s="1"/>
      <c r="F130" s="1" t="b">
        <v>1</v>
      </c>
      <c r="G130" s="2" t="s">
        <v>27</v>
      </c>
      <c r="H130" s="3"/>
      <c r="I130" s="4" t="s">
        <v>606</v>
      </c>
      <c r="J130" s="2" t="s">
        <v>607</v>
      </c>
      <c r="K130" s="5">
        <v>1.0</v>
      </c>
      <c r="L130" s="2" t="s">
        <v>65</v>
      </c>
      <c r="M130" s="6" t="b">
        <v>1</v>
      </c>
      <c r="N130" s="2" t="s">
        <v>487</v>
      </c>
      <c r="O130" s="2" t="s">
        <v>67</v>
      </c>
      <c r="P130" s="2" t="s">
        <v>68</v>
      </c>
      <c r="Q130" s="2" t="s">
        <v>69</v>
      </c>
      <c r="R130" s="2" t="s">
        <v>35</v>
      </c>
      <c r="S130" s="2" t="s">
        <v>608</v>
      </c>
      <c r="T130" s="2" t="s">
        <v>37</v>
      </c>
      <c r="U130" s="2" t="s">
        <v>38</v>
      </c>
      <c r="V130" s="2" t="s">
        <v>39</v>
      </c>
      <c r="W130" s="2" t="s">
        <v>489</v>
      </c>
      <c r="X130" s="2" t="s">
        <v>490</v>
      </c>
      <c r="Y130" s="2" t="s">
        <v>73</v>
      </c>
    </row>
    <row r="131">
      <c r="A131" s="1" t="b">
        <v>0</v>
      </c>
      <c r="B131" s="1" t="s">
        <v>25</v>
      </c>
      <c r="C131" s="1"/>
      <c r="D131" s="1" t="s">
        <v>26</v>
      </c>
      <c r="E131" s="1"/>
      <c r="F131" s="1" t="b">
        <v>1</v>
      </c>
      <c r="G131" s="2" t="s">
        <v>27</v>
      </c>
      <c r="H131" s="3"/>
      <c r="I131" s="4" t="s">
        <v>609</v>
      </c>
      <c r="J131" s="2" t="s">
        <v>610</v>
      </c>
      <c r="K131" s="5">
        <v>1.0</v>
      </c>
      <c r="L131" s="2" t="s">
        <v>65</v>
      </c>
      <c r="M131" s="6" t="b">
        <v>1</v>
      </c>
      <c r="N131" s="2" t="s">
        <v>487</v>
      </c>
      <c r="O131" s="2" t="s">
        <v>67</v>
      </c>
      <c r="P131" s="2" t="s">
        <v>68</v>
      </c>
      <c r="Q131" s="2" t="s">
        <v>69</v>
      </c>
      <c r="R131" s="2" t="s">
        <v>35</v>
      </c>
      <c r="S131" s="2" t="s">
        <v>611</v>
      </c>
      <c r="T131" s="2" t="s">
        <v>37</v>
      </c>
      <c r="U131" s="2" t="s">
        <v>38</v>
      </c>
      <c r="V131" s="2" t="s">
        <v>39</v>
      </c>
      <c r="W131" s="2" t="s">
        <v>489</v>
      </c>
      <c r="X131" s="2" t="s">
        <v>490</v>
      </c>
      <c r="Y131" s="2" t="s">
        <v>73</v>
      </c>
    </row>
    <row r="132">
      <c r="A132" s="1" t="b">
        <v>0</v>
      </c>
      <c r="B132" s="1" t="s">
        <v>25</v>
      </c>
      <c r="C132" s="1"/>
      <c r="D132" s="1" t="s">
        <v>26</v>
      </c>
      <c r="E132" s="1"/>
      <c r="F132" s="1" t="b">
        <v>1</v>
      </c>
      <c r="G132" s="2" t="s">
        <v>27</v>
      </c>
      <c r="H132" s="3"/>
      <c r="I132" s="4" t="s">
        <v>612</v>
      </c>
      <c r="J132" s="2" t="s">
        <v>613</v>
      </c>
      <c r="K132" s="5">
        <v>1.0</v>
      </c>
      <c r="L132" s="2" t="s">
        <v>65</v>
      </c>
      <c r="M132" s="6" t="b">
        <v>1</v>
      </c>
      <c r="N132" s="2" t="s">
        <v>487</v>
      </c>
      <c r="O132" s="2" t="s">
        <v>67</v>
      </c>
      <c r="P132" s="2" t="s">
        <v>68</v>
      </c>
      <c r="Q132" s="2" t="s">
        <v>69</v>
      </c>
      <c r="R132" s="2" t="s">
        <v>35</v>
      </c>
      <c r="S132" s="2" t="s">
        <v>614</v>
      </c>
      <c r="T132" s="2" t="s">
        <v>37</v>
      </c>
      <c r="U132" s="2" t="s">
        <v>38</v>
      </c>
      <c r="V132" s="2" t="s">
        <v>39</v>
      </c>
      <c r="W132" s="2" t="s">
        <v>489</v>
      </c>
      <c r="X132" s="2" t="s">
        <v>490</v>
      </c>
      <c r="Y132" s="2" t="s">
        <v>73</v>
      </c>
    </row>
    <row r="133">
      <c r="A133" s="1" t="b">
        <v>0</v>
      </c>
      <c r="B133" s="1" t="s">
        <v>25</v>
      </c>
      <c r="C133" s="1"/>
      <c r="D133" s="1" t="s">
        <v>26</v>
      </c>
      <c r="E133" s="1"/>
      <c r="F133" s="1" t="b">
        <v>1</v>
      </c>
      <c r="G133" s="2" t="s">
        <v>27</v>
      </c>
      <c r="H133" s="3"/>
      <c r="I133" s="4" t="s">
        <v>615</v>
      </c>
      <c r="J133" s="2" t="s">
        <v>616</v>
      </c>
      <c r="K133" s="5">
        <v>1.0</v>
      </c>
      <c r="L133" s="2" t="s">
        <v>65</v>
      </c>
      <c r="M133" s="6" t="b">
        <v>1</v>
      </c>
      <c r="N133" s="2" t="s">
        <v>487</v>
      </c>
      <c r="O133" s="2" t="s">
        <v>67</v>
      </c>
      <c r="P133" s="2" t="s">
        <v>68</v>
      </c>
      <c r="Q133" s="2" t="s">
        <v>69</v>
      </c>
      <c r="R133" s="2" t="s">
        <v>35</v>
      </c>
      <c r="S133" s="2" t="s">
        <v>617</v>
      </c>
      <c r="T133" s="2" t="s">
        <v>37</v>
      </c>
      <c r="U133" s="2" t="s">
        <v>38</v>
      </c>
      <c r="V133" s="2" t="s">
        <v>39</v>
      </c>
      <c r="W133" s="2" t="s">
        <v>489</v>
      </c>
      <c r="X133" s="2" t="s">
        <v>490</v>
      </c>
      <c r="Y133" s="2" t="s">
        <v>73</v>
      </c>
    </row>
    <row r="134">
      <c r="A134" s="1" t="b">
        <v>0</v>
      </c>
      <c r="B134" s="1" t="s">
        <v>25</v>
      </c>
      <c r="C134" s="1"/>
      <c r="D134" s="1" t="s">
        <v>26</v>
      </c>
      <c r="E134" s="1"/>
      <c r="F134" s="1" t="b">
        <v>1</v>
      </c>
      <c r="G134" s="2" t="s">
        <v>27</v>
      </c>
      <c r="H134" s="3"/>
      <c r="I134" s="4" t="s">
        <v>618</v>
      </c>
      <c r="J134" s="2" t="s">
        <v>619</v>
      </c>
      <c r="K134" s="5">
        <v>1.0</v>
      </c>
      <c r="L134" s="2" t="s">
        <v>65</v>
      </c>
      <c r="M134" s="6" t="b">
        <v>1</v>
      </c>
      <c r="N134" s="2" t="s">
        <v>487</v>
      </c>
      <c r="O134" s="2" t="s">
        <v>67</v>
      </c>
      <c r="P134" s="2" t="s">
        <v>68</v>
      </c>
      <c r="Q134" s="2" t="s">
        <v>69</v>
      </c>
      <c r="R134" s="2" t="s">
        <v>35</v>
      </c>
      <c r="S134" s="2" t="s">
        <v>620</v>
      </c>
      <c r="T134" s="2" t="s">
        <v>37</v>
      </c>
      <c r="U134" s="2" t="s">
        <v>38</v>
      </c>
      <c r="V134" s="2" t="s">
        <v>39</v>
      </c>
      <c r="W134" s="2" t="s">
        <v>489</v>
      </c>
      <c r="X134" s="2" t="s">
        <v>490</v>
      </c>
      <c r="Y134" s="2" t="s">
        <v>73</v>
      </c>
    </row>
    <row r="135">
      <c r="A135" s="1" t="b">
        <v>0</v>
      </c>
      <c r="B135" s="1" t="s">
        <v>25</v>
      </c>
      <c r="C135" s="1"/>
      <c r="D135" s="1" t="s">
        <v>26</v>
      </c>
      <c r="E135" s="1"/>
      <c r="F135" s="1" t="b">
        <v>1</v>
      </c>
      <c r="G135" s="2" t="s">
        <v>27</v>
      </c>
      <c r="H135" s="3"/>
      <c r="I135" s="4" t="s">
        <v>621</v>
      </c>
      <c r="J135" s="2" t="s">
        <v>622</v>
      </c>
      <c r="K135" s="5">
        <v>1.0</v>
      </c>
      <c r="L135" s="2" t="s">
        <v>65</v>
      </c>
      <c r="M135" s="6" t="b">
        <v>1</v>
      </c>
      <c r="N135" s="2" t="s">
        <v>487</v>
      </c>
      <c r="O135" s="2" t="s">
        <v>67</v>
      </c>
      <c r="P135" s="2" t="s">
        <v>68</v>
      </c>
      <c r="Q135" s="2" t="s">
        <v>69</v>
      </c>
      <c r="R135" s="2" t="s">
        <v>35</v>
      </c>
      <c r="S135" s="2" t="s">
        <v>623</v>
      </c>
      <c r="T135" s="2" t="s">
        <v>37</v>
      </c>
      <c r="U135" s="2" t="s">
        <v>38</v>
      </c>
      <c r="V135" s="2" t="s">
        <v>39</v>
      </c>
      <c r="W135" s="2" t="s">
        <v>489</v>
      </c>
      <c r="X135" s="2" t="s">
        <v>490</v>
      </c>
      <c r="Y135" s="2" t="s">
        <v>73</v>
      </c>
    </row>
    <row r="136">
      <c r="A136" s="1" t="b">
        <v>0</v>
      </c>
      <c r="B136" s="1" t="s">
        <v>25</v>
      </c>
      <c r="C136" s="1"/>
      <c r="D136" s="1" t="s">
        <v>26</v>
      </c>
      <c r="E136" s="1"/>
      <c r="F136" s="1" t="b">
        <v>1</v>
      </c>
      <c r="G136" s="2" t="s">
        <v>27</v>
      </c>
      <c r="H136" s="3"/>
      <c r="I136" s="4" t="s">
        <v>624</v>
      </c>
      <c r="J136" s="2" t="s">
        <v>625</v>
      </c>
      <c r="K136" s="5">
        <v>1.0</v>
      </c>
      <c r="L136" s="2" t="s">
        <v>65</v>
      </c>
      <c r="M136" s="6" t="b">
        <v>1</v>
      </c>
      <c r="N136" s="2" t="s">
        <v>487</v>
      </c>
      <c r="O136" s="2" t="s">
        <v>67</v>
      </c>
      <c r="P136" s="2" t="s">
        <v>68</v>
      </c>
      <c r="Q136" s="2" t="s">
        <v>69</v>
      </c>
      <c r="R136" s="2" t="s">
        <v>35</v>
      </c>
      <c r="S136" s="2" t="s">
        <v>626</v>
      </c>
      <c r="T136" s="2" t="s">
        <v>37</v>
      </c>
      <c r="U136" s="2" t="s">
        <v>38</v>
      </c>
      <c r="V136" s="2" t="s">
        <v>39</v>
      </c>
      <c r="W136" s="2" t="s">
        <v>489</v>
      </c>
      <c r="X136" s="2" t="s">
        <v>490</v>
      </c>
      <c r="Y136" s="2" t="s">
        <v>73</v>
      </c>
    </row>
    <row r="137">
      <c r="A137" s="1" t="b">
        <v>0</v>
      </c>
      <c r="B137" s="1" t="s">
        <v>25</v>
      </c>
      <c r="C137" s="1"/>
      <c r="D137" s="1" t="s">
        <v>26</v>
      </c>
      <c r="E137" s="1"/>
      <c r="F137" s="1" t="b">
        <v>1</v>
      </c>
      <c r="G137" s="2" t="s">
        <v>27</v>
      </c>
      <c r="H137" s="3"/>
      <c r="I137" s="4" t="s">
        <v>627</v>
      </c>
      <c r="J137" s="2" t="s">
        <v>628</v>
      </c>
      <c r="K137" s="5">
        <v>1.0</v>
      </c>
      <c r="L137" s="2" t="s">
        <v>65</v>
      </c>
      <c r="M137" s="6" t="b">
        <v>1</v>
      </c>
      <c r="N137" s="2" t="s">
        <v>487</v>
      </c>
      <c r="O137" s="2" t="s">
        <v>67</v>
      </c>
      <c r="P137" s="2" t="s">
        <v>68</v>
      </c>
      <c r="Q137" s="2" t="s">
        <v>69</v>
      </c>
      <c r="R137" s="2" t="s">
        <v>35</v>
      </c>
      <c r="S137" s="2" t="s">
        <v>629</v>
      </c>
      <c r="T137" s="2" t="s">
        <v>37</v>
      </c>
      <c r="U137" s="2" t="s">
        <v>38</v>
      </c>
      <c r="V137" s="2" t="s">
        <v>39</v>
      </c>
      <c r="W137" s="2" t="s">
        <v>489</v>
      </c>
      <c r="X137" s="2" t="s">
        <v>490</v>
      </c>
      <c r="Y137" s="2" t="s">
        <v>73</v>
      </c>
    </row>
    <row r="138">
      <c r="A138" s="1" t="b">
        <v>0</v>
      </c>
      <c r="B138" s="1" t="s">
        <v>25</v>
      </c>
      <c r="C138" s="1"/>
      <c r="D138" s="1" t="s">
        <v>26</v>
      </c>
      <c r="E138" s="1"/>
      <c r="F138" s="1" t="b">
        <v>1</v>
      </c>
      <c r="G138" s="2" t="s">
        <v>27</v>
      </c>
      <c r="H138" s="3"/>
      <c r="I138" s="4" t="s">
        <v>630</v>
      </c>
      <c r="J138" s="2" t="s">
        <v>631</v>
      </c>
      <c r="K138" s="5">
        <v>1.0</v>
      </c>
      <c r="L138" s="2" t="s">
        <v>65</v>
      </c>
      <c r="M138" s="6" t="b">
        <v>1</v>
      </c>
      <c r="N138" s="2" t="s">
        <v>487</v>
      </c>
      <c r="O138" s="2" t="s">
        <v>67</v>
      </c>
      <c r="P138" s="2" t="s">
        <v>68</v>
      </c>
      <c r="Q138" s="2" t="s">
        <v>69</v>
      </c>
      <c r="R138" s="2" t="s">
        <v>35</v>
      </c>
      <c r="S138" s="2" t="s">
        <v>632</v>
      </c>
      <c r="T138" s="2" t="s">
        <v>37</v>
      </c>
      <c r="U138" s="2" t="s">
        <v>38</v>
      </c>
      <c r="V138" s="2" t="s">
        <v>39</v>
      </c>
      <c r="W138" s="2" t="s">
        <v>489</v>
      </c>
      <c r="X138" s="2" t="s">
        <v>490</v>
      </c>
      <c r="Y138" s="2" t="s">
        <v>73</v>
      </c>
    </row>
    <row r="139">
      <c r="A139" s="1" t="b">
        <v>0</v>
      </c>
      <c r="B139" s="1" t="s">
        <v>25</v>
      </c>
      <c r="C139" s="1"/>
      <c r="D139" s="1" t="s">
        <v>26</v>
      </c>
      <c r="E139" s="1"/>
      <c r="F139" s="1" t="b">
        <v>1</v>
      </c>
      <c r="G139" s="2" t="s">
        <v>27</v>
      </c>
      <c r="H139" s="3"/>
      <c r="I139" s="4" t="s">
        <v>633</v>
      </c>
      <c r="J139" s="2" t="s">
        <v>634</v>
      </c>
      <c r="K139" s="5">
        <v>1.0</v>
      </c>
      <c r="L139" s="2" t="s">
        <v>65</v>
      </c>
      <c r="M139" s="6" t="b">
        <v>1</v>
      </c>
      <c r="N139" s="2" t="s">
        <v>487</v>
      </c>
      <c r="O139" s="2" t="s">
        <v>67</v>
      </c>
      <c r="P139" s="2" t="s">
        <v>68</v>
      </c>
      <c r="Q139" s="2" t="s">
        <v>69</v>
      </c>
      <c r="R139" s="2" t="s">
        <v>35</v>
      </c>
      <c r="S139" s="2" t="s">
        <v>635</v>
      </c>
      <c r="T139" s="2" t="s">
        <v>37</v>
      </c>
      <c r="U139" s="2" t="s">
        <v>38</v>
      </c>
      <c r="V139" s="2" t="s">
        <v>39</v>
      </c>
      <c r="W139" s="2" t="s">
        <v>489</v>
      </c>
      <c r="X139" s="2" t="s">
        <v>490</v>
      </c>
      <c r="Y139" s="2" t="s">
        <v>73</v>
      </c>
    </row>
    <row r="140">
      <c r="A140" s="1" t="b">
        <v>0</v>
      </c>
      <c r="B140" s="1" t="s">
        <v>25</v>
      </c>
      <c r="C140" s="1"/>
      <c r="D140" s="1" t="s">
        <v>26</v>
      </c>
      <c r="E140" s="1"/>
      <c r="F140" s="1" t="b">
        <v>1</v>
      </c>
      <c r="G140" s="2" t="s">
        <v>27</v>
      </c>
      <c r="H140" s="3"/>
      <c r="I140" s="4" t="s">
        <v>636</v>
      </c>
      <c r="J140" s="2" t="s">
        <v>637</v>
      </c>
      <c r="K140" s="5">
        <v>1.0</v>
      </c>
      <c r="L140" s="2" t="s">
        <v>65</v>
      </c>
      <c r="M140" s="6" t="b">
        <v>1</v>
      </c>
      <c r="N140" s="2" t="s">
        <v>487</v>
      </c>
      <c r="O140" s="2" t="s">
        <v>67</v>
      </c>
      <c r="P140" s="2" t="s">
        <v>68</v>
      </c>
      <c r="Q140" s="2" t="s">
        <v>69</v>
      </c>
      <c r="R140" s="2" t="s">
        <v>35</v>
      </c>
      <c r="S140" s="2" t="s">
        <v>638</v>
      </c>
      <c r="T140" s="2" t="s">
        <v>37</v>
      </c>
      <c r="U140" s="2" t="s">
        <v>38</v>
      </c>
      <c r="V140" s="2" t="s">
        <v>39</v>
      </c>
      <c r="W140" s="2" t="s">
        <v>489</v>
      </c>
      <c r="X140" s="2" t="s">
        <v>490</v>
      </c>
      <c r="Y140" s="2" t="s">
        <v>73</v>
      </c>
    </row>
    <row r="141">
      <c r="A141" s="1" t="b">
        <v>0</v>
      </c>
      <c r="B141" s="1" t="s">
        <v>25</v>
      </c>
      <c r="C141" s="1"/>
      <c r="D141" s="1" t="s">
        <v>26</v>
      </c>
      <c r="E141" s="1"/>
      <c r="F141" s="1" t="b">
        <v>1</v>
      </c>
      <c r="G141" s="2" t="s">
        <v>27</v>
      </c>
      <c r="H141" s="3"/>
      <c r="I141" s="4" t="s">
        <v>639</v>
      </c>
      <c r="J141" s="2" t="s">
        <v>640</v>
      </c>
      <c r="K141" s="5">
        <v>1.0</v>
      </c>
      <c r="L141" s="2" t="s">
        <v>65</v>
      </c>
      <c r="M141" s="6" t="b">
        <v>1</v>
      </c>
      <c r="N141" s="2" t="s">
        <v>487</v>
      </c>
      <c r="O141" s="2" t="s">
        <v>67</v>
      </c>
      <c r="P141" s="2" t="s">
        <v>68</v>
      </c>
      <c r="Q141" s="2" t="s">
        <v>69</v>
      </c>
      <c r="R141" s="2" t="s">
        <v>35</v>
      </c>
      <c r="S141" s="2" t="s">
        <v>641</v>
      </c>
      <c r="T141" s="2" t="s">
        <v>37</v>
      </c>
      <c r="U141" s="2" t="s">
        <v>38</v>
      </c>
      <c r="V141" s="2" t="s">
        <v>39</v>
      </c>
      <c r="W141" s="2" t="s">
        <v>489</v>
      </c>
      <c r="X141" s="2" t="s">
        <v>490</v>
      </c>
      <c r="Y141" s="2" t="s">
        <v>73</v>
      </c>
    </row>
    <row r="142">
      <c r="A142" s="1" t="b">
        <v>0</v>
      </c>
      <c r="B142" s="1" t="s">
        <v>25</v>
      </c>
      <c r="C142" s="1"/>
      <c r="D142" s="1" t="s">
        <v>26</v>
      </c>
      <c r="E142" s="1"/>
      <c r="F142" s="1" t="b">
        <v>1</v>
      </c>
      <c r="G142" s="2" t="s">
        <v>27</v>
      </c>
      <c r="H142" s="3"/>
      <c r="I142" s="4" t="s">
        <v>642</v>
      </c>
      <c r="J142" s="2" t="s">
        <v>643</v>
      </c>
      <c r="K142" s="5">
        <v>1.0</v>
      </c>
      <c r="L142" s="2" t="s">
        <v>30</v>
      </c>
      <c r="M142" s="6" t="b">
        <v>1</v>
      </c>
      <c r="N142" s="2" t="s">
        <v>529</v>
      </c>
      <c r="O142" s="2" t="s">
        <v>67</v>
      </c>
      <c r="P142" s="2" t="s">
        <v>68</v>
      </c>
      <c r="Q142" s="2" t="s">
        <v>34</v>
      </c>
      <c r="R142" s="2" t="s">
        <v>35</v>
      </c>
      <c r="S142" s="2" t="s">
        <v>644</v>
      </c>
      <c r="T142" s="2" t="s">
        <v>37</v>
      </c>
      <c r="U142" s="2" t="s">
        <v>38</v>
      </c>
      <c r="V142" s="2" t="s">
        <v>39</v>
      </c>
      <c r="W142" s="2" t="s">
        <v>489</v>
      </c>
      <c r="X142" s="2" t="s">
        <v>531</v>
      </c>
      <c r="Y142" s="2" t="s">
        <v>81</v>
      </c>
    </row>
    <row r="143">
      <c r="A143" s="1" t="b">
        <v>0</v>
      </c>
      <c r="B143" s="1" t="s">
        <v>25</v>
      </c>
      <c r="C143" s="1"/>
      <c r="D143" s="1" t="s">
        <v>26</v>
      </c>
      <c r="E143" s="1"/>
      <c r="F143" s="1" t="b">
        <v>1</v>
      </c>
      <c r="G143" s="2" t="s">
        <v>27</v>
      </c>
      <c r="H143" s="3"/>
      <c r="I143" s="4" t="s">
        <v>645</v>
      </c>
      <c r="J143" s="2" t="s">
        <v>646</v>
      </c>
      <c r="K143" s="5">
        <v>1.0</v>
      </c>
      <c r="L143" s="2" t="s">
        <v>30</v>
      </c>
      <c r="M143" s="6" t="b">
        <v>1</v>
      </c>
      <c r="N143" s="2" t="s">
        <v>529</v>
      </c>
      <c r="O143" s="2" t="s">
        <v>67</v>
      </c>
      <c r="P143" s="2" t="s">
        <v>68</v>
      </c>
      <c r="Q143" s="2" t="s">
        <v>34</v>
      </c>
      <c r="R143" s="2" t="s">
        <v>35</v>
      </c>
      <c r="S143" s="2" t="s">
        <v>647</v>
      </c>
      <c r="T143" s="2" t="s">
        <v>37</v>
      </c>
      <c r="U143" s="2" t="s">
        <v>38</v>
      </c>
      <c r="V143" s="2" t="s">
        <v>39</v>
      </c>
      <c r="W143" s="2" t="s">
        <v>489</v>
      </c>
      <c r="X143" s="2" t="s">
        <v>531</v>
      </c>
      <c r="Y143" s="2" t="s">
        <v>81</v>
      </c>
    </row>
    <row r="144">
      <c r="A144" s="1" t="b">
        <v>0</v>
      </c>
      <c r="B144" s="1" t="s">
        <v>25</v>
      </c>
      <c r="C144" s="1"/>
      <c r="D144" s="1" t="s">
        <v>26</v>
      </c>
      <c r="E144" s="1"/>
      <c r="F144" s="1" t="b">
        <v>1</v>
      </c>
      <c r="G144" s="2" t="s">
        <v>27</v>
      </c>
      <c r="H144" s="3"/>
      <c r="I144" s="4" t="s">
        <v>648</v>
      </c>
      <c r="J144" s="2" t="s">
        <v>649</v>
      </c>
      <c r="K144" s="5">
        <v>1.0</v>
      </c>
      <c r="L144" s="2" t="s">
        <v>30</v>
      </c>
      <c r="M144" s="6" t="b">
        <v>1</v>
      </c>
      <c r="N144" s="2" t="s">
        <v>529</v>
      </c>
      <c r="O144" s="2" t="s">
        <v>67</v>
      </c>
      <c r="P144" s="2" t="s">
        <v>68</v>
      </c>
      <c r="Q144" s="2" t="s">
        <v>34</v>
      </c>
      <c r="R144" s="2" t="s">
        <v>35</v>
      </c>
      <c r="S144" s="2" t="s">
        <v>650</v>
      </c>
      <c r="T144" s="2" t="s">
        <v>37</v>
      </c>
      <c r="U144" s="2" t="s">
        <v>38</v>
      </c>
      <c r="V144" s="2" t="s">
        <v>39</v>
      </c>
      <c r="W144" s="2" t="s">
        <v>489</v>
      </c>
      <c r="X144" s="2" t="s">
        <v>531</v>
      </c>
      <c r="Y144" s="2" t="s">
        <v>81</v>
      </c>
    </row>
    <row r="145">
      <c r="A145" s="1" t="b">
        <v>0</v>
      </c>
      <c r="B145" s="1" t="s">
        <v>25</v>
      </c>
      <c r="C145" s="1"/>
      <c r="D145" s="1" t="s">
        <v>26</v>
      </c>
      <c r="E145" s="1"/>
      <c r="F145" s="1" t="b">
        <v>1</v>
      </c>
      <c r="G145" s="2" t="s">
        <v>27</v>
      </c>
      <c r="H145" s="3"/>
      <c r="I145" s="4" t="s">
        <v>651</v>
      </c>
      <c r="J145" s="2" t="s">
        <v>652</v>
      </c>
      <c r="K145" s="5">
        <v>1.0</v>
      </c>
      <c r="L145" s="2" t="s">
        <v>30</v>
      </c>
      <c r="M145" s="6" t="b">
        <v>1</v>
      </c>
      <c r="N145" s="2" t="s">
        <v>529</v>
      </c>
      <c r="O145" s="2" t="s">
        <v>67</v>
      </c>
      <c r="P145" s="2" t="s">
        <v>68</v>
      </c>
      <c r="Q145" s="2" t="s">
        <v>34</v>
      </c>
      <c r="R145" s="2" t="s">
        <v>35</v>
      </c>
      <c r="S145" s="2" t="s">
        <v>653</v>
      </c>
      <c r="T145" s="2" t="s">
        <v>37</v>
      </c>
      <c r="U145" s="2" t="s">
        <v>38</v>
      </c>
      <c r="V145" s="2" t="s">
        <v>39</v>
      </c>
      <c r="W145" s="2" t="s">
        <v>489</v>
      </c>
      <c r="X145" s="2" t="s">
        <v>531</v>
      </c>
      <c r="Y145" s="2" t="s">
        <v>81</v>
      </c>
    </row>
    <row r="146">
      <c r="A146" s="1" t="b">
        <v>0</v>
      </c>
      <c r="B146" s="1" t="s">
        <v>25</v>
      </c>
      <c r="C146" s="1"/>
      <c r="D146" s="1" t="s">
        <v>26</v>
      </c>
      <c r="E146" s="1"/>
      <c r="F146" s="1" t="b">
        <v>1</v>
      </c>
      <c r="G146" s="2" t="s">
        <v>27</v>
      </c>
      <c r="H146" s="3"/>
      <c r="I146" s="4" t="s">
        <v>654</v>
      </c>
      <c r="J146" s="2" t="s">
        <v>655</v>
      </c>
      <c r="K146" s="5">
        <v>1.0</v>
      </c>
      <c r="L146" s="2" t="s">
        <v>30</v>
      </c>
      <c r="M146" s="6" t="b">
        <v>1</v>
      </c>
      <c r="N146" s="2" t="s">
        <v>529</v>
      </c>
      <c r="O146" s="2" t="s">
        <v>67</v>
      </c>
      <c r="P146" s="2" t="s">
        <v>68</v>
      </c>
      <c r="Q146" s="2" t="s">
        <v>34</v>
      </c>
      <c r="R146" s="2" t="s">
        <v>35</v>
      </c>
      <c r="S146" s="2" t="s">
        <v>656</v>
      </c>
      <c r="T146" s="2" t="s">
        <v>37</v>
      </c>
      <c r="U146" s="2" t="s">
        <v>38</v>
      </c>
      <c r="V146" s="2" t="s">
        <v>39</v>
      </c>
      <c r="W146" s="2" t="s">
        <v>489</v>
      </c>
      <c r="X146" s="2" t="s">
        <v>531</v>
      </c>
      <c r="Y146" s="2" t="s">
        <v>81</v>
      </c>
    </row>
    <row r="147">
      <c r="A147" s="1" t="b">
        <v>0</v>
      </c>
      <c r="B147" s="1" t="s">
        <v>25</v>
      </c>
      <c r="C147" s="1"/>
      <c r="D147" s="1" t="s">
        <v>26</v>
      </c>
      <c r="E147" s="1"/>
      <c r="F147" s="1" t="b">
        <v>1</v>
      </c>
      <c r="G147" s="2" t="s">
        <v>27</v>
      </c>
      <c r="H147" s="3"/>
      <c r="I147" s="4" t="s">
        <v>657</v>
      </c>
      <c r="J147" s="2" t="s">
        <v>658</v>
      </c>
      <c r="K147" s="5">
        <v>1.0</v>
      </c>
      <c r="L147" s="2" t="s">
        <v>30</v>
      </c>
      <c r="M147" s="6" t="b">
        <v>1</v>
      </c>
      <c r="N147" s="2" t="s">
        <v>529</v>
      </c>
      <c r="O147" s="2" t="s">
        <v>67</v>
      </c>
      <c r="P147" s="2" t="s">
        <v>68</v>
      </c>
      <c r="Q147" s="2" t="s">
        <v>34</v>
      </c>
      <c r="R147" s="2" t="s">
        <v>35</v>
      </c>
      <c r="S147" s="2" t="s">
        <v>659</v>
      </c>
      <c r="T147" s="2" t="s">
        <v>37</v>
      </c>
      <c r="U147" s="2" t="s">
        <v>38</v>
      </c>
      <c r="V147" s="2" t="s">
        <v>39</v>
      </c>
      <c r="W147" s="2" t="s">
        <v>489</v>
      </c>
      <c r="X147" s="2" t="s">
        <v>531</v>
      </c>
      <c r="Y147" s="2" t="s">
        <v>81</v>
      </c>
    </row>
    <row r="148">
      <c r="A148" s="1" t="b">
        <v>0</v>
      </c>
      <c r="B148" s="1" t="s">
        <v>25</v>
      </c>
      <c r="C148" s="1"/>
      <c r="D148" s="1" t="s">
        <v>26</v>
      </c>
      <c r="E148" s="1"/>
      <c r="F148" s="1" t="b">
        <v>1</v>
      </c>
      <c r="G148" s="2" t="s">
        <v>27</v>
      </c>
      <c r="H148" s="3"/>
      <c r="I148" s="4" t="s">
        <v>660</v>
      </c>
      <c r="J148" s="2" t="s">
        <v>661</v>
      </c>
      <c r="K148" s="5">
        <v>1.0</v>
      </c>
      <c r="L148" s="2" t="s">
        <v>30</v>
      </c>
      <c r="M148" s="6" t="b">
        <v>1</v>
      </c>
      <c r="N148" s="2" t="s">
        <v>529</v>
      </c>
      <c r="O148" s="2" t="s">
        <v>67</v>
      </c>
      <c r="P148" s="2" t="s">
        <v>68</v>
      </c>
      <c r="Q148" s="2" t="s">
        <v>34</v>
      </c>
      <c r="R148" s="2" t="s">
        <v>35</v>
      </c>
      <c r="S148" s="2" t="s">
        <v>662</v>
      </c>
      <c r="T148" s="2" t="s">
        <v>37</v>
      </c>
      <c r="U148" s="2" t="s">
        <v>38</v>
      </c>
      <c r="V148" s="2" t="s">
        <v>39</v>
      </c>
      <c r="W148" s="2" t="s">
        <v>489</v>
      </c>
      <c r="X148" s="2" t="s">
        <v>531</v>
      </c>
      <c r="Y148" s="2" t="s">
        <v>81</v>
      </c>
    </row>
    <row r="149">
      <c r="A149" s="1" t="b">
        <v>0</v>
      </c>
      <c r="B149" s="1" t="s">
        <v>25</v>
      </c>
      <c r="C149" s="1"/>
      <c r="D149" s="1" t="s">
        <v>26</v>
      </c>
      <c r="E149" s="1"/>
      <c r="F149" s="1" t="b">
        <v>1</v>
      </c>
      <c r="G149" s="2" t="s">
        <v>27</v>
      </c>
      <c r="H149" s="3"/>
      <c r="I149" s="4" t="s">
        <v>663</v>
      </c>
      <c r="J149" s="2" t="s">
        <v>664</v>
      </c>
      <c r="K149" s="5">
        <v>1.0</v>
      </c>
      <c r="L149" s="2" t="s">
        <v>30</v>
      </c>
      <c r="M149" s="6" t="b">
        <v>1</v>
      </c>
      <c r="N149" s="2" t="s">
        <v>529</v>
      </c>
      <c r="O149" s="2" t="s">
        <v>67</v>
      </c>
      <c r="P149" s="2" t="s">
        <v>68</v>
      </c>
      <c r="Q149" s="2" t="s">
        <v>34</v>
      </c>
      <c r="R149" s="2" t="s">
        <v>35</v>
      </c>
      <c r="S149" s="2" t="s">
        <v>665</v>
      </c>
      <c r="T149" s="2" t="s">
        <v>37</v>
      </c>
      <c r="U149" s="2" t="s">
        <v>38</v>
      </c>
      <c r="V149" s="2" t="s">
        <v>39</v>
      </c>
      <c r="W149" s="2" t="s">
        <v>489</v>
      </c>
      <c r="X149" s="2" t="s">
        <v>531</v>
      </c>
      <c r="Y149" s="2" t="s">
        <v>81</v>
      </c>
    </row>
    <row r="150">
      <c r="A150" s="1" t="b">
        <v>0</v>
      </c>
      <c r="B150" s="1" t="s">
        <v>25</v>
      </c>
      <c r="C150" s="1"/>
      <c r="D150" s="1" t="s">
        <v>26</v>
      </c>
      <c r="E150" s="1"/>
      <c r="F150" s="1" t="b">
        <v>1</v>
      </c>
      <c r="G150" s="2" t="s">
        <v>27</v>
      </c>
      <c r="H150" s="3"/>
      <c r="I150" s="4" t="s">
        <v>666</v>
      </c>
      <c r="J150" s="2" t="s">
        <v>667</v>
      </c>
      <c r="K150" s="5">
        <v>1.0</v>
      </c>
      <c r="L150" s="2" t="s">
        <v>30</v>
      </c>
      <c r="M150" s="6" t="b">
        <v>1</v>
      </c>
      <c r="N150" s="2" t="s">
        <v>529</v>
      </c>
      <c r="O150" s="2" t="s">
        <v>67</v>
      </c>
      <c r="P150" s="2" t="s">
        <v>68</v>
      </c>
      <c r="Q150" s="2" t="s">
        <v>34</v>
      </c>
      <c r="R150" s="2" t="s">
        <v>35</v>
      </c>
      <c r="S150" s="2" t="s">
        <v>668</v>
      </c>
      <c r="T150" s="2" t="s">
        <v>37</v>
      </c>
      <c r="U150" s="2" t="s">
        <v>38</v>
      </c>
      <c r="V150" s="2" t="s">
        <v>39</v>
      </c>
      <c r="W150" s="2" t="s">
        <v>489</v>
      </c>
      <c r="X150" s="2" t="s">
        <v>531</v>
      </c>
      <c r="Y150" s="2" t="s">
        <v>81</v>
      </c>
    </row>
    <row r="151">
      <c r="A151" s="1" t="b">
        <v>0</v>
      </c>
      <c r="B151" s="1" t="s">
        <v>25</v>
      </c>
      <c r="C151" s="1"/>
      <c r="D151" s="1" t="s">
        <v>26</v>
      </c>
      <c r="E151" s="1"/>
      <c r="F151" s="1" t="b">
        <v>1</v>
      </c>
      <c r="G151" s="2" t="s">
        <v>27</v>
      </c>
      <c r="H151" s="3"/>
      <c r="I151" s="4" t="s">
        <v>669</v>
      </c>
      <c r="J151" s="2" t="s">
        <v>670</v>
      </c>
      <c r="K151" s="5">
        <v>1.0</v>
      </c>
      <c r="L151" s="2" t="s">
        <v>30</v>
      </c>
      <c r="M151" s="6" t="b">
        <v>1</v>
      </c>
      <c r="N151" s="2" t="s">
        <v>529</v>
      </c>
      <c r="O151" s="2" t="s">
        <v>67</v>
      </c>
      <c r="P151" s="2" t="s">
        <v>68</v>
      </c>
      <c r="Q151" s="2" t="s">
        <v>34</v>
      </c>
      <c r="R151" s="2" t="s">
        <v>35</v>
      </c>
      <c r="S151" s="2" t="s">
        <v>671</v>
      </c>
      <c r="T151" s="2" t="s">
        <v>37</v>
      </c>
      <c r="U151" s="2" t="s">
        <v>38</v>
      </c>
      <c r="V151" s="2" t="s">
        <v>39</v>
      </c>
      <c r="W151" s="2" t="s">
        <v>489</v>
      </c>
      <c r="X151" s="2" t="s">
        <v>531</v>
      </c>
      <c r="Y151" s="2" t="s">
        <v>81</v>
      </c>
    </row>
    <row r="152">
      <c r="A152" s="1" t="b">
        <v>0</v>
      </c>
      <c r="B152" s="1" t="s">
        <v>25</v>
      </c>
      <c r="C152" s="1"/>
      <c r="D152" s="1" t="s">
        <v>26</v>
      </c>
      <c r="E152" s="1"/>
      <c r="F152" s="1" t="b">
        <v>1</v>
      </c>
      <c r="G152" s="2" t="s">
        <v>27</v>
      </c>
      <c r="H152" s="3"/>
      <c r="I152" s="4" t="s">
        <v>672</v>
      </c>
      <c r="J152" s="2" t="s">
        <v>673</v>
      </c>
      <c r="K152" s="5">
        <v>1.0</v>
      </c>
      <c r="L152" s="2" t="s">
        <v>30</v>
      </c>
      <c r="M152" s="6" t="b">
        <v>1</v>
      </c>
      <c r="N152" s="2" t="s">
        <v>529</v>
      </c>
      <c r="O152" s="2" t="s">
        <v>67</v>
      </c>
      <c r="P152" s="2" t="s">
        <v>68</v>
      </c>
      <c r="Q152" s="2" t="s">
        <v>34</v>
      </c>
      <c r="R152" s="2" t="s">
        <v>35</v>
      </c>
      <c r="S152" s="2" t="s">
        <v>674</v>
      </c>
      <c r="T152" s="2" t="s">
        <v>37</v>
      </c>
      <c r="U152" s="2" t="s">
        <v>38</v>
      </c>
      <c r="V152" s="2" t="s">
        <v>39</v>
      </c>
      <c r="W152" s="2" t="s">
        <v>489</v>
      </c>
      <c r="X152" s="2" t="s">
        <v>531</v>
      </c>
      <c r="Y152" s="2" t="s">
        <v>81</v>
      </c>
    </row>
    <row r="153">
      <c r="A153" s="1" t="b">
        <v>0</v>
      </c>
      <c r="B153" s="1" t="s">
        <v>25</v>
      </c>
      <c r="C153" s="1"/>
      <c r="D153" s="1" t="s">
        <v>26</v>
      </c>
      <c r="E153" s="1"/>
      <c r="F153" s="1" t="b">
        <v>1</v>
      </c>
      <c r="G153" s="2" t="s">
        <v>27</v>
      </c>
      <c r="H153" s="3"/>
      <c r="I153" s="4" t="s">
        <v>675</v>
      </c>
      <c r="J153" s="2" t="s">
        <v>676</v>
      </c>
      <c r="K153" s="5">
        <v>1.0</v>
      </c>
      <c r="L153" s="2" t="s">
        <v>30</v>
      </c>
      <c r="M153" s="6" t="b">
        <v>1</v>
      </c>
      <c r="N153" s="2" t="s">
        <v>529</v>
      </c>
      <c r="O153" s="2" t="s">
        <v>67</v>
      </c>
      <c r="P153" s="2" t="s">
        <v>68</v>
      </c>
      <c r="Q153" s="2" t="s">
        <v>34</v>
      </c>
      <c r="R153" s="2" t="s">
        <v>35</v>
      </c>
      <c r="S153" s="2" t="s">
        <v>677</v>
      </c>
      <c r="T153" s="2" t="s">
        <v>37</v>
      </c>
      <c r="U153" s="2" t="s">
        <v>38</v>
      </c>
      <c r="V153" s="2" t="s">
        <v>39</v>
      </c>
      <c r="W153" s="2" t="s">
        <v>489</v>
      </c>
      <c r="X153" s="2" t="s">
        <v>531</v>
      </c>
      <c r="Y153" s="2" t="s">
        <v>81</v>
      </c>
    </row>
    <row r="154">
      <c r="A154" s="1" t="b">
        <v>0</v>
      </c>
      <c r="B154" s="1" t="s">
        <v>25</v>
      </c>
      <c r="C154" s="1"/>
      <c r="D154" s="1" t="s">
        <v>26</v>
      </c>
      <c r="E154" s="1"/>
      <c r="F154" s="1" t="b">
        <v>1</v>
      </c>
      <c r="G154" s="2" t="s">
        <v>27</v>
      </c>
      <c r="H154" s="3"/>
      <c r="I154" s="4" t="s">
        <v>678</v>
      </c>
      <c r="J154" s="2" t="s">
        <v>679</v>
      </c>
      <c r="K154" s="5">
        <v>1.0</v>
      </c>
      <c r="L154" s="2" t="s">
        <v>65</v>
      </c>
      <c r="M154" s="6" t="b">
        <v>1</v>
      </c>
      <c r="N154" s="2" t="s">
        <v>487</v>
      </c>
      <c r="O154" s="2" t="s">
        <v>67</v>
      </c>
      <c r="P154" s="2" t="s">
        <v>68</v>
      </c>
      <c r="Q154" s="2" t="s">
        <v>69</v>
      </c>
      <c r="R154" s="2" t="s">
        <v>35</v>
      </c>
      <c r="S154" s="2" t="s">
        <v>680</v>
      </c>
      <c r="T154" s="2" t="s">
        <v>37</v>
      </c>
      <c r="U154" s="2" t="s">
        <v>38</v>
      </c>
      <c r="V154" s="2" t="s">
        <v>100</v>
      </c>
      <c r="W154" s="2" t="s">
        <v>489</v>
      </c>
      <c r="X154" s="2" t="s">
        <v>490</v>
      </c>
      <c r="Y154" s="2" t="s">
        <v>73</v>
      </c>
    </row>
    <row r="155">
      <c r="A155" s="1" t="b">
        <v>0</v>
      </c>
      <c r="B155" s="1" t="s">
        <v>25</v>
      </c>
      <c r="C155" s="1"/>
      <c r="D155" s="1" t="s">
        <v>26</v>
      </c>
      <c r="E155" s="1"/>
      <c r="F155" s="1" t="b">
        <v>1</v>
      </c>
      <c r="G155" s="2" t="s">
        <v>27</v>
      </c>
      <c r="H155" s="3"/>
      <c r="I155" s="4" t="s">
        <v>681</v>
      </c>
      <c r="J155" s="2" t="s">
        <v>682</v>
      </c>
      <c r="K155" s="5">
        <v>1.0</v>
      </c>
      <c r="L155" s="2" t="s">
        <v>65</v>
      </c>
      <c r="M155" s="6" t="b">
        <v>1</v>
      </c>
      <c r="N155" s="2" t="s">
        <v>487</v>
      </c>
      <c r="O155" s="2" t="s">
        <v>67</v>
      </c>
      <c r="P155" s="2" t="s">
        <v>68</v>
      </c>
      <c r="Q155" s="2" t="s">
        <v>69</v>
      </c>
      <c r="R155" s="2" t="s">
        <v>35</v>
      </c>
      <c r="S155" s="2" t="s">
        <v>683</v>
      </c>
      <c r="T155" s="2" t="s">
        <v>37</v>
      </c>
      <c r="U155" s="2" t="s">
        <v>38</v>
      </c>
      <c r="V155" s="2" t="s">
        <v>100</v>
      </c>
      <c r="W155" s="2" t="s">
        <v>489</v>
      </c>
      <c r="X155" s="2" t="s">
        <v>490</v>
      </c>
      <c r="Y155" s="2" t="s">
        <v>73</v>
      </c>
    </row>
    <row r="156">
      <c r="A156" s="1" t="b">
        <v>0</v>
      </c>
      <c r="B156" s="1" t="s">
        <v>104</v>
      </c>
      <c r="C156" s="1"/>
      <c r="D156" s="1"/>
      <c r="E156" s="1" t="s">
        <v>43</v>
      </c>
      <c r="F156" s="1"/>
      <c r="G156" s="2" t="s">
        <v>27</v>
      </c>
      <c r="H156" s="3"/>
      <c r="I156" s="4" t="s">
        <v>684</v>
      </c>
      <c r="J156" s="2" t="s">
        <v>685</v>
      </c>
      <c r="K156" s="5">
        <v>1.0</v>
      </c>
      <c r="L156" s="2" t="s">
        <v>686</v>
      </c>
      <c r="M156" s="6" t="b">
        <v>1</v>
      </c>
      <c r="N156" s="2" t="s">
        <v>687</v>
      </c>
      <c r="O156" s="2" t="s">
        <v>688</v>
      </c>
      <c r="P156" s="2" t="s">
        <v>49</v>
      </c>
      <c r="Q156" s="2" t="s">
        <v>689</v>
      </c>
      <c r="R156" s="2" t="s">
        <v>35</v>
      </c>
      <c r="S156" s="2" t="s">
        <v>690</v>
      </c>
      <c r="T156" s="2" t="s">
        <v>691</v>
      </c>
      <c r="U156" s="2" t="s">
        <v>113</v>
      </c>
      <c r="V156" s="2" t="s">
        <v>692</v>
      </c>
      <c r="W156" s="2" t="s">
        <v>478</v>
      </c>
      <c r="X156" s="2" t="s">
        <v>693</v>
      </c>
      <c r="Y156" s="2" t="s">
        <v>694</v>
      </c>
    </row>
    <row r="157">
      <c r="A157" s="1" t="b">
        <v>0</v>
      </c>
      <c r="B157" s="1" t="s">
        <v>104</v>
      </c>
      <c r="C157" s="1"/>
      <c r="D157" s="1"/>
      <c r="E157" s="1" t="s">
        <v>43</v>
      </c>
      <c r="F157" s="1"/>
      <c r="G157" s="2" t="s">
        <v>27</v>
      </c>
      <c r="H157" s="3"/>
      <c r="I157" s="4" t="s">
        <v>695</v>
      </c>
      <c r="J157" s="2" t="s">
        <v>696</v>
      </c>
      <c r="K157" s="5">
        <v>1.0</v>
      </c>
      <c r="L157" s="2" t="s">
        <v>686</v>
      </c>
      <c r="M157" s="6" t="b">
        <v>1</v>
      </c>
      <c r="N157" s="2" t="s">
        <v>687</v>
      </c>
      <c r="O157" s="2" t="s">
        <v>688</v>
      </c>
      <c r="P157" s="2" t="s">
        <v>49</v>
      </c>
      <c r="Q157" s="2" t="s">
        <v>689</v>
      </c>
      <c r="R157" s="2" t="s">
        <v>35</v>
      </c>
      <c r="S157" s="2" t="s">
        <v>697</v>
      </c>
      <c r="T157" s="2" t="s">
        <v>698</v>
      </c>
      <c r="U157" s="2" t="s">
        <v>113</v>
      </c>
      <c r="V157" s="2" t="s">
        <v>692</v>
      </c>
      <c r="W157" s="2" t="s">
        <v>478</v>
      </c>
      <c r="X157" s="2" t="s">
        <v>693</v>
      </c>
      <c r="Y157" s="2" t="s">
        <v>694</v>
      </c>
    </row>
    <row r="158">
      <c r="A158" s="1" t="b">
        <v>0</v>
      </c>
      <c r="B158" s="1" t="s">
        <v>104</v>
      </c>
      <c r="C158" s="1"/>
      <c r="D158" s="1"/>
      <c r="E158" s="1" t="s">
        <v>43</v>
      </c>
      <c r="F158" s="1"/>
      <c r="G158" s="2" t="s">
        <v>27</v>
      </c>
      <c r="H158" s="3"/>
      <c r="I158" s="4" t="s">
        <v>699</v>
      </c>
      <c r="J158" s="2" t="s">
        <v>700</v>
      </c>
      <c r="K158" s="5">
        <v>1.0</v>
      </c>
      <c r="L158" s="2" t="s">
        <v>686</v>
      </c>
      <c r="M158" s="6" t="b">
        <v>1</v>
      </c>
      <c r="N158" s="2" t="s">
        <v>687</v>
      </c>
      <c r="O158" s="2" t="s">
        <v>688</v>
      </c>
      <c r="P158" s="2" t="s">
        <v>49</v>
      </c>
      <c r="Q158" s="2" t="s">
        <v>689</v>
      </c>
      <c r="R158" s="2" t="s">
        <v>35</v>
      </c>
      <c r="S158" s="2" t="s">
        <v>701</v>
      </c>
      <c r="T158" s="2" t="s">
        <v>702</v>
      </c>
      <c r="U158" s="2" t="s">
        <v>113</v>
      </c>
      <c r="V158" s="2" t="s">
        <v>692</v>
      </c>
      <c r="W158" s="2" t="s">
        <v>478</v>
      </c>
      <c r="X158" s="2" t="s">
        <v>693</v>
      </c>
      <c r="Y158" s="2" t="s">
        <v>694</v>
      </c>
    </row>
    <row r="159">
      <c r="A159" s="1" t="b">
        <v>0</v>
      </c>
      <c r="B159" s="1" t="s">
        <v>104</v>
      </c>
      <c r="C159" s="1"/>
      <c r="D159" s="1"/>
      <c r="E159" s="1" t="s">
        <v>43</v>
      </c>
      <c r="F159" s="1"/>
      <c r="G159" s="2" t="s">
        <v>27</v>
      </c>
      <c r="H159" s="3"/>
      <c r="I159" s="4" t="s">
        <v>703</v>
      </c>
      <c r="J159" s="2" t="s">
        <v>704</v>
      </c>
      <c r="K159" s="5">
        <v>1.0</v>
      </c>
      <c r="L159" s="2" t="s">
        <v>686</v>
      </c>
      <c r="M159" s="6" t="b">
        <v>1</v>
      </c>
      <c r="N159" s="2" t="s">
        <v>687</v>
      </c>
      <c r="O159" s="2" t="s">
        <v>688</v>
      </c>
      <c r="P159" s="2" t="s">
        <v>49</v>
      </c>
      <c r="Q159" s="2" t="s">
        <v>689</v>
      </c>
      <c r="R159" s="2" t="s">
        <v>35</v>
      </c>
      <c r="S159" s="2" t="s">
        <v>705</v>
      </c>
      <c r="T159" s="2" t="s">
        <v>706</v>
      </c>
      <c r="U159" s="2" t="s">
        <v>113</v>
      </c>
      <c r="V159" s="2" t="s">
        <v>692</v>
      </c>
      <c r="W159" s="2" t="s">
        <v>478</v>
      </c>
      <c r="X159" s="2" t="s">
        <v>693</v>
      </c>
      <c r="Y159" s="2" t="s">
        <v>694</v>
      </c>
    </row>
    <row r="160">
      <c r="A160" s="1" t="b">
        <v>0</v>
      </c>
      <c r="B160" s="1" t="s">
        <v>104</v>
      </c>
      <c r="C160" s="1"/>
      <c r="D160" s="1"/>
      <c r="E160" s="1" t="s">
        <v>43</v>
      </c>
      <c r="F160" s="1"/>
      <c r="G160" s="2" t="s">
        <v>27</v>
      </c>
      <c r="H160" s="3"/>
      <c r="I160" s="4" t="s">
        <v>707</v>
      </c>
      <c r="J160" s="2" t="s">
        <v>708</v>
      </c>
      <c r="K160" s="5">
        <v>1.0</v>
      </c>
      <c r="L160" s="2" t="s">
        <v>686</v>
      </c>
      <c r="M160" s="6" t="b">
        <v>1</v>
      </c>
      <c r="N160" s="2" t="s">
        <v>687</v>
      </c>
      <c r="O160" s="2" t="s">
        <v>688</v>
      </c>
      <c r="P160" s="2" t="s">
        <v>49</v>
      </c>
      <c r="Q160" s="2" t="s">
        <v>689</v>
      </c>
      <c r="R160" s="2" t="s">
        <v>35</v>
      </c>
      <c r="S160" s="2" t="s">
        <v>709</v>
      </c>
      <c r="T160" s="2" t="s">
        <v>710</v>
      </c>
      <c r="U160" s="2" t="s">
        <v>113</v>
      </c>
      <c r="V160" s="2" t="s">
        <v>692</v>
      </c>
      <c r="W160" s="2" t="s">
        <v>478</v>
      </c>
      <c r="X160" s="2" t="s">
        <v>693</v>
      </c>
      <c r="Y160" s="2" t="s">
        <v>694</v>
      </c>
    </row>
    <row r="161">
      <c r="A161" s="1" t="b">
        <v>0</v>
      </c>
      <c r="B161" s="1" t="s">
        <v>104</v>
      </c>
      <c r="C161" s="1"/>
      <c r="D161" s="1"/>
      <c r="E161" s="1" t="s">
        <v>43</v>
      </c>
      <c r="F161" s="1"/>
      <c r="G161" s="2" t="s">
        <v>27</v>
      </c>
      <c r="H161" s="3"/>
      <c r="I161" s="4" t="s">
        <v>711</v>
      </c>
      <c r="J161" s="2" t="s">
        <v>712</v>
      </c>
      <c r="K161" s="5">
        <v>1.0</v>
      </c>
      <c r="L161" s="2" t="s">
        <v>686</v>
      </c>
      <c r="M161" s="6" t="b">
        <v>1</v>
      </c>
      <c r="N161" s="2" t="s">
        <v>687</v>
      </c>
      <c r="O161" s="2" t="s">
        <v>688</v>
      </c>
      <c r="P161" s="2" t="s">
        <v>49</v>
      </c>
      <c r="Q161" s="2" t="s">
        <v>689</v>
      </c>
      <c r="R161" s="2" t="s">
        <v>35</v>
      </c>
      <c r="S161" s="2" t="s">
        <v>713</v>
      </c>
      <c r="T161" s="2" t="s">
        <v>714</v>
      </c>
      <c r="U161" s="2" t="s">
        <v>113</v>
      </c>
      <c r="V161" s="2" t="s">
        <v>692</v>
      </c>
      <c r="W161" s="2" t="s">
        <v>478</v>
      </c>
      <c r="X161" s="2" t="s">
        <v>693</v>
      </c>
      <c r="Y161" s="2" t="s">
        <v>694</v>
      </c>
    </row>
    <row r="162">
      <c r="A162" s="1" t="b">
        <v>0</v>
      </c>
      <c r="B162" s="1" t="s">
        <v>104</v>
      </c>
      <c r="C162" s="1"/>
      <c r="D162" s="1"/>
      <c r="E162" s="1" t="s">
        <v>43</v>
      </c>
      <c r="F162" s="1"/>
      <c r="G162" s="2" t="s">
        <v>27</v>
      </c>
      <c r="H162" s="3"/>
      <c r="I162" s="4" t="s">
        <v>715</v>
      </c>
      <c r="J162" s="2" t="s">
        <v>716</v>
      </c>
      <c r="K162" s="5">
        <v>1.0</v>
      </c>
      <c r="L162" s="2" t="s">
        <v>686</v>
      </c>
      <c r="M162" s="6" t="b">
        <v>1</v>
      </c>
      <c r="N162" s="2" t="s">
        <v>687</v>
      </c>
      <c r="O162" s="2" t="s">
        <v>688</v>
      </c>
      <c r="P162" s="2" t="s">
        <v>49</v>
      </c>
      <c r="Q162" s="2" t="s">
        <v>689</v>
      </c>
      <c r="R162" s="2" t="s">
        <v>35</v>
      </c>
      <c r="S162" s="2" t="s">
        <v>717</v>
      </c>
      <c r="T162" s="2" t="s">
        <v>718</v>
      </c>
      <c r="U162" s="2" t="s">
        <v>113</v>
      </c>
      <c r="V162" s="2" t="s">
        <v>692</v>
      </c>
      <c r="W162" s="2" t="s">
        <v>478</v>
      </c>
      <c r="X162" s="2" t="s">
        <v>693</v>
      </c>
      <c r="Y162" s="2" t="s">
        <v>694</v>
      </c>
    </row>
    <row r="163">
      <c r="A163" s="1" t="b">
        <v>0</v>
      </c>
      <c r="B163" s="1" t="s">
        <v>104</v>
      </c>
      <c r="C163" s="1"/>
      <c r="D163" s="1"/>
      <c r="E163" s="1" t="s">
        <v>43</v>
      </c>
      <c r="F163" s="1"/>
      <c r="G163" s="2" t="s">
        <v>27</v>
      </c>
      <c r="H163" s="3"/>
      <c r="I163" s="4" t="s">
        <v>719</v>
      </c>
      <c r="J163" s="2" t="s">
        <v>720</v>
      </c>
      <c r="K163" s="5">
        <v>1.0</v>
      </c>
      <c r="L163" s="2" t="s">
        <v>686</v>
      </c>
      <c r="M163" s="6" t="b">
        <v>1</v>
      </c>
      <c r="N163" s="2" t="s">
        <v>687</v>
      </c>
      <c r="O163" s="2" t="s">
        <v>688</v>
      </c>
      <c r="P163" s="2" t="s">
        <v>49</v>
      </c>
      <c r="Q163" s="2" t="s">
        <v>689</v>
      </c>
      <c r="R163" s="2" t="s">
        <v>35</v>
      </c>
      <c r="S163" s="2" t="s">
        <v>721</v>
      </c>
      <c r="T163" s="2" t="s">
        <v>722</v>
      </c>
      <c r="U163" s="2" t="s">
        <v>113</v>
      </c>
      <c r="V163" s="2" t="s">
        <v>692</v>
      </c>
      <c r="W163" s="2" t="s">
        <v>478</v>
      </c>
      <c r="X163" s="2" t="s">
        <v>693</v>
      </c>
      <c r="Y163" s="2" t="s">
        <v>694</v>
      </c>
    </row>
    <row r="164">
      <c r="A164" s="1" t="b">
        <v>0</v>
      </c>
      <c r="B164" s="1" t="s">
        <v>104</v>
      </c>
      <c r="C164" s="1"/>
      <c r="D164" s="1"/>
      <c r="E164" s="1" t="s">
        <v>43</v>
      </c>
      <c r="F164" s="1"/>
      <c r="G164" s="2" t="s">
        <v>27</v>
      </c>
      <c r="H164" s="3"/>
      <c r="I164" s="4" t="s">
        <v>723</v>
      </c>
      <c r="J164" s="2" t="s">
        <v>724</v>
      </c>
      <c r="K164" s="5">
        <v>1.0</v>
      </c>
      <c r="L164" s="2" t="s">
        <v>686</v>
      </c>
      <c r="M164" s="6" t="b">
        <v>1</v>
      </c>
      <c r="N164" s="2" t="s">
        <v>687</v>
      </c>
      <c r="O164" s="2" t="s">
        <v>688</v>
      </c>
      <c r="P164" s="2" t="s">
        <v>49</v>
      </c>
      <c r="Q164" s="2" t="s">
        <v>689</v>
      </c>
      <c r="R164" s="2" t="s">
        <v>35</v>
      </c>
      <c r="S164" s="2" t="s">
        <v>725</v>
      </c>
      <c r="T164" s="2" t="s">
        <v>726</v>
      </c>
      <c r="U164" s="2" t="s">
        <v>113</v>
      </c>
      <c r="V164" s="2" t="s">
        <v>692</v>
      </c>
      <c r="W164" s="2" t="s">
        <v>478</v>
      </c>
      <c r="X164" s="2" t="s">
        <v>693</v>
      </c>
      <c r="Y164" s="2" t="s">
        <v>694</v>
      </c>
    </row>
    <row r="165">
      <c r="A165" s="1" t="b">
        <v>0</v>
      </c>
      <c r="B165" s="1" t="s">
        <v>104</v>
      </c>
      <c r="C165" s="1"/>
      <c r="D165" s="1"/>
      <c r="E165" s="1" t="s">
        <v>43</v>
      </c>
      <c r="F165" s="1"/>
      <c r="G165" s="2" t="s">
        <v>27</v>
      </c>
      <c r="H165" s="3"/>
      <c r="I165" s="4" t="s">
        <v>727</v>
      </c>
      <c r="J165" s="2" t="s">
        <v>728</v>
      </c>
      <c r="K165" s="5">
        <v>1.0</v>
      </c>
      <c r="L165" s="2" t="s">
        <v>686</v>
      </c>
      <c r="M165" s="6" t="b">
        <v>1</v>
      </c>
      <c r="N165" s="2" t="s">
        <v>687</v>
      </c>
      <c r="O165" s="2" t="s">
        <v>688</v>
      </c>
      <c r="P165" s="2" t="s">
        <v>49</v>
      </c>
      <c r="Q165" s="2" t="s">
        <v>689</v>
      </c>
      <c r="R165" s="2" t="s">
        <v>35</v>
      </c>
      <c r="S165" s="2" t="s">
        <v>729</v>
      </c>
      <c r="T165" s="2" t="s">
        <v>730</v>
      </c>
      <c r="U165" s="2" t="s">
        <v>113</v>
      </c>
      <c r="V165" s="2" t="s">
        <v>692</v>
      </c>
      <c r="W165" s="2" t="s">
        <v>478</v>
      </c>
      <c r="X165" s="2" t="s">
        <v>693</v>
      </c>
      <c r="Y165" s="2" t="s">
        <v>694</v>
      </c>
    </row>
    <row r="166">
      <c r="A166" s="1" t="b">
        <v>0</v>
      </c>
      <c r="B166" s="1" t="s">
        <v>104</v>
      </c>
      <c r="C166" s="1"/>
      <c r="D166" s="1"/>
      <c r="E166" s="1" t="s">
        <v>43</v>
      </c>
      <c r="F166" s="1"/>
      <c r="G166" s="2" t="s">
        <v>27</v>
      </c>
      <c r="H166" s="3"/>
      <c r="I166" s="4" t="s">
        <v>731</v>
      </c>
      <c r="J166" s="2" t="s">
        <v>732</v>
      </c>
      <c r="K166" s="5">
        <v>1.0</v>
      </c>
      <c r="L166" s="2" t="s">
        <v>686</v>
      </c>
      <c r="M166" s="6" t="b">
        <v>1</v>
      </c>
      <c r="N166" s="2" t="s">
        <v>687</v>
      </c>
      <c r="O166" s="2" t="s">
        <v>688</v>
      </c>
      <c r="P166" s="2" t="s">
        <v>49</v>
      </c>
      <c r="Q166" s="2" t="s">
        <v>689</v>
      </c>
      <c r="R166" s="2" t="s">
        <v>35</v>
      </c>
      <c r="S166" s="2" t="s">
        <v>733</v>
      </c>
      <c r="T166" s="2" t="s">
        <v>734</v>
      </c>
      <c r="U166" s="2" t="s">
        <v>113</v>
      </c>
      <c r="V166" s="2" t="s">
        <v>692</v>
      </c>
      <c r="W166" s="2" t="s">
        <v>478</v>
      </c>
      <c r="X166" s="2" t="s">
        <v>693</v>
      </c>
      <c r="Y166" s="2" t="s">
        <v>694</v>
      </c>
    </row>
    <row r="167">
      <c r="A167" s="1" t="b">
        <v>0</v>
      </c>
      <c r="B167" s="1" t="s">
        <v>104</v>
      </c>
      <c r="C167" s="1"/>
      <c r="D167" s="1"/>
      <c r="E167" s="1" t="s">
        <v>43</v>
      </c>
      <c r="F167" s="1"/>
      <c r="G167" s="2" t="s">
        <v>27</v>
      </c>
      <c r="H167" s="3"/>
      <c r="I167" s="4" t="s">
        <v>735</v>
      </c>
      <c r="J167" s="2" t="s">
        <v>736</v>
      </c>
      <c r="K167" s="5">
        <v>1.0</v>
      </c>
      <c r="L167" s="2" t="s">
        <v>686</v>
      </c>
      <c r="M167" s="6" t="b">
        <v>1</v>
      </c>
      <c r="N167" s="2" t="s">
        <v>687</v>
      </c>
      <c r="O167" s="2" t="s">
        <v>688</v>
      </c>
      <c r="P167" s="2" t="s">
        <v>49</v>
      </c>
      <c r="Q167" s="2" t="s">
        <v>689</v>
      </c>
      <c r="R167" s="2" t="s">
        <v>35</v>
      </c>
      <c r="S167" s="2" t="s">
        <v>737</v>
      </c>
      <c r="T167" s="2" t="s">
        <v>738</v>
      </c>
      <c r="U167" s="2" t="s">
        <v>113</v>
      </c>
      <c r="V167" s="2" t="s">
        <v>692</v>
      </c>
      <c r="W167" s="2" t="s">
        <v>478</v>
      </c>
      <c r="X167" s="2" t="s">
        <v>693</v>
      </c>
      <c r="Y167" s="2" t="s">
        <v>694</v>
      </c>
    </row>
    <row r="168">
      <c r="A168" s="1" t="b">
        <v>0</v>
      </c>
      <c r="B168" s="1" t="s">
        <v>104</v>
      </c>
      <c r="C168" s="1"/>
      <c r="D168" s="1"/>
      <c r="E168" s="1" t="s">
        <v>43</v>
      </c>
      <c r="F168" s="1"/>
      <c r="G168" s="2" t="s">
        <v>27</v>
      </c>
      <c r="H168" s="3"/>
      <c r="I168" s="4" t="s">
        <v>739</v>
      </c>
      <c r="J168" s="2" t="s">
        <v>740</v>
      </c>
      <c r="K168" s="5">
        <v>1.0</v>
      </c>
      <c r="L168" s="2" t="s">
        <v>686</v>
      </c>
      <c r="M168" s="6" t="b">
        <v>1</v>
      </c>
      <c r="N168" s="2" t="s">
        <v>687</v>
      </c>
      <c r="O168" s="2" t="s">
        <v>688</v>
      </c>
      <c r="P168" s="2" t="s">
        <v>49</v>
      </c>
      <c r="Q168" s="2" t="s">
        <v>689</v>
      </c>
      <c r="R168" s="2" t="s">
        <v>35</v>
      </c>
      <c r="S168" s="2" t="s">
        <v>741</v>
      </c>
      <c r="T168" s="2" t="s">
        <v>742</v>
      </c>
      <c r="U168" s="2" t="s">
        <v>113</v>
      </c>
      <c r="V168" s="2" t="s">
        <v>692</v>
      </c>
      <c r="W168" s="2" t="s">
        <v>478</v>
      </c>
      <c r="X168" s="2" t="s">
        <v>693</v>
      </c>
      <c r="Y168" s="2" t="s">
        <v>694</v>
      </c>
    </row>
    <row r="169">
      <c r="A169" s="1" t="b">
        <v>0</v>
      </c>
      <c r="B169" s="1" t="s">
        <v>104</v>
      </c>
      <c r="C169" s="1"/>
      <c r="D169" s="1"/>
      <c r="E169" s="1" t="s">
        <v>43</v>
      </c>
      <c r="F169" s="1"/>
      <c r="G169" s="2" t="s">
        <v>27</v>
      </c>
      <c r="H169" s="3"/>
      <c r="I169" s="4" t="s">
        <v>743</v>
      </c>
      <c r="J169" s="2" t="s">
        <v>744</v>
      </c>
      <c r="K169" s="5">
        <v>1.0</v>
      </c>
      <c r="L169" s="2" t="s">
        <v>686</v>
      </c>
      <c r="M169" s="6" t="b">
        <v>1</v>
      </c>
      <c r="N169" s="2" t="s">
        <v>687</v>
      </c>
      <c r="O169" s="2" t="s">
        <v>688</v>
      </c>
      <c r="P169" s="2" t="s">
        <v>49</v>
      </c>
      <c r="Q169" s="2" t="s">
        <v>689</v>
      </c>
      <c r="R169" s="2" t="s">
        <v>35</v>
      </c>
      <c r="S169" s="2" t="s">
        <v>745</v>
      </c>
      <c r="T169" s="2" t="s">
        <v>746</v>
      </c>
      <c r="U169" s="2" t="s">
        <v>113</v>
      </c>
      <c r="V169" s="2" t="s">
        <v>692</v>
      </c>
      <c r="W169" s="2" t="s">
        <v>478</v>
      </c>
      <c r="X169" s="2" t="s">
        <v>693</v>
      </c>
      <c r="Y169" s="2" t="s">
        <v>694</v>
      </c>
    </row>
    <row r="170">
      <c r="A170" s="1" t="b">
        <v>0</v>
      </c>
      <c r="B170" s="1" t="s">
        <v>104</v>
      </c>
      <c r="C170" s="1"/>
      <c r="D170" s="1"/>
      <c r="E170" s="1" t="s">
        <v>43</v>
      </c>
      <c r="F170" s="1"/>
      <c r="G170" s="2" t="s">
        <v>27</v>
      </c>
      <c r="H170" s="3"/>
      <c r="I170" s="4" t="s">
        <v>747</v>
      </c>
      <c r="J170" s="2" t="s">
        <v>748</v>
      </c>
      <c r="K170" s="5">
        <v>1.0</v>
      </c>
      <c r="L170" s="2" t="s">
        <v>686</v>
      </c>
      <c r="M170" s="6" t="b">
        <v>1</v>
      </c>
      <c r="N170" s="2" t="s">
        <v>687</v>
      </c>
      <c r="O170" s="2" t="s">
        <v>688</v>
      </c>
      <c r="P170" s="2" t="s">
        <v>49</v>
      </c>
      <c r="Q170" s="2" t="s">
        <v>689</v>
      </c>
      <c r="R170" s="2" t="s">
        <v>35</v>
      </c>
      <c r="S170" s="2" t="s">
        <v>749</v>
      </c>
      <c r="T170" s="2" t="s">
        <v>750</v>
      </c>
      <c r="U170" s="2" t="s">
        <v>113</v>
      </c>
      <c r="V170" s="2" t="s">
        <v>692</v>
      </c>
      <c r="W170" s="2" t="s">
        <v>478</v>
      </c>
      <c r="X170" s="2" t="s">
        <v>693</v>
      </c>
      <c r="Y170" s="2" t="s">
        <v>694</v>
      </c>
    </row>
    <row r="171">
      <c r="A171" s="1" t="b">
        <v>0</v>
      </c>
      <c r="B171" s="1" t="s">
        <v>104</v>
      </c>
      <c r="C171" s="1"/>
      <c r="D171" s="1"/>
      <c r="E171" s="1" t="s">
        <v>43</v>
      </c>
      <c r="F171" s="1"/>
      <c r="G171" s="2" t="s">
        <v>27</v>
      </c>
      <c r="H171" s="3"/>
      <c r="I171" s="4" t="s">
        <v>751</v>
      </c>
      <c r="J171" s="2" t="s">
        <v>752</v>
      </c>
      <c r="K171" s="5">
        <v>1.0</v>
      </c>
      <c r="L171" s="2" t="s">
        <v>686</v>
      </c>
      <c r="M171" s="6" t="b">
        <v>1</v>
      </c>
      <c r="N171" s="2" t="s">
        <v>687</v>
      </c>
      <c r="O171" s="2" t="s">
        <v>688</v>
      </c>
      <c r="P171" s="2" t="s">
        <v>49</v>
      </c>
      <c r="Q171" s="2" t="s">
        <v>689</v>
      </c>
      <c r="R171" s="2" t="s">
        <v>35</v>
      </c>
      <c r="S171" s="2" t="s">
        <v>753</v>
      </c>
      <c r="T171" s="2" t="s">
        <v>754</v>
      </c>
      <c r="U171" s="2" t="s">
        <v>113</v>
      </c>
      <c r="V171" s="2" t="s">
        <v>692</v>
      </c>
      <c r="W171" s="2" t="s">
        <v>478</v>
      </c>
      <c r="X171" s="2" t="s">
        <v>693</v>
      </c>
      <c r="Y171" s="2" t="s">
        <v>694</v>
      </c>
    </row>
    <row r="172">
      <c r="A172" s="1" t="b">
        <v>0</v>
      </c>
      <c r="B172" s="1" t="s">
        <v>104</v>
      </c>
      <c r="C172" s="1"/>
      <c r="D172" s="1"/>
      <c r="E172" s="1" t="s">
        <v>43</v>
      </c>
      <c r="F172" s="1"/>
      <c r="G172" s="2" t="s">
        <v>27</v>
      </c>
      <c r="H172" s="3"/>
      <c r="I172" s="4" t="s">
        <v>755</v>
      </c>
      <c r="J172" s="2" t="s">
        <v>756</v>
      </c>
      <c r="K172" s="5">
        <v>1.0</v>
      </c>
      <c r="L172" s="2" t="s">
        <v>686</v>
      </c>
      <c r="M172" s="6" t="b">
        <v>1</v>
      </c>
      <c r="N172" s="2" t="s">
        <v>687</v>
      </c>
      <c r="O172" s="2" t="s">
        <v>688</v>
      </c>
      <c r="P172" s="2" t="s">
        <v>49</v>
      </c>
      <c r="Q172" s="2" t="s">
        <v>689</v>
      </c>
      <c r="R172" s="2" t="s">
        <v>35</v>
      </c>
      <c r="S172" s="2" t="s">
        <v>757</v>
      </c>
      <c r="T172" s="2" t="s">
        <v>758</v>
      </c>
      <c r="U172" s="2" t="s">
        <v>113</v>
      </c>
      <c r="V172" s="2" t="s">
        <v>692</v>
      </c>
      <c r="W172" s="2" t="s">
        <v>478</v>
      </c>
      <c r="X172" s="2" t="s">
        <v>693</v>
      </c>
      <c r="Y172" s="2" t="s">
        <v>694</v>
      </c>
    </row>
    <row r="173">
      <c r="A173" s="1" t="b">
        <v>0</v>
      </c>
      <c r="B173" s="1" t="s">
        <v>104</v>
      </c>
      <c r="C173" s="1"/>
      <c r="D173" s="1"/>
      <c r="E173" s="1" t="s">
        <v>43</v>
      </c>
      <c r="F173" s="1"/>
      <c r="G173" s="2" t="s">
        <v>27</v>
      </c>
      <c r="H173" s="3"/>
      <c r="I173" s="4" t="s">
        <v>759</v>
      </c>
      <c r="J173" s="2" t="s">
        <v>760</v>
      </c>
      <c r="K173" s="5">
        <v>1.0</v>
      </c>
      <c r="L173" s="2" t="s">
        <v>686</v>
      </c>
      <c r="M173" s="6" t="b">
        <v>1</v>
      </c>
      <c r="N173" s="2" t="s">
        <v>687</v>
      </c>
      <c r="O173" s="2" t="s">
        <v>688</v>
      </c>
      <c r="P173" s="2" t="s">
        <v>49</v>
      </c>
      <c r="Q173" s="2" t="s">
        <v>689</v>
      </c>
      <c r="R173" s="2" t="s">
        <v>35</v>
      </c>
      <c r="S173" s="2" t="s">
        <v>761</v>
      </c>
      <c r="T173" s="2" t="s">
        <v>762</v>
      </c>
      <c r="U173" s="2" t="s">
        <v>113</v>
      </c>
      <c r="V173" s="2" t="s">
        <v>692</v>
      </c>
      <c r="W173" s="2" t="s">
        <v>478</v>
      </c>
      <c r="X173" s="2" t="s">
        <v>693</v>
      </c>
      <c r="Y173" s="2" t="s">
        <v>694</v>
      </c>
    </row>
    <row r="174">
      <c r="A174" s="1" t="b">
        <v>0</v>
      </c>
      <c r="B174" s="1" t="s">
        <v>104</v>
      </c>
      <c r="C174" s="1"/>
      <c r="D174" s="1"/>
      <c r="E174" s="1" t="s">
        <v>43</v>
      </c>
      <c r="F174" s="1"/>
      <c r="G174" s="2" t="s">
        <v>27</v>
      </c>
      <c r="H174" s="3"/>
      <c r="I174" s="4" t="s">
        <v>763</v>
      </c>
      <c r="J174" s="2" t="s">
        <v>764</v>
      </c>
      <c r="K174" s="5">
        <v>1.0</v>
      </c>
      <c r="L174" s="2" t="s">
        <v>686</v>
      </c>
      <c r="M174" s="6" t="b">
        <v>1</v>
      </c>
      <c r="N174" s="2" t="s">
        <v>687</v>
      </c>
      <c r="O174" s="2" t="s">
        <v>688</v>
      </c>
      <c r="P174" s="2" t="s">
        <v>49</v>
      </c>
      <c r="Q174" s="2" t="s">
        <v>689</v>
      </c>
      <c r="R174" s="2" t="s">
        <v>35</v>
      </c>
      <c r="S174" s="2" t="s">
        <v>765</v>
      </c>
      <c r="T174" s="2" t="s">
        <v>766</v>
      </c>
      <c r="U174" s="2" t="s">
        <v>113</v>
      </c>
      <c r="V174" s="2" t="s">
        <v>692</v>
      </c>
      <c r="W174" s="2" t="s">
        <v>478</v>
      </c>
      <c r="X174" s="2" t="s">
        <v>693</v>
      </c>
      <c r="Y174" s="2" t="s">
        <v>694</v>
      </c>
    </row>
    <row r="175">
      <c r="A175" s="1" t="b">
        <v>0</v>
      </c>
      <c r="B175" s="1" t="s">
        <v>104</v>
      </c>
      <c r="C175" s="1"/>
      <c r="D175" s="1"/>
      <c r="E175" s="1" t="s">
        <v>43</v>
      </c>
      <c r="F175" s="1"/>
      <c r="G175" s="2" t="s">
        <v>27</v>
      </c>
      <c r="H175" s="3"/>
      <c r="I175" s="4" t="s">
        <v>767</v>
      </c>
      <c r="J175" s="2" t="s">
        <v>768</v>
      </c>
      <c r="K175" s="5">
        <v>1.0</v>
      </c>
      <c r="L175" s="2" t="s">
        <v>686</v>
      </c>
      <c r="M175" s="6" t="b">
        <v>1</v>
      </c>
      <c r="N175" s="2" t="s">
        <v>687</v>
      </c>
      <c r="O175" s="2" t="s">
        <v>688</v>
      </c>
      <c r="P175" s="2" t="s">
        <v>49</v>
      </c>
      <c r="Q175" s="2" t="s">
        <v>689</v>
      </c>
      <c r="R175" s="2" t="s">
        <v>35</v>
      </c>
      <c r="S175" s="2" t="s">
        <v>769</v>
      </c>
      <c r="T175" s="2" t="s">
        <v>770</v>
      </c>
      <c r="U175" s="2" t="s">
        <v>113</v>
      </c>
      <c r="V175" s="2" t="s">
        <v>692</v>
      </c>
      <c r="W175" s="2" t="s">
        <v>478</v>
      </c>
      <c r="X175" s="2" t="s">
        <v>693</v>
      </c>
      <c r="Y175" s="2" t="s">
        <v>694</v>
      </c>
    </row>
    <row r="176">
      <c r="A176" s="1" t="b">
        <v>0</v>
      </c>
      <c r="B176" s="1" t="s">
        <v>104</v>
      </c>
      <c r="C176" s="1"/>
      <c r="D176" s="1"/>
      <c r="E176" s="1" t="s">
        <v>43</v>
      </c>
      <c r="F176" s="1"/>
      <c r="G176" s="2" t="s">
        <v>27</v>
      </c>
      <c r="H176" s="3"/>
      <c r="I176" s="4" t="s">
        <v>771</v>
      </c>
      <c r="J176" s="2" t="s">
        <v>772</v>
      </c>
      <c r="K176" s="5">
        <v>1.0</v>
      </c>
      <c r="L176" s="2" t="s">
        <v>686</v>
      </c>
      <c r="M176" s="6" t="b">
        <v>1</v>
      </c>
      <c r="N176" s="2" t="s">
        <v>687</v>
      </c>
      <c r="O176" s="2" t="s">
        <v>688</v>
      </c>
      <c r="P176" s="2" t="s">
        <v>49</v>
      </c>
      <c r="Q176" s="2" t="s">
        <v>689</v>
      </c>
      <c r="R176" s="2" t="s">
        <v>35</v>
      </c>
      <c r="S176" s="2" t="s">
        <v>773</v>
      </c>
      <c r="T176" s="2" t="s">
        <v>774</v>
      </c>
      <c r="U176" s="2" t="s">
        <v>113</v>
      </c>
      <c r="V176" s="2" t="s">
        <v>692</v>
      </c>
      <c r="W176" s="2" t="s">
        <v>478</v>
      </c>
      <c r="X176" s="2" t="s">
        <v>693</v>
      </c>
      <c r="Y176" s="2" t="s">
        <v>694</v>
      </c>
    </row>
    <row r="177">
      <c r="A177" s="1" t="b">
        <v>0</v>
      </c>
      <c r="B177" s="1" t="s">
        <v>104</v>
      </c>
      <c r="C177" s="1"/>
      <c r="D177" s="1"/>
      <c r="E177" s="1" t="s">
        <v>43</v>
      </c>
      <c r="F177" s="1"/>
      <c r="G177" s="2" t="s">
        <v>27</v>
      </c>
      <c r="H177" s="3"/>
      <c r="I177" s="4" t="s">
        <v>775</v>
      </c>
      <c r="J177" s="2" t="s">
        <v>776</v>
      </c>
      <c r="K177" s="5">
        <v>1.0</v>
      </c>
      <c r="L177" s="2" t="s">
        <v>686</v>
      </c>
      <c r="M177" s="6" t="b">
        <v>1</v>
      </c>
      <c r="N177" s="2" t="s">
        <v>687</v>
      </c>
      <c r="O177" s="2" t="s">
        <v>688</v>
      </c>
      <c r="P177" s="2" t="s">
        <v>49</v>
      </c>
      <c r="Q177" s="2" t="s">
        <v>689</v>
      </c>
      <c r="R177" s="2" t="s">
        <v>35</v>
      </c>
      <c r="S177" s="2" t="s">
        <v>777</v>
      </c>
      <c r="T177" s="2" t="s">
        <v>778</v>
      </c>
      <c r="U177" s="2" t="s">
        <v>113</v>
      </c>
      <c r="V177" s="2" t="s">
        <v>692</v>
      </c>
      <c r="W177" s="2" t="s">
        <v>478</v>
      </c>
      <c r="X177" s="2" t="s">
        <v>693</v>
      </c>
      <c r="Y177" s="2" t="s">
        <v>694</v>
      </c>
    </row>
    <row r="178">
      <c r="A178" s="1" t="b">
        <v>0</v>
      </c>
      <c r="B178" s="1" t="s">
        <v>104</v>
      </c>
      <c r="C178" s="1"/>
      <c r="D178" s="1"/>
      <c r="E178" s="1" t="s">
        <v>43</v>
      </c>
      <c r="F178" s="1"/>
      <c r="G178" s="2" t="s">
        <v>27</v>
      </c>
      <c r="H178" s="3"/>
      <c r="I178" s="4" t="s">
        <v>779</v>
      </c>
      <c r="J178" s="2" t="s">
        <v>780</v>
      </c>
      <c r="K178" s="5">
        <v>1.0</v>
      </c>
      <c r="L178" s="2" t="s">
        <v>686</v>
      </c>
      <c r="M178" s="6" t="b">
        <v>1</v>
      </c>
      <c r="N178" s="2" t="s">
        <v>687</v>
      </c>
      <c r="O178" s="2" t="s">
        <v>688</v>
      </c>
      <c r="P178" s="2" t="s">
        <v>49</v>
      </c>
      <c r="Q178" s="2" t="s">
        <v>689</v>
      </c>
      <c r="R178" s="2" t="s">
        <v>35</v>
      </c>
      <c r="S178" s="2" t="s">
        <v>781</v>
      </c>
      <c r="T178" s="2" t="s">
        <v>782</v>
      </c>
      <c r="U178" s="2" t="s">
        <v>113</v>
      </c>
      <c r="V178" s="2" t="s">
        <v>692</v>
      </c>
      <c r="W178" s="2" t="s">
        <v>478</v>
      </c>
      <c r="X178" s="2" t="s">
        <v>693</v>
      </c>
      <c r="Y178" s="2" t="s">
        <v>694</v>
      </c>
    </row>
    <row r="179">
      <c r="A179" s="1" t="b">
        <v>0</v>
      </c>
      <c r="B179" s="1" t="s">
        <v>104</v>
      </c>
      <c r="C179" s="1"/>
      <c r="D179" s="1"/>
      <c r="E179" s="1" t="s">
        <v>43</v>
      </c>
      <c r="F179" s="1"/>
      <c r="G179" s="2" t="s">
        <v>27</v>
      </c>
      <c r="H179" s="3"/>
      <c r="I179" s="4" t="s">
        <v>783</v>
      </c>
      <c r="J179" s="2" t="s">
        <v>784</v>
      </c>
      <c r="K179" s="5">
        <v>1.0</v>
      </c>
      <c r="L179" s="2" t="s">
        <v>686</v>
      </c>
      <c r="M179" s="6" t="b">
        <v>1</v>
      </c>
      <c r="N179" s="2" t="s">
        <v>687</v>
      </c>
      <c r="O179" s="2" t="s">
        <v>688</v>
      </c>
      <c r="P179" s="2" t="s">
        <v>49</v>
      </c>
      <c r="Q179" s="2" t="s">
        <v>689</v>
      </c>
      <c r="R179" s="2" t="s">
        <v>35</v>
      </c>
      <c r="S179" s="2" t="s">
        <v>785</v>
      </c>
      <c r="T179" s="2" t="s">
        <v>786</v>
      </c>
      <c r="U179" s="2" t="s">
        <v>113</v>
      </c>
      <c r="V179" s="2" t="s">
        <v>692</v>
      </c>
      <c r="W179" s="2" t="s">
        <v>478</v>
      </c>
      <c r="X179" s="2" t="s">
        <v>693</v>
      </c>
      <c r="Y179" s="2" t="s">
        <v>694</v>
      </c>
    </row>
    <row r="180">
      <c r="A180" s="1" t="b">
        <v>0</v>
      </c>
      <c r="B180" s="1" t="s">
        <v>104</v>
      </c>
      <c r="C180" s="1"/>
      <c r="D180" s="1"/>
      <c r="E180" s="1" t="s">
        <v>43</v>
      </c>
      <c r="F180" s="1"/>
      <c r="G180" s="2" t="s">
        <v>27</v>
      </c>
      <c r="H180" s="3"/>
      <c r="I180" s="4" t="s">
        <v>787</v>
      </c>
      <c r="J180" s="2" t="s">
        <v>788</v>
      </c>
      <c r="K180" s="5">
        <v>1.0</v>
      </c>
      <c r="L180" s="2" t="s">
        <v>686</v>
      </c>
      <c r="M180" s="6" t="b">
        <v>1</v>
      </c>
      <c r="N180" s="2" t="s">
        <v>687</v>
      </c>
      <c r="O180" s="2" t="s">
        <v>688</v>
      </c>
      <c r="P180" s="2" t="s">
        <v>49</v>
      </c>
      <c r="Q180" s="2" t="s">
        <v>689</v>
      </c>
      <c r="R180" s="2" t="s">
        <v>35</v>
      </c>
      <c r="S180" s="2" t="s">
        <v>789</v>
      </c>
      <c r="T180" s="2" t="s">
        <v>790</v>
      </c>
      <c r="U180" s="2" t="s">
        <v>113</v>
      </c>
      <c r="V180" s="2" t="s">
        <v>692</v>
      </c>
      <c r="W180" s="2" t="s">
        <v>478</v>
      </c>
      <c r="X180" s="2" t="s">
        <v>693</v>
      </c>
      <c r="Y180" s="2" t="s">
        <v>694</v>
      </c>
    </row>
    <row r="181">
      <c r="A181" s="1" t="b">
        <v>0</v>
      </c>
      <c r="B181" s="1" t="s">
        <v>104</v>
      </c>
      <c r="C181" s="1"/>
      <c r="D181" s="1"/>
      <c r="E181" s="1" t="s">
        <v>43</v>
      </c>
      <c r="F181" s="1"/>
      <c r="G181" s="2" t="s">
        <v>27</v>
      </c>
      <c r="H181" s="3"/>
      <c r="I181" s="4" t="s">
        <v>791</v>
      </c>
      <c r="J181" s="2" t="s">
        <v>792</v>
      </c>
      <c r="K181" s="5">
        <v>1.0</v>
      </c>
      <c r="L181" s="2" t="s">
        <v>686</v>
      </c>
      <c r="M181" s="6" t="b">
        <v>1</v>
      </c>
      <c r="N181" s="2" t="s">
        <v>687</v>
      </c>
      <c r="O181" s="2" t="s">
        <v>688</v>
      </c>
      <c r="P181" s="2" t="s">
        <v>49</v>
      </c>
      <c r="Q181" s="2" t="s">
        <v>689</v>
      </c>
      <c r="R181" s="2" t="s">
        <v>35</v>
      </c>
      <c r="S181" s="2" t="s">
        <v>793</v>
      </c>
      <c r="T181" s="2" t="s">
        <v>794</v>
      </c>
      <c r="U181" s="2" t="s">
        <v>113</v>
      </c>
      <c r="V181" s="2" t="s">
        <v>692</v>
      </c>
      <c r="W181" s="2" t="s">
        <v>478</v>
      </c>
      <c r="X181" s="2" t="s">
        <v>693</v>
      </c>
      <c r="Y181" s="2" t="s">
        <v>694</v>
      </c>
    </row>
    <row r="182">
      <c r="A182" s="1" t="b">
        <v>0</v>
      </c>
      <c r="B182" s="1" t="s">
        <v>104</v>
      </c>
      <c r="C182" s="1"/>
      <c r="D182" s="1"/>
      <c r="E182" s="1" t="s">
        <v>43</v>
      </c>
      <c r="F182" s="1"/>
      <c r="G182" s="2" t="s">
        <v>27</v>
      </c>
      <c r="H182" s="3"/>
      <c r="I182" s="4" t="s">
        <v>795</v>
      </c>
      <c r="J182" s="2" t="s">
        <v>796</v>
      </c>
      <c r="K182" s="5">
        <v>1.0</v>
      </c>
      <c r="L182" s="2" t="s">
        <v>686</v>
      </c>
      <c r="M182" s="6" t="b">
        <v>1</v>
      </c>
      <c r="N182" s="2" t="s">
        <v>687</v>
      </c>
      <c r="O182" s="2" t="s">
        <v>688</v>
      </c>
      <c r="P182" s="2" t="s">
        <v>49</v>
      </c>
      <c r="Q182" s="2" t="s">
        <v>689</v>
      </c>
      <c r="R182" s="2" t="s">
        <v>35</v>
      </c>
      <c r="S182" s="2" t="s">
        <v>797</v>
      </c>
      <c r="T182" s="2" t="s">
        <v>798</v>
      </c>
      <c r="U182" s="2" t="s">
        <v>113</v>
      </c>
      <c r="V182" s="2" t="s">
        <v>692</v>
      </c>
      <c r="W182" s="2" t="s">
        <v>478</v>
      </c>
      <c r="X182" s="2" t="s">
        <v>693</v>
      </c>
      <c r="Y182" s="2" t="s">
        <v>694</v>
      </c>
    </row>
    <row r="183">
      <c r="A183" s="1" t="b">
        <v>0</v>
      </c>
      <c r="B183" s="1" t="s">
        <v>104</v>
      </c>
      <c r="C183" s="1"/>
      <c r="D183" s="1"/>
      <c r="E183" s="1" t="s">
        <v>43</v>
      </c>
      <c r="F183" s="1"/>
      <c r="G183" s="2" t="s">
        <v>27</v>
      </c>
      <c r="H183" s="3"/>
      <c r="I183" s="4" t="s">
        <v>799</v>
      </c>
      <c r="J183" s="2" t="s">
        <v>800</v>
      </c>
      <c r="K183" s="5">
        <v>1.0</v>
      </c>
      <c r="L183" s="2" t="s">
        <v>686</v>
      </c>
      <c r="M183" s="6" t="b">
        <v>1</v>
      </c>
      <c r="N183" s="2" t="s">
        <v>687</v>
      </c>
      <c r="O183" s="2" t="s">
        <v>688</v>
      </c>
      <c r="P183" s="2" t="s">
        <v>49</v>
      </c>
      <c r="Q183" s="2" t="s">
        <v>689</v>
      </c>
      <c r="R183" s="2" t="s">
        <v>35</v>
      </c>
      <c r="S183" s="2" t="s">
        <v>801</v>
      </c>
      <c r="T183" s="2" t="s">
        <v>802</v>
      </c>
      <c r="U183" s="2" t="s">
        <v>113</v>
      </c>
      <c r="V183" s="2" t="s">
        <v>692</v>
      </c>
      <c r="W183" s="2" t="s">
        <v>478</v>
      </c>
      <c r="X183" s="2" t="s">
        <v>693</v>
      </c>
      <c r="Y183" s="2" t="s">
        <v>694</v>
      </c>
    </row>
    <row r="184">
      <c r="A184" s="1" t="b">
        <v>0</v>
      </c>
      <c r="B184" s="1" t="s">
        <v>104</v>
      </c>
      <c r="C184" s="1"/>
      <c r="D184" s="1"/>
      <c r="E184" s="1" t="s">
        <v>43</v>
      </c>
      <c r="F184" s="1"/>
      <c r="G184" s="2" t="s">
        <v>27</v>
      </c>
      <c r="H184" s="3"/>
      <c r="I184" s="4" t="s">
        <v>803</v>
      </c>
      <c r="J184" s="2" t="s">
        <v>804</v>
      </c>
      <c r="K184" s="5">
        <v>1.0</v>
      </c>
      <c r="L184" s="2" t="s">
        <v>686</v>
      </c>
      <c r="M184" s="6" t="b">
        <v>1</v>
      </c>
      <c r="N184" s="2" t="s">
        <v>687</v>
      </c>
      <c r="O184" s="2" t="s">
        <v>688</v>
      </c>
      <c r="P184" s="2" t="s">
        <v>49</v>
      </c>
      <c r="Q184" s="2" t="s">
        <v>689</v>
      </c>
      <c r="R184" s="2" t="s">
        <v>35</v>
      </c>
      <c r="S184" s="2" t="s">
        <v>805</v>
      </c>
      <c r="T184" s="2" t="s">
        <v>806</v>
      </c>
      <c r="U184" s="2" t="s">
        <v>113</v>
      </c>
      <c r="V184" s="2" t="s">
        <v>692</v>
      </c>
      <c r="W184" s="2" t="s">
        <v>478</v>
      </c>
      <c r="X184" s="2" t="s">
        <v>693</v>
      </c>
      <c r="Y184" s="2" t="s">
        <v>694</v>
      </c>
    </row>
    <row r="185">
      <c r="A185" s="1" t="b">
        <v>0</v>
      </c>
      <c r="B185" s="1" t="s">
        <v>104</v>
      </c>
      <c r="C185" s="1"/>
      <c r="D185" s="1"/>
      <c r="E185" s="1" t="s">
        <v>43</v>
      </c>
      <c r="F185" s="1"/>
      <c r="G185" s="2" t="s">
        <v>27</v>
      </c>
      <c r="H185" s="3"/>
      <c r="I185" s="4" t="s">
        <v>807</v>
      </c>
      <c r="J185" s="2" t="s">
        <v>808</v>
      </c>
      <c r="K185" s="5">
        <v>1.0</v>
      </c>
      <c r="L185" s="2" t="s">
        <v>686</v>
      </c>
      <c r="M185" s="6" t="b">
        <v>1</v>
      </c>
      <c r="N185" s="2" t="s">
        <v>687</v>
      </c>
      <c r="O185" s="2" t="s">
        <v>688</v>
      </c>
      <c r="P185" s="2" t="s">
        <v>49</v>
      </c>
      <c r="Q185" s="2" t="s">
        <v>689</v>
      </c>
      <c r="R185" s="2" t="s">
        <v>35</v>
      </c>
      <c r="S185" s="2" t="s">
        <v>809</v>
      </c>
      <c r="T185" s="2" t="s">
        <v>810</v>
      </c>
      <c r="U185" s="2" t="s">
        <v>113</v>
      </c>
      <c r="V185" s="2" t="s">
        <v>692</v>
      </c>
      <c r="W185" s="2" t="s">
        <v>478</v>
      </c>
      <c r="X185" s="2" t="s">
        <v>693</v>
      </c>
      <c r="Y185" s="2" t="s">
        <v>694</v>
      </c>
    </row>
    <row r="186">
      <c r="A186" s="1" t="b">
        <v>0</v>
      </c>
      <c r="B186" s="1" t="s">
        <v>104</v>
      </c>
      <c r="C186" s="1"/>
      <c r="D186" s="1"/>
      <c r="E186" s="1" t="s">
        <v>43</v>
      </c>
      <c r="F186" s="1"/>
      <c r="G186" s="2" t="s">
        <v>27</v>
      </c>
      <c r="H186" s="3"/>
      <c r="I186" s="4" t="s">
        <v>811</v>
      </c>
      <c r="J186" s="2" t="s">
        <v>812</v>
      </c>
      <c r="K186" s="5">
        <v>1.0</v>
      </c>
      <c r="L186" s="2" t="s">
        <v>686</v>
      </c>
      <c r="M186" s="6" t="b">
        <v>1</v>
      </c>
      <c r="N186" s="2" t="s">
        <v>687</v>
      </c>
      <c r="O186" s="2" t="s">
        <v>688</v>
      </c>
      <c r="P186" s="2" t="s">
        <v>49</v>
      </c>
      <c r="Q186" s="2" t="s">
        <v>689</v>
      </c>
      <c r="R186" s="2" t="s">
        <v>35</v>
      </c>
      <c r="S186" s="2" t="s">
        <v>813</v>
      </c>
      <c r="T186" s="2" t="s">
        <v>814</v>
      </c>
      <c r="U186" s="2" t="s">
        <v>113</v>
      </c>
      <c r="V186" s="2" t="s">
        <v>692</v>
      </c>
      <c r="W186" s="2" t="s">
        <v>478</v>
      </c>
      <c r="X186" s="2" t="s">
        <v>693</v>
      </c>
      <c r="Y186" s="2" t="s">
        <v>694</v>
      </c>
    </row>
    <row r="187">
      <c r="A187" s="1" t="b">
        <v>0</v>
      </c>
      <c r="B187" s="1" t="s">
        <v>104</v>
      </c>
      <c r="C187" s="1"/>
      <c r="D187" s="1"/>
      <c r="E187" s="1" t="s">
        <v>43</v>
      </c>
      <c r="F187" s="1"/>
      <c r="G187" s="2" t="s">
        <v>27</v>
      </c>
      <c r="H187" s="3"/>
      <c r="I187" s="4" t="s">
        <v>815</v>
      </c>
      <c r="J187" s="2" t="s">
        <v>816</v>
      </c>
      <c r="K187" s="5">
        <v>1.0</v>
      </c>
      <c r="L187" s="2" t="s">
        <v>686</v>
      </c>
      <c r="M187" s="6" t="b">
        <v>1</v>
      </c>
      <c r="N187" s="2" t="s">
        <v>687</v>
      </c>
      <c r="O187" s="2" t="s">
        <v>688</v>
      </c>
      <c r="P187" s="2" t="s">
        <v>49</v>
      </c>
      <c r="Q187" s="2" t="s">
        <v>689</v>
      </c>
      <c r="R187" s="2" t="s">
        <v>35</v>
      </c>
      <c r="S187" s="2" t="s">
        <v>817</v>
      </c>
      <c r="T187" s="2" t="s">
        <v>818</v>
      </c>
      <c r="U187" s="2" t="s">
        <v>113</v>
      </c>
      <c r="V187" s="2" t="s">
        <v>692</v>
      </c>
      <c r="W187" s="2" t="s">
        <v>478</v>
      </c>
      <c r="X187" s="2" t="s">
        <v>693</v>
      </c>
      <c r="Y187" s="2" t="s">
        <v>694</v>
      </c>
    </row>
    <row r="188">
      <c r="A188" s="1" t="b">
        <v>0</v>
      </c>
      <c r="B188" s="1" t="s">
        <v>104</v>
      </c>
      <c r="C188" s="1"/>
      <c r="D188" s="1"/>
      <c r="E188" s="1" t="s">
        <v>43</v>
      </c>
      <c r="F188" s="1"/>
      <c r="G188" s="2" t="s">
        <v>27</v>
      </c>
      <c r="H188" s="3"/>
      <c r="I188" s="4" t="s">
        <v>819</v>
      </c>
      <c r="J188" s="2" t="s">
        <v>820</v>
      </c>
      <c r="K188" s="5">
        <v>1.0</v>
      </c>
      <c r="L188" s="2" t="s">
        <v>686</v>
      </c>
      <c r="M188" s="6" t="b">
        <v>1</v>
      </c>
      <c r="N188" s="2" t="s">
        <v>687</v>
      </c>
      <c r="O188" s="2" t="s">
        <v>688</v>
      </c>
      <c r="P188" s="2" t="s">
        <v>49</v>
      </c>
      <c r="Q188" s="2" t="s">
        <v>689</v>
      </c>
      <c r="R188" s="2" t="s">
        <v>35</v>
      </c>
      <c r="S188" s="2" t="s">
        <v>821</v>
      </c>
      <c r="T188" s="2" t="s">
        <v>822</v>
      </c>
      <c r="U188" s="2" t="s">
        <v>113</v>
      </c>
      <c r="V188" s="2" t="s">
        <v>692</v>
      </c>
      <c r="W188" s="2" t="s">
        <v>478</v>
      </c>
      <c r="X188" s="2" t="s">
        <v>693</v>
      </c>
      <c r="Y188" s="2" t="s">
        <v>694</v>
      </c>
    </row>
    <row r="189">
      <c r="A189" s="1" t="b">
        <v>0</v>
      </c>
      <c r="B189" s="1" t="s">
        <v>104</v>
      </c>
      <c r="C189" s="1"/>
      <c r="D189" s="1"/>
      <c r="E189" s="1" t="s">
        <v>43</v>
      </c>
      <c r="F189" s="1"/>
      <c r="G189" s="2" t="s">
        <v>27</v>
      </c>
      <c r="H189" s="3"/>
      <c r="I189" s="4" t="s">
        <v>823</v>
      </c>
      <c r="J189" s="2" t="s">
        <v>824</v>
      </c>
      <c r="K189" s="5">
        <v>1.0</v>
      </c>
      <c r="L189" s="2" t="s">
        <v>686</v>
      </c>
      <c r="M189" s="6" t="b">
        <v>1</v>
      </c>
      <c r="N189" s="2" t="s">
        <v>687</v>
      </c>
      <c r="O189" s="2" t="s">
        <v>688</v>
      </c>
      <c r="P189" s="2" t="s">
        <v>49</v>
      </c>
      <c r="Q189" s="2" t="s">
        <v>689</v>
      </c>
      <c r="R189" s="2" t="s">
        <v>35</v>
      </c>
      <c r="S189" s="2" t="s">
        <v>825</v>
      </c>
      <c r="T189" s="2" t="s">
        <v>826</v>
      </c>
      <c r="U189" s="2" t="s">
        <v>113</v>
      </c>
      <c r="V189" s="2" t="s">
        <v>692</v>
      </c>
      <c r="W189" s="2" t="s">
        <v>478</v>
      </c>
      <c r="X189" s="2" t="s">
        <v>693</v>
      </c>
      <c r="Y189" s="2" t="s">
        <v>694</v>
      </c>
    </row>
    <row r="190">
      <c r="A190" s="1" t="b">
        <v>0</v>
      </c>
      <c r="B190" s="1" t="s">
        <v>104</v>
      </c>
      <c r="C190" s="1"/>
      <c r="D190" s="1"/>
      <c r="E190" s="1" t="s">
        <v>43</v>
      </c>
      <c r="F190" s="1"/>
      <c r="G190" s="2" t="s">
        <v>27</v>
      </c>
      <c r="H190" s="3"/>
      <c r="I190" s="4" t="s">
        <v>827</v>
      </c>
      <c r="J190" s="2" t="s">
        <v>828</v>
      </c>
      <c r="K190" s="5">
        <v>1.0</v>
      </c>
      <c r="L190" s="2" t="s">
        <v>686</v>
      </c>
      <c r="M190" s="6" t="b">
        <v>1</v>
      </c>
      <c r="N190" s="2" t="s">
        <v>687</v>
      </c>
      <c r="O190" s="2" t="s">
        <v>688</v>
      </c>
      <c r="P190" s="2" t="s">
        <v>49</v>
      </c>
      <c r="Q190" s="2" t="s">
        <v>689</v>
      </c>
      <c r="R190" s="2" t="s">
        <v>35</v>
      </c>
      <c r="S190" s="2" t="s">
        <v>829</v>
      </c>
      <c r="T190" s="2" t="s">
        <v>830</v>
      </c>
      <c r="U190" s="2" t="s">
        <v>113</v>
      </c>
      <c r="V190" s="2" t="s">
        <v>692</v>
      </c>
      <c r="W190" s="2" t="s">
        <v>478</v>
      </c>
      <c r="X190" s="2" t="s">
        <v>693</v>
      </c>
      <c r="Y190" s="2" t="s">
        <v>694</v>
      </c>
    </row>
    <row r="191">
      <c r="A191" s="1" t="b">
        <v>0</v>
      </c>
      <c r="B191" s="1" t="s">
        <v>104</v>
      </c>
      <c r="C191" s="1"/>
      <c r="D191" s="1"/>
      <c r="E191" s="1" t="s">
        <v>43</v>
      </c>
      <c r="F191" s="1"/>
      <c r="G191" s="2" t="s">
        <v>27</v>
      </c>
      <c r="H191" s="3"/>
      <c r="I191" s="4" t="s">
        <v>831</v>
      </c>
      <c r="J191" s="2" t="s">
        <v>832</v>
      </c>
      <c r="K191" s="5">
        <v>1.0</v>
      </c>
      <c r="L191" s="2" t="s">
        <v>686</v>
      </c>
      <c r="M191" s="6" t="b">
        <v>1</v>
      </c>
      <c r="N191" s="2" t="s">
        <v>687</v>
      </c>
      <c r="O191" s="2" t="s">
        <v>688</v>
      </c>
      <c r="P191" s="2" t="s">
        <v>49</v>
      </c>
      <c r="Q191" s="2" t="s">
        <v>689</v>
      </c>
      <c r="R191" s="2" t="s">
        <v>35</v>
      </c>
      <c r="S191" s="2" t="s">
        <v>833</v>
      </c>
      <c r="T191" s="2" t="s">
        <v>834</v>
      </c>
      <c r="U191" s="2" t="s">
        <v>113</v>
      </c>
      <c r="V191" s="2" t="s">
        <v>692</v>
      </c>
      <c r="W191" s="2" t="s">
        <v>478</v>
      </c>
      <c r="X191" s="2" t="s">
        <v>693</v>
      </c>
      <c r="Y191" s="2" t="s">
        <v>694</v>
      </c>
    </row>
    <row r="192">
      <c r="A192" s="1" t="b">
        <v>0</v>
      </c>
      <c r="B192" s="1" t="s">
        <v>104</v>
      </c>
      <c r="C192" s="1"/>
      <c r="D192" s="1"/>
      <c r="E192" s="1" t="s">
        <v>43</v>
      </c>
      <c r="F192" s="1"/>
      <c r="G192" s="2" t="s">
        <v>27</v>
      </c>
      <c r="H192" s="3"/>
      <c r="I192" s="4" t="s">
        <v>835</v>
      </c>
      <c r="J192" s="2" t="s">
        <v>836</v>
      </c>
      <c r="K192" s="5">
        <v>1.0</v>
      </c>
      <c r="L192" s="2" t="s">
        <v>686</v>
      </c>
      <c r="M192" s="6" t="b">
        <v>1</v>
      </c>
      <c r="N192" s="2" t="s">
        <v>687</v>
      </c>
      <c r="O192" s="2" t="s">
        <v>688</v>
      </c>
      <c r="P192" s="2" t="s">
        <v>49</v>
      </c>
      <c r="Q192" s="2" t="s">
        <v>689</v>
      </c>
      <c r="R192" s="2" t="s">
        <v>35</v>
      </c>
      <c r="S192" s="2" t="s">
        <v>837</v>
      </c>
      <c r="T192" s="2" t="s">
        <v>838</v>
      </c>
      <c r="U192" s="2" t="s">
        <v>113</v>
      </c>
      <c r="V192" s="2" t="s">
        <v>692</v>
      </c>
      <c r="W192" s="2" t="s">
        <v>478</v>
      </c>
      <c r="X192" s="2" t="s">
        <v>693</v>
      </c>
      <c r="Y192" s="2" t="s">
        <v>694</v>
      </c>
    </row>
    <row r="193">
      <c r="A193" s="1" t="b">
        <v>0</v>
      </c>
      <c r="B193" s="1" t="s">
        <v>104</v>
      </c>
      <c r="C193" s="1"/>
      <c r="D193" s="1"/>
      <c r="E193" s="1" t="s">
        <v>43</v>
      </c>
      <c r="F193" s="1"/>
      <c r="G193" s="2" t="s">
        <v>27</v>
      </c>
      <c r="H193" s="3"/>
      <c r="I193" s="4" t="s">
        <v>839</v>
      </c>
      <c r="J193" s="2" t="s">
        <v>840</v>
      </c>
      <c r="K193" s="5">
        <v>1.0</v>
      </c>
      <c r="L193" s="2" t="s">
        <v>686</v>
      </c>
      <c r="M193" s="6" t="b">
        <v>1</v>
      </c>
      <c r="N193" s="2" t="s">
        <v>687</v>
      </c>
      <c r="O193" s="2" t="s">
        <v>688</v>
      </c>
      <c r="P193" s="2" t="s">
        <v>49</v>
      </c>
      <c r="Q193" s="2" t="s">
        <v>689</v>
      </c>
      <c r="R193" s="2" t="s">
        <v>35</v>
      </c>
      <c r="S193" s="2" t="s">
        <v>841</v>
      </c>
      <c r="T193" s="2" t="s">
        <v>842</v>
      </c>
      <c r="U193" s="2" t="s">
        <v>113</v>
      </c>
      <c r="V193" s="2" t="s">
        <v>692</v>
      </c>
      <c r="W193" s="2" t="s">
        <v>478</v>
      </c>
      <c r="X193" s="2" t="s">
        <v>693</v>
      </c>
      <c r="Y193" s="2" t="s">
        <v>694</v>
      </c>
    </row>
    <row r="194">
      <c r="A194" s="1" t="b">
        <v>0</v>
      </c>
      <c r="B194" s="1" t="s">
        <v>104</v>
      </c>
      <c r="C194" s="1"/>
      <c r="D194" s="1"/>
      <c r="E194" s="1" t="s">
        <v>43</v>
      </c>
      <c r="F194" s="1"/>
      <c r="G194" s="2" t="s">
        <v>27</v>
      </c>
      <c r="H194" s="3"/>
      <c r="I194" s="4" t="s">
        <v>843</v>
      </c>
      <c r="J194" s="2" t="s">
        <v>844</v>
      </c>
      <c r="K194" s="5">
        <v>1.0</v>
      </c>
      <c r="L194" s="2" t="s">
        <v>686</v>
      </c>
      <c r="M194" s="6" t="b">
        <v>1</v>
      </c>
      <c r="N194" s="2" t="s">
        <v>687</v>
      </c>
      <c r="O194" s="2" t="s">
        <v>688</v>
      </c>
      <c r="P194" s="2" t="s">
        <v>49</v>
      </c>
      <c r="Q194" s="2" t="s">
        <v>689</v>
      </c>
      <c r="R194" s="2" t="s">
        <v>35</v>
      </c>
      <c r="S194" s="2" t="s">
        <v>845</v>
      </c>
      <c r="T194" s="2" t="s">
        <v>846</v>
      </c>
      <c r="U194" s="2" t="s">
        <v>113</v>
      </c>
      <c r="V194" s="2" t="s">
        <v>692</v>
      </c>
      <c r="W194" s="2" t="s">
        <v>478</v>
      </c>
      <c r="X194" s="2" t="s">
        <v>693</v>
      </c>
      <c r="Y194" s="2" t="s">
        <v>694</v>
      </c>
    </row>
    <row r="195">
      <c r="A195" s="1" t="b">
        <v>0</v>
      </c>
      <c r="B195" s="1" t="s">
        <v>104</v>
      </c>
      <c r="C195" s="1"/>
      <c r="D195" s="1"/>
      <c r="E195" s="1" t="s">
        <v>43</v>
      </c>
      <c r="F195" s="1"/>
      <c r="G195" s="2" t="s">
        <v>27</v>
      </c>
      <c r="H195" s="3"/>
      <c r="I195" s="4" t="s">
        <v>847</v>
      </c>
      <c r="J195" s="2" t="s">
        <v>848</v>
      </c>
      <c r="K195" s="5">
        <v>1.0</v>
      </c>
      <c r="L195" s="2" t="s">
        <v>686</v>
      </c>
      <c r="M195" s="6" t="b">
        <v>1</v>
      </c>
      <c r="N195" s="2" t="s">
        <v>687</v>
      </c>
      <c r="O195" s="2" t="s">
        <v>688</v>
      </c>
      <c r="P195" s="2" t="s">
        <v>49</v>
      </c>
      <c r="Q195" s="2" t="s">
        <v>689</v>
      </c>
      <c r="R195" s="2" t="s">
        <v>35</v>
      </c>
      <c r="S195" s="2" t="s">
        <v>849</v>
      </c>
      <c r="T195" s="2" t="s">
        <v>850</v>
      </c>
      <c r="U195" s="2" t="s">
        <v>113</v>
      </c>
      <c r="V195" s="2" t="s">
        <v>692</v>
      </c>
      <c r="W195" s="2" t="s">
        <v>478</v>
      </c>
      <c r="X195" s="2" t="s">
        <v>693</v>
      </c>
      <c r="Y195" s="2" t="s">
        <v>694</v>
      </c>
    </row>
    <row r="196">
      <c r="A196" s="1" t="b">
        <v>0</v>
      </c>
      <c r="B196" s="1" t="s">
        <v>104</v>
      </c>
      <c r="C196" s="1"/>
      <c r="D196" s="1"/>
      <c r="E196" s="1" t="s">
        <v>43</v>
      </c>
      <c r="F196" s="1"/>
      <c r="G196" s="2" t="s">
        <v>27</v>
      </c>
      <c r="H196" s="3"/>
      <c r="I196" s="4" t="s">
        <v>851</v>
      </c>
      <c r="J196" s="2" t="s">
        <v>852</v>
      </c>
      <c r="K196" s="5">
        <v>1.0</v>
      </c>
      <c r="L196" s="2" t="s">
        <v>686</v>
      </c>
      <c r="M196" s="6" t="b">
        <v>1</v>
      </c>
      <c r="N196" s="2" t="s">
        <v>687</v>
      </c>
      <c r="O196" s="2" t="s">
        <v>688</v>
      </c>
      <c r="P196" s="2" t="s">
        <v>49</v>
      </c>
      <c r="Q196" s="2" t="s">
        <v>689</v>
      </c>
      <c r="R196" s="2" t="s">
        <v>35</v>
      </c>
      <c r="S196" s="2" t="s">
        <v>853</v>
      </c>
      <c r="T196" s="2" t="s">
        <v>854</v>
      </c>
      <c r="U196" s="2" t="s">
        <v>113</v>
      </c>
      <c r="V196" s="2" t="s">
        <v>692</v>
      </c>
      <c r="W196" s="2" t="s">
        <v>478</v>
      </c>
      <c r="X196" s="2" t="s">
        <v>693</v>
      </c>
      <c r="Y196" s="2" t="s">
        <v>694</v>
      </c>
    </row>
    <row r="197">
      <c r="A197" s="1" t="b">
        <v>0</v>
      </c>
      <c r="B197" s="1" t="s">
        <v>104</v>
      </c>
      <c r="C197" s="1"/>
      <c r="D197" s="1"/>
      <c r="E197" s="1" t="s">
        <v>43</v>
      </c>
      <c r="F197" s="1"/>
      <c r="G197" s="2" t="s">
        <v>27</v>
      </c>
      <c r="H197" s="3"/>
      <c r="I197" s="4" t="s">
        <v>855</v>
      </c>
      <c r="J197" s="2" t="s">
        <v>856</v>
      </c>
      <c r="K197" s="5">
        <v>1.0</v>
      </c>
      <c r="L197" s="2" t="s">
        <v>686</v>
      </c>
      <c r="M197" s="6" t="b">
        <v>1</v>
      </c>
      <c r="N197" s="2" t="s">
        <v>687</v>
      </c>
      <c r="O197" s="2" t="s">
        <v>688</v>
      </c>
      <c r="P197" s="2" t="s">
        <v>49</v>
      </c>
      <c r="Q197" s="2" t="s">
        <v>689</v>
      </c>
      <c r="R197" s="2" t="s">
        <v>35</v>
      </c>
      <c r="S197" s="2" t="s">
        <v>857</v>
      </c>
      <c r="T197" s="2" t="s">
        <v>858</v>
      </c>
      <c r="U197" s="2" t="s">
        <v>113</v>
      </c>
      <c r="V197" s="2" t="s">
        <v>692</v>
      </c>
      <c r="W197" s="2" t="s">
        <v>478</v>
      </c>
      <c r="X197" s="2" t="s">
        <v>693</v>
      </c>
      <c r="Y197" s="2" t="s">
        <v>694</v>
      </c>
    </row>
    <row r="198">
      <c r="A198" s="1" t="b">
        <v>0</v>
      </c>
      <c r="B198" s="1" t="s">
        <v>104</v>
      </c>
      <c r="C198" s="1"/>
      <c r="D198" s="1"/>
      <c r="E198" s="1" t="s">
        <v>43</v>
      </c>
      <c r="F198" s="1"/>
      <c r="G198" s="2" t="s">
        <v>27</v>
      </c>
      <c r="H198" s="3"/>
      <c r="I198" s="4" t="s">
        <v>859</v>
      </c>
      <c r="J198" s="2" t="s">
        <v>860</v>
      </c>
      <c r="K198" s="5">
        <v>1.0</v>
      </c>
      <c r="L198" s="2" t="s">
        <v>686</v>
      </c>
      <c r="M198" s="6" t="b">
        <v>1</v>
      </c>
      <c r="N198" s="2" t="s">
        <v>687</v>
      </c>
      <c r="O198" s="2" t="s">
        <v>688</v>
      </c>
      <c r="P198" s="2" t="s">
        <v>49</v>
      </c>
      <c r="Q198" s="2" t="s">
        <v>689</v>
      </c>
      <c r="R198" s="2" t="s">
        <v>35</v>
      </c>
      <c r="S198" s="2" t="s">
        <v>861</v>
      </c>
      <c r="T198" s="2" t="s">
        <v>862</v>
      </c>
      <c r="U198" s="2" t="s">
        <v>113</v>
      </c>
      <c r="V198" s="2" t="s">
        <v>692</v>
      </c>
      <c r="W198" s="2" t="s">
        <v>478</v>
      </c>
      <c r="X198" s="2" t="s">
        <v>693</v>
      </c>
      <c r="Y198" s="2" t="s">
        <v>694</v>
      </c>
    </row>
    <row r="199">
      <c r="A199" s="1" t="b">
        <v>0</v>
      </c>
      <c r="B199" s="1" t="s">
        <v>104</v>
      </c>
      <c r="C199" s="1"/>
      <c r="D199" s="1"/>
      <c r="E199" s="1" t="s">
        <v>43</v>
      </c>
      <c r="F199" s="1"/>
      <c r="G199" s="2" t="s">
        <v>27</v>
      </c>
      <c r="H199" s="3"/>
      <c r="I199" s="4" t="s">
        <v>863</v>
      </c>
      <c r="J199" s="2" t="s">
        <v>864</v>
      </c>
      <c r="K199" s="5">
        <v>1.0</v>
      </c>
      <c r="L199" s="2" t="s">
        <v>686</v>
      </c>
      <c r="M199" s="6" t="b">
        <v>1</v>
      </c>
      <c r="N199" s="2" t="s">
        <v>687</v>
      </c>
      <c r="O199" s="2" t="s">
        <v>688</v>
      </c>
      <c r="P199" s="2" t="s">
        <v>49</v>
      </c>
      <c r="Q199" s="2" t="s">
        <v>689</v>
      </c>
      <c r="R199" s="2" t="s">
        <v>35</v>
      </c>
      <c r="S199" s="2" t="s">
        <v>865</v>
      </c>
      <c r="T199" s="2" t="s">
        <v>866</v>
      </c>
      <c r="U199" s="2" t="s">
        <v>113</v>
      </c>
      <c r="V199" s="2" t="s">
        <v>692</v>
      </c>
      <c r="W199" s="2" t="s">
        <v>478</v>
      </c>
      <c r="X199" s="2" t="s">
        <v>693</v>
      </c>
      <c r="Y199" s="2" t="s">
        <v>694</v>
      </c>
    </row>
    <row r="200">
      <c r="A200" s="1" t="b">
        <v>0</v>
      </c>
      <c r="B200" s="1" t="s">
        <v>104</v>
      </c>
      <c r="C200" s="1"/>
      <c r="D200" s="1"/>
      <c r="E200" s="1" t="s">
        <v>43</v>
      </c>
      <c r="F200" s="1"/>
      <c r="G200" s="2" t="s">
        <v>27</v>
      </c>
      <c r="H200" s="3"/>
      <c r="I200" s="4" t="s">
        <v>867</v>
      </c>
      <c r="J200" s="2" t="s">
        <v>868</v>
      </c>
      <c r="K200" s="5">
        <v>1.0</v>
      </c>
      <c r="L200" s="2" t="s">
        <v>686</v>
      </c>
      <c r="M200" s="6" t="b">
        <v>1</v>
      </c>
      <c r="N200" s="2" t="s">
        <v>687</v>
      </c>
      <c r="O200" s="2" t="s">
        <v>688</v>
      </c>
      <c r="P200" s="2" t="s">
        <v>49</v>
      </c>
      <c r="Q200" s="2" t="s">
        <v>689</v>
      </c>
      <c r="R200" s="2" t="s">
        <v>35</v>
      </c>
      <c r="S200" s="2" t="s">
        <v>869</v>
      </c>
      <c r="T200" s="2" t="s">
        <v>870</v>
      </c>
      <c r="U200" s="2" t="s">
        <v>113</v>
      </c>
      <c r="V200" s="2" t="s">
        <v>692</v>
      </c>
      <c r="W200" s="2" t="s">
        <v>478</v>
      </c>
      <c r="X200" s="2" t="s">
        <v>693</v>
      </c>
      <c r="Y200" s="2" t="s">
        <v>694</v>
      </c>
    </row>
    <row r="201">
      <c r="A201" s="1" t="b">
        <v>0</v>
      </c>
      <c r="B201" s="1" t="s">
        <v>104</v>
      </c>
      <c r="C201" s="1"/>
      <c r="D201" s="1"/>
      <c r="E201" s="1" t="s">
        <v>43</v>
      </c>
      <c r="F201" s="1"/>
      <c r="G201" s="2" t="s">
        <v>27</v>
      </c>
      <c r="H201" s="3"/>
      <c r="I201" s="4" t="s">
        <v>871</v>
      </c>
      <c r="J201" s="2" t="s">
        <v>872</v>
      </c>
      <c r="K201" s="5">
        <v>1.0</v>
      </c>
      <c r="L201" s="2" t="s">
        <v>686</v>
      </c>
      <c r="M201" s="6" t="b">
        <v>1</v>
      </c>
      <c r="N201" s="2" t="s">
        <v>687</v>
      </c>
      <c r="O201" s="2" t="s">
        <v>688</v>
      </c>
      <c r="P201" s="2" t="s">
        <v>49</v>
      </c>
      <c r="Q201" s="2" t="s">
        <v>689</v>
      </c>
      <c r="R201" s="2" t="s">
        <v>35</v>
      </c>
      <c r="S201" s="2" t="s">
        <v>873</v>
      </c>
      <c r="T201" s="2" t="s">
        <v>874</v>
      </c>
      <c r="U201" s="2" t="s">
        <v>113</v>
      </c>
      <c r="V201" s="2" t="s">
        <v>692</v>
      </c>
      <c r="W201" s="2" t="s">
        <v>478</v>
      </c>
      <c r="X201" s="2" t="s">
        <v>693</v>
      </c>
      <c r="Y201" s="2" t="s">
        <v>694</v>
      </c>
    </row>
    <row r="202">
      <c r="A202" s="1" t="b">
        <v>0</v>
      </c>
      <c r="B202" s="1" t="s">
        <v>104</v>
      </c>
      <c r="C202" s="1"/>
      <c r="D202" s="1"/>
      <c r="E202" s="1" t="s">
        <v>43</v>
      </c>
      <c r="F202" s="1"/>
      <c r="G202" s="2" t="s">
        <v>27</v>
      </c>
      <c r="H202" s="3"/>
      <c r="I202" s="4" t="s">
        <v>875</v>
      </c>
      <c r="J202" s="2" t="s">
        <v>876</v>
      </c>
      <c r="K202" s="5">
        <v>1.0</v>
      </c>
      <c r="L202" s="2" t="s">
        <v>686</v>
      </c>
      <c r="M202" s="6" t="b">
        <v>1</v>
      </c>
      <c r="N202" s="2" t="s">
        <v>687</v>
      </c>
      <c r="O202" s="2" t="s">
        <v>688</v>
      </c>
      <c r="P202" s="2" t="s">
        <v>49</v>
      </c>
      <c r="Q202" s="2" t="s">
        <v>689</v>
      </c>
      <c r="R202" s="2" t="s">
        <v>35</v>
      </c>
      <c r="S202" s="2" t="s">
        <v>877</v>
      </c>
      <c r="T202" s="2" t="s">
        <v>878</v>
      </c>
      <c r="U202" s="2" t="s">
        <v>113</v>
      </c>
      <c r="V202" s="2" t="s">
        <v>692</v>
      </c>
      <c r="W202" s="2" t="s">
        <v>478</v>
      </c>
      <c r="X202" s="2" t="s">
        <v>693</v>
      </c>
      <c r="Y202" s="2" t="s">
        <v>694</v>
      </c>
    </row>
    <row r="203">
      <c r="A203" s="1" t="b">
        <v>0</v>
      </c>
      <c r="B203" s="1" t="s">
        <v>104</v>
      </c>
      <c r="C203" s="1"/>
      <c r="D203" s="1"/>
      <c r="E203" s="1" t="s">
        <v>43</v>
      </c>
      <c r="F203" s="1"/>
      <c r="G203" s="2" t="s">
        <v>27</v>
      </c>
      <c r="H203" s="3"/>
      <c r="I203" s="4" t="s">
        <v>879</v>
      </c>
      <c r="J203" s="2" t="s">
        <v>880</v>
      </c>
      <c r="K203" s="5">
        <v>1.0</v>
      </c>
      <c r="L203" s="2" t="s">
        <v>686</v>
      </c>
      <c r="M203" s="6" t="b">
        <v>1</v>
      </c>
      <c r="N203" s="2" t="s">
        <v>687</v>
      </c>
      <c r="O203" s="2" t="s">
        <v>688</v>
      </c>
      <c r="P203" s="2" t="s">
        <v>49</v>
      </c>
      <c r="Q203" s="2" t="s">
        <v>689</v>
      </c>
      <c r="R203" s="2" t="s">
        <v>35</v>
      </c>
      <c r="S203" s="2" t="s">
        <v>881</v>
      </c>
      <c r="T203" s="2" t="s">
        <v>882</v>
      </c>
      <c r="U203" s="2" t="s">
        <v>113</v>
      </c>
      <c r="V203" s="2" t="s">
        <v>692</v>
      </c>
      <c r="W203" s="2" t="s">
        <v>478</v>
      </c>
      <c r="X203" s="2" t="s">
        <v>693</v>
      </c>
      <c r="Y203" s="2" t="s">
        <v>694</v>
      </c>
    </row>
    <row r="204">
      <c r="A204" s="1" t="b">
        <v>0</v>
      </c>
      <c r="B204" s="1" t="s">
        <v>104</v>
      </c>
      <c r="C204" s="1"/>
      <c r="D204" s="1"/>
      <c r="E204" s="1" t="s">
        <v>43</v>
      </c>
      <c r="F204" s="1"/>
      <c r="G204" s="2" t="s">
        <v>27</v>
      </c>
      <c r="H204" s="3"/>
      <c r="I204" s="4" t="s">
        <v>883</v>
      </c>
      <c r="J204" s="2" t="s">
        <v>884</v>
      </c>
      <c r="K204" s="5">
        <v>1.0</v>
      </c>
      <c r="L204" s="2" t="s">
        <v>686</v>
      </c>
      <c r="M204" s="6" t="b">
        <v>1</v>
      </c>
      <c r="N204" s="2" t="s">
        <v>687</v>
      </c>
      <c r="O204" s="2" t="s">
        <v>688</v>
      </c>
      <c r="P204" s="2" t="s">
        <v>49</v>
      </c>
      <c r="Q204" s="2" t="s">
        <v>689</v>
      </c>
      <c r="R204" s="2" t="s">
        <v>35</v>
      </c>
      <c r="S204" s="2" t="s">
        <v>885</v>
      </c>
      <c r="T204" s="2" t="s">
        <v>886</v>
      </c>
      <c r="U204" s="2" t="s">
        <v>113</v>
      </c>
      <c r="V204" s="2" t="s">
        <v>692</v>
      </c>
      <c r="W204" s="2" t="s">
        <v>478</v>
      </c>
      <c r="X204" s="2" t="s">
        <v>693</v>
      </c>
      <c r="Y204" s="2" t="s">
        <v>694</v>
      </c>
    </row>
    <row r="205">
      <c r="A205" s="1" t="b">
        <v>0</v>
      </c>
      <c r="B205" s="1" t="s">
        <v>104</v>
      </c>
      <c r="C205" s="1"/>
      <c r="D205" s="1"/>
      <c r="E205" s="1" t="s">
        <v>43</v>
      </c>
      <c r="F205" s="1"/>
      <c r="G205" s="2" t="s">
        <v>27</v>
      </c>
      <c r="H205" s="3"/>
      <c r="I205" s="4" t="s">
        <v>887</v>
      </c>
      <c r="J205" s="2" t="s">
        <v>888</v>
      </c>
      <c r="K205" s="5">
        <v>1.0</v>
      </c>
      <c r="L205" s="2" t="s">
        <v>686</v>
      </c>
      <c r="M205" s="6" t="b">
        <v>1</v>
      </c>
      <c r="N205" s="2" t="s">
        <v>687</v>
      </c>
      <c r="O205" s="2" t="s">
        <v>688</v>
      </c>
      <c r="P205" s="2" t="s">
        <v>49</v>
      </c>
      <c r="Q205" s="2" t="s">
        <v>689</v>
      </c>
      <c r="R205" s="2" t="s">
        <v>35</v>
      </c>
      <c r="S205" s="2" t="s">
        <v>889</v>
      </c>
      <c r="T205" s="2" t="s">
        <v>890</v>
      </c>
      <c r="U205" s="2" t="s">
        <v>113</v>
      </c>
      <c r="V205" s="2" t="s">
        <v>692</v>
      </c>
      <c r="W205" s="2" t="s">
        <v>478</v>
      </c>
      <c r="X205" s="2" t="s">
        <v>693</v>
      </c>
      <c r="Y205" s="2" t="s">
        <v>694</v>
      </c>
    </row>
    <row r="206">
      <c r="A206" s="1" t="b">
        <v>0</v>
      </c>
      <c r="B206" s="1" t="s">
        <v>104</v>
      </c>
      <c r="C206" s="1"/>
      <c r="D206" s="1"/>
      <c r="E206" s="1" t="s">
        <v>43</v>
      </c>
      <c r="F206" s="1"/>
      <c r="G206" s="2" t="s">
        <v>27</v>
      </c>
      <c r="H206" s="3"/>
      <c r="I206" s="4" t="s">
        <v>891</v>
      </c>
      <c r="J206" s="2" t="s">
        <v>892</v>
      </c>
      <c r="K206" s="5">
        <v>1.0</v>
      </c>
      <c r="L206" s="2" t="s">
        <v>686</v>
      </c>
      <c r="M206" s="6" t="b">
        <v>1</v>
      </c>
      <c r="N206" s="2" t="s">
        <v>687</v>
      </c>
      <c r="O206" s="2" t="s">
        <v>688</v>
      </c>
      <c r="P206" s="2" t="s">
        <v>49</v>
      </c>
      <c r="Q206" s="2" t="s">
        <v>689</v>
      </c>
      <c r="R206" s="2" t="s">
        <v>35</v>
      </c>
      <c r="S206" s="2" t="s">
        <v>893</v>
      </c>
      <c r="T206" s="2" t="s">
        <v>894</v>
      </c>
      <c r="U206" s="2" t="s">
        <v>113</v>
      </c>
      <c r="V206" s="2" t="s">
        <v>692</v>
      </c>
      <c r="W206" s="2" t="s">
        <v>478</v>
      </c>
      <c r="X206" s="2" t="s">
        <v>693</v>
      </c>
      <c r="Y206" s="2" t="s">
        <v>694</v>
      </c>
    </row>
    <row r="207">
      <c r="A207" s="1" t="b">
        <v>0</v>
      </c>
      <c r="B207" s="1" t="s">
        <v>104</v>
      </c>
      <c r="C207" s="1"/>
      <c r="D207" s="1"/>
      <c r="E207" s="1" t="s">
        <v>43</v>
      </c>
      <c r="F207" s="1"/>
      <c r="G207" s="2" t="s">
        <v>27</v>
      </c>
      <c r="H207" s="3"/>
      <c r="I207" s="4" t="s">
        <v>895</v>
      </c>
      <c r="J207" s="2" t="s">
        <v>896</v>
      </c>
      <c r="K207" s="5">
        <v>1.0</v>
      </c>
      <c r="L207" s="2" t="s">
        <v>686</v>
      </c>
      <c r="M207" s="6" t="b">
        <v>1</v>
      </c>
      <c r="N207" s="2" t="s">
        <v>687</v>
      </c>
      <c r="O207" s="2" t="s">
        <v>688</v>
      </c>
      <c r="P207" s="2" t="s">
        <v>49</v>
      </c>
      <c r="Q207" s="2" t="s">
        <v>689</v>
      </c>
      <c r="R207" s="2" t="s">
        <v>35</v>
      </c>
      <c r="S207" s="2" t="s">
        <v>897</v>
      </c>
      <c r="T207" s="2" t="s">
        <v>898</v>
      </c>
      <c r="U207" s="2" t="s">
        <v>113</v>
      </c>
      <c r="V207" s="2" t="s">
        <v>692</v>
      </c>
      <c r="W207" s="2" t="s">
        <v>478</v>
      </c>
      <c r="X207" s="2" t="s">
        <v>693</v>
      </c>
      <c r="Y207" s="2" t="s">
        <v>694</v>
      </c>
    </row>
    <row r="208">
      <c r="A208" s="1" t="b">
        <v>0</v>
      </c>
      <c r="B208" s="1" t="s">
        <v>104</v>
      </c>
      <c r="C208" s="1"/>
      <c r="D208" s="1"/>
      <c r="E208" s="1" t="s">
        <v>43</v>
      </c>
      <c r="F208" s="1"/>
      <c r="G208" s="2" t="s">
        <v>27</v>
      </c>
      <c r="H208" s="3"/>
      <c r="I208" s="4" t="s">
        <v>899</v>
      </c>
      <c r="J208" s="2" t="s">
        <v>900</v>
      </c>
      <c r="K208" s="5">
        <v>1.0</v>
      </c>
      <c r="L208" s="2" t="s">
        <v>686</v>
      </c>
      <c r="M208" s="6" t="b">
        <v>1</v>
      </c>
      <c r="N208" s="2" t="s">
        <v>687</v>
      </c>
      <c r="O208" s="2" t="s">
        <v>688</v>
      </c>
      <c r="P208" s="2" t="s">
        <v>49</v>
      </c>
      <c r="Q208" s="2" t="s">
        <v>689</v>
      </c>
      <c r="R208" s="2" t="s">
        <v>35</v>
      </c>
      <c r="S208" s="2" t="s">
        <v>901</v>
      </c>
      <c r="T208" s="2" t="s">
        <v>902</v>
      </c>
      <c r="U208" s="2" t="s">
        <v>113</v>
      </c>
      <c r="V208" s="2" t="s">
        <v>692</v>
      </c>
      <c r="W208" s="2" t="s">
        <v>478</v>
      </c>
      <c r="X208" s="2" t="s">
        <v>693</v>
      </c>
      <c r="Y208" s="2" t="s">
        <v>694</v>
      </c>
    </row>
    <row r="209">
      <c r="A209" s="1" t="b">
        <v>0</v>
      </c>
      <c r="B209" s="1" t="s">
        <v>104</v>
      </c>
      <c r="C209" s="1"/>
      <c r="D209" s="1"/>
      <c r="E209" s="1" t="s">
        <v>43</v>
      </c>
      <c r="F209" s="1"/>
      <c r="G209" s="2" t="s">
        <v>27</v>
      </c>
      <c r="H209" s="3"/>
      <c r="I209" s="4" t="s">
        <v>903</v>
      </c>
      <c r="J209" s="2" t="s">
        <v>904</v>
      </c>
      <c r="K209" s="5">
        <v>1.0</v>
      </c>
      <c r="L209" s="2" t="s">
        <v>686</v>
      </c>
      <c r="M209" s="6" t="b">
        <v>1</v>
      </c>
      <c r="N209" s="2" t="s">
        <v>687</v>
      </c>
      <c r="O209" s="2" t="s">
        <v>688</v>
      </c>
      <c r="P209" s="2" t="s">
        <v>49</v>
      </c>
      <c r="Q209" s="2" t="s">
        <v>689</v>
      </c>
      <c r="R209" s="2" t="s">
        <v>35</v>
      </c>
      <c r="S209" s="2" t="s">
        <v>905</v>
      </c>
      <c r="T209" s="2" t="s">
        <v>906</v>
      </c>
      <c r="U209" s="2" t="s">
        <v>113</v>
      </c>
      <c r="V209" s="2" t="s">
        <v>692</v>
      </c>
      <c r="W209" s="2" t="s">
        <v>478</v>
      </c>
      <c r="X209" s="2" t="s">
        <v>693</v>
      </c>
      <c r="Y209" s="2" t="s">
        <v>694</v>
      </c>
    </row>
    <row r="210">
      <c r="A210" s="1" t="b">
        <v>0</v>
      </c>
      <c r="B210" s="1" t="s">
        <v>104</v>
      </c>
      <c r="C210" s="1"/>
      <c r="D210" s="1"/>
      <c r="E210" s="1" t="s">
        <v>43</v>
      </c>
      <c r="F210" s="1"/>
      <c r="G210" s="2" t="s">
        <v>27</v>
      </c>
      <c r="H210" s="3"/>
      <c r="I210" s="4" t="s">
        <v>907</v>
      </c>
      <c r="J210" s="2" t="s">
        <v>908</v>
      </c>
      <c r="K210" s="5">
        <v>1.0</v>
      </c>
      <c r="L210" s="2" t="s">
        <v>686</v>
      </c>
      <c r="M210" s="6" t="b">
        <v>1</v>
      </c>
      <c r="N210" s="2" t="s">
        <v>687</v>
      </c>
      <c r="O210" s="2" t="s">
        <v>688</v>
      </c>
      <c r="P210" s="2" t="s">
        <v>49</v>
      </c>
      <c r="Q210" s="2" t="s">
        <v>689</v>
      </c>
      <c r="R210" s="2" t="s">
        <v>35</v>
      </c>
      <c r="S210" s="2" t="s">
        <v>909</v>
      </c>
      <c r="T210" s="2" t="s">
        <v>910</v>
      </c>
      <c r="U210" s="2" t="s">
        <v>113</v>
      </c>
      <c r="V210" s="2" t="s">
        <v>692</v>
      </c>
      <c r="W210" s="2" t="s">
        <v>478</v>
      </c>
      <c r="X210" s="2" t="s">
        <v>693</v>
      </c>
      <c r="Y210" s="2" t="s">
        <v>694</v>
      </c>
    </row>
    <row r="211">
      <c r="A211" s="1" t="b">
        <v>0</v>
      </c>
      <c r="B211" s="1" t="s">
        <v>104</v>
      </c>
      <c r="C211" s="1"/>
      <c r="D211" s="1"/>
      <c r="E211" s="1" t="s">
        <v>43</v>
      </c>
      <c r="F211" s="1"/>
      <c r="G211" s="2" t="s">
        <v>27</v>
      </c>
      <c r="H211" s="3"/>
      <c r="I211" s="4" t="s">
        <v>911</v>
      </c>
      <c r="J211" s="2" t="s">
        <v>912</v>
      </c>
      <c r="K211" s="5">
        <v>1.0</v>
      </c>
      <c r="L211" s="2" t="s">
        <v>686</v>
      </c>
      <c r="M211" s="6" t="b">
        <v>1</v>
      </c>
      <c r="N211" s="2" t="s">
        <v>687</v>
      </c>
      <c r="O211" s="2" t="s">
        <v>688</v>
      </c>
      <c r="P211" s="2" t="s">
        <v>49</v>
      </c>
      <c r="Q211" s="2" t="s">
        <v>689</v>
      </c>
      <c r="R211" s="2" t="s">
        <v>35</v>
      </c>
      <c r="S211" s="2" t="s">
        <v>913</v>
      </c>
      <c r="T211" s="2" t="s">
        <v>914</v>
      </c>
      <c r="U211" s="2" t="s">
        <v>113</v>
      </c>
      <c r="V211" s="2" t="s">
        <v>692</v>
      </c>
      <c r="W211" s="2" t="s">
        <v>478</v>
      </c>
      <c r="X211" s="2" t="s">
        <v>693</v>
      </c>
      <c r="Y211" s="2" t="s">
        <v>694</v>
      </c>
    </row>
    <row r="212">
      <c r="A212" s="1" t="b">
        <v>0</v>
      </c>
      <c r="B212" s="1" t="s">
        <v>104</v>
      </c>
      <c r="C212" s="1"/>
      <c r="D212" s="1"/>
      <c r="E212" s="1" t="s">
        <v>43</v>
      </c>
      <c r="F212" s="1"/>
      <c r="G212" s="2" t="s">
        <v>27</v>
      </c>
      <c r="H212" s="3"/>
      <c r="I212" s="4" t="s">
        <v>915</v>
      </c>
      <c r="J212" s="2" t="s">
        <v>916</v>
      </c>
      <c r="K212" s="5">
        <v>1.0</v>
      </c>
      <c r="L212" s="2" t="s">
        <v>686</v>
      </c>
      <c r="M212" s="6" t="b">
        <v>1</v>
      </c>
      <c r="N212" s="2" t="s">
        <v>687</v>
      </c>
      <c r="O212" s="2" t="s">
        <v>688</v>
      </c>
      <c r="P212" s="2" t="s">
        <v>49</v>
      </c>
      <c r="Q212" s="2" t="s">
        <v>689</v>
      </c>
      <c r="R212" s="2" t="s">
        <v>35</v>
      </c>
      <c r="S212" s="2" t="s">
        <v>917</v>
      </c>
      <c r="T212" s="2" t="s">
        <v>918</v>
      </c>
      <c r="U212" s="2" t="s">
        <v>113</v>
      </c>
      <c r="V212" s="2" t="s">
        <v>692</v>
      </c>
      <c r="W212" s="2" t="s">
        <v>478</v>
      </c>
      <c r="X212" s="2" t="s">
        <v>693</v>
      </c>
      <c r="Y212" s="2" t="s">
        <v>694</v>
      </c>
    </row>
    <row r="213">
      <c r="A213" s="1" t="b">
        <v>0</v>
      </c>
      <c r="B213" s="1" t="s">
        <v>104</v>
      </c>
      <c r="C213" s="1"/>
      <c r="D213" s="1"/>
      <c r="E213" s="1" t="s">
        <v>43</v>
      </c>
      <c r="F213" s="1"/>
      <c r="G213" s="2" t="s">
        <v>27</v>
      </c>
      <c r="H213" s="3"/>
      <c r="I213" s="4" t="s">
        <v>919</v>
      </c>
      <c r="J213" s="2" t="s">
        <v>920</v>
      </c>
      <c r="K213" s="5">
        <v>1.0</v>
      </c>
      <c r="L213" s="2" t="s">
        <v>686</v>
      </c>
      <c r="M213" s="6" t="b">
        <v>1</v>
      </c>
      <c r="N213" s="2" t="s">
        <v>687</v>
      </c>
      <c r="O213" s="2" t="s">
        <v>688</v>
      </c>
      <c r="P213" s="2" t="s">
        <v>49</v>
      </c>
      <c r="Q213" s="2" t="s">
        <v>689</v>
      </c>
      <c r="R213" s="2" t="s">
        <v>35</v>
      </c>
      <c r="S213" s="2" t="s">
        <v>921</v>
      </c>
      <c r="T213" s="2" t="s">
        <v>922</v>
      </c>
      <c r="U213" s="2" t="s">
        <v>113</v>
      </c>
      <c r="V213" s="2" t="s">
        <v>692</v>
      </c>
      <c r="W213" s="2" t="s">
        <v>478</v>
      </c>
      <c r="X213" s="2" t="s">
        <v>693</v>
      </c>
      <c r="Y213" s="2" t="s">
        <v>694</v>
      </c>
    </row>
    <row r="214">
      <c r="A214" s="1" t="b">
        <v>0</v>
      </c>
      <c r="B214" s="1" t="s">
        <v>104</v>
      </c>
      <c r="C214" s="1"/>
      <c r="D214" s="1"/>
      <c r="E214" s="1" t="s">
        <v>43</v>
      </c>
      <c r="F214" s="1"/>
      <c r="G214" s="2" t="s">
        <v>27</v>
      </c>
      <c r="H214" s="3"/>
      <c r="I214" s="4" t="s">
        <v>923</v>
      </c>
      <c r="J214" s="2" t="s">
        <v>924</v>
      </c>
      <c r="K214" s="5">
        <v>1.0</v>
      </c>
      <c r="L214" s="2" t="s">
        <v>686</v>
      </c>
      <c r="M214" s="6" t="b">
        <v>1</v>
      </c>
      <c r="N214" s="2" t="s">
        <v>687</v>
      </c>
      <c r="O214" s="2" t="s">
        <v>688</v>
      </c>
      <c r="P214" s="2" t="s">
        <v>49</v>
      </c>
      <c r="Q214" s="2" t="s">
        <v>689</v>
      </c>
      <c r="R214" s="2" t="s">
        <v>35</v>
      </c>
      <c r="S214" s="2" t="s">
        <v>925</v>
      </c>
      <c r="T214" s="2" t="s">
        <v>926</v>
      </c>
      <c r="U214" s="2" t="s">
        <v>113</v>
      </c>
      <c r="V214" s="2" t="s">
        <v>692</v>
      </c>
      <c r="W214" s="2" t="s">
        <v>478</v>
      </c>
      <c r="X214" s="2" t="s">
        <v>693</v>
      </c>
      <c r="Y214" s="2" t="s">
        <v>694</v>
      </c>
    </row>
    <row r="215">
      <c r="A215" s="1" t="b">
        <v>0</v>
      </c>
      <c r="B215" s="1" t="s">
        <v>104</v>
      </c>
      <c r="C215" s="1"/>
      <c r="D215" s="1"/>
      <c r="E215" s="1" t="s">
        <v>43</v>
      </c>
      <c r="F215" s="1"/>
      <c r="G215" s="2" t="s">
        <v>27</v>
      </c>
      <c r="H215" s="3"/>
      <c r="I215" s="4" t="s">
        <v>927</v>
      </c>
      <c r="J215" s="2" t="s">
        <v>928</v>
      </c>
      <c r="K215" s="5">
        <v>1.0</v>
      </c>
      <c r="L215" s="2" t="s">
        <v>686</v>
      </c>
      <c r="M215" s="6" t="b">
        <v>1</v>
      </c>
      <c r="N215" s="2" t="s">
        <v>687</v>
      </c>
      <c r="O215" s="2" t="s">
        <v>688</v>
      </c>
      <c r="P215" s="2" t="s">
        <v>49</v>
      </c>
      <c r="Q215" s="2" t="s">
        <v>689</v>
      </c>
      <c r="R215" s="2" t="s">
        <v>35</v>
      </c>
      <c r="S215" s="2" t="s">
        <v>929</v>
      </c>
      <c r="T215" s="2" t="s">
        <v>930</v>
      </c>
      <c r="U215" s="2" t="s">
        <v>113</v>
      </c>
      <c r="V215" s="2" t="s">
        <v>692</v>
      </c>
      <c r="W215" s="2" t="s">
        <v>478</v>
      </c>
      <c r="X215" s="2" t="s">
        <v>693</v>
      </c>
      <c r="Y215" s="2" t="s">
        <v>694</v>
      </c>
    </row>
    <row r="216">
      <c r="A216" s="1" t="b">
        <v>0</v>
      </c>
      <c r="B216" s="1" t="s">
        <v>104</v>
      </c>
      <c r="C216" s="1"/>
      <c r="D216" s="1"/>
      <c r="E216" s="1" t="s">
        <v>43</v>
      </c>
      <c r="F216" s="1"/>
      <c r="G216" s="2" t="s">
        <v>27</v>
      </c>
      <c r="H216" s="3"/>
      <c r="I216" s="4" t="s">
        <v>931</v>
      </c>
      <c r="J216" s="2" t="s">
        <v>932</v>
      </c>
      <c r="K216" s="5">
        <v>1.0</v>
      </c>
      <c r="L216" s="2" t="s">
        <v>686</v>
      </c>
      <c r="M216" s="6" t="b">
        <v>1</v>
      </c>
      <c r="N216" s="2" t="s">
        <v>687</v>
      </c>
      <c r="O216" s="2" t="s">
        <v>688</v>
      </c>
      <c r="P216" s="2" t="s">
        <v>49</v>
      </c>
      <c r="Q216" s="2" t="s">
        <v>689</v>
      </c>
      <c r="R216" s="2" t="s">
        <v>35</v>
      </c>
      <c r="S216" s="2" t="s">
        <v>933</v>
      </c>
      <c r="T216" s="2" t="s">
        <v>934</v>
      </c>
      <c r="U216" s="2" t="s">
        <v>113</v>
      </c>
      <c r="V216" s="2" t="s">
        <v>692</v>
      </c>
      <c r="W216" s="2" t="s">
        <v>478</v>
      </c>
      <c r="X216" s="2" t="s">
        <v>693</v>
      </c>
      <c r="Y216" s="2" t="s">
        <v>694</v>
      </c>
    </row>
    <row r="217">
      <c r="A217" s="1" t="b">
        <v>0</v>
      </c>
      <c r="B217" s="1" t="s">
        <v>104</v>
      </c>
      <c r="C217" s="1"/>
      <c r="D217" s="1"/>
      <c r="E217" s="1" t="s">
        <v>43</v>
      </c>
      <c r="F217" s="1"/>
      <c r="G217" s="2" t="s">
        <v>27</v>
      </c>
      <c r="H217" s="3"/>
      <c r="I217" s="4" t="s">
        <v>935</v>
      </c>
      <c r="J217" s="2" t="s">
        <v>936</v>
      </c>
      <c r="K217" s="5">
        <v>1.0</v>
      </c>
      <c r="L217" s="2" t="s">
        <v>686</v>
      </c>
      <c r="M217" s="6" t="b">
        <v>1</v>
      </c>
      <c r="N217" s="2" t="s">
        <v>687</v>
      </c>
      <c r="O217" s="2" t="s">
        <v>688</v>
      </c>
      <c r="P217" s="2" t="s">
        <v>49</v>
      </c>
      <c r="Q217" s="2" t="s">
        <v>689</v>
      </c>
      <c r="R217" s="2" t="s">
        <v>35</v>
      </c>
      <c r="S217" s="2" t="s">
        <v>937</v>
      </c>
      <c r="T217" s="2" t="s">
        <v>938</v>
      </c>
      <c r="U217" s="2" t="s">
        <v>113</v>
      </c>
      <c r="V217" s="2" t="s">
        <v>692</v>
      </c>
      <c r="W217" s="2" t="s">
        <v>478</v>
      </c>
      <c r="X217" s="2" t="s">
        <v>693</v>
      </c>
      <c r="Y217" s="2" t="s">
        <v>694</v>
      </c>
    </row>
    <row r="218">
      <c r="A218" s="1" t="b">
        <v>0</v>
      </c>
      <c r="B218" s="1" t="s">
        <v>104</v>
      </c>
      <c r="C218" s="1"/>
      <c r="D218" s="1"/>
      <c r="E218" s="1" t="s">
        <v>43</v>
      </c>
      <c r="F218" s="1"/>
      <c r="G218" s="2" t="s">
        <v>27</v>
      </c>
      <c r="H218" s="3"/>
      <c r="I218" s="4" t="s">
        <v>939</v>
      </c>
      <c r="J218" s="2" t="s">
        <v>940</v>
      </c>
      <c r="K218" s="5">
        <v>1.0</v>
      </c>
      <c r="L218" s="2" t="s">
        <v>686</v>
      </c>
      <c r="M218" s="6" t="b">
        <v>1</v>
      </c>
      <c r="N218" s="2" t="s">
        <v>687</v>
      </c>
      <c r="O218" s="2" t="s">
        <v>688</v>
      </c>
      <c r="P218" s="2" t="s">
        <v>49</v>
      </c>
      <c r="Q218" s="2" t="s">
        <v>689</v>
      </c>
      <c r="R218" s="2" t="s">
        <v>35</v>
      </c>
      <c r="S218" s="2" t="s">
        <v>941</v>
      </c>
      <c r="T218" s="2" t="s">
        <v>942</v>
      </c>
      <c r="U218" s="2" t="s">
        <v>113</v>
      </c>
      <c r="V218" s="2" t="s">
        <v>692</v>
      </c>
      <c r="W218" s="2" t="s">
        <v>478</v>
      </c>
      <c r="X218" s="2" t="s">
        <v>693</v>
      </c>
      <c r="Y218" s="2" t="s">
        <v>694</v>
      </c>
    </row>
    <row r="219">
      <c r="A219" s="1" t="b">
        <v>0</v>
      </c>
      <c r="B219" s="1" t="s">
        <v>104</v>
      </c>
      <c r="C219" s="1"/>
      <c r="D219" s="1"/>
      <c r="E219" s="1" t="s">
        <v>43</v>
      </c>
      <c r="F219" s="1"/>
      <c r="G219" s="2" t="s">
        <v>27</v>
      </c>
      <c r="H219" s="3"/>
      <c r="I219" s="4" t="s">
        <v>943</v>
      </c>
      <c r="J219" s="2" t="s">
        <v>944</v>
      </c>
      <c r="K219" s="5">
        <v>1.0</v>
      </c>
      <c r="L219" s="2" t="s">
        <v>686</v>
      </c>
      <c r="M219" s="6" t="b">
        <v>1</v>
      </c>
      <c r="N219" s="2" t="s">
        <v>687</v>
      </c>
      <c r="O219" s="2" t="s">
        <v>688</v>
      </c>
      <c r="P219" s="2" t="s">
        <v>49</v>
      </c>
      <c r="Q219" s="2" t="s">
        <v>689</v>
      </c>
      <c r="R219" s="2" t="s">
        <v>35</v>
      </c>
      <c r="S219" s="2" t="s">
        <v>945</v>
      </c>
      <c r="T219" s="2" t="s">
        <v>946</v>
      </c>
      <c r="U219" s="2" t="s">
        <v>113</v>
      </c>
      <c r="V219" s="2" t="s">
        <v>692</v>
      </c>
      <c r="W219" s="2" t="s">
        <v>478</v>
      </c>
      <c r="X219" s="2" t="s">
        <v>693</v>
      </c>
      <c r="Y219" s="2" t="s">
        <v>694</v>
      </c>
    </row>
    <row r="220">
      <c r="A220" s="1" t="b">
        <v>0</v>
      </c>
      <c r="B220" s="1" t="s">
        <v>104</v>
      </c>
      <c r="C220" s="1"/>
      <c r="D220" s="1"/>
      <c r="E220" s="1" t="s">
        <v>43</v>
      </c>
      <c r="F220" s="1"/>
      <c r="G220" s="2" t="s">
        <v>27</v>
      </c>
      <c r="H220" s="3"/>
      <c r="I220" s="4" t="s">
        <v>947</v>
      </c>
      <c r="J220" s="2" t="s">
        <v>948</v>
      </c>
      <c r="K220" s="5">
        <v>1.0</v>
      </c>
      <c r="L220" s="2" t="s">
        <v>686</v>
      </c>
      <c r="M220" s="6" t="b">
        <v>1</v>
      </c>
      <c r="N220" s="2" t="s">
        <v>687</v>
      </c>
      <c r="O220" s="2" t="s">
        <v>688</v>
      </c>
      <c r="P220" s="2" t="s">
        <v>49</v>
      </c>
      <c r="Q220" s="2" t="s">
        <v>689</v>
      </c>
      <c r="R220" s="2" t="s">
        <v>35</v>
      </c>
      <c r="S220" s="2" t="s">
        <v>949</v>
      </c>
      <c r="T220" s="2" t="s">
        <v>950</v>
      </c>
      <c r="U220" s="2" t="s">
        <v>113</v>
      </c>
      <c r="V220" s="2" t="s">
        <v>692</v>
      </c>
      <c r="W220" s="2" t="s">
        <v>478</v>
      </c>
      <c r="X220" s="2" t="s">
        <v>693</v>
      </c>
      <c r="Y220" s="2" t="s">
        <v>694</v>
      </c>
    </row>
    <row r="221">
      <c r="A221" s="1" t="b">
        <v>0</v>
      </c>
      <c r="B221" s="1" t="s">
        <v>104</v>
      </c>
      <c r="C221" s="1"/>
      <c r="D221" s="1"/>
      <c r="E221" s="1" t="s">
        <v>43</v>
      </c>
      <c r="F221" s="1"/>
      <c r="G221" s="2" t="s">
        <v>27</v>
      </c>
      <c r="H221" s="3"/>
      <c r="I221" s="4" t="s">
        <v>951</v>
      </c>
      <c r="J221" s="2" t="s">
        <v>952</v>
      </c>
      <c r="K221" s="5">
        <v>1.0</v>
      </c>
      <c r="L221" s="2" t="s">
        <v>686</v>
      </c>
      <c r="M221" s="6" t="b">
        <v>1</v>
      </c>
      <c r="N221" s="2" t="s">
        <v>687</v>
      </c>
      <c r="O221" s="2" t="s">
        <v>688</v>
      </c>
      <c r="P221" s="2" t="s">
        <v>49</v>
      </c>
      <c r="Q221" s="2" t="s">
        <v>689</v>
      </c>
      <c r="R221" s="2" t="s">
        <v>35</v>
      </c>
      <c r="S221" s="2" t="s">
        <v>953</v>
      </c>
      <c r="T221" s="2" t="s">
        <v>954</v>
      </c>
      <c r="U221" s="2" t="s">
        <v>113</v>
      </c>
      <c r="V221" s="2" t="s">
        <v>692</v>
      </c>
      <c r="W221" s="2" t="s">
        <v>478</v>
      </c>
      <c r="X221" s="2" t="s">
        <v>693</v>
      </c>
      <c r="Y221" s="2" t="s">
        <v>694</v>
      </c>
    </row>
    <row r="222">
      <c r="A222" s="1" t="b">
        <v>0</v>
      </c>
      <c r="B222" s="1" t="s">
        <v>104</v>
      </c>
      <c r="C222" s="1"/>
      <c r="D222" s="1"/>
      <c r="E222" s="1" t="s">
        <v>43</v>
      </c>
      <c r="F222" s="1"/>
      <c r="G222" s="2" t="s">
        <v>27</v>
      </c>
      <c r="H222" s="3"/>
      <c r="I222" s="4" t="s">
        <v>955</v>
      </c>
      <c r="J222" s="2" t="s">
        <v>956</v>
      </c>
      <c r="K222" s="5">
        <v>1.0</v>
      </c>
      <c r="L222" s="2" t="s">
        <v>686</v>
      </c>
      <c r="M222" s="6" t="b">
        <v>1</v>
      </c>
      <c r="N222" s="2" t="s">
        <v>687</v>
      </c>
      <c r="O222" s="2" t="s">
        <v>688</v>
      </c>
      <c r="P222" s="2" t="s">
        <v>49</v>
      </c>
      <c r="Q222" s="2" t="s">
        <v>689</v>
      </c>
      <c r="R222" s="2" t="s">
        <v>35</v>
      </c>
      <c r="S222" s="2" t="s">
        <v>957</v>
      </c>
      <c r="T222" s="2" t="s">
        <v>958</v>
      </c>
      <c r="U222" s="2" t="s">
        <v>113</v>
      </c>
      <c r="V222" s="2" t="s">
        <v>692</v>
      </c>
      <c r="W222" s="2" t="s">
        <v>478</v>
      </c>
      <c r="X222" s="2" t="s">
        <v>693</v>
      </c>
      <c r="Y222" s="2" t="s">
        <v>694</v>
      </c>
    </row>
    <row r="223">
      <c r="A223" s="1" t="b">
        <v>0</v>
      </c>
      <c r="B223" s="1" t="s">
        <v>104</v>
      </c>
      <c r="C223" s="1"/>
      <c r="D223" s="1"/>
      <c r="E223" s="1" t="s">
        <v>43</v>
      </c>
      <c r="F223" s="1"/>
      <c r="G223" s="2" t="s">
        <v>27</v>
      </c>
      <c r="H223" s="3"/>
      <c r="I223" s="4" t="s">
        <v>959</v>
      </c>
      <c r="J223" s="2" t="s">
        <v>960</v>
      </c>
      <c r="K223" s="5">
        <v>1.0</v>
      </c>
      <c r="L223" s="2" t="s">
        <v>686</v>
      </c>
      <c r="M223" s="6" t="b">
        <v>1</v>
      </c>
      <c r="N223" s="2" t="s">
        <v>687</v>
      </c>
      <c r="O223" s="2" t="s">
        <v>688</v>
      </c>
      <c r="P223" s="2" t="s">
        <v>49</v>
      </c>
      <c r="Q223" s="2" t="s">
        <v>689</v>
      </c>
      <c r="R223" s="2" t="s">
        <v>35</v>
      </c>
      <c r="S223" s="2" t="s">
        <v>961</v>
      </c>
      <c r="T223" s="2" t="s">
        <v>962</v>
      </c>
      <c r="U223" s="2" t="s">
        <v>113</v>
      </c>
      <c r="V223" s="2" t="s">
        <v>692</v>
      </c>
      <c r="W223" s="2" t="s">
        <v>478</v>
      </c>
      <c r="X223" s="2" t="s">
        <v>693</v>
      </c>
      <c r="Y223" s="2" t="s">
        <v>694</v>
      </c>
    </row>
    <row r="224">
      <c r="A224" s="1" t="b">
        <v>0</v>
      </c>
      <c r="B224" s="1" t="s">
        <v>104</v>
      </c>
      <c r="C224" s="1"/>
      <c r="D224" s="1"/>
      <c r="E224" s="1" t="s">
        <v>43</v>
      </c>
      <c r="F224" s="1"/>
      <c r="G224" s="2" t="s">
        <v>27</v>
      </c>
      <c r="H224" s="3"/>
      <c r="I224" s="4" t="s">
        <v>963</v>
      </c>
      <c r="J224" s="2" t="s">
        <v>964</v>
      </c>
      <c r="K224" s="5">
        <v>1.0</v>
      </c>
      <c r="L224" s="2" t="s">
        <v>686</v>
      </c>
      <c r="M224" s="6" t="b">
        <v>1</v>
      </c>
      <c r="N224" s="2" t="s">
        <v>687</v>
      </c>
      <c r="O224" s="2" t="s">
        <v>688</v>
      </c>
      <c r="P224" s="2" t="s">
        <v>49</v>
      </c>
      <c r="Q224" s="2" t="s">
        <v>689</v>
      </c>
      <c r="R224" s="2" t="s">
        <v>35</v>
      </c>
      <c r="S224" s="2" t="s">
        <v>965</v>
      </c>
      <c r="T224" s="2" t="s">
        <v>966</v>
      </c>
      <c r="U224" s="2" t="s">
        <v>113</v>
      </c>
      <c r="V224" s="2" t="s">
        <v>692</v>
      </c>
      <c r="W224" s="2" t="s">
        <v>478</v>
      </c>
      <c r="X224" s="2" t="s">
        <v>693</v>
      </c>
      <c r="Y224" s="2" t="s">
        <v>694</v>
      </c>
    </row>
    <row r="225">
      <c r="A225" s="1" t="b">
        <v>0</v>
      </c>
      <c r="B225" s="1" t="s">
        <v>104</v>
      </c>
      <c r="C225" s="1"/>
      <c r="D225" s="1"/>
      <c r="E225" s="1" t="s">
        <v>43</v>
      </c>
      <c r="F225" s="1"/>
      <c r="G225" s="2" t="s">
        <v>27</v>
      </c>
      <c r="H225" s="3"/>
      <c r="I225" s="4" t="s">
        <v>967</v>
      </c>
      <c r="J225" s="2" t="s">
        <v>968</v>
      </c>
      <c r="K225" s="5">
        <v>1.0</v>
      </c>
      <c r="L225" s="2" t="s">
        <v>686</v>
      </c>
      <c r="M225" s="6" t="b">
        <v>1</v>
      </c>
      <c r="N225" s="2" t="s">
        <v>687</v>
      </c>
      <c r="O225" s="2" t="s">
        <v>688</v>
      </c>
      <c r="P225" s="2" t="s">
        <v>49</v>
      </c>
      <c r="Q225" s="2" t="s">
        <v>689</v>
      </c>
      <c r="R225" s="2" t="s">
        <v>35</v>
      </c>
      <c r="S225" s="2" t="s">
        <v>969</v>
      </c>
      <c r="T225" s="2" t="s">
        <v>970</v>
      </c>
      <c r="U225" s="2" t="s">
        <v>113</v>
      </c>
      <c r="V225" s="2" t="s">
        <v>692</v>
      </c>
      <c r="W225" s="2" t="s">
        <v>478</v>
      </c>
      <c r="X225" s="2" t="s">
        <v>693</v>
      </c>
      <c r="Y225" s="2" t="s">
        <v>694</v>
      </c>
    </row>
    <row r="226">
      <c r="A226" s="1" t="b">
        <v>0</v>
      </c>
      <c r="B226" s="1" t="s">
        <v>104</v>
      </c>
      <c r="C226" s="1"/>
      <c r="D226" s="1"/>
      <c r="E226" s="1" t="s">
        <v>43</v>
      </c>
      <c r="F226" s="1"/>
      <c r="G226" s="2" t="s">
        <v>27</v>
      </c>
      <c r="H226" s="3"/>
      <c r="I226" s="4" t="s">
        <v>971</v>
      </c>
      <c r="J226" s="2" t="s">
        <v>972</v>
      </c>
      <c r="K226" s="5">
        <v>1.0</v>
      </c>
      <c r="L226" s="2" t="s">
        <v>686</v>
      </c>
      <c r="M226" s="6" t="b">
        <v>1</v>
      </c>
      <c r="N226" s="2" t="s">
        <v>973</v>
      </c>
      <c r="O226" s="2" t="s">
        <v>688</v>
      </c>
      <c r="P226" s="2" t="s">
        <v>49</v>
      </c>
      <c r="Q226" s="2" t="s">
        <v>689</v>
      </c>
      <c r="R226" s="2" t="s">
        <v>35</v>
      </c>
      <c r="S226" s="5">
        <v>5.39046487E8</v>
      </c>
      <c r="T226" s="2" t="s">
        <v>974</v>
      </c>
      <c r="U226" s="2" t="s">
        <v>113</v>
      </c>
      <c r="V226" s="2" t="s">
        <v>692</v>
      </c>
      <c r="W226" s="2" t="s">
        <v>478</v>
      </c>
      <c r="X226" s="2" t="s">
        <v>975</v>
      </c>
      <c r="Y226" s="2" t="s">
        <v>976</v>
      </c>
    </row>
    <row r="227">
      <c r="A227" s="1" t="b">
        <v>0</v>
      </c>
      <c r="B227" s="1" t="s">
        <v>104</v>
      </c>
      <c r="C227" s="1"/>
      <c r="D227" s="1"/>
      <c r="E227" s="1" t="s">
        <v>43</v>
      </c>
      <c r="F227" s="1"/>
      <c r="G227" s="2" t="s">
        <v>27</v>
      </c>
      <c r="H227" s="3"/>
      <c r="I227" s="4" t="s">
        <v>977</v>
      </c>
      <c r="J227" s="2" t="s">
        <v>978</v>
      </c>
      <c r="K227" s="5">
        <v>1.0</v>
      </c>
      <c r="L227" s="2" t="s">
        <v>686</v>
      </c>
      <c r="M227" s="6" t="b">
        <v>1</v>
      </c>
      <c r="N227" s="2" t="s">
        <v>973</v>
      </c>
      <c r="O227" s="2" t="s">
        <v>688</v>
      </c>
      <c r="P227" s="2" t="s">
        <v>49</v>
      </c>
      <c r="Q227" s="2" t="s">
        <v>689</v>
      </c>
      <c r="R227" s="2" t="s">
        <v>35</v>
      </c>
      <c r="S227" s="5">
        <v>5.39046671E8</v>
      </c>
      <c r="T227" s="2" t="s">
        <v>974</v>
      </c>
      <c r="U227" s="2" t="s">
        <v>113</v>
      </c>
      <c r="V227" s="2" t="s">
        <v>692</v>
      </c>
      <c r="W227" s="2" t="s">
        <v>478</v>
      </c>
      <c r="X227" s="2" t="s">
        <v>975</v>
      </c>
      <c r="Y227" s="2" t="s">
        <v>976</v>
      </c>
    </row>
    <row r="228">
      <c r="A228" s="1" t="b">
        <v>0</v>
      </c>
      <c r="B228" s="1" t="s">
        <v>104</v>
      </c>
      <c r="C228" s="1"/>
      <c r="D228" s="1"/>
      <c r="E228" s="1" t="s">
        <v>43</v>
      </c>
      <c r="F228" s="1"/>
      <c r="G228" s="2" t="s">
        <v>27</v>
      </c>
      <c r="H228" s="3"/>
      <c r="I228" s="4" t="s">
        <v>979</v>
      </c>
      <c r="J228" s="2" t="s">
        <v>980</v>
      </c>
      <c r="K228" s="5">
        <v>1.0</v>
      </c>
      <c r="L228" s="2" t="s">
        <v>686</v>
      </c>
      <c r="M228" s="6" t="b">
        <v>1</v>
      </c>
      <c r="N228" s="2" t="s">
        <v>973</v>
      </c>
      <c r="O228" s="2" t="s">
        <v>688</v>
      </c>
      <c r="P228" s="2" t="s">
        <v>49</v>
      </c>
      <c r="Q228" s="2" t="s">
        <v>689</v>
      </c>
      <c r="R228" s="2" t="s">
        <v>35</v>
      </c>
      <c r="S228" s="5">
        <v>5.39047075E8</v>
      </c>
      <c r="T228" s="2" t="s">
        <v>981</v>
      </c>
      <c r="U228" s="2" t="s">
        <v>113</v>
      </c>
      <c r="V228" s="2" t="s">
        <v>692</v>
      </c>
      <c r="W228" s="2" t="s">
        <v>478</v>
      </c>
      <c r="X228" s="2" t="s">
        <v>975</v>
      </c>
      <c r="Y228" s="2" t="s">
        <v>976</v>
      </c>
    </row>
    <row r="229">
      <c r="A229" s="1" t="b">
        <v>0</v>
      </c>
      <c r="B229" s="1" t="s">
        <v>104</v>
      </c>
      <c r="C229" s="1"/>
      <c r="D229" s="1"/>
      <c r="E229" s="1" t="s">
        <v>43</v>
      </c>
      <c r="F229" s="1"/>
      <c r="G229" s="2" t="s">
        <v>27</v>
      </c>
      <c r="H229" s="3"/>
      <c r="I229" s="4" t="s">
        <v>982</v>
      </c>
      <c r="J229" s="2" t="s">
        <v>983</v>
      </c>
      <c r="K229" s="5">
        <v>1.0</v>
      </c>
      <c r="L229" s="2" t="s">
        <v>686</v>
      </c>
      <c r="M229" s="6" t="b">
        <v>1</v>
      </c>
      <c r="N229" s="2" t="s">
        <v>973</v>
      </c>
      <c r="O229" s="2" t="s">
        <v>688</v>
      </c>
      <c r="P229" s="2" t="s">
        <v>49</v>
      </c>
      <c r="Q229" s="2" t="s">
        <v>689</v>
      </c>
      <c r="R229" s="2" t="s">
        <v>35</v>
      </c>
      <c r="S229" s="5">
        <v>5.39048696E8</v>
      </c>
      <c r="T229" s="2" t="s">
        <v>974</v>
      </c>
      <c r="U229" s="2" t="s">
        <v>113</v>
      </c>
      <c r="V229" s="2" t="s">
        <v>692</v>
      </c>
      <c r="W229" s="2" t="s">
        <v>478</v>
      </c>
      <c r="X229" s="2" t="s">
        <v>975</v>
      </c>
      <c r="Y229" s="2" t="s">
        <v>976</v>
      </c>
    </row>
    <row r="230">
      <c r="A230" s="1" t="b">
        <v>0</v>
      </c>
      <c r="B230" s="1" t="s">
        <v>104</v>
      </c>
      <c r="C230" s="1"/>
      <c r="D230" s="1"/>
      <c r="E230" s="1" t="s">
        <v>43</v>
      </c>
      <c r="F230" s="1"/>
      <c r="G230" s="2" t="s">
        <v>27</v>
      </c>
      <c r="H230" s="3"/>
      <c r="I230" s="4" t="s">
        <v>984</v>
      </c>
      <c r="J230" s="2" t="s">
        <v>985</v>
      </c>
      <c r="K230" s="5">
        <v>1.0</v>
      </c>
      <c r="L230" s="2" t="s">
        <v>686</v>
      </c>
      <c r="M230" s="6" t="b">
        <v>1</v>
      </c>
      <c r="N230" s="2" t="s">
        <v>973</v>
      </c>
      <c r="O230" s="2" t="s">
        <v>688</v>
      </c>
      <c r="P230" s="2" t="s">
        <v>49</v>
      </c>
      <c r="Q230" s="2" t="s">
        <v>689</v>
      </c>
      <c r="R230" s="2" t="s">
        <v>35</v>
      </c>
      <c r="S230" s="5">
        <v>5.39049651E8</v>
      </c>
      <c r="T230" s="2" t="s">
        <v>981</v>
      </c>
      <c r="U230" s="2" t="s">
        <v>113</v>
      </c>
      <c r="V230" s="2" t="s">
        <v>692</v>
      </c>
      <c r="W230" s="2" t="s">
        <v>478</v>
      </c>
      <c r="X230" s="2" t="s">
        <v>975</v>
      </c>
      <c r="Y230" s="2" t="s">
        <v>976</v>
      </c>
    </row>
    <row r="231">
      <c r="A231" s="1" t="b">
        <v>0</v>
      </c>
      <c r="B231" s="1" t="s">
        <v>104</v>
      </c>
      <c r="C231" s="1"/>
      <c r="D231" s="1"/>
      <c r="E231" s="1" t="s">
        <v>43</v>
      </c>
      <c r="F231" s="1"/>
      <c r="G231" s="2" t="s">
        <v>27</v>
      </c>
      <c r="H231" s="3"/>
      <c r="I231" s="4" t="s">
        <v>986</v>
      </c>
      <c r="J231" s="2" t="s">
        <v>987</v>
      </c>
      <c r="K231" s="5">
        <v>1.0</v>
      </c>
      <c r="L231" s="2" t="s">
        <v>686</v>
      </c>
      <c r="M231" s="6" t="b">
        <v>1</v>
      </c>
      <c r="N231" s="2" t="s">
        <v>973</v>
      </c>
      <c r="O231" s="2" t="s">
        <v>688</v>
      </c>
      <c r="P231" s="2" t="s">
        <v>49</v>
      </c>
      <c r="Q231" s="2" t="s">
        <v>689</v>
      </c>
      <c r="R231" s="2" t="s">
        <v>35</v>
      </c>
      <c r="S231" s="5">
        <v>5.39050203E8</v>
      </c>
      <c r="T231" s="2" t="s">
        <v>981</v>
      </c>
      <c r="U231" s="2" t="s">
        <v>113</v>
      </c>
      <c r="V231" s="2" t="s">
        <v>692</v>
      </c>
      <c r="W231" s="2" t="s">
        <v>478</v>
      </c>
      <c r="X231" s="2" t="s">
        <v>975</v>
      </c>
      <c r="Y231" s="2" t="s">
        <v>976</v>
      </c>
    </row>
    <row r="232">
      <c r="A232" s="1" t="b">
        <v>0</v>
      </c>
      <c r="B232" s="1" t="s">
        <v>104</v>
      </c>
      <c r="C232" s="1"/>
      <c r="D232" s="1"/>
      <c r="E232" s="1" t="s">
        <v>43</v>
      </c>
      <c r="F232" s="1"/>
      <c r="G232" s="2" t="s">
        <v>27</v>
      </c>
      <c r="H232" s="3"/>
      <c r="I232" s="4" t="s">
        <v>988</v>
      </c>
      <c r="J232" s="2" t="s">
        <v>989</v>
      </c>
      <c r="K232" s="5">
        <v>1.0</v>
      </c>
      <c r="L232" s="2" t="s">
        <v>686</v>
      </c>
      <c r="M232" s="6" t="b">
        <v>1</v>
      </c>
      <c r="N232" s="2" t="s">
        <v>973</v>
      </c>
      <c r="O232" s="2" t="s">
        <v>688</v>
      </c>
      <c r="P232" s="2" t="s">
        <v>49</v>
      </c>
      <c r="Q232" s="2" t="s">
        <v>689</v>
      </c>
      <c r="R232" s="2" t="s">
        <v>35</v>
      </c>
      <c r="S232" s="5">
        <v>5.39051309E8</v>
      </c>
      <c r="T232" s="2" t="s">
        <v>981</v>
      </c>
      <c r="U232" s="2" t="s">
        <v>113</v>
      </c>
      <c r="V232" s="2" t="s">
        <v>692</v>
      </c>
      <c r="W232" s="2" t="s">
        <v>478</v>
      </c>
      <c r="X232" s="2" t="s">
        <v>975</v>
      </c>
      <c r="Y232" s="2" t="s">
        <v>976</v>
      </c>
    </row>
    <row r="233">
      <c r="A233" s="1" t="b">
        <v>0</v>
      </c>
      <c r="B233" s="1" t="s">
        <v>104</v>
      </c>
      <c r="C233" s="1"/>
      <c r="D233" s="1"/>
      <c r="E233" s="1" t="s">
        <v>43</v>
      </c>
      <c r="F233" s="1"/>
      <c r="G233" s="2" t="s">
        <v>27</v>
      </c>
      <c r="H233" s="3"/>
      <c r="I233" s="4" t="s">
        <v>990</v>
      </c>
      <c r="J233" s="2" t="s">
        <v>991</v>
      </c>
      <c r="K233" s="5">
        <v>1.0</v>
      </c>
      <c r="L233" s="2" t="s">
        <v>686</v>
      </c>
      <c r="M233" s="6" t="b">
        <v>1</v>
      </c>
      <c r="N233" s="2" t="s">
        <v>973</v>
      </c>
      <c r="O233" s="2" t="s">
        <v>688</v>
      </c>
      <c r="P233" s="2" t="s">
        <v>49</v>
      </c>
      <c r="Q233" s="2" t="s">
        <v>689</v>
      </c>
      <c r="R233" s="2" t="s">
        <v>35</v>
      </c>
      <c r="S233" s="5">
        <v>5.3905146E8</v>
      </c>
      <c r="T233" s="2" t="s">
        <v>974</v>
      </c>
      <c r="U233" s="2" t="s">
        <v>113</v>
      </c>
      <c r="V233" s="2" t="s">
        <v>692</v>
      </c>
      <c r="W233" s="2" t="s">
        <v>478</v>
      </c>
      <c r="X233" s="2" t="s">
        <v>975</v>
      </c>
      <c r="Y233" s="2" t="s">
        <v>976</v>
      </c>
    </row>
    <row r="234">
      <c r="A234" s="1" t="b">
        <v>0</v>
      </c>
      <c r="B234" s="1" t="s">
        <v>104</v>
      </c>
      <c r="C234" s="1"/>
      <c r="D234" s="1"/>
      <c r="E234" s="1" t="s">
        <v>43</v>
      </c>
      <c r="F234" s="1"/>
      <c r="G234" s="2" t="s">
        <v>27</v>
      </c>
      <c r="H234" s="3"/>
      <c r="I234" s="4" t="s">
        <v>992</v>
      </c>
      <c r="J234" s="2" t="s">
        <v>993</v>
      </c>
      <c r="K234" s="5">
        <v>1.0</v>
      </c>
      <c r="L234" s="2" t="s">
        <v>686</v>
      </c>
      <c r="M234" s="6" t="b">
        <v>1</v>
      </c>
      <c r="N234" s="2" t="s">
        <v>994</v>
      </c>
      <c r="O234" s="2" t="s">
        <v>688</v>
      </c>
      <c r="P234" s="2" t="s">
        <v>49</v>
      </c>
      <c r="Q234" s="2" t="s">
        <v>689</v>
      </c>
      <c r="R234" s="2" t="s">
        <v>35</v>
      </c>
      <c r="S234" s="2" t="s">
        <v>995</v>
      </c>
      <c r="T234" s="2" t="s">
        <v>996</v>
      </c>
      <c r="U234" s="2" t="s">
        <v>113</v>
      </c>
      <c r="V234" s="2" t="s">
        <v>692</v>
      </c>
      <c r="W234" s="2" t="s">
        <v>478</v>
      </c>
      <c r="X234" s="2" t="s">
        <v>997</v>
      </c>
      <c r="Y234" s="2" t="s">
        <v>998</v>
      </c>
    </row>
    <row r="235">
      <c r="A235" s="1" t="b">
        <v>0</v>
      </c>
      <c r="B235" s="1" t="s">
        <v>104</v>
      </c>
      <c r="C235" s="1"/>
      <c r="D235" s="1"/>
      <c r="E235" s="1" t="s">
        <v>43</v>
      </c>
      <c r="F235" s="1"/>
      <c r="G235" s="2" t="s">
        <v>27</v>
      </c>
      <c r="H235" s="3"/>
      <c r="I235" s="4" t="s">
        <v>999</v>
      </c>
      <c r="J235" s="2" t="s">
        <v>1000</v>
      </c>
      <c r="K235" s="5">
        <v>1.0</v>
      </c>
      <c r="L235" s="2" t="s">
        <v>686</v>
      </c>
      <c r="M235" s="6" t="b">
        <v>1</v>
      </c>
      <c r="N235" s="2" t="s">
        <v>994</v>
      </c>
      <c r="O235" s="2" t="s">
        <v>688</v>
      </c>
      <c r="P235" s="2" t="s">
        <v>49</v>
      </c>
      <c r="Q235" s="2" t="s">
        <v>689</v>
      </c>
      <c r="R235" s="2" t="s">
        <v>35</v>
      </c>
      <c r="S235" s="2" t="s">
        <v>1001</v>
      </c>
      <c r="T235" s="2" t="s">
        <v>1002</v>
      </c>
      <c r="U235" s="2" t="s">
        <v>113</v>
      </c>
      <c r="V235" s="2" t="s">
        <v>692</v>
      </c>
      <c r="W235" s="2" t="s">
        <v>478</v>
      </c>
      <c r="X235" s="2" t="s">
        <v>997</v>
      </c>
      <c r="Y235" s="2" t="s">
        <v>998</v>
      </c>
    </row>
    <row r="236">
      <c r="A236" s="1" t="b">
        <v>0</v>
      </c>
      <c r="B236" s="1" t="s">
        <v>104</v>
      </c>
      <c r="C236" s="1"/>
      <c r="D236" s="1"/>
      <c r="E236" s="1" t="s">
        <v>43</v>
      </c>
      <c r="F236" s="1"/>
      <c r="G236" s="2" t="s">
        <v>27</v>
      </c>
      <c r="H236" s="3"/>
      <c r="I236" s="4" t="s">
        <v>1003</v>
      </c>
      <c r="J236" s="2" t="s">
        <v>1004</v>
      </c>
      <c r="K236" s="5">
        <v>1.0</v>
      </c>
      <c r="L236" s="2" t="s">
        <v>686</v>
      </c>
      <c r="M236" s="6" t="b">
        <v>1</v>
      </c>
      <c r="N236" s="2" t="s">
        <v>994</v>
      </c>
      <c r="O236" s="2" t="s">
        <v>688</v>
      </c>
      <c r="P236" s="2" t="s">
        <v>49</v>
      </c>
      <c r="Q236" s="2" t="s">
        <v>689</v>
      </c>
      <c r="R236" s="2" t="s">
        <v>35</v>
      </c>
      <c r="S236" s="2" t="s">
        <v>1005</v>
      </c>
      <c r="T236" s="2" t="s">
        <v>1006</v>
      </c>
      <c r="U236" s="2" t="s">
        <v>113</v>
      </c>
      <c r="V236" s="2" t="s">
        <v>692</v>
      </c>
      <c r="W236" s="2" t="s">
        <v>478</v>
      </c>
      <c r="X236" s="2" t="s">
        <v>997</v>
      </c>
      <c r="Y236" s="2" t="s">
        <v>998</v>
      </c>
    </row>
    <row r="237">
      <c r="A237" s="1" t="b">
        <v>0</v>
      </c>
      <c r="B237" s="1" t="s">
        <v>104</v>
      </c>
      <c r="C237" s="1"/>
      <c r="D237" s="1"/>
      <c r="E237" s="1" t="s">
        <v>43</v>
      </c>
      <c r="F237" s="1"/>
      <c r="G237" s="2" t="s">
        <v>27</v>
      </c>
      <c r="H237" s="3"/>
      <c r="I237" s="4" t="s">
        <v>1007</v>
      </c>
      <c r="J237" s="2" t="s">
        <v>1008</v>
      </c>
      <c r="K237" s="5">
        <v>1.0</v>
      </c>
      <c r="L237" s="2" t="s">
        <v>686</v>
      </c>
      <c r="M237" s="6" t="b">
        <v>1</v>
      </c>
      <c r="N237" s="2" t="s">
        <v>994</v>
      </c>
      <c r="O237" s="2" t="s">
        <v>688</v>
      </c>
      <c r="P237" s="2" t="s">
        <v>49</v>
      </c>
      <c r="Q237" s="2" t="s">
        <v>689</v>
      </c>
      <c r="R237" s="2" t="s">
        <v>35</v>
      </c>
      <c r="S237" s="2" t="s">
        <v>1009</v>
      </c>
      <c r="T237" s="2" t="s">
        <v>1010</v>
      </c>
      <c r="U237" s="2" t="s">
        <v>113</v>
      </c>
      <c r="V237" s="2" t="s">
        <v>692</v>
      </c>
      <c r="W237" s="2" t="s">
        <v>478</v>
      </c>
      <c r="X237" s="2" t="s">
        <v>997</v>
      </c>
      <c r="Y237" s="2" t="s">
        <v>998</v>
      </c>
    </row>
    <row r="238">
      <c r="A238" s="1" t="b">
        <v>0</v>
      </c>
      <c r="B238" s="1" t="s">
        <v>104</v>
      </c>
      <c r="C238" s="1"/>
      <c r="D238" s="1"/>
      <c r="E238" s="1" t="s">
        <v>43</v>
      </c>
      <c r="F238" s="1"/>
      <c r="G238" s="2" t="s">
        <v>27</v>
      </c>
      <c r="H238" s="3"/>
      <c r="I238" s="4" t="s">
        <v>1011</v>
      </c>
      <c r="J238" s="2" t="s">
        <v>1012</v>
      </c>
      <c r="K238" s="5">
        <v>1.0</v>
      </c>
      <c r="L238" s="2" t="s">
        <v>686</v>
      </c>
      <c r="M238" s="6" t="b">
        <v>1</v>
      </c>
      <c r="N238" s="2" t="s">
        <v>994</v>
      </c>
      <c r="O238" s="2" t="s">
        <v>688</v>
      </c>
      <c r="P238" s="2" t="s">
        <v>49</v>
      </c>
      <c r="Q238" s="2" t="s">
        <v>689</v>
      </c>
      <c r="R238" s="2" t="s">
        <v>35</v>
      </c>
      <c r="S238" s="2" t="s">
        <v>1013</v>
      </c>
      <c r="T238" s="2" t="s">
        <v>1014</v>
      </c>
      <c r="U238" s="2" t="s">
        <v>113</v>
      </c>
      <c r="V238" s="2" t="s">
        <v>692</v>
      </c>
      <c r="W238" s="2" t="s">
        <v>478</v>
      </c>
      <c r="X238" s="2" t="s">
        <v>997</v>
      </c>
      <c r="Y238" s="2" t="s">
        <v>998</v>
      </c>
    </row>
    <row r="239">
      <c r="A239" s="1" t="b">
        <v>0</v>
      </c>
      <c r="B239" s="1" t="s">
        <v>104</v>
      </c>
      <c r="C239" s="1"/>
      <c r="D239" s="1"/>
      <c r="E239" s="1" t="s">
        <v>43</v>
      </c>
      <c r="F239" s="1"/>
      <c r="G239" s="2" t="s">
        <v>27</v>
      </c>
      <c r="H239" s="3"/>
      <c r="I239" s="4" t="s">
        <v>1015</v>
      </c>
      <c r="J239" s="2" t="s">
        <v>1016</v>
      </c>
      <c r="K239" s="5">
        <v>1.0</v>
      </c>
      <c r="L239" s="2" t="s">
        <v>686</v>
      </c>
      <c r="M239" s="6" t="b">
        <v>1</v>
      </c>
      <c r="N239" s="2" t="s">
        <v>994</v>
      </c>
      <c r="O239" s="2" t="s">
        <v>688</v>
      </c>
      <c r="P239" s="2" t="s">
        <v>49</v>
      </c>
      <c r="Q239" s="2" t="s">
        <v>689</v>
      </c>
      <c r="R239" s="2" t="s">
        <v>35</v>
      </c>
      <c r="S239" s="2" t="s">
        <v>1017</v>
      </c>
      <c r="T239" s="2" t="s">
        <v>1018</v>
      </c>
      <c r="U239" s="2" t="s">
        <v>113</v>
      </c>
      <c r="V239" s="2" t="s">
        <v>692</v>
      </c>
      <c r="W239" s="2" t="s">
        <v>478</v>
      </c>
      <c r="X239" s="2" t="s">
        <v>997</v>
      </c>
      <c r="Y239" s="2" t="s">
        <v>998</v>
      </c>
    </row>
    <row r="240">
      <c r="A240" s="1" t="b">
        <v>0</v>
      </c>
      <c r="B240" s="1" t="s">
        <v>104</v>
      </c>
      <c r="C240" s="1"/>
      <c r="D240" s="1"/>
      <c r="E240" s="1" t="s">
        <v>43</v>
      </c>
      <c r="F240" s="1"/>
      <c r="G240" s="2" t="s">
        <v>27</v>
      </c>
      <c r="H240" s="3"/>
      <c r="I240" s="4" t="s">
        <v>1019</v>
      </c>
      <c r="J240" s="2" t="s">
        <v>1020</v>
      </c>
      <c r="K240" s="5">
        <v>1.0</v>
      </c>
      <c r="L240" s="2" t="s">
        <v>686</v>
      </c>
      <c r="M240" s="6" t="b">
        <v>1</v>
      </c>
      <c r="N240" s="2" t="s">
        <v>994</v>
      </c>
      <c r="O240" s="2" t="s">
        <v>688</v>
      </c>
      <c r="P240" s="2" t="s">
        <v>49</v>
      </c>
      <c r="Q240" s="2" t="s">
        <v>689</v>
      </c>
      <c r="R240" s="2" t="s">
        <v>35</v>
      </c>
      <c r="S240" s="2" t="s">
        <v>1021</v>
      </c>
      <c r="T240" s="2" t="s">
        <v>1022</v>
      </c>
      <c r="U240" s="2" t="s">
        <v>113</v>
      </c>
      <c r="V240" s="2" t="s">
        <v>692</v>
      </c>
      <c r="W240" s="2" t="s">
        <v>478</v>
      </c>
      <c r="X240" s="2" t="s">
        <v>997</v>
      </c>
      <c r="Y240" s="2" t="s">
        <v>998</v>
      </c>
    </row>
    <row r="241">
      <c r="A241" s="1" t="b">
        <v>0</v>
      </c>
      <c r="B241" s="1" t="s">
        <v>104</v>
      </c>
      <c r="C241" s="1"/>
      <c r="D241" s="1"/>
      <c r="E241" s="1" t="s">
        <v>43</v>
      </c>
      <c r="F241" s="1"/>
      <c r="G241" s="2" t="s">
        <v>27</v>
      </c>
      <c r="H241" s="3"/>
      <c r="I241" s="4" t="s">
        <v>1023</v>
      </c>
      <c r="J241" s="2" t="s">
        <v>1024</v>
      </c>
      <c r="K241" s="5">
        <v>1.0</v>
      </c>
      <c r="L241" s="2" t="s">
        <v>686</v>
      </c>
      <c r="M241" s="6" t="b">
        <v>1</v>
      </c>
      <c r="N241" s="2" t="s">
        <v>994</v>
      </c>
      <c r="O241" s="2" t="s">
        <v>688</v>
      </c>
      <c r="P241" s="2" t="s">
        <v>49</v>
      </c>
      <c r="Q241" s="2" t="s">
        <v>689</v>
      </c>
      <c r="R241" s="2" t="s">
        <v>35</v>
      </c>
      <c r="S241" s="2" t="s">
        <v>1025</v>
      </c>
      <c r="T241" s="2" t="s">
        <v>1026</v>
      </c>
      <c r="U241" s="2" t="s">
        <v>113</v>
      </c>
      <c r="V241" s="2" t="s">
        <v>692</v>
      </c>
      <c r="W241" s="2" t="s">
        <v>478</v>
      </c>
      <c r="X241" s="2" t="s">
        <v>997</v>
      </c>
      <c r="Y241" s="2" t="s">
        <v>998</v>
      </c>
    </row>
    <row r="242">
      <c r="A242" s="1" t="b">
        <v>0</v>
      </c>
      <c r="B242" s="1" t="s">
        <v>104</v>
      </c>
      <c r="C242" s="1"/>
      <c r="D242" s="1"/>
      <c r="E242" s="1" t="s">
        <v>43</v>
      </c>
      <c r="F242" s="1"/>
      <c r="G242" s="2" t="s">
        <v>27</v>
      </c>
      <c r="H242" s="3"/>
      <c r="I242" s="4" t="s">
        <v>1027</v>
      </c>
      <c r="J242" s="2" t="s">
        <v>1028</v>
      </c>
      <c r="K242" s="5">
        <v>1.0</v>
      </c>
      <c r="L242" s="2" t="s">
        <v>686</v>
      </c>
      <c r="M242" s="6" t="b">
        <v>1</v>
      </c>
      <c r="N242" s="2" t="s">
        <v>994</v>
      </c>
      <c r="O242" s="2" t="s">
        <v>688</v>
      </c>
      <c r="P242" s="2" t="s">
        <v>49</v>
      </c>
      <c r="Q242" s="2" t="s">
        <v>689</v>
      </c>
      <c r="R242" s="2" t="s">
        <v>35</v>
      </c>
      <c r="S242" s="2" t="s">
        <v>1029</v>
      </c>
      <c r="T242" s="2" t="s">
        <v>1030</v>
      </c>
      <c r="U242" s="2" t="s">
        <v>113</v>
      </c>
      <c r="V242" s="2" t="s">
        <v>692</v>
      </c>
      <c r="W242" s="2" t="s">
        <v>478</v>
      </c>
      <c r="X242" s="2" t="s">
        <v>997</v>
      </c>
      <c r="Y242" s="2" t="s">
        <v>998</v>
      </c>
    </row>
    <row r="243">
      <c r="A243" s="1" t="b">
        <v>0</v>
      </c>
      <c r="B243" s="1" t="s">
        <v>104</v>
      </c>
      <c r="C243" s="1"/>
      <c r="D243" s="1"/>
      <c r="E243" s="1" t="s">
        <v>43</v>
      </c>
      <c r="F243" s="1"/>
      <c r="G243" s="2" t="s">
        <v>27</v>
      </c>
      <c r="H243" s="3"/>
      <c r="I243" s="4" t="s">
        <v>1031</v>
      </c>
      <c r="J243" s="2" t="s">
        <v>1032</v>
      </c>
      <c r="K243" s="5">
        <v>1.0</v>
      </c>
      <c r="L243" s="2" t="s">
        <v>686</v>
      </c>
      <c r="M243" s="6" t="b">
        <v>1</v>
      </c>
      <c r="N243" s="2" t="s">
        <v>994</v>
      </c>
      <c r="O243" s="2" t="s">
        <v>688</v>
      </c>
      <c r="P243" s="2" t="s">
        <v>49</v>
      </c>
      <c r="Q243" s="2" t="s">
        <v>689</v>
      </c>
      <c r="R243" s="2" t="s">
        <v>35</v>
      </c>
      <c r="S243" s="2" t="s">
        <v>1033</v>
      </c>
      <c r="T243" s="2" t="s">
        <v>1034</v>
      </c>
      <c r="U243" s="2" t="s">
        <v>113</v>
      </c>
      <c r="V243" s="2" t="s">
        <v>692</v>
      </c>
      <c r="W243" s="2" t="s">
        <v>478</v>
      </c>
      <c r="X243" s="2" t="s">
        <v>997</v>
      </c>
      <c r="Y243" s="2" t="s">
        <v>998</v>
      </c>
    </row>
    <row r="244">
      <c r="A244" s="1" t="b">
        <v>0</v>
      </c>
      <c r="B244" s="1" t="s">
        <v>104</v>
      </c>
      <c r="C244" s="1"/>
      <c r="D244" s="1"/>
      <c r="E244" s="1" t="s">
        <v>43</v>
      </c>
      <c r="F244" s="1"/>
      <c r="G244" s="2" t="s">
        <v>27</v>
      </c>
      <c r="H244" s="3"/>
      <c r="I244" s="4" t="s">
        <v>1035</v>
      </c>
      <c r="J244" s="2" t="s">
        <v>1036</v>
      </c>
      <c r="K244" s="5">
        <v>1.0</v>
      </c>
      <c r="L244" s="2" t="s">
        <v>686</v>
      </c>
      <c r="M244" s="6" t="b">
        <v>1</v>
      </c>
      <c r="N244" s="2" t="s">
        <v>994</v>
      </c>
      <c r="O244" s="2" t="s">
        <v>688</v>
      </c>
      <c r="P244" s="2" t="s">
        <v>49</v>
      </c>
      <c r="Q244" s="2" t="s">
        <v>689</v>
      </c>
      <c r="R244" s="2" t="s">
        <v>35</v>
      </c>
      <c r="S244" s="2" t="s">
        <v>1037</v>
      </c>
      <c r="T244" s="2" t="s">
        <v>1038</v>
      </c>
      <c r="U244" s="2" t="s">
        <v>113</v>
      </c>
      <c r="V244" s="2" t="s">
        <v>692</v>
      </c>
      <c r="W244" s="2" t="s">
        <v>478</v>
      </c>
      <c r="X244" s="2" t="s">
        <v>997</v>
      </c>
      <c r="Y244" s="2" t="s">
        <v>998</v>
      </c>
    </row>
    <row r="245">
      <c r="A245" s="1" t="b">
        <v>0</v>
      </c>
      <c r="B245" s="1" t="s">
        <v>104</v>
      </c>
      <c r="C245" s="1"/>
      <c r="D245" s="1"/>
      <c r="E245" s="1" t="s">
        <v>43</v>
      </c>
      <c r="F245" s="1"/>
      <c r="G245" s="2" t="s">
        <v>27</v>
      </c>
      <c r="H245" s="3"/>
      <c r="I245" s="4" t="s">
        <v>1039</v>
      </c>
      <c r="J245" s="2" t="s">
        <v>1040</v>
      </c>
      <c r="K245" s="5">
        <v>1.0</v>
      </c>
      <c r="L245" s="2" t="s">
        <v>686</v>
      </c>
      <c r="M245" s="6" t="b">
        <v>1</v>
      </c>
      <c r="N245" s="2" t="s">
        <v>994</v>
      </c>
      <c r="O245" s="2" t="s">
        <v>688</v>
      </c>
      <c r="P245" s="2" t="s">
        <v>49</v>
      </c>
      <c r="Q245" s="2" t="s">
        <v>689</v>
      </c>
      <c r="R245" s="2" t="s">
        <v>35</v>
      </c>
      <c r="S245" s="2" t="s">
        <v>1041</v>
      </c>
      <c r="T245" s="2" t="s">
        <v>1042</v>
      </c>
      <c r="U245" s="2" t="s">
        <v>113</v>
      </c>
      <c r="V245" s="2" t="s">
        <v>692</v>
      </c>
      <c r="W245" s="2" t="s">
        <v>478</v>
      </c>
      <c r="X245" s="2" t="s">
        <v>997</v>
      </c>
      <c r="Y245" s="2" t="s">
        <v>998</v>
      </c>
    </row>
    <row r="246">
      <c r="A246" s="1" t="b">
        <v>0</v>
      </c>
      <c r="B246" s="1" t="s">
        <v>104</v>
      </c>
      <c r="C246" s="1"/>
      <c r="D246" s="1"/>
      <c r="E246" s="1" t="s">
        <v>43</v>
      </c>
      <c r="F246" s="1"/>
      <c r="G246" s="2" t="s">
        <v>27</v>
      </c>
      <c r="H246" s="3"/>
      <c r="I246" s="4" t="s">
        <v>1043</v>
      </c>
      <c r="J246" s="2" t="s">
        <v>1044</v>
      </c>
      <c r="K246" s="5">
        <v>1.0</v>
      </c>
      <c r="L246" s="2" t="s">
        <v>686</v>
      </c>
      <c r="M246" s="6" t="b">
        <v>1</v>
      </c>
      <c r="N246" s="2" t="s">
        <v>994</v>
      </c>
      <c r="O246" s="2" t="s">
        <v>688</v>
      </c>
      <c r="P246" s="2" t="s">
        <v>49</v>
      </c>
      <c r="Q246" s="2" t="s">
        <v>689</v>
      </c>
      <c r="R246" s="2" t="s">
        <v>35</v>
      </c>
      <c r="S246" s="2" t="s">
        <v>1045</v>
      </c>
      <c r="T246" s="2" t="s">
        <v>1046</v>
      </c>
      <c r="U246" s="2" t="s">
        <v>113</v>
      </c>
      <c r="V246" s="2" t="s">
        <v>692</v>
      </c>
      <c r="W246" s="2" t="s">
        <v>478</v>
      </c>
      <c r="X246" s="2" t="s">
        <v>997</v>
      </c>
      <c r="Y246" s="2" t="s">
        <v>998</v>
      </c>
    </row>
    <row r="247">
      <c r="A247" s="1" t="b">
        <v>0</v>
      </c>
      <c r="B247" s="1" t="s">
        <v>104</v>
      </c>
      <c r="C247" s="1"/>
      <c r="D247" s="1"/>
      <c r="E247" s="1" t="s">
        <v>43</v>
      </c>
      <c r="F247" s="1"/>
      <c r="G247" s="2" t="s">
        <v>27</v>
      </c>
      <c r="H247" s="3"/>
      <c r="I247" s="4" t="s">
        <v>1047</v>
      </c>
      <c r="J247" s="2" t="s">
        <v>1048</v>
      </c>
      <c r="K247" s="5">
        <v>1.0</v>
      </c>
      <c r="L247" s="2" t="s">
        <v>686</v>
      </c>
      <c r="M247" s="6" t="b">
        <v>1</v>
      </c>
      <c r="N247" s="2" t="s">
        <v>994</v>
      </c>
      <c r="O247" s="2" t="s">
        <v>688</v>
      </c>
      <c r="P247" s="2" t="s">
        <v>49</v>
      </c>
      <c r="Q247" s="2" t="s">
        <v>689</v>
      </c>
      <c r="R247" s="2" t="s">
        <v>35</v>
      </c>
      <c r="S247" s="2" t="s">
        <v>1049</v>
      </c>
      <c r="T247" s="2" t="s">
        <v>1050</v>
      </c>
      <c r="U247" s="2" t="s">
        <v>113</v>
      </c>
      <c r="V247" s="2" t="s">
        <v>692</v>
      </c>
      <c r="W247" s="2" t="s">
        <v>478</v>
      </c>
      <c r="X247" s="2" t="s">
        <v>997</v>
      </c>
      <c r="Y247" s="2" t="s">
        <v>998</v>
      </c>
    </row>
    <row r="248">
      <c r="A248" s="1" t="b">
        <v>0</v>
      </c>
      <c r="B248" s="1" t="s">
        <v>104</v>
      </c>
      <c r="C248" s="1"/>
      <c r="D248" s="1"/>
      <c r="E248" s="1" t="s">
        <v>43</v>
      </c>
      <c r="F248" s="1"/>
      <c r="G248" s="2" t="s">
        <v>27</v>
      </c>
      <c r="H248" s="3"/>
      <c r="I248" s="4" t="s">
        <v>1051</v>
      </c>
      <c r="J248" s="2" t="s">
        <v>1052</v>
      </c>
      <c r="K248" s="5">
        <v>1.0</v>
      </c>
      <c r="L248" s="2" t="s">
        <v>686</v>
      </c>
      <c r="M248" s="6" t="b">
        <v>1</v>
      </c>
      <c r="N248" s="2" t="s">
        <v>994</v>
      </c>
      <c r="O248" s="2" t="s">
        <v>688</v>
      </c>
      <c r="P248" s="2" t="s">
        <v>49</v>
      </c>
      <c r="Q248" s="2" t="s">
        <v>689</v>
      </c>
      <c r="R248" s="2" t="s">
        <v>35</v>
      </c>
      <c r="S248" s="2" t="s">
        <v>1053</v>
      </c>
      <c r="T248" s="2" t="s">
        <v>1054</v>
      </c>
      <c r="U248" s="2" t="s">
        <v>113</v>
      </c>
      <c r="V248" s="2" t="s">
        <v>692</v>
      </c>
      <c r="W248" s="2" t="s">
        <v>478</v>
      </c>
      <c r="X248" s="2" t="s">
        <v>997</v>
      </c>
      <c r="Y248" s="2" t="s">
        <v>998</v>
      </c>
    </row>
    <row r="249">
      <c r="A249" s="1" t="b">
        <v>0</v>
      </c>
      <c r="B249" s="1" t="s">
        <v>104</v>
      </c>
      <c r="C249" s="1"/>
      <c r="D249" s="1"/>
      <c r="E249" s="1" t="s">
        <v>43</v>
      </c>
      <c r="F249" s="1"/>
      <c r="G249" s="2" t="s">
        <v>27</v>
      </c>
      <c r="H249" s="3"/>
      <c r="I249" s="4" t="s">
        <v>1055</v>
      </c>
      <c r="J249" s="2" t="s">
        <v>1056</v>
      </c>
      <c r="K249" s="5">
        <v>1.0</v>
      </c>
      <c r="L249" s="2" t="s">
        <v>686</v>
      </c>
      <c r="M249" s="6" t="b">
        <v>1</v>
      </c>
      <c r="N249" s="2" t="s">
        <v>994</v>
      </c>
      <c r="O249" s="2" t="s">
        <v>688</v>
      </c>
      <c r="P249" s="2" t="s">
        <v>49</v>
      </c>
      <c r="Q249" s="2" t="s">
        <v>689</v>
      </c>
      <c r="R249" s="2" t="s">
        <v>35</v>
      </c>
      <c r="S249" s="2" t="s">
        <v>1057</v>
      </c>
      <c r="T249" s="2" t="s">
        <v>1058</v>
      </c>
      <c r="U249" s="2" t="s">
        <v>113</v>
      </c>
      <c r="V249" s="2" t="s">
        <v>692</v>
      </c>
      <c r="W249" s="2" t="s">
        <v>478</v>
      </c>
      <c r="X249" s="2" t="s">
        <v>997</v>
      </c>
      <c r="Y249" s="2" t="s">
        <v>998</v>
      </c>
    </row>
    <row r="250">
      <c r="A250" s="1" t="b">
        <v>0</v>
      </c>
      <c r="B250" s="1" t="s">
        <v>104</v>
      </c>
      <c r="C250" s="1"/>
      <c r="D250" s="1"/>
      <c r="E250" s="1" t="s">
        <v>43</v>
      </c>
      <c r="F250" s="1"/>
      <c r="G250" s="2" t="s">
        <v>27</v>
      </c>
      <c r="H250" s="3"/>
      <c r="I250" s="4" t="s">
        <v>1059</v>
      </c>
      <c r="J250" s="2" t="s">
        <v>1060</v>
      </c>
      <c r="K250" s="5">
        <v>1.0</v>
      </c>
      <c r="L250" s="2" t="s">
        <v>686</v>
      </c>
      <c r="M250" s="6" t="b">
        <v>1</v>
      </c>
      <c r="N250" s="2" t="s">
        <v>994</v>
      </c>
      <c r="O250" s="2" t="s">
        <v>688</v>
      </c>
      <c r="P250" s="2" t="s">
        <v>49</v>
      </c>
      <c r="Q250" s="2" t="s">
        <v>689</v>
      </c>
      <c r="R250" s="2" t="s">
        <v>35</v>
      </c>
      <c r="S250" s="2" t="s">
        <v>1061</v>
      </c>
      <c r="T250" s="2" t="s">
        <v>1062</v>
      </c>
      <c r="U250" s="2" t="s">
        <v>113</v>
      </c>
      <c r="V250" s="2" t="s">
        <v>692</v>
      </c>
      <c r="W250" s="2" t="s">
        <v>478</v>
      </c>
      <c r="X250" s="2" t="s">
        <v>997</v>
      </c>
      <c r="Y250" s="2" t="s">
        <v>998</v>
      </c>
    </row>
    <row r="251">
      <c r="A251" s="1" t="b">
        <v>0</v>
      </c>
      <c r="B251" s="1" t="s">
        <v>104</v>
      </c>
      <c r="C251" s="1"/>
      <c r="D251" s="1"/>
      <c r="E251" s="1" t="s">
        <v>43</v>
      </c>
      <c r="F251" s="1"/>
      <c r="G251" s="2" t="s">
        <v>27</v>
      </c>
      <c r="H251" s="3"/>
      <c r="I251" s="4" t="s">
        <v>1063</v>
      </c>
      <c r="J251" s="2" t="s">
        <v>1064</v>
      </c>
      <c r="K251" s="5">
        <v>1.0</v>
      </c>
      <c r="L251" s="2" t="s">
        <v>686</v>
      </c>
      <c r="M251" s="6" t="b">
        <v>1</v>
      </c>
      <c r="N251" s="2" t="s">
        <v>994</v>
      </c>
      <c r="O251" s="2" t="s">
        <v>688</v>
      </c>
      <c r="P251" s="2" t="s">
        <v>49</v>
      </c>
      <c r="Q251" s="2" t="s">
        <v>689</v>
      </c>
      <c r="R251" s="2" t="s">
        <v>35</v>
      </c>
      <c r="S251" s="2" t="s">
        <v>1065</v>
      </c>
      <c r="T251" s="2" t="s">
        <v>1066</v>
      </c>
      <c r="U251" s="2" t="s">
        <v>113</v>
      </c>
      <c r="V251" s="2" t="s">
        <v>692</v>
      </c>
      <c r="W251" s="2" t="s">
        <v>478</v>
      </c>
      <c r="X251" s="2" t="s">
        <v>997</v>
      </c>
      <c r="Y251" s="2" t="s">
        <v>998</v>
      </c>
    </row>
    <row r="252">
      <c r="A252" s="1" t="b">
        <v>0</v>
      </c>
      <c r="B252" s="1" t="s">
        <v>104</v>
      </c>
      <c r="C252" s="1"/>
      <c r="D252" s="1"/>
      <c r="E252" s="1" t="s">
        <v>43</v>
      </c>
      <c r="F252" s="1"/>
      <c r="G252" s="2" t="s">
        <v>27</v>
      </c>
      <c r="H252" s="3"/>
      <c r="I252" s="4" t="s">
        <v>1067</v>
      </c>
      <c r="J252" s="2" t="s">
        <v>1068</v>
      </c>
      <c r="K252" s="5">
        <v>1.0</v>
      </c>
      <c r="L252" s="2" t="s">
        <v>686</v>
      </c>
      <c r="M252" s="6" t="b">
        <v>1</v>
      </c>
      <c r="N252" s="2" t="s">
        <v>994</v>
      </c>
      <c r="O252" s="2" t="s">
        <v>688</v>
      </c>
      <c r="P252" s="2" t="s">
        <v>49</v>
      </c>
      <c r="Q252" s="2" t="s">
        <v>689</v>
      </c>
      <c r="R252" s="2" t="s">
        <v>35</v>
      </c>
      <c r="S252" s="2" t="s">
        <v>1069</v>
      </c>
      <c r="T252" s="2" t="s">
        <v>1070</v>
      </c>
      <c r="U252" s="2" t="s">
        <v>113</v>
      </c>
      <c r="V252" s="2" t="s">
        <v>692</v>
      </c>
      <c r="W252" s="2" t="s">
        <v>478</v>
      </c>
      <c r="X252" s="2" t="s">
        <v>997</v>
      </c>
      <c r="Y252" s="2" t="s">
        <v>998</v>
      </c>
    </row>
    <row r="253">
      <c r="A253" s="1" t="b">
        <v>0</v>
      </c>
      <c r="B253" s="1" t="s">
        <v>104</v>
      </c>
      <c r="C253" s="1"/>
      <c r="D253" s="1"/>
      <c r="E253" s="1" t="s">
        <v>43</v>
      </c>
      <c r="F253" s="1"/>
      <c r="G253" s="2" t="s">
        <v>27</v>
      </c>
      <c r="H253" s="3"/>
      <c r="I253" s="4" t="s">
        <v>1071</v>
      </c>
      <c r="J253" s="2" t="s">
        <v>1072</v>
      </c>
      <c r="K253" s="5">
        <v>1.0</v>
      </c>
      <c r="L253" s="2" t="s">
        <v>686</v>
      </c>
      <c r="M253" s="6" t="b">
        <v>1</v>
      </c>
      <c r="N253" s="2" t="s">
        <v>994</v>
      </c>
      <c r="O253" s="2" t="s">
        <v>688</v>
      </c>
      <c r="P253" s="2" t="s">
        <v>49</v>
      </c>
      <c r="Q253" s="2" t="s">
        <v>689</v>
      </c>
      <c r="R253" s="2" t="s">
        <v>35</v>
      </c>
      <c r="S253" s="2" t="s">
        <v>1073</v>
      </c>
      <c r="T253" s="2" t="s">
        <v>1074</v>
      </c>
      <c r="U253" s="2" t="s">
        <v>113</v>
      </c>
      <c r="V253" s="2" t="s">
        <v>692</v>
      </c>
      <c r="W253" s="2" t="s">
        <v>478</v>
      </c>
      <c r="X253" s="2" t="s">
        <v>997</v>
      </c>
      <c r="Y253" s="2" t="s">
        <v>998</v>
      </c>
    </row>
    <row r="254">
      <c r="A254" s="1" t="b">
        <v>0</v>
      </c>
      <c r="B254" s="1" t="s">
        <v>104</v>
      </c>
      <c r="C254" s="1"/>
      <c r="D254" s="1"/>
      <c r="E254" s="1" t="s">
        <v>43</v>
      </c>
      <c r="F254" s="1"/>
      <c r="G254" s="2" t="s">
        <v>27</v>
      </c>
      <c r="H254" s="3"/>
      <c r="I254" s="4" t="s">
        <v>1075</v>
      </c>
      <c r="J254" s="2" t="s">
        <v>1076</v>
      </c>
      <c r="K254" s="5">
        <v>1.0</v>
      </c>
      <c r="L254" s="2" t="s">
        <v>686</v>
      </c>
      <c r="M254" s="6" t="b">
        <v>1</v>
      </c>
      <c r="N254" s="2" t="s">
        <v>1077</v>
      </c>
      <c r="O254" s="2" t="s">
        <v>688</v>
      </c>
      <c r="P254" s="2" t="s">
        <v>49</v>
      </c>
      <c r="Q254" s="2" t="s">
        <v>689</v>
      </c>
      <c r="R254" s="2" t="s">
        <v>35</v>
      </c>
      <c r="S254" s="5">
        <v>5.39071325E8</v>
      </c>
      <c r="T254" s="2" t="s">
        <v>974</v>
      </c>
      <c r="U254" s="2" t="s">
        <v>113</v>
      </c>
      <c r="V254" s="2" t="s">
        <v>692</v>
      </c>
      <c r="W254" s="2" t="s">
        <v>478</v>
      </c>
      <c r="X254" s="2" t="s">
        <v>1078</v>
      </c>
      <c r="Y254" s="2" t="s">
        <v>1079</v>
      </c>
    </row>
    <row r="255">
      <c r="A255" s="1" t="b">
        <v>0</v>
      </c>
      <c r="B255" s="1" t="s">
        <v>104</v>
      </c>
      <c r="C255" s="1"/>
      <c r="D255" s="1"/>
      <c r="E255" s="1" t="s">
        <v>43</v>
      </c>
      <c r="F255" s="1"/>
      <c r="G255" s="2" t="s">
        <v>27</v>
      </c>
      <c r="H255" s="3"/>
      <c r="I255" s="4" t="s">
        <v>1080</v>
      </c>
      <c r="J255" s="2" t="s">
        <v>1081</v>
      </c>
      <c r="K255" s="5">
        <v>1.0</v>
      </c>
      <c r="L255" s="2" t="s">
        <v>686</v>
      </c>
      <c r="M255" s="6" t="b">
        <v>1</v>
      </c>
      <c r="N255" s="2" t="s">
        <v>1077</v>
      </c>
      <c r="O255" s="2" t="s">
        <v>688</v>
      </c>
      <c r="P255" s="2" t="s">
        <v>49</v>
      </c>
      <c r="Q255" s="2" t="s">
        <v>689</v>
      </c>
      <c r="R255" s="2" t="s">
        <v>35</v>
      </c>
      <c r="S255" s="5">
        <v>5.39071341E8</v>
      </c>
      <c r="T255" s="2" t="s">
        <v>1082</v>
      </c>
      <c r="U255" s="2" t="s">
        <v>113</v>
      </c>
      <c r="V255" s="2" t="s">
        <v>692</v>
      </c>
      <c r="W255" s="2" t="s">
        <v>478</v>
      </c>
      <c r="X255" s="2" t="s">
        <v>1078</v>
      </c>
      <c r="Y255" s="2" t="s">
        <v>1079</v>
      </c>
    </row>
    <row r="256">
      <c r="A256" s="1" t="b">
        <v>0</v>
      </c>
      <c r="B256" s="1" t="s">
        <v>104</v>
      </c>
      <c r="C256" s="1"/>
      <c r="D256" s="1"/>
      <c r="E256" s="1" t="s">
        <v>43</v>
      </c>
      <c r="F256" s="1"/>
      <c r="G256" s="2" t="s">
        <v>27</v>
      </c>
      <c r="H256" s="3"/>
      <c r="I256" s="4" t="s">
        <v>1083</v>
      </c>
      <c r="J256" s="2" t="s">
        <v>1084</v>
      </c>
      <c r="K256" s="5">
        <v>1.0</v>
      </c>
      <c r="L256" s="2" t="s">
        <v>686</v>
      </c>
      <c r="M256" s="6" t="b">
        <v>1</v>
      </c>
      <c r="N256" s="2" t="s">
        <v>1077</v>
      </c>
      <c r="O256" s="2" t="s">
        <v>688</v>
      </c>
      <c r="P256" s="2" t="s">
        <v>49</v>
      </c>
      <c r="Q256" s="2" t="s">
        <v>689</v>
      </c>
      <c r="R256" s="2" t="s">
        <v>35</v>
      </c>
      <c r="S256" s="5">
        <v>5.39071399E8</v>
      </c>
      <c r="T256" s="2" t="s">
        <v>974</v>
      </c>
      <c r="U256" s="2" t="s">
        <v>113</v>
      </c>
      <c r="V256" s="2" t="s">
        <v>692</v>
      </c>
      <c r="W256" s="2" t="s">
        <v>478</v>
      </c>
      <c r="X256" s="2" t="s">
        <v>1078</v>
      </c>
      <c r="Y256" s="2" t="s">
        <v>1079</v>
      </c>
    </row>
    <row r="257">
      <c r="A257" s="1" t="b">
        <v>0</v>
      </c>
      <c r="B257" s="1" t="s">
        <v>104</v>
      </c>
      <c r="C257" s="1"/>
      <c r="D257" s="1"/>
      <c r="E257" s="1" t="s">
        <v>43</v>
      </c>
      <c r="F257" s="1"/>
      <c r="G257" s="2" t="s">
        <v>27</v>
      </c>
      <c r="H257" s="3"/>
      <c r="I257" s="4" t="s">
        <v>1085</v>
      </c>
      <c r="J257" s="2" t="s">
        <v>1086</v>
      </c>
      <c r="K257" s="5">
        <v>1.0</v>
      </c>
      <c r="L257" s="2" t="s">
        <v>686</v>
      </c>
      <c r="M257" s="6" t="b">
        <v>1</v>
      </c>
      <c r="N257" s="2" t="s">
        <v>1077</v>
      </c>
      <c r="O257" s="2" t="s">
        <v>688</v>
      </c>
      <c r="P257" s="2" t="s">
        <v>49</v>
      </c>
      <c r="Q257" s="2" t="s">
        <v>689</v>
      </c>
      <c r="R257" s="2" t="s">
        <v>35</v>
      </c>
      <c r="S257" s="5">
        <v>5.3907147E8</v>
      </c>
      <c r="T257" s="2" t="s">
        <v>974</v>
      </c>
      <c r="U257" s="2" t="s">
        <v>113</v>
      </c>
      <c r="V257" s="2" t="s">
        <v>692</v>
      </c>
      <c r="W257" s="2" t="s">
        <v>478</v>
      </c>
      <c r="X257" s="2" t="s">
        <v>1078</v>
      </c>
      <c r="Y257" s="2" t="s">
        <v>1079</v>
      </c>
    </row>
    <row r="258">
      <c r="A258" s="1" t="b">
        <v>0</v>
      </c>
      <c r="B258" s="1" t="s">
        <v>104</v>
      </c>
      <c r="C258" s="1"/>
      <c r="D258" s="1"/>
      <c r="E258" s="1" t="s">
        <v>43</v>
      </c>
      <c r="F258" s="1"/>
      <c r="G258" s="2" t="s">
        <v>27</v>
      </c>
      <c r="H258" s="3"/>
      <c r="I258" s="4" t="s">
        <v>1087</v>
      </c>
      <c r="J258" s="2" t="s">
        <v>1088</v>
      </c>
      <c r="K258" s="5">
        <v>1.0</v>
      </c>
      <c r="L258" s="2" t="s">
        <v>686</v>
      </c>
      <c r="M258" s="6" t="b">
        <v>1</v>
      </c>
      <c r="N258" s="2" t="s">
        <v>1077</v>
      </c>
      <c r="O258" s="2" t="s">
        <v>688</v>
      </c>
      <c r="P258" s="2" t="s">
        <v>49</v>
      </c>
      <c r="Q258" s="2" t="s">
        <v>689</v>
      </c>
      <c r="R258" s="2" t="s">
        <v>35</v>
      </c>
      <c r="S258" s="5">
        <v>5.39071887E8</v>
      </c>
      <c r="T258" s="2" t="s">
        <v>1082</v>
      </c>
      <c r="U258" s="2" t="s">
        <v>113</v>
      </c>
      <c r="V258" s="2" t="s">
        <v>692</v>
      </c>
      <c r="W258" s="2" t="s">
        <v>478</v>
      </c>
      <c r="X258" s="2" t="s">
        <v>1078</v>
      </c>
      <c r="Y258" s="2" t="s">
        <v>1079</v>
      </c>
    </row>
    <row r="259">
      <c r="A259" s="1" t="b">
        <v>0</v>
      </c>
      <c r="B259" s="1" t="s">
        <v>104</v>
      </c>
      <c r="C259" s="1"/>
      <c r="D259" s="1"/>
      <c r="E259" s="1" t="s">
        <v>43</v>
      </c>
      <c r="F259" s="1"/>
      <c r="G259" s="2" t="s">
        <v>27</v>
      </c>
      <c r="H259" s="3"/>
      <c r="I259" s="4" t="s">
        <v>1089</v>
      </c>
      <c r="J259" s="2" t="s">
        <v>1090</v>
      </c>
      <c r="K259" s="5">
        <v>1.0</v>
      </c>
      <c r="L259" s="2" t="s">
        <v>686</v>
      </c>
      <c r="M259" s="6" t="b">
        <v>1</v>
      </c>
      <c r="N259" s="2" t="s">
        <v>1077</v>
      </c>
      <c r="O259" s="2" t="s">
        <v>688</v>
      </c>
      <c r="P259" s="2" t="s">
        <v>49</v>
      </c>
      <c r="Q259" s="2" t="s">
        <v>689</v>
      </c>
      <c r="R259" s="2" t="s">
        <v>35</v>
      </c>
      <c r="S259" s="5">
        <v>5.39071895E8</v>
      </c>
      <c r="T259" s="2" t="s">
        <v>1082</v>
      </c>
      <c r="U259" s="2" t="s">
        <v>113</v>
      </c>
      <c r="V259" s="2" t="s">
        <v>692</v>
      </c>
      <c r="W259" s="2" t="s">
        <v>478</v>
      </c>
      <c r="X259" s="2" t="s">
        <v>1078</v>
      </c>
      <c r="Y259" s="2" t="s">
        <v>1079</v>
      </c>
    </row>
    <row r="260">
      <c r="A260" s="1" t="b">
        <v>0</v>
      </c>
      <c r="B260" s="1" t="s">
        <v>104</v>
      </c>
      <c r="C260" s="1"/>
      <c r="D260" s="1"/>
      <c r="E260" s="1" t="s">
        <v>43</v>
      </c>
      <c r="F260" s="1"/>
      <c r="G260" s="2" t="s">
        <v>27</v>
      </c>
      <c r="H260" s="3"/>
      <c r="I260" s="4" t="s">
        <v>1091</v>
      </c>
      <c r="J260" s="2" t="s">
        <v>1092</v>
      </c>
      <c r="K260" s="5">
        <v>1.0</v>
      </c>
      <c r="L260" s="2" t="s">
        <v>686</v>
      </c>
      <c r="M260" s="6" t="b">
        <v>1</v>
      </c>
      <c r="N260" s="2" t="s">
        <v>1077</v>
      </c>
      <c r="O260" s="2" t="s">
        <v>688</v>
      </c>
      <c r="P260" s="2" t="s">
        <v>49</v>
      </c>
      <c r="Q260" s="2" t="s">
        <v>689</v>
      </c>
      <c r="R260" s="2" t="s">
        <v>35</v>
      </c>
      <c r="S260" s="5">
        <v>5.39071903E8</v>
      </c>
      <c r="T260" s="2" t="s">
        <v>1082</v>
      </c>
      <c r="U260" s="2" t="s">
        <v>113</v>
      </c>
      <c r="V260" s="2" t="s">
        <v>692</v>
      </c>
      <c r="W260" s="2" t="s">
        <v>478</v>
      </c>
      <c r="X260" s="2" t="s">
        <v>1078</v>
      </c>
      <c r="Y260" s="2" t="s">
        <v>1079</v>
      </c>
    </row>
    <row r="261">
      <c r="A261" s="1" t="b">
        <v>0</v>
      </c>
      <c r="B261" s="1" t="s">
        <v>104</v>
      </c>
      <c r="C261" s="1"/>
      <c r="D261" s="1"/>
      <c r="E261" s="1" t="s">
        <v>43</v>
      </c>
      <c r="F261" s="1"/>
      <c r="G261" s="2" t="s">
        <v>27</v>
      </c>
      <c r="H261" s="3"/>
      <c r="I261" s="4" t="s">
        <v>1093</v>
      </c>
      <c r="J261" s="2" t="s">
        <v>1094</v>
      </c>
      <c r="K261" s="5">
        <v>1.0</v>
      </c>
      <c r="L261" s="2" t="s">
        <v>686</v>
      </c>
      <c r="M261" s="6" t="b">
        <v>1</v>
      </c>
      <c r="N261" s="2" t="s">
        <v>1077</v>
      </c>
      <c r="O261" s="2" t="s">
        <v>688</v>
      </c>
      <c r="P261" s="2" t="s">
        <v>49</v>
      </c>
      <c r="Q261" s="2" t="s">
        <v>689</v>
      </c>
      <c r="R261" s="2" t="s">
        <v>35</v>
      </c>
      <c r="S261" s="5">
        <v>5.39071913E8</v>
      </c>
      <c r="T261" s="2" t="s">
        <v>1082</v>
      </c>
      <c r="U261" s="2" t="s">
        <v>113</v>
      </c>
      <c r="V261" s="2" t="s">
        <v>692</v>
      </c>
      <c r="W261" s="2" t="s">
        <v>478</v>
      </c>
      <c r="X261" s="2" t="s">
        <v>1078</v>
      </c>
      <c r="Y261" s="2" t="s">
        <v>1079</v>
      </c>
    </row>
    <row r="262">
      <c r="A262" s="1" t="b">
        <v>0</v>
      </c>
      <c r="B262" s="1" t="s">
        <v>104</v>
      </c>
      <c r="C262" s="1"/>
      <c r="D262" s="1"/>
      <c r="E262" s="1" t="s">
        <v>43</v>
      </c>
      <c r="F262" s="1"/>
      <c r="G262" s="2" t="s">
        <v>27</v>
      </c>
      <c r="H262" s="3"/>
      <c r="I262" s="4" t="s">
        <v>1095</v>
      </c>
      <c r="J262" s="2" t="s">
        <v>1096</v>
      </c>
      <c r="K262" s="5">
        <v>1.0</v>
      </c>
      <c r="L262" s="2" t="s">
        <v>686</v>
      </c>
      <c r="M262" s="6" t="b">
        <v>1</v>
      </c>
      <c r="N262" s="2" t="s">
        <v>1077</v>
      </c>
      <c r="O262" s="2" t="s">
        <v>688</v>
      </c>
      <c r="P262" s="2" t="s">
        <v>49</v>
      </c>
      <c r="Q262" s="2" t="s">
        <v>689</v>
      </c>
      <c r="R262" s="2" t="s">
        <v>35</v>
      </c>
      <c r="S262" s="5">
        <v>5.39071917E8</v>
      </c>
      <c r="T262" s="2" t="s">
        <v>1082</v>
      </c>
      <c r="U262" s="2" t="s">
        <v>113</v>
      </c>
      <c r="V262" s="2" t="s">
        <v>692</v>
      </c>
      <c r="W262" s="2" t="s">
        <v>478</v>
      </c>
      <c r="X262" s="2" t="s">
        <v>1078</v>
      </c>
      <c r="Y262" s="2" t="s">
        <v>1079</v>
      </c>
    </row>
    <row r="263">
      <c r="A263" s="1" t="b">
        <v>0</v>
      </c>
      <c r="B263" s="1" t="s">
        <v>104</v>
      </c>
      <c r="C263" s="1"/>
      <c r="D263" s="1"/>
      <c r="E263" s="1" t="s">
        <v>43</v>
      </c>
      <c r="F263" s="1"/>
      <c r="G263" s="2" t="s">
        <v>27</v>
      </c>
      <c r="H263" s="3"/>
      <c r="I263" s="4" t="s">
        <v>1097</v>
      </c>
      <c r="J263" s="2" t="s">
        <v>1098</v>
      </c>
      <c r="K263" s="5">
        <v>1.0</v>
      </c>
      <c r="L263" s="2" t="s">
        <v>686</v>
      </c>
      <c r="M263" s="6" t="b">
        <v>1</v>
      </c>
      <c r="N263" s="2" t="s">
        <v>1077</v>
      </c>
      <c r="O263" s="2" t="s">
        <v>688</v>
      </c>
      <c r="P263" s="2" t="s">
        <v>49</v>
      </c>
      <c r="Q263" s="2" t="s">
        <v>689</v>
      </c>
      <c r="R263" s="2" t="s">
        <v>35</v>
      </c>
      <c r="S263" s="5">
        <v>5.39071919E8</v>
      </c>
      <c r="T263" s="2" t="s">
        <v>974</v>
      </c>
      <c r="U263" s="2" t="s">
        <v>113</v>
      </c>
      <c r="V263" s="2" t="s">
        <v>692</v>
      </c>
      <c r="W263" s="2" t="s">
        <v>478</v>
      </c>
      <c r="X263" s="2" t="s">
        <v>1078</v>
      </c>
      <c r="Y263" s="2" t="s">
        <v>1079</v>
      </c>
    </row>
    <row r="264">
      <c r="A264" s="1" t="b">
        <v>0</v>
      </c>
      <c r="B264" s="1" t="s">
        <v>104</v>
      </c>
      <c r="C264" s="1"/>
      <c r="D264" s="1"/>
      <c r="E264" s="1" t="s">
        <v>43</v>
      </c>
      <c r="F264" s="1"/>
      <c r="G264" s="2" t="s">
        <v>27</v>
      </c>
      <c r="H264" s="3"/>
      <c r="I264" s="4" t="s">
        <v>1099</v>
      </c>
      <c r="J264" s="2" t="s">
        <v>1100</v>
      </c>
      <c r="K264" s="5">
        <v>1.0</v>
      </c>
      <c r="L264" s="2" t="s">
        <v>686</v>
      </c>
      <c r="M264" s="6" t="b">
        <v>1</v>
      </c>
      <c r="N264" s="2" t="s">
        <v>1077</v>
      </c>
      <c r="O264" s="2" t="s">
        <v>688</v>
      </c>
      <c r="P264" s="2" t="s">
        <v>49</v>
      </c>
      <c r="Q264" s="2" t="s">
        <v>689</v>
      </c>
      <c r="R264" s="2" t="s">
        <v>35</v>
      </c>
      <c r="S264" s="5">
        <v>5.39071929E8</v>
      </c>
      <c r="T264" s="2" t="s">
        <v>1082</v>
      </c>
      <c r="U264" s="2" t="s">
        <v>113</v>
      </c>
      <c r="V264" s="2" t="s">
        <v>692</v>
      </c>
      <c r="W264" s="2" t="s">
        <v>478</v>
      </c>
      <c r="X264" s="2" t="s">
        <v>1078</v>
      </c>
      <c r="Y264" s="2" t="s">
        <v>1079</v>
      </c>
    </row>
    <row r="265">
      <c r="A265" s="1" t="b">
        <v>0</v>
      </c>
      <c r="B265" s="1" t="s">
        <v>104</v>
      </c>
      <c r="C265" s="1"/>
      <c r="D265" s="1"/>
      <c r="E265" s="1" t="s">
        <v>43</v>
      </c>
      <c r="F265" s="1"/>
      <c r="G265" s="2" t="s">
        <v>27</v>
      </c>
      <c r="H265" s="3"/>
      <c r="I265" s="4" t="s">
        <v>1101</v>
      </c>
      <c r="J265" s="2" t="s">
        <v>1102</v>
      </c>
      <c r="K265" s="5">
        <v>1.0</v>
      </c>
      <c r="L265" s="2" t="s">
        <v>686</v>
      </c>
      <c r="M265" s="6" t="b">
        <v>1</v>
      </c>
      <c r="N265" s="2" t="s">
        <v>1077</v>
      </c>
      <c r="O265" s="2" t="s">
        <v>688</v>
      </c>
      <c r="P265" s="2" t="s">
        <v>49</v>
      </c>
      <c r="Q265" s="2" t="s">
        <v>689</v>
      </c>
      <c r="R265" s="2" t="s">
        <v>35</v>
      </c>
      <c r="S265" s="5">
        <v>5.39071939E8</v>
      </c>
      <c r="T265" s="2" t="s">
        <v>974</v>
      </c>
      <c r="U265" s="2" t="s">
        <v>113</v>
      </c>
      <c r="V265" s="2" t="s">
        <v>692</v>
      </c>
      <c r="W265" s="2" t="s">
        <v>478</v>
      </c>
      <c r="X265" s="2" t="s">
        <v>1078</v>
      </c>
      <c r="Y265" s="2" t="s">
        <v>1079</v>
      </c>
    </row>
    <row r="266">
      <c r="A266" s="1" t="b">
        <v>0</v>
      </c>
      <c r="B266" s="1" t="s">
        <v>104</v>
      </c>
      <c r="C266" s="1"/>
      <c r="D266" s="1"/>
      <c r="E266" s="1" t="s">
        <v>43</v>
      </c>
      <c r="F266" s="1"/>
      <c r="G266" s="2" t="s">
        <v>27</v>
      </c>
      <c r="H266" s="3"/>
      <c r="I266" s="4" t="s">
        <v>1103</v>
      </c>
      <c r="J266" s="2" t="s">
        <v>1104</v>
      </c>
      <c r="K266" s="5">
        <v>1.0</v>
      </c>
      <c r="L266" s="2" t="s">
        <v>686</v>
      </c>
      <c r="M266" s="6" t="b">
        <v>1</v>
      </c>
      <c r="N266" s="2" t="s">
        <v>1077</v>
      </c>
      <c r="O266" s="2" t="s">
        <v>688</v>
      </c>
      <c r="P266" s="2" t="s">
        <v>49</v>
      </c>
      <c r="Q266" s="2" t="s">
        <v>689</v>
      </c>
      <c r="R266" s="2" t="s">
        <v>35</v>
      </c>
      <c r="S266" s="5">
        <v>5.39071953E8</v>
      </c>
      <c r="T266" s="2" t="s">
        <v>1082</v>
      </c>
      <c r="U266" s="2" t="s">
        <v>113</v>
      </c>
      <c r="V266" s="2" t="s">
        <v>692</v>
      </c>
      <c r="W266" s="2" t="s">
        <v>478</v>
      </c>
      <c r="X266" s="2" t="s">
        <v>1078</v>
      </c>
      <c r="Y266" s="2" t="s">
        <v>1079</v>
      </c>
    </row>
    <row r="267">
      <c r="A267" s="1" t="b">
        <v>0</v>
      </c>
      <c r="B267" s="1" t="s">
        <v>104</v>
      </c>
      <c r="C267" s="1"/>
      <c r="D267" s="1"/>
      <c r="E267" s="1" t="s">
        <v>43</v>
      </c>
      <c r="F267" s="1"/>
      <c r="G267" s="2" t="s">
        <v>27</v>
      </c>
      <c r="H267" s="3"/>
      <c r="I267" s="4" t="s">
        <v>1105</v>
      </c>
      <c r="J267" s="2" t="s">
        <v>1106</v>
      </c>
      <c r="K267" s="5">
        <v>1.0</v>
      </c>
      <c r="L267" s="2" t="s">
        <v>686</v>
      </c>
      <c r="M267" s="6" t="b">
        <v>1</v>
      </c>
      <c r="N267" s="2" t="s">
        <v>1077</v>
      </c>
      <c r="O267" s="2" t="s">
        <v>688</v>
      </c>
      <c r="P267" s="2" t="s">
        <v>49</v>
      </c>
      <c r="Q267" s="2" t="s">
        <v>689</v>
      </c>
      <c r="R267" s="2" t="s">
        <v>35</v>
      </c>
      <c r="S267" s="5">
        <v>5.39071957E8</v>
      </c>
      <c r="T267" s="2" t="s">
        <v>1082</v>
      </c>
      <c r="U267" s="2" t="s">
        <v>113</v>
      </c>
      <c r="V267" s="2" t="s">
        <v>692</v>
      </c>
      <c r="W267" s="2" t="s">
        <v>478</v>
      </c>
      <c r="X267" s="2" t="s">
        <v>1078</v>
      </c>
      <c r="Y267" s="2" t="s">
        <v>1079</v>
      </c>
    </row>
    <row r="268">
      <c r="A268" s="1" t="b">
        <v>0</v>
      </c>
      <c r="B268" s="1" t="s">
        <v>104</v>
      </c>
      <c r="C268" s="1"/>
      <c r="D268" s="1"/>
      <c r="E268" s="1" t="s">
        <v>43</v>
      </c>
      <c r="F268" s="1"/>
      <c r="G268" s="2" t="s">
        <v>27</v>
      </c>
      <c r="H268" s="3"/>
      <c r="I268" s="4" t="s">
        <v>1107</v>
      </c>
      <c r="J268" s="2" t="s">
        <v>1108</v>
      </c>
      <c r="K268" s="5">
        <v>1.0</v>
      </c>
      <c r="L268" s="2" t="s">
        <v>686</v>
      </c>
      <c r="M268" s="6" t="b">
        <v>1</v>
      </c>
      <c r="N268" s="2" t="s">
        <v>1077</v>
      </c>
      <c r="O268" s="2" t="s">
        <v>688</v>
      </c>
      <c r="P268" s="2" t="s">
        <v>49</v>
      </c>
      <c r="Q268" s="2" t="s">
        <v>689</v>
      </c>
      <c r="R268" s="2" t="s">
        <v>35</v>
      </c>
      <c r="S268" s="5">
        <v>5.39071987E8</v>
      </c>
      <c r="T268" s="2" t="s">
        <v>1082</v>
      </c>
      <c r="U268" s="2" t="s">
        <v>113</v>
      </c>
      <c r="V268" s="2" t="s">
        <v>692</v>
      </c>
      <c r="W268" s="2" t="s">
        <v>478</v>
      </c>
      <c r="X268" s="2" t="s">
        <v>1078</v>
      </c>
      <c r="Y268" s="2" t="s">
        <v>1079</v>
      </c>
    </row>
    <row r="269">
      <c r="A269" s="1" t="b">
        <v>0</v>
      </c>
      <c r="B269" s="1" t="s">
        <v>104</v>
      </c>
      <c r="C269" s="1"/>
      <c r="D269" s="1"/>
      <c r="E269" s="1" t="s">
        <v>43</v>
      </c>
      <c r="F269" s="1"/>
      <c r="G269" s="2" t="s">
        <v>27</v>
      </c>
      <c r="H269" s="3"/>
      <c r="I269" s="4" t="s">
        <v>1109</v>
      </c>
      <c r="J269" s="2" t="s">
        <v>1110</v>
      </c>
      <c r="K269" s="5">
        <v>1.0</v>
      </c>
      <c r="L269" s="2" t="s">
        <v>686</v>
      </c>
      <c r="M269" s="6" t="b">
        <v>1</v>
      </c>
      <c r="N269" s="2" t="s">
        <v>1077</v>
      </c>
      <c r="O269" s="2" t="s">
        <v>688</v>
      </c>
      <c r="P269" s="2" t="s">
        <v>49</v>
      </c>
      <c r="Q269" s="2" t="s">
        <v>689</v>
      </c>
      <c r="R269" s="2" t="s">
        <v>35</v>
      </c>
      <c r="S269" s="5">
        <v>5.39072001E8</v>
      </c>
      <c r="T269" s="2" t="s">
        <v>981</v>
      </c>
      <c r="U269" s="2" t="s">
        <v>113</v>
      </c>
      <c r="V269" s="2" t="s">
        <v>692</v>
      </c>
      <c r="W269" s="2" t="s">
        <v>478</v>
      </c>
      <c r="X269" s="2" t="s">
        <v>1078</v>
      </c>
      <c r="Y269" s="2" t="s">
        <v>1079</v>
      </c>
    </row>
    <row r="270">
      <c r="A270" s="1" t="b">
        <v>0</v>
      </c>
      <c r="B270" s="1" t="s">
        <v>104</v>
      </c>
      <c r="C270" s="1"/>
      <c r="D270" s="1"/>
      <c r="E270" s="1" t="s">
        <v>43</v>
      </c>
      <c r="F270" s="1"/>
      <c r="G270" s="2" t="s">
        <v>27</v>
      </c>
      <c r="H270" s="3"/>
      <c r="I270" s="4" t="s">
        <v>1111</v>
      </c>
      <c r="J270" s="2" t="s">
        <v>1112</v>
      </c>
      <c r="K270" s="5">
        <v>1.0</v>
      </c>
      <c r="L270" s="2" t="s">
        <v>686</v>
      </c>
      <c r="M270" s="6" t="b">
        <v>1</v>
      </c>
      <c r="N270" s="2" t="s">
        <v>1077</v>
      </c>
      <c r="O270" s="2" t="s">
        <v>688</v>
      </c>
      <c r="P270" s="2" t="s">
        <v>49</v>
      </c>
      <c r="Q270" s="2" t="s">
        <v>689</v>
      </c>
      <c r="R270" s="2" t="s">
        <v>35</v>
      </c>
      <c r="S270" s="5">
        <v>5.39072019E8</v>
      </c>
      <c r="T270" s="2" t="s">
        <v>974</v>
      </c>
      <c r="U270" s="2" t="s">
        <v>113</v>
      </c>
      <c r="V270" s="2" t="s">
        <v>692</v>
      </c>
      <c r="W270" s="2" t="s">
        <v>478</v>
      </c>
      <c r="X270" s="2" t="s">
        <v>1078</v>
      </c>
      <c r="Y270" s="2" t="s">
        <v>1079</v>
      </c>
    </row>
    <row r="271">
      <c r="A271" s="1" t="b">
        <v>0</v>
      </c>
      <c r="B271" s="1" t="s">
        <v>104</v>
      </c>
      <c r="C271" s="1"/>
      <c r="D271" s="1"/>
      <c r="E271" s="1" t="s">
        <v>43</v>
      </c>
      <c r="F271" s="1"/>
      <c r="G271" s="2" t="s">
        <v>27</v>
      </c>
      <c r="H271" s="3"/>
      <c r="I271" s="4" t="s">
        <v>1113</v>
      </c>
      <c r="J271" s="2" t="s">
        <v>1114</v>
      </c>
      <c r="K271" s="5">
        <v>1.0</v>
      </c>
      <c r="L271" s="2" t="s">
        <v>686</v>
      </c>
      <c r="M271" s="6" t="b">
        <v>1</v>
      </c>
      <c r="N271" s="2" t="s">
        <v>1077</v>
      </c>
      <c r="O271" s="2" t="s">
        <v>688</v>
      </c>
      <c r="P271" s="2" t="s">
        <v>49</v>
      </c>
      <c r="Q271" s="2" t="s">
        <v>689</v>
      </c>
      <c r="R271" s="2" t="s">
        <v>35</v>
      </c>
      <c r="S271" s="5">
        <v>5.39072031E8</v>
      </c>
      <c r="T271" s="2" t="s">
        <v>974</v>
      </c>
      <c r="U271" s="2" t="s">
        <v>113</v>
      </c>
      <c r="V271" s="2" t="s">
        <v>692</v>
      </c>
      <c r="W271" s="2" t="s">
        <v>478</v>
      </c>
      <c r="X271" s="2" t="s">
        <v>1078</v>
      </c>
      <c r="Y271" s="2" t="s">
        <v>1079</v>
      </c>
    </row>
    <row r="272">
      <c r="A272" s="1" t="b">
        <v>0</v>
      </c>
      <c r="B272" s="1" t="s">
        <v>104</v>
      </c>
      <c r="C272" s="1"/>
      <c r="D272" s="1"/>
      <c r="E272" s="1" t="s">
        <v>43</v>
      </c>
      <c r="F272" s="1"/>
      <c r="G272" s="2" t="s">
        <v>27</v>
      </c>
      <c r="H272" s="3"/>
      <c r="I272" s="4" t="s">
        <v>1115</v>
      </c>
      <c r="J272" s="2" t="s">
        <v>1116</v>
      </c>
      <c r="K272" s="5">
        <v>1.0</v>
      </c>
      <c r="L272" s="2" t="s">
        <v>1117</v>
      </c>
      <c r="M272" s="6" t="b">
        <v>1</v>
      </c>
      <c r="N272" s="2" t="s">
        <v>1118</v>
      </c>
      <c r="O272" s="2" t="s">
        <v>1119</v>
      </c>
      <c r="P272" s="2" t="s">
        <v>109</v>
      </c>
      <c r="Q272" s="2" t="s">
        <v>1120</v>
      </c>
      <c r="R272" s="2" t="s">
        <v>35</v>
      </c>
      <c r="S272" s="2" t="s">
        <v>1121</v>
      </c>
      <c r="T272" s="2" t="s">
        <v>1122</v>
      </c>
      <c r="U272" s="2" t="s">
        <v>113</v>
      </c>
      <c r="V272" s="2" t="s">
        <v>43</v>
      </c>
      <c r="W272" s="2" t="s">
        <v>489</v>
      </c>
      <c r="X272" s="2" t="s">
        <v>1121</v>
      </c>
      <c r="Y272" s="2" t="s">
        <v>1123</v>
      </c>
    </row>
    <row r="273">
      <c r="A273" s="1" t="b">
        <v>0</v>
      </c>
      <c r="B273" s="1" t="s">
        <v>104</v>
      </c>
      <c r="C273" s="1"/>
      <c r="D273" s="1"/>
      <c r="E273" s="1" t="s">
        <v>43</v>
      </c>
      <c r="F273" s="1"/>
      <c r="G273" s="2" t="s">
        <v>27</v>
      </c>
      <c r="H273" s="3"/>
      <c r="I273" s="4" t="s">
        <v>1124</v>
      </c>
      <c r="J273" s="2" t="s">
        <v>1125</v>
      </c>
      <c r="K273" s="5">
        <v>1.0</v>
      </c>
      <c r="L273" s="2" t="s">
        <v>1117</v>
      </c>
      <c r="M273" s="6" t="b">
        <v>1</v>
      </c>
      <c r="N273" s="2" t="s">
        <v>1126</v>
      </c>
      <c r="O273" s="2" t="s">
        <v>1127</v>
      </c>
      <c r="P273" s="2" t="s">
        <v>109</v>
      </c>
      <c r="Q273" s="2" t="s">
        <v>1120</v>
      </c>
      <c r="R273" s="2" t="s">
        <v>35</v>
      </c>
      <c r="S273" s="2" t="s">
        <v>1128</v>
      </c>
      <c r="T273" s="2" t="s">
        <v>1129</v>
      </c>
      <c r="U273" s="2" t="s">
        <v>113</v>
      </c>
      <c r="V273" s="2" t="s">
        <v>43</v>
      </c>
      <c r="W273" s="2" t="s">
        <v>489</v>
      </c>
      <c r="X273" s="2" t="s">
        <v>1128</v>
      </c>
      <c r="Y273" s="2" t="s">
        <v>1123</v>
      </c>
    </row>
    <row r="274">
      <c r="A274" s="1" t="b">
        <v>0</v>
      </c>
      <c r="B274" s="1" t="s">
        <v>104</v>
      </c>
      <c r="C274" s="1"/>
      <c r="D274" s="1"/>
      <c r="E274" s="1" t="s">
        <v>43</v>
      </c>
      <c r="F274" s="1"/>
      <c r="G274" s="2" t="s">
        <v>27</v>
      </c>
      <c r="H274" s="3"/>
      <c r="I274" s="4" t="s">
        <v>1130</v>
      </c>
      <c r="J274" s="2" t="s">
        <v>1131</v>
      </c>
      <c r="K274" s="5">
        <v>1.0</v>
      </c>
      <c r="L274" s="2" t="s">
        <v>1117</v>
      </c>
      <c r="M274" s="6" t="b">
        <v>1</v>
      </c>
      <c r="N274" s="2" t="s">
        <v>1132</v>
      </c>
      <c r="O274" s="2" t="s">
        <v>1127</v>
      </c>
      <c r="P274" s="2" t="s">
        <v>109</v>
      </c>
      <c r="Q274" s="2" t="s">
        <v>1120</v>
      </c>
      <c r="R274" s="2" t="s">
        <v>35</v>
      </c>
      <c r="S274" s="2" t="s">
        <v>1133</v>
      </c>
      <c r="T274" s="2" t="s">
        <v>1134</v>
      </c>
      <c r="U274" s="2" t="s">
        <v>113</v>
      </c>
      <c r="V274" s="2" t="s">
        <v>43</v>
      </c>
      <c r="W274" s="2" t="s">
        <v>489</v>
      </c>
      <c r="X274" s="2" t="s">
        <v>1133</v>
      </c>
      <c r="Y274" s="2" t="s">
        <v>1123</v>
      </c>
    </row>
    <row r="275">
      <c r="A275" s="1" t="b">
        <v>0</v>
      </c>
      <c r="B275" s="1" t="s">
        <v>104</v>
      </c>
      <c r="C275" s="1"/>
      <c r="D275" s="1"/>
      <c r="E275" s="1" t="s">
        <v>43</v>
      </c>
      <c r="F275" s="1"/>
      <c r="G275" s="2" t="s">
        <v>27</v>
      </c>
      <c r="H275" s="3"/>
      <c r="I275" s="4" t="s">
        <v>1135</v>
      </c>
      <c r="J275" s="2" t="s">
        <v>1136</v>
      </c>
      <c r="K275" s="5">
        <v>1.0</v>
      </c>
      <c r="L275" s="2" t="s">
        <v>1117</v>
      </c>
      <c r="M275" s="6" t="b">
        <v>1</v>
      </c>
      <c r="N275" s="2" t="s">
        <v>1137</v>
      </c>
      <c r="O275" s="2" t="s">
        <v>1127</v>
      </c>
      <c r="P275" s="2" t="s">
        <v>109</v>
      </c>
      <c r="Q275" s="2" t="s">
        <v>1120</v>
      </c>
      <c r="R275" s="2" t="s">
        <v>35</v>
      </c>
      <c r="S275" s="2" t="s">
        <v>1138</v>
      </c>
      <c r="T275" s="2" t="s">
        <v>1129</v>
      </c>
      <c r="U275" s="2" t="s">
        <v>113</v>
      </c>
      <c r="V275" s="2" t="s">
        <v>43</v>
      </c>
      <c r="W275" s="2" t="s">
        <v>489</v>
      </c>
      <c r="X275" s="2" t="s">
        <v>1138</v>
      </c>
      <c r="Y275" s="2" t="s">
        <v>1123</v>
      </c>
    </row>
    <row r="276">
      <c r="A276" s="1" t="b">
        <v>0</v>
      </c>
      <c r="B276" s="1" t="s">
        <v>104</v>
      </c>
      <c r="C276" s="1"/>
      <c r="D276" s="1"/>
      <c r="E276" s="1" t="s">
        <v>43</v>
      </c>
      <c r="F276" s="1"/>
      <c r="G276" s="2" t="s">
        <v>27</v>
      </c>
      <c r="H276" s="3"/>
      <c r="I276" s="4" t="s">
        <v>1139</v>
      </c>
      <c r="J276" s="2" t="s">
        <v>1140</v>
      </c>
      <c r="K276" s="5">
        <v>1.0</v>
      </c>
      <c r="L276" s="2" t="s">
        <v>1117</v>
      </c>
      <c r="M276" s="6" t="b">
        <v>1</v>
      </c>
      <c r="N276" s="2" t="s">
        <v>1141</v>
      </c>
      <c r="O276" s="2" t="s">
        <v>1127</v>
      </c>
      <c r="P276" s="2" t="s">
        <v>109</v>
      </c>
      <c r="Q276" s="2" t="s">
        <v>1120</v>
      </c>
      <c r="R276" s="2" t="s">
        <v>35</v>
      </c>
      <c r="S276" s="2" t="s">
        <v>1142</v>
      </c>
      <c r="T276" s="2" t="s">
        <v>1143</v>
      </c>
      <c r="U276" s="2" t="s">
        <v>113</v>
      </c>
      <c r="V276" s="2" t="s">
        <v>43</v>
      </c>
      <c r="W276" s="2" t="s">
        <v>489</v>
      </c>
      <c r="X276" s="2" t="s">
        <v>1142</v>
      </c>
      <c r="Y276" s="2" t="s">
        <v>1123</v>
      </c>
    </row>
    <row r="277">
      <c r="A277" s="1" t="b">
        <v>0</v>
      </c>
      <c r="B277" s="1" t="s">
        <v>104</v>
      </c>
      <c r="C277" s="1"/>
      <c r="D277" s="1"/>
      <c r="E277" s="1" t="s">
        <v>43</v>
      </c>
      <c r="F277" s="1"/>
      <c r="G277" s="2" t="s">
        <v>27</v>
      </c>
      <c r="H277" s="3"/>
      <c r="I277" s="4" t="s">
        <v>1144</v>
      </c>
      <c r="J277" s="2" t="s">
        <v>1145</v>
      </c>
      <c r="K277" s="5">
        <v>1.0</v>
      </c>
      <c r="L277" s="2" t="s">
        <v>1117</v>
      </c>
      <c r="M277" s="6" t="b">
        <v>1</v>
      </c>
      <c r="N277" s="2" t="s">
        <v>1146</v>
      </c>
      <c r="O277" s="2" t="s">
        <v>1127</v>
      </c>
      <c r="P277" s="2" t="s">
        <v>109</v>
      </c>
      <c r="Q277" s="2" t="s">
        <v>1120</v>
      </c>
      <c r="R277" s="2" t="s">
        <v>35</v>
      </c>
      <c r="S277" s="2" t="s">
        <v>1147</v>
      </c>
      <c r="T277" s="2" t="s">
        <v>1148</v>
      </c>
      <c r="U277" s="2" t="s">
        <v>113</v>
      </c>
      <c r="V277" s="2" t="s">
        <v>43</v>
      </c>
      <c r="W277" s="2" t="s">
        <v>489</v>
      </c>
      <c r="X277" s="2" t="s">
        <v>1147</v>
      </c>
      <c r="Y277" s="2" t="s">
        <v>1123</v>
      </c>
    </row>
    <row r="278">
      <c r="A278" s="1" t="b">
        <v>0</v>
      </c>
      <c r="B278" s="1" t="s">
        <v>104</v>
      </c>
      <c r="C278" s="1"/>
      <c r="D278" s="1"/>
      <c r="E278" s="1" t="s">
        <v>43</v>
      </c>
      <c r="F278" s="1"/>
      <c r="G278" s="2" t="s">
        <v>27</v>
      </c>
      <c r="H278" s="3"/>
      <c r="I278" s="4" t="s">
        <v>1149</v>
      </c>
      <c r="J278" s="2" t="s">
        <v>1150</v>
      </c>
      <c r="K278" s="5">
        <v>1.0</v>
      </c>
      <c r="L278" s="2" t="s">
        <v>1117</v>
      </c>
      <c r="M278" s="6" t="b">
        <v>1</v>
      </c>
      <c r="N278" s="2" t="s">
        <v>1151</v>
      </c>
      <c r="O278" s="2" t="s">
        <v>1127</v>
      </c>
      <c r="P278" s="2" t="s">
        <v>109</v>
      </c>
      <c r="Q278" s="2" t="s">
        <v>1120</v>
      </c>
      <c r="R278" s="2" t="s">
        <v>35</v>
      </c>
      <c r="S278" s="2" t="s">
        <v>1152</v>
      </c>
      <c r="T278" s="2" t="s">
        <v>1143</v>
      </c>
      <c r="U278" s="2" t="s">
        <v>113</v>
      </c>
      <c r="V278" s="2" t="s">
        <v>43</v>
      </c>
      <c r="W278" s="2" t="s">
        <v>489</v>
      </c>
      <c r="X278" s="2" t="s">
        <v>1152</v>
      </c>
      <c r="Y278" s="2" t="s">
        <v>1123</v>
      </c>
    </row>
    <row r="279">
      <c r="A279" s="1" t="b">
        <v>0</v>
      </c>
      <c r="B279" s="1" t="s">
        <v>104</v>
      </c>
      <c r="C279" s="1"/>
      <c r="D279" s="1"/>
      <c r="E279" s="1" t="s">
        <v>43</v>
      </c>
      <c r="F279" s="1"/>
      <c r="G279" s="2" t="s">
        <v>27</v>
      </c>
      <c r="H279" s="3"/>
      <c r="I279" s="4" t="s">
        <v>1153</v>
      </c>
      <c r="J279" s="2" t="s">
        <v>1154</v>
      </c>
      <c r="K279" s="5">
        <v>1.0</v>
      </c>
      <c r="L279" s="2" t="s">
        <v>1117</v>
      </c>
      <c r="M279" s="6" t="b">
        <v>1</v>
      </c>
      <c r="N279" s="2" t="s">
        <v>1155</v>
      </c>
      <c r="O279" s="2" t="s">
        <v>1127</v>
      </c>
      <c r="P279" s="2" t="s">
        <v>109</v>
      </c>
      <c r="Q279" s="2" t="s">
        <v>1120</v>
      </c>
      <c r="R279" s="2" t="s">
        <v>35</v>
      </c>
      <c r="S279" s="2" t="s">
        <v>1156</v>
      </c>
      <c r="T279" s="2" t="s">
        <v>1143</v>
      </c>
      <c r="U279" s="2" t="s">
        <v>113</v>
      </c>
      <c r="V279" s="2" t="s">
        <v>43</v>
      </c>
      <c r="W279" s="2" t="s">
        <v>489</v>
      </c>
      <c r="X279" s="2" t="s">
        <v>1156</v>
      </c>
      <c r="Y279" s="2" t="s">
        <v>1123</v>
      </c>
    </row>
    <row r="280">
      <c r="A280" s="1" t="b">
        <v>0</v>
      </c>
      <c r="B280" s="1" t="s">
        <v>104</v>
      </c>
      <c r="C280" s="1"/>
      <c r="D280" s="1"/>
      <c r="E280" s="1" t="s">
        <v>43</v>
      </c>
      <c r="F280" s="1"/>
      <c r="G280" s="2" t="s">
        <v>27</v>
      </c>
      <c r="H280" s="3"/>
      <c r="I280" s="4" t="s">
        <v>1157</v>
      </c>
      <c r="J280" s="2" t="s">
        <v>1158</v>
      </c>
      <c r="K280" s="5">
        <v>1.0</v>
      </c>
      <c r="L280" s="2" t="s">
        <v>1117</v>
      </c>
      <c r="M280" s="6" t="b">
        <v>1</v>
      </c>
      <c r="N280" s="2" t="s">
        <v>1159</v>
      </c>
      <c r="O280" s="2" t="s">
        <v>1127</v>
      </c>
      <c r="P280" s="2" t="s">
        <v>109</v>
      </c>
      <c r="Q280" s="2" t="s">
        <v>1120</v>
      </c>
      <c r="R280" s="2" t="s">
        <v>35</v>
      </c>
      <c r="S280" s="2" t="s">
        <v>1160</v>
      </c>
      <c r="T280" s="2" t="s">
        <v>1134</v>
      </c>
      <c r="U280" s="2" t="s">
        <v>113</v>
      </c>
      <c r="V280" s="2" t="s">
        <v>43</v>
      </c>
      <c r="W280" s="2" t="s">
        <v>489</v>
      </c>
      <c r="X280" s="2" t="s">
        <v>1160</v>
      </c>
      <c r="Y280" s="2" t="s">
        <v>1123</v>
      </c>
    </row>
    <row r="281">
      <c r="A281" s="1" t="b">
        <v>0</v>
      </c>
      <c r="B281" s="1" t="s">
        <v>104</v>
      </c>
      <c r="C281" s="1"/>
      <c r="D281" s="1"/>
      <c r="E281" s="1" t="s">
        <v>43</v>
      </c>
      <c r="F281" s="1"/>
      <c r="G281" s="2" t="s">
        <v>27</v>
      </c>
      <c r="H281" s="3"/>
      <c r="I281" s="4" t="s">
        <v>1161</v>
      </c>
      <c r="J281" s="2" t="s">
        <v>1162</v>
      </c>
      <c r="K281" s="5">
        <v>1.0</v>
      </c>
      <c r="L281" s="2" t="s">
        <v>1117</v>
      </c>
      <c r="M281" s="6" t="b">
        <v>1</v>
      </c>
      <c r="N281" s="2" t="s">
        <v>1163</v>
      </c>
      <c r="O281" s="2" t="s">
        <v>1127</v>
      </c>
      <c r="P281" s="2" t="s">
        <v>109</v>
      </c>
      <c r="Q281" s="2" t="s">
        <v>1120</v>
      </c>
      <c r="R281" s="2" t="s">
        <v>35</v>
      </c>
      <c r="S281" s="2" t="s">
        <v>1164</v>
      </c>
      <c r="T281" s="2" t="s">
        <v>1143</v>
      </c>
      <c r="U281" s="2" t="s">
        <v>113</v>
      </c>
      <c r="V281" s="2" t="s">
        <v>43</v>
      </c>
      <c r="W281" s="2" t="s">
        <v>489</v>
      </c>
      <c r="X281" s="2" t="s">
        <v>1164</v>
      </c>
      <c r="Y281" s="2" t="s">
        <v>1123</v>
      </c>
    </row>
    <row r="282">
      <c r="A282" s="1" t="b">
        <v>0</v>
      </c>
      <c r="B282" s="1" t="s">
        <v>104</v>
      </c>
      <c r="C282" s="1"/>
      <c r="D282" s="1"/>
      <c r="E282" s="1" t="s">
        <v>43</v>
      </c>
      <c r="F282" s="1"/>
      <c r="G282" s="2" t="s">
        <v>27</v>
      </c>
      <c r="H282" s="3"/>
      <c r="I282" s="4" t="s">
        <v>1165</v>
      </c>
      <c r="J282" s="2" t="s">
        <v>1166</v>
      </c>
      <c r="K282" s="5">
        <v>1.0</v>
      </c>
      <c r="L282" s="2" t="s">
        <v>1117</v>
      </c>
      <c r="M282" s="6" t="b">
        <v>1</v>
      </c>
      <c r="N282" s="2" t="s">
        <v>1167</v>
      </c>
      <c r="O282" s="2" t="s">
        <v>1127</v>
      </c>
      <c r="P282" s="2" t="s">
        <v>109</v>
      </c>
      <c r="Q282" s="2" t="s">
        <v>1120</v>
      </c>
      <c r="R282" s="2" t="s">
        <v>35</v>
      </c>
      <c r="S282" s="2" t="s">
        <v>1168</v>
      </c>
      <c r="T282" s="2" t="s">
        <v>1143</v>
      </c>
      <c r="U282" s="2" t="s">
        <v>113</v>
      </c>
      <c r="V282" s="2" t="s">
        <v>43</v>
      </c>
      <c r="W282" s="2" t="s">
        <v>489</v>
      </c>
      <c r="X282" s="2" t="s">
        <v>1168</v>
      </c>
      <c r="Y282" s="2" t="s">
        <v>1123</v>
      </c>
    </row>
    <row r="283">
      <c r="A283" s="1" t="b">
        <v>0</v>
      </c>
      <c r="B283" s="1" t="s">
        <v>104</v>
      </c>
      <c r="C283" s="1"/>
      <c r="D283" s="1"/>
      <c r="E283" s="1" t="s">
        <v>43</v>
      </c>
      <c r="F283" s="1"/>
      <c r="G283" s="2" t="s">
        <v>27</v>
      </c>
      <c r="H283" s="3"/>
      <c r="I283" s="4" t="s">
        <v>1169</v>
      </c>
      <c r="J283" s="2" t="s">
        <v>1170</v>
      </c>
      <c r="K283" s="5">
        <v>1.0</v>
      </c>
      <c r="L283" s="2" t="s">
        <v>1117</v>
      </c>
      <c r="M283" s="6" t="b">
        <v>1</v>
      </c>
      <c r="N283" s="2" t="s">
        <v>1171</v>
      </c>
      <c r="O283" s="2" t="s">
        <v>1127</v>
      </c>
      <c r="P283" s="2" t="s">
        <v>109</v>
      </c>
      <c r="Q283" s="2" t="s">
        <v>1120</v>
      </c>
      <c r="R283" s="2" t="s">
        <v>35</v>
      </c>
      <c r="S283" s="2" t="s">
        <v>1172</v>
      </c>
      <c r="T283" s="2" t="s">
        <v>1143</v>
      </c>
      <c r="U283" s="2" t="s">
        <v>113</v>
      </c>
      <c r="V283" s="2" t="s">
        <v>43</v>
      </c>
      <c r="W283" s="2" t="s">
        <v>489</v>
      </c>
      <c r="X283" s="2" t="s">
        <v>1172</v>
      </c>
      <c r="Y283" s="2" t="s">
        <v>1123</v>
      </c>
    </row>
    <row r="284">
      <c r="A284" s="1" t="b">
        <v>0</v>
      </c>
      <c r="B284" s="1" t="s">
        <v>104</v>
      </c>
      <c r="C284" s="1"/>
      <c r="D284" s="1"/>
      <c r="E284" s="1" t="s">
        <v>43</v>
      </c>
      <c r="F284" s="1"/>
      <c r="G284" s="2" t="s">
        <v>27</v>
      </c>
      <c r="H284" s="3"/>
      <c r="I284" s="4" t="s">
        <v>1173</v>
      </c>
      <c r="J284" s="2" t="s">
        <v>1174</v>
      </c>
      <c r="K284" s="5">
        <v>1.0</v>
      </c>
      <c r="L284" s="2" t="s">
        <v>1117</v>
      </c>
      <c r="M284" s="6" t="b">
        <v>1</v>
      </c>
      <c r="N284" s="2" t="s">
        <v>1175</v>
      </c>
      <c r="O284" s="2" t="s">
        <v>1127</v>
      </c>
      <c r="P284" s="2" t="s">
        <v>109</v>
      </c>
      <c r="Q284" s="2" t="s">
        <v>1120</v>
      </c>
      <c r="R284" s="2" t="s">
        <v>35</v>
      </c>
      <c r="S284" s="2" t="s">
        <v>1176</v>
      </c>
      <c r="T284" s="2" t="s">
        <v>1143</v>
      </c>
      <c r="U284" s="2" t="s">
        <v>113</v>
      </c>
      <c r="V284" s="2" t="s">
        <v>43</v>
      </c>
      <c r="W284" s="2" t="s">
        <v>489</v>
      </c>
      <c r="X284" s="2" t="s">
        <v>1176</v>
      </c>
      <c r="Y284" s="2" t="s">
        <v>1123</v>
      </c>
    </row>
    <row r="285">
      <c r="A285" s="1" t="b">
        <v>0</v>
      </c>
      <c r="B285" s="1" t="s">
        <v>104</v>
      </c>
      <c r="C285" s="1"/>
      <c r="D285" s="1"/>
      <c r="E285" s="1" t="s">
        <v>43</v>
      </c>
      <c r="F285" s="1"/>
      <c r="G285" s="2" t="s">
        <v>27</v>
      </c>
      <c r="H285" s="3"/>
      <c r="I285" s="4" t="s">
        <v>1177</v>
      </c>
      <c r="J285" s="2" t="s">
        <v>1178</v>
      </c>
      <c r="K285" s="5">
        <v>1.0</v>
      </c>
      <c r="L285" s="2" t="s">
        <v>1117</v>
      </c>
      <c r="M285" s="6" t="b">
        <v>1</v>
      </c>
      <c r="N285" s="2" t="s">
        <v>1179</v>
      </c>
      <c r="O285" s="2" t="s">
        <v>1127</v>
      </c>
      <c r="P285" s="2" t="s">
        <v>109</v>
      </c>
      <c r="Q285" s="2" t="s">
        <v>1120</v>
      </c>
      <c r="R285" s="2" t="s">
        <v>35</v>
      </c>
      <c r="S285" s="2" t="s">
        <v>1180</v>
      </c>
      <c r="T285" s="2" t="s">
        <v>1122</v>
      </c>
      <c r="U285" s="2" t="s">
        <v>113</v>
      </c>
      <c r="V285" s="2" t="s">
        <v>43</v>
      </c>
      <c r="W285" s="2" t="s">
        <v>489</v>
      </c>
      <c r="X285" s="2" t="s">
        <v>1180</v>
      </c>
      <c r="Y285" s="2" t="s">
        <v>1123</v>
      </c>
    </row>
    <row r="286">
      <c r="A286" s="1" t="b">
        <v>0</v>
      </c>
      <c r="B286" s="1" t="s">
        <v>104</v>
      </c>
      <c r="C286" s="1"/>
      <c r="D286" s="1"/>
      <c r="E286" s="1" t="s">
        <v>43</v>
      </c>
      <c r="F286" s="1"/>
      <c r="G286" s="2" t="s">
        <v>27</v>
      </c>
      <c r="H286" s="3"/>
      <c r="I286" s="4" t="s">
        <v>1181</v>
      </c>
      <c r="J286" s="2" t="s">
        <v>1182</v>
      </c>
      <c r="K286" s="5">
        <v>1.0</v>
      </c>
      <c r="L286" s="2" t="s">
        <v>1117</v>
      </c>
      <c r="M286" s="6" t="b">
        <v>1</v>
      </c>
      <c r="N286" s="2" t="s">
        <v>1183</v>
      </c>
      <c r="O286" s="2" t="s">
        <v>1127</v>
      </c>
      <c r="P286" s="2" t="s">
        <v>109</v>
      </c>
      <c r="Q286" s="2" t="s">
        <v>1120</v>
      </c>
      <c r="R286" s="2" t="s">
        <v>35</v>
      </c>
      <c r="S286" s="2" t="s">
        <v>1184</v>
      </c>
      <c r="T286" s="2" t="s">
        <v>1185</v>
      </c>
      <c r="U286" s="2" t="s">
        <v>113</v>
      </c>
      <c r="V286" s="2" t="s">
        <v>43</v>
      </c>
      <c r="W286" s="2" t="s">
        <v>489</v>
      </c>
      <c r="X286" s="2" t="s">
        <v>1184</v>
      </c>
      <c r="Y286" s="2" t="s">
        <v>1123</v>
      </c>
    </row>
    <row r="287">
      <c r="A287" s="1" t="b">
        <v>0</v>
      </c>
      <c r="B287" s="1" t="s">
        <v>104</v>
      </c>
      <c r="C287" s="1"/>
      <c r="D287" s="1"/>
      <c r="E287" s="1" t="s">
        <v>43</v>
      </c>
      <c r="F287" s="1"/>
      <c r="G287" s="2" t="s">
        <v>27</v>
      </c>
      <c r="H287" s="3"/>
      <c r="I287" s="4" t="s">
        <v>1186</v>
      </c>
      <c r="J287" s="2" t="s">
        <v>1187</v>
      </c>
      <c r="K287" s="5">
        <v>1.0</v>
      </c>
      <c r="L287" s="2" t="s">
        <v>1117</v>
      </c>
      <c r="M287" s="6" t="b">
        <v>1</v>
      </c>
      <c r="N287" s="2" t="s">
        <v>1188</v>
      </c>
      <c r="O287" s="2" t="s">
        <v>1127</v>
      </c>
      <c r="P287" s="2" t="s">
        <v>109</v>
      </c>
      <c r="Q287" s="2" t="s">
        <v>1120</v>
      </c>
      <c r="R287" s="2" t="s">
        <v>35</v>
      </c>
      <c r="S287" s="2" t="s">
        <v>1189</v>
      </c>
      <c r="T287" s="2" t="s">
        <v>1143</v>
      </c>
      <c r="U287" s="2" t="s">
        <v>113</v>
      </c>
      <c r="V287" s="2" t="s">
        <v>43</v>
      </c>
      <c r="W287" s="2" t="s">
        <v>489</v>
      </c>
      <c r="X287" s="2" t="s">
        <v>1189</v>
      </c>
      <c r="Y287" s="2" t="s">
        <v>1123</v>
      </c>
    </row>
    <row r="288">
      <c r="A288" s="1" t="b">
        <v>0</v>
      </c>
      <c r="B288" s="1" t="s">
        <v>104</v>
      </c>
      <c r="C288" s="1"/>
      <c r="D288" s="1"/>
      <c r="E288" s="1" t="s">
        <v>43</v>
      </c>
      <c r="F288" s="1"/>
      <c r="G288" s="2" t="s">
        <v>27</v>
      </c>
      <c r="H288" s="3"/>
      <c r="I288" s="4" t="s">
        <v>1190</v>
      </c>
      <c r="J288" s="2" t="s">
        <v>1191</v>
      </c>
      <c r="K288" s="5">
        <v>1.0</v>
      </c>
      <c r="L288" s="2" t="s">
        <v>1117</v>
      </c>
      <c r="M288" s="6" t="b">
        <v>1</v>
      </c>
      <c r="N288" s="2" t="s">
        <v>1192</v>
      </c>
      <c r="O288" s="2" t="s">
        <v>1127</v>
      </c>
      <c r="P288" s="2" t="s">
        <v>109</v>
      </c>
      <c r="Q288" s="2" t="s">
        <v>1120</v>
      </c>
      <c r="R288" s="2" t="s">
        <v>35</v>
      </c>
      <c r="S288" s="2" t="s">
        <v>1193</v>
      </c>
      <c r="T288" s="2" t="s">
        <v>1143</v>
      </c>
      <c r="U288" s="2" t="s">
        <v>113</v>
      </c>
      <c r="V288" s="2" t="s">
        <v>43</v>
      </c>
      <c r="W288" s="2" t="s">
        <v>489</v>
      </c>
      <c r="X288" s="2" t="s">
        <v>1193</v>
      </c>
      <c r="Y288" s="2" t="s">
        <v>1123</v>
      </c>
    </row>
    <row r="289">
      <c r="A289" s="1" t="b">
        <v>0</v>
      </c>
      <c r="B289" s="1" t="s">
        <v>104</v>
      </c>
      <c r="C289" s="1"/>
      <c r="D289" s="1"/>
      <c r="E289" s="1" t="s">
        <v>43</v>
      </c>
      <c r="F289" s="1"/>
      <c r="G289" s="2" t="s">
        <v>27</v>
      </c>
      <c r="H289" s="3"/>
      <c r="I289" s="4" t="s">
        <v>1194</v>
      </c>
      <c r="J289" s="2" t="s">
        <v>1195</v>
      </c>
      <c r="K289" s="5">
        <v>1.0</v>
      </c>
      <c r="L289" s="2" t="s">
        <v>1117</v>
      </c>
      <c r="M289" s="6" t="b">
        <v>1</v>
      </c>
      <c r="N289" s="2" t="s">
        <v>1196</v>
      </c>
      <c r="O289" s="2" t="s">
        <v>1127</v>
      </c>
      <c r="P289" s="2" t="s">
        <v>109</v>
      </c>
      <c r="Q289" s="2" t="s">
        <v>1120</v>
      </c>
      <c r="R289" s="2" t="s">
        <v>35</v>
      </c>
      <c r="S289" s="2" t="s">
        <v>1197</v>
      </c>
      <c r="T289" s="2" t="s">
        <v>1143</v>
      </c>
      <c r="U289" s="2" t="s">
        <v>113</v>
      </c>
      <c r="V289" s="2" t="s">
        <v>43</v>
      </c>
      <c r="W289" s="2" t="s">
        <v>489</v>
      </c>
      <c r="X289" s="2" t="s">
        <v>1197</v>
      </c>
      <c r="Y289" s="2" t="s">
        <v>1123</v>
      </c>
    </row>
    <row r="290">
      <c r="A290" s="1" t="b">
        <v>0</v>
      </c>
      <c r="B290" s="1" t="s">
        <v>104</v>
      </c>
      <c r="C290" s="1"/>
      <c r="D290" s="1"/>
      <c r="E290" s="1" t="s">
        <v>43</v>
      </c>
      <c r="F290" s="1"/>
      <c r="G290" s="2" t="s">
        <v>27</v>
      </c>
      <c r="H290" s="3"/>
      <c r="I290" s="4" t="s">
        <v>1198</v>
      </c>
      <c r="J290" s="2" t="s">
        <v>1199</v>
      </c>
      <c r="K290" s="5">
        <v>1.0</v>
      </c>
      <c r="L290" s="2" t="s">
        <v>1117</v>
      </c>
      <c r="M290" s="6" t="b">
        <v>1</v>
      </c>
      <c r="N290" s="2" t="s">
        <v>1200</v>
      </c>
      <c r="O290" s="2" t="s">
        <v>1127</v>
      </c>
      <c r="P290" s="2" t="s">
        <v>109</v>
      </c>
      <c r="Q290" s="2" t="s">
        <v>1120</v>
      </c>
      <c r="R290" s="2" t="s">
        <v>35</v>
      </c>
      <c r="S290" s="2" t="s">
        <v>1201</v>
      </c>
      <c r="T290" s="2" t="s">
        <v>1148</v>
      </c>
      <c r="U290" s="2" t="s">
        <v>113</v>
      </c>
      <c r="V290" s="2" t="s">
        <v>43</v>
      </c>
      <c r="W290" s="2" t="s">
        <v>489</v>
      </c>
      <c r="X290" s="2" t="s">
        <v>1201</v>
      </c>
      <c r="Y290" s="2" t="s">
        <v>1123</v>
      </c>
    </row>
    <row r="291">
      <c r="A291" s="1" t="b">
        <v>0</v>
      </c>
      <c r="B291" s="1" t="s">
        <v>104</v>
      </c>
      <c r="C291" s="1"/>
      <c r="D291" s="1"/>
      <c r="E291" s="1" t="s">
        <v>43</v>
      </c>
      <c r="F291" s="1"/>
      <c r="G291" s="2" t="s">
        <v>27</v>
      </c>
      <c r="H291" s="3"/>
      <c r="I291" s="4" t="s">
        <v>1202</v>
      </c>
      <c r="J291" s="2" t="s">
        <v>1203</v>
      </c>
      <c r="K291" s="5">
        <v>1.0</v>
      </c>
      <c r="L291" s="2" t="s">
        <v>1117</v>
      </c>
      <c r="M291" s="6" t="b">
        <v>1</v>
      </c>
      <c r="N291" s="2" t="s">
        <v>1204</v>
      </c>
      <c r="O291" s="2" t="s">
        <v>1127</v>
      </c>
      <c r="P291" s="2" t="s">
        <v>109</v>
      </c>
      <c r="Q291" s="2" t="s">
        <v>1120</v>
      </c>
      <c r="R291" s="2" t="s">
        <v>35</v>
      </c>
      <c r="S291" s="2" t="s">
        <v>1205</v>
      </c>
      <c r="T291" s="2" t="s">
        <v>1134</v>
      </c>
      <c r="U291" s="2" t="s">
        <v>113</v>
      </c>
      <c r="V291" s="2" t="s">
        <v>43</v>
      </c>
      <c r="W291" s="2" t="s">
        <v>489</v>
      </c>
      <c r="X291" s="2" t="s">
        <v>1205</v>
      </c>
      <c r="Y291" s="2" t="s">
        <v>1123</v>
      </c>
    </row>
    <row r="292">
      <c r="A292" s="1" t="b">
        <v>0</v>
      </c>
      <c r="B292" s="1" t="s">
        <v>104</v>
      </c>
      <c r="C292" s="1"/>
      <c r="D292" s="1"/>
      <c r="E292" s="1" t="s">
        <v>43</v>
      </c>
      <c r="F292" s="1"/>
      <c r="G292" s="2" t="s">
        <v>27</v>
      </c>
      <c r="H292" s="3"/>
      <c r="I292" s="4" t="s">
        <v>1206</v>
      </c>
      <c r="J292" s="2" t="s">
        <v>1207</v>
      </c>
      <c r="K292" s="5">
        <v>1.0</v>
      </c>
      <c r="L292" s="2" t="s">
        <v>1117</v>
      </c>
      <c r="M292" s="6" t="b">
        <v>1</v>
      </c>
      <c r="N292" s="2" t="s">
        <v>1208</v>
      </c>
      <c r="O292" s="2" t="s">
        <v>1127</v>
      </c>
      <c r="P292" s="2" t="s">
        <v>109</v>
      </c>
      <c r="Q292" s="2" t="s">
        <v>1120</v>
      </c>
      <c r="R292" s="2" t="s">
        <v>35</v>
      </c>
      <c r="S292" s="2" t="s">
        <v>1209</v>
      </c>
      <c r="T292" s="2" t="s">
        <v>1143</v>
      </c>
      <c r="U292" s="2" t="s">
        <v>113</v>
      </c>
      <c r="V292" s="2" t="s">
        <v>43</v>
      </c>
      <c r="W292" s="2" t="s">
        <v>489</v>
      </c>
      <c r="X292" s="2" t="s">
        <v>1209</v>
      </c>
      <c r="Y292" s="2" t="s">
        <v>1123</v>
      </c>
    </row>
    <row r="293">
      <c r="A293" s="1" t="b">
        <v>0</v>
      </c>
      <c r="B293" s="1" t="s">
        <v>104</v>
      </c>
      <c r="C293" s="1"/>
      <c r="D293" s="1"/>
      <c r="E293" s="1" t="s">
        <v>43</v>
      </c>
      <c r="F293" s="1"/>
      <c r="G293" s="2" t="s">
        <v>27</v>
      </c>
      <c r="H293" s="3"/>
      <c r="I293" s="4" t="s">
        <v>1210</v>
      </c>
      <c r="J293" s="2" t="s">
        <v>1211</v>
      </c>
      <c r="K293" s="5">
        <v>1.0</v>
      </c>
      <c r="L293" s="2" t="s">
        <v>1117</v>
      </c>
      <c r="M293" s="6" t="b">
        <v>1</v>
      </c>
      <c r="N293" s="2" t="s">
        <v>1212</v>
      </c>
      <c r="O293" s="2" t="s">
        <v>1127</v>
      </c>
      <c r="P293" s="2" t="s">
        <v>109</v>
      </c>
      <c r="Q293" s="2" t="s">
        <v>1120</v>
      </c>
      <c r="R293" s="2" t="s">
        <v>35</v>
      </c>
      <c r="S293" s="2" t="s">
        <v>1213</v>
      </c>
      <c r="T293" s="2" t="s">
        <v>1129</v>
      </c>
      <c r="U293" s="2" t="s">
        <v>113</v>
      </c>
      <c r="V293" s="2" t="s">
        <v>43</v>
      </c>
      <c r="W293" s="2" t="s">
        <v>489</v>
      </c>
      <c r="X293" s="2" t="s">
        <v>1213</v>
      </c>
      <c r="Y293" s="2" t="s">
        <v>1123</v>
      </c>
    </row>
    <row r="294">
      <c r="A294" s="1" t="b">
        <v>0</v>
      </c>
      <c r="B294" s="1" t="s">
        <v>104</v>
      </c>
      <c r="C294" s="1"/>
      <c r="D294" s="1"/>
      <c r="E294" s="1" t="s">
        <v>43</v>
      </c>
      <c r="F294" s="1"/>
      <c r="G294" s="2" t="s">
        <v>27</v>
      </c>
      <c r="H294" s="3"/>
      <c r="I294" s="4" t="s">
        <v>1214</v>
      </c>
      <c r="J294" s="2" t="s">
        <v>1215</v>
      </c>
      <c r="K294" s="5">
        <v>1.0</v>
      </c>
      <c r="L294" s="2" t="s">
        <v>1117</v>
      </c>
      <c r="M294" s="6" t="b">
        <v>1</v>
      </c>
      <c r="N294" s="2" t="s">
        <v>1216</v>
      </c>
      <c r="O294" s="2" t="s">
        <v>1127</v>
      </c>
      <c r="P294" s="2" t="s">
        <v>109</v>
      </c>
      <c r="Q294" s="2" t="s">
        <v>1120</v>
      </c>
      <c r="R294" s="2" t="s">
        <v>35</v>
      </c>
      <c r="S294" s="2" t="s">
        <v>1217</v>
      </c>
      <c r="T294" s="2" t="s">
        <v>1134</v>
      </c>
      <c r="U294" s="2" t="s">
        <v>113</v>
      </c>
      <c r="V294" s="2" t="s">
        <v>43</v>
      </c>
      <c r="W294" s="2" t="s">
        <v>489</v>
      </c>
      <c r="X294" s="2" t="s">
        <v>1217</v>
      </c>
      <c r="Y294" s="2" t="s">
        <v>1123</v>
      </c>
    </row>
    <row r="295">
      <c r="A295" s="1" t="b">
        <v>0</v>
      </c>
      <c r="B295" s="1" t="s">
        <v>104</v>
      </c>
      <c r="C295" s="1"/>
      <c r="D295" s="1"/>
      <c r="E295" s="1" t="s">
        <v>43</v>
      </c>
      <c r="F295" s="1"/>
      <c r="G295" s="2" t="s">
        <v>27</v>
      </c>
      <c r="H295" s="3"/>
      <c r="I295" s="4" t="s">
        <v>1218</v>
      </c>
      <c r="J295" s="2" t="s">
        <v>1219</v>
      </c>
      <c r="K295" s="5">
        <v>1.0</v>
      </c>
      <c r="L295" s="2" t="s">
        <v>1117</v>
      </c>
      <c r="M295" s="6" t="b">
        <v>1</v>
      </c>
      <c r="N295" s="2" t="s">
        <v>1220</v>
      </c>
      <c r="O295" s="2" t="s">
        <v>1127</v>
      </c>
      <c r="P295" s="2" t="s">
        <v>109</v>
      </c>
      <c r="Q295" s="2" t="s">
        <v>1120</v>
      </c>
      <c r="R295" s="2" t="s">
        <v>35</v>
      </c>
      <c r="S295" s="2" t="s">
        <v>1221</v>
      </c>
      <c r="T295" s="2" t="s">
        <v>1129</v>
      </c>
      <c r="U295" s="2" t="s">
        <v>113</v>
      </c>
      <c r="V295" s="2" t="s">
        <v>43</v>
      </c>
      <c r="W295" s="2" t="s">
        <v>489</v>
      </c>
      <c r="X295" s="2" t="s">
        <v>1221</v>
      </c>
      <c r="Y295" s="2" t="s">
        <v>1123</v>
      </c>
    </row>
    <row r="296">
      <c r="A296" s="1" t="b">
        <v>0</v>
      </c>
      <c r="B296" s="1" t="s">
        <v>104</v>
      </c>
      <c r="C296" s="1"/>
      <c r="D296" s="1"/>
      <c r="E296" s="1" t="s">
        <v>43</v>
      </c>
      <c r="F296" s="1"/>
      <c r="G296" s="2" t="s">
        <v>27</v>
      </c>
      <c r="H296" s="3"/>
      <c r="I296" s="4" t="s">
        <v>1222</v>
      </c>
      <c r="J296" s="2" t="s">
        <v>1223</v>
      </c>
      <c r="K296" s="5">
        <v>1.0</v>
      </c>
      <c r="L296" s="2" t="s">
        <v>1117</v>
      </c>
      <c r="M296" s="6" t="b">
        <v>1</v>
      </c>
      <c r="N296" s="2" t="s">
        <v>1224</v>
      </c>
      <c r="O296" s="2" t="s">
        <v>1127</v>
      </c>
      <c r="P296" s="2" t="s">
        <v>109</v>
      </c>
      <c r="Q296" s="2" t="s">
        <v>1120</v>
      </c>
      <c r="R296" s="2" t="s">
        <v>35</v>
      </c>
      <c r="S296" s="2" t="s">
        <v>1225</v>
      </c>
      <c r="T296" s="2" t="s">
        <v>1129</v>
      </c>
      <c r="U296" s="2" t="s">
        <v>113</v>
      </c>
      <c r="V296" s="2" t="s">
        <v>43</v>
      </c>
      <c r="W296" s="2" t="s">
        <v>489</v>
      </c>
      <c r="X296" s="2" t="s">
        <v>1225</v>
      </c>
      <c r="Y296" s="2" t="s">
        <v>1123</v>
      </c>
    </row>
    <row r="297">
      <c r="A297" s="1" t="b">
        <v>0</v>
      </c>
      <c r="B297" s="1" t="s">
        <v>104</v>
      </c>
      <c r="C297" s="1"/>
      <c r="D297" s="1"/>
      <c r="E297" s="1" t="s">
        <v>43</v>
      </c>
      <c r="F297" s="1"/>
      <c r="G297" s="2" t="s">
        <v>27</v>
      </c>
      <c r="H297" s="3"/>
      <c r="I297" s="4" t="s">
        <v>1226</v>
      </c>
      <c r="J297" s="2" t="s">
        <v>1227</v>
      </c>
      <c r="K297" s="5">
        <v>1.0</v>
      </c>
      <c r="L297" s="2" t="s">
        <v>1117</v>
      </c>
      <c r="M297" s="6" t="b">
        <v>1</v>
      </c>
      <c r="N297" s="2" t="s">
        <v>1228</v>
      </c>
      <c r="O297" s="2" t="s">
        <v>1127</v>
      </c>
      <c r="P297" s="2" t="s">
        <v>109</v>
      </c>
      <c r="Q297" s="2" t="s">
        <v>1120</v>
      </c>
      <c r="R297" s="2" t="s">
        <v>35</v>
      </c>
      <c r="S297" s="2" t="s">
        <v>1229</v>
      </c>
      <c r="T297" s="2" t="s">
        <v>1143</v>
      </c>
      <c r="U297" s="2" t="s">
        <v>113</v>
      </c>
      <c r="V297" s="2" t="s">
        <v>43</v>
      </c>
      <c r="W297" s="2" t="s">
        <v>489</v>
      </c>
      <c r="X297" s="2" t="s">
        <v>1229</v>
      </c>
      <c r="Y297" s="2" t="s">
        <v>1123</v>
      </c>
    </row>
    <row r="298">
      <c r="A298" s="1" t="b">
        <v>0</v>
      </c>
      <c r="B298" s="1" t="s">
        <v>104</v>
      </c>
      <c r="C298" s="1"/>
      <c r="D298" s="1"/>
      <c r="E298" s="1" t="s">
        <v>43</v>
      </c>
      <c r="F298" s="1"/>
      <c r="G298" s="2" t="s">
        <v>27</v>
      </c>
      <c r="H298" s="3"/>
      <c r="I298" s="4" t="s">
        <v>1230</v>
      </c>
      <c r="J298" s="2" t="s">
        <v>1231</v>
      </c>
      <c r="K298" s="5">
        <v>1.0</v>
      </c>
      <c r="L298" s="2" t="s">
        <v>1117</v>
      </c>
      <c r="M298" s="6" t="b">
        <v>1</v>
      </c>
      <c r="N298" s="2" t="s">
        <v>1232</v>
      </c>
      <c r="O298" s="2" t="s">
        <v>1127</v>
      </c>
      <c r="P298" s="2" t="s">
        <v>109</v>
      </c>
      <c r="Q298" s="2" t="s">
        <v>1120</v>
      </c>
      <c r="R298" s="2" t="s">
        <v>35</v>
      </c>
      <c r="S298" s="2" t="s">
        <v>1233</v>
      </c>
      <c r="T298" s="2" t="s">
        <v>1148</v>
      </c>
      <c r="U298" s="2" t="s">
        <v>113</v>
      </c>
      <c r="V298" s="2" t="s">
        <v>43</v>
      </c>
      <c r="W298" s="2" t="s">
        <v>489</v>
      </c>
      <c r="X298" s="2" t="s">
        <v>1233</v>
      </c>
      <c r="Y298" s="2" t="s">
        <v>1123</v>
      </c>
    </row>
    <row r="299">
      <c r="A299" s="1" t="b">
        <v>0</v>
      </c>
      <c r="B299" s="1" t="s">
        <v>104</v>
      </c>
      <c r="C299" s="1"/>
      <c r="D299" s="1"/>
      <c r="E299" s="1" t="s">
        <v>43</v>
      </c>
      <c r="F299" s="1"/>
      <c r="G299" s="2" t="s">
        <v>27</v>
      </c>
      <c r="H299" s="3"/>
      <c r="I299" s="4" t="s">
        <v>1234</v>
      </c>
      <c r="J299" s="2" t="s">
        <v>1235</v>
      </c>
      <c r="K299" s="5">
        <v>1.0</v>
      </c>
      <c r="L299" s="2" t="s">
        <v>1117</v>
      </c>
      <c r="M299" s="6" t="b">
        <v>1</v>
      </c>
      <c r="N299" s="2" t="s">
        <v>1236</v>
      </c>
      <c r="O299" s="2" t="s">
        <v>1127</v>
      </c>
      <c r="P299" s="2" t="s">
        <v>109</v>
      </c>
      <c r="Q299" s="2" t="s">
        <v>1120</v>
      </c>
      <c r="R299" s="2" t="s">
        <v>35</v>
      </c>
      <c r="S299" s="2" t="s">
        <v>1237</v>
      </c>
      <c r="T299" s="2" t="s">
        <v>1122</v>
      </c>
      <c r="U299" s="2" t="s">
        <v>113</v>
      </c>
      <c r="V299" s="2" t="s">
        <v>43</v>
      </c>
      <c r="W299" s="2" t="s">
        <v>489</v>
      </c>
      <c r="X299" s="2" t="s">
        <v>1237</v>
      </c>
      <c r="Y299" s="2" t="s">
        <v>1123</v>
      </c>
    </row>
    <row r="300">
      <c r="A300" s="1" t="b">
        <v>0</v>
      </c>
      <c r="B300" s="1" t="s">
        <v>104</v>
      </c>
      <c r="C300" s="1"/>
      <c r="D300" s="1"/>
      <c r="E300" s="1" t="s">
        <v>43</v>
      </c>
      <c r="F300" s="1"/>
      <c r="G300" s="2" t="s">
        <v>27</v>
      </c>
      <c r="H300" s="3"/>
      <c r="I300" s="4" t="s">
        <v>1238</v>
      </c>
      <c r="J300" s="2" t="s">
        <v>1239</v>
      </c>
      <c r="K300" s="5">
        <v>1.0</v>
      </c>
      <c r="L300" s="2" t="s">
        <v>1117</v>
      </c>
      <c r="M300" s="6" t="b">
        <v>1</v>
      </c>
      <c r="N300" s="2" t="s">
        <v>1240</v>
      </c>
      <c r="O300" s="2" t="s">
        <v>1127</v>
      </c>
      <c r="P300" s="2" t="s">
        <v>109</v>
      </c>
      <c r="Q300" s="2" t="s">
        <v>1120</v>
      </c>
      <c r="R300" s="2" t="s">
        <v>35</v>
      </c>
      <c r="S300" s="2" t="s">
        <v>1241</v>
      </c>
      <c r="T300" s="2" t="s">
        <v>1122</v>
      </c>
      <c r="U300" s="2" t="s">
        <v>113</v>
      </c>
      <c r="V300" s="2" t="s">
        <v>43</v>
      </c>
      <c r="W300" s="2" t="s">
        <v>489</v>
      </c>
      <c r="X300" s="2" t="s">
        <v>1241</v>
      </c>
      <c r="Y300" s="2" t="s">
        <v>1123</v>
      </c>
    </row>
    <row r="301">
      <c r="A301" s="1" t="b">
        <v>0</v>
      </c>
      <c r="B301" s="1" t="s">
        <v>104</v>
      </c>
      <c r="C301" s="1"/>
      <c r="D301" s="1"/>
      <c r="E301" s="1" t="s">
        <v>43</v>
      </c>
      <c r="F301" s="1"/>
      <c r="G301" s="2" t="s">
        <v>27</v>
      </c>
      <c r="H301" s="3"/>
      <c r="I301" s="4" t="s">
        <v>1242</v>
      </c>
      <c r="J301" s="2" t="s">
        <v>1243</v>
      </c>
      <c r="K301" s="5">
        <v>1.0</v>
      </c>
      <c r="L301" s="2" t="s">
        <v>1117</v>
      </c>
      <c r="M301" s="6" t="b">
        <v>1</v>
      </c>
      <c r="N301" s="2" t="s">
        <v>1244</v>
      </c>
      <c r="O301" s="2" t="s">
        <v>1127</v>
      </c>
      <c r="P301" s="2" t="s">
        <v>109</v>
      </c>
      <c r="Q301" s="2" t="s">
        <v>1120</v>
      </c>
      <c r="R301" s="2" t="s">
        <v>35</v>
      </c>
      <c r="S301" s="2" t="s">
        <v>1245</v>
      </c>
      <c r="T301" s="2" t="s">
        <v>1143</v>
      </c>
      <c r="U301" s="2" t="s">
        <v>113</v>
      </c>
      <c r="V301" s="2" t="s">
        <v>43</v>
      </c>
      <c r="W301" s="2" t="s">
        <v>489</v>
      </c>
      <c r="X301" s="2" t="s">
        <v>1245</v>
      </c>
      <c r="Y301" s="2" t="s">
        <v>1123</v>
      </c>
    </row>
    <row r="302">
      <c r="A302" s="1" t="b">
        <v>0</v>
      </c>
      <c r="B302" s="1" t="s">
        <v>104</v>
      </c>
      <c r="C302" s="1"/>
      <c r="D302" s="1"/>
      <c r="E302" s="1" t="s">
        <v>43</v>
      </c>
      <c r="F302" s="1"/>
      <c r="G302" s="2" t="s">
        <v>27</v>
      </c>
      <c r="H302" s="3"/>
      <c r="I302" s="4" t="s">
        <v>1246</v>
      </c>
      <c r="J302" s="2" t="s">
        <v>1247</v>
      </c>
      <c r="K302" s="5">
        <v>1.0</v>
      </c>
      <c r="L302" s="2" t="s">
        <v>1117</v>
      </c>
      <c r="M302" s="6" t="b">
        <v>1</v>
      </c>
      <c r="N302" s="2" t="s">
        <v>1248</v>
      </c>
      <c r="O302" s="2" t="s">
        <v>1127</v>
      </c>
      <c r="P302" s="2" t="s">
        <v>109</v>
      </c>
      <c r="Q302" s="2" t="s">
        <v>1120</v>
      </c>
      <c r="R302" s="2" t="s">
        <v>35</v>
      </c>
      <c r="S302" s="2" t="s">
        <v>1249</v>
      </c>
      <c r="T302" s="2" t="s">
        <v>1129</v>
      </c>
      <c r="U302" s="2" t="s">
        <v>113</v>
      </c>
      <c r="V302" s="2" t="s">
        <v>43</v>
      </c>
      <c r="W302" s="2" t="s">
        <v>489</v>
      </c>
      <c r="X302" s="2" t="s">
        <v>1249</v>
      </c>
      <c r="Y302" s="2" t="s">
        <v>1123</v>
      </c>
    </row>
    <row r="303">
      <c r="A303" s="1" t="b">
        <v>0</v>
      </c>
      <c r="B303" s="1" t="s">
        <v>104</v>
      </c>
      <c r="C303" s="1"/>
      <c r="D303" s="1"/>
      <c r="E303" s="1" t="s">
        <v>43</v>
      </c>
      <c r="F303" s="1"/>
      <c r="G303" s="2" t="s">
        <v>27</v>
      </c>
      <c r="H303" s="3"/>
      <c r="I303" s="4" t="s">
        <v>1250</v>
      </c>
      <c r="J303" s="2" t="s">
        <v>1251</v>
      </c>
      <c r="K303" s="5">
        <v>1.0</v>
      </c>
      <c r="L303" s="2" t="s">
        <v>1117</v>
      </c>
      <c r="M303" s="6" t="b">
        <v>1</v>
      </c>
      <c r="N303" s="2" t="s">
        <v>1252</v>
      </c>
      <c r="O303" s="2" t="s">
        <v>1127</v>
      </c>
      <c r="P303" s="2" t="s">
        <v>109</v>
      </c>
      <c r="Q303" s="2" t="s">
        <v>1120</v>
      </c>
      <c r="R303" s="2" t="s">
        <v>35</v>
      </c>
      <c r="S303" s="2" t="s">
        <v>1253</v>
      </c>
      <c r="T303" s="2" t="s">
        <v>1122</v>
      </c>
      <c r="U303" s="2" t="s">
        <v>113</v>
      </c>
      <c r="V303" s="2" t="s">
        <v>43</v>
      </c>
      <c r="W303" s="2" t="s">
        <v>489</v>
      </c>
      <c r="X303" s="2" t="s">
        <v>1253</v>
      </c>
      <c r="Y303" s="2" t="s">
        <v>1123</v>
      </c>
    </row>
    <row r="304">
      <c r="A304" s="1" t="b">
        <v>0</v>
      </c>
      <c r="B304" s="1" t="s">
        <v>104</v>
      </c>
      <c r="C304" s="1"/>
      <c r="D304" s="1"/>
      <c r="E304" s="1" t="s">
        <v>43</v>
      </c>
      <c r="F304" s="1"/>
      <c r="G304" s="2" t="s">
        <v>27</v>
      </c>
      <c r="H304" s="3"/>
      <c r="I304" s="4" t="s">
        <v>1254</v>
      </c>
      <c r="J304" s="2" t="s">
        <v>1255</v>
      </c>
      <c r="K304" s="5">
        <v>1.0</v>
      </c>
      <c r="L304" s="2" t="s">
        <v>1117</v>
      </c>
      <c r="M304" s="6" t="b">
        <v>1</v>
      </c>
      <c r="N304" s="2" t="s">
        <v>1256</v>
      </c>
      <c r="O304" s="2" t="s">
        <v>1127</v>
      </c>
      <c r="P304" s="2" t="s">
        <v>109</v>
      </c>
      <c r="Q304" s="2" t="s">
        <v>1120</v>
      </c>
      <c r="R304" s="2" t="s">
        <v>35</v>
      </c>
      <c r="S304" s="2" t="s">
        <v>1257</v>
      </c>
      <c r="T304" s="2" t="s">
        <v>1122</v>
      </c>
      <c r="U304" s="2" t="s">
        <v>113</v>
      </c>
      <c r="V304" s="2" t="s">
        <v>43</v>
      </c>
      <c r="W304" s="2" t="s">
        <v>489</v>
      </c>
      <c r="X304" s="2" t="s">
        <v>1257</v>
      </c>
      <c r="Y304" s="2" t="s">
        <v>1123</v>
      </c>
    </row>
    <row r="305">
      <c r="A305" s="1" t="b">
        <v>0</v>
      </c>
      <c r="B305" s="1" t="s">
        <v>104</v>
      </c>
      <c r="C305" s="1"/>
      <c r="D305" s="1"/>
      <c r="E305" s="1" t="s">
        <v>43</v>
      </c>
      <c r="F305" s="1"/>
      <c r="G305" s="2" t="s">
        <v>27</v>
      </c>
      <c r="H305" s="3"/>
      <c r="I305" s="4" t="s">
        <v>1258</v>
      </c>
      <c r="J305" s="2" t="s">
        <v>1259</v>
      </c>
      <c r="K305" s="5">
        <v>1.0</v>
      </c>
      <c r="L305" s="2" t="s">
        <v>1117</v>
      </c>
      <c r="M305" s="6" t="b">
        <v>1</v>
      </c>
      <c r="N305" s="2" t="s">
        <v>1260</v>
      </c>
      <c r="O305" s="2" t="s">
        <v>1127</v>
      </c>
      <c r="P305" s="2" t="s">
        <v>109</v>
      </c>
      <c r="Q305" s="2" t="s">
        <v>1120</v>
      </c>
      <c r="R305" s="2" t="s">
        <v>35</v>
      </c>
      <c r="S305" s="2" t="s">
        <v>1261</v>
      </c>
      <c r="T305" s="2" t="s">
        <v>1143</v>
      </c>
      <c r="U305" s="2" t="s">
        <v>113</v>
      </c>
      <c r="V305" s="2" t="s">
        <v>43</v>
      </c>
      <c r="W305" s="2" t="s">
        <v>489</v>
      </c>
      <c r="X305" s="2" t="s">
        <v>1261</v>
      </c>
      <c r="Y305" s="2" t="s">
        <v>1123</v>
      </c>
    </row>
    <row r="306">
      <c r="A306" s="1" t="b">
        <v>0</v>
      </c>
      <c r="B306" s="1" t="s">
        <v>104</v>
      </c>
      <c r="C306" s="1"/>
      <c r="D306" s="1"/>
      <c r="E306" s="1" t="s">
        <v>43</v>
      </c>
      <c r="F306" s="1"/>
      <c r="G306" s="2" t="s">
        <v>27</v>
      </c>
      <c r="H306" s="3"/>
      <c r="I306" s="4" t="s">
        <v>1262</v>
      </c>
      <c r="J306" s="2" t="s">
        <v>1263</v>
      </c>
      <c r="K306" s="5">
        <v>1.0</v>
      </c>
      <c r="L306" s="2" t="s">
        <v>1117</v>
      </c>
      <c r="M306" s="6" t="b">
        <v>1</v>
      </c>
      <c r="N306" s="2" t="s">
        <v>1264</v>
      </c>
      <c r="O306" s="2" t="s">
        <v>1127</v>
      </c>
      <c r="P306" s="2" t="s">
        <v>109</v>
      </c>
      <c r="Q306" s="2" t="s">
        <v>1120</v>
      </c>
      <c r="R306" s="2" t="s">
        <v>35</v>
      </c>
      <c r="S306" s="2" t="s">
        <v>1265</v>
      </c>
      <c r="T306" s="2" t="s">
        <v>1129</v>
      </c>
      <c r="U306" s="2" t="s">
        <v>113</v>
      </c>
      <c r="V306" s="2" t="s">
        <v>43</v>
      </c>
      <c r="W306" s="2" t="s">
        <v>489</v>
      </c>
      <c r="X306" s="2" t="s">
        <v>1265</v>
      </c>
      <c r="Y306" s="2" t="s">
        <v>1123</v>
      </c>
    </row>
    <row r="307">
      <c r="A307" s="1" t="b">
        <v>0</v>
      </c>
      <c r="B307" s="1" t="s">
        <v>104</v>
      </c>
      <c r="C307" s="1"/>
      <c r="D307" s="1"/>
      <c r="E307" s="1" t="s">
        <v>43</v>
      </c>
      <c r="F307" s="1"/>
      <c r="G307" s="2" t="s">
        <v>27</v>
      </c>
      <c r="H307" s="3"/>
      <c r="I307" s="4" t="s">
        <v>1266</v>
      </c>
      <c r="J307" s="2" t="s">
        <v>1267</v>
      </c>
      <c r="K307" s="5">
        <v>1.0</v>
      </c>
      <c r="L307" s="2" t="s">
        <v>1117</v>
      </c>
      <c r="M307" s="6" t="b">
        <v>1</v>
      </c>
      <c r="N307" s="2" t="s">
        <v>1268</v>
      </c>
      <c r="O307" s="2" t="s">
        <v>1127</v>
      </c>
      <c r="P307" s="2" t="s">
        <v>109</v>
      </c>
      <c r="Q307" s="2" t="s">
        <v>1120</v>
      </c>
      <c r="R307" s="2" t="s">
        <v>35</v>
      </c>
      <c r="S307" s="2" t="s">
        <v>1269</v>
      </c>
      <c r="T307" s="2" t="s">
        <v>1143</v>
      </c>
      <c r="U307" s="2" t="s">
        <v>113</v>
      </c>
      <c r="V307" s="2" t="s">
        <v>43</v>
      </c>
      <c r="W307" s="2" t="s">
        <v>489</v>
      </c>
      <c r="X307" s="2" t="s">
        <v>1269</v>
      </c>
      <c r="Y307" s="2" t="s">
        <v>1123</v>
      </c>
    </row>
    <row r="308">
      <c r="A308" s="1" t="b">
        <v>0</v>
      </c>
      <c r="B308" s="1" t="s">
        <v>104</v>
      </c>
      <c r="C308" s="1"/>
      <c r="D308" s="1"/>
      <c r="E308" s="1" t="s">
        <v>43</v>
      </c>
      <c r="F308" s="1"/>
      <c r="G308" s="2" t="s">
        <v>27</v>
      </c>
      <c r="H308" s="3"/>
      <c r="I308" s="4" t="s">
        <v>1270</v>
      </c>
      <c r="J308" s="2" t="s">
        <v>1271</v>
      </c>
      <c r="K308" s="5">
        <v>1.0</v>
      </c>
      <c r="L308" s="2" t="s">
        <v>1117</v>
      </c>
      <c r="M308" s="6" t="b">
        <v>1</v>
      </c>
      <c r="N308" s="2" t="s">
        <v>1272</v>
      </c>
      <c r="O308" s="2" t="s">
        <v>1127</v>
      </c>
      <c r="P308" s="2" t="s">
        <v>109</v>
      </c>
      <c r="Q308" s="2" t="s">
        <v>1120</v>
      </c>
      <c r="R308" s="2" t="s">
        <v>35</v>
      </c>
      <c r="S308" s="2" t="s">
        <v>1273</v>
      </c>
      <c r="T308" s="2" t="s">
        <v>1148</v>
      </c>
      <c r="U308" s="2" t="s">
        <v>113</v>
      </c>
      <c r="V308" s="2" t="s">
        <v>43</v>
      </c>
      <c r="W308" s="2" t="s">
        <v>489</v>
      </c>
      <c r="X308" s="2" t="s">
        <v>1273</v>
      </c>
      <c r="Y308" s="2" t="s">
        <v>1123</v>
      </c>
    </row>
    <row r="309">
      <c r="A309" s="1" t="b">
        <v>0</v>
      </c>
      <c r="B309" s="1" t="s">
        <v>104</v>
      </c>
      <c r="C309" s="1"/>
      <c r="D309" s="1"/>
      <c r="E309" s="1" t="s">
        <v>43</v>
      </c>
      <c r="F309" s="1"/>
      <c r="G309" s="2" t="s">
        <v>27</v>
      </c>
      <c r="H309" s="3"/>
      <c r="I309" s="4" t="s">
        <v>1274</v>
      </c>
      <c r="J309" s="2" t="s">
        <v>1275</v>
      </c>
      <c r="K309" s="5">
        <v>1.0</v>
      </c>
      <c r="L309" s="2" t="s">
        <v>1117</v>
      </c>
      <c r="M309" s="6" t="b">
        <v>1</v>
      </c>
      <c r="N309" s="2" t="s">
        <v>1276</v>
      </c>
      <c r="O309" s="2" t="s">
        <v>1127</v>
      </c>
      <c r="P309" s="2" t="s">
        <v>109</v>
      </c>
      <c r="Q309" s="2" t="s">
        <v>1120</v>
      </c>
      <c r="R309" s="2" t="s">
        <v>35</v>
      </c>
      <c r="S309" s="2" t="s">
        <v>1277</v>
      </c>
      <c r="T309" s="2" t="s">
        <v>1129</v>
      </c>
      <c r="U309" s="2" t="s">
        <v>113</v>
      </c>
      <c r="V309" s="2" t="s">
        <v>43</v>
      </c>
      <c r="W309" s="2" t="s">
        <v>489</v>
      </c>
      <c r="X309" s="2" t="s">
        <v>1277</v>
      </c>
      <c r="Y309" s="2" t="s">
        <v>1123</v>
      </c>
    </row>
    <row r="310">
      <c r="A310" s="1" t="b">
        <v>0</v>
      </c>
      <c r="B310" s="1" t="s">
        <v>104</v>
      </c>
      <c r="C310" s="1"/>
      <c r="D310" s="1"/>
      <c r="E310" s="1" t="s">
        <v>43</v>
      </c>
      <c r="F310" s="1"/>
      <c r="G310" s="2" t="s">
        <v>27</v>
      </c>
      <c r="H310" s="3"/>
      <c r="I310" s="4" t="s">
        <v>1278</v>
      </c>
      <c r="J310" s="2" t="s">
        <v>1279</v>
      </c>
      <c r="K310" s="5">
        <v>1.0</v>
      </c>
      <c r="L310" s="2" t="s">
        <v>1117</v>
      </c>
      <c r="M310" s="6" t="b">
        <v>1</v>
      </c>
      <c r="N310" s="2" t="s">
        <v>1280</v>
      </c>
      <c r="O310" s="2" t="s">
        <v>1127</v>
      </c>
      <c r="P310" s="2" t="s">
        <v>109</v>
      </c>
      <c r="Q310" s="2" t="s">
        <v>1120</v>
      </c>
      <c r="R310" s="2" t="s">
        <v>35</v>
      </c>
      <c r="S310" s="2" t="s">
        <v>1281</v>
      </c>
      <c r="T310" s="2" t="s">
        <v>1129</v>
      </c>
      <c r="U310" s="2" t="s">
        <v>113</v>
      </c>
      <c r="V310" s="2" t="s">
        <v>43</v>
      </c>
      <c r="W310" s="2" t="s">
        <v>489</v>
      </c>
      <c r="X310" s="2" t="s">
        <v>1281</v>
      </c>
      <c r="Y310" s="2" t="s">
        <v>1123</v>
      </c>
    </row>
    <row r="311">
      <c r="A311" s="1" t="b">
        <v>0</v>
      </c>
      <c r="B311" s="1" t="s">
        <v>104</v>
      </c>
      <c r="C311" s="1"/>
      <c r="D311" s="1"/>
      <c r="E311" s="1" t="s">
        <v>43</v>
      </c>
      <c r="F311" s="1"/>
      <c r="G311" s="2" t="s">
        <v>27</v>
      </c>
      <c r="H311" s="3"/>
      <c r="I311" s="4" t="s">
        <v>1282</v>
      </c>
      <c r="J311" s="2" t="s">
        <v>1283</v>
      </c>
      <c r="K311" s="5">
        <v>1.0</v>
      </c>
      <c r="L311" s="2" t="s">
        <v>1117</v>
      </c>
      <c r="M311" s="6" t="b">
        <v>1</v>
      </c>
      <c r="N311" s="2" t="s">
        <v>1284</v>
      </c>
      <c r="O311" s="2" t="s">
        <v>1127</v>
      </c>
      <c r="P311" s="2" t="s">
        <v>109</v>
      </c>
      <c r="Q311" s="2" t="s">
        <v>1120</v>
      </c>
      <c r="R311" s="2" t="s">
        <v>35</v>
      </c>
      <c r="S311" s="2" t="s">
        <v>1285</v>
      </c>
      <c r="T311" s="2" t="s">
        <v>1286</v>
      </c>
      <c r="U311" s="2" t="s">
        <v>113</v>
      </c>
      <c r="V311" s="2" t="s">
        <v>43</v>
      </c>
      <c r="W311" s="2" t="s">
        <v>489</v>
      </c>
      <c r="X311" s="2" t="s">
        <v>1285</v>
      </c>
      <c r="Y311" s="2" t="s">
        <v>1123</v>
      </c>
    </row>
    <row r="312">
      <c r="A312" s="1" t="b">
        <v>0</v>
      </c>
      <c r="B312" s="1" t="s">
        <v>104</v>
      </c>
      <c r="C312" s="1"/>
      <c r="D312" s="1"/>
      <c r="E312" s="1" t="s">
        <v>43</v>
      </c>
      <c r="F312" s="1"/>
      <c r="G312" s="2" t="s">
        <v>27</v>
      </c>
      <c r="H312" s="2"/>
      <c r="I312" s="4" t="s">
        <v>1287</v>
      </c>
      <c r="J312" s="2" t="s">
        <v>1288</v>
      </c>
      <c r="K312" s="5">
        <v>1.0</v>
      </c>
      <c r="L312" s="2" t="s">
        <v>1289</v>
      </c>
      <c r="M312" s="6" t="b">
        <v>1</v>
      </c>
      <c r="N312" s="2" t="s">
        <v>1290</v>
      </c>
      <c r="O312" s="2" t="s">
        <v>1291</v>
      </c>
      <c r="P312" s="2" t="s">
        <v>1292</v>
      </c>
      <c r="Q312" s="2" t="s">
        <v>1293</v>
      </c>
      <c r="R312" s="2" t="s">
        <v>35</v>
      </c>
      <c r="S312" s="2" t="s">
        <v>1294</v>
      </c>
      <c r="T312" s="2" t="s">
        <v>1295</v>
      </c>
      <c r="U312" s="2" t="s">
        <v>1296</v>
      </c>
      <c r="V312" s="2" t="s">
        <v>43</v>
      </c>
      <c r="W312" s="2" t="s">
        <v>478</v>
      </c>
      <c r="X312" s="2" t="s">
        <v>1297</v>
      </c>
      <c r="Y312" s="2" t="s">
        <v>1298</v>
      </c>
    </row>
    <row r="313">
      <c r="A313" s="1" t="b">
        <v>0</v>
      </c>
      <c r="B313" s="1" t="s">
        <v>104</v>
      </c>
      <c r="C313" s="1"/>
      <c r="D313" s="1"/>
      <c r="E313" s="1" t="s">
        <v>43</v>
      </c>
      <c r="F313" s="1"/>
      <c r="G313" s="2" t="s">
        <v>27</v>
      </c>
      <c r="H313" s="2"/>
      <c r="I313" s="4" t="s">
        <v>1299</v>
      </c>
      <c r="J313" s="2" t="s">
        <v>1300</v>
      </c>
      <c r="K313" s="5">
        <v>1.0</v>
      </c>
      <c r="L313" s="2" t="s">
        <v>1289</v>
      </c>
      <c r="M313" s="6" t="b">
        <v>1</v>
      </c>
      <c r="N313" s="2" t="s">
        <v>1290</v>
      </c>
      <c r="O313" s="2" t="s">
        <v>1291</v>
      </c>
      <c r="P313" s="2" t="s">
        <v>1292</v>
      </c>
      <c r="Q313" s="2" t="s">
        <v>1293</v>
      </c>
      <c r="R313" s="2" t="s">
        <v>35</v>
      </c>
      <c r="S313" s="2" t="s">
        <v>1301</v>
      </c>
      <c r="T313" s="2" t="s">
        <v>1295</v>
      </c>
      <c r="U313" s="2" t="s">
        <v>1296</v>
      </c>
      <c r="V313" s="2" t="s">
        <v>43</v>
      </c>
      <c r="W313" s="2" t="s">
        <v>478</v>
      </c>
      <c r="X313" s="2" t="s">
        <v>1297</v>
      </c>
      <c r="Y313" s="2" t="s">
        <v>1298</v>
      </c>
    </row>
    <row r="314">
      <c r="A314" s="1" t="b">
        <v>0</v>
      </c>
      <c r="B314" s="1" t="s">
        <v>104</v>
      </c>
      <c r="C314" s="1"/>
      <c r="D314" s="1"/>
      <c r="E314" s="1" t="s">
        <v>43</v>
      </c>
      <c r="F314" s="1"/>
      <c r="G314" s="2" t="s">
        <v>27</v>
      </c>
      <c r="H314" s="2"/>
      <c r="I314" s="4" t="s">
        <v>1302</v>
      </c>
      <c r="J314" s="2" t="s">
        <v>1303</v>
      </c>
      <c r="K314" s="5">
        <v>1.0</v>
      </c>
      <c r="L314" s="2" t="s">
        <v>1289</v>
      </c>
      <c r="M314" s="6" t="b">
        <v>1</v>
      </c>
      <c r="N314" s="2" t="s">
        <v>1290</v>
      </c>
      <c r="O314" s="2" t="s">
        <v>1291</v>
      </c>
      <c r="P314" s="2" t="s">
        <v>1292</v>
      </c>
      <c r="Q314" s="2" t="s">
        <v>1293</v>
      </c>
      <c r="R314" s="2" t="s">
        <v>35</v>
      </c>
      <c r="S314" s="2" t="s">
        <v>1304</v>
      </c>
      <c r="T314" s="2" t="s">
        <v>1295</v>
      </c>
      <c r="U314" s="2" t="s">
        <v>1296</v>
      </c>
      <c r="V314" s="2" t="s">
        <v>43</v>
      </c>
      <c r="W314" s="2" t="s">
        <v>478</v>
      </c>
      <c r="X314" s="2" t="s">
        <v>1297</v>
      </c>
      <c r="Y314" s="2" t="s">
        <v>1298</v>
      </c>
    </row>
    <row r="315">
      <c r="A315" s="1" t="b">
        <v>0</v>
      </c>
      <c r="B315" s="1" t="s">
        <v>104</v>
      </c>
      <c r="C315" s="1"/>
      <c r="D315" s="1"/>
      <c r="E315" s="1" t="s">
        <v>43</v>
      </c>
      <c r="F315" s="1"/>
      <c r="G315" s="2" t="s">
        <v>27</v>
      </c>
      <c r="H315" s="2"/>
      <c r="I315" s="4" t="s">
        <v>1305</v>
      </c>
      <c r="J315" s="2" t="s">
        <v>1306</v>
      </c>
      <c r="K315" s="5">
        <v>1.0</v>
      </c>
      <c r="L315" s="2" t="s">
        <v>1289</v>
      </c>
      <c r="M315" s="6" t="b">
        <v>1</v>
      </c>
      <c r="N315" s="2" t="s">
        <v>1290</v>
      </c>
      <c r="O315" s="2" t="s">
        <v>1291</v>
      </c>
      <c r="P315" s="2" t="s">
        <v>1292</v>
      </c>
      <c r="Q315" s="2" t="s">
        <v>1293</v>
      </c>
      <c r="R315" s="2" t="s">
        <v>35</v>
      </c>
      <c r="S315" s="2" t="s">
        <v>1307</v>
      </c>
      <c r="T315" s="2" t="s">
        <v>1295</v>
      </c>
      <c r="U315" s="2" t="s">
        <v>1296</v>
      </c>
      <c r="V315" s="2" t="s">
        <v>43</v>
      </c>
      <c r="W315" s="2" t="s">
        <v>478</v>
      </c>
      <c r="X315" s="2" t="s">
        <v>1297</v>
      </c>
      <c r="Y315" s="2" t="s">
        <v>1298</v>
      </c>
    </row>
    <row r="316">
      <c r="A316" s="1" t="b">
        <v>0</v>
      </c>
      <c r="B316" s="1" t="s">
        <v>104</v>
      </c>
      <c r="C316" s="1"/>
      <c r="D316" s="1"/>
      <c r="E316" s="1" t="s">
        <v>43</v>
      </c>
      <c r="F316" s="1"/>
      <c r="G316" s="2" t="s">
        <v>27</v>
      </c>
      <c r="H316" s="2"/>
      <c r="I316" s="4" t="s">
        <v>1308</v>
      </c>
      <c r="J316" s="2" t="s">
        <v>1309</v>
      </c>
      <c r="K316" s="5">
        <v>1.0</v>
      </c>
      <c r="L316" s="2" t="s">
        <v>1289</v>
      </c>
      <c r="M316" s="6" t="b">
        <v>1</v>
      </c>
      <c r="N316" s="2" t="s">
        <v>1290</v>
      </c>
      <c r="O316" s="2" t="s">
        <v>1291</v>
      </c>
      <c r="P316" s="2" t="s">
        <v>1292</v>
      </c>
      <c r="Q316" s="2" t="s">
        <v>1293</v>
      </c>
      <c r="R316" s="2" t="s">
        <v>35</v>
      </c>
      <c r="S316" s="2" t="s">
        <v>1310</v>
      </c>
      <c r="T316" s="2" t="s">
        <v>1295</v>
      </c>
      <c r="U316" s="2" t="s">
        <v>1296</v>
      </c>
      <c r="V316" s="2" t="s">
        <v>43</v>
      </c>
      <c r="W316" s="2" t="s">
        <v>478</v>
      </c>
      <c r="X316" s="2" t="s">
        <v>1297</v>
      </c>
      <c r="Y316" s="2" t="s">
        <v>1298</v>
      </c>
    </row>
    <row r="317">
      <c r="A317" s="1" t="b">
        <v>0</v>
      </c>
      <c r="B317" s="1" t="s">
        <v>104</v>
      </c>
      <c r="C317" s="1"/>
      <c r="D317" s="1"/>
      <c r="E317" s="1" t="s">
        <v>43</v>
      </c>
      <c r="F317" s="1"/>
      <c r="G317" s="2" t="s">
        <v>27</v>
      </c>
      <c r="H317" s="2"/>
      <c r="I317" s="4" t="s">
        <v>1311</v>
      </c>
      <c r="J317" s="2" t="s">
        <v>1312</v>
      </c>
      <c r="K317" s="5">
        <v>1.0</v>
      </c>
      <c r="L317" s="2" t="s">
        <v>1289</v>
      </c>
      <c r="M317" s="6" t="b">
        <v>1</v>
      </c>
      <c r="N317" s="2" t="s">
        <v>1290</v>
      </c>
      <c r="O317" s="2" t="s">
        <v>1291</v>
      </c>
      <c r="P317" s="2" t="s">
        <v>1292</v>
      </c>
      <c r="Q317" s="2" t="s">
        <v>1293</v>
      </c>
      <c r="R317" s="2" t="s">
        <v>35</v>
      </c>
      <c r="S317" s="2" t="s">
        <v>1313</v>
      </c>
      <c r="T317" s="2" t="s">
        <v>1295</v>
      </c>
      <c r="U317" s="2" t="s">
        <v>1296</v>
      </c>
      <c r="V317" s="2" t="s">
        <v>43</v>
      </c>
      <c r="W317" s="2" t="s">
        <v>478</v>
      </c>
      <c r="X317" s="2" t="s">
        <v>1297</v>
      </c>
      <c r="Y317" s="2" t="s">
        <v>1298</v>
      </c>
    </row>
    <row r="318">
      <c r="A318" s="1" t="b">
        <v>0</v>
      </c>
      <c r="B318" s="1" t="s">
        <v>104</v>
      </c>
      <c r="C318" s="1"/>
      <c r="D318" s="1"/>
      <c r="E318" s="1" t="s">
        <v>43</v>
      </c>
      <c r="F318" s="1"/>
      <c r="G318" s="2" t="s">
        <v>27</v>
      </c>
      <c r="H318" s="2"/>
      <c r="I318" s="4" t="s">
        <v>1314</v>
      </c>
      <c r="J318" s="2" t="s">
        <v>1315</v>
      </c>
      <c r="K318" s="5">
        <v>1.0</v>
      </c>
      <c r="L318" s="2" t="s">
        <v>1289</v>
      </c>
      <c r="M318" s="6" t="b">
        <v>1</v>
      </c>
      <c r="N318" s="2" t="s">
        <v>1290</v>
      </c>
      <c r="O318" s="2" t="s">
        <v>1291</v>
      </c>
      <c r="P318" s="2" t="s">
        <v>1292</v>
      </c>
      <c r="Q318" s="2" t="s">
        <v>1293</v>
      </c>
      <c r="R318" s="2" t="s">
        <v>35</v>
      </c>
      <c r="S318" s="2" t="s">
        <v>1316</v>
      </c>
      <c r="T318" s="2" t="s">
        <v>1295</v>
      </c>
      <c r="U318" s="2" t="s">
        <v>1296</v>
      </c>
      <c r="V318" s="2" t="s">
        <v>43</v>
      </c>
      <c r="W318" s="2" t="s">
        <v>478</v>
      </c>
      <c r="X318" s="2" t="s">
        <v>1297</v>
      </c>
      <c r="Y318" s="2" t="s">
        <v>1298</v>
      </c>
    </row>
    <row r="319">
      <c r="A319" s="1" t="b">
        <v>0</v>
      </c>
      <c r="B319" s="1" t="s">
        <v>104</v>
      </c>
      <c r="C319" s="1"/>
      <c r="D319" s="1"/>
      <c r="E319" s="1" t="s">
        <v>43</v>
      </c>
      <c r="F319" s="1"/>
      <c r="G319" s="2" t="s">
        <v>27</v>
      </c>
      <c r="H319" s="2"/>
      <c r="I319" s="4" t="s">
        <v>1317</v>
      </c>
      <c r="J319" s="2" t="s">
        <v>1318</v>
      </c>
      <c r="K319" s="5">
        <v>1.0</v>
      </c>
      <c r="L319" s="2" t="s">
        <v>1289</v>
      </c>
      <c r="M319" s="6" t="b">
        <v>1</v>
      </c>
      <c r="N319" s="2" t="s">
        <v>1290</v>
      </c>
      <c r="O319" s="2" t="s">
        <v>1291</v>
      </c>
      <c r="P319" s="2" t="s">
        <v>1292</v>
      </c>
      <c r="Q319" s="2" t="s">
        <v>1293</v>
      </c>
      <c r="R319" s="2" t="s">
        <v>35</v>
      </c>
      <c r="S319" s="2" t="s">
        <v>1319</v>
      </c>
      <c r="T319" s="2" t="s">
        <v>1295</v>
      </c>
      <c r="U319" s="2" t="s">
        <v>1296</v>
      </c>
      <c r="V319" s="2" t="s">
        <v>43</v>
      </c>
      <c r="W319" s="2" t="s">
        <v>478</v>
      </c>
      <c r="X319" s="2" t="s">
        <v>1297</v>
      </c>
      <c r="Y319" s="2" t="s">
        <v>1298</v>
      </c>
    </row>
    <row r="320">
      <c r="A320" s="1" t="b">
        <v>0</v>
      </c>
      <c r="B320" s="1" t="s">
        <v>104</v>
      </c>
      <c r="C320" s="1"/>
      <c r="D320" s="1"/>
      <c r="E320" s="1" t="s">
        <v>43</v>
      </c>
      <c r="F320" s="1"/>
      <c r="G320" s="2" t="s">
        <v>27</v>
      </c>
      <c r="H320" s="2"/>
      <c r="I320" s="4" t="s">
        <v>1320</v>
      </c>
      <c r="J320" s="2" t="s">
        <v>1321</v>
      </c>
      <c r="K320" s="5">
        <v>1.0</v>
      </c>
      <c r="L320" s="2" t="s">
        <v>1289</v>
      </c>
      <c r="M320" s="6" t="b">
        <v>1</v>
      </c>
      <c r="N320" s="2" t="s">
        <v>1290</v>
      </c>
      <c r="O320" s="2" t="s">
        <v>1291</v>
      </c>
      <c r="P320" s="2" t="s">
        <v>1292</v>
      </c>
      <c r="Q320" s="2" t="s">
        <v>1293</v>
      </c>
      <c r="R320" s="2" t="s">
        <v>35</v>
      </c>
      <c r="S320" s="2" t="s">
        <v>1322</v>
      </c>
      <c r="T320" s="2" t="s">
        <v>1295</v>
      </c>
      <c r="U320" s="2" t="s">
        <v>1296</v>
      </c>
      <c r="V320" s="2" t="s">
        <v>43</v>
      </c>
      <c r="W320" s="2" t="s">
        <v>478</v>
      </c>
      <c r="X320" s="2" t="s">
        <v>1297</v>
      </c>
      <c r="Y320" s="2" t="s">
        <v>1298</v>
      </c>
    </row>
    <row r="321">
      <c r="A321" s="1" t="b">
        <v>0</v>
      </c>
      <c r="B321" s="1" t="s">
        <v>104</v>
      </c>
      <c r="C321" s="1"/>
      <c r="D321" s="1"/>
      <c r="E321" s="1" t="s">
        <v>43</v>
      </c>
      <c r="F321" s="1"/>
      <c r="G321" s="2" t="s">
        <v>27</v>
      </c>
      <c r="H321" s="2"/>
      <c r="I321" s="4" t="s">
        <v>1323</v>
      </c>
      <c r="J321" s="2" t="s">
        <v>1324</v>
      </c>
      <c r="K321" s="5">
        <v>1.0</v>
      </c>
      <c r="L321" s="2" t="s">
        <v>1289</v>
      </c>
      <c r="M321" s="6" t="b">
        <v>1</v>
      </c>
      <c r="N321" s="2" t="s">
        <v>1290</v>
      </c>
      <c r="O321" s="2" t="s">
        <v>1291</v>
      </c>
      <c r="P321" s="2" t="s">
        <v>1292</v>
      </c>
      <c r="Q321" s="2" t="s">
        <v>1293</v>
      </c>
      <c r="R321" s="2" t="s">
        <v>35</v>
      </c>
      <c r="S321" s="2" t="s">
        <v>1325</v>
      </c>
      <c r="T321" s="2" t="s">
        <v>1295</v>
      </c>
      <c r="U321" s="2" t="s">
        <v>1296</v>
      </c>
      <c r="V321" s="2" t="s">
        <v>43</v>
      </c>
      <c r="W321" s="2" t="s">
        <v>478</v>
      </c>
      <c r="X321" s="2" t="s">
        <v>1297</v>
      </c>
      <c r="Y321" s="2" t="s">
        <v>1298</v>
      </c>
    </row>
    <row r="322">
      <c r="A322" s="1" t="b">
        <v>0</v>
      </c>
      <c r="B322" s="1" t="s">
        <v>104</v>
      </c>
      <c r="C322" s="1"/>
      <c r="D322" s="1"/>
      <c r="E322" s="1" t="s">
        <v>43</v>
      </c>
      <c r="F322" s="1"/>
      <c r="G322" s="2" t="s">
        <v>27</v>
      </c>
      <c r="H322" s="2"/>
      <c r="I322" s="4" t="s">
        <v>1326</v>
      </c>
      <c r="J322" s="2" t="s">
        <v>1327</v>
      </c>
      <c r="K322" s="5">
        <v>1.0</v>
      </c>
      <c r="L322" s="2" t="s">
        <v>1289</v>
      </c>
      <c r="M322" s="6" t="b">
        <v>1</v>
      </c>
      <c r="N322" s="2" t="s">
        <v>1290</v>
      </c>
      <c r="O322" s="2" t="s">
        <v>1291</v>
      </c>
      <c r="P322" s="2" t="s">
        <v>1292</v>
      </c>
      <c r="Q322" s="2" t="s">
        <v>1293</v>
      </c>
      <c r="R322" s="2" t="s">
        <v>35</v>
      </c>
      <c r="S322" s="2" t="s">
        <v>1328</v>
      </c>
      <c r="T322" s="2" t="s">
        <v>1295</v>
      </c>
      <c r="U322" s="2" t="s">
        <v>1296</v>
      </c>
      <c r="V322" s="2" t="s">
        <v>43</v>
      </c>
      <c r="W322" s="2" t="s">
        <v>478</v>
      </c>
      <c r="X322" s="2" t="s">
        <v>1297</v>
      </c>
      <c r="Y322" s="2" t="s">
        <v>1298</v>
      </c>
    </row>
    <row r="323">
      <c r="A323" s="1" t="b">
        <v>0</v>
      </c>
      <c r="B323" s="1" t="s">
        <v>104</v>
      </c>
      <c r="C323" s="1"/>
      <c r="D323" s="1"/>
      <c r="E323" s="1" t="s">
        <v>43</v>
      </c>
      <c r="F323" s="1"/>
      <c r="G323" s="2" t="s">
        <v>27</v>
      </c>
      <c r="H323" s="2"/>
      <c r="I323" s="4" t="s">
        <v>1329</v>
      </c>
      <c r="J323" s="2" t="s">
        <v>1330</v>
      </c>
      <c r="K323" s="5">
        <v>1.0</v>
      </c>
      <c r="L323" s="2" t="s">
        <v>1289</v>
      </c>
      <c r="M323" s="6" t="b">
        <v>1</v>
      </c>
      <c r="N323" s="2" t="s">
        <v>1290</v>
      </c>
      <c r="O323" s="2" t="s">
        <v>1291</v>
      </c>
      <c r="P323" s="2" t="s">
        <v>1292</v>
      </c>
      <c r="Q323" s="2" t="s">
        <v>1293</v>
      </c>
      <c r="R323" s="2" t="s">
        <v>35</v>
      </c>
      <c r="S323" s="2" t="s">
        <v>1331</v>
      </c>
      <c r="T323" s="2" t="s">
        <v>1295</v>
      </c>
      <c r="U323" s="2" t="s">
        <v>1296</v>
      </c>
      <c r="V323" s="2" t="s">
        <v>43</v>
      </c>
      <c r="W323" s="2" t="s">
        <v>478</v>
      </c>
      <c r="X323" s="2" t="s">
        <v>1297</v>
      </c>
      <c r="Y323" s="2" t="s">
        <v>1298</v>
      </c>
    </row>
    <row r="324">
      <c r="A324" s="1" t="b">
        <v>0</v>
      </c>
      <c r="B324" s="1" t="s">
        <v>104</v>
      </c>
      <c r="C324" s="1"/>
      <c r="D324" s="1"/>
      <c r="E324" s="1" t="s">
        <v>43</v>
      </c>
      <c r="F324" s="1"/>
      <c r="G324" s="2" t="s">
        <v>27</v>
      </c>
      <c r="H324" s="2"/>
      <c r="I324" s="4" t="s">
        <v>1332</v>
      </c>
      <c r="J324" s="2" t="s">
        <v>1333</v>
      </c>
      <c r="K324" s="5">
        <v>1.0</v>
      </c>
      <c r="L324" s="2" t="s">
        <v>1289</v>
      </c>
      <c r="M324" s="6" t="b">
        <v>1</v>
      </c>
      <c r="N324" s="2" t="s">
        <v>1290</v>
      </c>
      <c r="O324" s="2" t="s">
        <v>1291</v>
      </c>
      <c r="P324" s="2" t="s">
        <v>1292</v>
      </c>
      <c r="Q324" s="2" t="s">
        <v>1293</v>
      </c>
      <c r="R324" s="2" t="s">
        <v>35</v>
      </c>
      <c r="S324" s="2" t="s">
        <v>1334</v>
      </c>
      <c r="T324" s="2" t="s">
        <v>1295</v>
      </c>
      <c r="U324" s="2" t="s">
        <v>1296</v>
      </c>
      <c r="V324" s="2" t="s">
        <v>43</v>
      </c>
      <c r="W324" s="2" t="s">
        <v>478</v>
      </c>
      <c r="X324" s="2" t="s">
        <v>1297</v>
      </c>
      <c r="Y324" s="2" t="s">
        <v>1298</v>
      </c>
    </row>
    <row r="325">
      <c r="A325" s="1" t="b">
        <v>0</v>
      </c>
      <c r="B325" s="1" t="s">
        <v>104</v>
      </c>
      <c r="C325" s="1"/>
      <c r="D325" s="1"/>
      <c r="E325" s="1" t="s">
        <v>43</v>
      </c>
      <c r="F325" s="1"/>
      <c r="G325" s="2" t="s">
        <v>27</v>
      </c>
      <c r="H325" s="2"/>
      <c r="I325" s="4" t="s">
        <v>1335</v>
      </c>
      <c r="J325" s="2" t="s">
        <v>1336</v>
      </c>
      <c r="K325" s="5">
        <v>1.0</v>
      </c>
      <c r="L325" s="2" t="s">
        <v>1289</v>
      </c>
      <c r="M325" s="6" t="b">
        <v>1</v>
      </c>
      <c r="N325" s="2" t="s">
        <v>1290</v>
      </c>
      <c r="O325" s="2" t="s">
        <v>1291</v>
      </c>
      <c r="P325" s="2" t="s">
        <v>1292</v>
      </c>
      <c r="Q325" s="2" t="s">
        <v>1293</v>
      </c>
      <c r="R325" s="2" t="s">
        <v>35</v>
      </c>
      <c r="S325" s="2" t="s">
        <v>1337</v>
      </c>
      <c r="T325" s="2" t="s">
        <v>1295</v>
      </c>
      <c r="U325" s="2" t="s">
        <v>1296</v>
      </c>
      <c r="V325" s="2" t="s">
        <v>43</v>
      </c>
      <c r="W325" s="2" t="s">
        <v>478</v>
      </c>
      <c r="X325" s="2" t="s">
        <v>1297</v>
      </c>
      <c r="Y325" s="2" t="s">
        <v>1298</v>
      </c>
    </row>
    <row r="326">
      <c r="A326" s="1" t="b">
        <v>0</v>
      </c>
      <c r="B326" s="1" t="s">
        <v>104</v>
      </c>
      <c r="C326" s="1"/>
      <c r="D326" s="1"/>
      <c r="E326" s="1" t="s">
        <v>43</v>
      </c>
      <c r="F326" s="1"/>
      <c r="G326" s="2" t="s">
        <v>27</v>
      </c>
      <c r="H326" s="2"/>
      <c r="I326" s="4" t="s">
        <v>1338</v>
      </c>
      <c r="J326" s="2" t="s">
        <v>1339</v>
      </c>
      <c r="K326" s="5">
        <v>1.0</v>
      </c>
      <c r="L326" s="2" t="s">
        <v>1289</v>
      </c>
      <c r="M326" s="6" t="b">
        <v>1</v>
      </c>
      <c r="N326" s="2" t="s">
        <v>1290</v>
      </c>
      <c r="O326" s="2" t="s">
        <v>1291</v>
      </c>
      <c r="P326" s="2" t="s">
        <v>1292</v>
      </c>
      <c r="Q326" s="2" t="s">
        <v>1293</v>
      </c>
      <c r="R326" s="2" t="s">
        <v>35</v>
      </c>
      <c r="S326" s="2" t="s">
        <v>1340</v>
      </c>
      <c r="T326" s="2" t="s">
        <v>1295</v>
      </c>
      <c r="U326" s="2" t="s">
        <v>1296</v>
      </c>
      <c r="V326" s="2" t="s">
        <v>43</v>
      </c>
      <c r="W326" s="2" t="s">
        <v>478</v>
      </c>
      <c r="X326" s="2" t="s">
        <v>1297</v>
      </c>
      <c r="Y326" s="2" t="s">
        <v>1298</v>
      </c>
    </row>
    <row r="327">
      <c r="A327" s="1" t="b">
        <v>0</v>
      </c>
      <c r="B327" s="1" t="s">
        <v>104</v>
      </c>
      <c r="C327" s="1"/>
      <c r="D327" s="1"/>
      <c r="E327" s="1" t="s">
        <v>43</v>
      </c>
      <c r="F327" s="1"/>
      <c r="G327" s="2" t="s">
        <v>27</v>
      </c>
      <c r="H327" s="2"/>
      <c r="I327" s="4" t="s">
        <v>1341</v>
      </c>
      <c r="J327" s="2" t="s">
        <v>1342</v>
      </c>
      <c r="K327" s="5">
        <v>1.0</v>
      </c>
      <c r="L327" s="2" t="s">
        <v>1289</v>
      </c>
      <c r="M327" s="6" t="b">
        <v>1</v>
      </c>
      <c r="N327" s="2" t="s">
        <v>1290</v>
      </c>
      <c r="O327" s="2" t="s">
        <v>1291</v>
      </c>
      <c r="P327" s="2" t="s">
        <v>1292</v>
      </c>
      <c r="Q327" s="2" t="s">
        <v>1293</v>
      </c>
      <c r="R327" s="2" t="s">
        <v>35</v>
      </c>
      <c r="S327" s="2" t="s">
        <v>1343</v>
      </c>
      <c r="T327" s="2" t="s">
        <v>1295</v>
      </c>
      <c r="U327" s="2" t="s">
        <v>1296</v>
      </c>
      <c r="V327" s="2" t="s">
        <v>43</v>
      </c>
      <c r="W327" s="2" t="s">
        <v>478</v>
      </c>
      <c r="X327" s="2" t="s">
        <v>1297</v>
      </c>
      <c r="Y327" s="2" t="s">
        <v>1298</v>
      </c>
    </row>
    <row r="328">
      <c r="A328" s="1" t="b">
        <v>0</v>
      </c>
      <c r="B328" s="1" t="s">
        <v>104</v>
      </c>
      <c r="C328" s="1"/>
      <c r="D328" s="1"/>
      <c r="E328" s="1" t="s">
        <v>43</v>
      </c>
      <c r="F328" s="1"/>
      <c r="G328" s="2" t="s">
        <v>27</v>
      </c>
      <c r="H328" s="2"/>
      <c r="I328" s="4" t="s">
        <v>1344</v>
      </c>
      <c r="J328" s="2" t="s">
        <v>1345</v>
      </c>
      <c r="K328" s="5">
        <v>1.0</v>
      </c>
      <c r="L328" s="2" t="s">
        <v>1289</v>
      </c>
      <c r="M328" s="6" t="b">
        <v>1</v>
      </c>
      <c r="N328" s="2" t="s">
        <v>1290</v>
      </c>
      <c r="O328" s="2" t="s">
        <v>1291</v>
      </c>
      <c r="P328" s="2" t="s">
        <v>1292</v>
      </c>
      <c r="Q328" s="2" t="s">
        <v>1293</v>
      </c>
      <c r="R328" s="2" t="s">
        <v>35</v>
      </c>
      <c r="S328" s="2" t="s">
        <v>1346</v>
      </c>
      <c r="T328" s="2" t="s">
        <v>1295</v>
      </c>
      <c r="U328" s="2" t="s">
        <v>1296</v>
      </c>
      <c r="V328" s="2" t="s">
        <v>43</v>
      </c>
      <c r="W328" s="2" t="s">
        <v>478</v>
      </c>
      <c r="X328" s="2" t="s">
        <v>1297</v>
      </c>
      <c r="Y328" s="2" t="s">
        <v>1298</v>
      </c>
    </row>
    <row r="329">
      <c r="A329" s="1" t="b">
        <v>0</v>
      </c>
      <c r="B329" s="1" t="s">
        <v>104</v>
      </c>
      <c r="C329" s="1"/>
      <c r="D329" s="1"/>
      <c r="E329" s="1" t="s">
        <v>43</v>
      </c>
      <c r="F329" s="1"/>
      <c r="G329" s="2" t="s">
        <v>27</v>
      </c>
      <c r="H329" s="2"/>
      <c r="I329" s="4" t="s">
        <v>1347</v>
      </c>
      <c r="J329" s="2" t="s">
        <v>1348</v>
      </c>
      <c r="K329" s="5">
        <v>1.0</v>
      </c>
      <c r="L329" s="2" t="s">
        <v>1289</v>
      </c>
      <c r="M329" s="6" t="b">
        <v>1</v>
      </c>
      <c r="N329" s="2" t="s">
        <v>1290</v>
      </c>
      <c r="O329" s="2" t="s">
        <v>1291</v>
      </c>
      <c r="P329" s="2" t="s">
        <v>1292</v>
      </c>
      <c r="Q329" s="2" t="s">
        <v>1293</v>
      </c>
      <c r="R329" s="2" t="s">
        <v>35</v>
      </c>
      <c r="S329" s="2" t="s">
        <v>1349</v>
      </c>
      <c r="T329" s="2" t="s">
        <v>1295</v>
      </c>
      <c r="U329" s="2" t="s">
        <v>1296</v>
      </c>
      <c r="V329" s="2" t="s">
        <v>43</v>
      </c>
      <c r="W329" s="2" t="s">
        <v>478</v>
      </c>
      <c r="X329" s="2" t="s">
        <v>1297</v>
      </c>
      <c r="Y329" s="2" t="s">
        <v>1298</v>
      </c>
    </row>
    <row r="330">
      <c r="A330" s="1" t="b">
        <v>0</v>
      </c>
      <c r="B330" s="1" t="s">
        <v>104</v>
      </c>
      <c r="C330" s="1"/>
      <c r="D330" s="1"/>
      <c r="E330" s="1" t="s">
        <v>43</v>
      </c>
      <c r="F330" s="1"/>
      <c r="G330" s="2" t="s">
        <v>27</v>
      </c>
      <c r="H330" s="2"/>
      <c r="I330" s="4" t="s">
        <v>1350</v>
      </c>
      <c r="J330" s="2" t="s">
        <v>1351</v>
      </c>
      <c r="K330" s="5">
        <v>1.0</v>
      </c>
      <c r="L330" s="2" t="s">
        <v>1289</v>
      </c>
      <c r="M330" s="6" t="b">
        <v>1</v>
      </c>
      <c r="N330" s="2" t="s">
        <v>1290</v>
      </c>
      <c r="O330" s="2" t="s">
        <v>1291</v>
      </c>
      <c r="P330" s="2" t="s">
        <v>1292</v>
      </c>
      <c r="Q330" s="2" t="s">
        <v>1293</v>
      </c>
      <c r="R330" s="2" t="s">
        <v>35</v>
      </c>
      <c r="S330" s="2" t="s">
        <v>1352</v>
      </c>
      <c r="T330" s="2" t="s">
        <v>1295</v>
      </c>
      <c r="U330" s="2" t="s">
        <v>1296</v>
      </c>
      <c r="V330" s="2" t="s">
        <v>43</v>
      </c>
      <c r="W330" s="2" t="s">
        <v>478</v>
      </c>
      <c r="X330" s="2" t="s">
        <v>1297</v>
      </c>
      <c r="Y330" s="2" t="s">
        <v>1298</v>
      </c>
    </row>
    <row r="331">
      <c r="A331" s="1" t="b">
        <v>0</v>
      </c>
      <c r="B331" s="1" t="s">
        <v>104</v>
      </c>
      <c r="C331" s="1"/>
      <c r="D331" s="1"/>
      <c r="E331" s="1" t="s">
        <v>43</v>
      </c>
      <c r="F331" s="1"/>
      <c r="G331" s="2" t="s">
        <v>27</v>
      </c>
      <c r="H331" s="2"/>
      <c r="I331" s="4" t="s">
        <v>1353</v>
      </c>
      <c r="J331" s="2" t="s">
        <v>1354</v>
      </c>
      <c r="K331" s="5">
        <v>1.0</v>
      </c>
      <c r="L331" s="2" t="s">
        <v>1289</v>
      </c>
      <c r="M331" s="6" t="b">
        <v>1</v>
      </c>
      <c r="N331" s="2" t="s">
        <v>1290</v>
      </c>
      <c r="O331" s="2" t="s">
        <v>1291</v>
      </c>
      <c r="P331" s="2" t="s">
        <v>1292</v>
      </c>
      <c r="Q331" s="2" t="s">
        <v>1293</v>
      </c>
      <c r="R331" s="2" t="s">
        <v>35</v>
      </c>
      <c r="S331" s="2" t="s">
        <v>1355</v>
      </c>
      <c r="T331" s="2" t="s">
        <v>1295</v>
      </c>
      <c r="U331" s="2" t="s">
        <v>1296</v>
      </c>
      <c r="V331" s="2" t="s">
        <v>43</v>
      </c>
      <c r="W331" s="2" t="s">
        <v>478</v>
      </c>
      <c r="X331" s="2" t="s">
        <v>1297</v>
      </c>
      <c r="Y331" s="2" t="s">
        <v>1298</v>
      </c>
    </row>
    <row r="332">
      <c r="A332" s="1" t="b">
        <v>0</v>
      </c>
      <c r="B332" s="1" t="s">
        <v>104</v>
      </c>
      <c r="C332" s="1"/>
      <c r="D332" s="1"/>
      <c r="E332" s="1" t="s">
        <v>43</v>
      </c>
      <c r="F332" s="1"/>
      <c r="G332" s="2" t="s">
        <v>27</v>
      </c>
      <c r="H332" s="2"/>
      <c r="I332" s="4" t="s">
        <v>1356</v>
      </c>
      <c r="J332" s="2" t="s">
        <v>1357</v>
      </c>
      <c r="K332" s="5">
        <v>1.0</v>
      </c>
      <c r="L332" s="2" t="s">
        <v>1289</v>
      </c>
      <c r="M332" s="6" t="b">
        <v>1</v>
      </c>
      <c r="N332" s="2" t="s">
        <v>1290</v>
      </c>
      <c r="O332" s="2" t="s">
        <v>1291</v>
      </c>
      <c r="P332" s="2" t="s">
        <v>1292</v>
      </c>
      <c r="Q332" s="2" t="s">
        <v>1293</v>
      </c>
      <c r="R332" s="2" t="s">
        <v>35</v>
      </c>
      <c r="S332" s="2" t="s">
        <v>1358</v>
      </c>
      <c r="T332" s="2" t="s">
        <v>1295</v>
      </c>
      <c r="U332" s="2" t="s">
        <v>1296</v>
      </c>
      <c r="V332" s="2" t="s">
        <v>43</v>
      </c>
      <c r="W332" s="2" t="s">
        <v>478</v>
      </c>
      <c r="X332" s="2" t="s">
        <v>1297</v>
      </c>
      <c r="Y332" s="2" t="s">
        <v>1298</v>
      </c>
    </row>
    <row r="333">
      <c r="A333" s="1" t="b">
        <v>0</v>
      </c>
      <c r="B333" s="1" t="s">
        <v>104</v>
      </c>
      <c r="C333" s="1"/>
      <c r="D333" s="1"/>
      <c r="E333" s="1" t="s">
        <v>43</v>
      </c>
      <c r="F333" s="1"/>
      <c r="G333" s="2" t="s">
        <v>27</v>
      </c>
      <c r="H333" s="2"/>
      <c r="I333" s="4" t="s">
        <v>1359</v>
      </c>
      <c r="J333" s="2" t="s">
        <v>1360</v>
      </c>
      <c r="K333" s="5">
        <v>1.0</v>
      </c>
      <c r="L333" s="2" t="s">
        <v>1289</v>
      </c>
      <c r="M333" s="6" t="b">
        <v>1</v>
      </c>
      <c r="N333" s="2" t="s">
        <v>1290</v>
      </c>
      <c r="O333" s="2" t="s">
        <v>1291</v>
      </c>
      <c r="P333" s="2" t="s">
        <v>1292</v>
      </c>
      <c r="Q333" s="2" t="s">
        <v>1293</v>
      </c>
      <c r="R333" s="2" t="s">
        <v>35</v>
      </c>
      <c r="S333" s="2" t="s">
        <v>1361</v>
      </c>
      <c r="T333" s="2" t="s">
        <v>1295</v>
      </c>
      <c r="U333" s="2" t="s">
        <v>1296</v>
      </c>
      <c r="V333" s="2" t="s">
        <v>43</v>
      </c>
      <c r="W333" s="2" t="s">
        <v>478</v>
      </c>
      <c r="X333" s="2" t="s">
        <v>1297</v>
      </c>
      <c r="Y333" s="2" t="s">
        <v>1298</v>
      </c>
    </row>
    <row r="334">
      <c r="A334" s="1" t="b">
        <v>0</v>
      </c>
      <c r="B334" s="1" t="s">
        <v>104</v>
      </c>
      <c r="C334" s="1"/>
      <c r="D334" s="1"/>
      <c r="E334" s="1" t="s">
        <v>43</v>
      </c>
      <c r="F334" s="1"/>
      <c r="G334" s="2" t="s">
        <v>27</v>
      </c>
      <c r="H334" s="2"/>
      <c r="I334" s="4" t="s">
        <v>1362</v>
      </c>
      <c r="J334" s="2" t="s">
        <v>1363</v>
      </c>
      <c r="K334" s="5">
        <v>1.0</v>
      </c>
      <c r="L334" s="2" t="s">
        <v>1289</v>
      </c>
      <c r="M334" s="6" t="b">
        <v>1</v>
      </c>
      <c r="N334" s="2" t="s">
        <v>1290</v>
      </c>
      <c r="O334" s="2" t="s">
        <v>1291</v>
      </c>
      <c r="P334" s="2" t="s">
        <v>1292</v>
      </c>
      <c r="Q334" s="2" t="s">
        <v>1293</v>
      </c>
      <c r="R334" s="2" t="s">
        <v>35</v>
      </c>
      <c r="S334" s="2" t="s">
        <v>1364</v>
      </c>
      <c r="T334" s="2" t="s">
        <v>1295</v>
      </c>
      <c r="U334" s="2" t="s">
        <v>1296</v>
      </c>
      <c r="V334" s="2" t="s">
        <v>43</v>
      </c>
      <c r="W334" s="2" t="s">
        <v>478</v>
      </c>
      <c r="X334" s="2" t="s">
        <v>1297</v>
      </c>
      <c r="Y334" s="2" t="s">
        <v>1298</v>
      </c>
    </row>
    <row r="335">
      <c r="A335" s="1" t="b">
        <v>0</v>
      </c>
      <c r="B335" s="1" t="s">
        <v>104</v>
      </c>
      <c r="C335" s="1"/>
      <c r="D335" s="1"/>
      <c r="E335" s="1" t="s">
        <v>43</v>
      </c>
      <c r="F335" s="1"/>
      <c r="G335" s="2" t="s">
        <v>27</v>
      </c>
      <c r="H335" s="2"/>
      <c r="I335" s="4" t="s">
        <v>1365</v>
      </c>
      <c r="J335" s="2" t="s">
        <v>1366</v>
      </c>
      <c r="K335" s="5">
        <v>1.0</v>
      </c>
      <c r="L335" s="2" t="s">
        <v>1289</v>
      </c>
      <c r="M335" s="6" t="b">
        <v>1</v>
      </c>
      <c r="N335" s="2" t="s">
        <v>1290</v>
      </c>
      <c r="O335" s="2" t="s">
        <v>1291</v>
      </c>
      <c r="P335" s="2" t="s">
        <v>1292</v>
      </c>
      <c r="Q335" s="2" t="s">
        <v>1293</v>
      </c>
      <c r="R335" s="2" t="s">
        <v>35</v>
      </c>
      <c r="S335" s="2" t="s">
        <v>1367</v>
      </c>
      <c r="T335" s="2" t="s">
        <v>1295</v>
      </c>
      <c r="U335" s="2" t="s">
        <v>1296</v>
      </c>
      <c r="V335" s="2" t="s">
        <v>43</v>
      </c>
      <c r="W335" s="2" t="s">
        <v>478</v>
      </c>
      <c r="X335" s="2" t="s">
        <v>1297</v>
      </c>
      <c r="Y335" s="2" t="s">
        <v>1298</v>
      </c>
    </row>
    <row r="336">
      <c r="A336" s="1" t="b">
        <v>0</v>
      </c>
      <c r="B336" s="1" t="s">
        <v>104</v>
      </c>
      <c r="C336" s="1"/>
      <c r="D336" s="1"/>
      <c r="E336" s="1" t="s">
        <v>43</v>
      </c>
      <c r="F336" s="1"/>
      <c r="G336" s="2" t="s">
        <v>27</v>
      </c>
      <c r="H336" s="2"/>
      <c r="I336" s="4" t="s">
        <v>1368</v>
      </c>
      <c r="J336" s="2" t="s">
        <v>1369</v>
      </c>
      <c r="K336" s="5">
        <v>1.0</v>
      </c>
      <c r="L336" s="2" t="s">
        <v>1289</v>
      </c>
      <c r="M336" s="6" t="b">
        <v>1</v>
      </c>
      <c r="N336" s="2" t="s">
        <v>1290</v>
      </c>
      <c r="O336" s="2" t="s">
        <v>1291</v>
      </c>
      <c r="P336" s="2" t="s">
        <v>1292</v>
      </c>
      <c r="Q336" s="2" t="s">
        <v>1293</v>
      </c>
      <c r="R336" s="2" t="s">
        <v>35</v>
      </c>
      <c r="S336" s="2" t="s">
        <v>1370</v>
      </c>
      <c r="T336" s="2" t="s">
        <v>1295</v>
      </c>
      <c r="U336" s="2" t="s">
        <v>1296</v>
      </c>
      <c r="V336" s="2" t="s">
        <v>43</v>
      </c>
      <c r="W336" s="2" t="s">
        <v>478</v>
      </c>
      <c r="X336" s="2" t="s">
        <v>1297</v>
      </c>
      <c r="Y336" s="2" t="s">
        <v>1298</v>
      </c>
    </row>
    <row r="337">
      <c r="A337" s="1" t="b">
        <v>0</v>
      </c>
      <c r="B337" s="1" t="s">
        <v>104</v>
      </c>
      <c r="C337" s="1"/>
      <c r="D337" s="1"/>
      <c r="E337" s="1" t="s">
        <v>43</v>
      </c>
      <c r="F337" s="1"/>
      <c r="G337" s="2" t="s">
        <v>27</v>
      </c>
      <c r="H337" s="2"/>
      <c r="I337" s="4" t="s">
        <v>1371</v>
      </c>
      <c r="J337" s="2" t="s">
        <v>1372</v>
      </c>
      <c r="K337" s="5">
        <v>1.0</v>
      </c>
      <c r="L337" s="2" t="s">
        <v>1289</v>
      </c>
      <c r="M337" s="6" t="b">
        <v>1</v>
      </c>
      <c r="N337" s="2" t="s">
        <v>1290</v>
      </c>
      <c r="O337" s="2" t="s">
        <v>1291</v>
      </c>
      <c r="P337" s="2" t="s">
        <v>1292</v>
      </c>
      <c r="Q337" s="2" t="s">
        <v>1293</v>
      </c>
      <c r="R337" s="2" t="s">
        <v>35</v>
      </c>
      <c r="S337" s="2" t="s">
        <v>1373</v>
      </c>
      <c r="T337" s="2" t="s">
        <v>1374</v>
      </c>
      <c r="U337" s="2" t="s">
        <v>1296</v>
      </c>
      <c r="V337" s="2" t="s">
        <v>43</v>
      </c>
      <c r="W337" s="2" t="s">
        <v>478</v>
      </c>
      <c r="X337" s="2" t="s">
        <v>1297</v>
      </c>
      <c r="Y337" s="2" t="s">
        <v>1298</v>
      </c>
    </row>
    <row r="338">
      <c r="A338" s="1" t="b">
        <v>0</v>
      </c>
      <c r="B338" s="1" t="s">
        <v>104</v>
      </c>
      <c r="C338" s="1"/>
      <c r="D338" s="1"/>
      <c r="E338" s="1" t="s">
        <v>43</v>
      </c>
      <c r="F338" s="1"/>
      <c r="G338" s="2" t="s">
        <v>27</v>
      </c>
      <c r="H338" s="2"/>
      <c r="I338" s="4" t="s">
        <v>1375</v>
      </c>
      <c r="J338" s="2" t="s">
        <v>1376</v>
      </c>
      <c r="K338" s="5">
        <v>1.0</v>
      </c>
      <c r="L338" s="2" t="s">
        <v>1289</v>
      </c>
      <c r="M338" s="6" t="b">
        <v>1</v>
      </c>
      <c r="N338" s="2" t="s">
        <v>1290</v>
      </c>
      <c r="O338" s="2" t="s">
        <v>1291</v>
      </c>
      <c r="P338" s="2" t="s">
        <v>1292</v>
      </c>
      <c r="Q338" s="2" t="s">
        <v>1293</v>
      </c>
      <c r="R338" s="2" t="s">
        <v>35</v>
      </c>
      <c r="S338" s="2" t="s">
        <v>1377</v>
      </c>
      <c r="T338" s="2" t="s">
        <v>1374</v>
      </c>
      <c r="U338" s="2" t="s">
        <v>1296</v>
      </c>
      <c r="V338" s="2" t="s">
        <v>43</v>
      </c>
      <c r="W338" s="2" t="s">
        <v>478</v>
      </c>
      <c r="X338" s="2" t="s">
        <v>1297</v>
      </c>
      <c r="Y338" s="2" t="s">
        <v>1298</v>
      </c>
    </row>
    <row r="339">
      <c r="A339" s="1" t="b">
        <v>0</v>
      </c>
      <c r="B339" s="1" t="s">
        <v>104</v>
      </c>
      <c r="C339" s="1"/>
      <c r="D339" s="1"/>
      <c r="E339" s="1" t="s">
        <v>43</v>
      </c>
      <c r="F339" s="1"/>
      <c r="G339" s="2" t="s">
        <v>27</v>
      </c>
      <c r="H339" s="2"/>
      <c r="I339" s="4" t="s">
        <v>1378</v>
      </c>
      <c r="J339" s="2" t="s">
        <v>1379</v>
      </c>
      <c r="K339" s="5">
        <v>1.0</v>
      </c>
      <c r="L339" s="2" t="s">
        <v>1289</v>
      </c>
      <c r="M339" s="6" t="b">
        <v>1</v>
      </c>
      <c r="N339" s="2" t="s">
        <v>1290</v>
      </c>
      <c r="O339" s="2" t="s">
        <v>1291</v>
      </c>
      <c r="P339" s="2" t="s">
        <v>1292</v>
      </c>
      <c r="Q339" s="2" t="s">
        <v>1293</v>
      </c>
      <c r="R339" s="2" t="s">
        <v>35</v>
      </c>
      <c r="S339" s="2" t="s">
        <v>1380</v>
      </c>
      <c r="T339" s="2" t="s">
        <v>1374</v>
      </c>
      <c r="U339" s="2" t="s">
        <v>1296</v>
      </c>
      <c r="V339" s="2" t="s">
        <v>43</v>
      </c>
      <c r="W339" s="2" t="s">
        <v>478</v>
      </c>
      <c r="X339" s="2" t="s">
        <v>1297</v>
      </c>
      <c r="Y339" s="2" t="s">
        <v>1298</v>
      </c>
    </row>
    <row r="340">
      <c r="A340" s="1" t="b">
        <v>0</v>
      </c>
      <c r="B340" s="1" t="s">
        <v>104</v>
      </c>
      <c r="C340" s="1"/>
      <c r="D340" s="1"/>
      <c r="E340" s="1" t="s">
        <v>43</v>
      </c>
      <c r="F340" s="1"/>
      <c r="G340" s="2" t="s">
        <v>27</v>
      </c>
      <c r="H340" s="2"/>
      <c r="I340" s="4" t="s">
        <v>1381</v>
      </c>
      <c r="J340" s="2" t="s">
        <v>1382</v>
      </c>
      <c r="K340" s="5">
        <v>1.0</v>
      </c>
      <c r="L340" s="2" t="s">
        <v>1289</v>
      </c>
      <c r="M340" s="6" t="b">
        <v>1</v>
      </c>
      <c r="N340" s="2" t="s">
        <v>1290</v>
      </c>
      <c r="O340" s="2" t="s">
        <v>1291</v>
      </c>
      <c r="P340" s="2" t="s">
        <v>1292</v>
      </c>
      <c r="Q340" s="2" t="s">
        <v>1293</v>
      </c>
      <c r="R340" s="2" t="s">
        <v>35</v>
      </c>
      <c r="S340" s="2" t="s">
        <v>1383</v>
      </c>
      <c r="T340" s="2" t="s">
        <v>1374</v>
      </c>
      <c r="U340" s="2" t="s">
        <v>1296</v>
      </c>
      <c r="V340" s="2" t="s">
        <v>43</v>
      </c>
      <c r="W340" s="2" t="s">
        <v>478</v>
      </c>
      <c r="X340" s="2" t="s">
        <v>1297</v>
      </c>
      <c r="Y340" s="2" t="s">
        <v>1298</v>
      </c>
    </row>
    <row r="341">
      <c r="A341" s="1" t="b">
        <v>0</v>
      </c>
      <c r="B341" s="1" t="s">
        <v>104</v>
      </c>
      <c r="C341" s="1"/>
      <c r="D341" s="1"/>
      <c r="E341" s="1" t="s">
        <v>43</v>
      </c>
      <c r="F341" s="1"/>
      <c r="G341" s="2" t="s">
        <v>27</v>
      </c>
      <c r="H341" s="2"/>
      <c r="I341" s="4" t="s">
        <v>1384</v>
      </c>
      <c r="J341" s="2" t="s">
        <v>1385</v>
      </c>
      <c r="K341" s="5">
        <v>1.0</v>
      </c>
      <c r="L341" s="2" t="s">
        <v>1289</v>
      </c>
      <c r="M341" s="6" t="b">
        <v>1</v>
      </c>
      <c r="N341" s="2" t="s">
        <v>1290</v>
      </c>
      <c r="O341" s="2" t="s">
        <v>1291</v>
      </c>
      <c r="P341" s="2" t="s">
        <v>1292</v>
      </c>
      <c r="Q341" s="2" t="s">
        <v>1293</v>
      </c>
      <c r="R341" s="2" t="s">
        <v>35</v>
      </c>
      <c r="S341" s="2" t="s">
        <v>1386</v>
      </c>
      <c r="T341" s="2" t="s">
        <v>1374</v>
      </c>
      <c r="U341" s="2" t="s">
        <v>1296</v>
      </c>
      <c r="V341" s="2" t="s">
        <v>43</v>
      </c>
      <c r="W341" s="2" t="s">
        <v>478</v>
      </c>
      <c r="X341" s="2" t="s">
        <v>1297</v>
      </c>
      <c r="Y341" s="2" t="s">
        <v>1298</v>
      </c>
    </row>
    <row r="342">
      <c r="A342" s="1" t="b">
        <v>0</v>
      </c>
      <c r="B342" s="1" t="s">
        <v>104</v>
      </c>
      <c r="C342" s="1"/>
      <c r="D342" s="1"/>
      <c r="E342" s="1" t="s">
        <v>43</v>
      </c>
      <c r="F342" s="1"/>
      <c r="G342" s="2" t="s">
        <v>27</v>
      </c>
      <c r="H342" s="2"/>
      <c r="I342" s="4" t="s">
        <v>1387</v>
      </c>
      <c r="J342" s="2" t="s">
        <v>1388</v>
      </c>
      <c r="K342" s="5">
        <v>1.0</v>
      </c>
      <c r="L342" s="2" t="s">
        <v>1289</v>
      </c>
      <c r="M342" s="6" t="b">
        <v>1</v>
      </c>
      <c r="N342" s="2" t="s">
        <v>1290</v>
      </c>
      <c r="O342" s="2" t="s">
        <v>1291</v>
      </c>
      <c r="P342" s="2" t="s">
        <v>1292</v>
      </c>
      <c r="Q342" s="2" t="s">
        <v>1293</v>
      </c>
      <c r="R342" s="2" t="s">
        <v>35</v>
      </c>
      <c r="S342" s="2" t="s">
        <v>1389</v>
      </c>
      <c r="T342" s="2" t="s">
        <v>1374</v>
      </c>
      <c r="U342" s="2" t="s">
        <v>1296</v>
      </c>
      <c r="V342" s="2" t="s">
        <v>43</v>
      </c>
      <c r="W342" s="2" t="s">
        <v>478</v>
      </c>
      <c r="X342" s="2" t="s">
        <v>1297</v>
      </c>
      <c r="Y342" s="2" t="s">
        <v>1298</v>
      </c>
    </row>
    <row r="343">
      <c r="A343" s="1" t="b">
        <v>0</v>
      </c>
      <c r="B343" s="1" t="s">
        <v>104</v>
      </c>
      <c r="C343" s="1"/>
      <c r="D343" s="1"/>
      <c r="E343" s="1" t="s">
        <v>43</v>
      </c>
      <c r="F343" s="1"/>
      <c r="G343" s="2" t="s">
        <v>27</v>
      </c>
      <c r="H343" s="2"/>
      <c r="I343" s="4" t="s">
        <v>1390</v>
      </c>
      <c r="J343" s="2" t="s">
        <v>1391</v>
      </c>
      <c r="K343" s="5">
        <v>1.0</v>
      </c>
      <c r="L343" s="2" t="s">
        <v>1289</v>
      </c>
      <c r="M343" s="6" t="b">
        <v>1</v>
      </c>
      <c r="N343" s="2" t="s">
        <v>1290</v>
      </c>
      <c r="O343" s="2" t="s">
        <v>1291</v>
      </c>
      <c r="P343" s="2" t="s">
        <v>1292</v>
      </c>
      <c r="Q343" s="2" t="s">
        <v>1293</v>
      </c>
      <c r="R343" s="2" t="s">
        <v>35</v>
      </c>
      <c r="S343" s="2" t="s">
        <v>1392</v>
      </c>
      <c r="T343" s="2" t="s">
        <v>1374</v>
      </c>
      <c r="U343" s="2" t="s">
        <v>1296</v>
      </c>
      <c r="V343" s="2" t="s">
        <v>43</v>
      </c>
      <c r="W343" s="2" t="s">
        <v>478</v>
      </c>
      <c r="X343" s="2" t="s">
        <v>1297</v>
      </c>
      <c r="Y343" s="2" t="s">
        <v>1298</v>
      </c>
    </row>
    <row r="344">
      <c r="A344" s="1" t="b">
        <v>0</v>
      </c>
      <c r="B344" s="1" t="s">
        <v>104</v>
      </c>
      <c r="C344" s="1"/>
      <c r="D344" s="1"/>
      <c r="E344" s="1" t="s">
        <v>43</v>
      </c>
      <c r="F344" s="1"/>
      <c r="G344" s="2" t="s">
        <v>27</v>
      </c>
      <c r="H344" s="2"/>
      <c r="I344" s="4" t="s">
        <v>1393</v>
      </c>
      <c r="J344" s="2" t="s">
        <v>1394</v>
      </c>
      <c r="K344" s="5">
        <v>1.0</v>
      </c>
      <c r="L344" s="2" t="s">
        <v>1289</v>
      </c>
      <c r="M344" s="6" t="b">
        <v>1</v>
      </c>
      <c r="N344" s="2" t="s">
        <v>1290</v>
      </c>
      <c r="O344" s="2" t="s">
        <v>1291</v>
      </c>
      <c r="P344" s="2" t="s">
        <v>1292</v>
      </c>
      <c r="Q344" s="2" t="s">
        <v>1293</v>
      </c>
      <c r="R344" s="2" t="s">
        <v>35</v>
      </c>
      <c r="S344" s="2" t="s">
        <v>1395</v>
      </c>
      <c r="T344" s="2" t="s">
        <v>1374</v>
      </c>
      <c r="U344" s="2" t="s">
        <v>1296</v>
      </c>
      <c r="V344" s="2" t="s">
        <v>43</v>
      </c>
      <c r="W344" s="2" t="s">
        <v>478</v>
      </c>
      <c r="X344" s="2" t="s">
        <v>1297</v>
      </c>
      <c r="Y344" s="2" t="s">
        <v>1298</v>
      </c>
    </row>
    <row r="345">
      <c r="A345" s="1" t="b">
        <v>0</v>
      </c>
      <c r="B345" s="1" t="s">
        <v>104</v>
      </c>
      <c r="C345" s="1"/>
      <c r="D345" s="1"/>
      <c r="E345" s="1" t="s">
        <v>43</v>
      </c>
      <c r="F345" s="1"/>
      <c r="G345" s="2" t="s">
        <v>27</v>
      </c>
      <c r="H345" s="2"/>
      <c r="I345" s="4" t="s">
        <v>1396</v>
      </c>
      <c r="J345" s="2" t="s">
        <v>1397</v>
      </c>
      <c r="K345" s="5">
        <v>1.0</v>
      </c>
      <c r="L345" s="2" t="s">
        <v>1289</v>
      </c>
      <c r="M345" s="6" t="b">
        <v>1</v>
      </c>
      <c r="N345" s="2" t="s">
        <v>1290</v>
      </c>
      <c r="O345" s="2" t="s">
        <v>1291</v>
      </c>
      <c r="P345" s="2" t="s">
        <v>1292</v>
      </c>
      <c r="Q345" s="2" t="s">
        <v>1293</v>
      </c>
      <c r="R345" s="2" t="s">
        <v>35</v>
      </c>
      <c r="S345" s="2" t="s">
        <v>1398</v>
      </c>
      <c r="T345" s="2" t="s">
        <v>1374</v>
      </c>
      <c r="U345" s="2" t="s">
        <v>1296</v>
      </c>
      <c r="V345" s="2" t="s">
        <v>43</v>
      </c>
      <c r="W345" s="2" t="s">
        <v>478</v>
      </c>
      <c r="X345" s="2" t="s">
        <v>1297</v>
      </c>
      <c r="Y345" s="2" t="s">
        <v>1298</v>
      </c>
    </row>
    <row r="346">
      <c r="A346" s="1" t="b">
        <v>0</v>
      </c>
      <c r="B346" s="1" t="s">
        <v>104</v>
      </c>
      <c r="C346" s="1"/>
      <c r="D346" s="1"/>
      <c r="E346" s="1" t="s">
        <v>43</v>
      </c>
      <c r="F346" s="1"/>
      <c r="G346" s="2" t="s">
        <v>27</v>
      </c>
      <c r="H346" s="2"/>
      <c r="I346" s="4" t="s">
        <v>1399</v>
      </c>
      <c r="J346" s="2" t="s">
        <v>1400</v>
      </c>
      <c r="K346" s="5">
        <v>1.0</v>
      </c>
      <c r="L346" s="2" t="s">
        <v>1289</v>
      </c>
      <c r="M346" s="6" t="b">
        <v>1</v>
      </c>
      <c r="N346" s="2" t="s">
        <v>1290</v>
      </c>
      <c r="O346" s="2" t="s">
        <v>1291</v>
      </c>
      <c r="P346" s="2" t="s">
        <v>1292</v>
      </c>
      <c r="Q346" s="2" t="s">
        <v>1293</v>
      </c>
      <c r="R346" s="2" t="s">
        <v>35</v>
      </c>
      <c r="S346" s="2" t="s">
        <v>1401</v>
      </c>
      <c r="T346" s="2" t="s">
        <v>1374</v>
      </c>
      <c r="U346" s="2" t="s">
        <v>1296</v>
      </c>
      <c r="V346" s="2" t="s">
        <v>43</v>
      </c>
      <c r="W346" s="2" t="s">
        <v>478</v>
      </c>
      <c r="X346" s="2" t="s">
        <v>1297</v>
      </c>
      <c r="Y346" s="2" t="s">
        <v>1298</v>
      </c>
    </row>
    <row r="347">
      <c r="A347" s="1" t="b">
        <v>0</v>
      </c>
      <c r="B347" s="1" t="s">
        <v>104</v>
      </c>
      <c r="C347" s="1"/>
      <c r="D347" s="1"/>
      <c r="E347" s="1" t="s">
        <v>43</v>
      </c>
      <c r="F347" s="1"/>
      <c r="G347" s="2" t="s">
        <v>27</v>
      </c>
      <c r="H347" s="2"/>
      <c r="I347" s="4" t="s">
        <v>1402</v>
      </c>
      <c r="J347" s="2" t="s">
        <v>1403</v>
      </c>
      <c r="K347" s="5">
        <v>1.0</v>
      </c>
      <c r="L347" s="2" t="s">
        <v>1289</v>
      </c>
      <c r="M347" s="6" t="b">
        <v>1</v>
      </c>
      <c r="N347" s="2" t="s">
        <v>1290</v>
      </c>
      <c r="O347" s="2" t="s">
        <v>1291</v>
      </c>
      <c r="P347" s="2" t="s">
        <v>1292</v>
      </c>
      <c r="Q347" s="2" t="s">
        <v>1293</v>
      </c>
      <c r="R347" s="2" t="s">
        <v>35</v>
      </c>
      <c r="S347" s="2" t="s">
        <v>1404</v>
      </c>
      <c r="T347" s="2" t="s">
        <v>1374</v>
      </c>
      <c r="U347" s="2" t="s">
        <v>1296</v>
      </c>
      <c r="V347" s="2" t="s">
        <v>43</v>
      </c>
      <c r="W347" s="2" t="s">
        <v>478</v>
      </c>
      <c r="X347" s="2" t="s">
        <v>1297</v>
      </c>
      <c r="Y347" s="2" t="s">
        <v>1298</v>
      </c>
    </row>
    <row r="348">
      <c r="A348" s="1" t="b">
        <v>0</v>
      </c>
      <c r="B348" s="1" t="s">
        <v>104</v>
      </c>
      <c r="C348" s="1"/>
      <c r="D348" s="1"/>
      <c r="E348" s="1" t="s">
        <v>43</v>
      </c>
      <c r="F348" s="1"/>
      <c r="G348" s="2" t="s">
        <v>27</v>
      </c>
      <c r="H348" s="2"/>
      <c r="I348" s="4" t="s">
        <v>1405</v>
      </c>
      <c r="J348" s="2" t="s">
        <v>1406</v>
      </c>
      <c r="K348" s="5">
        <v>1.0</v>
      </c>
      <c r="L348" s="2" t="s">
        <v>1289</v>
      </c>
      <c r="M348" s="6" t="b">
        <v>1</v>
      </c>
      <c r="N348" s="2" t="s">
        <v>1290</v>
      </c>
      <c r="O348" s="2" t="s">
        <v>1291</v>
      </c>
      <c r="P348" s="2" t="s">
        <v>1292</v>
      </c>
      <c r="Q348" s="2" t="s">
        <v>1293</v>
      </c>
      <c r="R348" s="2" t="s">
        <v>35</v>
      </c>
      <c r="S348" s="2" t="s">
        <v>1407</v>
      </c>
      <c r="T348" s="2" t="s">
        <v>1374</v>
      </c>
      <c r="U348" s="2" t="s">
        <v>1296</v>
      </c>
      <c r="V348" s="2" t="s">
        <v>43</v>
      </c>
      <c r="W348" s="2" t="s">
        <v>478</v>
      </c>
      <c r="X348" s="2" t="s">
        <v>1297</v>
      </c>
      <c r="Y348" s="2" t="s">
        <v>1298</v>
      </c>
    </row>
    <row r="349">
      <c r="A349" s="1" t="b">
        <v>0</v>
      </c>
      <c r="B349" s="1" t="s">
        <v>104</v>
      </c>
      <c r="C349" s="1"/>
      <c r="D349" s="1"/>
      <c r="E349" s="1" t="s">
        <v>43</v>
      </c>
      <c r="F349" s="1"/>
      <c r="G349" s="2" t="s">
        <v>27</v>
      </c>
      <c r="H349" s="2"/>
      <c r="I349" s="4" t="s">
        <v>1408</v>
      </c>
      <c r="J349" s="2" t="s">
        <v>1409</v>
      </c>
      <c r="K349" s="5">
        <v>1.0</v>
      </c>
      <c r="L349" s="2" t="s">
        <v>1289</v>
      </c>
      <c r="M349" s="6" t="b">
        <v>1</v>
      </c>
      <c r="N349" s="2" t="s">
        <v>1290</v>
      </c>
      <c r="O349" s="2" t="s">
        <v>1291</v>
      </c>
      <c r="P349" s="2" t="s">
        <v>1292</v>
      </c>
      <c r="Q349" s="2" t="s">
        <v>1293</v>
      </c>
      <c r="R349" s="2" t="s">
        <v>35</v>
      </c>
      <c r="S349" s="2" t="s">
        <v>1410</v>
      </c>
      <c r="T349" s="2" t="s">
        <v>1374</v>
      </c>
      <c r="U349" s="2" t="s">
        <v>1296</v>
      </c>
      <c r="V349" s="2" t="s">
        <v>43</v>
      </c>
      <c r="W349" s="2" t="s">
        <v>478</v>
      </c>
      <c r="X349" s="2" t="s">
        <v>1297</v>
      </c>
      <c r="Y349" s="2" t="s">
        <v>1298</v>
      </c>
    </row>
    <row r="350">
      <c r="A350" s="1" t="b">
        <v>0</v>
      </c>
      <c r="B350" s="1" t="s">
        <v>104</v>
      </c>
      <c r="C350" s="1"/>
      <c r="D350" s="1"/>
      <c r="E350" s="1" t="s">
        <v>43</v>
      </c>
      <c r="F350" s="1"/>
      <c r="G350" s="2" t="s">
        <v>27</v>
      </c>
      <c r="H350" s="2"/>
      <c r="I350" s="4" t="s">
        <v>1411</v>
      </c>
      <c r="J350" s="2" t="s">
        <v>1412</v>
      </c>
      <c r="K350" s="5">
        <v>1.0</v>
      </c>
      <c r="L350" s="2" t="s">
        <v>1289</v>
      </c>
      <c r="M350" s="6" t="b">
        <v>1</v>
      </c>
      <c r="N350" s="2" t="s">
        <v>1290</v>
      </c>
      <c r="O350" s="2" t="s">
        <v>1291</v>
      </c>
      <c r="P350" s="2" t="s">
        <v>1292</v>
      </c>
      <c r="Q350" s="2" t="s">
        <v>1293</v>
      </c>
      <c r="R350" s="2" t="s">
        <v>35</v>
      </c>
      <c r="S350" s="2" t="s">
        <v>1413</v>
      </c>
      <c r="T350" s="2" t="s">
        <v>1374</v>
      </c>
      <c r="U350" s="2" t="s">
        <v>1296</v>
      </c>
      <c r="V350" s="2" t="s">
        <v>43</v>
      </c>
      <c r="W350" s="2" t="s">
        <v>478</v>
      </c>
      <c r="X350" s="2" t="s">
        <v>1297</v>
      </c>
      <c r="Y350" s="2" t="s">
        <v>1298</v>
      </c>
    </row>
    <row r="351">
      <c r="A351" s="1" t="b">
        <v>0</v>
      </c>
      <c r="B351" s="1" t="s">
        <v>104</v>
      </c>
      <c r="C351" s="1"/>
      <c r="D351" s="1"/>
      <c r="E351" s="1" t="s">
        <v>43</v>
      </c>
      <c r="F351" s="1"/>
      <c r="G351" s="2" t="s">
        <v>27</v>
      </c>
      <c r="H351" s="2"/>
      <c r="I351" s="4" t="s">
        <v>1414</v>
      </c>
      <c r="J351" s="2" t="s">
        <v>1415</v>
      </c>
      <c r="K351" s="5">
        <v>1.0</v>
      </c>
      <c r="L351" s="2" t="s">
        <v>1289</v>
      </c>
      <c r="M351" s="6" t="b">
        <v>1</v>
      </c>
      <c r="N351" s="2" t="s">
        <v>1290</v>
      </c>
      <c r="O351" s="2" t="s">
        <v>1291</v>
      </c>
      <c r="P351" s="2" t="s">
        <v>1292</v>
      </c>
      <c r="Q351" s="2" t="s">
        <v>1293</v>
      </c>
      <c r="R351" s="2" t="s">
        <v>35</v>
      </c>
      <c r="S351" s="2" t="s">
        <v>1416</v>
      </c>
      <c r="T351" s="2" t="s">
        <v>1374</v>
      </c>
      <c r="U351" s="2" t="s">
        <v>1296</v>
      </c>
      <c r="V351" s="2" t="s">
        <v>43</v>
      </c>
      <c r="W351" s="2" t="s">
        <v>478</v>
      </c>
      <c r="X351" s="2" t="s">
        <v>1297</v>
      </c>
      <c r="Y351" s="2" t="s">
        <v>1298</v>
      </c>
    </row>
    <row r="352">
      <c r="A352" s="1" t="b">
        <v>0</v>
      </c>
      <c r="B352" s="1" t="s">
        <v>104</v>
      </c>
      <c r="C352" s="1"/>
      <c r="D352" s="1"/>
      <c r="E352" s="1" t="s">
        <v>43</v>
      </c>
      <c r="F352" s="1"/>
      <c r="G352" s="2" t="s">
        <v>27</v>
      </c>
      <c r="H352" s="2"/>
      <c r="I352" s="4" t="s">
        <v>1417</v>
      </c>
      <c r="J352" s="2" t="s">
        <v>1418</v>
      </c>
      <c r="K352" s="5">
        <v>1.0</v>
      </c>
      <c r="L352" s="2" t="s">
        <v>1289</v>
      </c>
      <c r="M352" s="6" t="b">
        <v>1</v>
      </c>
      <c r="N352" s="2" t="s">
        <v>1290</v>
      </c>
      <c r="O352" s="2" t="s">
        <v>1291</v>
      </c>
      <c r="P352" s="2" t="s">
        <v>1292</v>
      </c>
      <c r="Q352" s="2" t="s">
        <v>1293</v>
      </c>
      <c r="R352" s="2" t="s">
        <v>35</v>
      </c>
      <c r="S352" s="2" t="s">
        <v>1419</v>
      </c>
      <c r="T352" s="2" t="s">
        <v>1374</v>
      </c>
      <c r="U352" s="2" t="s">
        <v>1296</v>
      </c>
      <c r="V352" s="2" t="s">
        <v>43</v>
      </c>
      <c r="W352" s="2" t="s">
        <v>478</v>
      </c>
      <c r="X352" s="2" t="s">
        <v>1297</v>
      </c>
      <c r="Y352" s="2" t="s">
        <v>1298</v>
      </c>
    </row>
    <row r="353">
      <c r="A353" s="1" t="b">
        <v>0</v>
      </c>
      <c r="B353" s="1" t="s">
        <v>104</v>
      </c>
      <c r="C353" s="1"/>
      <c r="D353" s="1"/>
      <c r="E353" s="1" t="s">
        <v>43</v>
      </c>
      <c r="F353" s="1"/>
      <c r="G353" s="2" t="s">
        <v>27</v>
      </c>
      <c r="H353" s="2"/>
      <c r="I353" s="4" t="s">
        <v>1420</v>
      </c>
      <c r="J353" s="2" t="s">
        <v>1421</v>
      </c>
      <c r="K353" s="5">
        <v>1.0</v>
      </c>
      <c r="L353" s="2" t="s">
        <v>1289</v>
      </c>
      <c r="M353" s="6" t="b">
        <v>1</v>
      </c>
      <c r="N353" s="2" t="s">
        <v>1290</v>
      </c>
      <c r="O353" s="2" t="s">
        <v>1291</v>
      </c>
      <c r="P353" s="2" t="s">
        <v>1292</v>
      </c>
      <c r="Q353" s="2" t="s">
        <v>1293</v>
      </c>
      <c r="R353" s="2" t="s">
        <v>35</v>
      </c>
      <c r="S353" s="2" t="s">
        <v>1422</v>
      </c>
      <c r="T353" s="2" t="s">
        <v>1374</v>
      </c>
      <c r="U353" s="2" t="s">
        <v>1296</v>
      </c>
      <c r="V353" s="2" t="s">
        <v>43</v>
      </c>
      <c r="W353" s="2" t="s">
        <v>478</v>
      </c>
      <c r="X353" s="2" t="s">
        <v>1297</v>
      </c>
      <c r="Y353" s="2" t="s">
        <v>1298</v>
      </c>
    </row>
    <row r="354">
      <c r="A354" s="1" t="b">
        <v>0</v>
      </c>
      <c r="B354" s="1" t="s">
        <v>104</v>
      </c>
      <c r="C354" s="1"/>
      <c r="D354" s="1"/>
      <c r="E354" s="1" t="s">
        <v>43</v>
      </c>
      <c r="F354" s="1"/>
      <c r="G354" s="2" t="s">
        <v>27</v>
      </c>
      <c r="H354" s="2"/>
      <c r="I354" s="4" t="s">
        <v>1423</v>
      </c>
      <c r="J354" s="2" t="s">
        <v>1424</v>
      </c>
      <c r="K354" s="5">
        <v>1.0</v>
      </c>
      <c r="L354" s="2" t="s">
        <v>1289</v>
      </c>
      <c r="M354" s="6" t="b">
        <v>1</v>
      </c>
      <c r="N354" s="2" t="s">
        <v>1290</v>
      </c>
      <c r="O354" s="2" t="s">
        <v>1291</v>
      </c>
      <c r="P354" s="2" t="s">
        <v>1292</v>
      </c>
      <c r="Q354" s="2" t="s">
        <v>1293</v>
      </c>
      <c r="R354" s="2" t="s">
        <v>35</v>
      </c>
      <c r="S354" s="2" t="s">
        <v>1425</v>
      </c>
      <c r="T354" s="2" t="s">
        <v>1374</v>
      </c>
      <c r="U354" s="2" t="s">
        <v>1296</v>
      </c>
      <c r="V354" s="2" t="s">
        <v>43</v>
      </c>
      <c r="W354" s="2" t="s">
        <v>478</v>
      </c>
      <c r="X354" s="2" t="s">
        <v>1297</v>
      </c>
      <c r="Y354" s="2" t="s">
        <v>1298</v>
      </c>
    </row>
    <row r="355">
      <c r="A355" s="1" t="b">
        <v>0</v>
      </c>
      <c r="B355" s="1" t="s">
        <v>104</v>
      </c>
      <c r="C355" s="1"/>
      <c r="D355" s="1"/>
      <c r="E355" s="1" t="s">
        <v>43</v>
      </c>
      <c r="F355" s="1"/>
      <c r="G355" s="2" t="s">
        <v>27</v>
      </c>
      <c r="H355" s="2"/>
      <c r="I355" s="4" t="s">
        <v>1426</v>
      </c>
      <c r="J355" s="2" t="s">
        <v>1427</v>
      </c>
      <c r="K355" s="5">
        <v>1.0</v>
      </c>
      <c r="L355" s="2" t="s">
        <v>1289</v>
      </c>
      <c r="M355" s="6" t="b">
        <v>1</v>
      </c>
      <c r="N355" s="2" t="s">
        <v>1290</v>
      </c>
      <c r="O355" s="2" t="s">
        <v>1291</v>
      </c>
      <c r="P355" s="2" t="s">
        <v>1292</v>
      </c>
      <c r="Q355" s="2" t="s">
        <v>1293</v>
      </c>
      <c r="R355" s="2" t="s">
        <v>35</v>
      </c>
      <c r="S355" s="2" t="s">
        <v>1428</v>
      </c>
      <c r="T355" s="2" t="s">
        <v>1374</v>
      </c>
      <c r="U355" s="2" t="s">
        <v>1296</v>
      </c>
      <c r="V355" s="2" t="s">
        <v>43</v>
      </c>
      <c r="W355" s="2" t="s">
        <v>478</v>
      </c>
      <c r="X355" s="2" t="s">
        <v>1297</v>
      </c>
      <c r="Y355" s="2" t="s">
        <v>1298</v>
      </c>
    </row>
    <row r="356">
      <c r="A356" s="1" t="b">
        <v>0</v>
      </c>
      <c r="B356" s="1" t="s">
        <v>104</v>
      </c>
      <c r="C356" s="1"/>
      <c r="D356" s="1"/>
      <c r="E356" s="1" t="s">
        <v>43</v>
      </c>
      <c r="F356" s="1"/>
      <c r="G356" s="2" t="s">
        <v>27</v>
      </c>
      <c r="H356" s="2"/>
      <c r="I356" s="4" t="s">
        <v>1429</v>
      </c>
      <c r="J356" s="2" t="s">
        <v>1430</v>
      </c>
      <c r="K356" s="5">
        <v>1.0</v>
      </c>
      <c r="L356" s="2" t="s">
        <v>1289</v>
      </c>
      <c r="M356" s="6" t="b">
        <v>1</v>
      </c>
      <c r="N356" s="2" t="s">
        <v>1290</v>
      </c>
      <c r="O356" s="2" t="s">
        <v>1291</v>
      </c>
      <c r="P356" s="2" t="s">
        <v>1292</v>
      </c>
      <c r="Q356" s="2" t="s">
        <v>1293</v>
      </c>
      <c r="R356" s="2" t="s">
        <v>35</v>
      </c>
      <c r="S356" s="2" t="s">
        <v>1431</v>
      </c>
      <c r="T356" s="2" t="s">
        <v>1374</v>
      </c>
      <c r="U356" s="2" t="s">
        <v>1296</v>
      </c>
      <c r="V356" s="2" t="s">
        <v>43</v>
      </c>
      <c r="W356" s="2" t="s">
        <v>478</v>
      </c>
      <c r="X356" s="2" t="s">
        <v>1297</v>
      </c>
      <c r="Y356" s="2" t="s">
        <v>1298</v>
      </c>
    </row>
    <row r="357">
      <c r="A357" s="1" t="b">
        <v>0</v>
      </c>
      <c r="B357" s="1" t="s">
        <v>104</v>
      </c>
      <c r="C357" s="1"/>
      <c r="D357" s="1"/>
      <c r="E357" s="1" t="s">
        <v>43</v>
      </c>
      <c r="F357" s="1"/>
      <c r="G357" s="2" t="s">
        <v>27</v>
      </c>
      <c r="H357" s="2"/>
      <c r="I357" s="4" t="s">
        <v>1432</v>
      </c>
      <c r="J357" s="2" t="s">
        <v>1433</v>
      </c>
      <c r="K357" s="5">
        <v>1.0</v>
      </c>
      <c r="L357" s="2" t="s">
        <v>1289</v>
      </c>
      <c r="M357" s="6" t="b">
        <v>1</v>
      </c>
      <c r="N357" s="2" t="s">
        <v>1290</v>
      </c>
      <c r="O357" s="2" t="s">
        <v>1291</v>
      </c>
      <c r="P357" s="2" t="s">
        <v>1292</v>
      </c>
      <c r="Q357" s="2" t="s">
        <v>1293</v>
      </c>
      <c r="R357" s="2" t="s">
        <v>35</v>
      </c>
      <c r="S357" s="2" t="s">
        <v>1434</v>
      </c>
      <c r="T357" s="2" t="s">
        <v>1374</v>
      </c>
      <c r="U357" s="2" t="s">
        <v>1296</v>
      </c>
      <c r="V357" s="2" t="s">
        <v>43</v>
      </c>
      <c r="W357" s="2" t="s">
        <v>478</v>
      </c>
      <c r="X357" s="2" t="s">
        <v>1297</v>
      </c>
      <c r="Y357" s="2" t="s">
        <v>1298</v>
      </c>
    </row>
    <row r="358">
      <c r="A358" s="1" t="b">
        <v>0</v>
      </c>
      <c r="B358" s="1" t="s">
        <v>104</v>
      </c>
      <c r="C358" s="1"/>
      <c r="D358" s="1"/>
      <c r="E358" s="1" t="s">
        <v>43</v>
      </c>
      <c r="F358" s="1"/>
      <c r="G358" s="2" t="s">
        <v>27</v>
      </c>
      <c r="H358" s="2"/>
      <c r="I358" s="4" t="s">
        <v>1435</v>
      </c>
      <c r="J358" s="2" t="s">
        <v>1436</v>
      </c>
      <c r="K358" s="5">
        <v>1.0</v>
      </c>
      <c r="L358" s="2" t="s">
        <v>1289</v>
      </c>
      <c r="M358" s="6" t="b">
        <v>1</v>
      </c>
      <c r="N358" s="2" t="s">
        <v>1290</v>
      </c>
      <c r="O358" s="2" t="s">
        <v>1291</v>
      </c>
      <c r="P358" s="2" t="s">
        <v>1292</v>
      </c>
      <c r="Q358" s="2" t="s">
        <v>1293</v>
      </c>
      <c r="R358" s="2" t="s">
        <v>35</v>
      </c>
      <c r="S358" s="2" t="s">
        <v>1437</v>
      </c>
      <c r="T358" s="2" t="s">
        <v>1374</v>
      </c>
      <c r="U358" s="2" t="s">
        <v>1296</v>
      </c>
      <c r="V358" s="2" t="s">
        <v>43</v>
      </c>
      <c r="W358" s="2" t="s">
        <v>478</v>
      </c>
      <c r="X358" s="2" t="s">
        <v>1297</v>
      </c>
      <c r="Y358" s="2" t="s">
        <v>1298</v>
      </c>
    </row>
    <row r="359">
      <c r="A359" s="1" t="b">
        <v>0</v>
      </c>
      <c r="B359" s="1" t="s">
        <v>104</v>
      </c>
      <c r="C359" s="1"/>
      <c r="D359" s="1"/>
      <c r="E359" s="1" t="s">
        <v>43</v>
      </c>
      <c r="F359" s="1"/>
      <c r="G359" s="2" t="s">
        <v>27</v>
      </c>
      <c r="H359" s="2"/>
      <c r="I359" s="4" t="s">
        <v>1438</v>
      </c>
      <c r="J359" s="2" t="s">
        <v>1439</v>
      </c>
      <c r="K359" s="5">
        <v>1.0</v>
      </c>
      <c r="L359" s="2" t="s">
        <v>1289</v>
      </c>
      <c r="M359" s="6" t="b">
        <v>1</v>
      </c>
      <c r="N359" s="2" t="s">
        <v>1290</v>
      </c>
      <c r="O359" s="2" t="s">
        <v>1291</v>
      </c>
      <c r="P359" s="2" t="s">
        <v>1292</v>
      </c>
      <c r="Q359" s="2" t="s">
        <v>1293</v>
      </c>
      <c r="R359" s="2" t="s">
        <v>35</v>
      </c>
      <c r="S359" s="2" t="s">
        <v>1440</v>
      </c>
      <c r="T359" s="2" t="s">
        <v>1374</v>
      </c>
      <c r="U359" s="2" t="s">
        <v>1296</v>
      </c>
      <c r="V359" s="2" t="s">
        <v>43</v>
      </c>
      <c r="W359" s="2" t="s">
        <v>478</v>
      </c>
      <c r="X359" s="2" t="s">
        <v>1297</v>
      </c>
      <c r="Y359" s="2" t="s">
        <v>1298</v>
      </c>
    </row>
    <row r="360">
      <c r="A360" s="1" t="b">
        <v>0</v>
      </c>
      <c r="B360" s="1" t="s">
        <v>104</v>
      </c>
      <c r="C360" s="1"/>
      <c r="D360" s="1"/>
      <c r="E360" s="1" t="s">
        <v>43</v>
      </c>
      <c r="F360" s="1"/>
      <c r="G360" s="2" t="s">
        <v>27</v>
      </c>
      <c r="H360" s="2"/>
      <c r="I360" s="4" t="s">
        <v>1441</v>
      </c>
      <c r="J360" s="2" t="s">
        <v>1442</v>
      </c>
      <c r="K360" s="5">
        <v>1.0</v>
      </c>
      <c r="L360" s="2" t="s">
        <v>1289</v>
      </c>
      <c r="M360" s="6" t="b">
        <v>1</v>
      </c>
      <c r="N360" s="2" t="s">
        <v>1290</v>
      </c>
      <c r="O360" s="2" t="s">
        <v>1291</v>
      </c>
      <c r="P360" s="2" t="s">
        <v>1292</v>
      </c>
      <c r="Q360" s="2" t="s">
        <v>1293</v>
      </c>
      <c r="R360" s="2" t="s">
        <v>35</v>
      </c>
      <c r="S360" s="2" t="s">
        <v>1443</v>
      </c>
      <c r="T360" s="2" t="s">
        <v>1374</v>
      </c>
      <c r="U360" s="2" t="s">
        <v>1296</v>
      </c>
      <c r="V360" s="2" t="s">
        <v>43</v>
      </c>
      <c r="W360" s="2" t="s">
        <v>478</v>
      </c>
      <c r="X360" s="2" t="s">
        <v>1297</v>
      </c>
      <c r="Y360" s="2" t="s">
        <v>1298</v>
      </c>
    </row>
    <row r="361">
      <c r="A361" s="1" t="b">
        <v>0</v>
      </c>
      <c r="B361" s="1" t="s">
        <v>104</v>
      </c>
      <c r="C361" s="1"/>
      <c r="D361" s="1"/>
      <c r="E361" s="1" t="s">
        <v>43</v>
      </c>
      <c r="F361" s="1"/>
      <c r="G361" s="2" t="s">
        <v>27</v>
      </c>
      <c r="H361" s="2"/>
      <c r="I361" s="4" t="s">
        <v>1444</v>
      </c>
      <c r="J361" s="2" t="s">
        <v>1445</v>
      </c>
      <c r="K361" s="5">
        <v>1.0</v>
      </c>
      <c r="L361" s="2" t="s">
        <v>1289</v>
      </c>
      <c r="M361" s="6" t="b">
        <v>1</v>
      </c>
      <c r="N361" s="2" t="s">
        <v>1290</v>
      </c>
      <c r="O361" s="2" t="s">
        <v>1291</v>
      </c>
      <c r="P361" s="2" t="s">
        <v>1292</v>
      </c>
      <c r="Q361" s="2" t="s">
        <v>1293</v>
      </c>
      <c r="R361" s="2" t="s">
        <v>35</v>
      </c>
      <c r="S361" s="2" t="s">
        <v>1446</v>
      </c>
      <c r="T361" s="2" t="s">
        <v>1374</v>
      </c>
      <c r="U361" s="2" t="s">
        <v>1296</v>
      </c>
      <c r="V361" s="2" t="s">
        <v>43</v>
      </c>
      <c r="W361" s="2" t="s">
        <v>478</v>
      </c>
      <c r="X361" s="2" t="s">
        <v>1297</v>
      </c>
      <c r="Y361" s="2" t="s">
        <v>1298</v>
      </c>
    </row>
    <row r="362">
      <c r="A362" s="1" t="b">
        <v>0</v>
      </c>
      <c r="B362" s="1" t="s">
        <v>104</v>
      </c>
      <c r="C362" s="1"/>
      <c r="D362" s="1"/>
      <c r="E362" s="1" t="s">
        <v>43</v>
      </c>
      <c r="F362" s="1"/>
      <c r="G362" s="2" t="s">
        <v>27</v>
      </c>
      <c r="H362" s="2"/>
      <c r="I362" s="4" t="s">
        <v>1447</v>
      </c>
      <c r="J362" s="2" t="s">
        <v>1448</v>
      </c>
      <c r="K362" s="5">
        <v>1.0</v>
      </c>
      <c r="L362" s="2" t="s">
        <v>1289</v>
      </c>
      <c r="M362" s="6" t="b">
        <v>1</v>
      </c>
      <c r="N362" s="2" t="s">
        <v>1290</v>
      </c>
      <c r="O362" s="2" t="s">
        <v>1291</v>
      </c>
      <c r="P362" s="2" t="s">
        <v>1292</v>
      </c>
      <c r="Q362" s="2" t="s">
        <v>1293</v>
      </c>
      <c r="R362" s="2" t="s">
        <v>35</v>
      </c>
      <c r="S362" s="2" t="s">
        <v>1449</v>
      </c>
      <c r="T362" s="2" t="s">
        <v>1374</v>
      </c>
      <c r="U362" s="2" t="s">
        <v>1296</v>
      </c>
      <c r="V362" s="2" t="s">
        <v>43</v>
      </c>
      <c r="W362" s="2" t="s">
        <v>478</v>
      </c>
      <c r="X362" s="2" t="s">
        <v>1297</v>
      </c>
      <c r="Y362" s="2" t="s">
        <v>1298</v>
      </c>
    </row>
    <row r="363">
      <c r="A363" s="1" t="b">
        <v>0</v>
      </c>
      <c r="B363" s="1" t="s">
        <v>104</v>
      </c>
      <c r="C363" s="1"/>
      <c r="D363" s="1"/>
      <c r="E363" s="1" t="s">
        <v>43</v>
      </c>
      <c r="F363" s="1"/>
      <c r="G363" s="2" t="s">
        <v>27</v>
      </c>
      <c r="H363" s="2"/>
      <c r="I363" s="4" t="s">
        <v>1450</v>
      </c>
      <c r="J363" s="2" t="s">
        <v>1451</v>
      </c>
      <c r="K363" s="5">
        <v>1.0</v>
      </c>
      <c r="L363" s="2" t="s">
        <v>1289</v>
      </c>
      <c r="M363" s="6" t="b">
        <v>1</v>
      </c>
      <c r="N363" s="2" t="s">
        <v>1290</v>
      </c>
      <c r="O363" s="2" t="s">
        <v>1291</v>
      </c>
      <c r="P363" s="2" t="s">
        <v>1292</v>
      </c>
      <c r="Q363" s="2" t="s">
        <v>1293</v>
      </c>
      <c r="R363" s="2" t="s">
        <v>35</v>
      </c>
      <c r="S363" s="2" t="s">
        <v>1452</v>
      </c>
      <c r="T363" s="2" t="s">
        <v>1374</v>
      </c>
      <c r="U363" s="2" t="s">
        <v>1296</v>
      </c>
      <c r="V363" s="2" t="s">
        <v>43</v>
      </c>
      <c r="W363" s="2" t="s">
        <v>478</v>
      </c>
      <c r="X363" s="2" t="s">
        <v>1297</v>
      </c>
      <c r="Y363" s="2" t="s">
        <v>1298</v>
      </c>
    </row>
    <row r="364">
      <c r="A364" s="1" t="b">
        <v>0</v>
      </c>
      <c r="B364" s="1" t="s">
        <v>104</v>
      </c>
      <c r="C364" s="1"/>
      <c r="D364" s="1"/>
      <c r="E364" s="1" t="s">
        <v>43</v>
      </c>
      <c r="F364" s="1"/>
      <c r="G364" s="2" t="s">
        <v>27</v>
      </c>
      <c r="H364" s="2"/>
      <c r="I364" s="4" t="s">
        <v>1453</v>
      </c>
      <c r="J364" s="2" t="s">
        <v>1454</v>
      </c>
      <c r="K364" s="5">
        <v>1.0</v>
      </c>
      <c r="L364" s="2" t="s">
        <v>1289</v>
      </c>
      <c r="M364" s="6" t="b">
        <v>1</v>
      </c>
      <c r="N364" s="2" t="s">
        <v>1290</v>
      </c>
      <c r="O364" s="2" t="s">
        <v>1291</v>
      </c>
      <c r="P364" s="2" t="s">
        <v>1292</v>
      </c>
      <c r="Q364" s="2" t="s">
        <v>1293</v>
      </c>
      <c r="R364" s="2" t="s">
        <v>35</v>
      </c>
      <c r="S364" s="2" t="s">
        <v>1455</v>
      </c>
      <c r="T364" s="2" t="s">
        <v>1374</v>
      </c>
      <c r="U364" s="2" t="s">
        <v>1296</v>
      </c>
      <c r="V364" s="2" t="s">
        <v>43</v>
      </c>
      <c r="W364" s="2" t="s">
        <v>478</v>
      </c>
      <c r="X364" s="2" t="s">
        <v>1297</v>
      </c>
      <c r="Y364" s="2" t="s">
        <v>1298</v>
      </c>
    </row>
    <row r="365">
      <c r="A365" s="1" t="b">
        <v>0</v>
      </c>
      <c r="B365" s="1" t="s">
        <v>104</v>
      </c>
      <c r="C365" s="1"/>
      <c r="D365" s="1"/>
      <c r="E365" s="1" t="s">
        <v>43</v>
      </c>
      <c r="F365" s="1"/>
      <c r="G365" s="2" t="s">
        <v>27</v>
      </c>
      <c r="H365" s="2"/>
      <c r="I365" s="4" t="s">
        <v>1456</v>
      </c>
      <c r="J365" s="2" t="s">
        <v>1457</v>
      </c>
      <c r="K365" s="5">
        <v>1.0</v>
      </c>
      <c r="L365" s="2" t="s">
        <v>1289</v>
      </c>
      <c r="M365" s="6" t="b">
        <v>1</v>
      </c>
      <c r="N365" s="2" t="s">
        <v>1290</v>
      </c>
      <c r="O365" s="2" t="s">
        <v>1291</v>
      </c>
      <c r="P365" s="2" t="s">
        <v>1292</v>
      </c>
      <c r="Q365" s="2" t="s">
        <v>1293</v>
      </c>
      <c r="R365" s="2" t="s">
        <v>35</v>
      </c>
      <c r="S365" s="2" t="s">
        <v>1458</v>
      </c>
      <c r="T365" s="2" t="s">
        <v>1374</v>
      </c>
      <c r="U365" s="2" t="s">
        <v>1296</v>
      </c>
      <c r="V365" s="2" t="s">
        <v>43</v>
      </c>
      <c r="W365" s="2" t="s">
        <v>478</v>
      </c>
      <c r="X365" s="2" t="s">
        <v>1297</v>
      </c>
      <c r="Y365" s="2" t="s">
        <v>1298</v>
      </c>
    </row>
    <row r="366">
      <c r="A366" s="1" t="b">
        <v>0</v>
      </c>
      <c r="B366" s="1" t="s">
        <v>104</v>
      </c>
      <c r="C366" s="1"/>
      <c r="D366" s="1"/>
      <c r="E366" s="1" t="s">
        <v>43</v>
      </c>
      <c r="F366" s="1"/>
      <c r="G366" s="2" t="s">
        <v>27</v>
      </c>
      <c r="H366" s="2"/>
      <c r="I366" s="4" t="s">
        <v>1459</v>
      </c>
      <c r="J366" s="2" t="s">
        <v>1460</v>
      </c>
      <c r="K366" s="5">
        <v>1.0</v>
      </c>
      <c r="L366" s="2" t="s">
        <v>1289</v>
      </c>
      <c r="M366" s="6" t="b">
        <v>1</v>
      </c>
      <c r="N366" s="2" t="s">
        <v>1290</v>
      </c>
      <c r="O366" s="2" t="s">
        <v>1291</v>
      </c>
      <c r="P366" s="2" t="s">
        <v>1292</v>
      </c>
      <c r="Q366" s="2" t="s">
        <v>1293</v>
      </c>
      <c r="R366" s="2" t="s">
        <v>35</v>
      </c>
      <c r="S366" s="2" t="s">
        <v>1461</v>
      </c>
      <c r="T366" s="2" t="s">
        <v>1374</v>
      </c>
      <c r="U366" s="2" t="s">
        <v>1296</v>
      </c>
      <c r="V366" s="2" t="s">
        <v>43</v>
      </c>
      <c r="W366" s="2" t="s">
        <v>478</v>
      </c>
      <c r="X366" s="2" t="s">
        <v>1297</v>
      </c>
      <c r="Y366" s="2" t="s">
        <v>1298</v>
      </c>
    </row>
    <row r="367">
      <c r="A367" s="1" t="b">
        <v>0</v>
      </c>
      <c r="B367" s="1" t="s">
        <v>104</v>
      </c>
      <c r="C367" s="1"/>
      <c r="D367" s="1"/>
      <c r="E367" s="1" t="s">
        <v>43</v>
      </c>
      <c r="F367" s="1"/>
      <c r="G367" s="2" t="s">
        <v>27</v>
      </c>
      <c r="H367" s="2"/>
      <c r="I367" s="4" t="s">
        <v>1462</v>
      </c>
      <c r="J367" s="2" t="s">
        <v>1463</v>
      </c>
      <c r="K367" s="5">
        <v>1.0</v>
      </c>
      <c r="L367" s="2" t="s">
        <v>1289</v>
      </c>
      <c r="M367" s="6" t="b">
        <v>1</v>
      </c>
      <c r="N367" s="2" t="s">
        <v>1290</v>
      </c>
      <c r="O367" s="2" t="s">
        <v>1291</v>
      </c>
      <c r="P367" s="2" t="s">
        <v>1292</v>
      </c>
      <c r="Q367" s="2" t="s">
        <v>1293</v>
      </c>
      <c r="R367" s="2" t="s">
        <v>35</v>
      </c>
      <c r="S367" s="2" t="s">
        <v>1464</v>
      </c>
      <c r="T367" s="2" t="s">
        <v>1374</v>
      </c>
      <c r="U367" s="2" t="s">
        <v>1296</v>
      </c>
      <c r="V367" s="2" t="s">
        <v>43</v>
      </c>
      <c r="W367" s="2" t="s">
        <v>478</v>
      </c>
      <c r="X367" s="2" t="s">
        <v>1297</v>
      </c>
      <c r="Y367" s="2" t="s">
        <v>1298</v>
      </c>
    </row>
    <row r="368">
      <c r="A368" s="1" t="b">
        <v>0</v>
      </c>
      <c r="B368" s="1" t="s">
        <v>104</v>
      </c>
      <c r="C368" s="1"/>
      <c r="D368" s="1"/>
      <c r="E368" s="1" t="s">
        <v>43</v>
      </c>
      <c r="F368" s="1"/>
      <c r="G368" s="2" t="s">
        <v>27</v>
      </c>
      <c r="H368" s="2"/>
      <c r="I368" s="4" t="s">
        <v>1465</v>
      </c>
      <c r="J368" s="2" t="s">
        <v>1466</v>
      </c>
      <c r="K368" s="5">
        <v>1.0</v>
      </c>
      <c r="L368" s="2" t="s">
        <v>1289</v>
      </c>
      <c r="M368" s="6" t="b">
        <v>1</v>
      </c>
      <c r="N368" s="2" t="s">
        <v>1290</v>
      </c>
      <c r="O368" s="2" t="s">
        <v>1291</v>
      </c>
      <c r="P368" s="2" t="s">
        <v>1292</v>
      </c>
      <c r="Q368" s="2" t="s">
        <v>1293</v>
      </c>
      <c r="R368" s="2" t="s">
        <v>35</v>
      </c>
      <c r="S368" s="2" t="s">
        <v>1467</v>
      </c>
      <c r="T368" s="2" t="s">
        <v>1374</v>
      </c>
      <c r="U368" s="2" t="s">
        <v>1296</v>
      </c>
      <c r="V368" s="2" t="s">
        <v>43</v>
      </c>
      <c r="W368" s="2" t="s">
        <v>478</v>
      </c>
      <c r="X368" s="2" t="s">
        <v>1297</v>
      </c>
      <c r="Y368" s="2" t="s">
        <v>1298</v>
      </c>
    </row>
    <row r="369">
      <c r="A369" s="1" t="b">
        <v>0</v>
      </c>
      <c r="B369" s="1" t="s">
        <v>104</v>
      </c>
      <c r="C369" s="1"/>
      <c r="D369" s="1"/>
      <c r="E369" s="1" t="s">
        <v>43</v>
      </c>
      <c r="F369" s="1"/>
      <c r="G369" s="2" t="s">
        <v>27</v>
      </c>
      <c r="H369" s="2"/>
      <c r="I369" s="4" t="s">
        <v>1468</v>
      </c>
      <c r="J369" s="2" t="s">
        <v>1469</v>
      </c>
      <c r="K369" s="5">
        <v>1.0</v>
      </c>
      <c r="L369" s="2" t="s">
        <v>1289</v>
      </c>
      <c r="M369" s="6" t="b">
        <v>1</v>
      </c>
      <c r="N369" s="2" t="s">
        <v>1290</v>
      </c>
      <c r="O369" s="2" t="s">
        <v>1291</v>
      </c>
      <c r="P369" s="2" t="s">
        <v>1292</v>
      </c>
      <c r="Q369" s="2" t="s">
        <v>1293</v>
      </c>
      <c r="R369" s="2" t="s">
        <v>35</v>
      </c>
      <c r="S369" s="2" t="s">
        <v>1470</v>
      </c>
      <c r="T369" s="2" t="s">
        <v>1374</v>
      </c>
      <c r="U369" s="2" t="s">
        <v>1296</v>
      </c>
      <c r="V369" s="2" t="s">
        <v>43</v>
      </c>
      <c r="W369" s="2" t="s">
        <v>478</v>
      </c>
      <c r="X369" s="2" t="s">
        <v>1297</v>
      </c>
      <c r="Y369" s="2" t="s">
        <v>1298</v>
      </c>
    </row>
    <row r="370">
      <c r="A370" s="1" t="b">
        <v>0</v>
      </c>
      <c r="B370" s="1" t="s">
        <v>104</v>
      </c>
      <c r="C370" s="1"/>
      <c r="D370" s="1"/>
      <c r="E370" s="1" t="s">
        <v>43</v>
      </c>
      <c r="F370" s="1"/>
      <c r="G370" s="2" t="s">
        <v>27</v>
      </c>
      <c r="H370" s="2"/>
      <c r="I370" s="4" t="s">
        <v>1471</v>
      </c>
      <c r="J370" s="2" t="s">
        <v>1472</v>
      </c>
      <c r="K370" s="5">
        <v>1.0</v>
      </c>
      <c r="L370" s="2" t="s">
        <v>1289</v>
      </c>
      <c r="M370" s="6" t="b">
        <v>1</v>
      </c>
      <c r="N370" s="2" t="s">
        <v>1290</v>
      </c>
      <c r="O370" s="2" t="s">
        <v>1291</v>
      </c>
      <c r="P370" s="2" t="s">
        <v>1292</v>
      </c>
      <c r="Q370" s="2" t="s">
        <v>1293</v>
      </c>
      <c r="R370" s="2" t="s">
        <v>35</v>
      </c>
      <c r="S370" s="2" t="s">
        <v>1473</v>
      </c>
      <c r="T370" s="2" t="s">
        <v>1374</v>
      </c>
      <c r="U370" s="2" t="s">
        <v>1296</v>
      </c>
      <c r="V370" s="2" t="s">
        <v>43</v>
      </c>
      <c r="W370" s="2" t="s">
        <v>478</v>
      </c>
      <c r="X370" s="2" t="s">
        <v>1297</v>
      </c>
      <c r="Y370" s="2" t="s">
        <v>1298</v>
      </c>
    </row>
    <row r="371">
      <c r="A371" s="1" t="b">
        <v>0</v>
      </c>
      <c r="B371" s="1" t="s">
        <v>104</v>
      </c>
      <c r="C371" s="1"/>
      <c r="D371" s="1"/>
      <c r="E371" s="1" t="s">
        <v>43</v>
      </c>
      <c r="F371" s="1"/>
      <c r="G371" s="2" t="s">
        <v>27</v>
      </c>
      <c r="H371" s="2"/>
      <c r="I371" s="4" t="s">
        <v>1474</v>
      </c>
      <c r="J371" s="2" t="s">
        <v>1475</v>
      </c>
      <c r="K371" s="5">
        <v>1.0</v>
      </c>
      <c r="L371" s="2" t="s">
        <v>1289</v>
      </c>
      <c r="M371" s="6" t="b">
        <v>1</v>
      </c>
      <c r="N371" s="2" t="s">
        <v>1290</v>
      </c>
      <c r="O371" s="2" t="s">
        <v>1291</v>
      </c>
      <c r="P371" s="2" t="s">
        <v>1292</v>
      </c>
      <c r="Q371" s="2" t="s">
        <v>1293</v>
      </c>
      <c r="R371" s="2" t="s">
        <v>35</v>
      </c>
      <c r="S371" s="2" t="s">
        <v>1476</v>
      </c>
      <c r="T371" s="2" t="s">
        <v>1374</v>
      </c>
      <c r="U371" s="2" t="s">
        <v>1296</v>
      </c>
      <c r="V371" s="2" t="s">
        <v>43</v>
      </c>
      <c r="W371" s="2" t="s">
        <v>478</v>
      </c>
      <c r="X371" s="2" t="s">
        <v>1297</v>
      </c>
      <c r="Y371" s="2" t="s">
        <v>1298</v>
      </c>
    </row>
    <row r="372">
      <c r="A372" s="1" t="b">
        <v>0</v>
      </c>
      <c r="B372" s="1" t="s">
        <v>104</v>
      </c>
      <c r="C372" s="1"/>
      <c r="D372" s="1"/>
      <c r="E372" s="1" t="s">
        <v>43</v>
      </c>
      <c r="F372" s="1"/>
      <c r="G372" s="2" t="s">
        <v>27</v>
      </c>
      <c r="H372" s="2"/>
      <c r="I372" s="4" t="s">
        <v>1477</v>
      </c>
      <c r="J372" s="2" t="s">
        <v>1478</v>
      </c>
      <c r="K372" s="5">
        <v>1.0</v>
      </c>
      <c r="L372" s="2" t="s">
        <v>1289</v>
      </c>
      <c r="M372" s="6" t="b">
        <v>1</v>
      </c>
      <c r="N372" s="2" t="s">
        <v>1290</v>
      </c>
      <c r="O372" s="2" t="s">
        <v>1291</v>
      </c>
      <c r="P372" s="2" t="s">
        <v>1292</v>
      </c>
      <c r="Q372" s="2" t="s">
        <v>1293</v>
      </c>
      <c r="R372" s="2" t="s">
        <v>35</v>
      </c>
      <c r="S372" s="2" t="s">
        <v>1479</v>
      </c>
      <c r="T372" s="2" t="s">
        <v>1374</v>
      </c>
      <c r="U372" s="2" t="s">
        <v>1296</v>
      </c>
      <c r="V372" s="2" t="s">
        <v>43</v>
      </c>
      <c r="W372" s="2" t="s">
        <v>478</v>
      </c>
      <c r="X372" s="2" t="s">
        <v>1297</v>
      </c>
      <c r="Y372" s="2" t="s">
        <v>1298</v>
      </c>
    </row>
    <row r="373">
      <c r="A373" s="1" t="b">
        <v>0</v>
      </c>
      <c r="B373" s="1" t="s">
        <v>104</v>
      </c>
      <c r="C373" s="1"/>
      <c r="D373" s="1"/>
      <c r="E373" s="1" t="s">
        <v>43</v>
      </c>
      <c r="F373" s="1"/>
      <c r="G373" s="2" t="s">
        <v>27</v>
      </c>
      <c r="H373" s="2"/>
      <c r="I373" s="4" t="s">
        <v>1480</v>
      </c>
      <c r="J373" s="2" t="s">
        <v>1481</v>
      </c>
      <c r="K373" s="5">
        <v>1.0</v>
      </c>
      <c r="L373" s="2" t="s">
        <v>1289</v>
      </c>
      <c r="M373" s="6" t="b">
        <v>1</v>
      </c>
      <c r="N373" s="2" t="s">
        <v>1290</v>
      </c>
      <c r="O373" s="2" t="s">
        <v>1291</v>
      </c>
      <c r="P373" s="2" t="s">
        <v>1292</v>
      </c>
      <c r="Q373" s="2" t="s">
        <v>1293</v>
      </c>
      <c r="R373" s="2" t="s">
        <v>35</v>
      </c>
      <c r="S373" s="2" t="s">
        <v>1482</v>
      </c>
      <c r="T373" s="2" t="s">
        <v>1483</v>
      </c>
      <c r="U373" s="2" t="s">
        <v>1296</v>
      </c>
      <c r="V373" s="2" t="s">
        <v>43</v>
      </c>
      <c r="W373" s="2" t="s">
        <v>478</v>
      </c>
      <c r="X373" s="2" t="s">
        <v>1297</v>
      </c>
      <c r="Y373" s="2" t="s">
        <v>1298</v>
      </c>
    </row>
    <row r="374">
      <c r="A374" s="1" t="b">
        <v>0</v>
      </c>
      <c r="B374" s="1" t="s">
        <v>104</v>
      </c>
      <c r="C374" s="1"/>
      <c r="D374" s="1"/>
      <c r="E374" s="1" t="s">
        <v>43</v>
      </c>
      <c r="F374" s="1"/>
      <c r="G374" s="2" t="s">
        <v>27</v>
      </c>
      <c r="H374" s="2"/>
      <c r="I374" s="4" t="s">
        <v>1484</v>
      </c>
      <c r="J374" s="2" t="s">
        <v>1485</v>
      </c>
      <c r="K374" s="5">
        <v>1.0</v>
      </c>
      <c r="L374" s="2" t="s">
        <v>1289</v>
      </c>
      <c r="M374" s="6" t="b">
        <v>1</v>
      </c>
      <c r="N374" s="2" t="s">
        <v>1290</v>
      </c>
      <c r="O374" s="2" t="s">
        <v>1291</v>
      </c>
      <c r="P374" s="2" t="s">
        <v>1292</v>
      </c>
      <c r="Q374" s="2" t="s">
        <v>1293</v>
      </c>
      <c r="R374" s="2" t="s">
        <v>35</v>
      </c>
      <c r="S374" s="2" t="s">
        <v>1486</v>
      </c>
      <c r="T374" s="2" t="s">
        <v>1483</v>
      </c>
      <c r="U374" s="2" t="s">
        <v>1296</v>
      </c>
      <c r="V374" s="2" t="s">
        <v>43</v>
      </c>
      <c r="W374" s="2" t="s">
        <v>478</v>
      </c>
      <c r="X374" s="2" t="s">
        <v>1297</v>
      </c>
      <c r="Y374" s="2" t="s">
        <v>1298</v>
      </c>
    </row>
    <row r="375">
      <c r="A375" s="1" t="b">
        <v>0</v>
      </c>
      <c r="B375" s="1" t="s">
        <v>104</v>
      </c>
      <c r="C375" s="1"/>
      <c r="D375" s="1"/>
      <c r="E375" s="1" t="s">
        <v>43</v>
      </c>
      <c r="F375" s="1"/>
      <c r="G375" s="2" t="s">
        <v>27</v>
      </c>
      <c r="H375" s="2"/>
      <c r="I375" s="4" t="s">
        <v>1487</v>
      </c>
      <c r="J375" s="2" t="s">
        <v>1488</v>
      </c>
      <c r="K375" s="5">
        <v>1.0</v>
      </c>
      <c r="L375" s="2" t="s">
        <v>1289</v>
      </c>
      <c r="M375" s="6" t="b">
        <v>1</v>
      </c>
      <c r="N375" s="2" t="s">
        <v>1290</v>
      </c>
      <c r="O375" s="2" t="s">
        <v>1291</v>
      </c>
      <c r="P375" s="2" t="s">
        <v>1292</v>
      </c>
      <c r="Q375" s="2" t="s">
        <v>1293</v>
      </c>
      <c r="R375" s="2" t="s">
        <v>35</v>
      </c>
      <c r="S375" s="2" t="s">
        <v>1489</v>
      </c>
      <c r="T375" s="2" t="s">
        <v>1483</v>
      </c>
      <c r="U375" s="2" t="s">
        <v>1296</v>
      </c>
      <c r="V375" s="2" t="s">
        <v>43</v>
      </c>
      <c r="W375" s="2" t="s">
        <v>478</v>
      </c>
      <c r="X375" s="2" t="s">
        <v>1297</v>
      </c>
      <c r="Y375" s="2" t="s">
        <v>1298</v>
      </c>
    </row>
    <row r="376">
      <c r="A376" s="1" t="b">
        <v>0</v>
      </c>
      <c r="B376" s="1" t="s">
        <v>104</v>
      </c>
      <c r="C376" s="1"/>
      <c r="D376" s="1"/>
      <c r="E376" s="1" t="s">
        <v>43</v>
      </c>
      <c r="F376" s="1"/>
      <c r="G376" s="2" t="s">
        <v>27</v>
      </c>
      <c r="H376" s="2"/>
      <c r="I376" s="4" t="s">
        <v>1490</v>
      </c>
      <c r="J376" s="2" t="s">
        <v>1491</v>
      </c>
      <c r="K376" s="5">
        <v>1.0</v>
      </c>
      <c r="L376" s="2" t="s">
        <v>1289</v>
      </c>
      <c r="M376" s="6" t="b">
        <v>1</v>
      </c>
      <c r="N376" s="2" t="s">
        <v>1290</v>
      </c>
      <c r="O376" s="2" t="s">
        <v>1291</v>
      </c>
      <c r="P376" s="2" t="s">
        <v>1292</v>
      </c>
      <c r="Q376" s="2" t="s">
        <v>1293</v>
      </c>
      <c r="R376" s="2" t="s">
        <v>35</v>
      </c>
      <c r="S376" s="2" t="s">
        <v>1492</v>
      </c>
      <c r="T376" s="2" t="s">
        <v>1483</v>
      </c>
      <c r="U376" s="2" t="s">
        <v>1296</v>
      </c>
      <c r="V376" s="2" t="s">
        <v>43</v>
      </c>
      <c r="W376" s="2" t="s">
        <v>478</v>
      </c>
      <c r="X376" s="2" t="s">
        <v>1297</v>
      </c>
      <c r="Y376" s="2" t="s">
        <v>1298</v>
      </c>
    </row>
    <row r="377">
      <c r="A377" s="1" t="b">
        <v>0</v>
      </c>
      <c r="B377" s="1" t="s">
        <v>104</v>
      </c>
      <c r="C377" s="1"/>
      <c r="D377" s="1"/>
      <c r="E377" s="1" t="s">
        <v>43</v>
      </c>
      <c r="F377" s="1"/>
      <c r="G377" s="2" t="s">
        <v>27</v>
      </c>
      <c r="H377" s="2"/>
      <c r="I377" s="4" t="s">
        <v>1493</v>
      </c>
      <c r="J377" s="2" t="s">
        <v>1494</v>
      </c>
      <c r="K377" s="5">
        <v>1.0</v>
      </c>
      <c r="L377" s="2" t="s">
        <v>1289</v>
      </c>
      <c r="M377" s="6" t="b">
        <v>1</v>
      </c>
      <c r="N377" s="2" t="s">
        <v>1290</v>
      </c>
      <c r="O377" s="2" t="s">
        <v>1291</v>
      </c>
      <c r="P377" s="2" t="s">
        <v>1292</v>
      </c>
      <c r="Q377" s="2" t="s">
        <v>1293</v>
      </c>
      <c r="R377" s="2" t="s">
        <v>35</v>
      </c>
      <c r="S377" s="2" t="s">
        <v>1495</v>
      </c>
      <c r="T377" s="2" t="s">
        <v>1483</v>
      </c>
      <c r="U377" s="2" t="s">
        <v>1296</v>
      </c>
      <c r="V377" s="2" t="s">
        <v>43</v>
      </c>
      <c r="W377" s="2" t="s">
        <v>478</v>
      </c>
      <c r="X377" s="2" t="s">
        <v>1297</v>
      </c>
      <c r="Y377" s="2" t="s">
        <v>1298</v>
      </c>
    </row>
    <row r="378">
      <c r="A378" s="1" t="b">
        <v>0</v>
      </c>
      <c r="B378" s="1" t="s">
        <v>104</v>
      </c>
      <c r="C378" s="1"/>
      <c r="D378" s="1"/>
      <c r="E378" s="1" t="s">
        <v>43</v>
      </c>
      <c r="F378" s="1"/>
      <c r="G378" s="2" t="s">
        <v>27</v>
      </c>
      <c r="H378" s="2"/>
      <c r="I378" s="4" t="s">
        <v>1496</v>
      </c>
      <c r="J378" s="2" t="s">
        <v>1497</v>
      </c>
      <c r="K378" s="5">
        <v>1.0</v>
      </c>
      <c r="L378" s="2" t="s">
        <v>1289</v>
      </c>
      <c r="M378" s="6" t="b">
        <v>1</v>
      </c>
      <c r="N378" s="2" t="s">
        <v>1290</v>
      </c>
      <c r="O378" s="2" t="s">
        <v>1291</v>
      </c>
      <c r="P378" s="2" t="s">
        <v>1292</v>
      </c>
      <c r="Q378" s="2" t="s">
        <v>1293</v>
      </c>
      <c r="R378" s="2" t="s">
        <v>35</v>
      </c>
      <c r="S378" s="2" t="s">
        <v>1498</v>
      </c>
      <c r="T378" s="2" t="s">
        <v>1483</v>
      </c>
      <c r="U378" s="2" t="s">
        <v>1296</v>
      </c>
      <c r="V378" s="2" t="s">
        <v>43</v>
      </c>
      <c r="W378" s="2" t="s">
        <v>478</v>
      </c>
      <c r="X378" s="2" t="s">
        <v>1297</v>
      </c>
      <c r="Y378" s="2" t="s">
        <v>1298</v>
      </c>
    </row>
    <row r="379">
      <c r="A379" s="1" t="b">
        <v>0</v>
      </c>
      <c r="B379" s="1" t="s">
        <v>104</v>
      </c>
      <c r="C379" s="1"/>
      <c r="D379" s="1"/>
      <c r="E379" s="1" t="s">
        <v>43</v>
      </c>
      <c r="F379" s="1"/>
      <c r="G379" s="2" t="s">
        <v>27</v>
      </c>
      <c r="H379" s="2"/>
      <c r="I379" s="4" t="s">
        <v>1499</v>
      </c>
      <c r="J379" s="2" t="s">
        <v>1500</v>
      </c>
      <c r="K379" s="5">
        <v>1.0</v>
      </c>
      <c r="L379" s="2" t="s">
        <v>1289</v>
      </c>
      <c r="M379" s="6" t="b">
        <v>1</v>
      </c>
      <c r="N379" s="2" t="s">
        <v>1290</v>
      </c>
      <c r="O379" s="2" t="s">
        <v>1291</v>
      </c>
      <c r="P379" s="2" t="s">
        <v>1292</v>
      </c>
      <c r="Q379" s="2" t="s">
        <v>1293</v>
      </c>
      <c r="R379" s="2" t="s">
        <v>35</v>
      </c>
      <c r="S379" s="2" t="s">
        <v>1501</v>
      </c>
      <c r="T379" s="2" t="s">
        <v>1483</v>
      </c>
      <c r="U379" s="2" t="s">
        <v>1296</v>
      </c>
      <c r="V379" s="2" t="s">
        <v>43</v>
      </c>
      <c r="W379" s="2" t="s">
        <v>478</v>
      </c>
      <c r="X379" s="2" t="s">
        <v>1297</v>
      </c>
      <c r="Y379" s="2" t="s">
        <v>1298</v>
      </c>
    </row>
    <row r="380">
      <c r="A380" s="1" t="b">
        <v>0</v>
      </c>
      <c r="B380" s="1" t="s">
        <v>104</v>
      </c>
      <c r="C380" s="1"/>
      <c r="D380" s="1"/>
      <c r="E380" s="1" t="s">
        <v>43</v>
      </c>
      <c r="F380" s="1"/>
      <c r="G380" s="2" t="s">
        <v>27</v>
      </c>
      <c r="H380" s="2"/>
      <c r="I380" s="4" t="s">
        <v>1502</v>
      </c>
      <c r="J380" s="2" t="s">
        <v>1503</v>
      </c>
      <c r="K380" s="5">
        <v>1.0</v>
      </c>
      <c r="L380" s="2" t="s">
        <v>1289</v>
      </c>
      <c r="M380" s="6" t="b">
        <v>1</v>
      </c>
      <c r="N380" s="2" t="s">
        <v>1290</v>
      </c>
      <c r="O380" s="2" t="s">
        <v>1291</v>
      </c>
      <c r="P380" s="2" t="s">
        <v>1292</v>
      </c>
      <c r="Q380" s="2" t="s">
        <v>1293</v>
      </c>
      <c r="R380" s="2" t="s">
        <v>35</v>
      </c>
      <c r="S380" s="2" t="s">
        <v>1504</v>
      </c>
      <c r="T380" s="2" t="s">
        <v>1483</v>
      </c>
      <c r="U380" s="2" t="s">
        <v>1296</v>
      </c>
      <c r="V380" s="2" t="s">
        <v>43</v>
      </c>
      <c r="W380" s="2" t="s">
        <v>478</v>
      </c>
      <c r="X380" s="2" t="s">
        <v>1297</v>
      </c>
      <c r="Y380" s="2" t="s">
        <v>1298</v>
      </c>
    </row>
    <row r="381">
      <c r="A381" s="1" t="b">
        <v>0</v>
      </c>
      <c r="B381" s="1" t="s">
        <v>104</v>
      </c>
      <c r="C381" s="1"/>
      <c r="D381" s="1"/>
      <c r="E381" s="1" t="s">
        <v>43</v>
      </c>
      <c r="F381" s="1"/>
      <c r="G381" s="2" t="s">
        <v>27</v>
      </c>
      <c r="H381" s="2"/>
      <c r="I381" s="4" t="s">
        <v>1505</v>
      </c>
      <c r="J381" s="2" t="s">
        <v>1506</v>
      </c>
      <c r="K381" s="5">
        <v>1.0</v>
      </c>
      <c r="L381" s="2" t="s">
        <v>1289</v>
      </c>
      <c r="M381" s="6" t="b">
        <v>1</v>
      </c>
      <c r="N381" s="2" t="s">
        <v>1290</v>
      </c>
      <c r="O381" s="2" t="s">
        <v>1291</v>
      </c>
      <c r="P381" s="2" t="s">
        <v>1292</v>
      </c>
      <c r="Q381" s="2" t="s">
        <v>1293</v>
      </c>
      <c r="R381" s="2" t="s">
        <v>35</v>
      </c>
      <c r="S381" s="2" t="s">
        <v>1507</v>
      </c>
      <c r="T381" s="2" t="s">
        <v>1483</v>
      </c>
      <c r="U381" s="2" t="s">
        <v>1296</v>
      </c>
      <c r="V381" s="2" t="s">
        <v>43</v>
      </c>
      <c r="W381" s="2" t="s">
        <v>478</v>
      </c>
      <c r="X381" s="2" t="s">
        <v>1297</v>
      </c>
      <c r="Y381" s="2" t="s">
        <v>1298</v>
      </c>
    </row>
    <row r="382">
      <c r="A382" s="1" t="b">
        <v>0</v>
      </c>
      <c r="B382" s="1" t="s">
        <v>104</v>
      </c>
      <c r="C382" s="1"/>
      <c r="D382" s="1"/>
      <c r="E382" s="1" t="s">
        <v>43</v>
      </c>
      <c r="F382" s="1"/>
      <c r="G382" s="2" t="s">
        <v>27</v>
      </c>
      <c r="H382" s="2"/>
      <c r="I382" s="4" t="s">
        <v>1508</v>
      </c>
      <c r="J382" s="2" t="s">
        <v>1509</v>
      </c>
      <c r="K382" s="5">
        <v>1.0</v>
      </c>
      <c r="L382" s="2" t="s">
        <v>1289</v>
      </c>
      <c r="M382" s="6" t="b">
        <v>1</v>
      </c>
      <c r="N382" s="2" t="s">
        <v>1290</v>
      </c>
      <c r="O382" s="2" t="s">
        <v>1291</v>
      </c>
      <c r="P382" s="2" t="s">
        <v>1292</v>
      </c>
      <c r="Q382" s="2" t="s">
        <v>1293</v>
      </c>
      <c r="R382" s="2" t="s">
        <v>35</v>
      </c>
      <c r="S382" s="2" t="s">
        <v>1510</v>
      </c>
      <c r="T382" s="2" t="s">
        <v>1483</v>
      </c>
      <c r="U382" s="2" t="s">
        <v>1296</v>
      </c>
      <c r="V382" s="2" t="s">
        <v>43</v>
      </c>
      <c r="W382" s="2" t="s">
        <v>478</v>
      </c>
      <c r="X382" s="2" t="s">
        <v>1297</v>
      </c>
      <c r="Y382" s="2" t="s">
        <v>1298</v>
      </c>
    </row>
    <row r="383">
      <c r="A383" s="1" t="b">
        <v>0</v>
      </c>
      <c r="B383" s="1" t="s">
        <v>104</v>
      </c>
      <c r="C383" s="1"/>
      <c r="D383" s="1"/>
      <c r="E383" s="1" t="s">
        <v>43</v>
      </c>
      <c r="F383" s="1"/>
      <c r="G383" s="2" t="s">
        <v>27</v>
      </c>
      <c r="H383" s="2"/>
      <c r="I383" s="4" t="s">
        <v>1511</v>
      </c>
      <c r="J383" s="2" t="s">
        <v>1512</v>
      </c>
      <c r="K383" s="5">
        <v>1.0</v>
      </c>
      <c r="L383" s="2" t="s">
        <v>1289</v>
      </c>
      <c r="M383" s="6" t="b">
        <v>1</v>
      </c>
      <c r="N383" s="2" t="s">
        <v>1290</v>
      </c>
      <c r="O383" s="2" t="s">
        <v>1291</v>
      </c>
      <c r="P383" s="2" t="s">
        <v>1292</v>
      </c>
      <c r="Q383" s="2" t="s">
        <v>1293</v>
      </c>
      <c r="R383" s="2" t="s">
        <v>35</v>
      </c>
      <c r="S383" s="2" t="s">
        <v>1513</v>
      </c>
      <c r="T383" s="2" t="s">
        <v>1483</v>
      </c>
      <c r="U383" s="2" t="s">
        <v>1296</v>
      </c>
      <c r="V383" s="2" t="s">
        <v>43</v>
      </c>
      <c r="W383" s="2" t="s">
        <v>478</v>
      </c>
      <c r="X383" s="2" t="s">
        <v>1297</v>
      </c>
      <c r="Y383" s="2" t="s">
        <v>1298</v>
      </c>
    </row>
    <row r="384">
      <c r="A384" s="1" t="b">
        <v>0</v>
      </c>
      <c r="B384" s="1" t="s">
        <v>104</v>
      </c>
      <c r="C384" s="1"/>
      <c r="D384" s="1"/>
      <c r="E384" s="1" t="s">
        <v>43</v>
      </c>
      <c r="F384" s="1"/>
      <c r="G384" s="2" t="s">
        <v>27</v>
      </c>
      <c r="H384" s="2"/>
      <c r="I384" s="4" t="s">
        <v>1514</v>
      </c>
      <c r="J384" s="2" t="s">
        <v>1515</v>
      </c>
      <c r="K384" s="5">
        <v>1.0</v>
      </c>
      <c r="L384" s="2" t="s">
        <v>1289</v>
      </c>
      <c r="M384" s="6" t="b">
        <v>1</v>
      </c>
      <c r="N384" s="2" t="s">
        <v>1290</v>
      </c>
      <c r="O384" s="2" t="s">
        <v>1291</v>
      </c>
      <c r="P384" s="2" t="s">
        <v>1292</v>
      </c>
      <c r="Q384" s="2" t="s">
        <v>1293</v>
      </c>
      <c r="R384" s="2" t="s">
        <v>35</v>
      </c>
      <c r="S384" s="2" t="s">
        <v>1516</v>
      </c>
      <c r="T384" s="2" t="s">
        <v>1483</v>
      </c>
      <c r="U384" s="2" t="s">
        <v>1296</v>
      </c>
      <c r="V384" s="2" t="s">
        <v>43</v>
      </c>
      <c r="W384" s="2" t="s">
        <v>478</v>
      </c>
      <c r="X384" s="2" t="s">
        <v>1297</v>
      </c>
      <c r="Y384" s="2" t="s">
        <v>1298</v>
      </c>
    </row>
    <row r="385">
      <c r="A385" s="1" t="b">
        <v>0</v>
      </c>
      <c r="B385" s="1" t="s">
        <v>104</v>
      </c>
      <c r="C385" s="1"/>
      <c r="D385" s="1"/>
      <c r="E385" s="1" t="s">
        <v>43</v>
      </c>
      <c r="F385" s="1"/>
      <c r="G385" s="2" t="s">
        <v>27</v>
      </c>
      <c r="H385" s="2"/>
      <c r="I385" s="4" t="s">
        <v>1517</v>
      </c>
      <c r="J385" s="2" t="s">
        <v>1518</v>
      </c>
      <c r="K385" s="5">
        <v>1.0</v>
      </c>
      <c r="L385" s="2" t="s">
        <v>1289</v>
      </c>
      <c r="M385" s="6" t="b">
        <v>1</v>
      </c>
      <c r="N385" s="2" t="s">
        <v>1290</v>
      </c>
      <c r="O385" s="2" t="s">
        <v>1291</v>
      </c>
      <c r="P385" s="2" t="s">
        <v>1292</v>
      </c>
      <c r="Q385" s="2" t="s">
        <v>1293</v>
      </c>
      <c r="R385" s="2" t="s">
        <v>35</v>
      </c>
      <c r="S385" s="2" t="s">
        <v>1519</v>
      </c>
      <c r="T385" s="2" t="s">
        <v>1483</v>
      </c>
      <c r="U385" s="2" t="s">
        <v>1296</v>
      </c>
      <c r="V385" s="2" t="s">
        <v>43</v>
      </c>
      <c r="W385" s="2" t="s">
        <v>478</v>
      </c>
      <c r="X385" s="2" t="s">
        <v>1297</v>
      </c>
      <c r="Y385" s="2" t="s">
        <v>1298</v>
      </c>
    </row>
    <row r="386">
      <c r="A386" s="1" t="b">
        <v>0</v>
      </c>
      <c r="B386" s="1" t="s">
        <v>104</v>
      </c>
      <c r="C386" s="1"/>
      <c r="D386" s="1"/>
      <c r="E386" s="1" t="s">
        <v>43</v>
      </c>
      <c r="F386" s="1"/>
      <c r="G386" s="2" t="s">
        <v>27</v>
      </c>
      <c r="H386" s="2"/>
      <c r="I386" s="4" t="s">
        <v>1520</v>
      </c>
      <c r="J386" s="2" t="s">
        <v>1521</v>
      </c>
      <c r="K386" s="5">
        <v>1.0</v>
      </c>
      <c r="L386" s="2" t="s">
        <v>1289</v>
      </c>
      <c r="M386" s="6" t="b">
        <v>1</v>
      </c>
      <c r="N386" s="2" t="s">
        <v>1290</v>
      </c>
      <c r="O386" s="2" t="s">
        <v>1291</v>
      </c>
      <c r="P386" s="2" t="s">
        <v>1292</v>
      </c>
      <c r="Q386" s="2" t="s">
        <v>1293</v>
      </c>
      <c r="R386" s="2" t="s">
        <v>35</v>
      </c>
      <c r="S386" s="2" t="s">
        <v>1522</v>
      </c>
      <c r="T386" s="2" t="s">
        <v>1483</v>
      </c>
      <c r="U386" s="2" t="s">
        <v>1296</v>
      </c>
      <c r="V386" s="2" t="s">
        <v>43</v>
      </c>
      <c r="W386" s="2" t="s">
        <v>478</v>
      </c>
      <c r="X386" s="2" t="s">
        <v>1297</v>
      </c>
      <c r="Y386" s="2" t="s">
        <v>1298</v>
      </c>
    </row>
    <row r="387">
      <c r="A387" s="1" t="b">
        <v>0</v>
      </c>
      <c r="B387" s="1" t="s">
        <v>104</v>
      </c>
      <c r="C387" s="1"/>
      <c r="D387" s="1"/>
      <c r="E387" s="1" t="s">
        <v>43</v>
      </c>
      <c r="F387" s="1"/>
      <c r="G387" s="2" t="s">
        <v>27</v>
      </c>
      <c r="H387" s="2"/>
      <c r="I387" s="4" t="s">
        <v>1523</v>
      </c>
      <c r="J387" s="2" t="s">
        <v>1524</v>
      </c>
      <c r="K387" s="5">
        <v>1.0</v>
      </c>
      <c r="L387" s="2" t="s">
        <v>1289</v>
      </c>
      <c r="M387" s="6" t="b">
        <v>1</v>
      </c>
      <c r="N387" s="2" t="s">
        <v>1290</v>
      </c>
      <c r="O387" s="2" t="s">
        <v>1291</v>
      </c>
      <c r="P387" s="2" t="s">
        <v>1292</v>
      </c>
      <c r="Q387" s="2" t="s">
        <v>1293</v>
      </c>
      <c r="R387" s="2" t="s">
        <v>35</v>
      </c>
      <c r="S387" s="2" t="s">
        <v>1525</v>
      </c>
      <c r="T387" s="2" t="s">
        <v>1483</v>
      </c>
      <c r="U387" s="2" t="s">
        <v>1296</v>
      </c>
      <c r="V387" s="2" t="s">
        <v>43</v>
      </c>
      <c r="W387" s="2" t="s">
        <v>478</v>
      </c>
      <c r="X387" s="2" t="s">
        <v>1297</v>
      </c>
      <c r="Y387" s="2" t="s">
        <v>1298</v>
      </c>
    </row>
    <row r="388">
      <c r="A388" s="1" t="b">
        <v>0</v>
      </c>
      <c r="B388" s="1" t="s">
        <v>104</v>
      </c>
      <c r="C388" s="1"/>
      <c r="D388" s="1"/>
      <c r="E388" s="1" t="s">
        <v>43</v>
      </c>
      <c r="F388" s="1"/>
      <c r="G388" s="2" t="s">
        <v>27</v>
      </c>
      <c r="H388" s="2"/>
      <c r="I388" s="4" t="s">
        <v>1526</v>
      </c>
      <c r="J388" s="2" t="s">
        <v>1527</v>
      </c>
      <c r="K388" s="5">
        <v>1.0</v>
      </c>
      <c r="L388" s="2" t="s">
        <v>1289</v>
      </c>
      <c r="M388" s="6" t="b">
        <v>1</v>
      </c>
      <c r="N388" s="2" t="s">
        <v>1290</v>
      </c>
      <c r="O388" s="2" t="s">
        <v>1291</v>
      </c>
      <c r="P388" s="2" t="s">
        <v>1292</v>
      </c>
      <c r="Q388" s="2" t="s">
        <v>1293</v>
      </c>
      <c r="R388" s="2" t="s">
        <v>35</v>
      </c>
      <c r="S388" s="2" t="s">
        <v>1528</v>
      </c>
      <c r="T388" s="2" t="s">
        <v>1483</v>
      </c>
      <c r="U388" s="2" t="s">
        <v>1296</v>
      </c>
      <c r="V388" s="2" t="s">
        <v>43</v>
      </c>
      <c r="W388" s="2" t="s">
        <v>478</v>
      </c>
      <c r="X388" s="2" t="s">
        <v>1297</v>
      </c>
      <c r="Y388" s="2" t="s">
        <v>1298</v>
      </c>
    </row>
    <row r="389">
      <c r="A389" s="1" t="b">
        <v>0</v>
      </c>
      <c r="B389" s="1" t="s">
        <v>104</v>
      </c>
      <c r="C389" s="1"/>
      <c r="D389" s="1"/>
      <c r="E389" s="1" t="s">
        <v>43</v>
      </c>
      <c r="F389" s="1"/>
      <c r="G389" s="2" t="s">
        <v>27</v>
      </c>
      <c r="H389" s="2"/>
      <c r="I389" s="4" t="s">
        <v>1529</v>
      </c>
      <c r="J389" s="2" t="s">
        <v>1530</v>
      </c>
      <c r="K389" s="5">
        <v>1.0</v>
      </c>
      <c r="L389" s="2" t="s">
        <v>1289</v>
      </c>
      <c r="M389" s="6" t="b">
        <v>1</v>
      </c>
      <c r="N389" s="2" t="s">
        <v>1290</v>
      </c>
      <c r="O389" s="2" t="s">
        <v>1291</v>
      </c>
      <c r="P389" s="2" t="s">
        <v>1292</v>
      </c>
      <c r="Q389" s="2" t="s">
        <v>1293</v>
      </c>
      <c r="R389" s="2" t="s">
        <v>35</v>
      </c>
      <c r="S389" s="2" t="s">
        <v>1531</v>
      </c>
      <c r="T389" s="2" t="s">
        <v>1483</v>
      </c>
      <c r="U389" s="2" t="s">
        <v>1296</v>
      </c>
      <c r="V389" s="2" t="s">
        <v>43</v>
      </c>
      <c r="W389" s="2" t="s">
        <v>478</v>
      </c>
      <c r="X389" s="2" t="s">
        <v>1297</v>
      </c>
      <c r="Y389" s="2" t="s">
        <v>1298</v>
      </c>
    </row>
    <row r="390">
      <c r="A390" s="1" t="b">
        <v>0</v>
      </c>
      <c r="B390" s="1" t="s">
        <v>104</v>
      </c>
      <c r="C390" s="1"/>
      <c r="D390" s="1"/>
      <c r="E390" s="1" t="s">
        <v>43</v>
      </c>
      <c r="F390" s="1"/>
      <c r="G390" s="2" t="s">
        <v>27</v>
      </c>
      <c r="H390" s="2"/>
      <c r="I390" s="4" t="s">
        <v>1532</v>
      </c>
      <c r="J390" s="2" t="s">
        <v>1533</v>
      </c>
      <c r="K390" s="5">
        <v>1.0</v>
      </c>
      <c r="L390" s="2" t="s">
        <v>1289</v>
      </c>
      <c r="M390" s="6" t="b">
        <v>1</v>
      </c>
      <c r="N390" s="2" t="s">
        <v>1290</v>
      </c>
      <c r="O390" s="2" t="s">
        <v>1291</v>
      </c>
      <c r="P390" s="2" t="s">
        <v>1292</v>
      </c>
      <c r="Q390" s="2" t="s">
        <v>1293</v>
      </c>
      <c r="R390" s="2" t="s">
        <v>35</v>
      </c>
      <c r="S390" s="2" t="s">
        <v>1534</v>
      </c>
      <c r="T390" s="2" t="s">
        <v>1483</v>
      </c>
      <c r="U390" s="2" t="s">
        <v>1296</v>
      </c>
      <c r="V390" s="2" t="s">
        <v>43</v>
      </c>
      <c r="W390" s="2" t="s">
        <v>478</v>
      </c>
      <c r="X390" s="2" t="s">
        <v>1297</v>
      </c>
      <c r="Y390" s="2" t="s">
        <v>1298</v>
      </c>
    </row>
    <row r="391">
      <c r="A391" s="1" t="b">
        <v>0</v>
      </c>
      <c r="B391" s="1" t="s">
        <v>104</v>
      </c>
      <c r="C391" s="1"/>
      <c r="D391" s="1"/>
      <c r="E391" s="1" t="s">
        <v>43</v>
      </c>
      <c r="F391" s="1"/>
      <c r="G391" s="2" t="s">
        <v>27</v>
      </c>
      <c r="H391" s="2"/>
      <c r="I391" s="4" t="s">
        <v>1535</v>
      </c>
      <c r="J391" s="2" t="s">
        <v>1536</v>
      </c>
      <c r="K391" s="5">
        <v>1.0</v>
      </c>
      <c r="L391" s="2" t="s">
        <v>1289</v>
      </c>
      <c r="M391" s="6" t="b">
        <v>1</v>
      </c>
      <c r="N391" s="2" t="s">
        <v>1290</v>
      </c>
      <c r="O391" s="2" t="s">
        <v>1291</v>
      </c>
      <c r="P391" s="2" t="s">
        <v>1292</v>
      </c>
      <c r="Q391" s="2" t="s">
        <v>1293</v>
      </c>
      <c r="R391" s="2" t="s">
        <v>35</v>
      </c>
      <c r="S391" s="2" t="s">
        <v>1537</v>
      </c>
      <c r="T391" s="2" t="s">
        <v>1483</v>
      </c>
      <c r="U391" s="2" t="s">
        <v>1296</v>
      </c>
      <c r="V391" s="2" t="s">
        <v>43</v>
      </c>
      <c r="W391" s="2" t="s">
        <v>478</v>
      </c>
      <c r="X391" s="2" t="s">
        <v>1297</v>
      </c>
      <c r="Y391" s="2" t="s">
        <v>1298</v>
      </c>
    </row>
    <row r="392">
      <c r="A392" s="1" t="b">
        <v>0</v>
      </c>
      <c r="B392" s="1" t="s">
        <v>104</v>
      </c>
      <c r="C392" s="1"/>
      <c r="D392" s="1"/>
      <c r="E392" s="1" t="s">
        <v>43</v>
      </c>
      <c r="F392" s="1"/>
      <c r="G392" s="2" t="s">
        <v>27</v>
      </c>
      <c r="H392" s="2"/>
      <c r="I392" s="4" t="s">
        <v>1538</v>
      </c>
      <c r="J392" s="2" t="s">
        <v>1539</v>
      </c>
      <c r="K392" s="5">
        <v>1.0</v>
      </c>
      <c r="L392" s="2" t="s">
        <v>1289</v>
      </c>
      <c r="M392" s="6" t="b">
        <v>1</v>
      </c>
      <c r="N392" s="2" t="s">
        <v>1290</v>
      </c>
      <c r="O392" s="2" t="s">
        <v>1291</v>
      </c>
      <c r="P392" s="2" t="s">
        <v>1292</v>
      </c>
      <c r="Q392" s="2" t="s">
        <v>1293</v>
      </c>
      <c r="R392" s="2" t="s">
        <v>35</v>
      </c>
      <c r="S392" s="2" t="s">
        <v>1540</v>
      </c>
      <c r="T392" s="2" t="s">
        <v>1483</v>
      </c>
      <c r="U392" s="2" t="s">
        <v>1296</v>
      </c>
      <c r="V392" s="2" t="s">
        <v>43</v>
      </c>
      <c r="W392" s="2" t="s">
        <v>478</v>
      </c>
      <c r="X392" s="2" t="s">
        <v>1297</v>
      </c>
      <c r="Y392" s="2" t="s">
        <v>1298</v>
      </c>
    </row>
    <row r="393">
      <c r="A393" s="1" t="b">
        <v>0</v>
      </c>
      <c r="B393" s="1" t="s">
        <v>104</v>
      </c>
      <c r="C393" s="1"/>
      <c r="D393" s="1"/>
      <c r="E393" s="1" t="s">
        <v>43</v>
      </c>
      <c r="F393" s="1"/>
      <c r="G393" s="2" t="s">
        <v>27</v>
      </c>
      <c r="H393" s="2"/>
      <c r="I393" s="4" t="s">
        <v>1541</v>
      </c>
      <c r="J393" s="2" t="s">
        <v>1542</v>
      </c>
      <c r="K393" s="5">
        <v>1.0</v>
      </c>
      <c r="L393" s="2" t="s">
        <v>1289</v>
      </c>
      <c r="M393" s="6" t="b">
        <v>1</v>
      </c>
      <c r="N393" s="2" t="s">
        <v>1290</v>
      </c>
      <c r="O393" s="2" t="s">
        <v>1291</v>
      </c>
      <c r="P393" s="2" t="s">
        <v>1292</v>
      </c>
      <c r="Q393" s="2" t="s">
        <v>1293</v>
      </c>
      <c r="R393" s="2" t="s">
        <v>35</v>
      </c>
      <c r="S393" s="2" t="s">
        <v>1543</v>
      </c>
      <c r="T393" s="2" t="s">
        <v>1483</v>
      </c>
      <c r="U393" s="2" t="s">
        <v>1296</v>
      </c>
      <c r="V393" s="2" t="s">
        <v>43</v>
      </c>
      <c r="W393" s="2" t="s">
        <v>478</v>
      </c>
      <c r="X393" s="2" t="s">
        <v>1297</v>
      </c>
      <c r="Y393" s="2" t="s">
        <v>1298</v>
      </c>
    </row>
    <row r="394">
      <c r="A394" s="1" t="b">
        <v>0</v>
      </c>
      <c r="B394" s="1" t="s">
        <v>104</v>
      </c>
      <c r="C394" s="1"/>
      <c r="D394" s="1"/>
      <c r="E394" s="1" t="s">
        <v>43</v>
      </c>
      <c r="F394" s="1"/>
      <c r="G394" s="2" t="s">
        <v>27</v>
      </c>
      <c r="H394" s="2"/>
      <c r="I394" s="4" t="s">
        <v>1544</v>
      </c>
      <c r="J394" s="2" t="s">
        <v>1545</v>
      </c>
      <c r="K394" s="5">
        <v>1.0</v>
      </c>
      <c r="L394" s="2" t="s">
        <v>1289</v>
      </c>
      <c r="M394" s="6" t="b">
        <v>1</v>
      </c>
      <c r="N394" s="2" t="s">
        <v>1290</v>
      </c>
      <c r="O394" s="2" t="s">
        <v>1291</v>
      </c>
      <c r="P394" s="2" t="s">
        <v>1292</v>
      </c>
      <c r="Q394" s="2" t="s">
        <v>1293</v>
      </c>
      <c r="R394" s="2" t="s">
        <v>35</v>
      </c>
      <c r="S394" s="2" t="s">
        <v>1546</v>
      </c>
      <c r="T394" s="2" t="s">
        <v>1483</v>
      </c>
      <c r="U394" s="2" t="s">
        <v>1296</v>
      </c>
      <c r="V394" s="2" t="s">
        <v>43</v>
      </c>
      <c r="W394" s="2" t="s">
        <v>478</v>
      </c>
      <c r="X394" s="2" t="s">
        <v>1297</v>
      </c>
      <c r="Y394" s="2" t="s">
        <v>1298</v>
      </c>
    </row>
    <row r="395">
      <c r="A395" s="1" t="b">
        <v>0</v>
      </c>
      <c r="B395" s="1" t="s">
        <v>104</v>
      </c>
      <c r="C395" s="1"/>
      <c r="D395" s="1"/>
      <c r="E395" s="1" t="s">
        <v>43</v>
      </c>
      <c r="F395" s="1"/>
      <c r="G395" s="2" t="s">
        <v>27</v>
      </c>
      <c r="H395" s="2"/>
      <c r="I395" s="4" t="s">
        <v>1547</v>
      </c>
      <c r="J395" s="2" t="s">
        <v>1548</v>
      </c>
      <c r="K395" s="5">
        <v>1.0</v>
      </c>
      <c r="L395" s="2" t="s">
        <v>1289</v>
      </c>
      <c r="M395" s="6" t="b">
        <v>1</v>
      </c>
      <c r="N395" s="2" t="s">
        <v>1290</v>
      </c>
      <c r="O395" s="2" t="s">
        <v>1291</v>
      </c>
      <c r="P395" s="2" t="s">
        <v>1292</v>
      </c>
      <c r="Q395" s="2" t="s">
        <v>1293</v>
      </c>
      <c r="R395" s="2" t="s">
        <v>35</v>
      </c>
      <c r="S395" s="2" t="s">
        <v>1549</v>
      </c>
      <c r="T395" s="2" t="s">
        <v>1483</v>
      </c>
      <c r="U395" s="2" t="s">
        <v>1296</v>
      </c>
      <c r="V395" s="2" t="s">
        <v>43</v>
      </c>
      <c r="W395" s="2" t="s">
        <v>478</v>
      </c>
      <c r="X395" s="2" t="s">
        <v>1297</v>
      </c>
      <c r="Y395" s="2" t="s">
        <v>1298</v>
      </c>
    </row>
    <row r="396">
      <c r="A396" s="1" t="b">
        <v>0</v>
      </c>
      <c r="B396" s="1" t="s">
        <v>104</v>
      </c>
      <c r="C396" s="1"/>
      <c r="D396" s="1"/>
      <c r="E396" s="1" t="s">
        <v>43</v>
      </c>
      <c r="F396" s="1"/>
      <c r="G396" s="2" t="s">
        <v>27</v>
      </c>
      <c r="H396" s="2"/>
      <c r="I396" s="4" t="s">
        <v>1550</v>
      </c>
      <c r="J396" s="2" t="s">
        <v>1551</v>
      </c>
      <c r="K396" s="5">
        <v>1.0</v>
      </c>
      <c r="L396" s="2" t="s">
        <v>1289</v>
      </c>
      <c r="M396" s="6" t="b">
        <v>1</v>
      </c>
      <c r="N396" s="2" t="s">
        <v>1290</v>
      </c>
      <c r="O396" s="2" t="s">
        <v>1291</v>
      </c>
      <c r="P396" s="2" t="s">
        <v>1292</v>
      </c>
      <c r="Q396" s="2" t="s">
        <v>1293</v>
      </c>
      <c r="R396" s="2" t="s">
        <v>35</v>
      </c>
      <c r="S396" s="2" t="s">
        <v>1552</v>
      </c>
      <c r="T396" s="2" t="s">
        <v>1483</v>
      </c>
      <c r="U396" s="2" t="s">
        <v>1296</v>
      </c>
      <c r="V396" s="2" t="s">
        <v>43</v>
      </c>
      <c r="W396" s="2" t="s">
        <v>478</v>
      </c>
      <c r="X396" s="2" t="s">
        <v>1297</v>
      </c>
      <c r="Y396" s="2" t="s">
        <v>1298</v>
      </c>
    </row>
    <row r="397">
      <c r="A397" s="1" t="b">
        <v>0</v>
      </c>
      <c r="B397" s="1" t="s">
        <v>104</v>
      </c>
      <c r="C397" s="1"/>
      <c r="D397" s="1"/>
      <c r="E397" s="1" t="s">
        <v>43</v>
      </c>
      <c r="F397" s="1"/>
      <c r="G397" s="2" t="s">
        <v>27</v>
      </c>
      <c r="H397" s="2"/>
      <c r="I397" s="4" t="s">
        <v>1553</v>
      </c>
      <c r="J397" s="2" t="s">
        <v>1554</v>
      </c>
      <c r="K397" s="5">
        <v>1.0</v>
      </c>
      <c r="L397" s="2" t="s">
        <v>1289</v>
      </c>
      <c r="M397" s="6" t="b">
        <v>1</v>
      </c>
      <c r="N397" s="2" t="s">
        <v>1290</v>
      </c>
      <c r="O397" s="2" t="s">
        <v>1291</v>
      </c>
      <c r="P397" s="2" t="s">
        <v>1292</v>
      </c>
      <c r="Q397" s="2" t="s">
        <v>1293</v>
      </c>
      <c r="R397" s="2" t="s">
        <v>35</v>
      </c>
      <c r="S397" s="2" t="s">
        <v>1555</v>
      </c>
      <c r="T397" s="2" t="s">
        <v>1483</v>
      </c>
      <c r="U397" s="2" t="s">
        <v>1296</v>
      </c>
      <c r="V397" s="2" t="s">
        <v>43</v>
      </c>
      <c r="W397" s="2" t="s">
        <v>478</v>
      </c>
      <c r="X397" s="2" t="s">
        <v>1297</v>
      </c>
      <c r="Y397" s="2" t="s">
        <v>1298</v>
      </c>
    </row>
    <row r="398">
      <c r="A398" s="1" t="b">
        <v>0</v>
      </c>
      <c r="B398" s="1" t="s">
        <v>104</v>
      </c>
      <c r="C398" s="1"/>
      <c r="D398" s="1"/>
      <c r="E398" s="1" t="s">
        <v>43</v>
      </c>
      <c r="F398" s="1"/>
      <c r="G398" s="2" t="s">
        <v>27</v>
      </c>
      <c r="H398" s="2"/>
      <c r="I398" s="4" t="s">
        <v>1556</v>
      </c>
      <c r="J398" s="2" t="s">
        <v>1557</v>
      </c>
      <c r="K398" s="5">
        <v>1.0</v>
      </c>
      <c r="L398" s="2" t="s">
        <v>1289</v>
      </c>
      <c r="M398" s="6" t="b">
        <v>1</v>
      </c>
      <c r="N398" s="2" t="s">
        <v>1290</v>
      </c>
      <c r="O398" s="2" t="s">
        <v>1291</v>
      </c>
      <c r="P398" s="2" t="s">
        <v>1292</v>
      </c>
      <c r="Q398" s="2" t="s">
        <v>1293</v>
      </c>
      <c r="R398" s="2" t="s">
        <v>35</v>
      </c>
      <c r="S398" s="2" t="s">
        <v>1558</v>
      </c>
      <c r="T398" s="2" t="s">
        <v>1483</v>
      </c>
      <c r="U398" s="2" t="s">
        <v>1296</v>
      </c>
      <c r="V398" s="2" t="s">
        <v>43</v>
      </c>
      <c r="W398" s="2" t="s">
        <v>478</v>
      </c>
      <c r="X398" s="2" t="s">
        <v>1297</v>
      </c>
      <c r="Y398" s="2" t="s">
        <v>1298</v>
      </c>
    </row>
    <row r="399">
      <c r="A399" s="1" t="b">
        <v>0</v>
      </c>
      <c r="B399" s="1" t="s">
        <v>104</v>
      </c>
      <c r="C399" s="1"/>
      <c r="D399" s="1"/>
      <c r="E399" s="1" t="s">
        <v>43</v>
      </c>
      <c r="F399" s="1"/>
      <c r="G399" s="2" t="s">
        <v>27</v>
      </c>
      <c r="H399" s="2"/>
      <c r="I399" s="4" t="s">
        <v>1559</v>
      </c>
      <c r="J399" s="2" t="s">
        <v>1560</v>
      </c>
      <c r="K399" s="5">
        <v>1.0</v>
      </c>
      <c r="L399" s="2" t="s">
        <v>1289</v>
      </c>
      <c r="M399" s="6" t="b">
        <v>1</v>
      </c>
      <c r="N399" s="2" t="s">
        <v>1290</v>
      </c>
      <c r="O399" s="2" t="s">
        <v>1291</v>
      </c>
      <c r="P399" s="2" t="s">
        <v>1292</v>
      </c>
      <c r="Q399" s="2" t="s">
        <v>1293</v>
      </c>
      <c r="R399" s="2" t="s">
        <v>35</v>
      </c>
      <c r="S399" s="2" t="s">
        <v>1561</v>
      </c>
      <c r="T399" s="2" t="s">
        <v>1483</v>
      </c>
      <c r="U399" s="2" t="s">
        <v>1296</v>
      </c>
      <c r="V399" s="2" t="s">
        <v>43</v>
      </c>
      <c r="W399" s="2" t="s">
        <v>478</v>
      </c>
      <c r="X399" s="2" t="s">
        <v>1297</v>
      </c>
      <c r="Y399" s="2" t="s">
        <v>1298</v>
      </c>
    </row>
    <row r="400">
      <c r="A400" s="1" t="b">
        <v>0</v>
      </c>
      <c r="B400" s="1" t="s">
        <v>104</v>
      </c>
      <c r="C400" s="1"/>
      <c r="D400" s="1"/>
      <c r="E400" s="1" t="s">
        <v>43</v>
      </c>
      <c r="F400" s="1"/>
      <c r="G400" s="2" t="s">
        <v>27</v>
      </c>
      <c r="H400" s="2"/>
      <c r="I400" s="4" t="s">
        <v>1562</v>
      </c>
      <c r="J400" s="2" t="s">
        <v>1563</v>
      </c>
      <c r="K400" s="5">
        <v>1.0</v>
      </c>
      <c r="L400" s="2" t="s">
        <v>1289</v>
      </c>
      <c r="M400" s="6" t="b">
        <v>1</v>
      </c>
      <c r="N400" s="2" t="s">
        <v>1290</v>
      </c>
      <c r="O400" s="2" t="s">
        <v>1291</v>
      </c>
      <c r="P400" s="2" t="s">
        <v>1292</v>
      </c>
      <c r="Q400" s="2" t="s">
        <v>1293</v>
      </c>
      <c r="R400" s="2" t="s">
        <v>35</v>
      </c>
      <c r="S400" s="2" t="s">
        <v>1564</v>
      </c>
      <c r="T400" s="2" t="s">
        <v>1483</v>
      </c>
      <c r="U400" s="2" t="s">
        <v>1296</v>
      </c>
      <c r="V400" s="2" t="s">
        <v>43</v>
      </c>
      <c r="W400" s="2" t="s">
        <v>478</v>
      </c>
      <c r="X400" s="2" t="s">
        <v>1297</v>
      </c>
      <c r="Y400" s="2" t="s">
        <v>1298</v>
      </c>
    </row>
    <row r="401">
      <c r="A401" s="1" t="b">
        <v>0</v>
      </c>
      <c r="B401" s="1" t="s">
        <v>104</v>
      </c>
      <c r="C401" s="1"/>
      <c r="D401" s="1"/>
      <c r="E401" s="1" t="s">
        <v>43</v>
      </c>
      <c r="F401" s="1"/>
      <c r="G401" s="2" t="s">
        <v>27</v>
      </c>
      <c r="H401" s="2"/>
      <c r="I401" s="4" t="s">
        <v>1565</v>
      </c>
      <c r="J401" s="2" t="s">
        <v>1566</v>
      </c>
      <c r="K401" s="5">
        <v>1.0</v>
      </c>
      <c r="L401" s="2" t="s">
        <v>1289</v>
      </c>
      <c r="M401" s="6" t="b">
        <v>1</v>
      </c>
      <c r="N401" s="2" t="s">
        <v>1290</v>
      </c>
      <c r="O401" s="2" t="s">
        <v>1291</v>
      </c>
      <c r="P401" s="2" t="s">
        <v>1292</v>
      </c>
      <c r="Q401" s="2" t="s">
        <v>1293</v>
      </c>
      <c r="R401" s="2" t="s">
        <v>35</v>
      </c>
      <c r="S401" s="2" t="s">
        <v>1567</v>
      </c>
      <c r="T401" s="2" t="s">
        <v>1483</v>
      </c>
      <c r="U401" s="2" t="s">
        <v>1296</v>
      </c>
      <c r="V401" s="2" t="s">
        <v>43</v>
      </c>
      <c r="W401" s="2" t="s">
        <v>478</v>
      </c>
      <c r="X401" s="2" t="s">
        <v>1297</v>
      </c>
      <c r="Y401" s="2" t="s">
        <v>1298</v>
      </c>
    </row>
    <row r="402">
      <c r="A402" s="1" t="b">
        <v>0</v>
      </c>
      <c r="B402" s="1" t="s">
        <v>104</v>
      </c>
      <c r="C402" s="1"/>
      <c r="D402" s="1"/>
      <c r="E402" s="1" t="s">
        <v>43</v>
      </c>
      <c r="F402" s="1"/>
      <c r="G402" s="2" t="s">
        <v>27</v>
      </c>
      <c r="H402" s="2"/>
      <c r="I402" s="4" t="s">
        <v>1568</v>
      </c>
      <c r="J402" s="2" t="s">
        <v>1569</v>
      </c>
      <c r="K402" s="5">
        <v>1.0</v>
      </c>
      <c r="L402" s="2" t="s">
        <v>1289</v>
      </c>
      <c r="M402" s="6" t="b">
        <v>1</v>
      </c>
      <c r="N402" s="2" t="s">
        <v>1290</v>
      </c>
      <c r="O402" s="2" t="s">
        <v>1291</v>
      </c>
      <c r="P402" s="2" t="s">
        <v>1292</v>
      </c>
      <c r="Q402" s="2" t="s">
        <v>1293</v>
      </c>
      <c r="R402" s="2" t="s">
        <v>35</v>
      </c>
      <c r="S402" s="2" t="s">
        <v>1570</v>
      </c>
      <c r="T402" s="2" t="s">
        <v>1483</v>
      </c>
      <c r="U402" s="2" t="s">
        <v>1296</v>
      </c>
      <c r="V402" s="2" t="s">
        <v>43</v>
      </c>
      <c r="W402" s="2" t="s">
        <v>478</v>
      </c>
      <c r="X402" s="2" t="s">
        <v>1297</v>
      </c>
      <c r="Y402" s="2" t="s">
        <v>1298</v>
      </c>
    </row>
    <row r="403">
      <c r="A403" s="1" t="b">
        <v>0</v>
      </c>
      <c r="B403" s="1" t="s">
        <v>104</v>
      </c>
      <c r="C403" s="1"/>
      <c r="D403" s="1"/>
      <c r="E403" s="1" t="s">
        <v>43</v>
      </c>
      <c r="F403" s="1"/>
      <c r="G403" s="2" t="s">
        <v>27</v>
      </c>
      <c r="H403" s="2"/>
      <c r="I403" s="4" t="s">
        <v>1571</v>
      </c>
      <c r="J403" s="2" t="s">
        <v>1572</v>
      </c>
      <c r="K403" s="5">
        <v>1.0</v>
      </c>
      <c r="L403" s="2" t="s">
        <v>1289</v>
      </c>
      <c r="M403" s="6" t="b">
        <v>1</v>
      </c>
      <c r="N403" s="2" t="s">
        <v>1290</v>
      </c>
      <c r="O403" s="2" t="s">
        <v>1291</v>
      </c>
      <c r="P403" s="2" t="s">
        <v>1292</v>
      </c>
      <c r="Q403" s="2" t="s">
        <v>1293</v>
      </c>
      <c r="R403" s="2" t="s">
        <v>35</v>
      </c>
      <c r="S403" s="2" t="s">
        <v>1573</v>
      </c>
      <c r="T403" s="2" t="s">
        <v>1483</v>
      </c>
      <c r="U403" s="2" t="s">
        <v>1296</v>
      </c>
      <c r="V403" s="2" t="s">
        <v>43</v>
      </c>
      <c r="W403" s="2" t="s">
        <v>478</v>
      </c>
      <c r="X403" s="2" t="s">
        <v>1297</v>
      </c>
      <c r="Y403" s="2" t="s">
        <v>1298</v>
      </c>
    </row>
    <row r="404">
      <c r="A404" s="1" t="b">
        <v>0</v>
      </c>
      <c r="B404" s="1" t="s">
        <v>104</v>
      </c>
      <c r="C404" s="1"/>
      <c r="D404" s="1"/>
      <c r="E404" s="1" t="s">
        <v>43</v>
      </c>
      <c r="F404" s="1"/>
      <c r="G404" s="2" t="s">
        <v>27</v>
      </c>
      <c r="H404" s="2"/>
      <c r="I404" s="4" t="s">
        <v>1574</v>
      </c>
      <c r="J404" s="2" t="s">
        <v>1575</v>
      </c>
      <c r="K404" s="5">
        <v>1.0</v>
      </c>
      <c r="L404" s="2" t="s">
        <v>1289</v>
      </c>
      <c r="M404" s="6" t="b">
        <v>1</v>
      </c>
      <c r="N404" s="2" t="s">
        <v>1290</v>
      </c>
      <c r="O404" s="2" t="s">
        <v>1291</v>
      </c>
      <c r="P404" s="2" t="s">
        <v>1292</v>
      </c>
      <c r="Q404" s="2" t="s">
        <v>1293</v>
      </c>
      <c r="R404" s="2" t="s">
        <v>35</v>
      </c>
      <c r="S404" s="2" t="s">
        <v>1576</v>
      </c>
      <c r="T404" s="2" t="s">
        <v>1483</v>
      </c>
      <c r="U404" s="2" t="s">
        <v>1296</v>
      </c>
      <c r="V404" s="2" t="s">
        <v>43</v>
      </c>
      <c r="W404" s="2" t="s">
        <v>478</v>
      </c>
      <c r="X404" s="2" t="s">
        <v>1297</v>
      </c>
      <c r="Y404" s="2" t="s">
        <v>1298</v>
      </c>
    </row>
    <row r="405">
      <c r="A405" s="1" t="b">
        <v>0</v>
      </c>
      <c r="B405" s="1" t="s">
        <v>104</v>
      </c>
      <c r="C405" s="1"/>
      <c r="D405" s="1"/>
      <c r="E405" s="1" t="s">
        <v>43</v>
      </c>
      <c r="F405" s="1"/>
      <c r="G405" s="2" t="s">
        <v>27</v>
      </c>
      <c r="H405" s="2"/>
      <c r="I405" s="4" t="s">
        <v>1577</v>
      </c>
      <c r="J405" s="2" t="s">
        <v>1578</v>
      </c>
      <c r="K405" s="5">
        <v>1.0</v>
      </c>
      <c r="L405" s="2" t="s">
        <v>1289</v>
      </c>
      <c r="M405" s="6" t="b">
        <v>1</v>
      </c>
      <c r="N405" s="2" t="s">
        <v>1290</v>
      </c>
      <c r="O405" s="2" t="s">
        <v>1291</v>
      </c>
      <c r="P405" s="2" t="s">
        <v>1292</v>
      </c>
      <c r="Q405" s="2" t="s">
        <v>1293</v>
      </c>
      <c r="R405" s="2" t="s">
        <v>35</v>
      </c>
      <c r="S405" s="2" t="s">
        <v>1579</v>
      </c>
      <c r="T405" s="2" t="s">
        <v>1483</v>
      </c>
      <c r="U405" s="2" t="s">
        <v>1296</v>
      </c>
      <c r="V405" s="2" t="s">
        <v>43</v>
      </c>
      <c r="W405" s="2" t="s">
        <v>478</v>
      </c>
      <c r="X405" s="2" t="s">
        <v>1297</v>
      </c>
      <c r="Y405" s="2" t="s">
        <v>1298</v>
      </c>
    </row>
    <row r="406">
      <c r="A406" s="1" t="b">
        <v>0</v>
      </c>
      <c r="B406" s="1" t="s">
        <v>104</v>
      </c>
      <c r="C406" s="1"/>
      <c r="D406" s="1"/>
      <c r="E406" s="1" t="s">
        <v>43</v>
      </c>
      <c r="F406" s="1"/>
      <c r="G406" s="2" t="s">
        <v>27</v>
      </c>
      <c r="H406" s="2"/>
      <c r="I406" s="4" t="s">
        <v>1580</v>
      </c>
      <c r="J406" s="2" t="s">
        <v>1581</v>
      </c>
      <c r="K406" s="5">
        <v>1.0</v>
      </c>
      <c r="L406" s="2" t="s">
        <v>1289</v>
      </c>
      <c r="M406" s="6" t="b">
        <v>1</v>
      </c>
      <c r="N406" s="2" t="s">
        <v>1290</v>
      </c>
      <c r="O406" s="2" t="s">
        <v>1291</v>
      </c>
      <c r="P406" s="2" t="s">
        <v>1292</v>
      </c>
      <c r="Q406" s="2" t="s">
        <v>1293</v>
      </c>
      <c r="R406" s="2" t="s">
        <v>35</v>
      </c>
      <c r="S406" s="2" t="s">
        <v>1582</v>
      </c>
      <c r="T406" s="2" t="s">
        <v>1483</v>
      </c>
      <c r="U406" s="2" t="s">
        <v>1296</v>
      </c>
      <c r="V406" s="2" t="s">
        <v>43</v>
      </c>
      <c r="W406" s="2" t="s">
        <v>478</v>
      </c>
      <c r="X406" s="2" t="s">
        <v>1297</v>
      </c>
      <c r="Y406" s="2" t="s">
        <v>1298</v>
      </c>
    </row>
    <row r="407">
      <c r="A407" s="1" t="b">
        <v>0</v>
      </c>
      <c r="B407" s="1" t="s">
        <v>104</v>
      </c>
      <c r="C407" s="1"/>
      <c r="D407" s="1"/>
      <c r="E407" s="1" t="s">
        <v>43</v>
      </c>
      <c r="F407" s="1"/>
      <c r="G407" s="2" t="s">
        <v>27</v>
      </c>
      <c r="H407" s="2"/>
      <c r="I407" s="4" t="s">
        <v>1583</v>
      </c>
      <c r="J407" s="2" t="s">
        <v>1584</v>
      </c>
      <c r="K407" s="5">
        <v>1.0</v>
      </c>
      <c r="L407" s="2" t="s">
        <v>1289</v>
      </c>
      <c r="M407" s="6" t="b">
        <v>1</v>
      </c>
      <c r="N407" s="2" t="s">
        <v>1290</v>
      </c>
      <c r="O407" s="2" t="s">
        <v>1291</v>
      </c>
      <c r="P407" s="2" t="s">
        <v>1292</v>
      </c>
      <c r="Q407" s="2" t="s">
        <v>1293</v>
      </c>
      <c r="R407" s="2" t="s">
        <v>35</v>
      </c>
      <c r="S407" s="2" t="s">
        <v>1585</v>
      </c>
      <c r="T407" s="2" t="s">
        <v>1483</v>
      </c>
      <c r="U407" s="2" t="s">
        <v>1296</v>
      </c>
      <c r="V407" s="2" t="s">
        <v>43</v>
      </c>
      <c r="W407" s="2" t="s">
        <v>478</v>
      </c>
      <c r="X407" s="2" t="s">
        <v>1297</v>
      </c>
      <c r="Y407" s="2" t="s">
        <v>1298</v>
      </c>
    </row>
    <row r="408">
      <c r="A408" s="1" t="b">
        <v>0</v>
      </c>
      <c r="B408" s="1" t="s">
        <v>104</v>
      </c>
      <c r="C408" s="1"/>
      <c r="D408" s="1"/>
      <c r="E408" s="1" t="s">
        <v>43</v>
      </c>
      <c r="F408" s="1"/>
      <c r="G408" s="2" t="s">
        <v>27</v>
      </c>
      <c r="H408" s="2"/>
      <c r="I408" s="4" t="s">
        <v>1586</v>
      </c>
      <c r="J408" s="2" t="s">
        <v>1587</v>
      </c>
      <c r="K408" s="5">
        <v>1.0</v>
      </c>
      <c r="L408" s="2" t="s">
        <v>1289</v>
      </c>
      <c r="M408" s="6" t="b">
        <v>1</v>
      </c>
      <c r="N408" s="2" t="s">
        <v>1290</v>
      </c>
      <c r="O408" s="2" t="s">
        <v>1291</v>
      </c>
      <c r="P408" s="2" t="s">
        <v>1292</v>
      </c>
      <c r="Q408" s="2" t="s">
        <v>1293</v>
      </c>
      <c r="R408" s="2" t="s">
        <v>35</v>
      </c>
      <c r="S408" s="2" t="s">
        <v>1588</v>
      </c>
      <c r="T408" s="2" t="s">
        <v>1483</v>
      </c>
      <c r="U408" s="2" t="s">
        <v>1296</v>
      </c>
      <c r="V408" s="2" t="s">
        <v>43</v>
      </c>
      <c r="W408" s="2" t="s">
        <v>478</v>
      </c>
      <c r="X408" s="2" t="s">
        <v>1297</v>
      </c>
      <c r="Y408" s="2" t="s">
        <v>1298</v>
      </c>
    </row>
    <row r="409">
      <c r="A409" s="1" t="b">
        <v>0</v>
      </c>
      <c r="B409" s="1" t="s">
        <v>104</v>
      </c>
      <c r="C409" s="1"/>
      <c r="D409" s="1"/>
      <c r="E409" s="1" t="s">
        <v>43</v>
      </c>
      <c r="F409" s="1"/>
      <c r="G409" s="2" t="s">
        <v>27</v>
      </c>
      <c r="H409" s="2"/>
      <c r="I409" s="4" t="s">
        <v>1589</v>
      </c>
      <c r="J409" s="2" t="s">
        <v>1590</v>
      </c>
      <c r="K409" s="5">
        <v>1.0</v>
      </c>
      <c r="L409" s="2" t="s">
        <v>1289</v>
      </c>
      <c r="M409" s="6" t="b">
        <v>1</v>
      </c>
      <c r="N409" s="2" t="s">
        <v>1290</v>
      </c>
      <c r="O409" s="2" t="s">
        <v>1291</v>
      </c>
      <c r="P409" s="2" t="s">
        <v>1292</v>
      </c>
      <c r="Q409" s="2" t="s">
        <v>1293</v>
      </c>
      <c r="R409" s="2" t="s">
        <v>35</v>
      </c>
      <c r="S409" s="2" t="s">
        <v>1591</v>
      </c>
      <c r="T409" s="2" t="s">
        <v>1483</v>
      </c>
      <c r="U409" s="2" t="s">
        <v>1296</v>
      </c>
      <c r="V409" s="2" t="s">
        <v>43</v>
      </c>
      <c r="W409" s="2" t="s">
        <v>478</v>
      </c>
      <c r="X409" s="2" t="s">
        <v>1297</v>
      </c>
      <c r="Y409" s="2" t="s">
        <v>1298</v>
      </c>
    </row>
    <row r="410">
      <c r="A410" s="1" t="b">
        <v>0</v>
      </c>
      <c r="B410" s="1" t="s">
        <v>104</v>
      </c>
      <c r="C410" s="1"/>
      <c r="D410" s="1"/>
      <c r="E410" s="1" t="s">
        <v>43</v>
      </c>
      <c r="F410" s="1"/>
      <c r="G410" s="2" t="s">
        <v>27</v>
      </c>
      <c r="H410" s="2"/>
      <c r="I410" s="4" t="s">
        <v>1592</v>
      </c>
      <c r="J410" s="2" t="s">
        <v>1593</v>
      </c>
      <c r="K410" s="5">
        <v>1.0</v>
      </c>
      <c r="L410" s="2" t="s">
        <v>1289</v>
      </c>
      <c r="M410" s="6" t="b">
        <v>1</v>
      </c>
      <c r="N410" s="2" t="s">
        <v>1290</v>
      </c>
      <c r="O410" s="2" t="s">
        <v>1291</v>
      </c>
      <c r="P410" s="2" t="s">
        <v>1292</v>
      </c>
      <c r="Q410" s="2" t="s">
        <v>1293</v>
      </c>
      <c r="R410" s="2" t="s">
        <v>35</v>
      </c>
      <c r="S410" s="2" t="s">
        <v>1594</v>
      </c>
      <c r="T410" s="2" t="s">
        <v>1483</v>
      </c>
      <c r="U410" s="2" t="s">
        <v>1296</v>
      </c>
      <c r="V410" s="2" t="s">
        <v>43</v>
      </c>
      <c r="W410" s="2" t="s">
        <v>478</v>
      </c>
      <c r="X410" s="2" t="s">
        <v>1297</v>
      </c>
      <c r="Y410" s="2" t="s">
        <v>1298</v>
      </c>
    </row>
    <row r="411">
      <c r="A411" s="1" t="b">
        <v>0</v>
      </c>
      <c r="B411" s="1" t="s">
        <v>104</v>
      </c>
      <c r="C411" s="1"/>
      <c r="D411" s="1"/>
      <c r="E411" s="1" t="s">
        <v>43</v>
      </c>
      <c r="F411" s="1"/>
      <c r="G411" s="2" t="s">
        <v>27</v>
      </c>
      <c r="H411" s="2"/>
      <c r="I411" s="4" t="s">
        <v>1595</v>
      </c>
      <c r="J411" s="2" t="s">
        <v>1596</v>
      </c>
      <c r="K411" s="5">
        <v>1.0</v>
      </c>
      <c r="L411" s="2" t="s">
        <v>1289</v>
      </c>
      <c r="M411" s="6" t="b">
        <v>1</v>
      </c>
      <c r="N411" s="2" t="s">
        <v>1290</v>
      </c>
      <c r="O411" s="2" t="s">
        <v>1291</v>
      </c>
      <c r="P411" s="2" t="s">
        <v>1292</v>
      </c>
      <c r="Q411" s="2" t="s">
        <v>1293</v>
      </c>
      <c r="R411" s="2" t="s">
        <v>35</v>
      </c>
      <c r="S411" s="2" t="s">
        <v>1597</v>
      </c>
      <c r="T411" s="2" t="s">
        <v>1483</v>
      </c>
      <c r="U411" s="2" t="s">
        <v>1296</v>
      </c>
      <c r="V411" s="2" t="s">
        <v>43</v>
      </c>
      <c r="W411" s="2" t="s">
        <v>478</v>
      </c>
      <c r="X411" s="2" t="s">
        <v>1297</v>
      </c>
      <c r="Y411" s="2" t="s">
        <v>1298</v>
      </c>
    </row>
    <row r="412">
      <c r="A412" s="1" t="b">
        <v>0</v>
      </c>
      <c r="B412" s="1" t="s">
        <v>104</v>
      </c>
      <c r="C412" s="1"/>
      <c r="D412" s="1"/>
      <c r="E412" s="1" t="s">
        <v>43</v>
      </c>
      <c r="F412" s="1"/>
      <c r="G412" s="2" t="s">
        <v>27</v>
      </c>
      <c r="H412" s="2"/>
      <c r="I412" s="4" t="s">
        <v>1598</v>
      </c>
      <c r="J412" s="2" t="s">
        <v>1599</v>
      </c>
      <c r="K412" s="5">
        <v>1.0</v>
      </c>
      <c r="L412" s="2" t="s">
        <v>1289</v>
      </c>
      <c r="M412" s="6" t="b">
        <v>1</v>
      </c>
      <c r="N412" s="2" t="s">
        <v>1290</v>
      </c>
      <c r="O412" s="2" t="s">
        <v>1291</v>
      </c>
      <c r="P412" s="2" t="s">
        <v>1292</v>
      </c>
      <c r="Q412" s="2" t="s">
        <v>1293</v>
      </c>
      <c r="R412" s="2" t="s">
        <v>35</v>
      </c>
      <c r="S412" s="2" t="s">
        <v>1600</v>
      </c>
      <c r="T412" s="2" t="s">
        <v>1483</v>
      </c>
      <c r="U412" s="2" t="s">
        <v>1296</v>
      </c>
      <c r="V412" s="2" t="s">
        <v>43</v>
      </c>
      <c r="W412" s="2" t="s">
        <v>478</v>
      </c>
      <c r="X412" s="2" t="s">
        <v>1297</v>
      </c>
      <c r="Y412" s="2" t="s">
        <v>1298</v>
      </c>
    </row>
    <row r="413">
      <c r="A413" s="1" t="b">
        <v>0</v>
      </c>
      <c r="B413" s="1" t="s">
        <v>104</v>
      </c>
      <c r="C413" s="1"/>
      <c r="D413" s="1"/>
      <c r="E413" s="1" t="s">
        <v>43</v>
      </c>
      <c r="F413" s="1"/>
      <c r="G413" s="2" t="s">
        <v>27</v>
      </c>
      <c r="H413" s="2"/>
      <c r="I413" s="4" t="s">
        <v>1601</v>
      </c>
      <c r="J413" s="2" t="s">
        <v>1602</v>
      </c>
      <c r="K413" s="5">
        <v>1.0</v>
      </c>
      <c r="L413" s="2" t="s">
        <v>1289</v>
      </c>
      <c r="M413" s="6" t="b">
        <v>1</v>
      </c>
      <c r="N413" s="2" t="s">
        <v>1290</v>
      </c>
      <c r="O413" s="2" t="s">
        <v>1291</v>
      </c>
      <c r="P413" s="2" t="s">
        <v>1292</v>
      </c>
      <c r="Q413" s="2" t="s">
        <v>1293</v>
      </c>
      <c r="R413" s="2" t="s">
        <v>35</v>
      </c>
      <c r="S413" s="2" t="s">
        <v>1603</v>
      </c>
      <c r="T413" s="2" t="s">
        <v>1483</v>
      </c>
      <c r="U413" s="2" t="s">
        <v>1296</v>
      </c>
      <c r="V413" s="2" t="s">
        <v>43</v>
      </c>
      <c r="W413" s="2" t="s">
        <v>478</v>
      </c>
      <c r="X413" s="2" t="s">
        <v>1297</v>
      </c>
      <c r="Y413" s="2" t="s">
        <v>1298</v>
      </c>
    </row>
    <row r="414">
      <c r="A414" s="1" t="b">
        <v>0</v>
      </c>
      <c r="B414" s="1" t="s">
        <v>104</v>
      </c>
      <c r="C414" s="1"/>
      <c r="D414" s="1"/>
      <c r="E414" s="1" t="s">
        <v>43</v>
      </c>
      <c r="F414" s="1"/>
      <c r="G414" s="2" t="s">
        <v>27</v>
      </c>
      <c r="H414" s="2"/>
      <c r="I414" s="4" t="s">
        <v>1604</v>
      </c>
      <c r="J414" s="2" t="s">
        <v>1605</v>
      </c>
      <c r="K414" s="5">
        <v>1.0</v>
      </c>
      <c r="L414" s="2" t="s">
        <v>1289</v>
      </c>
      <c r="M414" s="6" t="b">
        <v>1</v>
      </c>
      <c r="N414" s="2" t="s">
        <v>1290</v>
      </c>
      <c r="O414" s="2" t="s">
        <v>1291</v>
      </c>
      <c r="P414" s="2" t="s">
        <v>1292</v>
      </c>
      <c r="Q414" s="2" t="s">
        <v>1293</v>
      </c>
      <c r="R414" s="2" t="s">
        <v>35</v>
      </c>
      <c r="S414" s="2" t="s">
        <v>1606</v>
      </c>
      <c r="T414" s="2" t="s">
        <v>1483</v>
      </c>
      <c r="U414" s="2" t="s">
        <v>1296</v>
      </c>
      <c r="V414" s="2" t="s">
        <v>43</v>
      </c>
      <c r="W414" s="2" t="s">
        <v>478</v>
      </c>
      <c r="X414" s="2" t="s">
        <v>1297</v>
      </c>
      <c r="Y414" s="2" t="s">
        <v>1298</v>
      </c>
    </row>
    <row r="415">
      <c r="A415" s="1" t="b">
        <v>0</v>
      </c>
      <c r="B415" s="1" t="s">
        <v>104</v>
      </c>
      <c r="C415" s="1"/>
      <c r="D415" s="1"/>
      <c r="E415" s="1" t="s">
        <v>43</v>
      </c>
      <c r="F415" s="1"/>
      <c r="G415" s="2" t="s">
        <v>27</v>
      </c>
      <c r="H415" s="2"/>
      <c r="I415" s="4" t="s">
        <v>1607</v>
      </c>
      <c r="J415" s="2" t="s">
        <v>1608</v>
      </c>
      <c r="K415" s="5">
        <v>1.0</v>
      </c>
      <c r="L415" s="2" t="s">
        <v>1289</v>
      </c>
      <c r="M415" s="6" t="b">
        <v>1</v>
      </c>
      <c r="N415" s="2" t="s">
        <v>1290</v>
      </c>
      <c r="O415" s="2" t="s">
        <v>1291</v>
      </c>
      <c r="P415" s="2" t="s">
        <v>1292</v>
      </c>
      <c r="Q415" s="2" t="s">
        <v>1293</v>
      </c>
      <c r="R415" s="2" t="s">
        <v>35</v>
      </c>
      <c r="S415" s="2" t="s">
        <v>1609</v>
      </c>
      <c r="T415" s="2" t="s">
        <v>1483</v>
      </c>
      <c r="U415" s="2" t="s">
        <v>1296</v>
      </c>
      <c r="V415" s="2" t="s">
        <v>43</v>
      </c>
      <c r="W415" s="2" t="s">
        <v>478</v>
      </c>
      <c r="X415" s="2" t="s">
        <v>1297</v>
      </c>
      <c r="Y415" s="2" t="s">
        <v>1298</v>
      </c>
    </row>
    <row r="416">
      <c r="A416" s="1" t="b">
        <v>0</v>
      </c>
      <c r="B416" s="1" t="s">
        <v>104</v>
      </c>
      <c r="C416" s="1"/>
      <c r="D416" s="1"/>
      <c r="E416" s="1" t="s">
        <v>43</v>
      </c>
      <c r="F416" s="1"/>
      <c r="G416" s="2" t="s">
        <v>27</v>
      </c>
      <c r="H416" s="2"/>
      <c r="I416" s="4" t="s">
        <v>1610</v>
      </c>
      <c r="J416" s="2" t="s">
        <v>1611</v>
      </c>
      <c r="K416" s="5">
        <v>1.0</v>
      </c>
      <c r="L416" s="2" t="s">
        <v>1289</v>
      </c>
      <c r="M416" s="6" t="b">
        <v>1</v>
      </c>
      <c r="N416" s="2" t="s">
        <v>1290</v>
      </c>
      <c r="O416" s="2" t="s">
        <v>1291</v>
      </c>
      <c r="P416" s="2" t="s">
        <v>1292</v>
      </c>
      <c r="Q416" s="2" t="s">
        <v>1293</v>
      </c>
      <c r="R416" s="2" t="s">
        <v>35</v>
      </c>
      <c r="S416" s="2" t="s">
        <v>1612</v>
      </c>
      <c r="T416" s="2" t="s">
        <v>1483</v>
      </c>
      <c r="U416" s="2" t="s">
        <v>1296</v>
      </c>
      <c r="V416" s="2" t="s">
        <v>43</v>
      </c>
      <c r="W416" s="2" t="s">
        <v>478</v>
      </c>
      <c r="X416" s="2" t="s">
        <v>1297</v>
      </c>
      <c r="Y416" s="2" t="s">
        <v>1298</v>
      </c>
    </row>
    <row r="417">
      <c r="A417" s="1" t="b">
        <v>0</v>
      </c>
      <c r="B417" s="1" t="s">
        <v>104</v>
      </c>
      <c r="C417" s="1"/>
      <c r="D417" s="1"/>
      <c r="E417" s="1" t="s">
        <v>43</v>
      </c>
      <c r="F417" s="1"/>
      <c r="G417" s="2" t="s">
        <v>27</v>
      </c>
      <c r="H417" s="2"/>
      <c r="I417" s="4" t="s">
        <v>1613</v>
      </c>
      <c r="J417" s="2" t="s">
        <v>1614</v>
      </c>
      <c r="K417" s="5">
        <v>1.0</v>
      </c>
      <c r="L417" s="2" t="s">
        <v>1289</v>
      </c>
      <c r="M417" s="6" t="b">
        <v>1</v>
      </c>
      <c r="N417" s="2" t="s">
        <v>1290</v>
      </c>
      <c r="O417" s="2" t="s">
        <v>1291</v>
      </c>
      <c r="P417" s="2" t="s">
        <v>1292</v>
      </c>
      <c r="Q417" s="2" t="s">
        <v>1293</v>
      </c>
      <c r="R417" s="2" t="s">
        <v>35</v>
      </c>
      <c r="S417" s="2" t="s">
        <v>1615</v>
      </c>
      <c r="T417" s="2" t="s">
        <v>1483</v>
      </c>
      <c r="U417" s="2" t="s">
        <v>1296</v>
      </c>
      <c r="V417" s="2" t="s">
        <v>43</v>
      </c>
      <c r="W417" s="2" t="s">
        <v>478</v>
      </c>
      <c r="X417" s="2" t="s">
        <v>1297</v>
      </c>
      <c r="Y417" s="2" t="s">
        <v>1298</v>
      </c>
    </row>
    <row r="418">
      <c r="A418" s="1" t="b">
        <v>0</v>
      </c>
      <c r="B418" s="1" t="s">
        <v>104</v>
      </c>
      <c r="C418" s="1"/>
      <c r="D418" s="1"/>
      <c r="E418" s="1" t="s">
        <v>43</v>
      </c>
      <c r="F418" s="1"/>
      <c r="G418" s="2" t="s">
        <v>27</v>
      </c>
      <c r="H418" s="2"/>
      <c r="I418" s="4" t="s">
        <v>1616</v>
      </c>
      <c r="J418" s="2" t="s">
        <v>1617</v>
      </c>
      <c r="K418" s="5">
        <v>1.0</v>
      </c>
      <c r="L418" s="2" t="s">
        <v>1289</v>
      </c>
      <c r="M418" s="6" t="b">
        <v>1</v>
      </c>
      <c r="N418" s="2" t="s">
        <v>1290</v>
      </c>
      <c r="O418" s="2" t="s">
        <v>1291</v>
      </c>
      <c r="P418" s="2" t="s">
        <v>1292</v>
      </c>
      <c r="Q418" s="2" t="s">
        <v>1293</v>
      </c>
      <c r="R418" s="2" t="s">
        <v>35</v>
      </c>
      <c r="S418" s="2" t="s">
        <v>1618</v>
      </c>
      <c r="T418" s="2" t="s">
        <v>1483</v>
      </c>
      <c r="U418" s="2" t="s">
        <v>1296</v>
      </c>
      <c r="V418" s="2" t="s">
        <v>43</v>
      </c>
      <c r="W418" s="2" t="s">
        <v>478</v>
      </c>
      <c r="X418" s="2" t="s">
        <v>1297</v>
      </c>
      <c r="Y418" s="2" t="s">
        <v>1298</v>
      </c>
    </row>
    <row r="419">
      <c r="A419" s="1" t="b">
        <v>0</v>
      </c>
      <c r="B419" s="1" t="s">
        <v>104</v>
      </c>
      <c r="C419" s="1"/>
      <c r="D419" s="1"/>
      <c r="E419" s="1" t="s">
        <v>43</v>
      </c>
      <c r="F419" s="1"/>
      <c r="G419" s="2" t="s">
        <v>27</v>
      </c>
      <c r="H419" s="2"/>
      <c r="I419" s="4" t="s">
        <v>1619</v>
      </c>
      <c r="J419" s="2" t="s">
        <v>1620</v>
      </c>
      <c r="K419" s="5">
        <v>1.0</v>
      </c>
      <c r="L419" s="2" t="s">
        <v>1289</v>
      </c>
      <c r="M419" s="6" t="b">
        <v>1</v>
      </c>
      <c r="N419" s="2" t="s">
        <v>1290</v>
      </c>
      <c r="O419" s="2" t="s">
        <v>1291</v>
      </c>
      <c r="P419" s="2" t="s">
        <v>1292</v>
      </c>
      <c r="Q419" s="2" t="s">
        <v>1293</v>
      </c>
      <c r="R419" s="2" t="s">
        <v>35</v>
      </c>
      <c r="S419" s="2" t="s">
        <v>1621</v>
      </c>
      <c r="T419" s="2" t="s">
        <v>1483</v>
      </c>
      <c r="U419" s="2" t="s">
        <v>1296</v>
      </c>
      <c r="V419" s="2" t="s">
        <v>43</v>
      </c>
      <c r="W419" s="2" t="s">
        <v>478</v>
      </c>
      <c r="X419" s="2" t="s">
        <v>1297</v>
      </c>
      <c r="Y419" s="2" t="s">
        <v>1298</v>
      </c>
    </row>
    <row r="420">
      <c r="A420" s="1" t="b">
        <v>0</v>
      </c>
      <c r="B420" s="1" t="s">
        <v>104</v>
      </c>
      <c r="C420" s="1"/>
      <c r="D420" s="1"/>
      <c r="E420" s="1" t="s">
        <v>43</v>
      </c>
      <c r="F420" s="1"/>
      <c r="G420" s="2" t="s">
        <v>27</v>
      </c>
      <c r="H420" s="2"/>
      <c r="I420" s="4" t="s">
        <v>1622</v>
      </c>
      <c r="J420" s="2" t="s">
        <v>1623</v>
      </c>
      <c r="K420" s="5">
        <v>1.0</v>
      </c>
      <c r="L420" s="2" t="s">
        <v>1289</v>
      </c>
      <c r="M420" s="6" t="b">
        <v>1</v>
      </c>
      <c r="N420" s="2" t="s">
        <v>1290</v>
      </c>
      <c r="O420" s="2" t="s">
        <v>1291</v>
      </c>
      <c r="P420" s="2" t="s">
        <v>1292</v>
      </c>
      <c r="Q420" s="2" t="s">
        <v>1293</v>
      </c>
      <c r="R420" s="2" t="s">
        <v>35</v>
      </c>
      <c r="S420" s="2" t="s">
        <v>1624</v>
      </c>
      <c r="T420" s="2" t="s">
        <v>1483</v>
      </c>
      <c r="U420" s="2" t="s">
        <v>1296</v>
      </c>
      <c r="V420" s="2" t="s">
        <v>43</v>
      </c>
      <c r="W420" s="2" t="s">
        <v>478</v>
      </c>
      <c r="X420" s="2" t="s">
        <v>1297</v>
      </c>
      <c r="Y420" s="2" t="s">
        <v>1298</v>
      </c>
    </row>
    <row r="421">
      <c r="A421" s="1" t="b">
        <v>0</v>
      </c>
      <c r="B421" s="1" t="s">
        <v>104</v>
      </c>
      <c r="C421" s="1"/>
      <c r="D421" s="1"/>
      <c r="E421" s="1" t="s">
        <v>43</v>
      </c>
      <c r="F421" s="1"/>
      <c r="G421" s="2" t="s">
        <v>27</v>
      </c>
      <c r="H421" s="2"/>
      <c r="I421" s="4" t="s">
        <v>1625</v>
      </c>
      <c r="J421" s="2" t="s">
        <v>1626</v>
      </c>
      <c r="K421" s="5">
        <v>1.0</v>
      </c>
      <c r="L421" s="2" t="s">
        <v>1289</v>
      </c>
      <c r="M421" s="6" t="b">
        <v>1</v>
      </c>
      <c r="N421" s="2" t="s">
        <v>1290</v>
      </c>
      <c r="O421" s="2" t="s">
        <v>1291</v>
      </c>
      <c r="P421" s="2" t="s">
        <v>1292</v>
      </c>
      <c r="Q421" s="2" t="s">
        <v>1293</v>
      </c>
      <c r="R421" s="2" t="s">
        <v>35</v>
      </c>
      <c r="S421" s="2" t="s">
        <v>1627</v>
      </c>
      <c r="T421" s="2" t="s">
        <v>1483</v>
      </c>
      <c r="U421" s="2" t="s">
        <v>1296</v>
      </c>
      <c r="V421" s="2" t="s">
        <v>43</v>
      </c>
      <c r="W421" s="2" t="s">
        <v>478</v>
      </c>
      <c r="X421" s="2" t="s">
        <v>1297</v>
      </c>
      <c r="Y421" s="2" t="s">
        <v>1298</v>
      </c>
    </row>
    <row r="422">
      <c r="A422" s="1" t="b">
        <v>0</v>
      </c>
      <c r="B422" s="1" t="s">
        <v>104</v>
      </c>
      <c r="C422" s="1"/>
      <c r="D422" s="1"/>
      <c r="E422" s="1" t="s">
        <v>43</v>
      </c>
      <c r="F422" s="1"/>
      <c r="G422" s="2" t="s">
        <v>27</v>
      </c>
      <c r="H422" s="2"/>
      <c r="I422" s="4" t="s">
        <v>1628</v>
      </c>
      <c r="J422" s="2" t="s">
        <v>1629</v>
      </c>
      <c r="K422" s="5">
        <v>1.0</v>
      </c>
      <c r="L422" s="2" t="s">
        <v>1289</v>
      </c>
      <c r="M422" s="6" t="b">
        <v>1</v>
      </c>
      <c r="N422" s="2" t="s">
        <v>1290</v>
      </c>
      <c r="O422" s="2" t="s">
        <v>1291</v>
      </c>
      <c r="P422" s="2" t="s">
        <v>1292</v>
      </c>
      <c r="Q422" s="2" t="s">
        <v>1293</v>
      </c>
      <c r="R422" s="2" t="s">
        <v>35</v>
      </c>
      <c r="S422" s="2" t="s">
        <v>1630</v>
      </c>
      <c r="T422" s="2" t="s">
        <v>1483</v>
      </c>
      <c r="U422" s="2" t="s">
        <v>1296</v>
      </c>
      <c r="V422" s="2" t="s">
        <v>43</v>
      </c>
      <c r="W422" s="2" t="s">
        <v>478</v>
      </c>
      <c r="X422" s="2" t="s">
        <v>1297</v>
      </c>
      <c r="Y422" s="2" t="s">
        <v>1298</v>
      </c>
    </row>
    <row r="423">
      <c r="A423" s="1" t="b">
        <v>0</v>
      </c>
      <c r="B423" s="1" t="s">
        <v>104</v>
      </c>
      <c r="C423" s="1"/>
      <c r="D423" s="1"/>
      <c r="E423" s="1"/>
      <c r="F423" s="1"/>
      <c r="G423" s="2" t="s">
        <v>27</v>
      </c>
      <c r="H423" s="2"/>
      <c r="I423" s="4" t="s">
        <v>1631</v>
      </c>
      <c r="J423" s="2" t="s">
        <v>1632</v>
      </c>
      <c r="K423" s="5">
        <v>2.0</v>
      </c>
      <c r="L423" s="2" t="s">
        <v>1117</v>
      </c>
      <c r="M423" s="6" t="b">
        <v>1</v>
      </c>
      <c r="N423" s="2" t="s">
        <v>1633</v>
      </c>
      <c r="O423" s="2" t="s">
        <v>1119</v>
      </c>
      <c r="P423" s="2" t="s">
        <v>109</v>
      </c>
      <c r="Q423" s="2" t="s">
        <v>1120</v>
      </c>
      <c r="R423" s="2" t="s">
        <v>35</v>
      </c>
      <c r="S423" s="2" t="s">
        <v>1634</v>
      </c>
      <c r="T423" s="2" t="s">
        <v>1635</v>
      </c>
      <c r="U423" s="2" t="s">
        <v>113</v>
      </c>
      <c r="V423" s="2" t="s">
        <v>1636</v>
      </c>
      <c r="W423" s="2" t="s">
        <v>478</v>
      </c>
      <c r="X423" s="2" t="s">
        <v>1637</v>
      </c>
      <c r="Y423" s="2" t="s">
        <v>1638</v>
      </c>
    </row>
    <row r="424">
      <c r="A424" s="1" t="b">
        <v>0</v>
      </c>
      <c r="B424" s="1" t="s">
        <v>104</v>
      </c>
      <c r="C424" s="1"/>
      <c r="D424" s="1"/>
      <c r="E424" s="1"/>
      <c r="F424" s="1"/>
      <c r="G424" s="2" t="s">
        <v>27</v>
      </c>
      <c r="H424" s="2"/>
      <c r="I424" s="4" t="s">
        <v>1639</v>
      </c>
      <c r="J424" s="2" t="s">
        <v>1640</v>
      </c>
      <c r="K424" s="5">
        <v>2.0</v>
      </c>
      <c r="L424" s="2" t="s">
        <v>1117</v>
      </c>
      <c r="M424" s="6" t="b">
        <v>1</v>
      </c>
      <c r="N424" s="2" t="s">
        <v>1633</v>
      </c>
      <c r="O424" s="2" t="s">
        <v>1119</v>
      </c>
      <c r="P424" s="2" t="s">
        <v>109</v>
      </c>
      <c r="Q424" s="2" t="s">
        <v>1120</v>
      </c>
      <c r="R424" s="2" t="s">
        <v>35</v>
      </c>
      <c r="S424" s="2" t="s">
        <v>1641</v>
      </c>
      <c r="T424" s="2" t="s">
        <v>1635</v>
      </c>
      <c r="U424" s="2" t="s">
        <v>113</v>
      </c>
      <c r="V424" s="2" t="s">
        <v>1636</v>
      </c>
      <c r="W424" s="2" t="s">
        <v>478</v>
      </c>
      <c r="X424" s="2" t="s">
        <v>1642</v>
      </c>
      <c r="Y424" s="2" t="s">
        <v>1638</v>
      </c>
    </row>
    <row r="425">
      <c r="A425" s="1" t="b">
        <v>0</v>
      </c>
      <c r="B425" s="1"/>
      <c r="C425" s="1"/>
      <c r="D425" s="1"/>
      <c r="E425" s="1" t="s">
        <v>367</v>
      </c>
      <c r="F425" s="1"/>
      <c r="G425" s="2" t="s">
        <v>27</v>
      </c>
      <c r="H425" s="3"/>
      <c r="I425" s="4" t="s">
        <v>1643</v>
      </c>
      <c r="J425" s="2" t="s">
        <v>1644</v>
      </c>
      <c r="K425" s="5">
        <v>1.0</v>
      </c>
      <c r="L425" s="2" t="s">
        <v>30</v>
      </c>
      <c r="M425" s="6" t="b">
        <v>1</v>
      </c>
      <c r="N425" s="2" t="s">
        <v>1645</v>
      </c>
      <c r="O425" s="2" t="s">
        <v>108</v>
      </c>
      <c r="P425" s="2" t="s">
        <v>109</v>
      </c>
      <c r="Q425" s="2" t="s">
        <v>34</v>
      </c>
      <c r="R425" s="2" t="s">
        <v>35</v>
      </c>
      <c r="S425" s="5">
        <v>193388.0</v>
      </c>
      <c r="T425" s="2" t="s">
        <v>378</v>
      </c>
      <c r="U425" s="2" t="s">
        <v>253</v>
      </c>
      <c r="V425" s="2" t="s">
        <v>367</v>
      </c>
      <c r="W425" s="2" t="s">
        <v>489</v>
      </c>
      <c r="X425" s="2" t="s">
        <v>1646</v>
      </c>
      <c r="Y425" s="2" t="s">
        <v>1647</v>
      </c>
    </row>
    <row r="426">
      <c r="A426" s="1" t="b">
        <v>0</v>
      </c>
      <c r="B426" s="1"/>
      <c r="C426" s="1"/>
      <c r="D426" s="1"/>
      <c r="E426" s="1" t="s">
        <v>367</v>
      </c>
      <c r="F426" s="1"/>
      <c r="G426" s="2" t="s">
        <v>27</v>
      </c>
      <c r="H426" s="3"/>
      <c r="I426" s="4" t="s">
        <v>1648</v>
      </c>
      <c r="J426" s="2" t="s">
        <v>1649</v>
      </c>
      <c r="K426" s="5">
        <v>1.0</v>
      </c>
      <c r="L426" s="2" t="s">
        <v>30</v>
      </c>
      <c r="M426" s="6" t="b">
        <v>1</v>
      </c>
      <c r="N426" s="2" t="s">
        <v>1645</v>
      </c>
      <c r="O426" s="2" t="s">
        <v>108</v>
      </c>
      <c r="P426" s="2" t="s">
        <v>109</v>
      </c>
      <c r="Q426" s="2" t="s">
        <v>34</v>
      </c>
      <c r="R426" s="2" t="s">
        <v>35</v>
      </c>
      <c r="S426" s="5">
        <v>193374.0</v>
      </c>
      <c r="T426" s="2" t="s">
        <v>378</v>
      </c>
      <c r="U426" s="2" t="s">
        <v>253</v>
      </c>
      <c r="V426" s="2" t="s">
        <v>367</v>
      </c>
      <c r="W426" s="2" t="s">
        <v>489</v>
      </c>
      <c r="X426" s="2" t="s">
        <v>1646</v>
      </c>
      <c r="Y426" s="2" t="s">
        <v>1647</v>
      </c>
    </row>
    <row r="427">
      <c r="A427" s="1" t="b">
        <v>0</v>
      </c>
      <c r="B427" s="1"/>
      <c r="C427" s="1"/>
      <c r="D427" s="1"/>
      <c r="E427" s="1" t="s">
        <v>367</v>
      </c>
      <c r="F427" s="1"/>
      <c r="G427" s="2" t="s">
        <v>27</v>
      </c>
      <c r="H427" s="3"/>
      <c r="I427" s="4" t="s">
        <v>1650</v>
      </c>
      <c r="J427" s="2" t="s">
        <v>1651</v>
      </c>
      <c r="K427" s="5">
        <v>1.0</v>
      </c>
      <c r="L427" s="2" t="s">
        <v>30</v>
      </c>
      <c r="M427" s="6" t="b">
        <v>1</v>
      </c>
      <c r="N427" s="2" t="s">
        <v>1645</v>
      </c>
      <c r="O427" s="2" t="s">
        <v>108</v>
      </c>
      <c r="P427" s="2" t="s">
        <v>109</v>
      </c>
      <c r="Q427" s="2" t="s">
        <v>34</v>
      </c>
      <c r="R427" s="2" t="s">
        <v>35</v>
      </c>
      <c r="S427" s="5">
        <v>193375.0</v>
      </c>
      <c r="T427" s="2" t="s">
        <v>378</v>
      </c>
      <c r="U427" s="2" t="s">
        <v>253</v>
      </c>
      <c r="V427" s="2" t="s">
        <v>367</v>
      </c>
      <c r="W427" s="2" t="s">
        <v>489</v>
      </c>
      <c r="X427" s="2" t="s">
        <v>1646</v>
      </c>
      <c r="Y427" s="2" t="s">
        <v>1647</v>
      </c>
    </row>
    <row r="428">
      <c r="A428" s="1" t="b">
        <v>0</v>
      </c>
      <c r="B428" s="1"/>
      <c r="C428" s="1"/>
      <c r="D428" s="1"/>
      <c r="E428" s="1" t="s">
        <v>367</v>
      </c>
      <c r="F428" s="1"/>
      <c r="G428" s="2" t="s">
        <v>27</v>
      </c>
      <c r="H428" s="3"/>
      <c r="I428" s="4" t="s">
        <v>1652</v>
      </c>
      <c r="J428" s="2" t="s">
        <v>1653</v>
      </c>
      <c r="K428" s="5">
        <v>1.0</v>
      </c>
      <c r="L428" s="2" t="s">
        <v>30</v>
      </c>
      <c r="M428" s="6" t="b">
        <v>1</v>
      </c>
      <c r="N428" s="2" t="s">
        <v>1645</v>
      </c>
      <c r="O428" s="2" t="s">
        <v>108</v>
      </c>
      <c r="P428" s="2" t="s">
        <v>109</v>
      </c>
      <c r="Q428" s="2" t="s">
        <v>34</v>
      </c>
      <c r="R428" s="2" t="s">
        <v>35</v>
      </c>
      <c r="S428" s="5">
        <v>193376.0</v>
      </c>
      <c r="T428" s="2" t="s">
        <v>378</v>
      </c>
      <c r="U428" s="2" t="s">
        <v>253</v>
      </c>
      <c r="V428" s="2" t="s">
        <v>367</v>
      </c>
      <c r="W428" s="2" t="s">
        <v>489</v>
      </c>
      <c r="X428" s="2" t="s">
        <v>1646</v>
      </c>
      <c r="Y428" s="2" t="s">
        <v>1647</v>
      </c>
    </row>
    <row r="429">
      <c r="A429" s="1" t="b">
        <v>0</v>
      </c>
      <c r="B429" s="1"/>
      <c r="C429" s="1"/>
      <c r="D429" s="1"/>
      <c r="E429" s="1" t="s">
        <v>367</v>
      </c>
      <c r="F429" s="1"/>
      <c r="G429" s="2" t="s">
        <v>27</v>
      </c>
      <c r="H429" s="3"/>
      <c r="I429" s="4" t="s">
        <v>1654</v>
      </c>
      <c r="J429" s="2" t="s">
        <v>1655</v>
      </c>
      <c r="K429" s="5">
        <v>1.0</v>
      </c>
      <c r="L429" s="2" t="s">
        <v>30</v>
      </c>
      <c r="M429" s="6" t="b">
        <v>1</v>
      </c>
      <c r="N429" s="2" t="s">
        <v>1645</v>
      </c>
      <c r="O429" s="2" t="s">
        <v>108</v>
      </c>
      <c r="P429" s="2" t="s">
        <v>109</v>
      </c>
      <c r="Q429" s="2" t="s">
        <v>34</v>
      </c>
      <c r="R429" s="2" t="s">
        <v>35</v>
      </c>
      <c r="S429" s="5">
        <v>193377.0</v>
      </c>
      <c r="T429" s="2" t="s">
        <v>378</v>
      </c>
      <c r="U429" s="2" t="s">
        <v>253</v>
      </c>
      <c r="V429" s="2" t="s">
        <v>367</v>
      </c>
      <c r="W429" s="2" t="s">
        <v>489</v>
      </c>
      <c r="X429" s="2" t="s">
        <v>1646</v>
      </c>
      <c r="Y429" s="2" t="s">
        <v>1647</v>
      </c>
    </row>
    <row r="430">
      <c r="A430" s="1" t="b">
        <v>0</v>
      </c>
      <c r="B430" s="1"/>
      <c r="C430" s="1"/>
      <c r="D430" s="1"/>
      <c r="E430" s="1" t="s">
        <v>367</v>
      </c>
      <c r="F430" s="1"/>
      <c r="G430" s="2" t="s">
        <v>27</v>
      </c>
      <c r="H430" s="3"/>
      <c r="I430" s="4" t="s">
        <v>1656</v>
      </c>
      <c r="J430" s="2" t="s">
        <v>1657</v>
      </c>
      <c r="K430" s="5">
        <v>1.0</v>
      </c>
      <c r="L430" s="2" t="s">
        <v>30</v>
      </c>
      <c r="M430" s="6" t="b">
        <v>1</v>
      </c>
      <c r="N430" s="2" t="s">
        <v>1645</v>
      </c>
      <c r="O430" s="2" t="s">
        <v>108</v>
      </c>
      <c r="P430" s="2" t="s">
        <v>109</v>
      </c>
      <c r="Q430" s="2" t="s">
        <v>34</v>
      </c>
      <c r="R430" s="2" t="s">
        <v>35</v>
      </c>
      <c r="S430" s="5">
        <v>193378.0</v>
      </c>
      <c r="T430" s="2" t="s">
        <v>378</v>
      </c>
      <c r="U430" s="2" t="s">
        <v>253</v>
      </c>
      <c r="V430" s="2" t="s">
        <v>367</v>
      </c>
      <c r="W430" s="2" t="s">
        <v>489</v>
      </c>
      <c r="X430" s="2" t="s">
        <v>1646</v>
      </c>
      <c r="Y430" s="2" t="s">
        <v>1647</v>
      </c>
    </row>
    <row r="431">
      <c r="A431" s="1" t="b">
        <v>0</v>
      </c>
      <c r="B431" s="1"/>
      <c r="C431" s="1"/>
      <c r="D431" s="1"/>
      <c r="E431" s="1" t="s">
        <v>367</v>
      </c>
      <c r="F431" s="1"/>
      <c r="G431" s="2" t="s">
        <v>27</v>
      </c>
      <c r="H431" s="3"/>
      <c r="I431" s="4" t="s">
        <v>1658</v>
      </c>
      <c r="J431" s="2" t="s">
        <v>1659</v>
      </c>
      <c r="K431" s="5">
        <v>1.0</v>
      </c>
      <c r="L431" s="2" t="s">
        <v>30</v>
      </c>
      <c r="M431" s="6" t="b">
        <v>1</v>
      </c>
      <c r="N431" s="2" t="s">
        <v>1645</v>
      </c>
      <c r="O431" s="2" t="s">
        <v>108</v>
      </c>
      <c r="P431" s="2" t="s">
        <v>109</v>
      </c>
      <c r="Q431" s="2" t="s">
        <v>34</v>
      </c>
      <c r="R431" s="2" t="s">
        <v>35</v>
      </c>
      <c r="S431" s="5">
        <v>193379.0</v>
      </c>
      <c r="T431" s="2" t="s">
        <v>378</v>
      </c>
      <c r="U431" s="2" t="s">
        <v>253</v>
      </c>
      <c r="V431" s="2" t="s">
        <v>367</v>
      </c>
      <c r="W431" s="2" t="s">
        <v>489</v>
      </c>
      <c r="X431" s="2" t="s">
        <v>1646</v>
      </c>
      <c r="Y431" s="2" t="s">
        <v>1647</v>
      </c>
    </row>
    <row r="432">
      <c r="A432" s="1" t="b">
        <v>0</v>
      </c>
      <c r="B432" s="1"/>
      <c r="C432" s="1"/>
      <c r="D432" s="1"/>
      <c r="E432" s="1" t="s">
        <v>367</v>
      </c>
      <c r="F432" s="1"/>
      <c r="G432" s="2" t="s">
        <v>27</v>
      </c>
      <c r="H432" s="3"/>
      <c r="I432" s="4" t="s">
        <v>1660</v>
      </c>
      <c r="J432" s="2" t="s">
        <v>1661</v>
      </c>
      <c r="K432" s="5">
        <v>1.0</v>
      </c>
      <c r="L432" s="2" t="s">
        <v>30</v>
      </c>
      <c r="M432" s="6" t="b">
        <v>1</v>
      </c>
      <c r="N432" s="2" t="s">
        <v>1645</v>
      </c>
      <c r="O432" s="2" t="s">
        <v>108</v>
      </c>
      <c r="P432" s="2" t="s">
        <v>109</v>
      </c>
      <c r="Q432" s="2" t="s">
        <v>34</v>
      </c>
      <c r="R432" s="2" t="s">
        <v>35</v>
      </c>
      <c r="S432" s="5">
        <v>193381.0</v>
      </c>
      <c r="T432" s="2" t="s">
        <v>378</v>
      </c>
      <c r="U432" s="2" t="s">
        <v>253</v>
      </c>
      <c r="V432" s="2" t="s">
        <v>367</v>
      </c>
      <c r="W432" s="2" t="s">
        <v>489</v>
      </c>
      <c r="X432" s="2" t="s">
        <v>1646</v>
      </c>
      <c r="Y432" s="2" t="s">
        <v>1647</v>
      </c>
    </row>
    <row r="433">
      <c r="A433" s="1" t="b">
        <v>0</v>
      </c>
      <c r="B433" s="1"/>
      <c r="C433" s="1"/>
      <c r="D433" s="1"/>
      <c r="E433" s="1" t="s">
        <v>367</v>
      </c>
      <c r="F433" s="1"/>
      <c r="G433" s="2" t="s">
        <v>27</v>
      </c>
      <c r="H433" s="3"/>
      <c r="I433" s="4" t="s">
        <v>1662</v>
      </c>
      <c r="J433" s="2" t="s">
        <v>1663</v>
      </c>
      <c r="K433" s="5">
        <v>1.0</v>
      </c>
      <c r="L433" s="2" t="s">
        <v>30</v>
      </c>
      <c r="M433" s="6" t="b">
        <v>1</v>
      </c>
      <c r="N433" s="2" t="s">
        <v>1645</v>
      </c>
      <c r="O433" s="2" t="s">
        <v>108</v>
      </c>
      <c r="P433" s="2" t="s">
        <v>109</v>
      </c>
      <c r="Q433" s="2" t="s">
        <v>34</v>
      </c>
      <c r="R433" s="2" t="s">
        <v>35</v>
      </c>
      <c r="S433" s="5">
        <v>193382.0</v>
      </c>
      <c r="T433" s="2" t="s">
        <v>378</v>
      </c>
      <c r="U433" s="2" t="s">
        <v>253</v>
      </c>
      <c r="V433" s="2" t="s">
        <v>367</v>
      </c>
      <c r="W433" s="2" t="s">
        <v>489</v>
      </c>
      <c r="X433" s="2" t="s">
        <v>1646</v>
      </c>
      <c r="Y433" s="2" t="s">
        <v>1647</v>
      </c>
    </row>
    <row r="434">
      <c r="A434" s="1" t="b">
        <v>0</v>
      </c>
      <c r="B434" s="1"/>
      <c r="C434" s="1"/>
      <c r="D434" s="1"/>
      <c r="E434" s="1" t="s">
        <v>367</v>
      </c>
      <c r="F434" s="1"/>
      <c r="G434" s="2" t="s">
        <v>27</v>
      </c>
      <c r="H434" s="3"/>
      <c r="I434" s="4" t="s">
        <v>1664</v>
      </c>
      <c r="J434" s="2" t="s">
        <v>1665</v>
      </c>
      <c r="K434" s="5">
        <v>1.0</v>
      </c>
      <c r="L434" s="2" t="s">
        <v>30</v>
      </c>
      <c r="M434" s="6" t="b">
        <v>1</v>
      </c>
      <c r="N434" s="2" t="s">
        <v>1645</v>
      </c>
      <c r="O434" s="2" t="s">
        <v>108</v>
      </c>
      <c r="P434" s="2" t="s">
        <v>109</v>
      </c>
      <c r="Q434" s="2" t="s">
        <v>34</v>
      </c>
      <c r="R434" s="2" t="s">
        <v>35</v>
      </c>
      <c r="S434" s="5">
        <v>193383.0</v>
      </c>
      <c r="T434" s="2" t="s">
        <v>378</v>
      </c>
      <c r="U434" s="2" t="s">
        <v>253</v>
      </c>
      <c r="V434" s="2" t="s">
        <v>367</v>
      </c>
      <c r="W434" s="2" t="s">
        <v>489</v>
      </c>
      <c r="X434" s="2" t="s">
        <v>1646</v>
      </c>
      <c r="Y434" s="2" t="s">
        <v>1647</v>
      </c>
    </row>
    <row r="435">
      <c r="A435" s="1" t="b">
        <v>0</v>
      </c>
      <c r="B435" s="1"/>
      <c r="C435" s="1"/>
      <c r="D435" s="1"/>
      <c r="E435" s="1" t="s">
        <v>367</v>
      </c>
      <c r="F435" s="1"/>
      <c r="G435" s="2" t="s">
        <v>27</v>
      </c>
      <c r="H435" s="3"/>
      <c r="I435" s="4" t="s">
        <v>1666</v>
      </c>
      <c r="J435" s="2" t="s">
        <v>1667</v>
      </c>
      <c r="K435" s="5">
        <v>1.0</v>
      </c>
      <c r="L435" s="2" t="s">
        <v>30</v>
      </c>
      <c r="M435" s="6" t="b">
        <v>1</v>
      </c>
      <c r="N435" s="2" t="s">
        <v>1645</v>
      </c>
      <c r="O435" s="2" t="s">
        <v>108</v>
      </c>
      <c r="P435" s="2" t="s">
        <v>109</v>
      </c>
      <c r="Q435" s="2" t="s">
        <v>34</v>
      </c>
      <c r="R435" s="2" t="s">
        <v>35</v>
      </c>
      <c r="S435" s="5">
        <v>193385.0</v>
      </c>
      <c r="T435" s="2" t="s">
        <v>378</v>
      </c>
      <c r="U435" s="2" t="s">
        <v>253</v>
      </c>
      <c r="V435" s="2" t="s">
        <v>367</v>
      </c>
      <c r="W435" s="2" t="s">
        <v>489</v>
      </c>
      <c r="X435" s="2" t="s">
        <v>1646</v>
      </c>
      <c r="Y435" s="2" t="s">
        <v>1647</v>
      </c>
    </row>
    <row r="436">
      <c r="A436" s="1" t="b">
        <v>0</v>
      </c>
      <c r="B436" s="1"/>
      <c r="C436" s="1"/>
      <c r="D436" s="1"/>
      <c r="E436" s="1" t="s">
        <v>367</v>
      </c>
      <c r="F436" s="1"/>
      <c r="G436" s="2" t="s">
        <v>27</v>
      </c>
      <c r="H436" s="3"/>
      <c r="I436" s="4" t="s">
        <v>1668</v>
      </c>
      <c r="J436" s="2" t="s">
        <v>1669</v>
      </c>
      <c r="K436" s="5">
        <v>1.0</v>
      </c>
      <c r="L436" s="2" t="s">
        <v>30</v>
      </c>
      <c r="M436" s="6" t="b">
        <v>1</v>
      </c>
      <c r="N436" s="2" t="s">
        <v>1645</v>
      </c>
      <c r="O436" s="2" t="s">
        <v>108</v>
      </c>
      <c r="P436" s="2" t="s">
        <v>109</v>
      </c>
      <c r="Q436" s="2" t="s">
        <v>34</v>
      </c>
      <c r="R436" s="2" t="s">
        <v>35</v>
      </c>
      <c r="S436" s="5">
        <v>193386.0</v>
      </c>
      <c r="T436" s="2" t="s">
        <v>378</v>
      </c>
      <c r="U436" s="2" t="s">
        <v>253</v>
      </c>
      <c r="V436" s="2" t="s">
        <v>367</v>
      </c>
      <c r="W436" s="2" t="s">
        <v>489</v>
      </c>
      <c r="X436" s="2" t="s">
        <v>1646</v>
      </c>
      <c r="Y436" s="2" t="s">
        <v>1647</v>
      </c>
    </row>
    <row r="437">
      <c r="A437" s="1" t="b">
        <v>0</v>
      </c>
      <c r="B437" s="1"/>
      <c r="C437" s="1"/>
      <c r="D437" s="1"/>
      <c r="E437" s="1" t="s">
        <v>367</v>
      </c>
      <c r="F437" s="1"/>
      <c r="G437" s="2" t="s">
        <v>27</v>
      </c>
      <c r="H437" s="3"/>
      <c r="I437" s="4" t="s">
        <v>1670</v>
      </c>
      <c r="J437" s="2" t="s">
        <v>1671</v>
      </c>
      <c r="K437" s="5">
        <v>1.0</v>
      </c>
      <c r="L437" s="2" t="s">
        <v>30</v>
      </c>
      <c r="M437" s="6" t="b">
        <v>1</v>
      </c>
      <c r="N437" s="2" t="s">
        <v>1645</v>
      </c>
      <c r="O437" s="2" t="s">
        <v>108</v>
      </c>
      <c r="P437" s="2" t="s">
        <v>109</v>
      </c>
      <c r="Q437" s="2" t="s">
        <v>34</v>
      </c>
      <c r="R437" s="2" t="s">
        <v>35</v>
      </c>
      <c r="S437" s="5">
        <v>193388.0</v>
      </c>
      <c r="T437" s="2" t="s">
        <v>378</v>
      </c>
      <c r="U437" s="2" t="s">
        <v>253</v>
      </c>
      <c r="V437" s="2" t="s">
        <v>367</v>
      </c>
      <c r="W437" s="2" t="s">
        <v>489</v>
      </c>
      <c r="X437" s="2" t="s">
        <v>1646</v>
      </c>
      <c r="Y437" s="2" t="s">
        <v>1647</v>
      </c>
    </row>
    <row r="438">
      <c r="A438" s="1" t="b">
        <v>0</v>
      </c>
      <c r="B438" s="1"/>
      <c r="C438" s="1"/>
      <c r="D438" s="1"/>
      <c r="E438" s="1" t="s">
        <v>367</v>
      </c>
      <c r="F438" s="1"/>
      <c r="G438" s="2" t="s">
        <v>27</v>
      </c>
      <c r="H438" s="3"/>
      <c r="I438" s="4" t="s">
        <v>1672</v>
      </c>
      <c r="J438" s="2" t="s">
        <v>1673</v>
      </c>
      <c r="K438" s="5">
        <v>1.0</v>
      </c>
      <c r="L438" s="2" t="s">
        <v>30</v>
      </c>
      <c r="M438" s="6" t="b">
        <v>1</v>
      </c>
      <c r="N438" s="2" t="s">
        <v>1645</v>
      </c>
      <c r="O438" s="2" t="s">
        <v>108</v>
      </c>
      <c r="P438" s="2" t="s">
        <v>109</v>
      </c>
      <c r="Q438" s="2" t="s">
        <v>34</v>
      </c>
      <c r="R438" s="2" t="s">
        <v>35</v>
      </c>
      <c r="S438" s="5">
        <v>182448.0</v>
      </c>
      <c r="T438" s="2" t="s">
        <v>378</v>
      </c>
      <c r="U438" s="2" t="s">
        <v>253</v>
      </c>
      <c r="V438" s="2" t="s">
        <v>367</v>
      </c>
      <c r="W438" s="2" t="s">
        <v>489</v>
      </c>
      <c r="X438" s="2" t="s">
        <v>1646</v>
      </c>
      <c r="Y438" s="2" t="s">
        <v>1647</v>
      </c>
    </row>
    <row r="439">
      <c r="A439" s="1" t="b">
        <v>0</v>
      </c>
      <c r="B439" s="1"/>
      <c r="C439" s="1"/>
      <c r="D439" s="1"/>
      <c r="E439" s="1" t="s">
        <v>367</v>
      </c>
      <c r="F439" s="1"/>
      <c r="G439" s="2" t="s">
        <v>27</v>
      </c>
      <c r="H439" s="3"/>
      <c r="I439" s="4" t="s">
        <v>1674</v>
      </c>
      <c r="J439" s="2" t="s">
        <v>1675</v>
      </c>
      <c r="K439" s="5">
        <v>1.0</v>
      </c>
      <c r="L439" s="2" t="s">
        <v>30</v>
      </c>
      <c r="M439" s="6" t="b">
        <v>1</v>
      </c>
      <c r="N439" s="2" t="s">
        <v>1645</v>
      </c>
      <c r="O439" s="2" t="s">
        <v>108</v>
      </c>
      <c r="P439" s="2" t="s">
        <v>109</v>
      </c>
      <c r="Q439" s="2" t="s">
        <v>34</v>
      </c>
      <c r="R439" s="2" t="s">
        <v>35</v>
      </c>
      <c r="S439" s="5">
        <v>182680.0</v>
      </c>
      <c r="T439" s="2" t="s">
        <v>378</v>
      </c>
      <c r="U439" s="2" t="s">
        <v>253</v>
      </c>
      <c r="V439" s="2" t="s">
        <v>367</v>
      </c>
      <c r="W439" s="2" t="s">
        <v>489</v>
      </c>
      <c r="X439" s="2" t="s">
        <v>1646</v>
      </c>
      <c r="Y439" s="2" t="s">
        <v>1647</v>
      </c>
    </row>
    <row r="440">
      <c r="A440" s="1" t="b">
        <v>0</v>
      </c>
      <c r="B440" s="1"/>
      <c r="C440" s="1"/>
      <c r="D440" s="1"/>
      <c r="E440" s="1" t="s">
        <v>367</v>
      </c>
      <c r="F440" s="1"/>
      <c r="G440" s="2" t="s">
        <v>27</v>
      </c>
      <c r="H440" s="3"/>
      <c r="I440" s="4" t="s">
        <v>1676</v>
      </c>
      <c r="J440" s="2" t="s">
        <v>1677</v>
      </c>
      <c r="K440" s="5">
        <v>1.0</v>
      </c>
      <c r="L440" s="2" t="s">
        <v>30</v>
      </c>
      <c r="M440" s="6" t="b">
        <v>1</v>
      </c>
      <c r="N440" s="2" t="s">
        <v>1645</v>
      </c>
      <c r="O440" s="2" t="s">
        <v>108</v>
      </c>
      <c r="P440" s="2" t="s">
        <v>109</v>
      </c>
      <c r="Q440" s="2" t="s">
        <v>34</v>
      </c>
      <c r="R440" s="2" t="s">
        <v>35</v>
      </c>
      <c r="S440" s="5">
        <v>182681.0</v>
      </c>
      <c r="T440" s="2" t="s">
        <v>378</v>
      </c>
      <c r="U440" s="2" t="s">
        <v>253</v>
      </c>
      <c r="V440" s="2" t="s">
        <v>367</v>
      </c>
      <c r="W440" s="2" t="s">
        <v>489</v>
      </c>
      <c r="X440" s="2" t="s">
        <v>1646</v>
      </c>
      <c r="Y440" s="2" t="s">
        <v>1647</v>
      </c>
    </row>
    <row r="441">
      <c r="A441" s="1" t="b">
        <v>0</v>
      </c>
      <c r="B441" s="1"/>
      <c r="C441" s="1"/>
      <c r="D441" s="1"/>
      <c r="E441" s="1" t="s">
        <v>367</v>
      </c>
      <c r="F441" s="1"/>
      <c r="G441" s="2" t="s">
        <v>27</v>
      </c>
      <c r="H441" s="3"/>
      <c r="I441" s="4" t="s">
        <v>1678</v>
      </c>
      <c r="J441" s="2" t="s">
        <v>1679</v>
      </c>
      <c r="K441" s="5">
        <v>1.0</v>
      </c>
      <c r="L441" s="2" t="s">
        <v>30</v>
      </c>
      <c r="M441" s="6" t="b">
        <v>1</v>
      </c>
      <c r="N441" s="2" t="s">
        <v>1645</v>
      </c>
      <c r="O441" s="2" t="s">
        <v>108</v>
      </c>
      <c r="P441" s="2" t="s">
        <v>109</v>
      </c>
      <c r="Q441" s="2" t="s">
        <v>34</v>
      </c>
      <c r="R441" s="2" t="s">
        <v>35</v>
      </c>
      <c r="S441" s="5">
        <v>182682.0</v>
      </c>
      <c r="T441" s="2" t="s">
        <v>378</v>
      </c>
      <c r="U441" s="2" t="s">
        <v>253</v>
      </c>
      <c r="V441" s="2" t="s">
        <v>367</v>
      </c>
      <c r="W441" s="2" t="s">
        <v>489</v>
      </c>
      <c r="X441" s="2" t="s">
        <v>1646</v>
      </c>
      <c r="Y441" s="2" t="s">
        <v>1647</v>
      </c>
    </row>
    <row r="442">
      <c r="A442" s="1" t="b">
        <v>0</v>
      </c>
      <c r="B442" s="1"/>
      <c r="C442" s="1"/>
      <c r="D442" s="1"/>
      <c r="E442" s="1" t="s">
        <v>367</v>
      </c>
      <c r="F442" s="1"/>
      <c r="G442" s="2" t="s">
        <v>27</v>
      </c>
      <c r="H442" s="3"/>
      <c r="I442" s="4" t="s">
        <v>1680</v>
      </c>
      <c r="J442" s="2" t="s">
        <v>1681</v>
      </c>
      <c r="K442" s="5">
        <v>1.0</v>
      </c>
      <c r="L442" s="2" t="s">
        <v>30</v>
      </c>
      <c r="M442" s="6" t="b">
        <v>1</v>
      </c>
      <c r="N442" s="2" t="s">
        <v>1645</v>
      </c>
      <c r="O442" s="2" t="s">
        <v>108</v>
      </c>
      <c r="P442" s="2" t="s">
        <v>109</v>
      </c>
      <c r="Q442" s="2" t="s">
        <v>34</v>
      </c>
      <c r="R442" s="2" t="s">
        <v>35</v>
      </c>
      <c r="S442" s="5">
        <v>182931.0</v>
      </c>
      <c r="T442" s="2" t="s">
        <v>378</v>
      </c>
      <c r="U442" s="2" t="s">
        <v>253</v>
      </c>
      <c r="V442" s="2" t="s">
        <v>367</v>
      </c>
      <c r="W442" s="2" t="s">
        <v>489</v>
      </c>
      <c r="X442" s="2" t="s">
        <v>1646</v>
      </c>
      <c r="Y442" s="2" t="s">
        <v>1647</v>
      </c>
    </row>
    <row r="443">
      <c r="A443" s="1" t="b">
        <v>0</v>
      </c>
      <c r="B443" s="1"/>
      <c r="C443" s="1"/>
      <c r="D443" s="1"/>
      <c r="E443" s="1" t="s">
        <v>367</v>
      </c>
      <c r="F443" s="1"/>
      <c r="G443" s="2" t="s">
        <v>27</v>
      </c>
      <c r="H443" s="3"/>
      <c r="I443" s="4" t="s">
        <v>1682</v>
      </c>
      <c r="J443" s="2" t="s">
        <v>1683</v>
      </c>
      <c r="K443" s="5">
        <v>1.0</v>
      </c>
      <c r="L443" s="2" t="s">
        <v>30</v>
      </c>
      <c r="M443" s="6" t="b">
        <v>1</v>
      </c>
      <c r="N443" s="2" t="s">
        <v>1645</v>
      </c>
      <c r="O443" s="2" t="s">
        <v>108</v>
      </c>
      <c r="P443" s="2" t="s">
        <v>109</v>
      </c>
      <c r="Q443" s="2" t="s">
        <v>34</v>
      </c>
      <c r="R443" s="2" t="s">
        <v>35</v>
      </c>
      <c r="S443" s="5">
        <v>190132.0</v>
      </c>
      <c r="T443" s="2" t="s">
        <v>378</v>
      </c>
      <c r="U443" s="2" t="s">
        <v>253</v>
      </c>
      <c r="V443" s="2" t="s">
        <v>367</v>
      </c>
      <c r="W443" s="2" t="s">
        <v>489</v>
      </c>
      <c r="X443" s="2" t="s">
        <v>1646</v>
      </c>
      <c r="Y443" s="2" t="s">
        <v>1647</v>
      </c>
    </row>
    <row r="444">
      <c r="A444" s="1" t="b">
        <v>0</v>
      </c>
      <c r="B444" s="1"/>
      <c r="C444" s="1"/>
      <c r="D444" s="1"/>
      <c r="E444" s="1" t="s">
        <v>367</v>
      </c>
      <c r="F444" s="1"/>
      <c r="G444" s="2" t="s">
        <v>27</v>
      </c>
      <c r="H444" s="3"/>
      <c r="I444" s="4" t="s">
        <v>1684</v>
      </c>
      <c r="J444" s="2" t="s">
        <v>1685</v>
      </c>
      <c r="K444" s="5">
        <v>1.0</v>
      </c>
      <c r="L444" s="2" t="s">
        <v>30</v>
      </c>
      <c r="M444" s="6" t="b">
        <v>1</v>
      </c>
      <c r="N444" s="2" t="s">
        <v>1645</v>
      </c>
      <c r="O444" s="2" t="s">
        <v>108</v>
      </c>
      <c r="P444" s="2" t="s">
        <v>109</v>
      </c>
      <c r="Q444" s="2" t="s">
        <v>34</v>
      </c>
      <c r="R444" s="2" t="s">
        <v>35</v>
      </c>
      <c r="S444" s="5">
        <v>190134.0</v>
      </c>
      <c r="T444" s="2" t="s">
        <v>378</v>
      </c>
      <c r="U444" s="2" t="s">
        <v>253</v>
      </c>
      <c r="V444" s="2" t="s">
        <v>367</v>
      </c>
      <c r="W444" s="2" t="s">
        <v>489</v>
      </c>
      <c r="X444" s="2" t="s">
        <v>1646</v>
      </c>
      <c r="Y444" s="2" t="s">
        <v>1647</v>
      </c>
    </row>
    <row r="445">
      <c r="A445" s="1" t="b">
        <v>0</v>
      </c>
      <c r="B445" s="1"/>
      <c r="C445" s="1"/>
      <c r="D445" s="1"/>
      <c r="E445" s="1" t="s">
        <v>367</v>
      </c>
      <c r="F445" s="1"/>
      <c r="G445" s="2" t="s">
        <v>27</v>
      </c>
      <c r="H445" s="3"/>
      <c r="I445" s="4" t="s">
        <v>1686</v>
      </c>
      <c r="J445" s="2" t="s">
        <v>1687</v>
      </c>
      <c r="K445" s="5">
        <v>1.0</v>
      </c>
      <c r="L445" s="2" t="s">
        <v>30</v>
      </c>
      <c r="M445" s="6" t="b">
        <v>1</v>
      </c>
      <c r="N445" s="2" t="s">
        <v>1645</v>
      </c>
      <c r="O445" s="2" t="s">
        <v>108</v>
      </c>
      <c r="P445" s="2" t="s">
        <v>109</v>
      </c>
      <c r="Q445" s="2" t="s">
        <v>34</v>
      </c>
      <c r="R445" s="2" t="s">
        <v>35</v>
      </c>
      <c r="S445" s="5">
        <v>190133.0</v>
      </c>
      <c r="T445" s="2" t="s">
        <v>378</v>
      </c>
      <c r="U445" s="2" t="s">
        <v>253</v>
      </c>
      <c r="V445" s="2" t="s">
        <v>367</v>
      </c>
      <c r="W445" s="2" t="s">
        <v>489</v>
      </c>
      <c r="X445" s="2" t="s">
        <v>1646</v>
      </c>
      <c r="Y445" s="2" t="s">
        <v>1647</v>
      </c>
    </row>
    <row r="446">
      <c r="A446" s="1" t="b">
        <v>0</v>
      </c>
      <c r="B446" s="1"/>
      <c r="C446" s="1"/>
      <c r="D446" s="1"/>
      <c r="E446" s="1" t="s">
        <v>367</v>
      </c>
      <c r="F446" s="1"/>
      <c r="G446" s="2" t="s">
        <v>27</v>
      </c>
      <c r="H446" s="3"/>
      <c r="I446" s="4" t="s">
        <v>1688</v>
      </c>
      <c r="J446" s="2" t="s">
        <v>1689</v>
      </c>
      <c r="K446" s="5">
        <v>1.0</v>
      </c>
      <c r="L446" s="2" t="s">
        <v>30</v>
      </c>
      <c r="M446" s="6" t="b">
        <v>1</v>
      </c>
      <c r="N446" s="2" t="s">
        <v>1645</v>
      </c>
      <c r="O446" s="2" t="s">
        <v>108</v>
      </c>
      <c r="P446" s="2" t="s">
        <v>109</v>
      </c>
      <c r="Q446" s="2" t="s">
        <v>34</v>
      </c>
      <c r="R446" s="2" t="s">
        <v>35</v>
      </c>
      <c r="S446" s="5">
        <v>190128.0</v>
      </c>
      <c r="T446" s="2" t="s">
        <v>378</v>
      </c>
      <c r="U446" s="2" t="s">
        <v>253</v>
      </c>
      <c r="V446" s="2" t="s">
        <v>367</v>
      </c>
      <c r="W446" s="2" t="s">
        <v>489</v>
      </c>
      <c r="X446" s="2" t="s">
        <v>1646</v>
      </c>
      <c r="Y446" s="2" t="s">
        <v>1647</v>
      </c>
    </row>
    <row r="447">
      <c r="A447" s="1" t="b">
        <v>0</v>
      </c>
      <c r="B447" s="1"/>
      <c r="C447" s="1"/>
      <c r="D447" s="1"/>
      <c r="E447" s="1" t="s">
        <v>367</v>
      </c>
      <c r="F447" s="1"/>
      <c r="G447" s="2" t="s">
        <v>27</v>
      </c>
      <c r="H447" s="3"/>
      <c r="I447" s="4" t="s">
        <v>1690</v>
      </c>
      <c r="J447" s="2" t="s">
        <v>1691</v>
      </c>
      <c r="K447" s="5">
        <v>1.0</v>
      </c>
      <c r="L447" s="2" t="s">
        <v>30</v>
      </c>
      <c r="M447" s="6" t="b">
        <v>1</v>
      </c>
      <c r="N447" s="2" t="s">
        <v>1645</v>
      </c>
      <c r="O447" s="2" t="s">
        <v>108</v>
      </c>
      <c r="P447" s="2" t="s">
        <v>109</v>
      </c>
      <c r="Q447" s="2" t="s">
        <v>34</v>
      </c>
      <c r="R447" s="2" t="s">
        <v>35</v>
      </c>
      <c r="S447" s="5">
        <v>190130.0</v>
      </c>
      <c r="T447" s="2" t="s">
        <v>378</v>
      </c>
      <c r="U447" s="2" t="s">
        <v>253</v>
      </c>
      <c r="V447" s="2" t="s">
        <v>367</v>
      </c>
      <c r="W447" s="2" t="s">
        <v>489</v>
      </c>
      <c r="X447" s="2" t="s">
        <v>1646</v>
      </c>
      <c r="Y447" s="2" t="s">
        <v>1647</v>
      </c>
    </row>
    <row r="448">
      <c r="A448" s="1" t="b">
        <v>0</v>
      </c>
      <c r="B448" s="1"/>
      <c r="C448" s="1"/>
      <c r="D448" s="1"/>
      <c r="E448" s="1" t="s">
        <v>367</v>
      </c>
      <c r="F448" s="1"/>
      <c r="G448" s="2" t="s">
        <v>27</v>
      </c>
      <c r="H448" s="3"/>
      <c r="I448" s="4" t="s">
        <v>1692</v>
      </c>
      <c r="J448" s="2" t="s">
        <v>1693</v>
      </c>
      <c r="K448" s="5">
        <v>1.0</v>
      </c>
      <c r="L448" s="2" t="s">
        <v>30</v>
      </c>
      <c r="M448" s="6" t="b">
        <v>1</v>
      </c>
      <c r="N448" s="2" t="s">
        <v>1645</v>
      </c>
      <c r="O448" s="2" t="s">
        <v>108</v>
      </c>
      <c r="P448" s="2" t="s">
        <v>109</v>
      </c>
      <c r="Q448" s="2" t="s">
        <v>34</v>
      </c>
      <c r="R448" s="2" t="s">
        <v>35</v>
      </c>
      <c r="S448" s="5">
        <v>190131.0</v>
      </c>
      <c r="T448" s="2" t="s">
        <v>378</v>
      </c>
      <c r="U448" s="2" t="s">
        <v>253</v>
      </c>
      <c r="V448" s="2" t="s">
        <v>367</v>
      </c>
      <c r="W448" s="2" t="s">
        <v>489</v>
      </c>
      <c r="X448" s="2" t="s">
        <v>1646</v>
      </c>
      <c r="Y448" s="2" t="s">
        <v>1647</v>
      </c>
    </row>
    <row r="449">
      <c r="A449" s="1" t="b">
        <v>0</v>
      </c>
      <c r="B449" s="1"/>
      <c r="C449" s="1"/>
      <c r="D449" s="1"/>
      <c r="E449" s="1" t="s">
        <v>367</v>
      </c>
      <c r="F449" s="1"/>
      <c r="G449" s="2" t="s">
        <v>27</v>
      </c>
      <c r="H449" s="3"/>
      <c r="I449" s="4" t="s">
        <v>1694</v>
      </c>
      <c r="J449" s="2" t="s">
        <v>1695</v>
      </c>
      <c r="K449" s="5">
        <v>1.0</v>
      </c>
      <c r="L449" s="2" t="s">
        <v>30</v>
      </c>
      <c r="M449" s="6" t="b">
        <v>1</v>
      </c>
      <c r="N449" s="2" t="s">
        <v>1645</v>
      </c>
      <c r="O449" s="2" t="s">
        <v>108</v>
      </c>
      <c r="P449" s="2" t="s">
        <v>109</v>
      </c>
      <c r="Q449" s="2" t="s">
        <v>34</v>
      </c>
      <c r="R449" s="2" t="s">
        <v>35</v>
      </c>
      <c r="S449" s="5">
        <v>190129.0</v>
      </c>
      <c r="T449" s="2" t="s">
        <v>378</v>
      </c>
      <c r="U449" s="2" t="s">
        <v>253</v>
      </c>
      <c r="V449" s="2" t="s">
        <v>367</v>
      </c>
      <c r="W449" s="2" t="s">
        <v>489</v>
      </c>
      <c r="X449" s="2" t="s">
        <v>1646</v>
      </c>
      <c r="Y449" s="2" t="s">
        <v>1647</v>
      </c>
    </row>
    <row r="450">
      <c r="A450" s="1" t="b">
        <v>0</v>
      </c>
      <c r="B450" s="1"/>
      <c r="C450" s="1"/>
      <c r="D450" s="1"/>
      <c r="E450" s="1" t="s">
        <v>367</v>
      </c>
      <c r="F450" s="1"/>
      <c r="G450" s="2" t="s">
        <v>27</v>
      </c>
      <c r="H450" s="3"/>
      <c r="I450" s="4" t="s">
        <v>1696</v>
      </c>
      <c r="J450" s="2" t="s">
        <v>1697</v>
      </c>
      <c r="K450" s="5">
        <v>1.0</v>
      </c>
      <c r="L450" s="2" t="s">
        <v>30</v>
      </c>
      <c r="M450" s="6" t="b">
        <v>1</v>
      </c>
      <c r="N450" s="2" t="s">
        <v>1645</v>
      </c>
      <c r="O450" s="2" t="s">
        <v>108</v>
      </c>
      <c r="P450" s="2" t="s">
        <v>109</v>
      </c>
      <c r="Q450" s="2" t="s">
        <v>34</v>
      </c>
      <c r="R450" s="2" t="s">
        <v>35</v>
      </c>
      <c r="S450" s="5">
        <v>190138.0</v>
      </c>
      <c r="T450" s="2" t="s">
        <v>378</v>
      </c>
      <c r="U450" s="2" t="s">
        <v>253</v>
      </c>
      <c r="V450" s="2" t="s">
        <v>367</v>
      </c>
      <c r="W450" s="2" t="s">
        <v>489</v>
      </c>
      <c r="X450" s="2" t="s">
        <v>1646</v>
      </c>
      <c r="Y450" s="2" t="s">
        <v>1647</v>
      </c>
    </row>
    <row r="451">
      <c r="A451" s="1" t="b">
        <v>0</v>
      </c>
      <c r="B451" s="1"/>
      <c r="C451" s="1"/>
      <c r="D451" s="1"/>
      <c r="E451" s="1" t="s">
        <v>367</v>
      </c>
      <c r="F451" s="1"/>
      <c r="G451" s="2" t="s">
        <v>27</v>
      </c>
      <c r="H451" s="3"/>
      <c r="I451" s="4" t="s">
        <v>1698</v>
      </c>
      <c r="J451" s="2" t="s">
        <v>1699</v>
      </c>
      <c r="K451" s="5">
        <v>1.0</v>
      </c>
      <c r="L451" s="2" t="s">
        <v>30</v>
      </c>
      <c r="M451" s="6" t="b">
        <v>1</v>
      </c>
      <c r="N451" s="2" t="s">
        <v>1645</v>
      </c>
      <c r="O451" s="2" t="s">
        <v>108</v>
      </c>
      <c r="P451" s="2" t="s">
        <v>109</v>
      </c>
      <c r="Q451" s="2" t="s">
        <v>34</v>
      </c>
      <c r="R451" s="2" t="s">
        <v>35</v>
      </c>
      <c r="S451" s="5">
        <v>190135.0</v>
      </c>
      <c r="T451" s="2" t="s">
        <v>378</v>
      </c>
      <c r="U451" s="2" t="s">
        <v>253</v>
      </c>
      <c r="V451" s="2" t="s">
        <v>367</v>
      </c>
      <c r="W451" s="2" t="s">
        <v>489</v>
      </c>
      <c r="X451" s="2" t="s">
        <v>1646</v>
      </c>
      <c r="Y451" s="2" t="s">
        <v>1647</v>
      </c>
    </row>
    <row r="452">
      <c r="A452" s="1" t="b">
        <v>0</v>
      </c>
      <c r="B452" s="1"/>
      <c r="C452" s="1"/>
      <c r="D452" s="1"/>
      <c r="E452" s="1" t="s">
        <v>367</v>
      </c>
      <c r="F452" s="1"/>
      <c r="G452" s="2" t="s">
        <v>27</v>
      </c>
      <c r="H452" s="3"/>
      <c r="I452" s="4" t="s">
        <v>1700</v>
      </c>
      <c r="J452" s="2" t="s">
        <v>1701</v>
      </c>
      <c r="K452" s="5">
        <v>1.0</v>
      </c>
      <c r="L452" s="2" t="s">
        <v>30</v>
      </c>
      <c r="M452" s="6" t="b">
        <v>1</v>
      </c>
      <c r="N452" s="2" t="s">
        <v>1645</v>
      </c>
      <c r="O452" s="2" t="s">
        <v>108</v>
      </c>
      <c r="P452" s="2" t="s">
        <v>109</v>
      </c>
      <c r="Q452" s="2" t="s">
        <v>34</v>
      </c>
      <c r="R452" s="2" t="s">
        <v>35</v>
      </c>
      <c r="S452" s="5">
        <v>190136.0</v>
      </c>
      <c r="T452" s="2" t="s">
        <v>378</v>
      </c>
      <c r="U452" s="2" t="s">
        <v>253</v>
      </c>
      <c r="V452" s="2" t="s">
        <v>367</v>
      </c>
      <c r="W452" s="2" t="s">
        <v>489</v>
      </c>
      <c r="X452" s="2" t="s">
        <v>1646</v>
      </c>
      <c r="Y452" s="2" t="s">
        <v>1647</v>
      </c>
    </row>
    <row r="453">
      <c r="A453" s="1" t="b">
        <v>0</v>
      </c>
      <c r="B453" s="1"/>
      <c r="C453" s="1"/>
      <c r="D453" s="1"/>
      <c r="E453" s="1" t="s">
        <v>367</v>
      </c>
      <c r="F453" s="1"/>
      <c r="G453" s="2" t="s">
        <v>27</v>
      </c>
      <c r="H453" s="3"/>
      <c r="I453" s="4" t="s">
        <v>1702</v>
      </c>
      <c r="J453" s="2" t="s">
        <v>1703</v>
      </c>
      <c r="K453" s="5">
        <v>1.0</v>
      </c>
      <c r="L453" s="2" t="s">
        <v>30</v>
      </c>
      <c r="M453" s="6" t="b">
        <v>1</v>
      </c>
      <c r="N453" s="2" t="s">
        <v>1645</v>
      </c>
      <c r="O453" s="2" t="s">
        <v>108</v>
      </c>
      <c r="P453" s="2" t="s">
        <v>109</v>
      </c>
      <c r="Q453" s="2" t="s">
        <v>34</v>
      </c>
      <c r="R453" s="2" t="s">
        <v>35</v>
      </c>
      <c r="S453" s="5">
        <v>190363.0</v>
      </c>
      <c r="T453" s="2" t="s">
        <v>378</v>
      </c>
      <c r="U453" s="2" t="s">
        <v>253</v>
      </c>
      <c r="V453" s="2" t="s">
        <v>367</v>
      </c>
      <c r="W453" s="2" t="s">
        <v>489</v>
      </c>
      <c r="X453" s="2" t="s">
        <v>1646</v>
      </c>
      <c r="Y453" s="2" t="s">
        <v>1647</v>
      </c>
    </row>
    <row r="454">
      <c r="A454" s="1" t="b">
        <v>0</v>
      </c>
      <c r="B454" s="1"/>
      <c r="C454" s="1"/>
      <c r="D454" s="1"/>
      <c r="E454" s="1" t="s">
        <v>367</v>
      </c>
      <c r="F454" s="1"/>
      <c r="G454" s="2" t="s">
        <v>27</v>
      </c>
      <c r="H454" s="3"/>
      <c r="I454" s="4" t="s">
        <v>1704</v>
      </c>
      <c r="J454" s="2" t="s">
        <v>1705</v>
      </c>
      <c r="K454" s="5">
        <v>1.0</v>
      </c>
      <c r="L454" s="2" t="s">
        <v>30</v>
      </c>
      <c r="M454" s="6" t="b">
        <v>1</v>
      </c>
      <c r="N454" s="2" t="s">
        <v>1645</v>
      </c>
      <c r="O454" s="2" t="s">
        <v>108</v>
      </c>
      <c r="P454" s="2" t="s">
        <v>109</v>
      </c>
      <c r="Q454" s="2" t="s">
        <v>34</v>
      </c>
      <c r="R454" s="2" t="s">
        <v>35</v>
      </c>
      <c r="S454" s="5">
        <v>190364.0</v>
      </c>
      <c r="T454" s="2" t="s">
        <v>378</v>
      </c>
      <c r="U454" s="2" t="s">
        <v>253</v>
      </c>
      <c r="V454" s="2" t="s">
        <v>367</v>
      </c>
      <c r="W454" s="2" t="s">
        <v>489</v>
      </c>
      <c r="X454" s="2" t="s">
        <v>1646</v>
      </c>
      <c r="Y454" s="2" t="s">
        <v>1647</v>
      </c>
    </row>
    <row r="455">
      <c r="A455" s="1" t="b">
        <v>0</v>
      </c>
      <c r="B455" s="1"/>
      <c r="C455" s="1"/>
      <c r="D455" s="1"/>
      <c r="E455" s="1" t="s">
        <v>367</v>
      </c>
      <c r="F455" s="1"/>
      <c r="G455" s="2" t="s">
        <v>27</v>
      </c>
      <c r="H455" s="3"/>
      <c r="I455" s="4" t="s">
        <v>1706</v>
      </c>
      <c r="J455" s="2" t="s">
        <v>1707</v>
      </c>
      <c r="K455" s="5">
        <v>1.0</v>
      </c>
      <c r="L455" s="2" t="s">
        <v>30</v>
      </c>
      <c r="M455" s="6" t="b">
        <v>1</v>
      </c>
      <c r="N455" s="2" t="s">
        <v>1645</v>
      </c>
      <c r="O455" s="2" t="s">
        <v>108</v>
      </c>
      <c r="P455" s="2" t="s">
        <v>109</v>
      </c>
      <c r="Q455" s="2" t="s">
        <v>34</v>
      </c>
      <c r="R455" s="2" t="s">
        <v>35</v>
      </c>
      <c r="S455" s="5">
        <v>190365.0</v>
      </c>
      <c r="T455" s="2" t="s">
        <v>378</v>
      </c>
      <c r="U455" s="2" t="s">
        <v>253</v>
      </c>
      <c r="V455" s="2" t="s">
        <v>367</v>
      </c>
      <c r="W455" s="2" t="s">
        <v>489</v>
      </c>
      <c r="X455" s="2" t="s">
        <v>1646</v>
      </c>
      <c r="Y455" s="2" t="s">
        <v>1647</v>
      </c>
    </row>
    <row r="456">
      <c r="A456" s="1" t="b">
        <v>0</v>
      </c>
      <c r="B456" s="1"/>
      <c r="C456" s="1"/>
      <c r="D456" s="1"/>
      <c r="E456" s="1" t="s">
        <v>367</v>
      </c>
      <c r="F456" s="1"/>
      <c r="G456" s="2" t="s">
        <v>27</v>
      </c>
      <c r="H456" s="3"/>
      <c r="I456" s="4" t="s">
        <v>1708</v>
      </c>
      <c r="J456" s="2" t="s">
        <v>1709</v>
      </c>
      <c r="K456" s="5">
        <v>1.0</v>
      </c>
      <c r="L456" s="2" t="s">
        <v>30</v>
      </c>
      <c r="M456" s="6" t="b">
        <v>1</v>
      </c>
      <c r="N456" s="2" t="s">
        <v>1645</v>
      </c>
      <c r="O456" s="2" t="s">
        <v>108</v>
      </c>
      <c r="P456" s="2" t="s">
        <v>109</v>
      </c>
      <c r="Q456" s="2" t="s">
        <v>34</v>
      </c>
      <c r="R456" s="2" t="s">
        <v>35</v>
      </c>
      <c r="S456" s="5">
        <v>190366.0</v>
      </c>
      <c r="T456" s="2" t="s">
        <v>378</v>
      </c>
      <c r="U456" s="2" t="s">
        <v>253</v>
      </c>
      <c r="V456" s="2" t="s">
        <v>367</v>
      </c>
      <c r="W456" s="2" t="s">
        <v>489</v>
      </c>
      <c r="X456" s="2" t="s">
        <v>1646</v>
      </c>
      <c r="Y456" s="2" t="s">
        <v>1647</v>
      </c>
    </row>
    <row r="457">
      <c r="A457" s="1" t="b">
        <v>0</v>
      </c>
      <c r="B457" s="1"/>
      <c r="C457" s="1"/>
      <c r="D457" s="1"/>
      <c r="E457" s="1" t="s">
        <v>367</v>
      </c>
      <c r="F457" s="1"/>
      <c r="G457" s="2" t="s">
        <v>27</v>
      </c>
      <c r="H457" s="3"/>
      <c r="I457" s="4" t="s">
        <v>1710</v>
      </c>
      <c r="J457" s="2" t="s">
        <v>1711</v>
      </c>
      <c r="K457" s="5">
        <v>1.0</v>
      </c>
      <c r="L457" s="2" t="s">
        <v>30</v>
      </c>
      <c r="M457" s="6" t="b">
        <v>1</v>
      </c>
      <c r="N457" s="2" t="s">
        <v>1645</v>
      </c>
      <c r="O457" s="2" t="s">
        <v>108</v>
      </c>
      <c r="P457" s="2" t="s">
        <v>109</v>
      </c>
      <c r="Q457" s="2" t="s">
        <v>34</v>
      </c>
      <c r="R457" s="2" t="s">
        <v>35</v>
      </c>
      <c r="S457" s="5">
        <v>190367.0</v>
      </c>
      <c r="T457" s="2" t="s">
        <v>378</v>
      </c>
      <c r="U457" s="2" t="s">
        <v>253</v>
      </c>
      <c r="V457" s="2" t="s">
        <v>367</v>
      </c>
      <c r="W457" s="2" t="s">
        <v>489</v>
      </c>
      <c r="X457" s="2" t="s">
        <v>1646</v>
      </c>
      <c r="Y457" s="2" t="s">
        <v>1647</v>
      </c>
    </row>
    <row r="458">
      <c r="A458" s="1" t="b">
        <v>0</v>
      </c>
      <c r="B458" s="1"/>
      <c r="C458" s="1"/>
      <c r="D458" s="1"/>
      <c r="E458" s="1" t="s">
        <v>367</v>
      </c>
      <c r="F458" s="1"/>
      <c r="G458" s="2" t="s">
        <v>27</v>
      </c>
      <c r="H458" s="3"/>
      <c r="I458" s="4" t="s">
        <v>1712</v>
      </c>
      <c r="J458" s="2" t="s">
        <v>1713</v>
      </c>
      <c r="K458" s="5">
        <v>1.0</v>
      </c>
      <c r="L458" s="2" t="s">
        <v>30</v>
      </c>
      <c r="M458" s="6" t="b">
        <v>1</v>
      </c>
      <c r="N458" s="2" t="s">
        <v>1645</v>
      </c>
      <c r="O458" s="2" t="s">
        <v>108</v>
      </c>
      <c r="P458" s="2" t="s">
        <v>109</v>
      </c>
      <c r="Q458" s="2" t="s">
        <v>34</v>
      </c>
      <c r="R458" s="2" t="s">
        <v>35</v>
      </c>
      <c r="S458" s="5">
        <v>190368.0</v>
      </c>
      <c r="T458" s="2" t="s">
        <v>378</v>
      </c>
      <c r="U458" s="2" t="s">
        <v>253</v>
      </c>
      <c r="V458" s="2" t="s">
        <v>367</v>
      </c>
      <c r="W458" s="2" t="s">
        <v>489</v>
      </c>
      <c r="X458" s="2" t="s">
        <v>1646</v>
      </c>
      <c r="Y458" s="2" t="s">
        <v>1647</v>
      </c>
    </row>
    <row r="459">
      <c r="A459" s="1" t="b">
        <v>0</v>
      </c>
      <c r="B459" s="1"/>
      <c r="C459" s="1"/>
      <c r="D459" s="1"/>
      <c r="E459" s="1" t="s">
        <v>367</v>
      </c>
      <c r="F459" s="1"/>
      <c r="G459" s="2" t="s">
        <v>27</v>
      </c>
      <c r="H459" s="3"/>
      <c r="I459" s="4" t="s">
        <v>1714</v>
      </c>
      <c r="J459" s="2" t="s">
        <v>1715</v>
      </c>
      <c r="K459" s="5">
        <v>1.0</v>
      </c>
      <c r="L459" s="2" t="s">
        <v>30</v>
      </c>
      <c r="M459" s="6" t="b">
        <v>1</v>
      </c>
      <c r="N459" s="2" t="s">
        <v>1645</v>
      </c>
      <c r="O459" s="2" t="s">
        <v>108</v>
      </c>
      <c r="P459" s="2" t="s">
        <v>109</v>
      </c>
      <c r="Q459" s="2" t="s">
        <v>34</v>
      </c>
      <c r="R459" s="2" t="s">
        <v>35</v>
      </c>
      <c r="S459" s="5">
        <v>190369.0</v>
      </c>
      <c r="T459" s="2" t="s">
        <v>378</v>
      </c>
      <c r="U459" s="2" t="s">
        <v>253</v>
      </c>
      <c r="V459" s="2" t="s">
        <v>367</v>
      </c>
      <c r="W459" s="2" t="s">
        <v>489</v>
      </c>
      <c r="X459" s="2" t="s">
        <v>1646</v>
      </c>
      <c r="Y459" s="2" t="s">
        <v>1647</v>
      </c>
    </row>
    <row r="460">
      <c r="A460" s="1" t="b">
        <v>0</v>
      </c>
      <c r="B460" s="1"/>
      <c r="C460" s="1"/>
      <c r="D460" s="1"/>
      <c r="E460" s="1" t="s">
        <v>367</v>
      </c>
      <c r="F460" s="1"/>
      <c r="G460" s="2" t="s">
        <v>27</v>
      </c>
      <c r="H460" s="3"/>
      <c r="I460" s="4" t="s">
        <v>1716</v>
      </c>
      <c r="J460" s="2" t="s">
        <v>1717</v>
      </c>
      <c r="K460" s="5">
        <v>1.0</v>
      </c>
      <c r="L460" s="2" t="s">
        <v>30</v>
      </c>
      <c r="M460" s="6" t="b">
        <v>1</v>
      </c>
      <c r="N460" s="2" t="s">
        <v>1645</v>
      </c>
      <c r="O460" s="2" t="s">
        <v>108</v>
      </c>
      <c r="P460" s="2" t="s">
        <v>109</v>
      </c>
      <c r="Q460" s="2" t="s">
        <v>34</v>
      </c>
      <c r="R460" s="2" t="s">
        <v>35</v>
      </c>
      <c r="S460" s="5">
        <v>190370.0</v>
      </c>
      <c r="T460" s="2" t="s">
        <v>378</v>
      </c>
      <c r="U460" s="2" t="s">
        <v>253</v>
      </c>
      <c r="V460" s="2" t="s">
        <v>367</v>
      </c>
      <c r="W460" s="2" t="s">
        <v>489</v>
      </c>
      <c r="X460" s="2" t="s">
        <v>1646</v>
      </c>
      <c r="Y460" s="2" t="s">
        <v>1647</v>
      </c>
    </row>
    <row r="461">
      <c r="A461" s="1" t="b">
        <v>0</v>
      </c>
      <c r="B461" s="1"/>
      <c r="C461" s="1"/>
      <c r="D461" s="1"/>
      <c r="E461" s="1" t="s">
        <v>367</v>
      </c>
      <c r="F461" s="1"/>
      <c r="G461" s="2" t="s">
        <v>27</v>
      </c>
      <c r="H461" s="3"/>
      <c r="I461" s="4" t="s">
        <v>1718</v>
      </c>
      <c r="J461" s="2" t="s">
        <v>1719</v>
      </c>
      <c r="K461" s="5">
        <v>1.0</v>
      </c>
      <c r="L461" s="2" t="s">
        <v>30</v>
      </c>
      <c r="M461" s="6" t="b">
        <v>1</v>
      </c>
      <c r="N461" s="2" t="s">
        <v>1645</v>
      </c>
      <c r="O461" s="2" t="s">
        <v>108</v>
      </c>
      <c r="P461" s="2" t="s">
        <v>109</v>
      </c>
      <c r="Q461" s="2" t="s">
        <v>34</v>
      </c>
      <c r="R461" s="2" t="s">
        <v>35</v>
      </c>
      <c r="S461" s="5">
        <v>190902.0</v>
      </c>
      <c r="T461" s="2" t="s">
        <v>378</v>
      </c>
      <c r="U461" s="2" t="s">
        <v>253</v>
      </c>
      <c r="V461" s="2" t="s">
        <v>367</v>
      </c>
      <c r="W461" s="2" t="s">
        <v>489</v>
      </c>
      <c r="X461" s="2" t="s">
        <v>1646</v>
      </c>
      <c r="Y461" s="2" t="s">
        <v>1647</v>
      </c>
    </row>
    <row r="462">
      <c r="A462" s="1" t="b">
        <v>0</v>
      </c>
      <c r="B462" s="1"/>
      <c r="C462" s="1"/>
      <c r="D462" s="1"/>
      <c r="E462" s="1" t="s">
        <v>367</v>
      </c>
      <c r="F462" s="1"/>
      <c r="G462" s="2" t="s">
        <v>27</v>
      </c>
      <c r="H462" s="3"/>
      <c r="I462" s="4" t="s">
        <v>1720</v>
      </c>
      <c r="J462" s="2" t="s">
        <v>1721</v>
      </c>
      <c r="K462" s="5">
        <v>1.0</v>
      </c>
      <c r="L462" s="2" t="s">
        <v>30</v>
      </c>
      <c r="M462" s="6" t="b">
        <v>1</v>
      </c>
      <c r="N462" s="2" t="s">
        <v>1645</v>
      </c>
      <c r="O462" s="2" t="s">
        <v>108</v>
      </c>
      <c r="P462" s="2" t="s">
        <v>109</v>
      </c>
      <c r="Q462" s="2" t="s">
        <v>34</v>
      </c>
      <c r="R462" s="2" t="s">
        <v>35</v>
      </c>
      <c r="S462" s="5">
        <v>190891.0</v>
      </c>
      <c r="T462" s="2" t="s">
        <v>378</v>
      </c>
      <c r="U462" s="2" t="s">
        <v>253</v>
      </c>
      <c r="V462" s="2" t="s">
        <v>367</v>
      </c>
      <c r="W462" s="2" t="s">
        <v>489</v>
      </c>
      <c r="X462" s="2" t="s">
        <v>1646</v>
      </c>
      <c r="Y462" s="2" t="s">
        <v>1647</v>
      </c>
    </row>
    <row r="463">
      <c r="A463" s="1" t="b">
        <v>0</v>
      </c>
      <c r="B463" s="1"/>
      <c r="C463" s="1"/>
      <c r="D463" s="1"/>
      <c r="E463" s="1" t="s">
        <v>367</v>
      </c>
      <c r="F463" s="1"/>
      <c r="G463" s="2" t="s">
        <v>27</v>
      </c>
      <c r="H463" s="3"/>
      <c r="I463" s="4" t="s">
        <v>1722</v>
      </c>
      <c r="J463" s="2" t="s">
        <v>1723</v>
      </c>
      <c r="K463" s="5">
        <v>1.0</v>
      </c>
      <c r="L463" s="2" t="s">
        <v>30</v>
      </c>
      <c r="M463" s="6" t="b">
        <v>1</v>
      </c>
      <c r="N463" s="2" t="s">
        <v>1645</v>
      </c>
      <c r="O463" s="2" t="s">
        <v>108</v>
      </c>
      <c r="P463" s="2" t="s">
        <v>109</v>
      </c>
      <c r="Q463" s="2" t="s">
        <v>34</v>
      </c>
      <c r="R463" s="2" t="s">
        <v>35</v>
      </c>
      <c r="S463" s="5">
        <v>190892.0</v>
      </c>
      <c r="T463" s="2" t="s">
        <v>378</v>
      </c>
      <c r="U463" s="2" t="s">
        <v>253</v>
      </c>
      <c r="V463" s="2" t="s">
        <v>367</v>
      </c>
      <c r="W463" s="2" t="s">
        <v>489</v>
      </c>
      <c r="X463" s="2" t="s">
        <v>1646</v>
      </c>
      <c r="Y463" s="2" t="s">
        <v>1647</v>
      </c>
    </row>
    <row r="464">
      <c r="A464" s="1" t="b">
        <v>0</v>
      </c>
      <c r="B464" s="1"/>
      <c r="C464" s="1"/>
      <c r="D464" s="1"/>
      <c r="E464" s="1" t="s">
        <v>367</v>
      </c>
      <c r="F464" s="1"/>
      <c r="G464" s="2" t="s">
        <v>27</v>
      </c>
      <c r="H464" s="3"/>
      <c r="I464" s="4" t="s">
        <v>1724</v>
      </c>
      <c r="J464" s="2" t="s">
        <v>1725</v>
      </c>
      <c r="K464" s="5">
        <v>1.0</v>
      </c>
      <c r="L464" s="2" t="s">
        <v>30</v>
      </c>
      <c r="M464" s="6" t="b">
        <v>1</v>
      </c>
      <c r="N464" s="2" t="s">
        <v>1645</v>
      </c>
      <c r="O464" s="2" t="s">
        <v>108</v>
      </c>
      <c r="P464" s="2" t="s">
        <v>109</v>
      </c>
      <c r="Q464" s="2" t="s">
        <v>34</v>
      </c>
      <c r="R464" s="2" t="s">
        <v>35</v>
      </c>
      <c r="S464" s="5">
        <v>190900.0</v>
      </c>
      <c r="T464" s="2" t="s">
        <v>378</v>
      </c>
      <c r="U464" s="2" t="s">
        <v>253</v>
      </c>
      <c r="V464" s="2" t="s">
        <v>367</v>
      </c>
      <c r="W464" s="2" t="s">
        <v>489</v>
      </c>
      <c r="X464" s="2" t="s">
        <v>1646</v>
      </c>
      <c r="Y464" s="2" t="s">
        <v>1647</v>
      </c>
    </row>
    <row r="465">
      <c r="A465" s="1" t="b">
        <v>0</v>
      </c>
      <c r="B465" s="1"/>
      <c r="C465" s="1"/>
      <c r="D465" s="1"/>
      <c r="E465" s="1" t="s">
        <v>367</v>
      </c>
      <c r="F465" s="1"/>
      <c r="G465" s="2" t="s">
        <v>27</v>
      </c>
      <c r="H465" s="3"/>
      <c r="I465" s="4" t="s">
        <v>1726</v>
      </c>
      <c r="J465" s="2" t="s">
        <v>1727</v>
      </c>
      <c r="K465" s="5">
        <v>1.0</v>
      </c>
      <c r="L465" s="2" t="s">
        <v>30</v>
      </c>
      <c r="M465" s="6" t="b">
        <v>1</v>
      </c>
      <c r="N465" s="2" t="s">
        <v>1645</v>
      </c>
      <c r="O465" s="2" t="s">
        <v>108</v>
      </c>
      <c r="P465" s="2" t="s">
        <v>109</v>
      </c>
      <c r="Q465" s="2" t="s">
        <v>34</v>
      </c>
      <c r="R465" s="2" t="s">
        <v>35</v>
      </c>
      <c r="S465" s="5">
        <v>190901.0</v>
      </c>
      <c r="T465" s="2" t="s">
        <v>378</v>
      </c>
      <c r="U465" s="2" t="s">
        <v>253</v>
      </c>
      <c r="V465" s="2" t="s">
        <v>367</v>
      </c>
      <c r="W465" s="2" t="s">
        <v>489</v>
      </c>
      <c r="X465" s="2" t="s">
        <v>1646</v>
      </c>
      <c r="Y465" s="2" t="s">
        <v>1647</v>
      </c>
    </row>
    <row r="466">
      <c r="A466" s="1" t="b">
        <v>0</v>
      </c>
      <c r="B466" s="1"/>
      <c r="C466" s="1"/>
      <c r="D466" s="1"/>
      <c r="E466" s="1" t="s">
        <v>367</v>
      </c>
      <c r="F466" s="1"/>
      <c r="G466" s="2" t="s">
        <v>27</v>
      </c>
      <c r="H466" s="3"/>
      <c r="I466" s="4" t="s">
        <v>1728</v>
      </c>
      <c r="J466" s="2" t="s">
        <v>1729</v>
      </c>
      <c r="K466" s="5">
        <v>1.0</v>
      </c>
      <c r="L466" s="2" t="s">
        <v>30</v>
      </c>
      <c r="M466" s="6" t="b">
        <v>1</v>
      </c>
      <c r="N466" s="2" t="s">
        <v>1645</v>
      </c>
      <c r="O466" s="2" t="s">
        <v>108</v>
      </c>
      <c r="P466" s="2" t="s">
        <v>109</v>
      </c>
      <c r="Q466" s="2" t="s">
        <v>34</v>
      </c>
      <c r="R466" s="2" t="s">
        <v>35</v>
      </c>
      <c r="S466" s="5">
        <v>190903.0</v>
      </c>
      <c r="T466" s="2" t="s">
        <v>378</v>
      </c>
      <c r="U466" s="2" t="s">
        <v>253</v>
      </c>
      <c r="V466" s="2" t="s">
        <v>367</v>
      </c>
      <c r="W466" s="2" t="s">
        <v>489</v>
      </c>
      <c r="X466" s="2" t="s">
        <v>1646</v>
      </c>
      <c r="Y466" s="2" t="s">
        <v>1647</v>
      </c>
    </row>
    <row r="467">
      <c r="A467" s="1" t="b">
        <v>0</v>
      </c>
      <c r="B467" s="1"/>
      <c r="C467" s="1"/>
      <c r="D467" s="1"/>
      <c r="E467" s="1" t="s">
        <v>367</v>
      </c>
      <c r="F467" s="1"/>
      <c r="G467" s="2" t="s">
        <v>27</v>
      </c>
      <c r="H467" s="3"/>
      <c r="I467" s="4" t="s">
        <v>1730</v>
      </c>
      <c r="J467" s="2" t="s">
        <v>1731</v>
      </c>
      <c r="K467" s="5">
        <v>1.0</v>
      </c>
      <c r="L467" s="2" t="s">
        <v>30</v>
      </c>
      <c r="M467" s="6" t="b">
        <v>1</v>
      </c>
      <c r="N467" s="2" t="s">
        <v>1645</v>
      </c>
      <c r="O467" s="2" t="s">
        <v>108</v>
      </c>
      <c r="P467" s="2" t="s">
        <v>109</v>
      </c>
      <c r="Q467" s="2" t="s">
        <v>34</v>
      </c>
      <c r="R467" s="2" t="s">
        <v>35</v>
      </c>
      <c r="S467" s="5">
        <v>190905.0</v>
      </c>
      <c r="T467" s="2" t="s">
        <v>378</v>
      </c>
      <c r="U467" s="2" t="s">
        <v>253</v>
      </c>
      <c r="V467" s="2" t="s">
        <v>367</v>
      </c>
      <c r="W467" s="2" t="s">
        <v>489</v>
      </c>
      <c r="X467" s="2" t="s">
        <v>1646</v>
      </c>
      <c r="Y467" s="2" t="s">
        <v>1647</v>
      </c>
    </row>
    <row r="468">
      <c r="A468" s="1" t="b">
        <v>0</v>
      </c>
      <c r="B468" s="1"/>
      <c r="C468" s="1"/>
      <c r="D468" s="1"/>
      <c r="E468" s="1" t="s">
        <v>367</v>
      </c>
      <c r="F468" s="1"/>
      <c r="G468" s="2" t="s">
        <v>27</v>
      </c>
      <c r="H468" s="3"/>
      <c r="I468" s="4" t="s">
        <v>1732</v>
      </c>
      <c r="J468" s="2" t="s">
        <v>1733</v>
      </c>
      <c r="K468" s="5">
        <v>1.0</v>
      </c>
      <c r="L468" s="2" t="s">
        <v>30</v>
      </c>
      <c r="M468" s="6" t="b">
        <v>1</v>
      </c>
      <c r="N468" s="2" t="s">
        <v>1645</v>
      </c>
      <c r="O468" s="2" t="s">
        <v>108</v>
      </c>
      <c r="P468" s="2" t="s">
        <v>109</v>
      </c>
      <c r="Q468" s="2" t="s">
        <v>34</v>
      </c>
      <c r="R468" s="2" t="s">
        <v>35</v>
      </c>
      <c r="S468" s="5">
        <v>190904.0</v>
      </c>
      <c r="T468" s="2" t="s">
        <v>378</v>
      </c>
      <c r="U468" s="2" t="s">
        <v>253</v>
      </c>
      <c r="V468" s="2" t="s">
        <v>367</v>
      </c>
      <c r="W468" s="2" t="s">
        <v>489</v>
      </c>
      <c r="X468" s="2" t="s">
        <v>1646</v>
      </c>
      <c r="Y468" s="2" t="s">
        <v>1647</v>
      </c>
    </row>
    <row r="469">
      <c r="A469" s="1" t="b">
        <v>0</v>
      </c>
      <c r="B469" s="1"/>
      <c r="C469" s="1"/>
      <c r="D469" s="1"/>
      <c r="E469" s="1" t="s">
        <v>367</v>
      </c>
      <c r="F469" s="1"/>
      <c r="G469" s="2" t="s">
        <v>27</v>
      </c>
      <c r="H469" s="3"/>
      <c r="I469" s="4" t="s">
        <v>1734</v>
      </c>
      <c r="J469" s="2" t="s">
        <v>1735</v>
      </c>
      <c r="K469" s="5">
        <v>1.0</v>
      </c>
      <c r="L469" s="2" t="s">
        <v>30</v>
      </c>
      <c r="M469" s="6" t="b">
        <v>1</v>
      </c>
      <c r="N469" s="2" t="s">
        <v>1645</v>
      </c>
      <c r="O469" s="2" t="s">
        <v>108</v>
      </c>
      <c r="P469" s="2" t="s">
        <v>109</v>
      </c>
      <c r="Q469" s="2" t="s">
        <v>34</v>
      </c>
      <c r="R469" s="2" t="s">
        <v>35</v>
      </c>
      <c r="S469" s="5">
        <v>190896.0</v>
      </c>
      <c r="T469" s="2" t="s">
        <v>378</v>
      </c>
      <c r="U469" s="2" t="s">
        <v>253</v>
      </c>
      <c r="V469" s="2" t="s">
        <v>367</v>
      </c>
      <c r="W469" s="2" t="s">
        <v>489</v>
      </c>
      <c r="X469" s="2" t="s">
        <v>1646</v>
      </c>
      <c r="Y469" s="2" t="s">
        <v>1647</v>
      </c>
    </row>
    <row r="470">
      <c r="A470" s="1" t="b">
        <v>0</v>
      </c>
      <c r="B470" s="1"/>
      <c r="C470" s="1"/>
      <c r="D470" s="1"/>
      <c r="E470" s="1" t="s">
        <v>367</v>
      </c>
      <c r="F470" s="1"/>
      <c r="G470" s="2" t="s">
        <v>27</v>
      </c>
      <c r="H470" s="3"/>
      <c r="I470" s="4" t="s">
        <v>1736</v>
      </c>
      <c r="J470" s="2" t="s">
        <v>1737</v>
      </c>
      <c r="K470" s="5">
        <v>1.0</v>
      </c>
      <c r="L470" s="2" t="s">
        <v>30</v>
      </c>
      <c r="M470" s="6" t="b">
        <v>1</v>
      </c>
      <c r="N470" s="2" t="s">
        <v>1645</v>
      </c>
      <c r="O470" s="2" t="s">
        <v>108</v>
      </c>
      <c r="P470" s="2" t="s">
        <v>109</v>
      </c>
      <c r="Q470" s="2" t="s">
        <v>34</v>
      </c>
      <c r="R470" s="2" t="s">
        <v>35</v>
      </c>
      <c r="S470" s="5">
        <v>190895.0</v>
      </c>
      <c r="T470" s="2" t="s">
        <v>378</v>
      </c>
      <c r="U470" s="2" t="s">
        <v>253</v>
      </c>
      <c r="V470" s="2" t="s">
        <v>367</v>
      </c>
      <c r="W470" s="2" t="s">
        <v>489</v>
      </c>
      <c r="X470" s="2" t="s">
        <v>1646</v>
      </c>
      <c r="Y470" s="2" t="s">
        <v>1647</v>
      </c>
    </row>
    <row r="471">
      <c r="A471" s="1" t="b">
        <v>0</v>
      </c>
      <c r="B471" s="1"/>
      <c r="C471" s="1"/>
      <c r="D471" s="1"/>
      <c r="E471" s="1" t="s">
        <v>367</v>
      </c>
      <c r="F471" s="1"/>
      <c r="G471" s="2" t="s">
        <v>27</v>
      </c>
      <c r="H471" s="3"/>
      <c r="I471" s="4" t="s">
        <v>1738</v>
      </c>
      <c r="J471" s="2" t="s">
        <v>1739</v>
      </c>
      <c r="K471" s="5">
        <v>1.0</v>
      </c>
      <c r="L471" s="2" t="s">
        <v>30</v>
      </c>
      <c r="M471" s="6" t="b">
        <v>1</v>
      </c>
      <c r="N471" s="2" t="s">
        <v>1645</v>
      </c>
      <c r="O471" s="2" t="s">
        <v>108</v>
      </c>
      <c r="P471" s="2" t="s">
        <v>109</v>
      </c>
      <c r="Q471" s="2" t="s">
        <v>34</v>
      </c>
      <c r="R471" s="2" t="s">
        <v>35</v>
      </c>
      <c r="S471" s="5">
        <v>190893.0</v>
      </c>
      <c r="T471" s="2" t="s">
        <v>378</v>
      </c>
      <c r="U471" s="2" t="s">
        <v>253</v>
      </c>
      <c r="V471" s="2" t="s">
        <v>367</v>
      </c>
      <c r="W471" s="2" t="s">
        <v>489</v>
      </c>
      <c r="X471" s="2" t="s">
        <v>1646</v>
      </c>
      <c r="Y471" s="2" t="s">
        <v>1647</v>
      </c>
    </row>
    <row r="472">
      <c r="A472" s="1" t="b">
        <v>0</v>
      </c>
      <c r="B472" s="1"/>
      <c r="C472" s="1"/>
      <c r="D472" s="1"/>
      <c r="E472" s="1" t="s">
        <v>367</v>
      </c>
      <c r="F472" s="1"/>
      <c r="G472" s="2" t="s">
        <v>27</v>
      </c>
      <c r="H472" s="3"/>
      <c r="I472" s="4" t="s">
        <v>1740</v>
      </c>
      <c r="J472" s="2" t="s">
        <v>1741</v>
      </c>
      <c r="K472" s="5">
        <v>1.0</v>
      </c>
      <c r="L472" s="2" t="s">
        <v>30</v>
      </c>
      <c r="M472" s="6" t="b">
        <v>1</v>
      </c>
      <c r="N472" s="2" t="s">
        <v>1645</v>
      </c>
      <c r="O472" s="2" t="s">
        <v>108</v>
      </c>
      <c r="P472" s="2" t="s">
        <v>109</v>
      </c>
      <c r="Q472" s="2" t="s">
        <v>34</v>
      </c>
      <c r="R472" s="2" t="s">
        <v>35</v>
      </c>
      <c r="S472" s="5">
        <v>190894.0</v>
      </c>
      <c r="T472" s="2" t="s">
        <v>378</v>
      </c>
      <c r="U472" s="2" t="s">
        <v>253</v>
      </c>
      <c r="V472" s="2" t="s">
        <v>367</v>
      </c>
      <c r="W472" s="2" t="s">
        <v>489</v>
      </c>
      <c r="X472" s="2" t="s">
        <v>1646</v>
      </c>
      <c r="Y472" s="2" t="s">
        <v>1647</v>
      </c>
    </row>
    <row r="473">
      <c r="A473" s="1" t="b">
        <v>0</v>
      </c>
      <c r="B473" s="1"/>
      <c r="C473" s="1"/>
      <c r="D473" s="1"/>
      <c r="E473" s="1" t="s">
        <v>367</v>
      </c>
      <c r="F473" s="1"/>
      <c r="G473" s="2" t="s">
        <v>27</v>
      </c>
      <c r="H473" s="3"/>
      <c r="I473" s="4" t="s">
        <v>1742</v>
      </c>
      <c r="J473" s="2" t="s">
        <v>1743</v>
      </c>
      <c r="K473" s="5">
        <v>1.0</v>
      </c>
      <c r="L473" s="2" t="s">
        <v>30</v>
      </c>
      <c r="M473" s="6" t="b">
        <v>1</v>
      </c>
      <c r="N473" s="2" t="s">
        <v>1645</v>
      </c>
      <c r="O473" s="2" t="s">
        <v>108</v>
      </c>
      <c r="P473" s="2" t="s">
        <v>109</v>
      </c>
      <c r="Q473" s="2" t="s">
        <v>34</v>
      </c>
      <c r="R473" s="2" t="s">
        <v>35</v>
      </c>
      <c r="S473" s="5">
        <v>190897.0</v>
      </c>
      <c r="T473" s="2" t="s">
        <v>378</v>
      </c>
      <c r="U473" s="2" t="s">
        <v>253</v>
      </c>
      <c r="V473" s="2" t="s">
        <v>367</v>
      </c>
      <c r="W473" s="2" t="s">
        <v>489</v>
      </c>
      <c r="X473" s="2" t="s">
        <v>1646</v>
      </c>
      <c r="Y473" s="2" t="s">
        <v>1647</v>
      </c>
    </row>
    <row r="474">
      <c r="A474" s="1" t="b">
        <v>0</v>
      </c>
      <c r="B474" s="1"/>
      <c r="C474" s="1"/>
      <c r="D474" s="1"/>
      <c r="E474" s="1" t="s">
        <v>367</v>
      </c>
      <c r="F474" s="1"/>
      <c r="G474" s="2" t="s">
        <v>27</v>
      </c>
      <c r="H474" s="3"/>
      <c r="I474" s="4" t="s">
        <v>1744</v>
      </c>
      <c r="J474" s="2" t="s">
        <v>1745</v>
      </c>
      <c r="K474" s="5">
        <v>1.0</v>
      </c>
      <c r="L474" s="2" t="s">
        <v>30</v>
      </c>
      <c r="M474" s="6" t="b">
        <v>1</v>
      </c>
      <c r="N474" s="2" t="s">
        <v>1645</v>
      </c>
      <c r="O474" s="2" t="s">
        <v>108</v>
      </c>
      <c r="P474" s="2" t="s">
        <v>109</v>
      </c>
      <c r="Q474" s="2" t="s">
        <v>34</v>
      </c>
      <c r="R474" s="2" t="s">
        <v>35</v>
      </c>
      <c r="S474" s="5">
        <v>190898.0</v>
      </c>
      <c r="T474" s="2" t="s">
        <v>378</v>
      </c>
      <c r="U474" s="2" t="s">
        <v>253</v>
      </c>
      <c r="V474" s="2" t="s">
        <v>367</v>
      </c>
      <c r="W474" s="2" t="s">
        <v>489</v>
      </c>
      <c r="X474" s="2" t="s">
        <v>1646</v>
      </c>
      <c r="Y474" s="2" t="s">
        <v>1647</v>
      </c>
    </row>
    <row r="475">
      <c r="A475" s="1" t="b">
        <v>0</v>
      </c>
      <c r="B475" s="1"/>
      <c r="C475" s="1"/>
      <c r="D475" s="1"/>
      <c r="E475" s="1" t="s">
        <v>367</v>
      </c>
      <c r="F475" s="1"/>
      <c r="G475" s="2" t="s">
        <v>27</v>
      </c>
      <c r="H475" s="3"/>
      <c r="I475" s="4" t="s">
        <v>1746</v>
      </c>
      <c r="J475" s="2" t="s">
        <v>1747</v>
      </c>
      <c r="K475" s="5">
        <v>1.0</v>
      </c>
      <c r="L475" s="2" t="s">
        <v>30</v>
      </c>
      <c r="M475" s="6" t="b">
        <v>1</v>
      </c>
      <c r="N475" s="2" t="s">
        <v>1645</v>
      </c>
      <c r="O475" s="2" t="s">
        <v>108</v>
      </c>
      <c r="P475" s="2" t="s">
        <v>109</v>
      </c>
      <c r="Q475" s="2" t="s">
        <v>34</v>
      </c>
      <c r="R475" s="2" t="s">
        <v>35</v>
      </c>
      <c r="S475" s="5">
        <v>190909.0</v>
      </c>
      <c r="T475" s="2" t="s">
        <v>378</v>
      </c>
      <c r="U475" s="2" t="s">
        <v>253</v>
      </c>
      <c r="V475" s="2" t="s">
        <v>367</v>
      </c>
      <c r="W475" s="2" t="s">
        <v>489</v>
      </c>
      <c r="X475" s="2" t="s">
        <v>1646</v>
      </c>
      <c r="Y475" s="2" t="s">
        <v>1647</v>
      </c>
    </row>
    <row r="476">
      <c r="A476" s="1" t="b">
        <v>0</v>
      </c>
      <c r="B476" s="1"/>
      <c r="C476" s="1"/>
      <c r="D476" s="1"/>
      <c r="E476" s="1" t="s">
        <v>367</v>
      </c>
      <c r="F476" s="1"/>
      <c r="G476" s="2" t="s">
        <v>27</v>
      </c>
      <c r="H476" s="3"/>
      <c r="I476" s="4" t="s">
        <v>1748</v>
      </c>
      <c r="J476" s="2" t="s">
        <v>1749</v>
      </c>
      <c r="K476" s="5">
        <v>1.0</v>
      </c>
      <c r="L476" s="2" t="s">
        <v>30</v>
      </c>
      <c r="M476" s="6" t="b">
        <v>1</v>
      </c>
      <c r="N476" s="2" t="s">
        <v>1645</v>
      </c>
      <c r="O476" s="2" t="s">
        <v>108</v>
      </c>
      <c r="P476" s="2" t="s">
        <v>109</v>
      </c>
      <c r="Q476" s="2" t="s">
        <v>34</v>
      </c>
      <c r="R476" s="2" t="s">
        <v>35</v>
      </c>
      <c r="S476" s="5">
        <v>190906.0</v>
      </c>
      <c r="T476" s="2" t="s">
        <v>378</v>
      </c>
      <c r="U476" s="2" t="s">
        <v>253</v>
      </c>
      <c r="V476" s="2" t="s">
        <v>367</v>
      </c>
      <c r="W476" s="2" t="s">
        <v>489</v>
      </c>
      <c r="X476" s="2" t="s">
        <v>1646</v>
      </c>
      <c r="Y476" s="2" t="s">
        <v>1647</v>
      </c>
    </row>
    <row r="477">
      <c r="A477" s="1" t="b">
        <v>0</v>
      </c>
      <c r="B477" s="1"/>
      <c r="C477" s="1"/>
      <c r="D477" s="1"/>
      <c r="E477" s="1" t="s">
        <v>367</v>
      </c>
      <c r="F477" s="1"/>
      <c r="G477" s="2" t="s">
        <v>27</v>
      </c>
      <c r="H477" s="3"/>
      <c r="I477" s="4" t="s">
        <v>1750</v>
      </c>
      <c r="J477" s="2" t="s">
        <v>1751</v>
      </c>
      <c r="K477" s="5">
        <v>1.0</v>
      </c>
      <c r="L477" s="2" t="s">
        <v>30</v>
      </c>
      <c r="M477" s="6" t="b">
        <v>1</v>
      </c>
      <c r="N477" s="2" t="s">
        <v>1645</v>
      </c>
      <c r="O477" s="2" t="s">
        <v>108</v>
      </c>
      <c r="P477" s="2" t="s">
        <v>109</v>
      </c>
      <c r="Q477" s="2" t="s">
        <v>34</v>
      </c>
      <c r="R477" s="2" t="s">
        <v>35</v>
      </c>
      <c r="S477" s="5">
        <v>190907.0</v>
      </c>
      <c r="T477" s="2" t="s">
        <v>378</v>
      </c>
      <c r="U477" s="2" t="s">
        <v>253</v>
      </c>
      <c r="V477" s="2" t="s">
        <v>367</v>
      </c>
      <c r="W477" s="2" t="s">
        <v>489</v>
      </c>
      <c r="X477" s="2" t="s">
        <v>1646</v>
      </c>
      <c r="Y477" s="2" t="s">
        <v>1647</v>
      </c>
    </row>
    <row r="478">
      <c r="A478" s="1" t="b">
        <v>0</v>
      </c>
      <c r="B478" s="1"/>
      <c r="C478" s="1"/>
      <c r="D478" s="1"/>
      <c r="E478" s="1" t="s">
        <v>367</v>
      </c>
      <c r="F478" s="1"/>
      <c r="G478" s="2" t="s">
        <v>27</v>
      </c>
      <c r="H478" s="3"/>
      <c r="I478" s="4" t="s">
        <v>1752</v>
      </c>
      <c r="J478" s="2" t="s">
        <v>1753</v>
      </c>
      <c r="K478" s="5">
        <v>1.0</v>
      </c>
      <c r="L478" s="2" t="s">
        <v>30</v>
      </c>
      <c r="M478" s="6" t="b">
        <v>1</v>
      </c>
      <c r="N478" s="2" t="s">
        <v>1645</v>
      </c>
      <c r="O478" s="2" t="s">
        <v>108</v>
      </c>
      <c r="P478" s="2" t="s">
        <v>109</v>
      </c>
      <c r="Q478" s="2" t="s">
        <v>34</v>
      </c>
      <c r="R478" s="2" t="s">
        <v>35</v>
      </c>
      <c r="S478" s="5">
        <v>190908.0</v>
      </c>
      <c r="T478" s="2" t="s">
        <v>378</v>
      </c>
      <c r="U478" s="2" t="s">
        <v>253</v>
      </c>
      <c r="V478" s="2" t="s">
        <v>367</v>
      </c>
      <c r="W478" s="2" t="s">
        <v>489</v>
      </c>
      <c r="X478" s="2" t="s">
        <v>1646</v>
      </c>
      <c r="Y478" s="2" t="s">
        <v>1647</v>
      </c>
    </row>
    <row r="479">
      <c r="A479" s="1" t="b">
        <v>0</v>
      </c>
      <c r="B479" s="1"/>
      <c r="C479" s="1"/>
      <c r="D479" s="1"/>
      <c r="E479" s="1" t="s">
        <v>367</v>
      </c>
      <c r="F479" s="1"/>
      <c r="G479" s="2" t="s">
        <v>27</v>
      </c>
      <c r="H479" s="3"/>
      <c r="I479" s="4" t="s">
        <v>1754</v>
      </c>
      <c r="J479" s="2" t="s">
        <v>1755</v>
      </c>
      <c r="K479" s="5">
        <v>1.0</v>
      </c>
      <c r="L479" s="2" t="s">
        <v>30</v>
      </c>
      <c r="M479" s="6" t="b">
        <v>1</v>
      </c>
      <c r="N479" s="2" t="s">
        <v>1645</v>
      </c>
      <c r="O479" s="2" t="s">
        <v>108</v>
      </c>
      <c r="P479" s="2" t="s">
        <v>109</v>
      </c>
      <c r="Q479" s="2" t="s">
        <v>34</v>
      </c>
      <c r="R479" s="2" t="s">
        <v>35</v>
      </c>
      <c r="S479" s="5">
        <v>191223.0</v>
      </c>
      <c r="T479" s="2" t="s">
        <v>378</v>
      </c>
      <c r="U479" s="2" t="s">
        <v>253</v>
      </c>
      <c r="V479" s="2" t="s">
        <v>367</v>
      </c>
      <c r="W479" s="2" t="s">
        <v>489</v>
      </c>
      <c r="X479" s="2" t="s">
        <v>1646</v>
      </c>
      <c r="Y479" s="2" t="s">
        <v>1647</v>
      </c>
    </row>
    <row r="480">
      <c r="A480" s="1" t="b">
        <v>0</v>
      </c>
      <c r="B480" s="1"/>
      <c r="C480" s="1"/>
      <c r="D480" s="1"/>
      <c r="E480" s="1" t="s">
        <v>367</v>
      </c>
      <c r="F480" s="1"/>
      <c r="G480" s="2" t="s">
        <v>27</v>
      </c>
      <c r="H480" s="3"/>
      <c r="I480" s="4" t="s">
        <v>1756</v>
      </c>
      <c r="J480" s="2" t="s">
        <v>1757</v>
      </c>
      <c r="K480" s="5">
        <v>1.0</v>
      </c>
      <c r="L480" s="2" t="s">
        <v>30</v>
      </c>
      <c r="M480" s="6" t="b">
        <v>1</v>
      </c>
      <c r="N480" s="2" t="s">
        <v>1645</v>
      </c>
      <c r="O480" s="2" t="s">
        <v>108</v>
      </c>
      <c r="P480" s="2" t="s">
        <v>109</v>
      </c>
      <c r="Q480" s="2" t="s">
        <v>34</v>
      </c>
      <c r="R480" s="2" t="s">
        <v>35</v>
      </c>
      <c r="S480" s="5">
        <v>191224.0</v>
      </c>
      <c r="T480" s="2" t="s">
        <v>378</v>
      </c>
      <c r="U480" s="2" t="s">
        <v>253</v>
      </c>
      <c r="V480" s="2" t="s">
        <v>367</v>
      </c>
      <c r="W480" s="2" t="s">
        <v>489</v>
      </c>
      <c r="X480" s="2" t="s">
        <v>1646</v>
      </c>
      <c r="Y480" s="2" t="s">
        <v>1647</v>
      </c>
    </row>
    <row r="481">
      <c r="A481" s="1" t="b">
        <v>0</v>
      </c>
      <c r="B481" s="1"/>
      <c r="C481" s="1"/>
      <c r="D481" s="1"/>
      <c r="E481" s="1" t="s">
        <v>367</v>
      </c>
      <c r="F481" s="1"/>
      <c r="G481" s="2" t="s">
        <v>27</v>
      </c>
      <c r="H481" s="3"/>
      <c r="I481" s="4" t="s">
        <v>1758</v>
      </c>
      <c r="J481" s="2" t="s">
        <v>1759</v>
      </c>
      <c r="K481" s="5">
        <v>1.0</v>
      </c>
      <c r="L481" s="2" t="s">
        <v>30</v>
      </c>
      <c r="M481" s="6" t="b">
        <v>1</v>
      </c>
      <c r="N481" s="2" t="s">
        <v>1645</v>
      </c>
      <c r="O481" s="2" t="s">
        <v>108</v>
      </c>
      <c r="P481" s="2" t="s">
        <v>109</v>
      </c>
      <c r="Q481" s="2" t="s">
        <v>34</v>
      </c>
      <c r="R481" s="2" t="s">
        <v>35</v>
      </c>
      <c r="S481" s="5">
        <v>191225.0</v>
      </c>
      <c r="T481" s="2" t="s">
        <v>378</v>
      </c>
      <c r="U481" s="2" t="s">
        <v>253</v>
      </c>
      <c r="V481" s="2" t="s">
        <v>367</v>
      </c>
      <c r="W481" s="2" t="s">
        <v>489</v>
      </c>
      <c r="X481" s="2" t="s">
        <v>1646</v>
      </c>
      <c r="Y481" s="2" t="s">
        <v>1647</v>
      </c>
    </row>
    <row r="482">
      <c r="A482" s="1" t="b">
        <v>0</v>
      </c>
      <c r="B482" s="1"/>
      <c r="C482" s="1"/>
      <c r="D482" s="1"/>
      <c r="E482" s="1" t="s">
        <v>367</v>
      </c>
      <c r="F482" s="1"/>
      <c r="G482" s="2" t="s">
        <v>27</v>
      </c>
      <c r="H482" s="3"/>
      <c r="I482" s="4" t="s">
        <v>1760</v>
      </c>
      <c r="J482" s="2" t="s">
        <v>1761</v>
      </c>
      <c r="K482" s="5">
        <v>1.0</v>
      </c>
      <c r="L482" s="2" t="s">
        <v>30</v>
      </c>
      <c r="M482" s="6" t="b">
        <v>1</v>
      </c>
      <c r="N482" s="2" t="s">
        <v>1645</v>
      </c>
      <c r="O482" s="2" t="s">
        <v>108</v>
      </c>
      <c r="P482" s="2" t="s">
        <v>109</v>
      </c>
      <c r="Q482" s="2" t="s">
        <v>34</v>
      </c>
      <c r="R482" s="2" t="s">
        <v>35</v>
      </c>
      <c r="S482" s="5">
        <v>191227.0</v>
      </c>
      <c r="T482" s="2" t="s">
        <v>378</v>
      </c>
      <c r="U482" s="2" t="s">
        <v>253</v>
      </c>
      <c r="V482" s="2" t="s">
        <v>367</v>
      </c>
      <c r="W482" s="2" t="s">
        <v>489</v>
      </c>
      <c r="X482" s="2" t="s">
        <v>1646</v>
      </c>
      <c r="Y482" s="2" t="s">
        <v>1647</v>
      </c>
    </row>
    <row r="483">
      <c r="A483" s="1" t="b">
        <v>0</v>
      </c>
      <c r="B483" s="1"/>
      <c r="C483" s="1"/>
      <c r="D483" s="1"/>
      <c r="E483" s="1" t="s">
        <v>367</v>
      </c>
      <c r="F483" s="1"/>
      <c r="G483" s="2" t="s">
        <v>27</v>
      </c>
      <c r="H483" s="3"/>
      <c r="I483" s="4" t="s">
        <v>1762</v>
      </c>
      <c r="J483" s="2" t="s">
        <v>1763</v>
      </c>
      <c r="K483" s="5">
        <v>1.0</v>
      </c>
      <c r="L483" s="2" t="s">
        <v>30</v>
      </c>
      <c r="M483" s="6" t="b">
        <v>1</v>
      </c>
      <c r="N483" s="2" t="s">
        <v>1645</v>
      </c>
      <c r="O483" s="2" t="s">
        <v>108</v>
      </c>
      <c r="P483" s="2" t="s">
        <v>109</v>
      </c>
      <c r="Q483" s="2" t="s">
        <v>34</v>
      </c>
      <c r="R483" s="2" t="s">
        <v>35</v>
      </c>
      <c r="S483" s="5">
        <v>191192.0</v>
      </c>
      <c r="T483" s="2" t="s">
        <v>378</v>
      </c>
      <c r="U483" s="2" t="s">
        <v>253</v>
      </c>
      <c r="V483" s="2" t="s">
        <v>367</v>
      </c>
      <c r="W483" s="2" t="s">
        <v>489</v>
      </c>
      <c r="X483" s="2" t="s">
        <v>1646</v>
      </c>
      <c r="Y483" s="2" t="s">
        <v>1647</v>
      </c>
    </row>
    <row r="484">
      <c r="A484" s="1" t="b">
        <v>0</v>
      </c>
      <c r="B484" s="1"/>
      <c r="C484" s="1"/>
      <c r="D484" s="1"/>
      <c r="E484" s="1" t="s">
        <v>367</v>
      </c>
      <c r="F484" s="1"/>
      <c r="G484" s="2" t="s">
        <v>27</v>
      </c>
      <c r="H484" s="3"/>
      <c r="I484" s="4" t="s">
        <v>1764</v>
      </c>
      <c r="J484" s="2" t="s">
        <v>1765</v>
      </c>
      <c r="K484" s="5">
        <v>1.0</v>
      </c>
      <c r="L484" s="2" t="s">
        <v>30</v>
      </c>
      <c r="M484" s="6" t="b">
        <v>1</v>
      </c>
      <c r="N484" s="2" t="s">
        <v>1645</v>
      </c>
      <c r="O484" s="2" t="s">
        <v>108</v>
      </c>
      <c r="P484" s="2" t="s">
        <v>109</v>
      </c>
      <c r="Q484" s="2" t="s">
        <v>34</v>
      </c>
      <c r="R484" s="2" t="s">
        <v>35</v>
      </c>
      <c r="S484" s="5">
        <v>191193.0</v>
      </c>
      <c r="T484" s="2" t="s">
        <v>378</v>
      </c>
      <c r="U484" s="2" t="s">
        <v>253</v>
      </c>
      <c r="V484" s="2" t="s">
        <v>367</v>
      </c>
      <c r="W484" s="2" t="s">
        <v>489</v>
      </c>
      <c r="X484" s="2" t="s">
        <v>1646</v>
      </c>
      <c r="Y484" s="2" t="s">
        <v>1647</v>
      </c>
    </row>
    <row r="485">
      <c r="A485" s="1" t="b">
        <v>0</v>
      </c>
      <c r="B485" s="1"/>
      <c r="C485" s="1"/>
      <c r="D485" s="1"/>
      <c r="E485" s="1" t="s">
        <v>367</v>
      </c>
      <c r="F485" s="1"/>
      <c r="G485" s="2" t="s">
        <v>27</v>
      </c>
      <c r="H485" s="3"/>
      <c r="I485" s="4" t="s">
        <v>1766</v>
      </c>
      <c r="J485" s="2" t="s">
        <v>1767</v>
      </c>
      <c r="K485" s="5">
        <v>1.0</v>
      </c>
      <c r="L485" s="2" t="s">
        <v>30</v>
      </c>
      <c r="M485" s="6" t="b">
        <v>1</v>
      </c>
      <c r="N485" s="2" t="s">
        <v>1645</v>
      </c>
      <c r="O485" s="2" t="s">
        <v>108</v>
      </c>
      <c r="P485" s="2" t="s">
        <v>109</v>
      </c>
      <c r="Q485" s="2" t="s">
        <v>34</v>
      </c>
      <c r="R485" s="2" t="s">
        <v>35</v>
      </c>
      <c r="S485" s="5">
        <v>191194.0</v>
      </c>
      <c r="T485" s="2" t="s">
        <v>378</v>
      </c>
      <c r="U485" s="2" t="s">
        <v>253</v>
      </c>
      <c r="V485" s="2" t="s">
        <v>367</v>
      </c>
      <c r="W485" s="2" t="s">
        <v>489</v>
      </c>
      <c r="X485" s="2" t="s">
        <v>1646</v>
      </c>
      <c r="Y485" s="2" t="s">
        <v>1647</v>
      </c>
    </row>
    <row r="486">
      <c r="A486" s="1" t="b">
        <v>0</v>
      </c>
      <c r="B486" s="1"/>
      <c r="C486" s="1"/>
      <c r="D486" s="1"/>
      <c r="E486" s="1" t="s">
        <v>367</v>
      </c>
      <c r="F486" s="1"/>
      <c r="G486" s="2" t="s">
        <v>27</v>
      </c>
      <c r="H486" s="3"/>
      <c r="I486" s="4" t="s">
        <v>1768</v>
      </c>
      <c r="J486" s="2" t="s">
        <v>1769</v>
      </c>
      <c r="K486" s="5">
        <v>1.0</v>
      </c>
      <c r="L486" s="2" t="s">
        <v>30</v>
      </c>
      <c r="M486" s="6" t="b">
        <v>1</v>
      </c>
      <c r="N486" s="2" t="s">
        <v>1645</v>
      </c>
      <c r="O486" s="2" t="s">
        <v>108</v>
      </c>
      <c r="P486" s="2" t="s">
        <v>109</v>
      </c>
      <c r="Q486" s="2" t="s">
        <v>34</v>
      </c>
      <c r="R486" s="2" t="s">
        <v>35</v>
      </c>
      <c r="S486" s="5">
        <v>191195.0</v>
      </c>
      <c r="T486" s="2" t="s">
        <v>378</v>
      </c>
      <c r="U486" s="2" t="s">
        <v>253</v>
      </c>
      <c r="V486" s="2" t="s">
        <v>367</v>
      </c>
      <c r="W486" s="2" t="s">
        <v>489</v>
      </c>
      <c r="X486" s="2" t="s">
        <v>1646</v>
      </c>
      <c r="Y486" s="2" t="s">
        <v>1647</v>
      </c>
    </row>
    <row r="487">
      <c r="A487" s="1" t="b">
        <v>0</v>
      </c>
      <c r="B487" s="1"/>
      <c r="C487" s="1"/>
      <c r="D487" s="1"/>
      <c r="E487" s="1" t="s">
        <v>367</v>
      </c>
      <c r="F487" s="1"/>
      <c r="G487" s="2" t="s">
        <v>27</v>
      </c>
      <c r="H487" s="3"/>
      <c r="I487" s="4" t="s">
        <v>1770</v>
      </c>
      <c r="J487" s="2" t="s">
        <v>1771</v>
      </c>
      <c r="K487" s="5">
        <v>1.0</v>
      </c>
      <c r="L487" s="2" t="s">
        <v>30</v>
      </c>
      <c r="M487" s="6" t="b">
        <v>1</v>
      </c>
      <c r="N487" s="2" t="s">
        <v>1645</v>
      </c>
      <c r="O487" s="2" t="s">
        <v>108</v>
      </c>
      <c r="P487" s="2" t="s">
        <v>109</v>
      </c>
      <c r="Q487" s="2" t="s">
        <v>34</v>
      </c>
      <c r="R487" s="2" t="s">
        <v>35</v>
      </c>
      <c r="S487" s="5">
        <v>191196.0</v>
      </c>
      <c r="T487" s="2" t="s">
        <v>378</v>
      </c>
      <c r="U487" s="2" t="s">
        <v>253</v>
      </c>
      <c r="V487" s="2" t="s">
        <v>367</v>
      </c>
      <c r="W487" s="2" t="s">
        <v>489</v>
      </c>
      <c r="X487" s="2" t="s">
        <v>1646</v>
      </c>
      <c r="Y487" s="2" t="s">
        <v>1647</v>
      </c>
    </row>
    <row r="488">
      <c r="A488" s="1" t="b">
        <v>0</v>
      </c>
      <c r="B488" s="1"/>
      <c r="C488" s="1"/>
      <c r="D488" s="1"/>
      <c r="E488" s="1" t="s">
        <v>367</v>
      </c>
      <c r="F488" s="1"/>
      <c r="G488" s="2" t="s">
        <v>27</v>
      </c>
      <c r="H488" s="3"/>
      <c r="I488" s="4" t="s">
        <v>1772</v>
      </c>
      <c r="J488" s="2" t="s">
        <v>1773</v>
      </c>
      <c r="K488" s="5">
        <v>1.0</v>
      </c>
      <c r="L488" s="2" t="s">
        <v>30</v>
      </c>
      <c r="M488" s="6" t="b">
        <v>1</v>
      </c>
      <c r="N488" s="2" t="s">
        <v>1645</v>
      </c>
      <c r="O488" s="2" t="s">
        <v>108</v>
      </c>
      <c r="P488" s="2" t="s">
        <v>109</v>
      </c>
      <c r="Q488" s="2" t="s">
        <v>34</v>
      </c>
      <c r="R488" s="2" t="s">
        <v>35</v>
      </c>
      <c r="S488" s="5">
        <v>191228.0</v>
      </c>
      <c r="T488" s="2" t="s">
        <v>378</v>
      </c>
      <c r="U488" s="2" t="s">
        <v>253</v>
      </c>
      <c r="V488" s="2" t="s">
        <v>367</v>
      </c>
      <c r="W488" s="2" t="s">
        <v>489</v>
      </c>
      <c r="X488" s="2" t="s">
        <v>1646</v>
      </c>
      <c r="Y488" s="2" t="s">
        <v>1647</v>
      </c>
    </row>
    <row r="489">
      <c r="A489" s="1" t="b">
        <v>0</v>
      </c>
      <c r="B489" s="1"/>
      <c r="C489" s="1"/>
      <c r="D489" s="1"/>
      <c r="E489" s="1" t="s">
        <v>367</v>
      </c>
      <c r="F489" s="1"/>
      <c r="G489" s="2" t="s">
        <v>27</v>
      </c>
      <c r="H489" s="3"/>
      <c r="I489" s="4" t="s">
        <v>1774</v>
      </c>
      <c r="J489" s="2" t="s">
        <v>1775</v>
      </c>
      <c r="K489" s="5">
        <v>1.0</v>
      </c>
      <c r="L489" s="2" t="s">
        <v>30</v>
      </c>
      <c r="M489" s="6" t="b">
        <v>1</v>
      </c>
      <c r="N489" s="2" t="s">
        <v>1645</v>
      </c>
      <c r="O489" s="2" t="s">
        <v>108</v>
      </c>
      <c r="P489" s="2" t="s">
        <v>109</v>
      </c>
      <c r="Q489" s="2" t="s">
        <v>34</v>
      </c>
      <c r="R489" s="2" t="s">
        <v>35</v>
      </c>
      <c r="S489" s="5">
        <v>191229.0</v>
      </c>
      <c r="T489" s="2" t="s">
        <v>378</v>
      </c>
      <c r="U489" s="2" t="s">
        <v>253</v>
      </c>
      <c r="V489" s="2" t="s">
        <v>367</v>
      </c>
      <c r="W489" s="2" t="s">
        <v>489</v>
      </c>
      <c r="X489" s="2" t="s">
        <v>1646</v>
      </c>
      <c r="Y489" s="2" t="s">
        <v>1647</v>
      </c>
    </row>
    <row r="490">
      <c r="A490" s="1" t="b">
        <v>0</v>
      </c>
      <c r="B490" s="1"/>
      <c r="C490" s="1"/>
      <c r="D490" s="1"/>
      <c r="E490" s="1" t="s">
        <v>367</v>
      </c>
      <c r="F490" s="1"/>
      <c r="G490" s="2" t="s">
        <v>27</v>
      </c>
      <c r="H490" s="3"/>
      <c r="I490" s="4" t="s">
        <v>1776</v>
      </c>
      <c r="J490" s="2" t="s">
        <v>1777</v>
      </c>
      <c r="K490" s="5">
        <v>1.0</v>
      </c>
      <c r="L490" s="2" t="s">
        <v>30</v>
      </c>
      <c r="M490" s="6" t="b">
        <v>1</v>
      </c>
      <c r="N490" s="2" t="s">
        <v>1645</v>
      </c>
      <c r="O490" s="2" t="s">
        <v>108</v>
      </c>
      <c r="P490" s="2" t="s">
        <v>109</v>
      </c>
      <c r="Q490" s="2" t="s">
        <v>34</v>
      </c>
      <c r="R490" s="2" t="s">
        <v>35</v>
      </c>
      <c r="S490" s="5">
        <v>191197.0</v>
      </c>
      <c r="T490" s="2" t="s">
        <v>378</v>
      </c>
      <c r="U490" s="2" t="s">
        <v>253</v>
      </c>
      <c r="V490" s="2" t="s">
        <v>367</v>
      </c>
      <c r="W490" s="2" t="s">
        <v>489</v>
      </c>
      <c r="X490" s="2" t="s">
        <v>1646</v>
      </c>
      <c r="Y490" s="2" t="s">
        <v>1647</v>
      </c>
    </row>
    <row r="491">
      <c r="A491" s="1" t="b">
        <v>0</v>
      </c>
      <c r="B491" s="1"/>
      <c r="C491" s="1"/>
      <c r="D491" s="1"/>
      <c r="E491" s="1" t="s">
        <v>367</v>
      </c>
      <c r="F491" s="1"/>
      <c r="G491" s="2" t="s">
        <v>27</v>
      </c>
      <c r="H491" s="3"/>
      <c r="I491" s="4" t="s">
        <v>1778</v>
      </c>
      <c r="J491" s="2" t="s">
        <v>1779</v>
      </c>
      <c r="K491" s="5">
        <v>1.0</v>
      </c>
      <c r="L491" s="2" t="s">
        <v>30</v>
      </c>
      <c r="M491" s="6" t="b">
        <v>1</v>
      </c>
      <c r="N491" s="2" t="s">
        <v>1645</v>
      </c>
      <c r="O491" s="2" t="s">
        <v>108</v>
      </c>
      <c r="P491" s="2" t="s">
        <v>109</v>
      </c>
      <c r="Q491" s="2" t="s">
        <v>34</v>
      </c>
      <c r="R491" s="2" t="s">
        <v>35</v>
      </c>
      <c r="S491" s="5">
        <v>191198.0</v>
      </c>
      <c r="T491" s="2" t="s">
        <v>378</v>
      </c>
      <c r="U491" s="2" t="s">
        <v>253</v>
      </c>
      <c r="V491" s="2" t="s">
        <v>367</v>
      </c>
      <c r="W491" s="2" t="s">
        <v>489</v>
      </c>
      <c r="X491" s="2" t="s">
        <v>1646</v>
      </c>
      <c r="Y491" s="2" t="s">
        <v>1647</v>
      </c>
    </row>
    <row r="492">
      <c r="A492" s="1" t="b">
        <v>0</v>
      </c>
      <c r="B492" s="1"/>
      <c r="C492" s="1"/>
      <c r="D492" s="1"/>
      <c r="E492" s="1" t="s">
        <v>367</v>
      </c>
      <c r="F492" s="1"/>
      <c r="G492" s="2" t="s">
        <v>27</v>
      </c>
      <c r="H492" s="3"/>
      <c r="I492" s="4" t="s">
        <v>1780</v>
      </c>
      <c r="J492" s="2" t="s">
        <v>1781</v>
      </c>
      <c r="K492" s="5">
        <v>1.0</v>
      </c>
      <c r="L492" s="2" t="s">
        <v>30</v>
      </c>
      <c r="M492" s="6" t="b">
        <v>1</v>
      </c>
      <c r="N492" s="2" t="s">
        <v>1645</v>
      </c>
      <c r="O492" s="2" t="s">
        <v>108</v>
      </c>
      <c r="P492" s="2" t="s">
        <v>109</v>
      </c>
      <c r="Q492" s="2" t="s">
        <v>34</v>
      </c>
      <c r="R492" s="2" t="s">
        <v>35</v>
      </c>
      <c r="S492" s="5">
        <v>191199.0</v>
      </c>
      <c r="T492" s="2" t="s">
        <v>378</v>
      </c>
      <c r="U492" s="2" t="s">
        <v>253</v>
      </c>
      <c r="V492" s="2" t="s">
        <v>367</v>
      </c>
      <c r="W492" s="2" t="s">
        <v>489</v>
      </c>
      <c r="X492" s="2" t="s">
        <v>1646</v>
      </c>
      <c r="Y492" s="2" t="s">
        <v>1647</v>
      </c>
    </row>
    <row r="493">
      <c r="A493" s="1" t="b">
        <v>0</v>
      </c>
      <c r="B493" s="1"/>
      <c r="C493" s="1"/>
      <c r="D493" s="1"/>
      <c r="E493" s="1" t="s">
        <v>367</v>
      </c>
      <c r="F493" s="1"/>
      <c r="G493" s="2" t="s">
        <v>27</v>
      </c>
      <c r="H493" s="3"/>
      <c r="I493" s="4" t="s">
        <v>1782</v>
      </c>
      <c r="J493" s="2" t="s">
        <v>1783</v>
      </c>
      <c r="K493" s="5">
        <v>1.0</v>
      </c>
      <c r="L493" s="2" t="s">
        <v>30</v>
      </c>
      <c r="M493" s="6" t="b">
        <v>1</v>
      </c>
      <c r="N493" s="2" t="s">
        <v>1645</v>
      </c>
      <c r="O493" s="2" t="s">
        <v>108</v>
      </c>
      <c r="P493" s="2" t="s">
        <v>109</v>
      </c>
      <c r="Q493" s="2" t="s">
        <v>34</v>
      </c>
      <c r="R493" s="2" t="s">
        <v>35</v>
      </c>
      <c r="S493" s="5">
        <v>191186.0</v>
      </c>
      <c r="T493" s="2" t="s">
        <v>378</v>
      </c>
      <c r="U493" s="2" t="s">
        <v>253</v>
      </c>
      <c r="V493" s="2" t="s">
        <v>367</v>
      </c>
      <c r="W493" s="2" t="s">
        <v>489</v>
      </c>
      <c r="X493" s="2" t="s">
        <v>1646</v>
      </c>
      <c r="Y493" s="2" t="s">
        <v>1647</v>
      </c>
    </row>
    <row r="494">
      <c r="A494" s="1" t="b">
        <v>0</v>
      </c>
      <c r="B494" s="1"/>
      <c r="C494" s="1"/>
      <c r="D494" s="1"/>
      <c r="E494" s="1" t="s">
        <v>367</v>
      </c>
      <c r="F494" s="1"/>
      <c r="G494" s="2" t="s">
        <v>27</v>
      </c>
      <c r="H494" s="3"/>
      <c r="I494" s="4" t="s">
        <v>1784</v>
      </c>
      <c r="J494" s="2" t="s">
        <v>1785</v>
      </c>
      <c r="K494" s="5">
        <v>1.0</v>
      </c>
      <c r="L494" s="2" t="s">
        <v>30</v>
      </c>
      <c r="M494" s="6" t="b">
        <v>1</v>
      </c>
      <c r="N494" s="2" t="s">
        <v>1645</v>
      </c>
      <c r="O494" s="2" t="s">
        <v>108</v>
      </c>
      <c r="P494" s="2" t="s">
        <v>109</v>
      </c>
      <c r="Q494" s="2" t="s">
        <v>34</v>
      </c>
      <c r="R494" s="2" t="s">
        <v>35</v>
      </c>
      <c r="S494" s="5">
        <v>191187.0</v>
      </c>
      <c r="T494" s="2" t="s">
        <v>378</v>
      </c>
      <c r="U494" s="2" t="s">
        <v>253</v>
      </c>
      <c r="V494" s="2" t="s">
        <v>367</v>
      </c>
      <c r="W494" s="2" t="s">
        <v>489</v>
      </c>
      <c r="X494" s="2" t="s">
        <v>1646</v>
      </c>
      <c r="Y494" s="2" t="s">
        <v>1647</v>
      </c>
    </row>
    <row r="495">
      <c r="A495" s="1" t="b">
        <v>0</v>
      </c>
      <c r="B495" s="1"/>
      <c r="C495" s="1"/>
      <c r="D495" s="1"/>
      <c r="E495" s="1" t="s">
        <v>367</v>
      </c>
      <c r="F495" s="1"/>
      <c r="G495" s="2" t="s">
        <v>27</v>
      </c>
      <c r="H495" s="3"/>
      <c r="I495" s="4" t="s">
        <v>1786</v>
      </c>
      <c r="J495" s="2" t="s">
        <v>1787</v>
      </c>
      <c r="K495" s="5">
        <v>1.0</v>
      </c>
      <c r="L495" s="2" t="s">
        <v>30</v>
      </c>
      <c r="M495" s="6" t="b">
        <v>1</v>
      </c>
      <c r="N495" s="2" t="s">
        <v>1645</v>
      </c>
      <c r="O495" s="2" t="s">
        <v>108</v>
      </c>
      <c r="P495" s="2" t="s">
        <v>109</v>
      </c>
      <c r="Q495" s="2" t="s">
        <v>34</v>
      </c>
      <c r="R495" s="2" t="s">
        <v>35</v>
      </c>
      <c r="S495" s="5">
        <v>191185.0</v>
      </c>
      <c r="T495" s="2" t="s">
        <v>378</v>
      </c>
      <c r="U495" s="2" t="s">
        <v>253</v>
      </c>
      <c r="V495" s="2" t="s">
        <v>367</v>
      </c>
      <c r="W495" s="2" t="s">
        <v>489</v>
      </c>
      <c r="X495" s="2" t="s">
        <v>1646</v>
      </c>
      <c r="Y495" s="2" t="s">
        <v>1647</v>
      </c>
    </row>
    <row r="496">
      <c r="A496" s="1" t="b">
        <v>0</v>
      </c>
      <c r="B496" s="1"/>
      <c r="C496" s="1"/>
      <c r="D496" s="1"/>
      <c r="E496" s="1" t="s">
        <v>367</v>
      </c>
      <c r="F496" s="1"/>
      <c r="G496" s="2" t="s">
        <v>27</v>
      </c>
      <c r="H496" s="3"/>
      <c r="I496" s="4" t="s">
        <v>1788</v>
      </c>
      <c r="J496" s="2" t="s">
        <v>1789</v>
      </c>
      <c r="K496" s="5">
        <v>1.0</v>
      </c>
      <c r="L496" s="2" t="s">
        <v>30</v>
      </c>
      <c r="M496" s="6" t="b">
        <v>1</v>
      </c>
      <c r="N496" s="2" t="s">
        <v>1645</v>
      </c>
      <c r="O496" s="2" t="s">
        <v>108</v>
      </c>
      <c r="P496" s="2" t="s">
        <v>109</v>
      </c>
      <c r="Q496" s="2" t="s">
        <v>34</v>
      </c>
      <c r="R496" s="2" t="s">
        <v>35</v>
      </c>
      <c r="S496" s="5">
        <v>191184.0</v>
      </c>
      <c r="T496" s="2" t="s">
        <v>378</v>
      </c>
      <c r="U496" s="2" t="s">
        <v>253</v>
      </c>
      <c r="V496" s="2" t="s">
        <v>367</v>
      </c>
      <c r="W496" s="2" t="s">
        <v>489</v>
      </c>
      <c r="X496" s="2" t="s">
        <v>1646</v>
      </c>
      <c r="Y496" s="2" t="s">
        <v>1647</v>
      </c>
    </row>
    <row r="497">
      <c r="A497" s="1" t="b">
        <v>0</v>
      </c>
      <c r="B497" s="1"/>
      <c r="C497" s="1"/>
      <c r="D497" s="1"/>
      <c r="E497" s="1" t="s">
        <v>367</v>
      </c>
      <c r="F497" s="1"/>
      <c r="G497" s="2" t="s">
        <v>27</v>
      </c>
      <c r="H497" s="3"/>
      <c r="I497" s="4" t="s">
        <v>1790</v>
      </c>
      <c r="J497" s="2" t="s">
        <v>1791</v>
      </c>
      <c r="K497" s="5">
        <v>1.0</v>
      </c>
      <c r="L497" s="2" t="s">
        <v>30</v>
      </c>
      <c r="M497" s="6" t="b">
        <v>1</v>
      </c>
      <c r="N497" s="2" t="s">
        <v>1645</v>
      </c>
      <c r="O497" s="2" t="s">
        <v>108</v>
      </c>
      <c r="P497" s="2" t="s">
        <v>109</v>
      </c>
      <c r="Q497" s="2" t="s">
        <v>34</v>
      </c>
      <c r="R497" s="2" t="s">
        <v>35</v>
      </c>
      <c r="S497" s="5">
        <v>191175.0</v>
      </c>
      <c r="T497" s="2" t="s">
        <v>378</v>
      </c>
      <c r="U497" s="2" t="s">
        <v>253</v>
      </c>
      <c r="V497" s="2" t="s">
        <v>367</v>
      </c>
      <c r="W497" s="2" t="s">
        <v>489</v>
      </c>
      <c r="X497" s="2" t="s">
        <v>1646</v>
      </c>
      <c r="Y497" s="2" t="s">
        <v>1647</v>
      </c>
    </row>
    <row r="498">
      <c r="A498" s="1" t="b">
        <v>0</v>
      </c>
      <c r="B498" s="1"/>
      <c r="C498" s="1"/>
      <c r="D498" s="1"/>
      <c r="E498" s="1" t="s">
        <v>367</v>
      </c>
      <c r="F498" s="1"/>
      <c r="G498" s="2" t="s">
        <v>27</v>
      </c>
      <c r="H498" s="3"/>
      <c r="I498" s="4" t="s">
        <v>1792</v>
      </c>
      <c r="J498" s="2" t="s">
        <v>1793</v>
      </c>
      <c r="K498" s="5">
        <v>1.0</v>
      </c>
      <c r="L498" s="2" t="s">
        <v>30</v>
      </c>
      <c r="M498" s="6" t="b">
        <v>1</v>
      </c>
      <c r="N498" s="2" t="s">
        <v>1645</v>
      </c>
      <c r="O498" s="2" t="s">
        <v>108</v>
      </c>
      <c r="P498" s="2" t="s">
        <v>109</v>
      </c>
      <c r="Q498" s="2" t="s">
        <v>34</v>
      </c>
      <c r="R498" s="2" t="s">
        <v>35</v>
      </c>
      <c r="S498" s="5">
        <v>191171.0</v>
      </c>
      <c r="T498" s="2" t="s">
        <v>378</v>
      </c>
      <c r="U498" s="2" t="s">
        <v>253</v>
      </c>
      <c r="V498" s="2" t="s">
        <v>367</v>
      </c>
      <c r="W498" s="2" t="s">
        <v>489</v>
      </c>
      <c r="X498" s="2" t="s">
        <v>1646</v>
      </c>
      <c r="Y498" s="2" t="s">
        <v>1647</v>
      </c>
    </row>
    <row r="499">
      <c r="A499" s="1" t="b">
        <v>0</v>
      </c>
      <c r="B499" s="1"/>
      <c r="C499" s="1"/>
      <c r="D499" s="1"/>
      <c r="E499" s="1" t="s">
        <v>367</v>
      </c>
      <c r="F499" s="1"/>
      <c r="G499" s="2" t="s">
        <v>27</v>
      </c>
      <c r="H499" s="3"/>
      <c r="I499" s="4" t="s">
        <v>1794</v>
      </c>
      <c r="J499" s="2" t="s">
        <v>1795</v>
      </c>
      <c r="K499" s="5">
        <v>1.0</v>
      </c>
      <c r="L499" s="2" t="s">
        <v>30</v>
      </c>
      <c r="M499" s="6" t="b">
        <v>1</v>
      </c>
      <c r="N499" s="2" t="s">
        <v>1645</v>
      </c>
      <c r="O499" s="2" t="s">
        <v>108</v>
      </c>
      <c r="P499" s="2" t="s">
        <v>109</v>
      </c>
      <c r="Q499" s="2" t="s">
        <v>34</v>
      </c>
      <c r="R499" s="2" t="s">
        <v>35</v>
      </c>
      <c r="S499" s="5">
        <v>191174.0</v>
      </c>
      <c r="T499" s="2" t="s">
        <v>378</v>
      </c>
      <c r="U499" s="2" t="s">
        <v>253</v>
      </c>
      <c r="V499" s="2" t="s">
        <v>367</v>
      </c>
      <c r="W499" s="2" t="s">
        <v>489</v>
      </c>
      <c r="X499" s="2" t="s">
        <v>1646</v>
      </c>
      <c r="Y499" s="2" t="s">
        <v>1647</v>
      </c>
    </row>
    <row r="500">
      <c r="A500" s="1" t="b">
        <v>0</v>
      </c>
      <c r="B500" s="1"/>
      <c r="C500" s="1"/>
      <c r="D500" s="1"/>
      <c r="E500" s="1" t="s">
        <v>367</v>
      </c>
      <c r="F500" s="1"/>
      <c r="G500" s="2" t="s">
        <v>27</v>
      </c>
      <c r="H500" s="3"/>
      <c r="I500" s="4" t="s">
        <v>1796</v>
      </c>
      <c r="J500" s="2" t="s">
        <v>1797</v>
      </c>
      <c r="K500" s="5">
        <v>1.0</v>
      </c>
      <c r="L500" s="2" t="s">
        <v>30</v>
      </c>
      <c r="M500" s="6" t="b">
        <v>1</v>
      </c>
      <c r="N500" s="2" t="s">
        <v>1645</v>
      </c>
      <c r="O500" s="2" t="s">
        <v>108</v>
      </c>
      <c r="P500" s="2" t="s">
        <v>109</v>
      </c>
      <c r="Q500" s="2" t="s">
        <v>34</v>
      </c>
      <c r="R500" s="2" t="s">
        <v>35</v>
      </c>
      <c r="S500" s="5">
        <v>191173.0</v>
      </c>
      <c r="T500" s="2" t="s">
        <v>378</v>
      </c>
      <c r="U500" s="2" t="s">
        <v>253</v>
      </c>
      <c r="V500" s="2" t="s">
        <v>367</v>
      </c>
      <c r="W500" s="2" t="s">
        <v>489</v>
      </c>
      <c r="X500" s="2" t="s">
        <v>1646</v>
      </c>
      <c r="Y500" s="2" t="s">
        <v>1647</v>
      </c>
    </row>
    <row r="501">
      <c r="A501" s="1" t="b">
        <v>0</v>
      </c>
      <c r="B501" s="1"/>
      <c r="C501" s="1"/>
      <c r="D501" s="1"/>
      <c r="E501" s="1" t="s">
        <v>367</v>
      </c>
      <c r="F501" s="1"/>
      <c r="G501" s="2" t="s">
        <v>27</v>
      </c>
      <c r="H501" s="3"/>
      <c r="I501" s="4" t="s">
        <v>1798</v>
      </c>
      <c r="J501" s="2" t="s">
        <v>1799</v>
      </c>
      <c r="K501" s="5">
        <v>1.0</v>
      </c>
      <c r="L501" s="2" t="s">
        <v>30</v>
      </c>
      <c r="M501" s="6" t="b">
        <v>1</v>
      </c>
      <c r="N501" s="2" t="s">
        <v>1645</v>
      </c>
      <c r="O501" s="2" t="s">
        <v>108</v>
      </c>
      <c r="P501" s="2" t="s">
        <v>109</v>
      </c>
      <c r="Q501" s="2" t="s">
        <v>34</v>
      </c>
      <c r="R501" s="2" t="s">
        <v>35</v>
      </c>
      <c r="S501" s="5">
        <v>191176.0</v>
      </c>
      <c r="T501" s="2" t="s">
        <v>378</v>
      </c>
      <c r="U501" s="2" t="s">
        <v>253</v>
      </c>
      <c r="V501" s="2" t="s">
        <v>367</v>
      </c>
      <c r="W501" s="2" t="s">
        <v>489</v>
      </c>
      <c r="X501" s="2" t="s">
        <v>1646</v>
      </c>
      <c r="Y501" s="2" t="s">
        <v>1647</v>
      </c>
    </row>
    <row r="502">
      <c r="A502" s="1" t="b">
        <v>0</v>
      </c>
      <c r="B502" s="1"/>
      <c r="C502" s="1"/>
      <c r="D502" s="1"/>
      <c r="E502" s="1" t="s">
        <v>367</v>
      </c>
      <c r="F502" s="1"/>
      <c r="G502" s="2" t="s">
        <v>27</v>
      </c>
      <c r="H502" s="3"/>
      <c r="I502" s="4" t="s">
        <v>1800</v>
      </c>
      <c r="J502" s="2" t="s">
        <v>1801</v>
      </c>
      <c r="K502" s="5">
        <v>1.0</v>
      </c>
      <c r="L502" s="2" t="s">
        <v>30</v>
      </c>
      <c r="M502" s="6" t="b">
        <v>1</v>
      </c>
      <c r="N502" s="2" t="s">
        <v>1645</v>
      </c>
      <c r="O502" s="2" t="s">
        <v>108</v>
      </c>
      <c r="P502" s="2" t="s">
        <v>109</v>
      </c>
      <c r="Q502" s="2" t="s">
        <v>34</v>
      </c>
      <c r="R502" s="2" t="s">
        <v>35</v>
      </c>
      <c r="S502" s="5">
        <v>191183.0</v>
      </c>
      <c r="T502" s="2" t="s">
        <v>378</v>
      </c>
      <c r="U502" s="2" t="s">
        <v>253</v>
      </c>
      <c r="V502" s="2" t="s">
        <v>367</v>
      </c>
      <c r="W502" s="2" t="s">
        <v>489</v>
      </c>
      <c r="X502" s="2" t="s">
        <v>1646</v>
      </c>
      <c r="Y502" s="2" t="s">
        <v>1647</v>
      </c>
    </row>
    <row r="503">
      <c r="A503" s="1" t="b">
        <v>0</v>
      </c>
      <c r="B503" s="1"/>
      <c r="C503" s="1"/>
      <c r="D503" s="1"/>
      <c r="E503" s="1" t="s">
        <v>367</v>
      </c>
      <c r="F503" s="1"/>
      <c r="G503" s="2" t="s">
        <v>27</v>
      </c>
      <c r="H503" s="3"/>
      <c r="I503" s="4" t="s">
        <v>1802</v>
      </c>
      <c r="J503" s="2" t="s">
        <v>1803</v>
      </c>
      <c r="K503" s="5">
        <v>1.0</v>
      </c>
      <c r="L503" s="2" t="s">
        <v>30</v>
      </c>
      <c r="M503" s="6" t="b">
        <v>1</v>
      </c>
      <c r="N503" s="2" t="s">
        <v>1645</v>
      </c>
      <c r="O503" s="2" t="s">
        <v>108</v>
      </c>
      <c r="P503" s="2" t="s">
        <v>109</v>
      </c>
      <c r="Q503" s="2" t="s">
        <v>34</v>
      </c>
      <c r="R503" s="2" t="s">
        <v>35</v>
      </c>
      <c r="S503" s="5">
        <v>191182.0</v>
      </c>
      <c r="T503" s="2" t="s">
        <v>378</v>
      </c>
      <c r="U503" s="2" t="s">
        <v>253</v>
      </c>
      <c r="V503" s="2" t="s">
        <v>367</v>
      </c>
      <c r="W503" s="2" t="s">
        <v>489</v>
      </c>
      <c r="X503" s="2" t="s">
        <v>1646</v>
      </c>
      <c r="Y503" s="2" t="s">
        <v>1647</v>
      </c>
    </row>
    <row r="504">
      <c r="A504" s="1" t="b">
        <v>0</v>
      </c>
      <c r="B504" s="1"/>
      <c r="C504" s="1"/>
      <c r="D504" s="1"/>
      <c r="E504" s="1" t="s">
        <v>367</v>
      </c>
      <c r="F504" s="1"/>
      <c r="G504" s="2" t="s">
        <v>27</v>
      </c>
      <c r="H504" s="3"/>
      <c r="I504" s="4" t="s">
        <v>1804</v>
      </c>
      <c r="J504" s="2" t="s">
        <v>1805</v>
      </c>
      <c r="K504" s="5">
        <v>1.0</v>
      </c>
      <c r="L504" s="2" t="s">
        <v>30</v>
      </c>
      <c r="M504" s="6" t="b">
        <v>1</v>
      </c>
      <c r="N504" s="2" t="s">
        <v>1645</v>
      </c>
      <c r="O504" s="2" t="s">
        <v>108</v>
      </c>
      <c r="P504" s="2" t="s">
        <v>109</v>
      </c>
      <c r="Q504" s="2" t="s">
        <v>34</v>
      </c>
      <c r="R504" s="2" t="s">
        <v>35</v>
      </c>
      <c r="S504" s="5">
        <v>191180.0</v>
      </c>
      <c r="T504" s="2" t="s">
        <v>378</v>
      </c>
      <c r="U504" s="2" t="s">
        <v>253</v>
      </c>
      <c r="V504" s="2" t="s">
        <v>367</v>
      </c>
      <c r="W504" s="2" t="s">
        <v>489</v>
      </c>
      <c r="X504" s="2" t="s">
        <v>1646</v>
      </c>
      <c r="Y504" s="2" t="s">
        <v>1647</v>
      </c>
    </row>
    <row r="505">
      <c r="A505" s="1" t="b">
        <v>0</v>
      </c>
      <c r="B505" s="1"/>
      <c r="C505" s="1"/>
      <c r="D505" s="1"/>
      <c r="E505" s="1" t="s">
        <v>367</v>
      </c>
      <c r="F505" s="1"/>
      <c r="G505" s="2" t="s">
        <v>27</v>
      </c>
      <c r="H505" s="3"/>
      <c r="I505" s="4" t="s">
        <v>1806</v>
      </c>
      <c r="J505" s="2" t="s">
        <v>1807</v>
      </c>
      <c r="K505" s="5">
        <v>1.0</v>
      </c>
      <c r="L505" s="2" t="s">
        <v>30</v>
      </c>
      <c r="M505" s="6" t="b">
        <v>1</v>
      </c>
      <c r="N505" s="2" t="s">
        <v>1645</v>
      </c>
      <c r="O505" s="2" t="s">
        <v>108</v>
      </c>
      <c r="P505" s="2" t="s">
        <v>109</v>
      </c>
      <c r="Q505" s="2" t="s">
        <v>34</v>
      </c>
      <c r="R505" s="2" t="s">
        <v>35</v>
      </c>
      <c r="S505" s="5">
        <v>191178.0</v>
      </c>
      <c r="T505" s="2" t="s">
        <v>378</v>
      </c>
      <c r="U505" s="2" t="s">
        <v>253</v>
      </c>
      <c r="V505" s="2" t="s">
        <v>367</v>
      </c>
      <c r="W505" s="2" t="s">
        <v>489</v>
      </c>
      <c r="X505" s="2" t="s">
        <v>1646</v>
      </c>
      <c r="Y505" s="2" t="s">
        <v>1647</v>
      </c>
    </row>
    <row r="506">
      <c r="A506" s="1" t="b">
        <v>0</v>
      </c>
      <c r="B506" s="1"/>
      <c r="C506" s="1"/>
      <c r="D506" s="1"/>
      <c r="E506" s="1" t="s">
        <v>367</v>
      </c>
      <c r="F506" s="1"/>
      <c r="G506" s="2" t="s">
        <v>27</v>
      </c>
      <c r="H506" s="3"/>
      <c r="I506" s="4" t="s">
        <v>1808</v>
      </c>
      <c r="J506" s="2" t="s">
        <v>1809</v>
      </c>
      <c r="K506" s="5">
        <v>1.0</v>
      </c>
      <c r="L506" s="2" t="s">
        <v>30</v>
      </c>
      <c r="M506" s="6" t="b">
        <v>1</v>
      </c>
      <c r="N506" s="2" t="s">
        <v>1645</v>
      </c>
      <c r="O506" s="2" t="s">
        <v>108</v>
      </c>
      <c r="P506" s="2" t="s">
        <v>109</v>
      </c>
      <c r="Q506" s="2" t="s">
        <v>34</v>
      </c>
      <c r="R506" s="2" t="s">
        <v>35</v>
      </c>
      <c r="S506" s="5">
        <v>191177.0</v>
      </c>
      <c r="T506" s="2" t="s">
        <v>378</v>
      </c>
      <c r="U506" s="2" t="s">
        <v>253</v>
      </c>
      <c r="V506" s="2" t="s">
        <v>367</v>
      </c>
      <c r="W506" s="2" t="s">
        <v>489</v>
      </c>
      <c r="X506" s="2" t="s">
        <v>1646</v>
      </c>
      <c r="Y506" s="2" t="s">
        <v>1647</v>
      </c>
    </row>
    <row r="507">
      <c r="A507" s="1" t="b">
        <v>0</v>
      </c>
      <c r="B507" s="1"/>
      <c r="C507" s="1"/>
      <c r="D507" s="1"/>
      <c r="E507" s="1" t="s">
        <v>367</v>
      </c>
      <c r="F507" s="1"/>
      <c r="G507" s="2" t="s">
        <v>27</v>
      </c>
      <c r="H507" s="3"/>
      <c r="I507" s="4" t="s">
        <v>1810</v>
      </c>
      <c r="J507" s="2" t="s">
        <v>1811</v>
      </c>
      <c r="K507" s="5">
        <v>1.0</v>
      </c>
      <c r="L507" s="2" t="s">
        <v>30</v>
      </c>
      <c r="M507" s="6" t="b">
        <v>1</v>
      </c>
      <c r="N507" s="2" t="s">
        <v>1645</v>
      </c>
      <c r="O507" s="2" t="s">
        <v>108</v>
      </c>
      <c r="P507" s="2" t="s">
        <v>109</v>
      </c>
      <c r="Q507" s="2" t="s">
        <v>34</v>
      </c>
      <c r="R507" s="2" t="s">
        <v>35</v>
      </c>
      <c r="S507" s="5">
        <v>191179.0</v>
      </c>
      <c r="T507" s="2" t="s">
        <v>378</v>
      </c>
      <c r="U507" s="2" t="s">
        <v>253</v>
      </c>
      <c r="V507" s="2" t="s">
        <v>367</v>
      </c>
      <c r="W507" s="2" t="s">
        <v>489</v>
      </c>
      <c r="X507" s="2" t="s">
        <v>1646</v>
      </c>
      <c r="Y507" s="2" t="s">
        <v>1647</v>
      </c>
    </row>
    <row r="508">
      <c r="A508" s="1" t="b">
        <v>0</v>
      </c>
      <c r="B508" s="1"/>
      <c r="C508" s="1"/>
      <c r="D508" s="1"/>
      <c r="E508" s="1" t="s">
        <v>367</v>
      </c>
      <c r="F508" s="1"/>
      <c r="G508" s="2" t="s">
        <v>27</v>
      </c>
      <c r="H508" s="3"/>
      <c r="I508" s="4" t="s">
        <v>1812</v>
      </c>
      <c r="J508" s="2" t="s">
        <v>1813</v>
      </c>
      <c r="K508" s="5">
        <v>1.0</v>
      </c>
      <c r="L508" s="2" t="s">
        <v>30</v>
      </c>
      <c r="M508" s="6" t="b">
        <v>1</v>
      </c>
      <c r="N508" s="2" t="s">
        <v>1645</v>
      </c>
      <c r="O508" s="2" t="s">
        <v>108</v>
      </c>
      <c r="P508" s="2" t="s">
        <v>109</v>
      </c>
      <c r="Q508" s="2" t="s">
        <v>34</v>
      </c>
      <c r="R508" s="2" t="s">
        <v>35</v>
      </c>
      <c r="S508" s="5">
        <v>192869.0</v>
      </c>
      <c r="T508" s="2" t="s">
        <v>378</v>
      </c>
      <c r="U508" s="2" t="s">
        <v>253</v>
      </c>
      <c r="V508" s="2" t="s">
        <v>367</v>
      </c>
      <c r="W508" s="2" t="s">
        <v>489</v>
      </c>
      <c r="X508" s="2" t="s">
        <v>1646</v>
      </c>
      <c r="Y508" s="2" t="s">
        <v>1647</v>
      </c>
    </row>
    <row r="509">
      <c r="A509" s="1" t="b">
        <v>0</v>
      </c>
      <c r="B509" s="1"/>
      <c r="C509" s="1"/>
      <c r="D509" s="1"/>
      <c r="E509" s="1" t="s">
        <v>367</v>
      </c>
      <c r="F509" s="1"/>
      <c r="G509" s="2" t="s">
        <v>27</v>
      </c>
      <c r="H509" s="3"/>
      <c r="I509" s="4" t="s">
        <v>1814</v>
      </c>
      <c r="J509" s="2" t="s">
        <v>1815</v>
      </c>
      <c r="K509" s="5">
        <v>1.0</v>
      </c>
      <c r="L509" s="2" t="s">
        <v>30</v>
      </c>
      <c r="M509" s="6" t="b">
        <v>1</v>
      </c>
      <c r="N509" s="2" t="s">
        <v>1645</v>
      </c>
      <c r="O509" s="2" t="s">
        <v>108</v>
      </c>
      <c r="P509" s="2" t="s">
        <v>109</v>
      </c>
      <c r="Q509" s="2" t="s">
        <v>34</v>
      </c>
      <c r="R509" s="2" t="s">
        <v>35</v>
      </c>
      <c r="S509" s="5">
        <v>192868.0</v>
      </c>
      <c r="T509" s="2" t="s">
        <v>378</v>
      </c>
      <c r="U509" s="2" t="s">
        <v>253</v>
      </c>
      <c r="V509" s="2" t="s">
        <v>367</v>
      </c>
      <c r="W509" s="2" t="s">
        <v>489</v>
      </c>
      <c r="X509" s="2" t="s">
        <v>1646</v>
      </c>
      <c r="Y509" s="2" t="s">
        <v>1647</v>
      </c>
    </row>
    <row r="510">
      <c r="A510" s="1" t="b">
        <v>0</v>
      </c>
      <c r="B510" s="1"/>
      <c r="C510" s="1"/>
      <c r="D510" s="1"/>
      <c r="E510" s="1" t="s">
        <v>367</v>
      </c>
      <c r="F510" s="1"/>
      <c r="G510" s="2" t="s">
        <v>27</v>
      </c>
      <c r="H510" s="3"/>
      <c r="I510" s="4" t="s">
        <v>1816</v>
      </c>
      <c r="J510" s="2" t="s">
        <v>1817</v>
      </c>
      <c r="K510" s="5">
        <v>1.0</v>
      </c>
      <c r="L510" s="2" t="s">
        <v>30</v>
      </c>
      <c r="M510" s="6" t="b">
        <v>1</v>
      </c>
      <c r="N510" s="2" t="s">
        <v>1645</v>
      </c>
      <c r="O510" s="2" t="s">
        <v>108</v>
      </c>
      <c r="P510" s="2" t="s">
        <v>109</v>
      </c>
      <c r="Q510" s="2" t="s">
        <v>34</v>
      </c>
      <c r="R510" s="2" t="s">
        <v>35</v>
      </c>
      <c r="S510" s="5">
        <v>192867.0</v>
      </c>
      <c r="T510" s="2" t="s">
        <v>378</v>
      </c>
      <c r="U510" s="2" t="s">
        <v>253</v>
      </c>
      <c r="V510" s="2" t="s">
        <v>367</v>
      </c>
      <c r="W510" s="2" t="s">
        <v>489</v>
      </c>
      <c r="X510" s="2" t="s">
        <v>1646</v>
      </c>
      <c r="Y510" s="2" t="s">
        <v>1647</v>
      </c>
    </row>
    <row r="511">
      <c r="A511" s="1" t="b">
        <v>0</v>
      </c>
      <c r="B511" s="1"/>
      <c r="C511" s="1"/>
      <c r="D511" s="1"/>
      <c r="E511" s="1" t="s">
        <v>367</v>
      </c>
      <c r="F511" s="1"/>
      <c r="G511" s="2" t="s">
        <v>27</v>
      </c>
      <c r="H511" s="3"/>
      <c r="I511" s="4" t="s">
        <v>1818</v>
      </c>
      <c r="J511" s="2" t="s">
        <v>1819</v>
      </c>
      <c r="K511" s="5">
        <v>1.0</v>
      </c>
      <c r="L511" s="2" t="s">
        <v>30</v>
      </c>
      <c r="M511" s="6" t="b">
        <v>1</v>
      </c>
      <c r="N511" s="2" t="s">
        <v>1645</v>
      </c>
      <c r="O511" s="2" t="s">
        <v>108</v>
      </c>
      <c r="P511" s="2" t="s">
        <v>109</v>
      </c>
      <c r="Q511" s="2" t="s">
        <v>34</v>
      </c>
      <c r="R511" s="2" t="s">
        <v>35</v>
      </c>
      <c r="S511" s="5">
        <v>192870.0</v>
      </c>
      <c r="T511" s="2" t="s">
        <v>378</v>
      </c>
      <c r="U511" s="2" t="s">
        <v>253</v>
      </c>
      <c r="V511" s="2" t="s">
        <v>367</v>
      </c>
      <c r="W511" s="2" t="s">
        <v>489</v>
      </c>
      <c r="X511" s="2" t="s">
        <v>1646</v>
      </c>
      <c r="Y511" s="2" t="s">
        <v>1647</v>
      </c>
    </row>
    <row r="512">
      <c r="A512" s="1" t="b">
        <v>0</v>
      </c>
      <c r="B512" s="1"/>
      <c r="C512" s="1"/>
      <c r="D512" s="1"/>
      <c r="E512" s="1" t="s">
        <v>367</v>
      </c>
      <c r="F512" s="1"/>
      <c r="G512" s="2" t="s">
        <v>27</v>
      </c>
      <c r="H512" s="3"/>
      <c r="I512" s="4" t="s">
        <v>1820</v>
      </c>
      <c r="J512" s="2" t="s">
        <v>1821</v>
      </c>
      <c r="K512" s="5">
        <v>1.0</v>
      </c>
      <c r="L512" s="2" t="s">
        <v>30</v>
      </c>
      <c r="M512" s="6" t="b">
        <v>1</v>
      </c>
      <c r="N512" s="2" t="s">
        <v>1645</v>
      </c>
      <c r="O512" s="2" t="s">
        <v>108</v>
      </c>
      <c r="P512" s="2" t="s">
        <v>109</v>
      </c>
      <c r="Q512" s="2" t="s">
        <v>34</v>
      </c>
      <c r="R512" s="2" t="s">
        <v>35</v>
      </c>
      <c r="S512" s="5">
        <v>192865.0</v>
      </c>
      <c r="T512" s="2" t="s">
        <v>378</v>
      </c>
      <c r="U512" s="2" t="s">
        <v>253</v>
      </c>
      <c r="V512" s="2" t="s">
        <v>367</v>
      </c>
      <c r="W512" s="2" t="s">
        <v>489</v>
      </c>
      <c r="X512" s="2" t="s">
        <v>1646</v>
      </c>
      <c r="Y512" s="2" t="s">
        <v>1647</v>
      </c>
    </row>
    <row r="513">
      <c r="A513" s="1" t="b">
        <v>0</v>
      </c>
      <c r="B513" s="1"/>
      <c r="C513" s="1"/>
      <c r="D513" s="1"/>
      <c r="E513" s="1" t="s">
        <v>367</v>
      </c>
      <c r="F513" s="1"/>
      <c r="G513" s="2" t="s">
        <v>27</v>
      </c>
      <c r="H513" s="3"/>
      <c r="I513" s="4" t="s">
        <v>1822</v>
      </c>
      <c r="J513" s="2" t="s">
        <v>1823</v>
      </c>
      <c r="K513" s="5">
        <v>1.0</v>
      </c>
      <c r="L513" s="2" t="s">
        <v>30</v>
      </c>
      <c r="M513" s="6" t="b">
        <v>1</v>
      </c>
      <c r="N513" s="2" t="s">
        <v>1645</v>
      </c>
      <c r="O513" s="2" t="s">
        <v>108</v>
      </c>
      <c r="P513" s="2" t="s">
        <v>109</v>
      </c>
      <c r="Q513" s="2" t="s">
        <v>34</v>
      </c>
      <c r="R513" s="2" t="s">
        <v>35</v>
      </c>
      <c r="S513" s="5">
        <v>192858.0</v>
      </c>
      <c r="T513" s="2" t="s">
        <v>378</v>
      </c>
      <c r="U513" s="2" t="s">
        <v>253</v>
      </c>
      <c r="V513" s="2" t="s">
        <v>367</v>
      </c>
      <c r="W513" s="2" t="s">
        <v>489</v>
      </c>
      <c r="X513" s="2" t="s">
        <v>1646</v>
      </c>
      <c r="Y513" s="2" t="s">
        <v>1647</v>
      </c>
    </row>
    <row r="514">
      <c r="A514" s="1" t="b">
        <v>0</v>
      </c>
      <c r="B514" s="1"/>
      <c r="C514" s="1"/>
      <c r="D514" s="1"/>
      <c r="E514" s="1" t="s">
        <v>367</v>
      </c>
      <c r="F514" s="1"/>
      <c r="G514" s="2" t="s">
        <v>27</v>
      </c>
      <c r="H514" s="3"/>
      <c r="I514" s="4" t="s">
        <v>1824</v>
      </c>
      <c r="J514" s="2" t="s">
        <v>1825</v>
      </c>
      <c r="K514" s="5">
        <v>1.0</v>
      </c>
      <c r="L514" s="2" t="s">
        <v>30</v>
      </c>
      <c r="M514" s="6" t="b">
        <v>1</v>
      </c>
      <c r="N514" s="2" t="s">
        <v>1645</v>
      </c>
      <c r="O514" s="2" t="s">
        <v>108</v>
      </c>
      <c r="P514" s="2" t="s">
        <v>109</v>
      </c>
      <c r="Q514" s="2" t="s">
        <v>34</v>
      </c>
      <c r="R514" s="2" t="s">
        <v>35</v>
      </c>
      <c r="S514" s="5">
        <v>192860.0</v>
      </c>
      <c r="T514" s="2" t="s">
        <v>378</v>
      </c>
      <c r="U514" s="2" t="s">
        <v>253</v>
      </c>
      <c r="V514" s="2" t="s">
        <v>367</v>
      </c>
      <c r="W514" s="2" t="s">
        <v>489</v>
      </c>
      <c r="X514" s="2" t="s">
        <v>1646</v>
      </c>
      <c r="Y514" s="2" t="s">
        <v>1647</v>
      </c>
    </row>
    <row r="515">
      <c r="A515" s="1" t="b">
        <v>0</v>
      </c>
      <c r="B515" s="1"/>
      <c r="C515" s="1"/>
      <c r="D515" s="1"/>
      <c r="E515" s="1" t="s">
        <v>367</v>
      </c>
      <c r="F515" s="1"/>
      <c r="G515" s="2" t="s">
        <v>27</v>
      </c>
      <c r="H515" s="3"/>
      <c r="I515" s="4" t="s">
        <v>1826</v>
      </c>
      <c r="J515" s="2" t="s">
        <v>1827</v>
      </c>
      <c r="K515" s="5">
        <v>1.0</v>
      </c>
      <c r="L515" s="2" t="s">
        <v>30</v>
      </c>
      <c r="M515" s="6" t="b">
        <v>1</v>
      </c>
      <c r="N515" s="2" t="s">
        <v>1645</v>
      </c>
      <c r="O515" s="2" t="s">
        <v>108</v>
      </c>
      <c r="P515" s="2" t="s">
        <v>109</v>
      </c>
      <c r="Q515" s="2" t="s">
        <v>34</v>
      </c>
      <c r="R515" s="2" t="s">
        <v>35</v>
      </c>
      <c r="S515" s="5">
        <v>192861.0</v>
      </c>
      <c r="T515" s="2" t="s">
        <v>378</v>
      </c>
      <c r="U515" s="2" t="s">
        <v>253</v>
      </c>
      <c r="V515" s="2" t="s">
        <v>367</v>
      </c>
      <c r="W515" s="2" t="s">
        <v>489</v>
      </c>
      <c r="X515" s="2" t="s">
        <v>1646</v>
      </c>
      <c r="Y515" s="2" t="s">
        <v>1647</v>
      </c>
    </row>
    <row r="516">
      <c r="A516" s="1" t="b">
        <v>0</v>
      </c>
      <c r="B516" s="1"/>
      <c r="C516" s="1"/>
      <c r="D516" s="1"/>
      <c r="E516" s="1" t="s">
        <v>367</v>
      </c>
      <c r="F516" s="1"/>
      <c r="G516" s="2" t="s">
        <v>27</v>
      </c>
      <c r="H516" s="3"/>
      <c r="I516" s="4" t="s">
        <v>1828</v>
      </c>
      <c r="J516" s="2" t="s">
        <v>1829</v>
      </c>
      <c r="K516" s="5">
        <v>1.0</v>
      </c>
      <c r="L516" s="2" t="s">
        <v>30</v>
      </c>
      <c r="M516" s="6" t="b">
        <v>1</v>
      </c>
      <c r="N516" s="2" t="s">
        <v>1645</v>
      </c>
      <c r="O516" s="2" t="s">
        <v>108</v>
      </c>
      <c r="P516" s="2" t="s">
        <v>109</v>
      </c>
      <c r="Q516" s="2" t="s">
        <v>34</v>
      </c>
      <c r="R516" s="2" t="s">
        <v>35</v>
      </c>
      <c r="S516" s="5">
        <v>192855.0</v>
      </c>
      <c r="T516" s="2" t="s">
        <v>378</v>
      </c>
      <c r="U516" s="2" t="s">
        <v>253</v>
      </c>
      <c r="V516" s="2" t="s">
        <v>367</v>
      </c>
      <c r="W516" s="2" t="s">
        <v>489</v>
      </c>
      <c r="X516" s="2" t="s">
        <v>1646</v>
      </c>
      <c r="Y516" s="2" t="s">
        <v>1647</v>
      </c>
    </row>
    <row r="517">
      <c r="A517" s="1" t="b">
        <v>0</v>
      </c>
      <c r="B517" s="1"/>
      <c r="C517" s="1"/>
      <c r="D517" s="1"/>
      <c r="E517" s="1" t="s">
        <v>367</v>
      </c>
      <c r="F517" s="1"/>
      <c r="G517" s="2" t="s">
        <v>27</v>
      </c>
      <c r="H517" s="3"/>
      <c r="I517" s="4" t="s">
        <v>1830</v>
      </c>
      <c r="J517" s="2" t="s">
        <v>1831</v>
      </c>
      <c r="K517" s="5">
        <v>1.0</v>
      </c>
      <c r="L517" s="2" t="s">
        <v>30</v>
      </c>
      <c r="M517" s="6" t="b">
        <v>1</v>
      </c>
      <c r="N517" s="2" t="s">
        <v>1645</v>
      </c>
      <c r="O517" s="2" t="s">
        <v>108</v>
      </c>
      <c r="P517" s="2" t="s">
        <v>109</v>
      </c>
      <c r="Q517" s="2" t="s">
        <v>34</v>
      </c>
      <c r="R517" s="2" t="s">
        <v>35</v>
      </c>
      <c r="S517" s="5">
        <v>192856.0</v>
      </c>
      <c r="T517" s="2" t="s">
        <v>378</v>
      </c>
      <c r="U517" s="2" t="s">
        <v>253</v>
      </c>
      <c r="V517" s="2" t="s">
        <v>367</v>
      </c>
      <c r="W517" s="2" t="s">
        <v>489</v>
      </c>
      <c r="X517" s="2" t="s">
        <v>1646</v>
      </c>
      <c r="Y517" s="2" t="s">
        <v>1647</v>
      </c>
    </row>
    <row r="518">
      <c r="A518" s="1" t="b">
        <v>0</v>
      </c>
      <c r="B518" s="1"/>
      <c r="C518" s="1"/>
      <c r="D518" s="1"/>
      <c r="E518" s="1" t="s">
        <v>367</v>
      </c>
      <c r="F518" s="1"/>
      <c r="G518" s="2" t="s">
        <v>27</v>
      </c>
      <c r="H518" s="3"/>
      <c r="I518" s="4" t="s">
        <v>1832</v>
      </c>
      <c r="J518" s="2" t="s">
        <v>1833</v>
      </c>
      <c r="K518" s="5">
        <v>1.0</v>
      </c>
      <c r="L518" s="2" t="s">
        <v>30</v>
      </c>
      <c r="M518" s="6" t="b">
        <v>1</v>
      </c>
      <c r="N518" s="2" t="s">
        <v>1645</v>
      </c>
      <c r="O518" s="2" t="s">
        <v>108</v>
      </c>
      <c r="P518" s="2" t="s">
        <v>109</v>
      </c>
      <c r="Q518" s="2" t="s">
        <v>34</v>
      </c>
      <c r="R518" s="2" t="s">
        <v>35</v>
      </c>
      <c r="S518" s="5">
        <v>192862.0</v>
      </c>
      <c r="T518" s="2" t="s">
        <v>378</v>
      </c>
      <c r="U518" s="2" t="s">
        <v>253</v>
      </c>
      <c r="V518" s="2" t="s">
        <v>367</v>
      </c>
      <c r="W518" s="2" t="s">
        <v>489</v>
      </c>
      <c r="X518" s="2" t="s">
        <v>1646</v>
      </c>
      <c r="Y518" s="2" t="s">
        <v>1647</v>
      </c>
    </row>
    <row r="519">
      <c r="A519" s="1" t="b">
        <v>0</v>
      </c>
      <c r="B519" s="1"/>
      <c r="C519" s="1"/>
      <c r="D519" s="1"/>
      <c r="E519" s="1" t="s">
        <v>367</v>
      </c>
      <c r="F519" s="1"/>
      <c r="G519" s="2" t="s">
        <v>27</v>
      </c>
      <c r="H519" s="3"/>
      <c r="I519" s="4" t="s">
        <v>1834</v>
      </c>
      <c r="J519" s="2" t="s">
        <v>1835</v>
      </c>
      <c r="K519" s="5">
        <v>1.0</v>
      </c>
      <c r="L519" s="2" t="s">
        <v>30</v>
      </c>
      <c r="M519" s="6" t="b">
        <v>1</v>
      </c>
      <c r="N519" s="2" t="s">
        <v>1645</v>
      </c>
      <c r="O519" s="2" t="s">
        <v>108</v>
      </c>
      <c r="P519" s="2" t="s">
        <v>109</v>
      </c>
      <c r="Q519" s="2" t="s">
        <v>34</v>
      </c>
      <c r="R519" s="2" t="s">
        <v>35</v>
      </c>
      <c r="S519" s="5">
        <v>192853.0</v>
      </c>
      <c r="T519" s="2" t="s">
        <v>378</v>
      </c>
      <c r="U519" s="2" t="s">
        <v>253</v>
      </c>
      <c r="V519" s="2" t="s">
        <v>367</v>
      </c>
      <c r="W519" s="2" t="s">
        <v>489</v>
      </c>
      <c r="X519" s="2" t="s">
        <v>1646</v>
      </c>
      <c r="Y519" s="2" t="s">
        <v>1647</v>
      </c>
    </row>
    <row r="520">
      <c r="A520" s="1" t="b">
        <v>0</v>
      </c>
      <c r="B520" s="1"/>
      <c r="C520" s="1"/>
      <c r="D520" s="1"/>
      <c r="E520" s="1" t="s">
        <v>367</v>
      </c>
      <c r="F520" s="1"/>
      <c r="G520" s="2" t="s">
        <v>27</v>
      </c>
      <c r="H520" s="3"/>
      <c r="I520" s="4" t="s">
        <v>1836</v>
      </c>
      <c r="J520" s="2" t="s">
        <v>1837</v>
      </c>
      <c r="K520" s="5">
        <v>1.0</v>
      </c>
      <c r="L520" s="2" t="s">
        <v>30</v>
      </c>
      <c r="M520" s="6" t="b">
        <v>1</v>
      </c>
      <c r="N520" s="2" t="s">
        <v>1645</v>
      </c>
      <c r="O520" s="2" t="s">
        <v>108</v>
      </c>
      <c r="P520" s="2" t="s">
        <v>109</v>
      </c>
      <c r="Q520" s="2" t="s">
        <v>34</v>
      </c>
      <c r="R520" s="2" t="s">
        <v>35</v>
      </c>
      <c r="S520" s="5">
        <v>192863.0</v>
      </c>
      <c r="T520" s="2" t="s">
        <v>378</v>
      </c>
      <c r="U520" s="2" t="s">
        <v>253</v>
      </c>
      <c r="V520" s="2" t="s">
        <v>367</v>
      </c>
      <c r="W520" s="2" t="s">
        <v>489</v>
      </c>
      <c r="X520" s="2" t="s">
        <v>1646</v>
      </c>
      <c r="Y520" s="2" t="s">
        <v>1647</v>
      </c>
    </row>
    <row r="521">
      <c r="A521" s="1" t="b">
        <v>0</v>
      </c>
      <c r="B521" s="1"/>
      <c r="C521" s="1"/>
      <c r="D521" s="1"/>
      <c r="E521" s="1" t="s">
        <v>367</v>
      </c>
      <c r="F521" s="1"/>
      <c r="G521" s="2" t="s">
        <v>27</v>
      </c>
      <c r="H521" s="3"/>
      <c r="I521" s="4" t="s">
        <v>1838</v>
      </c>
      <c r="J521" s="2" t="s">
        <v>1839</v>
      </c>
      <c r="K521" s="5">
        <v>1.0</v>
      </c>
      <c r="L521" s="2" t="s">
        <v>30</v>
      </c>
      <c r="M521" s="6" t="b">
        <v>1</v>
      </c>
      <c r="N521" s="2" t="s">
        <v>1645</v>
      </c>
      <c r="O521" s="2" t="s">
        <v>108</v>
      </c>
      <c r="P521" s="2" t="s">
        <v>109</v>
      </c>
      <c r="Q521" s="2" t="s">
        <v>34</v>
      </c>
      <c r="R521" s="2" t="s">
        <v>35</v>
      </c>
      <c r="S521" s="5">
        <v>192857.0</v>
      </c>
      <c r="T521" s="2" t="s">
        <v>378</v>
      </c>
      <c r="U521" s="2" t="s">
        <v>253</v>
      </c>
      <c r="V521" s="2" t="s">
        <v>367</v>
      </c>
      <c r="W521" s="2" t="s">
        <v>489</v>
      </c>
      <c r="X521" s="2" t="s">
        <v>1646</v>
      </c>
      <c r="Y521" s="2" t="s">
        <v>1647</v>
      </c>
    </row>
    <row r="522">
      <c r="A522" s="1" t="b">
        <v>0</v>
      </c>
      <c r="B522" s="1"/>
      <c r="C522" s="1"/>
      <c r="D522" s="1"/>
      <c r="E522" s="1" t="s">
        <v>367</v>
      </c>
      <c r="F522" s="1"/>
      <c r="G522" s="2" t="s">
        <v>27</v>
      </c>
      <c r="H522" s="3"/>
      <c r="I522" s="4" t="s">
        <v>1840</v>
      </c>
      <c r="J522" s="2" t="s">
        <v>1841</v>
      </c>
      <c r="K522" s="5">
        <v>1.0</v>
      </c>
      <c r="L522" s="2" t="s">
        <v>30</v>
      </c>
      <c r="M522" s="6" t="b">
        <v>1</v>
      </c>
      <c r="N522" s="2" t="s">
        <v>1645</v>
      </c>
      <c r="O522" s="2" t="s">
        <v>108</v>
      </c>
      <c r="P522" s="2" t="s">
        <v>109</v>
      </c>
      <c r="Q522" s="2" t="s">
        <v>34</v>
      </c>
      <c r="R522" s="2" t="s">
        <v>35</v>
      </c>
      <c r="S522" s="5">
        <v>193644.0</v>
      </c>
      <c r="T522" s="2" t="s">
        <v>378</v>
      </c>
      <c r="U522" s="2" t="s">
        <v>253</v>
      </c>
      <c r="V522" s="2" t="s">
        <v>367</v>
      </c>
      <c r="W522" s="2" t="s">
        <v>489</v>
      </c>
      <c r="X522" s="2" t="s">
        <v>1646</v>
      </c>
      <c r="Y522" s="2" t="s">
        <v>1647</v>
      </c>
    </row>
    <row r="523">
      <c r="A523" s="1" t="b">
        <v>0</v>
      </c>
      <c r="B523" s="1"/>
      <c r="C523" s="1"/>
      <c r="D523" s="1"/>
      <c r="E523" s="1" t="s">
        <v>367</v>
      </c>
      <c r="F523" s="1"/>
      <c r="G523" s="2" t="s">
        <v>27</v>
      </c>
      <c r="H523" s="3"/>
      <c r="I523" s="4" t="s">
        <v>1842</v>
      </c>
      <c r="J523" s="2" t="s">
        <v>1843</v>
      </c>
      <c r="K523" s="5">
        <v>1.0</v>
      </c>
      <c r="L523" s="2" t="s">
        <v>30</v>
      </c>
      <c r="M523" s="6" t="b">
        <v>1</v>
      </c>
      <c r="N523" s="2" t="s">
        <v>1645</v>
      </c>
      <c r="O523" s="2" t="s">
        <v>108</v>
      </c>
      <c r="P523" s="2" t="s">
        <v>109</v>
      </c>
      <c r="Q523" s="2" t="s">
        <v>34</v>
      </c>
      <c r="R523" s="2" t="s">
        <v>35</v>
      </c>
      <c r="S523" s="5">
        <v>193646.0</v>
      </c>
      <c r="T523" s="2" t="s">
        <v>378</v>
      </c>
      <c r="U523" s="2" t="s">
        <v>253</v>
      </c>
      <c r="V523" s="2" t="s">
        <v>367</v>
      </c>
      <c r="W523" s="2" t="s">
        <v>489</v>
      </c>
      <c r="X523" s="2" t="s">
        <v>1646</v>
      </c>
      <c r="Y523" s="2" t="s">
        <v>1647</v>
      </c>
    </row>
    <row r="524">
      <c r="A524" s="1" t="b">
        <v>0</v>
      </c>
      <c r="B524" s="1"/>
      <c r="C524" s="1"/>
      <c r="D524" s="1"/>
      <c r="E524" s="1" t="s">
        <v>367</v>
      </c>
      <c r="F524" s="1"/>
      <c r="G524" s="2" t="s">
        <v>27</v>
      </c>
      <c r="H524" s="3"/>
      <c r="I524" s="4" t="s">
        <v>1844</v>
      </c>
      <c r="J524" s="2" t="s">
        <v>1845</v>
      </c>
      <c r="K524" s="5">
        <v>1.0</v>
      </c>
      <c r="L524" s="2" t="s">
        <v>30</v>
      </c>
      <c r="M524" s="6" t="b">
        <v>1</v>
      </c>
      <c r="N524" s="2" t="s">
        <v>1645</v>
      </c>
      <c r="O524" s="2" t="s">
        <v>108</v>
      </c>
      <c r="P524" s="2" t="s">
        <v>109</v>
      </c>
      <c r="Q524" s="2" t="s">
        <v>34</v>
      </c>
      <c r="R524" s="2" t="s">
        <v>35</v>
      </c>
      <c r="S524" s="5">
        <v>193647.0</v>
      </c>
      <c r="T524" s="2" t="s">
        <v>378</v>
      </c>
      <c r="U524" s="2" t="s">
        <v>253</v>
      </c>
      <c r="V524" s="2" t="s">
        <v>367</v>
      </c>
      <c r="W524" s="2" t="s">
        <v>489</v>
      </c>
      <c r="X524" s="2" t="s">
        <v>1646</v>
      </c>
      <c r="Y524" s="2" t="s">
        <v>1647</v>
      </c>
    </row>
    <row r="525">
      <c r="A525" s="1" t="b">
        <v>0</v>
      </c>
      <c r="B525" s="1"/>
      <c r="C525" s="1"/>
      <c r="D525" s="1"/>
      <c r="E525" s="1" t="s">
        <v>367</v>
      </c>
      <c r="F525" s="1"/>
      <c r="G525" s="2" t="s">
        <v>27</v>
      </c>
      <c r="H525" s="3"/>
      <c r="I525" s="4" t="s">
        <v>1846</v>
      </c>
      <c r="J525" s="2" t="s">
        <v>1847</v>
      </c>
      <c r="K525" s="5">
        <v>1.0</v>
      </c>
      <c r="L525" s="2" t="s">
        <v>30</v>
      </c>
      <c r="M525" s="6" t="b">
        <v>1</v>
      </c>
      <c r="N525" s="2" t="s">
        <v>1645</v>
      </c>
      <c r="O525" s="2" t="s">
        <v>108</v>
      </c>
      <c r="P525" s="2" t="s">
        <v>109</v>
      </c>
      <c r="Q525" s="2" t="s">
        <v>34</v>
      </c>
      <c r="R525" s="2" t="s">
        <v>35</v>
      </c>
      <c r="S525" s="5">
        <v>193650.0</v>
      </c>
      <c r="T525" s="2" t="s">
        <v>378</v>
      </c>
      <c r="U525" s="2" t="s">
        <v>253</v>
      </c>
      <c r="V525" s="2" t="s">
        <v>367</v>
      </c>
      <c r="W525" s="2" t="s">
        <v>489</v>
      </c>
      <c r="X525" s="2" t="s">
        <v>1646</v>
      </c>
      <c r="Y525" s="2" t="s">
        <v>1647</v>
      </c>
    </row>
    <row r="526">
      <c r="A526" s="1" t="b">
        <v>0</v>
      </c>
      <c r="B526" s="1"/>
      <c r="C526" s="1"/>
      <c r="D526" s="1"/>
      <c r="E526" s="1" t="s">
        <v>367</v>
      </c>
      <c r="F526" s="1"/>
      <c r="G526" s="2" t="s">
        <v>27</v>
      </c>
      <c r="H526" s="3"/>
      <c r="I526" s="4" t="s">
        <v>1848</v>
      </c>
      <c r="J526" s="2" t="s">
        <v>1849</v>
      </c>
      <c r="K526" s="5">
        <v>1.0</v>
      </c>
      <c r="L526" s="2" t="s">
        <v>30</v>
      </c>
      <c r="M526" s="6" t="b">
        <v>1</v>
      </c>
      <c r="N526" s="2" t="s">
        <v>1645</v>
      </c>
      <c r="O526" s="2" t="s">
        <v>108</v>
      </c>
      <c r="P526" s="2" t="s">
        <v>109</v>
      </c>
      <c r="Q526" s="2" t="s">
        <v>34</v>
      </c>
      <c r="R526" s="2" t="s">
        <v>35</v>
      </c>
      <c r="S526" s="5">
        <v>193388.0</v>
      </c>
      <c r="T526" s="2" t="s">
        <v>378</v>
      </c>
      <c r="U526" s="2" t="s">
        <v>253</v>
      </c>
      <c r="V526" s="2" t="s">
        <v>367</v>
      </c>
      <c r="W526" s="2" t="s">
        <v>489</v>
      </c>
      <c r="X526" s="2" t="s">
        <v>1646</v>
      </c>
      <c r="Y526" s="2" t="s">
        <v>1647</v>
      </c>
    </row>
    <row r="527">
      <c r="A527" s="1" t="b">
        <v>0</v>
      </c>
      <c r="B527" s="1"/>
      <c r="C527" s="1"/>
      <c r="D527" s="1"/>
      <c r="E527" s="1" t="s">
        <v>367</v>
      </c>
      <c r="F527" s="1"/>
      <c r="G527" s="2" t="s">
        <v>27</v>
      </c>
      <c r="H527" s="3"/>
      <c r="I527" s="4" t="s">
        <v>1850</v>
      </c>
      <c r="J527" s="2" t="s">
        <v>1851</v>
      </c>
      <c r="K527" s="5">
        <v>1.0</v>
      </c>
      <c r="L527" s="2" t="s">
        <v>30</v>
      </c>
      <c r="M527" s="6" t="b">
        <v>1</v>
      </c>
      <c r="N527" s="2" t="s">
        <v>1645</v>
      </c>
      <c r="O527" s="2" t="s">
        <v>108</v>
      </c>
      <c r="P527" s="2" t="s">
        <v>109</v>
      </c>
      <c r="Q527" s="2" t="s">
        <v>34</v>
      </c>
      <c r="R527" s="2" t="s">
        <v>35</v>
      </c>
      <c r="S527" s="5">
        <v>193663.0</v>
      </c>
      <c r="T527" s="2" t="s">
        <v>378</v>
      </c>
      <c r="U527" s="2" t="s">
        <v>253</v>
      </c>
      <c r="V527" s="2" t="s">
        <v>367</v>
      </c>
      <c r="W527" s="2" t="s">
        <v>489</v>
      </c>
      <c r="X527" s="2" t="s">
        <v>1646</v>
      </c>
      <c r="Y527" s="2" t="s">
        <v>1647</v>
      </c>
    </row>
    <row r="528">
      <c r="A528" s="1" t="b">
        <v>0</v>
      </c>
      <c r="B528" s="1"/>
      <c r="C528" s="1"/>
      <c r="D528" s="1"/>
      <c r="E528" s="1" t="s">
        <v>367</v>
      </c>
      <c r="F528" s="1"/>
      <c r="G528" s="2" t="s">
        <v>27</v>
      </c>
      <c r="H528" s="3"/>
      <c r="I528" s="4" t="s">
        <v>1852</v>
      </c>
      <c r="J528" s="2" t="s">
        <v>1853</v>
      </c>
      <c r="K528" s="5">
        <v>1.0</v>
      </c>
      <c r="L528" s="2" t="s">
        <v>30</v>
      </c>
      <c r="M528" s="6" t="b">
        <v>1</v>
      </c>
      <c r="N528" s="2" t="s">
        <v>1645</v>
      </c>
      <c r="O528" s="2" t="s">
        <v>108</v>
      </c>
      <c r="P528" s="2" t="s">
        <v>109</v>
      </c>
      <c r="Q528" s="2" t="s">
        <v>34</v>
      </c>
      <c r="R528" s="2" t="s">
        <v>35</v>
      </c>
      <c r="S528" s="5">
        <v>193666.0</v>
      </c>
      <c r="T528" s="2" t="s">
        <v>378</v>
      </c>
      <c r="U528" s="2" t="s">
        <v>253</v>
      </c>
      <c r="V528" s="2" t="s">
        <v>367</v>
      </c>
      <c r="W528" s="2" t="s">
        <v>489</v>
      </c>
      <c r="X528" s="2" t="s">
        <v>1646</v>
      </c>
      <c r="Y528" s="2" t="s">
        <v>1647</v>
      </c>
    </row>
    <row r="529">
      <c r="A529" s="1" t="b">
        <v>0</v>
      </c>
      <c r="B529" s="1"/>
      <c r="C529" s="1"/>
      <c r="D529" s="1"/>
      <c r="E529" s="1" t="s">
        <v>367</v>
      </c>
      <c r="F529" s="1"/>
      <c r="G529" s="2" t="s">
        <v>27</v>
      </c>
      <c r="H529" s="3"/>
      <c r="I529" s="4" t="s">
        <v>1854</v>
      </c>
      <c r="J529" s="2" t="s">
        <v>1855</v>
      </c>
      <c r="K529" s="5">
        <v>1.0</v>
      </c>
      <c r="L529" s="2" t="s">
        <v>30</v>
      </c>
      <c r="M529" s="6" t="b">
        <v>1</v>
      </c>
      <c r="N529" s="2" t="s">
        <v>1645</v>
      </c>
      <c r="O529" s="2" t="s">
        <v>108</v>
      </c>
      <c r="P529" s="2" t="s">
        <v>109</v>
      </c>
      <c r="Q529" s="2" t="s">
        <v>34</v>
      </c>
      <c r="R529" s="2" t="s">
        <v>35</v>
      </c>
      <c r="S529" s="5">
        <v>194089.0</v>
      </c>
      <c r="T529" s="2" t="s">
        <v>378</v>
      </c>
      <c r="U529" s="2" t="s">
        <v>253</v>
      </c>
      <c r="V529" s="2" t="s">
        <v>367</v>
      </c>
      <c r="W529" s="2" t="s">
        <v>489</v>
      </c>
      <c r="X529" s="2" t="s">
        <v>1646</v>
      </c>
      <c r="Y529" s="2" t="s">
        <v>1647</v>
      </c>
    </row>
    <row r="530">
      <c r="A530" s="1" t="b">
        <v>0</v>
      </c>
      <c r="B530" s="1"/>
      <c r="C530" s="1"/>
      <c r="D530" s="1"/>
      <c r="E530" s="1" t="s">
        <v>367</v>
      </c>
      <c r="F530" s="1"/>
      <c r="G530" s="2" t="s">
        <v>27</v>
      </c>
      <c r="H530" s="3"/>
      <c r="I530" s="4" t="s">
        <v>1856</v>
      </c>
      <c r="J530" s="2" t="s">
        <v>1857</v>
      </c>
      <c r="K530" s="5">
        <v>1.0</v>
      </c>
      <c r="L530" s="2" t="s">
        <v>30</v>
      </c>
      <c r="M530" s="6" t="b">
        <v>1</v>
      </c>
      <c r="N530" s="2" t="s">
        <v>1645</v>
      </c>
      <c r="O530" s="2" t="s">
        <v>108</v>
      </c>
      <c r="P530" s="2" t="s">
        <v>109</v>
      </c>
      <c r="Q530" s="2" t="s">
        <v>34</v>
      </c>
      <c r="R530" s="2" t="s">
        <v>35</v>
      </c>
      <c r="S530" s="5">
        <v>194090.0</v>
      </c>
      <c r="T530" s="2" t="s">
        <v>378</v>
      </c>
      <c r="U530" s="2" t="s">
        <v>253</v>
      </c>
      <c r="V530" s="2" t="s">
        <v>367</v>
      </c>
      <c r="W530" s="2" t="s">
        <v>489</v>
      </c>
      <c r="X530" s="2" t="s">
        <v>1646</v>
      </c>
      <c r="Y530" s="2" t="s">
        <v>1647</v>
      </c>
    </row>
    <row r="531">
      <c r="A531" s="1" t="b">
        <v>0</v>
      </c>
      <c r="B531" s="1"/>
      <c r="C531" s="1"/>
      <c r="D531" s="1"/>
      <c r="E531" s="1" t="s">
        <v>367</v>
      </c>
      <c r="F531" s="1"/>
      <c r="G531" s="2" t="s">
        <v>27</v>
      </c>
      <c r="H531" s="3"/>
      <c r="I531" s="4" t="s">
        <v>1858</v>
      </c>
      <c r="J531" s="2" t="s">
        <v>1859</v>
      </c>
      <c r="K531" s="5">
        <v>1.0</v>
      </c>
      <c r="L531" s="2" t="s">
        <v>30</v>
      </c>
      <c r="M531" s="6" t="b">
        <v>1</v>
      </c>
      <c r="N531" s="2" t="s">
        <v>1645</v>
      </c>
      <c r="O531" s="2" t="s">
        <v>108</v>
      </c>
      <c r="P531" s="2" t="s">
        <v>109</v>
      </c>
      <c r="Q531" s="2" t="s">
        <v>34</v>
      </c>
      <c r="R531" s="2" t="s">
        <v>35</v>
      </c>
      <c r="S531" s="5">
        <v>194091.0</v>
      </c>
      <c r="T531" s="2" t="s">
        <v>378</v>
      </c>
      <c r="U531" s="2" t="s">
        <v>253</v>
      </c>
      <c r="V531" s="2" t="s">
        <v>367</v>
      </c>
      <c r="W531" s="2" t="s">
        <v>489</v>
      </c>
      <c r="X531" s="2" t="s">
        <v>1646</v>
      </c>
      <c r="Y531" s="2" t="s">
        <v>1647</v>
      </c>
    </row>
    <row r="532">
      <c r="A532" s="1" t="b">
        <v>0</v>
      </c>
      <c r="B532" s="1"/>
      <c r="C532" s="1"/>
      <c r="D532" s="1"/>
      <c r="E532" s="1" t="s">
        <v>367</v>
      </c>
      <c r="F532" s="1"/>
      <c r="G532" s="2" t="s">
        <v>27</v>
      </c>
      <c r="H532" s="3"/>
      <c r="I532" s="4" t="s">
        <v>1860</v>
      </c>
      <c r="J532" s="2" t="s">
        <v>1861</v>
      </c>
      <c r="K532" s="5">
        <v>1.0</v>
      </c>
      <c r="L532" s="2" t="s">
        <v>30</v>
      </c>
      <c r="M532" s="6" t="b">
        <v>1</v>
      </c>
      <c r="N532" s="2" t="s">
        <v>1645</v>
      </c>
      <c r="O532" s="2" t="s">
        <v>108</v>
      </c>
      <c r="P532" s="2" t="s">
        <v>109</v>
      </c>
      <c r="Q532" s="2" t="s">
        <v>34</v>
      </c>
      <c r="R532" s="2" t="s">
        <v>35</v>
      </c>
      <c r="S532" s="5">
        <v>194092.0</v>
      </c>
      <c r="T532" s="2" t="s">
        <v>378</v>
      </c>
      <c r="U532" s="2" t="s">
        <v>253</v>
      </c>
      <c r="V532" s="2" t="s">
        <v>367</v>
      </c>
      <c r="W532" s="2" t="s">
        <v>489</v>
      </c>
      <c r="X532" s="2" t="s">
        <v>1646</v>
      </c>
      <c r="Y532" s="2" t="s">
        <v>1647</v>
      </c>
    </row>
    <row r="533">
      <c r="A533" s="1" t="b">
        <v>0</v>
      </c>
      <c r="B533" s="1"/>
      <c r="C533" s="1"/>
      <c r="D533" s="1"/>
      <c r="E533" s="1" t="s">
        <v>367</v>
      </c>
      <c r="F533" s="1"/>
      <c r="G533" s="2" t="s">
        <v>27</v>
      </c>
      <c r="H533" s="3"/>
      <c r="I533" s="4" t="s">
        <v>1862</v>
      </c>
      <c r="J533" s="2" t="s">
        <v>1863</v>
      </c>
      <c r="K533" s="5">
        <v>1.0</v>
      </c>
      <c r="L533" s="2" t="s">
        <v>30</v>
      </c>
      <c r="M533" s="6" t="b">
        <v>1</v>
      </c>
      <c r="N533" s="2" t="s">
        <v>1645</v>
      </c>
      <c r="O533" s="2" t="s">
        <v>108</v>
      </c>
      <c r="P533" s="2" t="s">
        <v>109</v>
      </c>
      <c r="Q533" s="2" t="s">
        <v>34</v>
      </c>
      <c r="R533" s="2" t="s">
        <v>35</v>
      </c>
      <c r="S533" s="5">
        <v>194093.0</v>
      </c>
      <c r="T533" s="2" t="s">
        <v>378</v>
      </c>
      <c r="U533" s="2" t="s">
        <v>253</v>
      </c>
      <c r="V533" s="2" t="s">
        <v>367</v>
      </c>
      <c r="W533" s="2" t="s">
        <v>489</v>
      </c>
      <c r="X533" s="2" t="s">
        <v>1646</v>
      </c>
      <c r="Y533" s="2" t="s">
        <v>1647</v>
      </c>
    </row>
    <row r="534">
      <c r="A534" s="1" t="b">
        <v>0</v>
      </c>
      <c r="B534" s="1"/>
      <c r="C534" s="1"/>
      <c r="D534" s="1"/>
      <c r="E534" s="1" t="s">
        <v>367</v>
      </c>
      <c r="F534" s="1"/>
      <c r="G534" s="2" t="s">
        <v>27</v>
      </c>
      <c r="H534" s="3"/>
      <c r="I534" s="4" t="s">
        <v>1864</v>
      </c>
      <c r="J534" s="2" t="s">
        <v>1865</v>
      </c>
      <c r="K534" s="5">
        <v>1.0</v>
      </c>
      <c r="L534" s="2" t="s">
        <v>30</v>
      </c>
      <c r="M534" s="6" t="b">
        <v>1</v>
      </c>
      <c r="N534" s="2" t="s">
        <v>1645</v>
      </c>
      <c r="O534" s="2" t="s">
        <v>108</v>
      </c>
      <c r="P534" s="2" t="s">
        <v>109</v>
      </c>
      <c r="Q534" s="2" t="s">
        <v>34</v>
      </c>
      <c r="R534" s="2" t="s">
        <v>35</v>
      </c>
      <c r="S534" s="5">
        <v>194094.0</v>
      </c>
      <c r="T534" s="2" t="s">
        <v>378</v>
      </c>
      <c r="U534" s="2" t="s">
        <v>253</v>
      </c>
      <c r="V534" s="2" t="s">
        <v>367</v>
      </c>
      <c r="W534" s="2" t="s">
        <v>489</v>
      </c>
      <c r="X534" s="2" t="s">
        <v>1646</v>
      </c>
      <c r="Y534" s="2" t="s">
        <v>1647</v>
      </c>
    </row>
    <row r="535">
      <c r="A535" s="1" t="b">
        <v>0</v>
      </c>
      <c r="B535" s="1"/>
      <c r="C535" s="1"/>
      <c r="D535" s="1"/>
      <c r="E535" s="1" t="s">
        <v>367</v>
      </c>
      <c r="F535" s="1"/>
      <c r="G535" s="2" t="s">
        <v>27</v>
      </c>
      <c r="H535" s="3"/>
      <c r="I535" s="4" t="s">
        <v>1866</v>
      </c>
      <c r="J535" s="2" t="s">
        <v>1867</v>
      </c>
      <c r="K535" s="5">
        <v>1.0</v>
      </c>
      <c r="L535" s="2" t="s">
        <v>30</v>
      </c>
      <c r="M535" s="6" t="b">
        <v>1</v>
      </c>
      <c r="N535" s="2" t="s">
        <v>1645</v>
      </c>
      <c r="O535" s="2" t="s">
        <v>108</v>
      </c>
      <c r="P535" s="2" t="s">
        <v>109</v>
      </c>
      <c r="Q535" s="2" t="s">
        <v>34</v>
      </c>
      <c r="R535" s="2" t="s">
        <v>35</v>
      </c>
      <c r="S535" s="5">
        <v>194095.0</v>
      </c>
      <c r="T535" s="2" t="s">
        <v>378</v>
      </c>
      <c r="U535" s="2" t="s">
        <v>253</v>
      </c>
      <c r="V535" s="2" t="s">
        <v>367</v>
      </c>
      <c r="W535" s="2" t="s">
        <v>489</v>
      </c>
      <c r="X535" s="2" t="s">
        <v>1646</v>
      </c>
      <c r="Y535" s="2" t="s">
        <v>1647</v>
      </c>
    </row>
    <row r="536">
      <c r="A536" s="1" t="b">
        <v>0</v>
      </c>
      <c r="B536" s="1"/>
      <c r="C536" s="1"/>
      <c r="D536" s="1"/>
      <c r="E536" s="1" t="s">
        <v>367</v>
      </c>
      <c r="F536" s="1"/>
      <c r="G536" s="2" t="s">
        <v>27</v>
      </c>
      <c r="H536" s="3"/>
      <c r="I536" s="4" t="s">
        <v>1868</v>
      </c>
      <c r="J536" s="2" t="s">
        <v>1869</v>
      </c>
      <c r="K536" s="5">
        <v>1.0</v>
      </c>
      <c r="L536" s="2" t="s">
        <v>46</v>
      </c>
      <c r="M536" s="6" t="b">
        <v>1</v>
      </c>
      <c r="N536" s="2" t="s">
        <v>1870</v>
      </c>
      <c r="O536" s="2" t="s">
        <v>48</v>
      </c>
      <c r="P536" s="2" t="s">
        <v>49</v>
      </c>
      <c r="Q536" s="2" t="s">
        <v>50</v>
      </c>
      <c r="R536" s="2" t="s">
        <v>35</v>
      </c>
      <c r="S536" s="5">
        <v>327010.0</v>
      </c>
      <c r="T536" s="2" t="s">
        <v>1871</v>
      </c>
      <c r="U536" s="2" t="s">
        <v>253</v>
      </c>
      <c r="V536" s="2" t="s">
        <v>367</v>
      </c>
      <c r="W536" s="2" t="s">
        <v>478</v>
      </c>
      <c r="X536" s="2" t="s">
        <v>1872</v>
      </c>
      <c r="Y536" s="2" t="s">
        <v>1873</v>
      </c>
    </row>
    <row r="537">
      <c r="A537" s="1" t="b">
        <v>0</v>
      </c>
      <c r="B537" s="1"/>
      <c r="C537" s="1"/>
      <c r="D537" s="1"/>
      <c r="E537" s="1" t="s">
        <v>367</v>
      </c>
      <c r="F537" s="1"/>
      <c r="G537" s="2" t="s">
        <v>27</v>
      </c>
      <c r="H537" s="3"/>
      <c r="I537" s="4" t="s">
        <v>1874</v>
      </c>
      <c r="J537" s="2" t="s">
        <v>1875</v>
      </c>
      <c r="K537" s="5">
        <v>1.0</v>
      </c>
      <c r="L537" s="2" t="s">
        <v>46</v>
      </c>
      <c r="M537" s="6" t="b">
        <v>1</v>
      </c>
      <c r="N537" s="2" t="s">
        <v>1870</v>
      </c>
      <c r="O537" s="2" t="s">
        <v>48</v>
      </c>
      <c r="P537" s="2" t="s">
        <v>49</v>
      </c>
      <c r="Q537" s="2" t="s">
        <v>50</v>
      </c>
      <c r="R537" s="2" t="s">
        <v>35</v>
      </c>
      <c r="S537" s="5">
        <v>342870.0</v>
      </c>
      <c r="T537" s="2" t="s">
        <v>1876</v>
      </c>
      <c r="U537" s="2" t="s">
        <v>253</v>
      </c>
      <c r="V537" s="2" t="s">
        <v>367</v>
      </c>
      <c r="W537" s="2" t="s">
        <v>478</v>
      </c>
      <c r="X537" s="2" t="s">
        <v>1872</v>
      </c>
      <c r="Y537" s="2" t="s">
        <v>1873</v>
      </c>
    </row>
    <row r="538">
      <c r="A538" s="1" t="b">
        <v>0</v>
      </c>
      <c r="B538" s="1"/>
      <c r="C538" s="1"/>
      <c r="D538" s="1"/>
      <c r="E538" s="1" t="s">
        <v>367</v>
      </c>
      <c r="F538" s="1"/>
      <c r="G538" s="2" t="s">
        <v>27</v>
      </c>
      <c r="H538" s="3"/>
      <c r="I538" s="4" t="s">
        <v>1877</v>
      </c>
      <c r="J538" s="2" t="s">
        <v>1878</v>
      </c>
      <c r="K538" s="5">
        <v>1.0</v>
      </c>
      <c r="L538" s="2" t="s">
        <v>46</v>
      </c>
      <c r="M538" s="6" t="b">
        <v>1</v>
      </c>
      <c r="N538" s="2" t="s">
        <v>1870</v>
      </c>
      <c r="O538" s="2" t="s">
        <v>48</v>
      </c>
      <c r="P538" s="2" t="s">
        <v>49</v>
      </c>
      <c r="Q538" s="2" t="s">
        <v>50</v>
      </c>
      <c r="R538" s="2" t="s">
        <v>35</v>
      </c>
      <c r="S538" s="5">
        <v>344548.0</v>
      </c>
      <c r="T538" s="2" t="s">
        <v>1876</v>
      </c>
      <c r="U538" s="2" t="s">
        <v>253</v>
      </c>
      <c r="V538" s="2" t="s">
        <v>367</v>
      </c>
      <c r="W538" s="2" t="s">
        <v>478</v>
      </c>
      <c r="X538" s="2" t="s">
        <v>1872</v>
      </c>
      <c r="Y538" s="2" t="s">
        <v>1873</v>
      </c>
    </row>
    <row r="539">
      <c r="A539" s="1" t="b">
        <v>0</v>
      </c>
      <c r="B539" s="1"/>
      <c r="C539" s="1"/>
      <c r="D539" s="1"/>
      <c r="E539" s="1" t="s">
        <v>367</v>
      </c>
      <c r="F539" s="1"/>
      <c r="G539" s="2" t="s">
        <v>27</v>
      </c>
      <c r="H539" s="3"/>
      <c r="I539" s="4" t="s">
        <v>1879</v>
      </c>
      <c r="J539" s="2" t="s">
        <v>1880</v>
      </c>
      <c r="K539" s="5">
        <v>1.0</v>
      </c>
      <c r="L539" s="2" t="s">
        <v>46</v>
      </c>
      <c r="M539" s="6" t="b">
        <v>1</v>
      </c>
      <c r="N539" s="2" t="s">
        <v>1870</v>
      </c>
      <c r="O539" s="2" t="s">
        <v>48</v>
      </c>
      <c r="P539" s="2" t="s">
        <v>49</v>
      </c>
      <c r="Q539" s="2" t="s">
        <v>50</v>
      </c>
      <c r="R539" s="2" t="s">
        <v>35</v>
      </c>
      <c r="S539" s="5">
        <v>351325.0</v>
      </c>
      <c r="T539" s="2" t="s">
        <v>1881</v>
      </c>
      <c r="U539" s="2" t="s">
        <v>253</v>
      </c>
      <c r="V539" s="2" t="s">
        <v>367</v>
      </c>
      <c r="W539" s="2" t="s">
        <v>478</v>
      </c>
      <c r="X539" s="2" t="s">
        <v>1872</v>
      </c>
      <c r="Y539" s="2" t="s">
        <v>1873</v>
      </c>
    </row>
    <row r="540">
      <c r="A540" s="1" t="b">
        <v>0</v>
      </c>
      <c r="B540" s="1"/>
      <c r="C540" s="1"/>
      <c r="D540" s="1"/>
      <c r="E540" s="1" t="s">
        <v>367</v>
      </c>
      <c r="F540" s="1"/>
      <c r="G540" s="2" t="s">
        <v>27</v>
      </c>
      <c r="H540" s="3"/>
      <c r="I540" s="4" t="s">
        <v>1882</v>
      </c>
      <c r="J540" s="2" t="s">
        <v>1883</v>
      </c>
      <c r="K540" s="5">
        <v>1.0</v>
      </c>
      <c r="L540" s="2" t="s">
        <v>46</v>
      </c>
      <c r="M540" s="6" t="b">
        <v>1</v>
      </c>
      <c r="N540" s="2" t="s">
        <v>1870</v>
      </c>
      <c r="O540" s="2" t="s">
        <v>48</v>
      </c>
      <c r="P540" s="2" t="s">
        <v>49</v>
      </c>
      <c r="Q540" s="2" t="s">
        <v>50</v>
      </c>
      <c r="R540" s="2" t="s">
        <v>35</v>
      </c>
      <c r="S540" s="5">
        <v>369739.0</v>
      </c>
      <c r="T540" s="2" t="s">
        <v>1884</v>
      </c>
      <c r="U540" s="2" t="s">
        <v>253</v>
      </c>
      <c r="V540" s="2" t="s">
        <v>367</v>
      </c>
      <c r="W540" s="2" t="s">
        <v>478</v>
      </c>
      <c r="X540" s="2" t="s">
        <v>1872</v>
      </c>
      <c r="Y540" s="2" t="s">
        <v>1873</v>
      </c>
    </row>
    <row r="541">
      <c r="A541" s="1" t="b">
        <v>0</v>
      </c>
      <c r="B541" s="1"/>
      <c r="C541" s="1"/>
      <c r="D541" s="1"/>
      <c r="E541" s="1" t="s">
        <v>367</v>
      </c>
      <c r="F541" s="1"/>
      <c r="G541" s="2" t="s">
        <v>27</v>
      </c>
      <c r="H541" s="3"/>
      <c r="I541" s="4" t="s">
        <v>1885</v>
      </c>
      <c r="J541" s="2" t="s">
        <v>1886</v>
      </c>
      <c r="K541" s="5">
        <v>1.0</v>
      </c>
      <c r="L541" s="2" t="s">
        <v>46</v>
      </c>
      <c r="M541" s="6" t="b">
        <v>1</v>
      </c>
      <c r="N541" s="2" t="s">
        <v>1870</v>
      </c>
      <c r="O541" s="2" t="s">
        <v>48</v>
      </c>
      <c r="P541" s="2" t="s">
        <v>49</v>
      </c>
      <c r="Q541" s="2" t="s">
        <v>50</v>
      </c>
      <c r="R541" s="2" t="s">
        <v>35</v>
      </c>
      <c r="S541" s="5">
        <v>374712.0</v>
      </c>
      <c r="T541" s="2" t="s">
        <v>1887</v>
      </c>
      <c r="U541" s="2" t="s">
        <v>253</v>
      </c>
      <c r="V541" s="2" t="s">
        <v>367</v>
      </c>
      <c r="W541" s="2" t="s">
        <v>478</v>
      </c>
      <c r="X541" s="2" t="s">
        <v>1872</v>
      </c>
      <c r="Y541" s="2" t="s">
        <v>1873</v>
      </c>
    </row>
    <row r="542">
      <c r="A542" s="1" t="b">
        <v>0</v>
      </c>
      <c r="B542" s="1"/>
      <c r="C542" s="1"/>
      <c r="D542" s="1"/>
      <c r="E542" s="1" t="s">
        <v>367</v>
      </c>
      <c r="F542" s="1"/>
      <c r="G542" s="2" t="s">
        <v>27</v>
      </c>
      <c r="H542" s="3"/>
      <c r="I542" s="4" t="s">
        <v>1888</v>
      </c>
      <c r="J542" s="2" t="s">
        <v>1889</v>
      </c>
      <c r="K542" s="5">
        <v>1.0</v>
      </c>
      <c r="L542" s="2" t="s">
        <v>46</v>
      </c>
      <c r="M542" s="6" t="b">
        <v>1</v>
      </c>
      <c r="N542" s="2" t="s">
        <v>1870</v>
      </c>
      <c r="O542" s="2" t="s">
        <v>48</v>
      </c>
      <c r="P542" s="2" t="s">
        <v>49</v>
      </c>
      <c r="Q542" s="2" t="s">
        <v>50</v>
      </c>
      <c r="R542" s="2" t="s">
        <v>35</v>
      </c>
      <c r="S542" s="5">
        <v>396477.0</v>
      </c>
      <c r="T542" s="2" t="s">
        <v>1890</v>
      </c>
      <c r="U542" s="2" t="s">
        <v>253</v>
      </c>
      <c r="V542" s="2" t="s">
        <v>367</v>
      </c>
      <c r="W542" s="2" t="s">
        <v>478</v>
      </c>
      <c r="X542" s="2" t="s">
        <v>1872</v>
      </c>
      <c r="Y542" s="2" t="s">
        <v>1873</v>
      </c>
    </row>
    <row r="543">
      <c r="A543" s="1" t="b">
        <v>0</v>
      </c>
      <c r="B543" s="1"/>
      <c r="C543" s="1"/>
      <c r="D543" s="1"/>
      <c r="E543" s="1" t="s">
        <v>367</v>
      </c>
      <c r="F543" s="1"/>
      <c r="G543" s="2" t="s">
        <v>27</v>
      </c>
      <c r="H543" s="3"/>
      <c r="I543" s="4" t="s">
        <v>1891</v>
      </c>
      <c r="J543" s="2" t="s">
        <v>1892</v>
      </c>
      <c r="K543" s="5">
        <v>1.0</v>
      </c>
      <c r="L543" s="2" t="s">
        <v>46</v>
      </c>
      <c r="M543" s="6" t="b">
        <v>1</v>
      </c>
      <c r="N543" s="2" t="s">
        <v>1870</v>
      </c>
      <c r="O543" s="2" t="s">
        <v>48</v>
      </c>
      <c r="P543" s="2" t="s">
        <v>49</v>
      </c>
      <c r="Q543" s="2" t="s">
        <v>50</v>
      </c>
      <c r="R543" s="2" t="s">
        <v>35</v>
      </c>
      <c r="S543" s="5">
        <v>463865.0</v>
      </c>
      <c r="T543" s="2" t="s">
        <v>1893</v>
      </c>
      <c r="U543" s="2" t="s">
        <v>253</v>
      </c>
      <c r="V543" s="2" t="s">
        <v>367</v>
      </c>
      <c r="W543" s="2" t="s">
        <v>478</v>
      </c>
      <c r="X543" s="2" t="s">
        <v>1872</v>
      </c>
      <c r="Y543" s="2" t="s">
        <v>1873</v>
      </c>
    </row>
    <row r="544">
      <c r="A544" s="1" t="b">
        <v>0</v>
      </c>
      <c r="B544" s="1"/>
      <c r="C544" s="1"/>
      <c r="D544" s="1"/>
      <c r="E544" s="1" t="s">
        <v>43</v>
      </c>
      <c r="F544" s="1"/>
      <c r="G544" s="2" t="s">
        <v>27</v>
      </c>
      <c r="H544" s="3"/>
      <c r="I544" s="4" t="s">
        <v>1894</v>
      </c>
      <c r="J544" s="2" t="s">
        <v>1895</v>
      </c>
      <c r="K544" s="5">
        <v>1.0</v>
      </c>
      <c r="L544" s="2" t="s">
        <v>1117</v>
      </c>
      <c r="M544" s="6" t="b">
        <v>1</v>
      </c>
      <c r="N544" s="2" t="s">
        <v>1896</v>
      </c>
      <c r="O544" s="2" t="s">
        <v>1127</v>
      </c>
      <c r="P544" s="2" t="s">
        <v>109</v>
      </c>
      <c r="Q544" s="2" t="s">
        <v>1120</v>
      </c>
      <c r="R544" s="2" t="s">
        <v>35</v>
      </c>
      <c r="S544" s="2" t="s">
        <v>1897</v>
      </c>
      <c r="T544" s="2" t="s">
        <v>1898</v>
      </c>
      <c r="U544" s="2" t="s">
        <v>253</v>
      </c>
      <c r="V544" s="2" t="s">
        <v>43</v>
      </c>
      <c r="W544" s="2" t="s">
        <v>478</v>
      </c>
      <c r="X544" s="2" t="s">
        <v>1899</v>
      </c>
      <c r="Y544" s="2" t="s">
        <v>1123</v>
      </c>
    </row>
    <row r="545">
      <c r="A545" s="1" t="b">
        <v>0</v>
      </c>
      <c r="B545" s="1"/>
      <c r="C545" s="1"/>
      <c r="D545" s="1"/>
      <c r="E545" s="1" t="s">
        <v>43</v>
      </c>
      <c r="F545" s="1"/>
      <c r="G545" s="2" t="s">
        <v>27</v>
      </c>
      <c r="H545" s="3"/>
      <c r="I545" s="4" t="s">
        <v>1900</v>
      </c>
      <c r="J545" s="2" t="s">
        <v>1901</v>
      </c>
      <c r="K545" s="5">
        <v>1.0</v>
      </c>
      <c r="L545" s="2" t="s">
        <v>1117</v>
      </c>
      <c r="M545" s="6" t="b">
        <v>1</v>
      </c>
      <c r="N545" s="2" t="s">
        <v>1902</v>
      </c>
      <c r="O545" s="2" t="s">
        <v>1127</v>
      </c>
      <c r="P545" s="2" t="s">
        <v>109</v>
      </c>
      <c r="Q545" s="2" t="s">
        <v>1120</v>
      </c>
      <c r="R545" s="2" t="s">
        <v>35</v>
      </c>
      <c r="S545" s="2" t="s">
        <v>1903</v>
      </c>
      <c r="T545" s="2" t="s">
        <v>1898</v>
      </c>
      <c r="U545" s="2" t="s">
        <v>253</v>
      </c>
      <c r="V545" s="2" t="s">
        <v>43</v>
      </c>
      <c r="W545" s="2" t="s">
        <v>478</v>
      </c>
      <c r="X545" s="2" t="s">
        <v>1903</v>
      </c>
      <c r="Y545" s="2" t="s">
        <v>1123</v>
      </c>
    </row>
    <row r="546">
      <c r="A546" s="1" t="b">
        <v>0</v>
      </c>
      <c r="B546" s="1"/>
      <c r="C546" s="1"/>
      <c r="D546" s="1"/>
      <c r="E546" s="1" t="s">
        <v>43</v>
      </c>
      <c r="F546" s="1"/>
      <c r="G546" s="2" t="s">
        <v>27</v>
      </c>
      <c r="H546" s="3"/>
      <c r="I546" s="4" t="s">
        <v>1904</v>
      </c>
      <c r="J546" s="2" t="s">
        <v>1905</v>
      </c>
      <c r="K546" s="5">
        <v>1.0</v>
      </c>
      <c r="L546" s="2" t="s">
        <v>1117</v>
      </c>
      <c r="M546" s="6" t="b">
        <v>1</v>
      </c>
      <c r="N546" s="2" t="s">
        <v>1906</v>
      </c>
      <c r="O546" s="2" t="s">
        <v>1127</v>
      </c>
      <c r="P546" s="2" t="s">
        <v>109</v>
      </c>
      <c r="Q546" s="2" t="s">
        <v>1120</v>
      </c>
      <c r="R546" s="2" t="s">
        <v>35</v>
      </c>
      <c r="S546" s="2" t="s">
        <v>1907</v>
      </c>
      <c r="T546" s="2" t="s">
        <v>1898</v>
      </c>
      <c r="U546" s="2" t="s">
        <v>253</v>
      </c>
      <c r="V546" s="2" t="s">
        <v>43</v>
      </c>
      <c r="W546" s="2" t="s">
        <v>478</v>
      </c>
      <c r="X546" s="2" t="s">
        <v>1907</v>
      </c>
      <c r="Y546" s="2" t="s">
        <v>1123</v>
      </c>
    </row>
    <row r="547">
      <c r="A547" s="1" t="b">
        <v>0</v>
      </c>
      <c r="B547" s="1"/>
      <c r="C547" s="1"/>
      <c r="D547" s="1"/>
      <c r="E547" s="1" t="s">
        <v>43</v>
      </c>
      <c r="F547" s="1"/>
      <c r="G547" s="2" t="s">
        <v>27</v>
      </c>
      <c r="H547" s="3"/>
      <c r="I547" s="4" t="s">
        <v>1908</v>
      </c>
      <c r="J547" s="2" t="s">
        <v>1909</v>
      </c>
      <c r="K547" s="5">
        <v>1.0</v>
      </c>
      <c r="L547" s="2" t="s">
        <v>1117</v>
      </c>
      <c r="M547" s="6" t="b">
        <v>1</v>
      </c>
      <c r="N547" s="2" t="s">
        <v>1910</v>
      </c>
      <c r="O547" s="2" t="s">
        <v>1127</v>
      </c>
      <c r="P547" s="2" t="s">
        <v>109</v>
      </c>
      <c r="Q547" s="2" t="s">
        <v>1120</v>
      </c>
      <c r="R547" s="2" t="s">
        <v>35</v>
      </c>
      <c r="S547" s="2" t="s">
        <v>1911</v>
      </c>
      <c r="T547" s="2" t="s">
        <v>1898</v>
      </c>
      <c r="U547" s="2" t="s">
        <v>253</v>
      </c>
      <c r="V547" s="2" t="s">
        <v>43</v>
      </c>
      <c r="W547" s="2" t="s">
        <v>478</v>
      </c>
      <c r="X547" s="2" t="s">
        <v>1911</v>
      </c>
      <c r="Y547" s="2" t="s">
        <v>1123</v>
      </c>
    </row>
    <row r="548">
      <c r="A548" s="1" t="b">
        <v>0</v>
      </c>
      <c r="B548" s="1"/>
      <c r="C548" s="1"/>
      <c r="D548" s="1"/>
      <c r="E548" s="1" t="s">
        <v>43</v>
      </c>
      <c r="F548" s="1"/>
      <c r="G548" s="2" t="s">
        <v>27</v>
      </c>
      <c r="H548" s="3"/>
      <c r="I548" s="4" t="s">
        <v>1912</v>
      </c>
      <c r="J548" s="2" t="s">
        <v>1913</v>
      </c>
      <c r="K548" s="5">
        <v>1.0</v>
      </c>
      <c r="L548" s="2" t="s">
        <v>1117</v>
      </c>
      <c r="M548" s="6" t="b">
        <v>1</v>
      </c>
      <c r="N548" s="2" t="s">
        <v>1914</v>
      </c>
      <c r="O548" s="2" t="s">
        <v>1127</v>
      </c>
      <c r="P548" s="2" t="s">
        <v>109</v>
      </c>
      <c r="Q548" s="2" t="s">
        <v>1120</v>
      </c>
      <c r="R548" s="2" t="s">
        <v>35</v>
      </c>
      <c r="S548" s="2" t="s">
        <v>1915</v>
      </c>
      <c r="T548" s="2" t="s">
        <v>1898</v>
      </c>
      <c r="U548" s="2" t="s">
        <v>253</v>
      </c>
      <c r="V548" s="2" t="s">
        <v>43</v>
      </c>
      <c r="W548" s="2" t="s">
        <v>478</v>
      </c>
      <c r="X548" s="2" t="s">
        <v>1915</v>
      </c>
      <c r="Y548" s="2" t="s">
        <v>1123</v>
      </c>
    </row>
    <row r="549">
      <c r="A549" s="1" t="b">
        <v>0</v>
      </c>
      <c r="B549" s="1"/>
      <c r="C549" s="1"/>
      <c r="D549" s="1"/>
      <c r="E549" s="1" t="s">
        <v>43</v>
      </c>
      <c r="F549" s="1"/>
      <c r="G549" s="2" t="s">
        <v>27</v>
      </c>
      <c r="H549" s="3"/>
      <c r="I549" s="4" t="s">
        <v>1916</v>
      </c>
      <c r="J549" s="2" t="s">
        <v>1917</v>
      </c>
      <c r="K549" s="5">
        <v>1.0</v>
      </c>
      <c r="L549" s="2" t="s">
        <v>1117</v>
      </c>
      <c r="M549" s="6" t="b">
        <v>1</v>
      </c>
      <c r="N549" s="2" t="s">
        <v>1918</v>
      </c>
      <c r="O549" s="2" t="s">
        <v>1127</v>
      </c>
      <c r="P549" s="2" t="s">
        <v>109</v>
      </c>
      <c r="Q549" s="2" t="s">
        <v>1120</v>
      </c>
      <c r="R549" s="2" t="s">
        <v>35</v>
      </c>
      <c r="S549" s="2" t="s">
        <v>1919</v>
      </c>
      <c r="T549" s="2" t="s">
        <v>1898</v>
      </c>
      <c r="U549" s="2" t="s">
        <v>253</v>
      </c>
      <c r="V549" s="2" t="s">
        <v>43</v>
      </c>
      <c r="W549" s="2" t="s">
        <v>478</v>
      </c>
      <c r="X549" s="2" t="s">
        <v>1920</v>
      </c>
      <c r="Y549" s="2" t="s">
        <v>1123</v>
      </c>
    </row>
    <row r="550">
      <c r="A550" s="1" t="b">
        <v>0</v>
      </c>
      <c r="B550" s="1"/>
      <c r="C550" s="1"/>
      <c r="D550" s="1"/>
      <c r="E550" s="1" t="s">
        <v>43</v>
      </c>
      <c r="F550" s="1"/>
      <c r="G550" s="2" t="s">
        <v>27</v>
      </c>
      <c r="H550" s="3"/>
      <c r="I550" s="4" t="s">
        <v>1921</v>
      </c>
      <c r="J550" s="2" t="s">
        <v>1922</v>
      </c>
      <c r="K550" s="5">
        <v>1.0</v>
      </c>
      <c r="L550" s="2" t="s">
        <v>1117</v>
      </c>
      <c r="M550" s="6" t="b">
        <v>1</v>
      </c>
      <c r="N550" s="2" t="s">
        <v>1923</v>
      </c>
      <c r="O550" s="2" t="s">
        <v>1127</v>
      </c>
      <c r="P550" s="2" t="s">
        <v>109</v>
      </c>
      <c r="Q550" s="2" t="s">
        <v>1120</v>
      </c>
      <c r="R550" s="2" t="s">
        <v>35</v>
      </c>
      <c r="S550" s="2" t="s">
        <v>1924</v>
      </c>
      <c r="T550" s="2" t="s">
        <v>1898</v>
      </c>
      <c r="U550" s="2" t="s">
        <v>253</v>
      </c>
      <c r="V550" s="2" t="s">
        <v>43</v>
      </c>
      <c r="W550" s="2" t="s">
        <v>478</v>
      </c>
      <c r="X550" s="2" t="s">
        <v>1924</v>
      </c>
      <c r="Y550" s="2" t="s">
        <v>1123</v>
      </c>
    </row>
    <row r="551">
      <c r="A551" s="1" t="b">
        <v>0</v>
      </c>
      <c r="B551" s="1"/>
      <c r="C551" s="1"/>
      <c r="D551" s="1"/>
      <c r="E551" s="1" t="s">
        <v>43</v>
      </c>
      <c r="F551" s="1"/>
      <c r="G551" s="2" t="s">
        <v>27</v>
      </c>
      <c r="H551" s="3"/>
      <c r="I551" s="4" t="s">
        <v>1925</v>
      </c>
      <c r="J551" s="2" t="s">
        <v>1926</v>
      </c>
      <c r="K551" s="5">
        <v>1.0</v>
      </c>
      <c r="L551" s="2" t="s">
        <v>1117</v>
      </c>
      <c r="M551" s="6" t="b">
        <v>1</v>
      </c>
      <c r="N551" s="2" t="s">
        <v>1927</v>
      </c>
      <c r="O551" s="2" t="s">
        <v>1127</v>
      </c>
      <c r="P551" s="2" t="s">
        <v>109</v>
      </c>
      <c r="Q551" s="2" t="s">
        <v>1120</v>
      </c>
      <c r="R551" s="2" t="s">
        <v>35</v>
      </c>
      <c r="S551" s="2" t="s">
        <v>1928</v>
      </c>
      <c r="T551" s="2" t="s">
        <v>1898</v>
      </c>
      <c r="U551" s="2" t="s">
        <v>253</v>
      </c>
      <c r="V551" s="2" t="s">
        <v>43</v>
      </c>
      <c r="W551" s="2" t="s">
        <v>478</v>
      </c>
      <c r="X551" s="2" t="s">
        <v>1928</v>
      </c>
      <c r="Y551" s="2" t="s">
        <v>1123</v>
      </c>
    </row>
    <row r="552">
      <c r="A552" s="1" t="b">
        <v>0</v>
      </c>
      <c r="B552" s="1"/>
      <c r="C552" s="1"/>
      <c r="D552" s="1"/>
      <c r="E552" s="1" t="s">
        <v>43</v>
      </c>
      <c r="F552" s="1"/>
      <c r="G552" s="2" t="s">
        <v>27</v>
      </c>
      <c r="H552" s="3"/>
      <c r="I552" s="4" t="s">
        <v>1929</v>
      </c>
      <c r="J552" s="2" t="s">
        <v>1930</v>
      </c>
      <c r="K552" s="5">
        <v>1.0</v>
      </c>
      <c r="L552" s="2" t="s">
        <v>1117</v>
      </c>
      <c r="M552" s="6" t="b">
        <v>1</v>
      </c>
      <c r="N552" s="2" t="s">
        <v>1931</v>
      </c>
      <c r="O552" s="2" t="s">
        <v>1127</v>
      </c>
      <c r="P552" s="2" t="s">
        <v>109</v>
      </c>
      <c r="Q552" s="2" t="s">
        <v>1120</v>
      </c>
      <c r="R552" s="2" t="s">
        <v>35</v>
      </c>
      <c r="S552" s="2" t="s">
        <v>1932</v>
      </c>
      <c r="T552" s="2" t="s">
        <v>1898</v>
      </c>
      <c r="U552" s="2" t="s">
        <v>253</v>
      </c>
      <c r="V552" s="2" t="s">
        <v>43</v>
      </c>
      <c r="W552" s="2" t="s">
        <v>478</v>
      </c>
      <c r="X552" s="2" t="s">
        <v>1932</v>
      </c>
      <c r="Y552" s="2" t="s">
        <v>1123</v>
      </c>
    </row>
    <row r="553">
      <c r="A553" s="1" t="b">
        <v>0</v>
      </c>
      <c r="B553" s="1"/>
      <c r="C553" s="1"/>
      <c r="D553" s="1"/>
      <c r="E553" s="1" t="s">
        <v>43</v>
      </c>
      <c r="F553" s="1"/>
      <c r="G553" s="2" t="s">
        <v>27</v>
      </c>
      <c r="H553" s="3"/>
      <c r="I553" s="4" t="s">
        <v>1933</v>
      </c>
      <c r="J553" s="2" t="s">
        <v>1934</v>
      </c>
      <c r="K553" s="5">
        <v>1.0</v>
      </c>
      <c r="L553" s="2" t="s">
        <v>1117</v>
      </c>
      <c r="M553" s="6" t="b">
        <v>1</v>
      </c>
      <c r="N553" s="2" t="s">
        <v>1935</v>
      </c>
      <c r="O553" s="2" t="s">
        <v>1127</v>
      </c>
      <c r="P553" s="2" t="s">
        <v>109</v>
      </c>
      <c r="Q553" s="2" t="s">
        <v>1120</v>
      </c>
      <c r="R553" s="2" t="s">
        <v>35</v>
      </c>
      <c r="S553" s="2" t="s">
        <v>1936</v>
      </c>
      <c r="T553" s="2" t="s">
        <v>1898</v>
      </c>
      <c r="U553" s="2" t="s">
        <v>253</v>
      </c>
      <c r="V553" s="2" t="s">
        <v>43</v>
      </c>
      <c r="W553" s="2" t="s">
        <v>478</v>
      </c>
      <c r="X553" s="2" t="s">
        <v>1937</v>
      </c>
      <c r="Y553" s="2" t="s">
        <v>1938</v>
      </c>
    </row>
    <row r="554">
      <c r="A554" s="1" t="b">
        <v>0</v>
      </c>
      <c r="B554" s="1"/>
      <c r="C554" s="1"/>
      <c r="D554" s="1"/>
      <c r="E554" s="1" t="s">
        <v>43</v>
      </c>
      <c r="F554" s="1"/>
      <c r="G554" s="2" t="s">
        <v>27</v>
      </c>
      <c r="H554" s="3"/>
      <c r="I554" s="4" t="s">
        <v>1939</v>
      </c>
      <c r="J554" s="2" t="s">
        <v>1940</v>
      </c>
      <c r="K554" s="5">
        <v>1.0</v>
      </c>
      <c r="L554" s="2" t="s">
        <v>1117</v>
      </c>
      <c r="M554" s="6" t="b">
        <v>1</v>
      </c>
      <c r="N554" s="2" t="s">
        <v>1941</v>
      </c>
      <c r="O554" s="2" t="s">
        <v>1127</v>
      </c>
      <c r="P554" s="2" t="s">
        <v>109</v>
      </c>
      <c r="Q554" s="2" t="s">
        <v>1120</v>
      </c>
      <c r="R554" s="2" t="s">
        <v>35</v>
      </c>
      <c r="S554" s="2" t="s">
        <v>1942</v>
      </c>
      <c r="T554" s="2" t="s">
        <v>1898</v>
      </c>
      <c r="U554" s="2" t="s">
        <v>253</v>
      </c>
      <c r="V554" s="2" t="s">
        <v>43</v>
      </c>
      <c r="W554" s="2" t="s">
        <v>478</v>
      </c>
      <c r="X554" s="2" t="s">
        <v>1942</v>
      </c>
      <c r="Y554" s="2" t="s">
        <v>1123</v>
      </c>
    </row>
    <row r="555">
      <c r="A555" s="1" t="b">
        <v>0</v>
      </c>
      <c r="B555" s="1"/>
      <c r="C555" s="1"/>
      <c r="D555" s="1"/>
      <c r="E555" s="1" t="s">
        <v>43</v>
      </c>
      <c r="F555" s="1"/>
      <c r="G555" s="2" t="s">
        <v>27</v>
      </c>
      <c r="H555" s="3"/>
      <c r="I555" s="4" t="s">
        <v>1943</v>
      </c>
      <c r="J555" s="2" t="s">
        <v>1944</v>
      </c>
      <c r="K555" s="5">
        <v>1.0</v>
      </c>
      <c r="L555" s="2" t="s">
        <v>1117</v>
      </c>
      <c r="M555" s="6" t="b">
        <v>1</v>
      </c>
      <c r="N555" s="2" t="s">
        <v>1945</v>
      </c>
      <c r="O555" s="2" t="s">
        <v>1127</v>
      </c>
      <c r="P555" s="2" t="s">
        <v>109</v>
      </c>
      <c r="Q555" s="2" t="s">
        <v>1120</v>
      </c>
      <c r="R555" s="2" t="s">
        <v>35</v>
      </c>
      <c r="S555" s="2" t="s">
        <v>1946</v>
      </c>
      <c r="T555" s="2" t="s">
        <v>1898</v>
      </c>
      <c r="U555" s="2" t="s">
        <v>253</v>
      </c>
      <c r="V555" s="2" t="s">
        <v>43</v>
      </c>
      <c r="W555" s="2" t="s">
        <v>478</v>
      </c>
      <c r="X555" s="2" t="s">
        <v>1946</v>
      </c>
      <c r="Y555" s="2" t="s">
        <v>1123</v>
      </c>
    </row>
    <row r="556">
      <c r="A556" s="1" t="b">
        <v>0</v>
      </c>
      <c r="B556" s="1"/>
      <c r="C556" s="1"/>
      <c r="D556" s="1"/>
      <c r="E556" s="1" t="s">
        <v>43</v>
      </c>
      <c r="F556" s="1"/>
      <c r="G556" s="2" t="s">
        <v>27</v>
      </c>
      <c r="H556" s="3"/>
      <c r="I556" s="4" t="s">
        <v>1947</v>
      </c>
      <c r="J556" s="2" t="s">
        <v>1948</v>
      </c>
      <c r="K556" s="5">
        <v>1.0</v>
      </c>
      <c r="L556" s="2" t="s">
        <v>1117</v>
      </c>
      <c r="M556" s="6" t="b">
        <v>1</v>
      </c>
      <c r="N556" s="2" t="s">
        <v>1949</v>
      </c>
      <c r="O556" s="2" t="s">
        <v>1127</v>
      </c>
      <c r="P556" s="2" t="s">
        <v>109</v>
      </c>
      <c r="Q556" s="2" t="s">
        <v>1120</v>
      </c>
      <c r="R556" s="2" t="s">
        <v>35</v>
      </c>
      <c r="S556" s="2" t="s">
        <v>1950</v>
      </c>
      <c r="T556" s="2" t="s">
        <v>1898</v>
      </c>
      <c r="U556" s="2" t="s">
        <v>253</v>
      </c>
      <c r="V556" s="2" t="s">
        <v>43</v>
      </c>
      <c r="W556" s="2" t="s">
        <v>478</v>
      </c>
      <c r="X556" s="2" t="s">
        <v>1951</v>
      </c>
      <c r="Y556" s="2" t="s">
        <v>1123</v>
      </c>
    </row>
    <row r="557">
      <c r="A557" s="1" t="b">
        <v>0</v>
      </c>
      <c r="B557" s="1"/>
      <c r="C557" s="1"/>
      <c r="D557" s="1"/>
      <c r="E557" s="1" t="s">
        <v>43</v>
      </c>
      <c r="F557" s="1"/>
      <c r="G557" s="2" t="s">
        <v>27</v>
      </c>
      <c r="H557" s="3"/>
      <c r="I557" s="4" t="s">
        <v>1952</v>
      </c>
      <c r="J557" s="2" t="s">
        <v>1953</v>
      </c>
      <c r="K557" s="5">
        <v>1.0</v>
      </c>
      <c r="L557" s="2" t="s">
        <v>1117</v>
      </c>
      <c r="M557" s="6" t="b">
        <v>1</v>
      </c>
      <c r="N557" s="2" t="s">
        <v>1954</v>
      </c>
      <c r="O557" s="2" t="s">
        <v>1127</v>
      </c>
      <c r="P557" s="2" t="s">
        <v>109</v>
      </c>
      <c r="Q557" s="2" t="s">
        <v>1120</v>
      </c>
      <c r="R557" s="2" t="s">
        <v>35</v>
      </c>
      <c r="S557" s="2" t="s">
        <v>1955</v>
      </c>
      <c r="T557" s="2" t="s">
        <v>1956</v>
      </c>
      <c r="U557" s="2" t="s">
        <v>253</v>
      </c>
      <c r="V557" s="2" t="s">
        <v>43</v>
      </c>
      <c r="W557" s="2" t="s">
        <v>478</v>
      </c>
      <c r="X557" s="2" t="s">
        <v>1957</v>
      </c>
      <c r="Y557" s="2" t="s">
        <v>1123</v>
      </c>
    </row>
    <row r="558">
      <c r="A558" s="1" t="b">
        <v>0</v>
      </c>
      <c r="B558" s="1"/>
      <c r="C558" s="1"/>
      <c r="D558" s="1"/>
      <c r="E558" s="1" t="s">
        <v>43</v>
      </c>
      <c r="F558" s="1"/>
      <c r="G558" s="2" t="s">
        <v>27</v>
      </c>
      <c r="H558" s="3"/>
      <c r="I558" s="4" t="s">
        <v>1958</v>
      </c>
      <c r="J558" s="2" t="s">
        <v>1959</v>
      </c>
      <c r="K558" s="5">
        <v>1.0</v>
      </c>
      <c r="L558" s="2" t="s">
        <v>1117</v>
      </c>
      <c r="M558" s="6" t="b">
        <v>1</v>
      </c>
      <c r="N558" s="2" t="s">
        <v>1960</v>
      </c>
      <c r="O558" s="2" t="s">
        <v>1127</v>
      </c>
      <c r="P558" s="2" t="s">
        <v>109</v>
      </c>
      <c r="Q558" s="2" t="s">
        <v>1120</v>
      </c>
      <c r="R558" s="2" t="s">
        <v>35</v>
      </c>
      <c r="S558" s="2" t="s">
        <v>1961</v>
      </c>
      <c r="T558" s="2" t="s">
        <v>1898</v>
      </c>
      <c r="U558" s="2" t="s">
        <v>253</v>
      </c>
      <c r="V558" s="2" t="s">
        <v>43</v>
      </c>
      <c r="W558" s="2" t="s">
        <v>478</v>
      </c>
      <c r="X558" s="2" t="s">
        <v>1962</v>
      </c>
      <c r="Y558" s="2" t="s">
        <v>1123</v>
      </c>
    </row>
    <row r="559">
      <c r="A559" s="1" t="b">
        <v>0</v>
      </c>
      <c r="B559" s="1"/>
      <c r="C559" s="1"/>
      <c r="D559" s="1"/>
      <c r="E559" s="1" t="s">
        <v>43</v>
      </c>
      <c r="F559" s="1"/>
      <c r="G559" s="2" t="s">
        <v>27</v>
      </c>
      <c r="H559" s="3"/>
      <c r="I559" s="4" t="s">
        <v>1963</v>
      </c>
      <c r="J559" s="2" t="s">
        <v>1964</v>
      </c>
      <c r="K559" s="5">
        <v>1.0</v>
      </c>
      <c r="L559" s="2" t="s">
        <v>1117</v>
      </c>
      <c r="M559" s="6" t="b">
        <v>1</v>
      </c>
      <c r="N559" s="2" t="s">
        <v>1965</v>
      </c>
      <c r="O559" s="2" t="s">
        <v>1127</v>
      </c>
      <c r="P559" s="2" t="s">
        <v>109</v>
      </c>
      <c r="Q559" s="2" t="s">
        <v>1120</v>
      </c>
      <c r="R559" s="2" t="s">
        <v>35</v>
      </c>
      <c r="S559" s="2" t="s">
        <v>1966</v>
      </c>
      <c r="T559" s="2" t="s">
        <v>1898</v>
      </c>
      <c r="U559" s="2" t="s">
        <v>253</v>
      </c>
      <c r="V559" s="2" t="s">
        <v>43</v>
      </c>
      <c r="W559" s="2" t="s">
        <v>478</v>
      </c>
      <c r="X559" s="2" t="s">
        <v>1966</v>
      </c>
      <c r="Y559" s="2" t="s">
        <v>1123</v>
      </c>
    </row>
    <row r="560">
      <c r="A560" s="1" t="b">
        <v>0</v>
      </c>
      <c r="B560" s="1"/>
      <c r="C560" s="1"/>
      <c r="D560" s="1"/>
      <c r="E560" s="1"/>
      <c r="F560" s="1" t="b">
        <v>1</v>
      </c>
      <c r="G560" s="2" t="s">
        <v>27</v>
      </c>
      <c r="H560" s="3"/>
      <c r="I560" s="4" t="s">
        <v>1967</v>
      </c>
      <c r="J560" s="2" t="s">
        <v>1968</v>
      </c>
      <c r="K560" s="5">
        <v>1.0</v>
      </c>
      <c r="L560" s="2" t="s">
        <v>65</v>
      </c>
      <c r="M560" s="6" t="b">
        <v>1</v>
      </c>
      <c r="N560" s="2" t="s">
        <v>487</v>
      </c>
      <c r="O560" s="2" t="s">
        <v>67</v>
      </c>
      <c r="P560" s="2" t="s">
        <v>68</v>
      </c>
      <c r="Q560" s="2" t="s">
        <v>69</v>
      </c>
      <c r="R560" s="2" t="s">
        <v>35</v>
      </c>
      <c r="S560" s="2" t="s">
        <v>1969</v>
      </c>
      <c r="T560" s="2" t="s">
        <v>37</v>
      </c>
      <c r="U560" s="2" t="s">
        <v>38</v>
      </c>
      <c r="V560" s="7"/>
      <c r="W560" s="2" t="s">
        <v>489</v>
      </c>
      <c r="X560" s="2" t="s">
        <v>490</v>
      </c>
      <c r="Y560" s="2" t="s">
        <v>73</v>
      </c>
    </row>
    <row r="561">
      <c r="A561" s="1" t="b">
        <v>0</v>
      </c>
      <c r="B561" s="1"/>
      <c r="C561" s="1"/>
      <c r="D561" s="1"/>
      <c r="E561" s="1"/>
      <c r="F561" s="1"/>
      <c r="G561" s="2" t="s">
        <v>27</v>
      </c>
      <c r="H561" s="3"/>
      <c r="I561" s="4" t="s">
        <v>1970</v>
      </c>
      <c r="J561" s="2" t="s">
        <v>1971</v>
      </c>
      <c r="K561" s="5">
        <v>1.0</v>
      </c>
      <c r="L561" s="2" t="s">
        <v>84</v>
      </c>
      <c r="M561" s="6" t="b">
        <v>1</v>
      </c>
      <c r="N561" s="2" t="s">
        <v>1972</v>
      </c>
      <c r="O561" s="2" t="s">
        <v>67</v>
      </c>
      <c r="P561" s="2" t="s">
        <v>68</v>
      </c>
      <c r="Q561" s="2" t="s">
        <v>86</v>
      </c>
      <c r="R561" s="2" t="s">
        <v>35</v>
      </c>
      <c r="S561" s="2" t="s">
        <v>1973</v>
      </c>
      <c r="T561" s="2" t="s">
        <v>37</v>
      </c>
      <c r="U561" s="2" t="s">
        <v>38</v>
      </c>
      <c r="V561" s="2" t="s">
        <v>78</v>
      </c>
      <c r="W561" s="2" t="s">
        <v>489</v>
      </c>
      <c r="X561" s="2" t="s">
        <v>1974</v>
      </c>
      <c r="Y561" s="2" t="s">
        <v>90</v>
      </c>
    </row>
    <row r="562">
      <c r="A562" s="1" t="b">
        <v>0</v>
      </c>
      <c r="B562" s="1"/>
      <c r="C562" s="1"/>
      <c r="D562" s="1"/>
      <c r="E562" s="1"/>
      <c r="F562" s="1"/>
      <c r="G562" s="2" t="s">
        <v>27</v>
      </c>
      <c r="H562" s="3"/>
      <c r="I562" s="4" t="s">
        <v>1975</v>
      </c>
      <c r="J562" s="2" t="s">
        <v>1976</v>
      </c>
      <c r="K562" s="5">
        <v>1.0</v>
      </c>
      <c r="L562" s="2" t="s">
        <v>84</v>
      </c>
      <c r="M562" s="6" t="b">
        <v>1</v>
      </c>
      <c r="N562" s="2" t="s">
        <v>1972</v>
      </c>
      <c r="O562" s="2" t="s">
        <v>67</v>
      </c>
      <c r="P562" s="2" t="s">
        <v>68</v>
      </c>
      <c r="Q562" s="2" t="s">
        <v>86</v>
      </c>
      <c r="R562" s="2" t="s">
        <v>35</v>
      </c>
      <c r="S562" s="2" t="s">
        <v>1977</v>
      </c>
      <c r="T562" s="2" t="s">
        <v>37</v>
      </c>
      <c r="U562" s="2" t="s">
        <v>38</v>
      </c>
      <c r="V562" s="2" t="s">
        <v>78</v>
      </c>
      <c r="W562" s="2" t="s">
        <v>489</v>
      </c>
      <c r="X562" s="2" t="s">
        <v>1974</v>
      </c>
      <c r="Y562" s="2" t="s">
        <v>90</v>
      </c>
    </row>
    <row r="563">
      <c r="A563" s="1" t="b">
        <v>0</v>
      </c>
      <c r="B563" s="1"/>
      <c r="C563" s="1"/>
      <c r="D563" s="1"/>
      <c r="E563" s="1"/>
      <c r="F563" s="1"/>
      <c r="G563" s="2" t="s">
        <v>27</v>
      </c>
      <c r="H563" s="3"/>
      <c r="I563" s="4" t="s">
        <v>1978</v>
      </c>
      <c r="J563" s="2" t="s">
        <v>1979</v>
      </c>
      <c r="K563" s="5">
        <v>1.0</v>
      </c>
      <c r="L563" s="2" t="s">
        <v>84</v>
      </c>
      <c r="M563" s="6" t="b">
        <v>1</v>
      </c>
      <c r="N563" s="2" t="s">
        <v>1972</v>
      </c>
      <c r="O563" s="2" t="s">
        <v>67</v>
      </c>
      <c r="P563" s="2" t="s">
        <v>68</v>
      </c>
      <c r="Q563" s="2" t="s">
        <v>86</v>
      </c>
      <c r="R563" s="2" t="s">
        <v>35</v>
      </c>
      <c r="S563" s="2" t="s">
        <v>1980</v>
      </c>
      <c r="T563" s="2" t="s">
        <v>37</v>
      </c>
      <c r="U563" s="2" t="s">
        <v>38</v>
      </c>
      <c r="V563" s="2" t="s">
        <v>78</v>
      </c>
      <c r="W563" s="2" t="s">
        <v>489</v>
      </c>
      <c r="X563" s="2" t="s">
        <v>1974</v>
      </c>
      <c r="Y563" s="2" t="s">
        <v>90</v>
      </c>
    </row>
    <row r="564">
      <c r="A564" s="1" t="b">
        <v>0</v>
      </c>
      <c r="B564" s="1"/>
      <c r="C564" s="1"/>
      <c r="D564" s="1"/>
      <c r="E564" s="1"/>
      <c r="F564" s="1"/>
      <c r="G564" s="2" t="s">
        <v>27</v>
      </c>
      <c r="H564" s="3"/>
      <c r="I564" s="4" t="s">
        <v>1981</v>
      </c>
      <c r="J564" s="2" t="s">
        <v>1982</v>
      </c>
      <c r="K564" s="5">
        <v>1.0</v>
      </c>
      <c r="L564" s="2" t="s">
        <v>84</v>
      </c>
      <c r="M564" s="6" t="b">
        <v>1</v>
      </c>
      <c r="N564" s="2" t="s">
        <v>1972</v>
      </c>
      <c r="O564" s="2" t="s">
        <v>67</v>
      </c>
      <c r="P564" s="2" t="s">
        <v>68</v>
      </c>
      <c r="Q564" s="2" t="s">
        <v>86</v>
      </c>
      <c r="R564" s="2" t="s">
        <v>35</v>
      </c>
      <c r="S564" s="2" t="s">
        <v>1983</v>
      </c>
      <c r="T564" s="2" t="s">
        <v>37</v>
      </c>
      <c r="U564" s="2" t="s">
        <v>38</v>
      </c>
      <c r="V564" s="2" t="s">
        <v>78</v>
      </c>
      <c r="W564" s="2" t="s">
        <v>489</v>
      </c>
      <c r="X564" s="2" t="s">
        <v>1974</v>
      </c>
      <c r="Y564" s="2" t="s">
        <v>90</v>
      </c>
    </row>
    <row r="565">
      <c r="A565" s="1" t="b">
        <v>0</v>
      </c>
      <c r="B565" s="1"/>
      <c r="C565" s="1"/>
      <c r="D565" s="1"/>
      <c r="E565" s="1"/>
      <c r="F565" s="1"/>
      <c r="G565" s="2" t="s">
        <v>27</v>
      </c>
      <c r="H565" s="3"/>
      <c r="I565" s="4" t="s">
        <v>1984</v>
      </c>
      <c r="J565" s="2" t="s">
        <v>1985</v>
      </c>
      <c r="K565" s="5">
        <v>1.0</v>
      </c>
      <c r="L565" s="2" t="s">
        <v>470</v>
      </c>
      <c r="M565" s="6" t="b">
        <v>1</v>
      </c>
      <c r="N565" s="2" t="s">
        <v>1986</v>
      </c>
      <c r="O565" s="2" t="s">
        <v>472</v>
      </c>
      <c r="P565" s="2" t="s">
        <v>473</v>
      </c>
      <c r="Q565" s="2" t="s">
        <v>474</v>
      </c>
      <c r="R565" s="2" t="s">
        <v>35</v>
      </c>
      <c r="S565" s="8">
        <v>43435.0</v>
      </c>
      <c r="T565" s="2" t="s">
        <v>475</v>
      </c>
      <c r="U565" s="2" t="s">
        <v>476</v>
      </c>
      <c r="V565" s="2" t="s">
        <v>477</v>
      </c>
      <c r="W565" s="2" t="s">
        <v>478</v>
      </c>
      <c r="X565" s="2" t="s">
        <v>1987</v>
      </c>
      <c r="Y565" s="8">
        <v>43714.0</v>
      </c>
    </row>
    <row r="566">
      <c r="A566" s="1" t="b">
        <v>0</v>
      </c>
      <c r="B566" s="1"/>
      <c r="C566" s="1"/>
      <c r="D566" s="1"/>
      <c r="E566" s="1"/>
      <c r="F566" s="1"/>
      <c r="G566" s="2" t="s">
        <v>27</v>
      </c>
      <c r="H566" s="3"/>
      <c r="I566" s="4" t="s">
        <v>1988</v>
      </c>
      <c r="J566" s="2" t="s">
        <v>1989</v>
      </c>
      <c r="K566" s="5">
        <v>1.0</v>
      </c>
      <c r="L566" s="2" t="s">
        <v>470</v>
      </c>
      <c r="M566" s="6" t="b">
        <v>1</v>
      </c>
      <c r="N566" s="2" t="s">
        <v>1990</v>
      </c>
      <c r="O566" s="2" t="s">
        <v>472</v>
      </c>
      <c r="P566" s="2" t="s">
        <v>473</v>
      </c>
      <c r="Q566" s="2" t="s">
        <v>474</v>
      </c>
      <c r="R566" s="2" t="s">
        <v>35</v>
      </c>
      <c r="S566" s="8">
        <v>43685.0</v>
      </c>
      <c r="T566" s="2" t="s">
        <v>1991</v>
      </c>
      <c r="U566" s="2" t="s">
        <v>476</v>
      </c>
      <c r="V566" s="2" t="s">
        <v>477</v>
      </c>
      <c r="W566" s="2" t="s">
        <v>478</v>
      </c>
      <c r="X566" s="2" t="s">
        <v>1992</v>
      </c>
      <c r="Y566" s="8">
        <v>43685.0</v>
      </c>
    </row>
    <row r="567">
      <c r="A567" s="1" t="b">
        <v>0</v>
      </c>
      <c r="B567" s="1" t="s">
        <v>25</v>
      </c>
      <c r="C567" s="1"/>
      <c r="D567" s="1" t="s">
        <v>26</v>
      </c>
      <c r="E567" s="1"/>
      <c r="F567" s="1" t="b">
        <v>1</v>
      </c>
      <c r="G567" s="2" t="s">
        <v>27</v>
      </c>
      <c r="H567" s="3"/>
      <c r="I567" s="4" t="s">
        <v>1993</v>
      </c>
      <c r="J567" s="2" t="s">
        <v>1994</v>
      </c>
      <c r="K567" s="5">
        <v>1.0</v>
      </c>
      <c r="L567" s="2" t="s">
        <v>65</v>
      </c>
      <c r="M567" s="6" t="b">
        <v>1</v>
      </c>
      <c r="N567" s="2" t="s">
        <v>233</v>
      </c>
      <c r="O567" s="2" t="s">
        <v>67</v>
      </c>
      <c r="P567" s="2" t="s">
        <v>68</v>
      </c>
      <c r="Q567" s="2" t="s">
        <v>69</v>
      </c>
      <c r="R567" s="2" t="s">
        <v>1995</v>
      </c>
      <c r="S567" s="2" t="s">
        <v>1996</v>
      </c>
      <c r="T567" s="7"/>
      <c r="U567" s="2" t="s">
        <v>38</v>
      </c>
      <c r="V567" s="2" t="s">
        <v>39</v>
      </c>
      <c r="W567" s="2" t="s">
        <v>1997</v>
      </c>
      <c r="X567" s="2" t="s">
        <v>237</v>
      </c>
      <c r="Y567" s="2" t="s">
        <v>73</v>
      </c>
    </row>
    <row r="568">
      <c r="A568" s="1" t="b">
        <v>0</v>
      </c>
      <c r="B568" s="1"/>
      <c r="C568" s="1"/>
      <c r="D568" s="1"/>
      <c r="E568" s="1"/>
      <c r="F568" s="1"/>
      <c r="G568" s="2" t="s">
        <v>27</v>
      </c>
      <c r="H568" s="3"/>
      <c r="I568" s="4" t="s">
        <v>1998</v>
      </c>
      <c r="J568" s="2" t="s">
        <v>1999</v>
      </c>
      <c r="K568" s="5">
        <v>1.0</v>
      </c>
      <c r="L568" s="2" t="s">
        <v>30</v>
      </c>
      <c r="M568" s="6" t="b">
        <v>1</v>
      </c>
      <c r="N568" s="2" t="s">
        <v>190</v>
      </c>
      <c r="O568" s="2" t="s">
        <v>67</v>
      </c>
      <c r="P568" s="2" t="s">
        <v>33</v>
      </c>
      <c r="Q568" s="2" t="s">
        <v>34</v>
      </c>
      <c r="R568" s="2" t="s">
        <v>35</v>
      </c>
      <c r="S568" s="2" t="s">
        <v>2000</v>
      </c>
      <c r="T568" s="2" t="s">
        <v>37</v>
      </c>
      <c r="U568" s="2" t="s">
        <v>38</v>
      </c>
      <c r="V568" s="2" t="s">
        <v>112</v>
      </c>
      <c r="W568" s="2" t="s">
        <v>2001</v>
      </c>
      <c r="X568" s="2" t="s">
        <v>193</v>
      </c>
      <c r="Y568" s="2" t="s">
        <v>42</v>
      </c>
    </row>
    <row r="569">
      <c r="A569" s="1" t="b">
        <v>0</v>
      </c>
      <c r="B569" s="1"/>
      <c r="C569" s="1"/>
      <c r="D569" s="1"/>
      <c r="E569" s="1"/>
      <c r="F569" s="1" t="b">
        <v>1</v>
      </c>
      <c r="G569" s="2" t="s">
        <v>27</v>
      </c>
      <c r="H569" s="3"/>
      <c r="I569" s="4" t="s">
        <v>2002</v>
      </c>
      <c r="J569" s="2" t="s">
        <v>2003</v>
      </c>
      <c r="K569" s="5">
        <v>1.0</v>
      </c>
      <c r="L569" s="2" t="s">
        <v>65</v>
      </c>
      <c r="M569" s="6" t="b">
        <v>1</v>
      </c>
      <c r="N569" s="2" t="s">
        <v>76</v>
      </c>
      <c r="O569" s="2" t="s">
        <v>67</v>
      </c>
      <c r="P569" s="2" t="s">
        <v>68</v>
      </c>
      <c r="Q569" s="2" t="s">
        <v>69</v>
      </c>
      <c r="R569" s="2" t="s">
        <v>35</v>
      </c>
      <c r="S569" s="2" t="s">
        <v>2004</v>
      </c>
      <c r="T569" s="2" t="s">
        <v>37</v>
      </c>
      <c r="U569" s="2" t="s">
        <v>38</v>
      </c>
      <c r="V569" s="2" t="s">
        <v>78</v>
      </c>
      <c r="W569" s="2" t="s">
        <v>2005</v>
      </c>
      <c r="X569" s="2" t="s">
        <v>80</v>
      </c>
      <c r="Y569" s="2" t="s">
        <v>81</v>
      </c>
    </row>
    <row r="570">
      <c r="A570" s="1" t="b">
        <v>0</v>
      </c>
      <c r="B570" s="1"/>
      <c r="C570" s="1"/>
      <c r="D570" s="1"/>
      <c r="E570" s="1" t="s">
        <v>422</v>
      </c>
      <c r="F570" s="1"/>
      <c r="G570" s="2" t="s">
        <v>245</v>
      </c>
      <c r="H570" s="3"/>
      <c r="I570" s="4" t="s">
        <v>2006</v>
      </c>
      <c r="J570" s="2" t="s">
        <v>2007</v>
      </c>
      <c r="K570" s="5">
        <v>1.0</v>
      </c>
      <c r="L570" s="2" t="s">
        <v>2008</v>
      </c>
      <c r="M570" s="6" t="b">
        <v>1</v>
      </c>
      <c r="N570" s="2" t="s">
        <v>2009</v>
      </c>
      <c r="O570" s="2" t="s">
        <v>427</v>
      </c>
      <c r="P570" s="2" t="s">
        <v>428</v>
      </c>
      <c r="Q570" s="2" t="s">
        <v>2010</v>
      </c>
      <c r="R570" s="2" t="s">
        <v>252</v>
      </c>
      <c r="S570" s="2" t="s">
        <v>2011</v>
      </c>
      <c r="T570" s="2" t="s">
        <v>431</v>
      </c>
      <c r="U570" s="2" t="s">
        <v>432</v>
      </c>
      <c r="V570" s="2" t="s">
        <v>433</v>
      </c>
      <c r="W570" s="2" t="s">
        <v>2012</v>
      </c>
      <c r="X570" s="2" t="s">
        <v>2013</v>
      </c>
      <c r="Y570" s="2" t="s">
        <v>2014</v>
      </c>
    </row>
    <row r="571">
      <c r="A571" s="1" t="b">
        <v>0</v>
      </c>
      <c r="B571" s="1"/>
      <c r="C571" s="1"/>
      <c r="D571" s="1"/>
      <c r="E571" s="1" t="s">
        <v>422</v>
      </c>
      <c r="F571" s="1"/>
      <c r="G571" s="2" t="s">
        <v>245</v>
      </c>
      <c r="H571" s="3"/>
      <c r="I571" s="4" t="s">
        <v>2015</v>
      </c>
      <c r="J571" s="2" t="s">
        <v>2016</v>
      </c>
      <c r="K571" s="5">
        <v>1.0</v>
      </c>
      <c r="L571" s="2" t="s">
        <v>2008</v>
      </c>
      <c r="M571" s="6" t="b">
        <v>1</v>
      </c>
      <c r="N571" s="2" t="s">
        <v>2009</v>
      </c>
      <c r="O571" s="2" t="s">
        <v>427</v>
      </c>
      <c r="P571" s="2" t="s">
        <v>428</v>
      </c>
      <c r="Q571" s="2" t="s">
        <v>2010</v>
      </c>
      <c r="R571" s="2" t="s">
        <v>252</v>
      </c>
      <c r="S571" s="2" t="s">
        <v>2017</v>
      </c>
      <c r="T571" s="2" t="s">
        <v>431</v>
      </c>
      <c r="U571" s="2" t="s">
        <v>432</v>
      </c>
      <c r="V571" s="2" t="s">
        <v>433</v>
      </c>
      <c r="W571" s="2" t="s">
        <v>2012</v>
      </c>
      <c r="X571" s="2" t="s">
        <v>2013</v>
      </c>
      <c r="Y571" s="2" t="s">
        <v>2014</v>
      </c>
    </row>
    <row r="572">
      <c r="A572" s="1" t="b">
        <v>0</v>
      </c>
      <c r="B572" s="1"/>
      <c r="C572" s="1"/>
      <c r="D572" s="1"/>
      <c r="E572" s="1" t="s">
        <v>422</v>
      </c>
      <c r="F572" s="1"/>
      <c r="G572" s="2" t="s">
        <v>245</v>
      </c>
      <c r="H572" s="3"/>
      <c r="I572" s="4" t="s">
        <v>2018</v>
      </c>
      <c r="J572" s="2" t="s">
        <v>2019</v>
      </c>
      <c r="K572" s="5">
        <v>1.0</v>
      </c>
      <c r="L572" s="2" t="s">
        <v>2008</v>
      </c>
      <c r="M572" s="6" t="b">
        <v>1</v>
      </c>
      <c r="N572" s="2" t="s">
        <v>2009</v>
      </c>
      <c r="O572" s="2" t="s">
        <v>427</v>
      </c>
      <c r="P572" s="2" t="s">
        <v>428</v>
      </c>
      <c r="Q572" s="2" t="s">
        <v>2010</v>
      </c>
      <c r="R572" s="2" t="s">
        <v>252</v>
      </c>
      <c r="S572" s="2" t="s">
        <v>2020</v>
      </c>
      <c r="T572" s="2" t="s">
        <v>431</v>
      </c>
      <c r="U572" s="2" t="s">
        <v>432</v>
      </c>
      <c r="V572" s="2" t="s">
        <v>433</v>
      </c>
      <c r="W572" s="2" t="s">
        <v>2012</v>
      </c>
      <c r="X572" s="2" t="s">
        <v>2013</v>
      </c>
      <c r="Y572" s="2" t="s">
        <v>2014</v>
      </c>
    </row>
    <row r="573">
      <c r="A573" s="1" t="b">
        <v>0</v>
      </c>
      <c r="B573" s="1"/>
      <c r="C573" s="1"/>
      <c r="D573" s="1"/>
      <c r="E573" s="1" t="s">
        <v>422</v>
      </c>
      <c r="F573" s="1"/>
      <c r="G573" s="2" t="s">
        <v>245</v>
      </c>
      <c r="H573" s="3"/>
      <c r="I573" s="4" t="s">
        <v>2021</v>
      </c>
      <c r="J573" s="2" t="s">
        <v>2022</v>
      </c>
      <c r="K573" s="5">
        <v>1.0</v>
      </c>
      <c r="L573" s="2" t="s">
        <v>2008</v>
      </c>
      <c r="M573" s="6" t="b">
        <v>1</v>
      </c>
      <c r="N573" s="2" t="s">
        <v>2009</v>
      </c>
      <c r="O573" s="2" t="s">
        <v>427</v>
      </c>
      <c r="P573" s="2" t="s">
        <v>428</v>
      </c>
      <c r="Q573" s="2" t="s">
        <v>2010</v>
      </c>
      <c r="R573" s="2" t="s">
        <v>252</v>
      </c>
      <c r="S573" s="2" t="s">
        <v>2023</v>
      </c>
      <c r="T573" s="2" t="s">
        <v>431</v>
      </c>
      <c r="U573" s="2" t="s">
        <v>432</v>
      </c>
      <c r="V573" s="2" t="s">
        <v>433</v>
      </c>
      <c r="W573" s="2" t="s">
        <v>2012</v>
      </c>
      <c r="X573" s="2" t="s">
        <v>2013</v>
      </c>
      <c r="Y573" s="2" t="s">
        <v>2014</v>
      </c>
    </row>
    <row r="574">
      <c r="A574" s="1" t="b">
        <v>0</v>
      </c>
      <c r="B574" s="1" t="s">
        <v>104</v>
      </c>
      <c r="C574" s="1"/>
      <c r="D574" s="1"/>
      <c r="E574" s="1" t="s">
        <v>43</v>
      </c>
      <c r="F574" s="1"/>
      <c r="G574" s="2" t="s">
        <v>27</v>
      </c>
      <c r="H574" s="3"/>
      <c r="I574" s="4" t="s">
        <v>2024</v>
      </c>
      <c r="J574" s="2" t="s">
        <v>2025</v>
      </c>
      <c r="K574" s="5">
        <v>1.0</v>
      </c>
      <c r="L574" s="2" t="s">
        <v>30</v>
      </c>
      <c r="M574" s="6" t="b">
        <v>1</v>
      </c>
      <c r="N574" s="2" t="s">
        <v>2026</v>
      </c>
      <c r="O574" s="2" t="s">
        <v>108</v>
      </c>
      <c r="P574" s="2" t="s">
        <v>109</v>
      </c>
      <c r="Q574" s="2" t="s">
        <v>34</v>
      </c>
      <c r="R574" s="2" t="s">
        <v>35</v>
      </c>
      <c r="S574" s="2" t="s">
        <v>2027</v>
      </c>
      <c r="T574" s="2" t="s">
        <v>112</v>
      </c>
      <c r="U574" s="2" t="s">
        <v>113</v>
      </c>
      <c r="V574" s="2" t="s">
        <v>43</v>
      </c>
      <c r="W574" s="2" t="s">
        <v>2028</v>
      </c>
      <c r="X574" s="2" t="s">
        <v>2027</v>
      </c>
      <c r="Y574" s="2" t="s">
        <v>114</v>
      </c>
    </row>
    <row r="575">
      <c r="A575" s="1" t="b">
        <v>0</v>
      </c>
      <c r="B575" s="1" t="s">
        <v>25</v>
      </c>
      <c r="C575" s="1"/>
      <c r="D575" s="1" t="s">
        <v>26</v>
      </c>
      <c r="E575" s="1" t="s">
        <v>43</v>
      </c>
      <c r="F575" s="1"/>
      <c r="G575" s="2" t="s">
        <v>27</v>
      </c>
      <c r="H575" s="3"/>
      <c r="I575" s="4" t="s">
        <v>2029</v>
      </c>
      <c r="J575" s="2" t="s">
        <v>2030</v>
      </c>
      <c r="K575" s="5">
        <v>1.0</v>
      </c>
      <c r="L575" s="2" t="s">
        <v>46</v>
      </c>
      <c r="M575" s="6" t="b">
        <v>1</v>
      </c>
      <c r="N575" s="2" t="s">
        <v>127</v>
      </c>
      <c r="O575" s="2" t="s">
        <v>48</v>
      </c>
      <c r="P575" s="2" t="s">
        <v>49</v>
      </c>
      <c r="Q575" s="2" t="s">
        <v>50</v>
      </c>
      <c r="R575" s="2" t="s">
        <v>35</v>
      </c>
      <c r="S575" s="2" t="s">
        <v>2031</v>
      </c>
      <c r="T575" s="2" t="s">
        <v>2032</v>
      </c>
      <c r="U575" s="2" t="s">
        <v>38</v>
      </c>
      <c r="V575" s="2" t="s">
        <v>100</v>
      </c>
      <c r="W575" s="2" t="s">
        <v>2033</v>
      </c>
      <c r="X575" s="2" t="s">
        <v>131</v>
      </c>
      <c r="Y575" s="2" t="s">
        <v>132</v>
      </c>
    </row>
    <row r="576">
      <c r="A576" s="1" t="b">
        <v>0</v>
      </c>
      <c r="B576" s="1" t="s">
        <v>25</v>
      </c>
      <c r="C576" s="1"/>
      <c r="D576" s="1" t="s">
        <v>26</v>
      </c>
      <c r="E576" s="1" t="s">
        <v>43</v>
      </c>
      <c r="F576" s="1"/>
      <c r="G576" s="2" t="s">
        <v>27</v>
      </c>
      <c r="H576" s="3"/>
      <c r="I576" s="4" t="s">
        <v>2034</v>
      </c>
      <c r="J576" s="2" t="s">
        <v>2035</v>
      </c>
      <c r="K576" s="5">
        <v>1.0</v>
      </c>
      <c r="L576" s="2" t="s">
        <v>46</v>
      </c>
      <c r="M576" s="6" t="b">
        <v>1</v>
      </c>
      <c r="N576" s="2" t="s">
        <v>127</v>
      </c>
      <c r="O576" s="2" t="s">
        <v>48</v>
      </c>
      <c r="P576" s="2" t="s">
        <v>49</v>
      </c>
      <c r="Q576" s="2" t="s">
        <v>50</v>
      </c>
      <c r="R576" s="2" t="s">
        <v>35</v>
      </c>
      <c r="S576" s="2" t="s">
        <v>2036</v>
      </c>
      <c r="T576" s="2" t="s">
        <v>2032</v>
      </c>
      <c r="U576" s="2" t="s">
        <v>38</v>
      </c>
      <c r="V576" s="2" t="s">
        <v>100</v>
      </c>
      <c r="W576" s="2" t="s">
        <v>2033</v>
      </c>
      <c r="X576" s="2" t="s">
        <v>131</v>
      </c>
      <c r="Y576" s="2" t="s">
        <v>132</v>
      </c>
    </row>
    <row r="577">
      <c r="A577" s="1" t="b">
        <v>0</v>
      </c>
      <c r="B577" s="1"/>
      <c r="C577" s="1"/>
      <c r="D577" s="1"/>
      <c r="E577" s="1"/>
      <c r="F577" s="1"/>
      <c r="G577" s="2" t="s">
        <v>27</v>
      </c>
      <c r="H577" s="3"/>
      <c r="I577" s="4" t="s">
        <v>2037</v>
      </c>
      <c r="J577" s="2" t="s">
        <v>2038</v>
      </c>
      <c r="K577" s="5">
        <v>1.0</v>
      </c>
      <c r="L577" s="2" t="s">
        <v>84</v>
      </c>
      <c r="M577" s="6" t="b">
        <v>1</v>
      </c>
      <c r="N577" s="2" t="s">
        <v>176</v>
      </c>
      <c r="O577" s="2" t="s">
        <v>67</v>
      </c>
      <c r="P577" s="2" t="s">
        <v>33</v>
      </c>
      <c r="Q577" s="2" t="s">
        <v>86</v>
      </c>
      <c r="R577" s="2" t="s">
        <v>35</v>
      </c>
      <c r="S577" s="2" t="s">
        <v>2039</v>
      </c>
      <c r="T577" s="2" t="s">
        <v>37</v>
      </c>
      <c r="U577" s="2" t="s">
        <v>38</v>
      </c>
      <c r="V577" s="2" t="s">
        <v>78</v>
      </c>
      <c r="W577" s="2" t="s">
        <v>2040</v>
      </c>
      <c r="X577" s="2" t="s">
        <v>179</v>
      </c>
      <c r="Y577" s="2" t="s">
        <v>180</v>
      </c>
    </row>
    <row r="578">
      <c r="A578" s="1" t="b">
        <v>0</v>
      </c>
      <c r="B578" s="1" t="s">
        <v>25</v>
      </c>
      <c r="C578" s="1"/>
      <c r="D578" s="1" t="s">
        <v>141</v>
      </c>
      <c r="E578" s="1"/>
      <c r="F578" s="1" t="b">
        <v>1</v>
      </c>
      <c r="G578" s="2" t="s">
        <v>27</v>
      </c>
      <c r="H578" s="3"/>
      <c r="I578" s="4" t="s">
        <v>2041</v>
      </c>
      <c r="J578" s="2" t="s">
        <v>2042</v>
      </c>
      <c r="K578" s="5">
        <v>1.0</v>
      </c>
      <c r="L578" s="2" t="s">
        <v>65</v>
      </c>
      <c r="M578" s="6" t="b">
        <v>1</v>
      </c>
      <c r="N578" s="2" t="s">
        <v>233</v>
      </c>
      <c r="O578" s="2" t="s">
        <v>67</v>
      </c>
      <c r="P578" s="2" t="s">
        <v>68</v>
      </c>
      <c r="Q578" s="2" t="s">
        <v>69</v>
      </c>
      <c r="R578" s="2" t="s">
        <v>2043</v>
      </c>
      <c r="S578" s="2" t="s">
        <v>2044</v>
      </c>
      <c r="T578" s="2" t="s">
        <v>112</v>
      </c>
      <c r="U578" s="2" t="s">
        <v>38</v>
      </c>
      <c r="V578" s="2" t="s">
        <v>146</v>
      </c>
      <c r="W578" s="2" t="s">
        <v>2045</v>
      </c>
      <c r="X578" s="2" t="s">
        <v>237</v>
      </c>
      <c r="Y578" s="2" t="s">
        <v>73</v>
      </c>
    </row>
    <row r="579">
      <c r="A579" s="1" t="b">
        <v>0</v>
      </c>
      <c r="B579" s="1" t="s">
        <v>25</v>
      </c>
      <c r="C579" s="1"/>
      <c r="D579" s="1" t="s">
        <v>141</v>
      </c>
      <c r="E579" s="1"/>
      <c r="F579" s="1" t="b">
        <v>1</v>
      </c>
      <c r="G579" s="2" t="s">
        <v>27</v>
      </c>
      <c r="H579" s="3"/>
      <c r="I579" s="4" t="s">
        <v>2046</v>
      </c>
      <c r="J579" s="2" t="s">
        <v>2047</v>
      </c>
      <c r="K579" s="5">
        <v>1.0</v>
      </c>
      <c r="L579" s="2" t="s">
        <v>65</v>
      </c>
      <c r="M579" s="6" t="b">
        <v>1</v>
      </c>
      <c r="N579" s="2" t="s">
        <v>162</v>
      </c>
      <c r="O579" s="2" t="s">
        <v>67</v>
      </c>
      <c r="P579" s="2" t="s">
        <v>68</v>
      </c>
      <c r="Q579" s="2" t="s">
        <v>69</v>
      </c>
      <c r="R579" s="2" t="s">
        <v>35</v>
      </c>
      <c r="S579" s="2" t="s">
        <v>2048</v>
      </c>
      <c r="T579" s="2" t="s">
        <v>112</v>
      </c>
      <c r="U579" s="2" t="s">
        <v>38</v>
      </c>
      <c r="V579" s="2" t="s">
        <v>146</v>
      </c>
      <c r="W579" s="2" t="s">
        <v>2049</v>
      </c>
      <c r="X579" s="2" t="s">
        <v>165</v>
      </c>
      <c r="Y579" s="2" t="s">
        <v>166</v>
      </c>
    </row>
    <row r="580">
      <c r="A580" s="1" t="b">
        <v>0</v>
      </c>
      <c r="B580" s="1" t="s">
        <v>25</v>
      </c>
      <c r="C580" s="1"/>
      <c r="D580" s="1" t="s">
        <v>141</v>
      </c>
      <c r="E580" s="1"/>
      <c r="F580" s="1" t="b">
        <v>1</v>
      </c>
      <c r="G580" s="2" t="s">
        <v>27</v>
      </c>
      <c r="H580" s="3"/>
      <c r="I580" s="4" t="s">
        <v>2050</v>
      </c>
      <c r="J580" s="2" t="s">
        <v>2051</v>
      </c>
      <c r="K580" s="5">
        <v>1.0</v>
      </c>
      <c r="L580" s="2" t="s">
        <v>65</v>
      </c>
      <c r="M580" s="6" t="b">
        <v>1</v>
      </c>
      <c r="N580" s="2" t="s">
        <v>162</v>
      </c>
      <c r="O580" s="2" t="s">
        <v>67</v>
      </c>
      <c r="P580" s="2" t="s">
        <v>68</v>
      </c>
      <c r="Q580" s="2" t="s">
        <v>69</v>
      </c>
      <c r="R580" s="2" t="s">
        <v>35</v>
      </c>
      <c r="S580" s="2" t="s">
        <v>2052</v>
      </c>
      <c r="T580" s="2" t="s">
        <v>112</v>
      </c>
      <c r="U580" s="2" t="s">
        <v>38</v>
      </c>
      <c r="V580" s="2" t="s">
        <v>146</v>
      </c>
      <c r="W580" s="2" t="s">
        <v>2053</v>
      </c>
      <c r="X580" s="2" t="s">
        <v>165</v>
      </c>
      <c r="Y580" s="2" t="s">
        <v>166</v>
      </c>
    </row>
    <row r="581">
      <c r="A581" s="1" t="b">
        <v>0</v>
      </c>
      <c r="B581" s="1"/>
      <c r="C581" s="1"/>
      <c r="D581" s="1"/>
      <c r="E581" s="1"/>
      <c r="F581" s="1"/>
      <c r="G581" s="2" t="s">
        <v>27</v>
      </c>
      <c r="H581" s="3"/>
      <c r="I581" s="4" t="s">
        <v>2054</v>
      </c>
      <c r="J581" s="2" t="s">
        <v>2055</v>
      </c>
      <c r="K581" s="5">
        <v>1.0</v>
      </c>
      <c r="L581" s="2" t="s">
        <v>84</v>
      </c>
      <c r="M581" s="6" t="b">
        <v>1</v>
      </c>
      <c r="N581" s="2" t="s">
        <v>176</v>
      </c>
      <c r="O581" s="2" t="s">
        <v>67</v>
      </c>
      <c r="P581" s="2" t="s">
        <v>33</v>
      </c>
      <c r="Q581" s="2" t="s">
        <v>86</v>
      </c>
      <c r="R581" s="2" t="s">
        <v>35</v>
      </c>
      <c r="S581" s="2" t="s">
        <v>2056</v>
      </c>
      <c r="T581" s="2" t="s">
        <v>37</v>
      </c>
      <c r="U581" s="2" t="s">
        <v>38</v>
      </c>
      <c r="V581" s="2" t="s">
        <v>78</v>
      </c>
      <c r="W581" s="2" t="s">
        <v>2057</v>
      </c>
      <c r="X581" s="2" t="s">
        <v>179</v>
      </c>
      <c r="Y581" s="2" t="s">
        <v>180</v>
      </c>
    </row>
    <row r="582">
      <c r="A582" s="1" t="b">
        <v>0</v>
      </c>
      <c r="B582" s="1" t="s">
        <v>25</v>
      </c>
      <c r="C582" s="1"/>
      <c r="D582" s="1" t="s">
        <v>26</v>
      </c>
      <c r="E582" s="1"/>
      <c r="F582" s="1" t="b">
        <v>1</v>
      </c>
      <c r="G582" s="2" t="s">
        <v>27</v>
      </c>
      <c r="H582" s="3"/>
      <c r="I582" s="4" t="s">
        <v>2058</v>
      </c>
      <c r="J582" s="2" t="s">
        <v>2059</v>
      </c>
      <c r="K582" s="5">
        <v>1.0</v>
      </c>
      <c r="L582" s="2" t="s">
        <v>65</v>
      </c>
      <c r="M582" s="6" t="b">
        <v>1</v>
      </c>
      <c r="N582" s="2" t="s">
        <v>162</v>
      </c>
      <c r="O582" s="2" t="s">
        <v>67</v>
      </c>
      <c r="P582" s="2" t="s">
        <v>68</v>
      </c>
      <c r="Q582" s="2" t="s">
        <v>69</v>
      </c>
      <c r="R582" s="2" t="s">
        <v>35</v>
      </c>
      <c r="S582" s="2" t="s">
        <v>2060</v>
      </c>
      <c r="T582" s="2" t="s">
        <v>112</v>
      </c>
      <c r="U582" s="2" t="s">
        <v>38</v>
      </c>
      <c r="V582" s="2" t="s">
        <v>39</v>
      </c>
      <c r="W582" s="2" t="s">
        <v>2061</v>
      </c>
      <c r="X582" s="2" t="s">
        <v>165</v>
      </c>
      <c r="Y582" s="2" t="s">
        <v>166</v>
      </c>
    </row>
    <row r="583">
      <c r="A583" s="1" t="b">
        <v>0</v>
      </c>
      <c r="B583" s="1"/>
      <c r="C583" s="1" t="s">
        <v>243</v>
      </c>
      <c r="D583" s="1"/>
      <c r="E583" s="1" t="s">
        <v>244</v>
      </c>
      <c r="F583" s="1"/>
      <c r="G583" s="2" t="s">
        <v>245</v>
      </c>
      <c r="H583" s="5">
        <v>2.0</v>
      </c>
      <c r="I583" s="4" t="s">
        <v>2062</v>
      </c>
      <c r="J583" s="2" t="s">
        <v>2063</v>
      </c>
      <c r="K583" s="5">
        <v>2.0</v>
      </c>
      <c r="L583" s="2" t="s">
        <v>248</v>
      </c>
      <c r="M583" s="6" t="b">
        <v>1</v>
      </c>
      <c r="N583" s="2" t="s">
        <v>262</v>
      </c>
      <c r="O583" s="2" t="s">
        <v>263</v>
      </c>
      <c r="P583" s="2" t="s">
        <v>49</v>
      </c>
      <c r="Q583" s="2" t="s">
        <v>251</v>
      </c>
      <c r="R583" s="2" t="s">
        <v>252</v>
      </c>
      <c r="S583" s="5">
        <v>1.004840721E9</v>
      </c>
      <c r="T583" s="7"/>
      <c r="U583" s="2" t="s">
        <v>253</v>
      </c>
      <c r="V583" s="2" t="s">
        <v>244</v>
      </c>
      <c r="W583" s="2" t="s">
        <v>2064</v>
      </c>
      <c r="X583" s="2" t="s">
        <v>2065</v>
      </c>
      <c r="Y583" s="2" t="s">
        <v>265</v>
      </c>
    </row>
    <row r="584">
      <c r="A584" s="1" t="b">
        <v>0</v>
      </c>
      <c r="B584" s="1"/>
      <c r="C584" s="1" t="s">
        <v>243</v>
      </c>
      <c r="D584" s="1"/>
      <c r="E584" s="1" t="s">
        <v>244</v>
      </c>
      <c r="F584" s="1"/>
      <c r="G584" s="2" t="s">
        <v>245</v>
      </c>
      <c r="H584" s="5">
        <v>2.0</v>
      </c>
      <c r="I584" s="4" t="s">
        <v>2066</v>
      </c>
      <c r="J584" s="2" t="s">
        <v>2067</v>
      </c>
      <c r="K584" s="5">
        <v>2.0</v>
      </c>
      <c r="L584" s="2" t="s">
        <v>248</v>
      </c>
      <c r="M584" s="6" t="b">
        <v>1</v>
      </c>
      <c r="N584" s="2" t="s">
        <v>262</v>
      </c>
      <c r="O584" s="2" t="s">
        <v>263</v>
      </c>
      <c r="P584" s="2" t="s">
        <v>49</v>
      </c>
      <c r="Q584" s="2" t="s">
        <v>251</v>
      </c>
      <c r="R584" s="2" t="s">
        <v>252</v>
      </c>
      <c r="S584" s="5">
        <v>1.004840833E9</v>
      </c>
      <c r="T584" s="7"/>
      <c r="U584" s="2" t="s">
        <v>253</v>
      </c>
      <c r="V584" s="2" t="s">
        <v>244</v>
      </c>
      <c r="W584" s="2" t="s">
        <v>2064</v>
      </c>
      <c r="X584" s="2" t="s">
        <v>2068</v>
      </c>
      <c r="Y584" s="2" t="s">
        <v>265</v>
      </c>
    </row>
    <row r="585">
      <c r="A585" s="1" t="b">
        <v>0</v>
      </c>
      <c r="B585" s="1"/>
      <c r="C585" s="1" t="s">
        <v>243</v>
      </c>
      <c r="D585" s="1"/>
      <c r="E585" s="1" t="s">
        <v>244</v>
      </c>
      <c r="F585" s="1"/>
      <c r="G585" s="2" t="s">
        <v>245</v>
      </c>
      <c r="H585" s="5">
        <v>2.0</v>
      </c>
      <c r="I585" s="4" t="s">
        <v>2069</v>
      </c>
      <c r="J585" s="2" t="s">
        <v>2070</v>
      </c>
      <c r="K585" s="5">
        <v>2.0</v>
      </c>
      <c r="L585" s="2" t="s">
        <v>248</v>
      </c>
      <c r="M585" s="6" t="b">
        <v>1</v>
      </c>
      <c r="N585" s="2" t="s">
        <v>262</v>
      </c>
      <c r="O585" s="2" t="s">
        <v>263</v>
      </c>
      <c r="P585" s="2" t="s">
        <v>49</v>
      </c>
      <c r="Q585" s="2" t="s">
        <v>251</v>
      </c>
      <c r="R585" s="2" t="s">
        <v>252</v>
      </c>
      <c r="S585" s="5">
        <v>6.65718254E8</v>
      </c>
      <c r="T585" s="7"/>
      <c r="U585" s="2" t="s">
        <v>253</v>
      </c>
      <c r="V585" s="2" t="s">
        <v>244</v>
      </c>
      <c r="W585" s="2" t="s">
        <v>2064</v>
      </c>
      <c r="X585" s="2" t="s">
        <v>2071</v>
      </c>
      <c r="Y585" s="2" t="s">
        <v>265</v>
      </c>
    </row>
    <row r="586">
      <c r="A586" s="1" t="b">
        <v>0</v>
      </c>
      <c r="B586" s="1"/>
      <c r="C586" s="1"/>
      <c r="D586" s="1"/>
      <c r="E586" s="1" t="s">
        <v>244</v>
      </c>
      <c r="F586" s="1"/>
      <c r="G586" s="2" t="s">
        <v>245</v>
      </c>
      <c r="H586" s="2"/>
      <c r="I586" s="4" t="s">
        <v>2072</v>
      </c>
      <c r="J586" s="2" t="s">
        <v>2073</v>
      </c>
      <c r="K586" s="5">
        <v>2.0</v>
      </c>
      <c r="L586" s="2" t="s">
        <v>248</v>
      </c>
      <c r="M586" s="6" t="b">
        <v>1</v>
      </c>
      <c r="N586" s="2" t="s">
        <v>2074</v>
      </c>
      <c r="O586" s="2" t="s">
        <v>263</v>
      </c>
      <c r="P586" s="2" t="s">
        <v>49</v>
      </c>
      <c r="Q586" s="2" t="s">
        <v>251</v>
      </c>
      <c r="R586" s="2" t="s">
        <v>252</v>
      </c>
      <c r="S586" s="5">
        <v>1.004840721E9</v>
      </c>
      <c r="T586" s="3"/>
      <c r="U586" s="2" t="s">
        <v>253</v>
      </c>
      <c r="V586" s="2" t="s">
        <v>244</v>
      </c>
      <c r="W586" s="2" t="s">
        <v>2064</v>
      </c>
      <c r="X586" s="2" t="s">
        <v>2075</v>
      </c>
      <c r="Y586" s="2" t="s">
        <v>265</v>
      </c>
    </row>
    <row r="587">
      <c r="A587" s="1" t="b">
        <v>0</v>
      </c>
      <c r="B587" s="1"/>
      <c r="C587" s="1"/>
      <c r="D587" s="1"/>
      <c r="E587" s="1" t="s">
        <v>244</v>
      </c>
      <c r="F587" s="1"/>
      <c r="G587" s="2" t="s">
        <v>245</v>
      </c>
      <c r="H587" s="2"/>
      <c r="I587" s="4" t="s">
        <v>2076</v>
      </c>
      <c r="J587" s="2" t="s">
        <v>2077</v>
      </c>
      <c r="K587" s="5">
        <v>2.0</v>
      </c>
      <c r="L587" s="2" t="s">
        <v>248</v>
      </c>
      <c r="M587" s="6" t="b">
        <v>1</v>
      </c>
      <c r="N587" s="2" t="s">
        <v>2074</v>
      </c>
      <c r="O587" s="2" t="s">
        <v>263</v>
      </c>
      <c r="P587" s="2" t="s">
        <v>49</v>
      </c>
      <c r="Q587" s="2" t="s">
        <v>251</v>
      </c>
      <c r="R587" s="2" t="s">
        <v>252</v>
      </c>
      <c r="S587" s="5">
        <v>1.004840833E9</v>
      </c>
      <c r="T587" s="3"/>
      <c r="U587" s="2" t="s">
        <v>253</v>
      </c>
      <c r="V587" s="2" t="s">
        <v>244</v>
      </c>
      <c r="W587" s="2" t="s">
        <v>2064</v>
      </c>
      <c r="X587" s="2" t="s">
        <v>2078</v>
      </c>
      <c r="Y587" s="2" t="s">
        <v>265</v>
      </c>
    </row>
    <row r="588">
      <c r="A588" s="1" t="b">
        <v>0</v>
      </c>
      <c r="B588" s="1"/>
      <c r="C588" s="1"/>
      <c r="D588" s="1"/>
      <c r="E588" s="1" t="s">
        <v>244</v>
      </c>
      <c r="F588" s="1"/>
      <c r="G588" s="2" t="s">
        <v>245</v>
      </c>
      <c r="H588" s="2"/>
      <c r="I588" s="4" t="s">
        <v>2079</v>
      </c>
      <c r="J588" s="2" t="s">
        <v>2080</v>
      </c>
      <c r="K588" s="5">
        <v>2.0</v>
      </c>
      <c r="L588" s="2" t="s">
        <v>248</v>
      </c>
      <c r="M588" s="6" t="b">
        <v>1</v>
      </c>
      <c r="N588" s="2" t="s">
        <v>2074</v>
      </c>
      <c r="O588" s="2" t="s">
        <v>263</v>
      </c>
      <c r="P588" s="2" t="s">
        <v>49</v>
      </c>
      <c r="Q588" s="2" t="s">
        <v>251</v>
      </c>
      <c r="R588" s="2" t="s">
        <v>252</v>
      </c>
      <c r="S588" s="5">
        <v>6.65713811E8</v>
      </c>
      <c r="T588" s="7"/>
      <c r="U588" s="2" t="s">
        <v>253</v>
      </c>
      <c r="V588" s="2" t="s">
        <v>244</v>
      </c>
      <c r="W588" s="2" t="s">
        <v>2064</v>
      </c>
      <c r="X588" s="2" t="s">
        <v>2081</v>
      </c>
      <c r="Y588" s="2" t="s">
        <v>265</v>
      </c>
    </row>
    <row r="589">
      <c r="A589" s="1" t="b">
        <v>0</v>
      </c>
      <c r="B589" s="1"/>
      <c r="C589" s="1"/>
      <c r="D589" s="1"/>
      <c r="E589" s="1" t="s">
        <v>244</v>
      </c>
      <c r="F589" s="1"/>
      <c r="G589" s="2" t="s">
        <v>245</v>
      </c>
      <c r="H589" s="2"/>
      <c r="I589" s="4" t="s">
        <v>2082</v>
      </c>
      <c r="J589" s="2" t="s">
        <v>2083</v>
      </c>
      <c r="K589" s="5">
        <v>2.0</v>
      </c>
      <c r="L589" s="2" t="s">
        <v>248</v>
      </c>
      <c r="M589" s="6" t="b">
        <v>1</v>
      </c>
      <c r="N589" s="2" t="s">
        <v>2074</v>
      </c>
      <c r="O589" s="2" t="s">
        <v>263</v>
      </c>
      <c r="P589" s="2" t="s">
        <v>49</v>
      </c>
      <c r="Q589" s="2" t="s">
        <v>251</v>
      </c>
      <c r="R589" s="2" t="s">
        <v>252</v>
      </c>
      <c r="S589" s="5">
        <v>6.65718254E8</v>
      </c>
      <c r="T589" s="7"/>
      <c r="U589" s="2" t="s">
        <v>253</v>
      </c>
      <c r="V589" s="2" t="s">
        <v>244</v>
      </c>
      <c r="W589" s="2" t="s">
        <v>2064</v>
      </c>
      <c r="X589" s="2" t="s">
        <v>2084</v>
      </c>
      <c r="Y589" s="2" t="s">
        <v>265</v>
      </c>
    </row>
    <row r="590">
      <c r="A590" s="1" t="b">
        <v>0</v>
      </c>
      <c r="B590" s="1"/>
      <c r="C590" s="1"/>
      <c r="D590" s="1"/>
      <c r="E590" s="1" t="s">
        <v>422</v>
      </c>
      <c r="F590" s="1"/>
      <c r="G590" s="2" t="s">
        <v>27</v>
      </c>
      <c r="H590" s="2"/>
      <c r="I590" s="4" t="s">
        <v>2085</v>
      </c>
      <c r="J590" s="2" t="s">
        <v>2086</v>
      </c>
      <c r="K590" s="5">
        <v>1.0</v>
      </c>
      <c r="L590" s="2" t="s">
        <v>425</v>
      </c>
      <c r="M590" s="6" t="b">
        <v>1</v>
      </c>
      <c r="N590" s="2" t="s">
        <v>426</v>
      </c>
      <c r="O590" s="2" t="s">
        <v>427</v>
      </c>
      <c r="P590" s="2" t="s">
        <v>428</v>
      </c>
      <c r="Q590" s="2" t="s">
        <v>429</v>
      </c>
      <c r="R590" s="2" t="s">
        <v>35</v>
      </c>
      <c r="S590" s="2" t="s">
        <v>2087</v>
      </c>
      <c r="T590" s="2" t="s">
        <v>431</v>
      </c>
      <c r="U590" s="2" t="s">
        <v>432</v>
      </c>
      <c r="V590" s="2" t="s">
        <v>433</v>
      </c>
      <c r="W590" s="2" t="s">
        <v>2088</v>
      </c>
      <c r="X590" s="2" t="s">
        <v>435</v>
      </c>
      <c r="Y590" s="2" t="s">
        <v>436</v>
      </c>
    </row>
    <row r="591">
      <c r="A591" s="1" t="b">
        <v>0</v>
      </c>
      <c r="B591" s="1"/>
      <c r="C591" s="1"/>
      <c r="D591" s="1"/>
      <c r="E591" s="1" t="s">
        <v>422</v>
      </c>
      <c r="F591" s="1"/>
      <c r="G591" s="2" t="s">
        <v>27</v>
      </c>
      <c r="H591" s="2"/>
      <c r="I591" s="4" t="s">
        <v>2089</v>
      </c>
      <c r="J591" s="2" t="s">
        <v>2090</v>
      </c>
      <c r="K591" s="5">
        <v>1.0</v>
      </c>
      <c r="L591" s="2" t="s">
        <v>425</v>
      </c>
      <c r="M591" s="6" t="b">
        <v>1</v>
      </c>
      <c r="N591" s="2" t="s">
        <v>426</v>
      </c>
      <c r="O591" s="2" t="s">
        <v>427</v>
      </c>
      <c r="P591" s="2" t="s">
        <v>428</v>
      </c>
      <c r="Q591" s="2" t="s">
        <v>429</v>
      </c>
      <c r="R591" s="2" t="s">
        <v>35</v>
      </c>
      <c r="S591" s="2" t="s">
        <v>2091</v>
      </c>
      <c r="T591" s="2" t="s">
        <v>431</v>
      </c>
      <c r="U591" s="2" t="s">
        <v>432</v>
      </c>
      <c r="V591" s="2" t="s">
        <v>433</v>
      </c>
      <c r="W591" s="2" t="s">
        <v>2092</v>
      </c>
      <c r="X591" s="2" t="s">
        <v>435</v>
      </c>
      <c r="Y591" s="2" t="s">
        <v>436</v>
      </c>
    </row>
    <row r="592">
      <c r="A592" s="1" t="b">
        <v>0</v>
      </c>
      <c r="B592" s="1"/>
      <c r="C592" s="1"/>
      <c r="D592" s="1"/>
      <c r="E592" s="1" t="s">
        <v>422</v>
      </c>
      <c r="F592" s="1"/>
      <c r="G592" s="2" t="s">
        <v>27</v>
      </c>
      <c r="H592" s="2"/>
      <c r="I592" s="4" t="s">
        <v>2093</v>
      </c>
      <c r="J592" s="2" t="s">
        <v>2094</v>
      </c>
      <c r="K592" s="5">
        <v>1.0</v>
      </c>
      <c r="L592" s="2" t="s">
        <v>425</v>
      </c>
      <c r="M592" s="6" t="b">
        <v>1</v>
      </c>
      <c r="N592" s="2" t="s">
        <v>426</v>
      </c>
      <c r="O592" s="2" t="s">
        <v>427</v>
      </c>
      <c r="P592" s="2" t="s">
        <v>428</v>
      </c>
      <c r="Q592" s="2" t="s">
        <v>429</v>
      </c>
      <c r="R592" s="2" t="s">
        <v>35</v>
      </c>
      <c r="S592" s="2" t="s">
        <v>2095</v>
      </c>
      <c r="T592" s="2" t="s">
        <v>431</v>
      </c>
      <c r="U592" s="2" t="s">
        <v>432</v>
      </c>
      <c r="V592" s="2" t="s">
        <v>433</v>
      </c>
      <c r="W592" s="2" t="s">
        <v>2092</v>
      </c>
      <c r="X592" s="2" t="s">
        <v>435</v>
      </c>
      <c r="Y592" s="2" t="s">
        <v>436</v>
      </c>
    </row>
    <row r="593">
      <c r="A593" s="1" t="b">
        <v>0</v>
      </c>
      <c r="B593" s="1"/>
      <c r="C593" s="1"/>
      <c r="D593" s="1"/>
      <c r="E593" s="1" t="s">
        <v>422</v>
      </c>
      <c r="F593" s="1"/>
      <c r="G593" s="2" t="s">
        <v>27</v>
      </c>
      <c r="H593" s="2"/>
      <c r="I593" s="4" t="s">
        <v>2096</v>
      </c>
      <c r="J593" s="2" t="s">
        <v>2097</v>
      </c>
      <c r="K593" s="5">
        <v>1.0</v>
      </c>
      <c r="L593" s="2" t="s">
        <v>425</v>
      </c>
      <c r="M593" s="6" t="b">
        <v>1</v>
      </c>
      <c r="N593" s="2" t="s">
        <v>426</v>
      </c>
      <c r="O593" s="2" t="s">
        <v>427</v>
      </c>
      <c r="P593" s="2" t="s">
        <v>428</v>
      </c>
      <c r="Q593" s="2" t="s">
        <v>429</v>
      </c>
      <c r="R593" s="2" t="s">
        <v>35</v>
      </c>
      <c r="S593" s="2" t="s">
        <v>2098</v>
      </c>
      <c r="T593" s="2" t="s">
        <v>431</v>
      </c>
      <c r="U593" s="2" t="s">
        <v>432</v>
      </c>
      <c r="V593" s="2" t="s">
        <v>433</v>
      </c>
      <c r="W593" s="2" t="s">
        <v>2092</v>
      </c>
      <c r="X593" s="2" t="s">
        <v>435</v>
      </c>
      <c r="Y593" s="2" t="s">
        <v>436</v>
      </c>
    </row>
    <row r="594">
      <c r="A594" s="1" t="b">
        <v>0</v>
      </c>
      <c r="B594" s="1"/>
      <c r="C594" s="1" t="s">
        <v>243</v>
      </c>
      <c r="D594" s="1"/>
      <c r="E594" s="1" t="s">
        <v>244</v>
      </c>
      <c r="F594" s="1"/>
      <c r="G594" s="2" t="s">
        <v>245</v>
      </c>
      <c r="H594" s="5">
        <v>2.0</v>
      </c>
      <c r="I594" s="4" t="s">
        <v>2099</v>
      </c>
      <c r="J594" s="2" t="s">
        <v>2100</v>
      </c>
      <c r="K594" s="5">
        <v>1.0</v>
      </c>
      <c r="L594" s="2" t="s">
        <v>248</v>
      </c>
      <c r="M594" s="6" t="b">
        <v>1</v>
      </c>
      <c r="N594" s="2" t="s">
        <v>249</v>
      </c>
      <c r="O594" s="2" t="s">
        <v>250</v>
      </c>
      <c r="P594" s="2" t="s">
        <v>49</v>
      </c>
      <c r="Q594" s="2" t="s">
        <v>251</v>
      </c>
      <c r="R594" s="2" t="s">
        <v>252</v>
      </c>
      <c r="S594" s="5">
        <v>1.067599469E9</v>
      </c>
      <c r="T594" s="2" t="s">
        <v>112</v>
      </c>
      <c r="U594" s="2" t="s">
        <v>253</v>
      </c>
      <c r="V594" s="2" t="s">
        <v>254</v>
      </c>
      <c r="W594" s="2" t="s">
        <v>2101</v>
      </c>
      <c r="X594" s="2" t="s">
        <v>256</v>
      </c>
      <c r="Y594" s="2" t="s">
        <v>257</v>
      </c>
    </row>
    <row r="595">
      <c r="A595" s="1" t="b">
        <v>0</v>
      </c>
      <c r="B595" s="1"/>
      <c r="C595" s="1" t="s">
        <v>243</v>
      </c>
      <c r="D595" s="1"/>
      <c r="E595" s="1" t="s">
        <v>244</v>
      </c>
      <c r="F595" s="1"/>
      <c r="G595" s="2" t="s">
        <v>245</v>
      </c>
      <c r="H595" s="5">
        <v>2.0</v>
      </c>
      <c r="I595" s="4" t="s">
        <v>2102</v>
      </c>
      <c r="J595" s="2" t="s">
        <v>2103</v>
      </c>
      <c r="K595" s="5">
        <v>1.0</v>
      </c>
      <c r="L595" s="2" t="s">
        <v>248</v>
      </c>
      <c r="M595" s="6" t="b">
        <v>1</v>
      </c>
      <c r="N595" s="2" t="s">
        <v>249</v>
      </c>
      <c r="O595" s="2" t="s">
        <v>250</v>
      </c>
      <c r="P595" s="2" t="s">
        <v>49</v>
      </c>
      <c r="Q595" s="2" t="s">
        <v>251</v>
      </c>
      <c r="R595" s="2" t="s">
        <v>252</v>
      </c>
      <c r="S595" s="5">
        <v>1.067605482E9</v>
      </c>
      <c r="T595" s="2" t="s">
        <v>112</v>
      </c>
      <c r="U595" s="2" t="s">
        <v>253</v>
      </c>
      <c r="V595" s="2" t="s">
        <v>254</v>
      </c>
      <c r="W595" s="2" t="s">
        <v>2101</v>
      </c>
      <c r="X595" s="2" t="s">
        <v>256</v>
      </c>
      <c r="Y595" s="2" t="s">
        <v>257</v>
      </c>
    </row>
    <row r="596">
      <c r="A596" s="1" t="b">
        <v>0</v>
      </c>
      <c r="B596" s="1"/>
      <c r="C596" s="1" t="s">
        <v>243</v>
      </c>
      <c r="D596" s="1"/>
      <c r="E596" s="1" t="s">
        <v>244</v>
      </c>
      <c r="F596" s="1"/>
      <c r="G596" s="2" t="s">
        <v>245</v>
      </c>
      <c r="H596" s="5">
        <v>2.0</v>
      </c>
      <c r="I596" s="4" t="s">
        <v>2104</v>
      </c>
      <c r="J596" s="2" t="s">
        <v>2105</v>
      </c>
      <c r="K596" s="5">
        <v>2.0</v>
      </c>
      <c r="L596" s="2" t="s">
        <v>248</v>
      </c>
      <c r="M596" s="6" t="b">
        <v>1</v>
      </c>
      <c r="N596" s="2" t="s">
        <v>2106</v>
      </c>
      <c r="O596" s="2" t="s">
        <v>263</v>
      </c>
      <c r="P596" s="2" t="s">
        <v>49</v>
      </c>
      <c r="Q596" s="2" t="s">
        <v>251</v>
      </c>
      <c r="R596" s="2" t="s">
        <v>252</v>
      </c>
      <c r="S596" s="5">
        <v>1.06591319E9</v>
      </c>
      <c r="T596" s="2" t="s">
        <v>293</v>
      </c>
      <c r="U596" s="2" t="s">
        <v>253</v>
      </c>
      <c r="V596" s="2" t="s">
        <v>244</v>
      </c>
      <c r="W596" s="2" t="s">
        <v>2101</v>
      </c>
      <c r="X596" s="2" t="s">
        <v>2107</v>
      </c>
      <c r="Y596" s="2" t="s">
        <v>265</v>
      </c>
    </row>
    <row r="597">
      <c r="A597" s="1" t="b">
        <v>0</v>
      </c>
      <c r="B597" s="1"/>
      <c r="C597" s="1"/>
      <c r="D597" s="1"/>
      <c r="E597" s="1" t="s">
        <v>244</v>
      </c>
      <c r="F597" s="1"/>
      <c r="G597" s="2" t="s">
        <v>245</v>
      </c>
      <c r="H597" s="2"/>
      <c r="I597" s="4" t="s">
        <v>2108</v>
      </c>
      <c r="J597" s="2" t="s">
        <v>2109</v>
      </c>
      <c r="K597" s="5">
        <v>2.0</v>
      </c>
      <c r="L597" s="2" t="s">
        <v>248</v>
      </c>
      <c r="M597" s="6" t="b">
        <v>1</v>
      </c>
      <c r="N597" s="2" t="s">
        <v>268</v>
      </c>
      <c r="O597" s="2" t="s">
        <v>263</v>
      </c>
      <c r="P597" s="2" t="s">
        <v>49</v>
      </c>
      <c r="Q597" s="2" t="s">
        <v>251</v>
      </c>
      <c r="R597" s="2" t="s">
        <v>252</v>
      </c>
      <c r="S597" s="5">
        <v>1.06591319E9</v>
      </c>
      <c r="T597" s="2" t="s">
        <v>293</v>
      </c>
      <c r="U597" s="2" t="s">
        <v>253</v>
      </c>
      <c r="V597" s="2" t="s">
        <v>244</v>
      </c>
      <c r="W597" s="2" t="s">
        <v>2101</v>
      </c>
      <c r="X597" s="2" t="s">
        <v>2110</v>
      </c>
      <c r="Y597" s="2" t="s">
        <v>265</v>
      </c>
    </row>
    <row r="598">
      <c r="A598" s="1" t="b">
        <v>0</v>
      </c>
      <c r="B598" s="1"/>
      <c r="C598" s="1"/>
      <c r="D598" s="1"/>
      <c r="E598" s="1" t="s">
        <v>244</v>
      </c>
      <c r="F598" s="1"/>
      <c r="G598" s="2" t="s">
        <v>245</v>
      </c>
      <c r="H598" s="2"/>
      <c r="I598" s="4" t="s">
        <v>2111</v>
      </c>
      <c r="J598" s="2" t="s">
        <v>2112</v>
      </c>
      <c r="K598" s="5">
        <v>2.0</v>
      </c>
      <c r="L598" s="2" t="s">
        <v>248</v>
      </c>
      <c r="M598" s="6" t="b">
        <v>1</v>
      </c>
      <c r="N598" s="2" t="s">
        <v>268</v>
      </c>
      <c r="O598" s="2" t="s">
        <v>263</v>
      </c>
      <c r="P598" s="2" t="s">
        <v>49</v>
      </c>
      <c r="Q598" s="2" t="s">
        <v>251</v>
      </c>
      <c r="R598" s="2" t="s">
        <v>252</v>
      </c>
      <c r="S598" s="5">
        <v>1.065922963E9</v>
      </c>
      <c r="T598" s="2" t="s">
        <v>293</v>
      </c>
      <c r="U598" s="2" t="s">
        <v>253</v>
      </c>
      <c r="V598" s="2" t="s">
        <v>244</v>
      </c>
      <c r="W598" s="2" t="s">
        <v>2101</v>
      </c>
      <c r="X598" s="2" t="s">
        <v>2113</v>
      </c>
      <c r="Y598" s="2" t="s">
        <v>265</v>
      </c>
    </row>
    <row r="599">
      <c r="A599" s="1" t="b">
        <v>0</v>
      </c>
      <c r="B599" s="1"/>
      <c r="C599" s="1"/>
      <c r="D599" s="1"/>
      <c r="E599" s="1" t="s">
        <v>244</v>
      </c>
      <c r="F599" s="1"/>
      <c r="G599" s="2" t="s">
        <v>245</v>
      </c>
      <c r="H599" s="2"/>
      <c r="I599" s="4" t="s">
        <v>2114</v>
      </c>
      <c r="J599" s="2" t="s">
        <v>2115</v>
      </c>
      <c r="K599" s="5">
        <v>2.0</v>
      </c>
      <c r="L599" s="2" t="s">
        <v>248</v>
      </c>
      <c r="M599" s="6" t="b">
        <v>1</v>
      </c>
      <c r="N599" s="2" t="s">
        <v>268</v>
      </c>
      <c r="O599" s="2" t="s">
        <v>263</v>
      </c>
      <c r="P599" s="2" t="s">
        <v>49</v>
      </c>
      <c r="Q599" s="2" t="s">
        <v>251</v>
      </c>
      <c r="R599" s="2" t="s">
        <v>252</v>
      </c>
      <c r="S599" s="5">
        <v>1.067599469E9</v>
      </c>
      <c r="T599" s="2" t="s">
        <v>293</v>
      </c>
      <c r="U599" s="2" t="s">
        <v>253</v>
      </c>
      <c r="V599" s="2" t="s">
        <v>244</v>
      </c>
      <c r="W599" s="2" t="s">
        <v>2101</v>
      </c>
      <c r="X599" s="2" t="s">
        <v>2116</v>
      </c>
      <c r="Y599" s="2" t="s">
        <v>265</v>
      </c>
    </row>
    <row r="600">
      <c r="A600" s="1" t="b">
        <v>0</v>
      </c>
      <c r="B600" s="1"/>
      <c r="C600" s="1"/>
      <c r="D600" s="1"/>
      <c r="E600" s="1" t="s">
        <v>244</v>
      </c>
      <c r="F600" s="1"/>
      <c r="G600" s="2" t="s">
        <v>245</v>
      </c>
      <c r="H600" s="2"/>
      <c r="I600" s="4" t="s">
        <v>2117</v>
      </c>
      <c r="J600" s="2" t="s">
        <v>2118</v>
      </c>
      <c r="K600" s="5">
        <v>2.0</v>
      </c>
      <c r="L600" s="2" t="s">
        <v>248</v>
      </c>
      <c r="M600" s="6" t="b">
        <v>1</v>
      </c>
      <c r="N600" s="2" t="s">
        <v>268</v>
      </c>
      <c r="O600" s="2" t="s">
        <v>263</v>
      </c>
      <c r="P600" s="2" t="s">
        <v>49</v>
      </c>
      <c r="Q600" s="2" t="s">
        <v>251</v>
      </c>
      <c r="R600" s="2" t="s">
        <v>252</v>
      </c>
      <c r="S600" s="5">
        <v>1.067604979E9</v>
      </c>
      <c r="T600" s="2" t="s">
        <v>293</v>
      </c>
      <c r="U600" s="2" t="s">
        <v>253</v>
      </c>
      <c r="V600" s="2" t="s">
        <v>244</v>
      </c>
      <c r="W600" s="2" t="s">
        <v>2101</v>
      </c>
      <c r="X600" s="2" t="s">
        <v>2119</v>
      </c>
      <c r="Y600" s="2" t="s">
        <v>265</v>
      </c>
    </row>
    <row r="601">
      <c r="A601" s="1" t="b">
        <v>0</v>
      </c>
      <c r="B601" s="1"/>
      <c r="C601" s="1"/>
      <c r="D601" s="1"/>
      <c r="E601" s="1" t="s">
        <v>244</v>
      </c>
      <c r="F601" s="1"/>
      <c r="G601" s="2" t="s">
        <v>245</v>
      </c>
      <c r="H601" s="2"/>
      <c r="I601" s="4" t="s">
        <v>2120</v>
      </c>
      <c r="J601" s="2" t="s">
        <v>2121</v>
      </c>
      <c r="K601" s="5">
        <v>2.0</v>
      </c>
      <c r="L601" s="2" t="s">
        <v>248</v>
      </c>
      <c r="M601" s="6" t="b">
        <v>1</v>
      </c>
      <c r="N601" s="2" t="s">
        <v>268</v>
      </c>
      <c r="O601" s="2" t="s">
        <v>263</v>
      </c>
      <c r="P601" s="2" t="s">
        <v>49</v>
      </c>
      <c r="Q601" s="2" t="s">
        <v>251</v>
      </c>
      <c r="R601" s="2" t="s">
        <v>252</v>
      </c>
      <c r="S601" s="5">
        <v>1.067605482E9</v>
      </c>
      <c r="T601" s="2" t="s">
        <v>293</v>
      </c>
      <c r="U601" s="2" t="s">
        <v>253</v>
      </c>
      <c r="V601" s="2" t="s">
        <v>244</v>
      </c>
      <c r="W601" s="2" t="s">
        <v>2101</v>
      </c>
      <c r="X601" s="2" t="s">
        <v>2122</v>
      </c>
      <c r="Y601" s="2" t="s">
        <v>265</v>
      </c>
    </row>
    <row r="602">
      <c r="A602" s="1" t="b">
        <v>0</v>
      </c>
      <c r="B602" s="1"/>
      <c r="C602" s="1"/>
      <c r="D602" s="1"/>
      <c r="E602" s="1" t="s">
        <v>244</v>
      </c>
      <c r="F602" s="1"/>
      <c r="G602" s="2" t="s">
        <v>245</v>
      </c>
      <c r="H602" s="2"/>
      <c r="I602" s="4" t="s">
        <v>2123</v>
      </c>
      <c r="J602" s="2" t="s">
        <v>2124</v>
      </c>
      <c r="K602" s="5">
        <v>2.0</v>
      </c>
      <c r="L602" s="2" t="s">
        <v>248</v>
      </c>
      <c r="M602" s="6" t="b">
        <v>1</v>
      </c>
      <c r="N602" s="2" t="s">
        <v>268</v>
      </c>
      <c r="O602" s="2" t="s">
        <v>263</v>
      </c>
      <c r="P602" s="2" t="s">
        <v>49</v>
      </c>
      <c r="Q602" s="2" t="s">
        <v>251</v>
      </c>
      <c r="R602" s="2" t="s">
        <v>252</v>
      </c>
      <c r="S602" s="5">
        <v>1.067615877E9</v>
      </c>
      <c r="T602" s="2" t="s">
        <v>293</v>
      </c>
      <c r="U602" s="2" t="s">
        <v>253</v>
      </c>
      <c r="V602" s="2" t="s">
        <v>244</v>
      </c>
      <c r="W602" s="2" t="s">
        <v>2101</v>
      </c>
      <c r="X602" s="2" t="s">
        <v>2125</v>
      </c>
      <c r="Y602" s="2" t="s">
        <v>265</v>
      </c>
    </row>
    <row r="603">
      <c r="A603" s="1" t="b">
        <v>0</v>
      </c>
      <c r="B603" s="1"/>
      <c r="C603" s="1"/>
      <c r="D603" s="1"/>
      <c r="E603" s="1" t="s">
        <v>244</v>
      </c>
      <c r="F603" s="1"/>
      <c r="G603" s="2" t="s">
        <v>245</v>
      </c>
      <c r="H603" s="2"/>
      <c r="I603" s="4" t="s">
        <v>2126</v>
      </c>
      <c r="J603" s="2" t="s">
        <v>2127</v>
      </c>
      <c r="K603" s="5">
        <v>2.0</v>
      </c>
      <c r="L603" s="2" t="s">
        <v>248</v>
      </c>
      <c r="M603" s="6" t="b">
        <v>1</v>
      </c>
      <c r="N603" s="2" t="s">
        <v>268</v>
      </c>
      <c r="O603" s="2" t="s">
        <v>263</v>
      </c>
      <c r="P603" s="2" t="s">
        <v>49</v>
      </c>
      <c r="Q603" s="2" t="s">
        <v>251</v>
      </c>
      <c r="R603" s="2" t="s">
        <v>252</v>
      </c>
      <c r="S603" s="5">
        <v>1.067628255E9</v>
      </c>
      <c r="T603" s="2" t="s">
        <v>293</v>
      </c>
      <c r="U603" s="2" t="s">
        <v>253</v>
      </c>
      <c r="V603" s="2" t="s">
        <v>244</v>
      </c>
      <c r="W603" s="2" t="s">
        <v>2101</v>
      </c>
      <c r="X603" s="2" t="s">
        <v>2128</v>
      </c>
      <c r="Y603" s="2" t="s">
        <v>265</v>
      </c>
    </row>
    <row r="604">
      <c r="A604" s="1" t="b">
        <v>0</v>
      </c>
      <c r="B604" s="1"/>
      <c r="C604" s="1" t="s">
        <v>243</v>
      </c>
      <c r="D604" s="1"/>
      <c r="E604" s="1" t="s">
        <v>367</v>
      </c>
      <c r="F604" s="1"/>
      <c r="G604" s="2" t="s">
        <v>27</v>
      </c>
      <c r="H604" s="5">
        <v>4.0</v>
      </c>
      <c r="I604" s="4" t="s">
        <v>2129</v>
      </c>
      <c r="J604" s="2" t="s">
        <v>2130</v>
      </c>
      <c r="K604" s="5">
        <v>1.0</v>
      </c>
      <c r="L604" s="2" t="s">
        <v>46</v>
      </c>
      <c r="M604" s="6" t="b">
        <v>1</v>
      </c>
      <c r="N604" s="2" t="s">
        <v>2131</v>
      </c>
      <c r="O604" s="2" t="s">
        <v>48</v>
      </c>
      <c r="P604" s="2" t="s">
        <v>49</v>
      </c>
      <c r="Q604" s="2" t="s">
        <v>50</v>
      </c>
      <c r="R604" s="2" t="s">
        <v>35</v>
      </c>
      <c r="S604" s="2" t="s">
        <v>2132</v>
      </c>
      <c r="T604" s="2" t="s">
        <v>1871</v>
      </c>
      <c r="U604" s="2" t="s">
        <v>253</v>
      </c>
      <c r="V604" s="2" t="s">
        <v>372</v>
      </c>
      <c r="W604" s="2" t="s">
        <v>2133</v>
      </c>
      <c r="X604" s="2" t="s">
        <v>2134</v>
      </c>
      <c r="Y604" s="2" t="s">
        <v>2135</v>
      </c>
    </row>
    <row r="605">
      <c r="A605" s="1" t="b">
        <v>0</v>
      </c>
      <c r="B605" s="1"/>
      <c r="C605" s="1" t="s">
        <v>243</v>
      </c>
      <c r="D605" s="1"/>
      <c r="E605" s="1" t="s">
        <v>367</v>
      </c>
      <c r="F605" s="1"/>
      <c r="G605" s="2" t="s">
        <v>27</v>
      </c>
      <c r="H605" s="5">
        <v>6.0</v>
      </c>
      <c r="I605" s="4" t="s">
        <v>2136</v>
      </c>
      <c r="J605" s="2" t="s">
        <v>2137</v>
      </c>
      <c r="K605" s="5">
        <v>1.0</v>
      </c>
      <c r="L605" s="2" t="s">
        <v>46</v>
      </c>
      <c r="M605" s="6" t="b">
        <v>1</v>
      </c>
      <c r="N605" s="2" t="s">
        <v>2131</v>
      </c>
      <c r="O605" s="2" t="s">
        <v>48</v>
      </c>
      <c r="P605" s="2" t="s">
        <v>49</v>
      </c>
      <c r="Q605" s="2" t="s">
        <v>50</v>
      </c>
      <c r="R605" s="2" t="s">
        <v>35</v>
      </c>
      <c r="S605" s="2" t="s">
        <v>2138</v>
      </c>
      <c r="T605" s="2" t="s">
        <v>1871</v>
      </c>
      <c r="U605" s="2" t="s">
        <v>253</v>
      </c>
      <c r="V605" s="2" t="s">
        <v>372</v>
      </c>
      <c r="W605" s="2" t="s">
        <v>2133</v>
      </c>
      <c r="X605" s="2" t="s">
        <v>2134</v>
      </c>
      <c r="Y605" s="2" t="s">
        <v>2135</v>
      </c>
    </row>
    <row r="606">
      <c r="A606" s="1" t="b">
        <v>0</v>
      </c>
      <c r="B606" s="1"/>
      <c r="C606" s="1"/>
      <c r="D606" s="1"/>
      <c r="E606" s="1" t="s">
        <v>367</v>
      </c>
      <c r="F606" s="1"/>
      <c r="G606" s="2" t="s">
        <v>27</v>
      </c>
      <c r="H606" s="3"/>
      <c r="I606" s="4" t="s">
        <v>2139</v>
      </c>
      <c r="J606" s="2" t="s">
        <v>2140</v>
      </c>
      <c r="K606" s="5">
        <v>1.0</v>
      </c>
      <c r="L606" s="2" t="s">
        <v>46</v>
      </c>
      <c r="M606" s="6" t="b">
        <v>1</v>
      </c>
      <c r="N606" s="2" t="s">
        <v>2141</v>
      </c>
      <c r="O606" s="2" t="s">
        <v>48</v>
      </c>
      <c r="P606" s="2" t="s">
        <v>49</v>
      </c>
      <c r="Q606" s="2" t="s">
        <v>50</v>
      </c>
      <c r="R606" s="2" t="s">
        <v>35</v>
      </c>
      <c r="S606" s="2" t="s">
        <v>2138</v>
      </c>
      <c r="T606" s="2" t="s">
        <v>1871</v>
      </c>
      <c r="U606" s="2" t="s">
        <v>253</v>
      </c>
      <c r="V606" s="2" t="s">
        <v>367</v>
      </c>
      <c r="W606" s="2" t="s">
        <v>2133</v>
      </c>
      <c r="X606" s="2" t="s">
        <v>2142</v>
      </c>
      <c r="Y606" s="2" t="s">
        <v>2143</v>
      </c>
    </row>
    <row r="607">
      <c r="A607" s="1" t="b">
        <v>0</v>
      </c>
      <c r="B607" s="1" t="s">
        <v>25</v>
      </c>
      <c r="C607" s="1"/>
      <c r="D607" s="1" t="s">
        <v>26</v>
      </c>
      <c r="E607" s="1" t="s">
        <v>43</v>
      </c>
      <c r="F607" s="1"/>
      <c r="G607" s="2" t="s">
        <v>27</v>
      </c>
      <c r="H607" s="3"/>
      <c r="I607" s="4" t="s">
        <v>2144</v>
      </c>
      <c r="J607" s="2" t="s">
        <v>2145</v>
      </c>
      <c r="K607" s="5">
        <v>1.0</v>
      </c>
      <c r="L607" s="2" t="s">
        <v>46</v>
      </c>
      <c r="M607" s="6" t="b">
        <v>1</v>
      </c>
      <c r="N607" s="2" t="s">
        <v>127</v>
      </c>
      <c r="O607" s="2" t="s">
        <v>48</v>
      </c>
      <c r="P607" s="2" t="s">
        <v>49</v>
      </c>
      <c r="Q607" s="2" t="s">
        <v>50</v>
      </c>
      <c r="R607" s="2" t="s">
        <v>35</v>
      </c>
      <c r="S607" s="2" t="s">
        <v>2146</v>
      </c>
      <c r="T607" s="2" t="s">
        <v>2147</v>
      </c>
      <c r="U607" s="2" t="s">
        <v>38</v>
      </c>
      <c r="V607" s="2" t="s">
        <v>100</v>
      </c>
      <c r="W607" s="2" t="s">
        <v>2148</v>
      </c>
      <c r="X607" s="2" t="s">
        <v>131</v>
      </c>
      <c r="Y607" s="2" t="s">
        <v>132</v>
      </c>
    </row>
    <row r="608">
      <c r="A608" s="1" t="b">
        <v>0</v>
      </c>
      <c r="B608" s="1" t="s">
        <v>25</v>
      </c>
      <c r="C608" s="1"/>
      <c r="D608" s="1" t="s">
        <v>26</v>
      </c>
      <c r="E608" s="1" t="s">
        <v>43</v>
      </c>
      <c r="F608" s="1"/>
      <c r="G608" s="2" t="s">
        <v>27</v>
      </c>
      <c r="H608" s="3"/>
      <c r="I608" s="4" t="s">
        <v>2149</v>
      </c>
      <c r="J608" s="2" t="s">
        <v>2150</v>
      </c>
      <c r="K608" s="5">
        <v>1.0</v>
      </c>
      <c r="L608" s="2" t="s">
        <v>46</v>
      </c>
      <c r="M608" s="6" t="b">
        <v>1</v>
      </c>
      <c r="N608" s="2" t="s">
        <v>127</v>
      </c>
      <c r="O608" s="2" t="s">
        <v>48</v>
      </c>
      <c r="P608" s="2" t="s">
        <v>49</v>
      </c>
      <c r="Q608" s="2" t="s">
        <v>50</v>
      </c>
      <c r="R608" s="2" t="s">
        <v>35</v>
      </c>
      <c r="S608" s="2" t="s">
        <v>2151</v>
      </c>
      <c r="T608" s="2" t="s">
        <v>2152</v>
      </c>
      <c r="U608" s="2" t="s">
        <v>38</v>
      </c>
      <c r="V608" s="2" t="s">
        <v>100</v>
      </c>
      <c r="W608" s="2" t="s">
        <v>2148</v>
      </c>
      <c r="X608" s="2" t="s">
        <v>131</v>
      </c>
      <c r="Y608" s="2" t="s">
        <v>132</v>
      </c>
    </row>
    <row r="609">
      <c r="A609" s="1" t="b">
        <v>0</v>
      </c>
      <c r="B609" s="1" t="s">
        <v>25</v>
      </c>
      <c r="C609" s="1"/>
      <c r="D609" s="1" t="s">
        <v>26</v>
      </c>
      <c r="E609" s="1"/>
      <c r="F609" s="1" t="b">
        <v>1</v>
      </c>
      <c r="G609" s="2" t="s">
        <v>27</v>
      </c>
      <c r="H609" s="3"/>
      <c r="I609" s="4" t="s">
        <v>2153</v>
      </c>
      <c r="J609" s="2" t="s">
        <v>2154</v>
      </c>
      <c r="K609" s="5">
        <v>1.0</v>
      </c>
      <c r="L609" s="2" t="s">
        <v>65</v>
      </c>
      <c r="M609" s="6" t="b">
        <v>1</v>
      </c>
      <c r="N609" s="2" t="s">
        <v>162</v>
      </c>
      <c r="O609" s="2" t="s">
        <v>67</v>
      </c>
      <c r="P609" s="2" t="s">
        <v>68</v>
      </c>
      <c r="Q609" s="2" t="s">
        <v>69</v>
      </c>
      <c r="R609" s="2" t="s">
        <v>35</v>
      </c>
      <c r="S609" s="2" t="s">
        <v>2155</v>
      </c>
      <c r="T609" s="2" t="s">
        <v>112</v>
      </c>
      <c r="U609" s="2" t="s">
        <v>38</v>
      </c>
      <c r="V609" s="2" t="s">
        <v>39</v>
      </c>
      <c r="W609" s="2" t="s">
        <v>2156</v>
      </c>
      <c r="X609" s="2" t="s">
        <v>165</v>
      </c>
      <c r="Y609" s="2" t="s">
        <v>166</v>
      </c>
    </row>
    <row r="610">
      <c r="A610" s="1" t="b">
        <v>0</v>
      </c>
      <c r="B610" s="1" t="s">
        <v>25</v>
      </c>
      <c r="C610" s="1"/>
      <c r="D610" s="1" t="s">
        <v>26</v>
      </c>
      <c r="E610" s="1"/>
      <c r="F610" s="1" t="b">
        <v>1</v>
      </c>
      <c r="G610" s="2" t="s">
        <v>27</v>
      </c>
      <c r="H610" s="3"/>
      <c r="I610" s="4" t="s">
        <v>2157</v>
      </c>
      <c r="J610" s="2" t="s">
        <v>2158</v>
      </c>
      <c r="K610" s="5">
        <v>1.0</v>
      </c>
      <c r="L610" s="2" t="s">
        <v>65</v>
      </c>
      <c r="M610" s="6" t="b">
        <v>1</v>
      </c>
      <c r="N610" s="2" t="s">
        <v>162</v>
      </c>
      <c r="O610" s="2" t="s">
        <v>67</v>
      </c>
      <c r="P610" s="2" t="s">
        <v>68</v>
      </c>
      <c r="Q610" s="2" t="s">
        <v>69</v>
      </c>
      <c r="R610" s="2" t="s">
        <v>35</v>
      </c>
      <c r="S610" s="2" t="s">
        <v>2159</v>
      </c>
      <c r="T610" s="2" t="s">
        <v>112</v>
      </c>
      <c r="U610" s="2" t="s">
        <v>38</v>
      </c>
      <c r="V610" s="2" t="s">
        <v>39</v>
      </c>
      <c r="W610" s="2" t="s">
        <v>2160</v>
      </c>
      <c r="X610" s="2" t="s">
        <v>165</v>
      </c>
      <c r="Y610" s="2" t="s">
        <v>166</v>
      </c>
    </row>
    <row r="611">
      <c r="A611" s="1" t="b">
        <v>0</v>
      </c>
      <c r="B611" s="1" t="s">
        <v>25</v>
      </c>
      <c r="C611" s="1"/>
      <c r="D611" s="1" t="s">
        <v>26</v>
      </c>
      <c r="E611" s="1"/>
      <c r="F611" s="1" t="b">
        <v>1</v>
      </c>
      <c r="G611" s="2" t="s">
        <v>27</v>
      </c>
      <c r="H611" s="3"/>
      <c r="I611" s="4" t="s">
        <v>2161</v>
      </c>
      <c r="J611" s="2" t="s">
        <v>2162</v>
      </c>
      <c r="K611" s="5">
        <v>1.0</v>
      </c>
      <c r="L611" s="2" t="s">
        <v>30</v>
      </c>
      <c r="M611" s="6" t="b">
        <v>1</v>
      </c>
      <c r="N611" s="2" t="s">
        <v>151</v>
      </c>
      <c r="O611" s="2" t="s">
        <v>67</v>
      </c>
      <c r="P611" s="2" t="s">
        <v>68</v>
      </c>
      <c r="Q611" s="2" t="s">
        <v>34</v>
      </c>
      <c r="R611" s="2" t="s">
        <v>35</v>
      </c>
      <c r="S611" s="2" t="s">
        <v>653</v>
      </c>
      <c r="T611" s="7"/>
      <c r="U611" s="2" t="s">
        <v>38</v>
      </c>
      <c r="V611" s="2" t="s">
        <v>39</v>
      </c>
      <c r="W611" s="2" t="s">
        <v>2163</v>
      </c>
      <c r="X611" s="2" t="s">
        <v>154</v>
      </c>
      <c r="Y611" s="2" t="s">
        <v>155</v>
      </c>
    </row>
    <row r="612">
      <c r="A612" s="1" t="b">
        <v>0</v>
      </c>
      <c r="B612" s="1" t="s">
        <v>104</v>
      </c>
      <c r="C612" s="1"/>
      <c r="D612" s="1"/>
      <c r="E612" s="1" t="s">
        <v>2164</v>
      </c>
      <c r="F612" s="1"/>
      <c r="G612" s="2" t="s">
        <v>27</v>
      </c>
      <c r="H612" s="3"/>
      <c r="I612" s="4" t="s">
        <v>2165</v>
      </c>
      <c r="J612" s="2" t="s">
        <v>2166</v>
      </c>
      <c r="K612" s="5">
        <v>1.0</v>
      </c>
      <c r="L612" s="2" t="s">
        <v>2167</v>
      </c>
      <c r="M612" s="6" t="b">
        <v>1</v>
      </c>
      <c r="N612" s="2" t="s">
        <v>2168</v>
      </c>
      <c r="O612" s="2" t="s">
        <v>2169</v>
      </c>
      <c r="P612" s="2" t="s">
        <v>428</v>
      </c>
      <c r="Q612" s="2" t="s">
        <v>2170</v>
      </c>
      <c r="R612" s="2" t="s">
        <v>35</v>
      </c>
      <c r="S612" s="2" t="s">
        <v>2171</v>
      </c>
      <c r="T612" s="7"/>
      <c r="U612" s="2" t="s">
        <v>322</v>
      </c>
      <c r="V612" s="2" t="s">
        <v>2172</v>
      </c>
      <c r="W612" s="2" t="s">
        <v>2173</v>
      </c>
      <c r="X612" s="2" t="s">
        <v>2174</v>
      </c>
      <c r="Y612" s="2" t="s">
        <v>2175</v>
      </c>
    </row>
    <row r="613">
      <c r="A613" s="1" t="b">
        <v>0</v>
      </c>
      <c r="B613" s="1" t="s">
        <v>104</v>
      </c>
      <c r="C613" s="1"/>
      <c r="D613" s="1"/>
      <c r="E613" s="1" t="s">
        <v>2164</v>
      </c>
      <c r="F613" s="1"/>
      <c r="G613" s="2" t="s">
        <v>27</v>
      </c>
      <c r="H613" s="3"/>
      <c r="I613" s="4" t="s">
        <v>2176</v>
      </c>
      <c r="J613" s="2" t="s">
        <v>2177</v>
      </c>
      <c r="K613" s="5">
        <v>1.0</v>
      </c>
      <c r="L613" s="2" t="s">
        <v>2167</v>
      </c>
      <c r="M613" s="6" t="b">
        <v>1</v>
      </c>
      <c r="N613" s="2" t="s">
        <v>2168</v>
      </c>
      <c r="O613" s="2" t="s">
        <v>2169</v>
      </c>
      <c r="P613" s="2" t="s">
        <v>428</v>
      </c>
      <c r="Q613" s="2" t="s">
        <v>2170</v>
      </c>
      <c r="R613" s="2" t="s">
        <v>2178</v>
      </c>
      <c r="S613" s="2" t="s">
        <v>2179</v>
      </c>
      <c r="T613" s="7"/>
      <c r="U613" s="2" t="s">
        <v>322</v>
      </c>
      <c r="V613" s="2" t="s">
        <v>2172</v>
      </c>
      <c r="W613" s="2" t="s">
        <v>2173</v>
      </c>
      <c r="X613" s="2" t="s">
        <v>2174</v>
      </c>
      <c r="Y613" s="2" t="s">
        <v>2175</v>
      </c>
    </row>
    <row r="614">
      <c r="A614" s="1" t="b">
        <v>0</v>
      </c>
      <c r="B614" s="1" t="s">
        <v>104</v>
      </c>
      <c r="C614" s="1"/>
      <c r="D614" s="1"/>
      <c r="E614" s="1" t="s">
        <v>2164</v>
      </c>
      <c r="F614" s="1"/>
      <c r="G614" s="2" t="s">
        <v>27</v>
      </c>
      <c r="H614" s="3"/>
      <c r="I614" s="4" t="s">
        <v>2180</v>
      </c>
      <c r="J614" s="2" t="s">
        <v>2181</v>
      </c>
      <c r="K614" s="5">
        <v>1.0</v>
      </c>
      <c r="L614" s="2" t="s">
        <v>2167</v>
      </c>
      <c r="M614" s="6" t="b">
        <v>1</v>
      </c>
      <c r="N614" s="2" t="s">
        <v>2168</v>
      </c>
      <c r="O614" s="2" t="s">
        <v>2169</v>
      </c>
      <c r="P614" s="2" t="s">
        <v>428</v>
      </c>
      <c r="Q614" s="2" t="s">
        <v>2170</v>
      </c>
      <c r="R614" s="2" t="s">
        <v>2182</v>
      </c>
      <c r="S614" s="2" t="s">
        <v>2183</v>
      </c>
      <c r="T614" s="7"/>
      <c r="U614" s="2" t="s">
        <v>322</v>
      </c>
      <c r="V614" s="2" t="s">
        <v>2172</v>
      </c>
      <c r="W614" s="2" t="s">
        <v>2173</v>
      </c>
      <c r="X614" s="2" t="s">
        <v>2174</v>
      </c>
      <c r="Y614" s="2" t="s">
        <v>2175</v>
      </c>
    </row>
    <row r="615">
      <c r="A615" s="1" t="b">
        <v>0</v>
      </c>
      <c r="B615" s="1" t="s">
        <v>104</v>
      </c>
      <c r="C615" s="1"/>
      <c r="D615" s="1"/>
      <c r="E615" s="1" t="s">
        <v>2164</v>
      </c>
      <c r="F615" s="1"/>
      <c r="G615" s="2" t="s">
        <v>27</v>
      </c>
      <c r="H615" s="3"/>
      <c r="I615" s="4" t="s">
        <v>2184</v>
      </c>
      <c r="J615" s="2" t="s">
        <v>2185</v>
      </c>
      <c r="K615" s="5">
        <v>1.0</v>
      </c>
      <c r="L615" s="2" t="s">
        <v>2167</v>
      </c>
      <c r="M615" s="6" t="b">
        <v>1</v>
      </c>
      <c r="N615" s="2" t="s">
        <v>2168</v>
      </c>
      <c r="O615" s="2" t="s">
        <v>2169</v>
      </c>
      <c r="P615" s="2" t="s">
        <v>428</v>
      </c>
      <c r="Q615" s="2" t="s">
        <v>2170</v>
      </c>
      <c r="R615" s="2" t="s">
        <v>2186</v>
      </c>
      <c r="S615" s="2" t="s">
        <v>2187</v>
      </c>
      <c r="T615" s="7"/>
      <c r="U615" s="2" t="s">
        <v>322</v>
      </c>
      <c r="V615" s="2" t="s">
        <v>2172</v>
      </c>
      <c r="W615" s="2" t="s">
        <v>2173</v>
      </c>
      <c r="X615" s="2" t="s">
        <v>2174</v>
      </c>
      <c r="Y615" s="2" t="s">
        <v>2175</v>
      </c>
    </row>
    <row r="616">
      <c r="A616" s="1" t="b">
        <v>0</v>
      </c>
      <c r="B616" s="1" t="s">
        <v>104</v>
      </c>
      <c r="C616" s="1"/>
      <c r="D616" s="1"/>
      <c r="E616" s="1" t="s">
        <v>2164</v>
      </c>
      <c r="F616" s="1"/>
      <c r="G616" s="2" t="s">
        <v>27</v>
      </c>
      <c r="H616" s="3"/>
      <c r="I616" s="4" t="s">
        <v>2188</v>
      </c>
      <c r="J616" s="2" t="s">
        <v>2189</v>
      </c>
      <c r="K616" s="5">
        <v>1.0</v>
      </c>
      <c r="L616" s="2" t="s">
        <v>2167</v>
      </c>
      <c r="M616" s="6" t="b">
        <v>1</v>
      </c>
      <c r="N616" s="2" t="s">
        <v>2168</v>
      </c>
      <c r="O616" s="2" t="s">
        <v>2169</v>
      </c>
      <c r="P616" s="2" t="s">
        <v>428</v>
      </c>
      <c r="Q616" s="2" t="s">
        <v>2170</v>
      </c>
      <c r="R616" s="2" t="s">
        <v>110</v>
      </c>
      <c r="S616" s="2" t="s">
        <v>2190</v>
      </c>
      <c r="T616" s="7"/>
      <c r="U616" s="2" t="s">
        <v>322</v>
      </c>
      <c r="V616" s="2" t="s">
        <v>2172</v>
      </c>
      <c r="W616" s="2" t="s">
        <v>2173</v>
      </c>
      <c r="X616" s="2" t="s">
        <v>2174</v>
      </c>
      <c r="Y616" s="2" t="s">
        <v>2175</v>
      </c>
    </row>
    <row r="617">
      <c r="A617" s="1" t="b">
        <v>0</v>
      </c>
      <c r="B617" s="1" t="s">
        <v>104</v>
      </c>
      <c r="C617" s="1"/>
      <c r="D617" s="1"/>
      <c r="E617" s="1" t="s">
        <v>2164</v>
      </c>
      <c r="F617" s="1"/>
      <c r="G617" s="2" t="s">
        <v>27</v>
      </c>
      <c r="H617" s="3"/>
      <c r="I617" s="4" t="s">
        <v>2191</v>
      </c>
      <c r="J617" s="2" t="s">
        <v>2192</v>
      </c>
      <c r="K617" s="5">
        <v>1.0</v>
      </c>
      <c r="L617" s="2" t="s">
        <v>2167</v>
      </c>
      <c r="M617" s="6" t="b">
        <v>1</v>
      </c>
      <c r="N617" s="2" t="s">
        <v>2168</v>
      </c>
      <c r="O617" s="2" t="s">
        <v>2169</v>
      </c>
      <c r="P617" s="2" t="s">
        <v>428</v>
      </c>
      <c r="Q617" s="2" t="s">
        <v>2170</v>
      </c>
      <c r="R617" s="2" t="s">
        <v>2193</v>
      </c>
      <c r="S617" s="2" t="s">
        <v>2194</v>
      </c>
      <c r="T617" s="7"/>
      <c r="U617" s="2" t="s">
        <v>322</v>
      </c>
      <c r="V617" s="2" t="s">
        <v>2172</v>
      </c>
      <c r="W617" s="2" t="s">
        <v>2173</v>
      </c>
      <c r="X617" s="2" t="s">
        <v>2174</v>
      </c>
      <c r="Y617" s="2" t="s">
        <v>2175</v>
      </c>
    </row>
    <row r="618">
      <c r="A618" s="1" t="b">
        <v>0</v>
      </c>
      <c r="B618" s="1" t="s">
        <v>104</v>
      </c>
      <c r="C618" s="1"/>
      <c r="D618" s="1"/>
      <c r="E618" s="1" t="s">
        <v>2164</v>
      </c>
      <c r="F618" s="1"/>
      <c r="G618" s="2" t="s">
        <v>27</v>
      </c>
      <c r="H618" s="3"/>
      <c r="I618" s="4" t="s">
        <v>2195</v>
      </c>
      <c r="J618" s="2" t="s">
        <v>2196</v>
      </c>
      <c r="K618" s="5">
        <v>1.0</v>
      </c>
      <c r="L618" s="2" t="s">
        <v>2167</v>
      </c>
      <c r="M618" s="6" t="b">
        <v>1</v>
      </c>
      <c r="N618" s="2" t="s">
        <v>2168</v>
      </c>
      <c r="O618" s="2" t="s">
        <v>2169</v>
      </c>
      <c r="P618" s="2" t="s">
        <v>428</v>
      </c>
      <c r="Q618" s="2" t="s">
        <v>2170</v>
      </c>
      <c r="R618" s="2" t="s">
        <v>234</v>
      </c>
      <c r="S618" s="2" t="s">
        <v>2197</v>
      </c>
      <c r="T618" s="7"/>
      <c r="U618" s="2" t="s">
        <v>322</v>
      </c>
      <c r="V618" s="2" t="s">
        <v>2172</v>
      </c>
      <c r="W618" s="2" t="s">
        <v>2173</v>
      </c>
      <c r="X618" s="2" t="s">
        <v>2174</v>
      </c>
      <c r="Y618" s="2" t="s">
        <v>2175</v>
      </c>
    </row>
    <row r="619">
      <c r="A619" s="1" t="b">
        <v>0</v>
      </c>
      <c r="B619" s="1" t="s">
        <v>104</v>
      </c>
      <c r="C619" s="1"/>
      <c r="D619" s="1"/>
      <c r="E619" s="1" t="s">
        <v>2164</v>
      </c>
      <c r="F619" s="1"/>
      <c r="G619" s="2" t="s">
        <v>27</v>
      </c>
      <c r="H619" s="3"/>
      <c r="I619" s="4" t="s">
        <v>2198</v>
      </c>
      <c r="J619" s="2" t="s">
        <v>2199</v>
      </c>
      <c r="K619" s="5">
        <v>1.0</v>
      </c>
      <c r="L619" s="2" t="s">
        <v>2167</v>
      </c>
      <c r="M619" s="6" t="b">
        <v>1</v>
      </c>
      <c r="N619" s="2" t="s">
        <v>2168</v>
      </c>
      <c r="O619" s="2" t="s">
        <v>2169</v>
      </c>
      <c r="P619" s="2" t="s">
        <v>428</v>
      </c>
      <c r="Q619" s="2" t="s">
        <v>2170</v>
      </c>
      <c r="R619" s="2" t="s">
        <v>2200</v>
      </c>
      <c r="S619" s="2" t="s">
        <v>2201</v>
      </c>
      <c r="T619" s="7"/>
      <c r="U619" s="2" t="s">
        <v>322</v>
      </c>
      <c r="V619" s="2" t="s">
        <v>2172</v>
      </c>
      <c r="W619" s="2" t="s">
        <v>2173</v>
      </c>
      <c r="X619" s="2" t="s">
        <v>2174</v>
      </c>
      <c r="Y619" s="2" t="s">
        <v>2175</v>
      </c>
    </row>
    <row r="620">
      <c r="A620" s="1" t="b">
        <v>0</v>
      </c>
      <c r="B620" s="1" t="s">
        <v>104</v>
      </c>
      <c r="C620" s="1"/>
      <c r="D620" s="1"/>
      <c r="E620" s="1" t="s">
        <v>2164</v>
      </c>
      <c r="F620" s="1"/>
      <c r="G620" s="2" t="s">
        <v>27</v>
      </c>
      <c r="H620" s="3"/>
      <c r="I620" s="4" t="s">
        <v>2202</v>
      </c>
      <c r="J620" s="2" t="s">
        <v>2203</v>
      </c>
      <c r="K620" s="5">
        <v>1.0</v>
      </c>
      <c r="L620" s="2" t="s">
        <v>2167</v>
      </c>
      <c r="M620" s="6" t="b">
        <v>1</v>
      </c>
      <c r="N620" s="2" t="s">
        <v>2168</v>
      </c>
      <c r="O620" s="2" t="s">
        <v>2169</v>
      </c>
      <c r="P620" s="2" t="s">
        <v>428</v>
      </c>
      <c r="Q620" s="2" t="s">
        <v>2170</v>
      </c>
      <c r="R620" s="2" t="s">
        <v>2204</v>
      </c>
      <c r="S620" s="2" t="s">
        <v>2205</v>
      </c>
      <c r="T620" s="3"/>
      <c r="U620" s="2" t="s">
        <v>322</v>
      </c>
      <c r="V620" s="2" t="s">
        <v>2172</v>
      </c>
      <c r="W620" s="2" t="s">
        <v>2173</v>
      </c>
      <c r="X620" s="2" t="s">
        <v>2174</v>
      </c>
      <c r="Y620" s="2" t="s">
        <v>2175</v>
      </c>
    </row>
    <row r="621">
      <c r="A621" s="1" t="b">
        <v>0</v>
      </c>
      <c r="B621" s="1" t="s">
        <v>104</v>
      </c>
      <c r="C621" s="1"/>
      <c r="D621" s="1"/>
      <c r="E621" s="1" t="s">
        <v>2164</v>
      </c>
      <c r="F621" s="1"/>
      <c r="G621" s="2" t="s">
        <v>27</v>
      </c>
      <c r="H621" s="3"/>
      <c r="I621" s="4" t="s">
        <v>2206</v>
      </c>
      <c r="J621" s="2" t="s">
        <v>2207</v>
      </c>
      <c r="K621" s="5">
        <v>1.0</v>
      </c>
      <c r="L621" s="2" t="s">
        <v>2167</v>
      </c>
      <c r="M621" s="6" t="b">
        <v>1</v>
      </c>
      <c r="N621" s="2" t="s">
        <v>2168</v>
      </c>
      <c r="O621" s="2" t="s">
        <v>2169</v>
      </c>
      <c r="P621" s="2" t="s">
        <v>428</v>
      </c>
      <c r="Q621" s="2" t="s">
        <v>2170</v>
      </c>
      <c r="R621" s="2" t="s">
        <v>2208</v>
      </c>
      <c r="S621" s="2" t="s">
        <v>2209</v>
      </c>
      <c r="T621" s="7"/>
      <c r="U621" s="2" t="s">
        <v>322</v>
      </c>
      <c r="V621" s="2" t="s">
        <v>2172</v>
      </c>
      <c r="W621" s="2" t="s">
        <v>2173</v>
      </c>
      <c r="X621" s="2" t="s">
        <v>2174</v>
      </c>
      <c r="Y621" s="2" t="s">
        <v>2175</v>
      </c>
    </row>
    <row r="622">
      <c r="A622" s="1" t="b">
        <v>0</v>
      </c>
      <c r="B622" s="1" t="s">
        <v>104</v>
      </c>
      <c r="C622" s="1"/>
      <c r="D622" s="1"/>
      <c r="E622" s="1" t="s">
        <v>2164</v>
      </c>
      <c r="F622" s="1"/>
      <c r="G622" s="2" t="s">
        <v>27</v>
      </c>
      <c r="H622" s="3"/>
      <c r="I622" s="4" t="s">
        <v>2210</v>
      </c>
      <c r="J622" s="2" t="s">
        <v>2211</v>
      </c>
      <c r="K622" s="5">
        <v>1.0</v>
      </c>
      <c r="L622" s="2" t="s">
        <v>2167</v>
      </c>
      <c r="M622" s="6" t="b">
        <v>1</v>
      </c>
      <c r="N622" s="2" t="s">
        <v>2168</v>
      </c>
      <c r="O622" s="2" t="s">
        <v>2169</v>
      </c>
      <c r="P622" s="2" t="s">
        <v>428</v>
      </c>
      <c r="Q622" s="2" t="s">
        <v>2170</v>
      </c>
      <c r="R622" s="2" t="s">
        <v>2212</v>
      </c>
      <c r="S622" s="2" t="s">
        <v>2213</v>
      </c>
      <c r="T622" s="7"/>
      <c r="U622" s="2" t="s">
        <v>322</v>
      </c>
      <c r="V622" s="2" t="s">
        <v>2172</v>
      </c>
      <c r="W622" s="2" t="s">
        <v>2173</v>
      </c>
      <c r="X622" s="2" t="s">
        <v>2174</v>
      </c>
      <c r="Y622" s="2" t="s">
        <v>2175</v>
      </c>
    </row>
    <row r="623">
      <c r="A623" s="1" t="b">
        <v>0</v>
      </c>
      <c r="B623" s="1" t="s">
        <v>104</v>
      </c>
      <c r="C623" s="1"/>
      <c r="D623" s="1"/>
      <c r="E623" s="1" t="s">
        <v>2164</v>
      </c>
      <c r="F623" s="1"/>
      <c r="G623" s="2" t="s">
        <v>27</v>
      </c>
      <c r="H623" s="3"/>
      <c r="I623" s="4" t="s">
        <v>2214</v>
      </c>
      <c r="J623" s="2" t="s">
        <v>2215</v>
      </c>
      <c r="K623" s="5">
        <v>1.0</v>
      </c>
      <c r="L623" s="2" t="s">
        <v>2167</v>
      </c>
      <c r="M623" s="6" t="b">
        <v>1</v>
      </c>
      <c r="N623" s="2" t="s">
        <v>2168</v>
      </c>
      <c r="O623" s="2" t="s">
        <v>2169</v>
      </c>
      <c r="P623" s="2" t="s">
        <v>428</v>
      </c>
      <c r="Q623" s="2" t="s">
        <v>2170</v>
      </c>
      <c r="R623" s="2" t="s">
        <v>2216</v>
      </c>
      <c r="S623" s="2" t="s">
        <v>2217</v>
      </c>
      <c r="T623" s="7"/>
      <c r="U623" s="2" t="s">
        <v>322</v>
      </c>
      <c r="V623" s="2" t="s">
        <v>2172</v>
      </c>
      <c r="W623" s="2" t="s">
        <v>2173</v>
      </c>
      <c r="X623" s="2" t="s">
        <v>2174</v>
      </c>
      <c r="Y623" s="2" t="s">
        <v>2175</v>
      </c>
    </row>
    <row r="624">
      <c r="A624" s="1" t="b">
        <v>0</v>
      </c>
      <c r="B624" s="1"/>
      <c r="C624" s="1" t="s">
        <v>243</v>
      </c>
      <c r="D624" s="1"/>
      <c r="E624" s="1" t="s">
        <v>2164</v>
      </c>
      <c r="F624" s="1"/>
      <c r="G624" s="2" t="s">
        <v>2218</v>
      </c>
      <c r="H624" s="5">
        <v>1.0</v>
      </c>
      <c r="I624" s="4" t="s">
        <v>2219</v>
      </c>
      <c r="J624" s="2" t="s">
        <v>2220</v>
      </c>
      <c r="K624" s="5">
        <v>1.0</v>
      </c>
      <c r="L624" s="2" t="s">
        <v>2221</v>
      </c>
      <c r="M624" s="6" t="b">
        <v>1</v>
      </c>
      <c r="N624" s="2" t="s">
        <v>2222</v>
      </c>
      <c r="O624" s="2" t="s">
        <v>2223</v>
      </c>
      <c r="P624" s="2" t="s">
        <v>2224</v>
      </c>
      <c r="Q624" s="2" t="s">
        <v>2225</v>
      </c>
      <c r="R624" s="2" t="s">
        <v>2226</v>
      </c>
      <c r="S624" s="2" t="s">
        <v>2227</v>
      </c>
      <c r="T624" s="2" t="s">
        <v>112</v>
      </c>
      <c r="U624" s="2" t="s">
        <v>322</v>
      </c>
      <c r="V624" s="2" t="s">
        <v>112</v>
      </c>
      <c r="W624" s="2" t="s">
        <v>2228</v>
      </c>
      <c r="X624" s="2" t="s">
        <v>2229</v>
      </c>
      <c r="Y624" s="2" t="s">
        <v>2230</v>
      </c>
    </row>
    <row r="625">
      <c r="A625" s="1" t="b">
        <v>0</v>
      </c>
      <c r="B625" s="1"/>
      <c r="C625" s="1" t="s">
        <v>243</v>
      </c>
      <c r="D625" s="1"/>
      <c r="E625" s="1"/>
      <c r="F625" s="1"/>
      <c r="G625" s="2" t="s">
        <v>2218</v>
      </c>
      <c r="H625" s="5">
        <v>1.0</v>
      </c>
      <c r="I625" s="4" t="s">
        <v>2231</v>
      </c>
      <c r="J625" s="2" t="s">
        <v>2232</v>
      </c>
      <c r="K625" s="5">
        <v>1.0</v>
      </c>
      <c r="L625" s="2" t="s">
        <v>2221</v>
      </c>
      <c r="M625" s="6" t="b">
        <v>1</v>
      </c>
      <c r="N625" s="2" t="s">
        <v>2233</v>
      </c>
      <c r="O625" s="2" t="s">
        <v>2223</v>
      </c>
      <c r="P625" s="2" t="s">
        <v>2224</v>
      </c>
      <c r="Q625" s="2" t="s">
        <v>2225</v>
      </c>
      <c r="R625" s="2" t="s">
        <v>2226</v>
      </c>
      <c r="S625" s="2" t="s">
        <v>2234</v>
      </c>
      <c r="T625" s="2" t="s">
        <v>112</v>
      </c>
      <c r="U625" s="2" t="s">
        <v>322</v>
      </c>
      <c r="V625" s="2" t="s">
        <v>2235</v>
      </c>
      <c r="W625" s="2" t="s">
        <v>2228</v>
      </c>
      <c r="X625" s="2" t="s">
        <v>2236</v>
      </c>
      <c r="Y625" s="2" t="s">
        <v>2237</v>
      </c>
    </row>
    <row r="626">
      <c r="A626" s="1" t="b">
        <v>0</v>
      </c>
      <c r="B626" s="1"/>
      <c r="C626" s="1" t="s">
        <v>243</v>
      </c>
      <c r="D626" s="1"/>
      <c r="E626" s="1"/>
      <c r="F626" s="1"/>
      <c r="G626" s="2" t="s">
        <v>2218</v>
      </c>
      <c r="H626" s="5">
        <v>1.0</v>
      </c>
      <c r="I626" s="4" t="s">
        <v>2238</v>
      </c>
      <c r="J626" s="2" t="s">
        <v>2239</v>
      </c>
      <c r="K626" s="5">
        <v>1.0</v>
      </c>
      <c r="L626" s="2" t="s">
        <v>2221</v>
      </c>
      <c r="M626" s="6" t="b">
        <v>1</v>
      </c>
      <c r="N626" s="2" t="s">
        <v>2240</v>
      </c>
      <c r="O626" s="2" t="s">
        <v>2223</v>
      </c>
      <c r="P626" s="2" t="s">
        <v>2224</v>
      </c>
      <c r="Q626" s="2" t="s">
        <v>2225</v>
      </c>
      <c r="R626" s="2" t="s">
        <v>2226</v>
      </c>
      <c r="S626" s="2" t="s">
        <v>2241</v>
      </c>
      <c r="T626" s="2" t="s">
        <v>112</v>
      </c>
      <c r="U626" s="2" t="s">
        <v>322</v>
      </c>
      <c r="V626" s="2" t="s">
        <v>112</v>
      </c>
      <c r="W626" s="2" t="s">
        <v>2228</v>
      </c>
      <c r="X626" s="2" t="s">
        <v>2242</v>
      </c>
      <c r="Y626" s="2" t="s">
        <v>2243</v>
      </c>
    </row>
    <row r="627">
      <c r="A627" s="1" t="b">
        <v>0</v>
      </c>
      <c r="B627" s="1"/>
      <c r="C627" s="1" t="s">
        <v>243</v>
      </c>
      <c r="D627" s="1"/>
      <c r="E627" s="1"/>
      <c r="F627" s="1"/>
      <c r="G627" s="2" t="s">
        <v>2218</v>
      </c>
      <c r="H627" s="5">
        <v>1.0</v>
      </c>
      <c r="I627" s="4" t="s">
        <v>2244</v>
      </c>
      <c r="J627" s="2" t="s">
        <v>2245</v>
      </c>
      <c r="K627" s="5">
        <v>1.0</v>
      </c>
      <c r="L627" s="2" t="s">
        <v>2221</v>
      </c>
      <c r="M627" s="6" t="b">
        <v>1</v>
      </c>
      <c r="N627" s="2" t="s">
        <v>2246</v>
      </c>
      <c r="O627" s="2" t="s">
        <v>2223</v>
      </c>
      <c r="P627" s="2" t="s">
        <v>2224</v>
      </c>
      <c r="Q627" s="2" t="s">
        <v>2225</v>
      </c>
      <c r="R627" s="2" t="s">
        <v>2226</v>
      </c>
      <c r="S627" s="2" t="s">
        <v>2247</v>
      </c>
      <c r="T627" s="2" t="s">
        <v>112</v>
      </c>
      <c r="U627" s="2" t="s">
        <v>322</v>
      </c>
      <c r="V627" s="2" t="s">
        <v>112</v>
      </c>
      <c r="W627" s="2" t="s">
        <v>2228</v>
      </c>
      <c r="X627" s="2" t="s">
        <v>2248</v>
      </c>
      <c r="Y627" s="2" t="s">
        <v>2243</v>
      </c>
    </row>
    <row r="628">
      <c r="A628" s="1" t="b">
        <v>0</v>
      </c>
      <c r="B628" s="1"/>
      <c r="C628" s="1" t="s">
        <v>243</v>
      </c>
      <c r="D628" s="1"/>
      <c r="E628" s="1"/>
      <c r="F628" s="1"/>
      <c r="G628" s="2" t="s">
        <v>2218</v>
      </c>
      <c r="H628" s="5">
        <v>1.0</v>
      </c>
      <c r="I628" s="4" t="s">
        <v>2249</v>
      </c>
      <c r="J628" s="2" t="s">
        <v>2250</v>
      </c>
      <c r="K628" s="5">
        <v>1.0</v>
      </c>
      <c r="L628" s="2" t="s">
        <v>2221</v>
      </c>
      <c r="M628" s="6" t="b">
        <v>1</v>
      </c>
      <c r="N628" s="2" t="s">
        <v>2251</v>
      </c>
      <c r="O628" s="2" t="s">
        <v>2223</v>
      </c>
      <c r="P628" s="2" t="s">
        <v>2224</v>
      </c>
      <c r="Q628" s="2" t="s">
        <v>2225</v>
      </c>
      <c r="R628" s="2" t="s">
        <v>2226</v>
      </c>
      <c r="S628" s="2" t="s">
        <v>2252</v>
      </c>
      <c r="T628" s="2" t="s">
        <v>2253</v>
      </c>
      <c r="U628" s="2" t="s">
        <v>253</v>
      </c>
      <c r="V628" s="2" t="s">
        <v>2254</v>
      </c>
      <c r="W628" s="2" t="s">
        <v>2228</v>
      </c>
      <c r="X628" s="2" t="s">
        <v>2252</v>
      </c>
      <c r="Y628" s="2" t="s">
        <v>2255</v>
      </c>
    </row>
    <row r="629">
      <c r="A629" s="1" t="b">
        <v>0</v>
      </c>
      <c r="B629" s="1"/>
      <c r="C629" s="1" t="s">
        <v>243</v>
      </c>
      <c r="D629" s="1"/>
      <c r="E629" s="1"/>
      <c r="F629" s="1"/>
      <c r="G629" s="2" t="s">
        <v>2218</v>
      </c>
      <c r="H629" s="5">
        <v>1.0</v>
      </c>
      <c r="I629" s="4" t="s">
        <v>2256</v>
      </c>
      <c r="J629" s="2" t="s">
        <v>2257</v>
      </c>
      <c r="K629" s="5">
        <v>1.0</v>
      </c>
      <c r="L629" s="2" t="s">
        <v>2221</v>
      </c>
      <c r="M629" s="6" t="b">
        <v>1</v>
      </c>
      <c r="N629" s="2" t="s">
        <v>2258</v>
      </c>
      <c r="O629" s="2" t="s">
        <v>2223</v>
      </c>
      <c r="P629" s="2" t="s">
        <v>2224</v>
      </c>
      <c r="Q629" s="2" t="s">
        <v>2225</v>
      </c>
      <c r="R629" s="2" t="s">
        <v>2226</v>
      </c>
      <c r="S629" s="2" t="s">
        <v>2259</v>
      </c>
      <c r="T629" s="2" t="s">
        <v>2253</v>
      </c>
      <c r="U629" s="2" t="s">
        <v>253</v>
      </c>
      <c r="V629" s="2" t="s">
        <v>2254</v>
      </c>
      <c r="W629" s="2" t="s">
        <v>2228</v>
      </c>
      <c r="X629" s="2" t="s">
        <v>2259</v>
      </c>
      <c r="Y629" s="2" t="s">
        <v>2255</v>
      </c>
    </row>
    <row r="630">
      <c r="A630" s="1" t="b">
        <v>0</v>
      </c>
      <c r="B630" s="1"/>
      <c r="C630" s="1" t="s">
        <v>243</v>
      </c>
      <c r="D630" s="1"/>
      <c r="E630" s="1"/>
      <c r="F630" s="1"/>
      <c r="G630" s="2" t="s">
        <v>2218</v>
      </c>
      <c r="H630" s="5">
        <v>1.0</v>
      </c>
      <c r="I630" s="4" t="s">
        <v>2260</v>
      </c>
      <c r="J630" s="2" t="s">
        <v>2261</v>
      </c>
      <c r="K630" s="5">
        <v>1.0</v>
      </c>
      <c r="L630" s="2" t="s">
        <v>2221</v>
      </c>
      <c r="M630" s="6" t="b">
        <v>1</v>
      </c>
      <c r="N630" s="2" t="s">
        <v>2262</v>
      </c>
      <c r="O630" s="2" t="s">
        <v>2223</v>
      </c>
      <c r="P630" s="2" t="s">
        <v>2224</v>
      </c>
      <c r="Q630" s="2" t="s">
        <v>2225</v>
      </c>
      <c r="R630" s="2" t="s">
        <v>2226</v>
      </c>
      <c r="S630" s="2" t="s">
        <v>2263</v>
      </c>
      <c r="T630" s="2" t="s">
        <v>2253</v>
      </c>
      <c r="U630" s="2" t="s">
        <v>253</v>
      </c>
      <c r="V630" s="2" t="s">
        <v>2254</v>
      </c>
      <c r="W630" s="2" t="s">
        <v>2228</v>
      </c>
      <c r="X630" s="2" t="s">
        <v>2263</v>
      </c>
      <c r="Y630" s="2" t="s">
        <v>2264</v>
      </c>
    </row>
    <row r="631">
      <c r="A631" s="1" t="b">
        <v>0</v>
      </c>
      <c r="B631" s="1"/>
      <c r="C631" s="1" t="s">
        <v>243</v>
      </c>
      <c r="D631" s="1"/>
      <c r="E631" s="1"/>
      <c r="F631" s="1"/>
      <c r="G631" s="2" t="s">
        <v>2218</v>
      </c>
      <c r="H631" s="5">
        <v>1.0</v>
      </c>
      <c r="I631" s="4" t="s">
        <v>2265</v>
      </c>
      <c r="J631" s="2" t="s">
        <v>2266</v>
      </c>
      <c r="K631" s="5">
        <v>1.0</v>
      </c>
      <c r="L631" s="2" t="s">
        <v>2221</v>
      </c>
      <c r="M631" s="6" t="b">
        <v>1</v>
      </c>
      <c r="N631" s="2" t="s">
        <v>2267</v>
      </c>
      <c r="O631" s="2" t="s">
        <v>2223</v>
      </c>
      <c r="P631" s="2" t="s">
        <v>2224</v>
      </c>
      <c r="Q631" s="2" t="s">
        <v>2225</v>
      </c>
      <c r="R631" s="2" t="s">
        <v>2226</v>
      </c>
      <c r="S631" s="2" t="s">
        <v>2268</v>
      </c>
      <c r="T631" s="2" t="s">
        <v>2253</v>
      </c>
      <c r="U631" s="2" t="s">
        <v>253</v>
      </c>
      <c r="V631" s="2" t="s">
        <v>2254</v>
      </c>
      <c r="W631" s="2" t="s">
        <v>2228</v>
      </c>
      <c r="X631" s="2" t="s">
        <v>2268</v>
      </c>
      <c r="Y631" s="2" t="s">
        <v>2255</v>
      </c>
    </row>
    <row r="632">
      <c r="A632" s="1" t="b">
        <v>0</v>
      </c>
      <c r="B632" s="1"/>
      <c r="C632" s="1" t="s">
        <v>243</v>
      </c>
      <c r="D632" s="1"/>
      <c r="E632" s="1"/>
      <c r="F632" s="1"/>
      <c r="G632" s="2" t="s">
        <v>2218</v>
      </c>
      <c r="H632" s="5">
        <v>1.0</v>
      </c>
      <c r="I632" s="4" t="s">
        <v>2269</v>
      </c>
      <c r="J632" s="2" t="s">
        <v>2270</v>
      </c>
      <c r="K632" s="5">
        <v>1.0</v>
      </c>
      <c r="L632" s="2" t="s">
        <v>2221</v>
      </c>
      <c r="M632" s="6" t="b">
        <v>1</v>
      </c>
      <c r="N632" s="2" t="s">
        <v>2271</v>
      </c>
      <c r="O632" s="2" t="s">
        <v>2223</v>
      </c>
      <c r="P632" s="2" t="s">
        <v>2224</v>
      </c>
      <c r="Q632" s="2" t="s">
        <v>2225</v>
      </c>
      <c r="R632" s="2" t="s">
        <v>2226</v>
      </c>
      <c r="S632" s="2" t="s">
        <v>2272</v>
      </c>
      <c r="T632" s="2" t="s">
        <v>2273</v>
      </c>
      <c r="U632" s="2" t="s">
        <v>322</v>
      </c>
      <c r="V632" s="2" t="s">
        <v>2254</v>
      </c>
      <c r="W632" s="2" t="s">
        <v>2228</v>
      </c>
      <c r="X632" s="2" t="s">
        <v>2274</v>
      </c>
      <c r="Y632" s="2" t="s">
        <v>2275</v>
      </c>
    </row>
    <row r="633">
      <c r="A633" s="1" t="b">
        <v>0</v>
      </c>
      <c r="B633" s="1"/>
      <c r="C633" s="1" t="s">
        <v>243</v>
      </c>
      <c r="D633" s="1"/>
      <c r="E633" s="1"/>
      <c r="F633" s="1"/>
      <c r="G633" s="2" t="s">
        <v>2218</v>
      </c>
      <c r="H633" s="5">
        <v>1.0</v>
      </c>
      <c r="I633" s="4" t="s">
        <v>2276</v>
      </c>
      <c r="J633" s="2" t="s">
        <v>2277</v>
      </c>
      <c r="K633" s="5">
        <v>1.0</v>
      </c>
      <c r="L633" s="2" t="s">
        <v>2221</v>
      </c>
      <c r="M633" s="6" t="b">
        <v>1</v>
      </c>
      <c r="N633" s="2" t="s">
        <v>2278</v>
      </c>
      <c r="O633" s="2" t="s">
        <v>2223</v>
      </c>
      <c r="P633" s="2" t="s">
        <v>2224</v>
      </c>
      <c r="Q633" s="2" t="s">
        <v>2225</v>
      </c>
      <c r="R633" s="2" t="s">
        <v>2226</v>
      </c>
      <c r="S633" s="2" t="s">
        <v>2279</v>
      </c>
      <c r="T633" s="2" t="s">
        <v>2273</v>
      </c>
      <c r="U633" s="2" t="s">
        <v>322</v>
      </c>
      <c r="V633" s="2" t="s">
        <v>2254</v>
      </c>
      <c r="W633" s="2" t="s">
        <v>2228</v>
      </c>
      <c r="X633" s="2" t="s">
        <v>2280</v>
      </c>
      <c r="Y633" s="2" t="s">
        <v>2281</v>
      </c>
    </row>
    <row r="634">
      <c r="A634" s="1" t="b">
        <v>0</v>
      </c>
      <c r="B634" s="1"/>
      <c r="C634" s="1" t="s">
        <v>243</v>
      </c>
      <c r="D634" s="1"/>
      <c r="E634" s="1"/>
      <c r="F634" s="1"/>
      <c r="G634" s="2" t="s">
        <v>2218</v>
      </c>
      <c r="H634" s="5">
        <v>1.0</v>
      </c>
      <c r="I634" s="4" t="s">
        <v>2282</v>
      </c>
      <c r="J634" s="2" t="s">
        <v>2283</v>
      </c>
      <c r="K634" s="5">
        <v>1.0</v>
      </c>
      <c r="L634" s="2" t="s">
        <v>2221</v>
      </c>
      <c r="M634" s="6" t="b">
        <v>1</v>
      </c>
      <c r="N634" s="2" t="s">
        <v>2284</v>
      </c>
      <c r="O634" s="2" t="s">
        <v>2223</v>
      </c>
      <c r="P634" s="2" t="s">
        <v>2224</v>
      </c>
      <c r="Q634" s="2" t="s">
        <v>2225</v>
      </c>
      <c r="R634" s="2" t="s">
        <v>2226</v>
      </c>
      <c r="S634" s="2" t="s">
        <v>2285</v>
      </c>
      <c r="T634" s="2" t="s">
        <v>2286</v>
      </c>
      <c r="U634" s="2" t="s">
        <v>322</v>
      </c>
      <c r="V634" s="2" t="s">
        <v>2254</v>
      </c>
      <c r="W634" s="2" t="s">
        <v>2228</v>
      </c>
      <c r="X634" s="2" t="s">
        <v>2287</v>
      </c>
      <c r="Y634" s="2" t="s">
        <v>2288</v>
      </c>
    </row>
    <row r="635">
      <c r="A635" s="1" t="b">
        <v>0</v>
      </c>
      <c r="B635" s="1"/>
      <c r="C635" s="1" t="s">
        <v>243</v>
      </c>
      <c r="D635" s="1"/>
      <c r="E635" s="1"/>
      <c r="F635" s="1"/>
      <c r="G635" s="2" t="s">
        <v>2218</v>
      </c>
      <c r="H635" s="5">
        <v>1.0</v>
      </c>
      <c r="I635" s="4" t="s">
        <v>2289</v>
      </c>
      <c r="J635" s="2" t="s">
        <v>2290</v>
      </c>
      <c r="K635" s="5">
        <v>1.0</v>
      </c>
      <c r="L635" s="2" t="s">
        <v>2221</v>
      </c>
      <c r="M635" s="6" t="b">
        <v>1</v>
      </c>
      <c r="N635" s="2" t="s">
        <v>2291</v>
      </c>
      <c r="O635" s="2" t="s">
        <v>2223</v>
      </c>
      <c r="P635" s="2" t="s">
        <v>2224</v>
      </c>
      <c r="Q635" s="2" t="s">
        <v>2225</v>
      </c>
      <c r="R635" s="2" t="s">
        <v>2226</v>
      </c>
      <c r="S635" s="2" t="s">
        <v>2292</v>
      </c>
      <c r="T635" s="2" t="s">
        <v>2286</v>
      </c>
      <c r="U635" s="2" t="s">
        <v>322</v>
      </c>
      <c r="V635" s="2" t="s">
        <v>2254</v>
      </c>
      <c r="W635" s="2" t="s">
        <v>2228</v>
      </c>
      <c r="X635" s="2" t="s">
        <v>2292</v>
      </c>
      <c r="Y635" s="2" t="s">
        <v>2293</v>
      </c>
    </row>
    <row r="636">
      <c r="A636" s="1" t="b">
        <v>0</v>
      </c>
      <c r="B636" s="1"/>
      <c r="C636" s="1" t="s">
        <v>243</v>
      </c>
      <c r="D636" s="1"/>
      <c r="E636" s="1"/>
      <c r="F636" s="1"/>
      <c r="G636" s="2" t="s">
        <v>2218</v>
      </c>
      <c r="H636" s="5">
        <v>1.0</v>
      </c>
      <c r="I636" s="4" t="s">
        <v>2294</v>
      </c>
      <c r="J636" s="2" t="s">
        <v>2295</v>
      </c>
      <c r="K636" s="5">
        <v>1.0</v>
      </c>
      <c r="L636" s="2" t="s">
        <v>2221</v>
      </c>
      <c r="M636" s="6" t="b">
        <v>1</v>
      </c>
      <c r="N636" s="2" t="s">
        <v>2296</v>
      </c>
      <c r="O636" s="2" t="s">
        <v>2223</v>
      </c>
      <c r="P636" s="2" t="s">
        <v>2224</v>
      </c>
      <c r="Q636" s="2" t="s">
        <v>2225</v>
      </c>
      <c r="R636" s="2" t="s">
        <v>2226</v>
      </c>
      <c r="S636" s="2" t="s">
        <v>2297</v>
      </c>
      <c r="T636" s="2" t="s">
        <v>2286</v>
      </c>
      <c r="U636" s="2" t="s">
        <v>322</v>
      </c>
      <c r="V636" s="2" t="s">
        <v>2254</v>
      </c>
      <c r="W636" s="2" t="s">
        <v>2228</v>
      </c>
      <c r="X636" s="2" t="s">
        <v>2297</v>
      </c>
      <c r="Y636" s="2" t="s">
        <v>2298</v>
      </c>
    </row>
    <row r="637">
      <c r="A637" s="1" t="b">
        <v>0</v>
      </c>
      <c r="B637" s="1"/>
      <c r="C637" s="1" t="s">
        <v>243</v>
      </c>
      <c r="D637" s="1"/>
      <c r="E637" s="1"/>
      <c r="F637" s="1"/>
      <c r="G637" s="2" t="s">
        <v>2218</v>
      </c>
      <c r="H637" s="5">
        <v>1.0</v>
      </c>
      <c r="I637" s="4" t="s">
        <v>2299</v>
      </c>
      <c r="J637" s="2" t="s">
        <v>2300</v>
      </c>
      <c r="K637" s="5">
        <v>1.0</v>
      </c>
      <c r="L637" s="2" t="s">
        <v>2221</v>
      </c>
      <c r="M637" s="6" t="b">
        <v>1</v>
      </c>
      <c r="N637" s="2" t="s">
        <v>2301</v>
      </c>
      <c r="O637" s="2" t="s">
        <v>2223</v>
      </c>
      <c r="P637" s="2" t="s">
        <v>2224</v>
      </c>
      <c r="Q637" s="2" t="s">
        <v>2225</v>
      </c>
      <c r="R637" s="2" t="s">
        <v>2226</v>
      </c>
      <c r="S637" s="2" t="s">
        <v>2302</v>
      </c>
      <c r="T637" s="2" t="s">
        <v>2303</v>
      </c>
      <c r="U637" s="2" t="s">
        <v>322</v>
      </c>
      <c r="V637" s="2" t="s">
        <v>2254</v>
      </c>
      <c r="W637" s="2" t="s">
        <v>2228</v>
      </c>
      <c r="X637" s="2" t="s">
        <v>2304</v>
      </c>
      <c r="Y637" s="2" t="s">
        <v>2305</v>
      </c>
    </row>
    <row r="638">
      <c r="A638" s="1" t="b">
        <v>0</v>
      </c>
      <c r="B638" s="1"/>
      <c r="C638" s="1" t="s">
        <v>243</v>
      </c>
      <c r="D638" s="1"/>
      <c r="E638" s="1"/>
      <c r="F638" s="1"/>
      <c r="G638" s="2" t="s">
        <v>2218</v>
      </c>
      <c r="H638" s="5">
        <v>1.0</v>
      </c>
      <c r="I638" s="4" t="s">
        <v>2306</v>
      </c>
      <c r="J638" s="2" t="s">
        <v>2307</v>
      </c>
      <c r="K638" s="5">
        <v>1.0</v>
      </c>
      <c r="L638" s="2" t="s">
        <v>2221</v>
      </c>
      <c r="M638" s="6" t="b">
        <v>1</v>
      </c>
      <c r="N638" s="2" t="s">
        <v>2308</v>
      </c>
      <c r="O638" s="2" t="s">
        <v>2223</v>
      </c>
      <c r="P638" s="2" t="s">
        <v>2224</v>
      </c>
      <c r="Q638" s="2" t="s">
        <v>2225</v>
      </c>
      <c r="R638" s="2" t="s">
        <v>2226</v>
      </c>
      <c r="S638" s="2" t="s">
        <v>2309</v>
      </c>
      <c r="T638" s="2" t="s">
        <v>2286</v>
      </c>
      <c r="U638" s="2" t="s">
        <v>322</v>
      </c>
      <c r="V638" s="2" t="s">
        <v>2254</v>
      </c>
      <c r="W638" s="2" t="s">
        <v>2228</v>
      </c>
      <c r="X638" s="2" t="s">
        <v>2310</v>
      </c>
      <c r="Y638" s="2" t="s">
        <v>2311</v>
      </c>
    </row>
    <row r="639">
      <c r="A639" s="1" t="b">
        <v>0</v>
      </c>
      <c r="B639" s="1"/>
      <c r="C639" s="1" t="s">
        <v>243</v>
      </c>
      <c r="D639" s="1"/>
      <c r="E639" s="1"/>
      <c r="F639" s="1"/>
      <c r="G639" s="2" t="s">
        <v>2218</v>
      </c>
      <c r="H639" s="5">
        <v>1.0</v>
      </c>
      <c r="I639" s="4" t="s">
        <v>2312</v>
      </c>
      <c r="J639" s="2" t="s">
        <v>2313</v>
      </c>
      <c r="K639" s="5">
        <v>1.0</v>
      </c>
      <c r="L639" s="2" t="s">
        <v>2221</v>
      </c>
      <c r="M639" s="6" t="b">
        <v>1</v>
      </c>
      <c r="N639" s="2" t="s">
        <v>2314</v>
      </c>
      <c r="O639" s="2" t="s">
        <v>2223</v>
      </c>
      <c r="P639" s="2" t="s">
        <v>2224</v>
      </c>
      <c r="Q639" s="2" t="s">
        <v>2225</v>
      </c>
      <c r="R639" s="2" t="s">
        <v>2226</v>
      </c>
      <c r="S639" s="2" t="s">
        <v>2315</v>
      </c>
      <c r="T639" s="2" t="s">
        <v>2273</v>
      </c>
      <c r="U639" s="2" t="s">
        <v>322</v>
      </c>
      <c r="V639" s="2" t="s">
        <v>2254</v>
      </c>
      <c r="W639" s="2" t="s">
        <v>2228</v>
      </c>
      <c r="X639" s="2" t="s">
        <v>2316</v>
      </c>
      <c r="Y639" s="2" t="s">
        <v>2317</v>
      </c>
    </row>
    <row r="640">
      <c r="A640" s="1" t="b">
        <v>0</v>
      </c>
      <c r="B640" s="1"/>
      <c r="C640" s="1" t="s">
        <v>243</v>
      </c>
      <c r="D640" s="1"/>
      <c r="E640" s="1"/>
      <c r="F640" s="1"/>
      <c r="G640" s="2" t="s">
        <v>2218</v>
      </c>
      <c r="H640" s="5">
        <v>1.0</v>
      </c>
      <c r="I640" s="4" t="s">
        <v>2318</v>
      </c>
      <c r="J640" s="2" t="s">
        <v>2319</v>
      </c>
      <c r="K640" s="5">
        <v>1.0</v>
      </c>
      <c r="L640" s="2" t="s">
        <v>2221</v>
      </c>
      <c r="M640" s="6" t="b">
        <v>1</v>
      </c>
      <c r="N640" s="2" t="s">
        <v>2320</v>
      </c>
      <c r="O640" s="2" t="s">
        <v>2223</v>
      </c>
      <c r="P640" s="2" t="s">
        <v>2224</v>
      </c>
      <c r="Q640" s="2" t="s">
        <v>2225</v>
      </c>
      <c r="R640" s="2" t="s">
        <v>2226</v>
      </c>
      <c r="S640" s="2" t="s">
        <v>2321</v>
      </c>
      <c r="T640" s="2" t="s">
        <v>2273</v>
      </c>
      <c r="U640" s="2" t="s">
        <v>322</v>
      </c>
      <c r="V640" s="2" t="s">
        <v>2254</v>
      </c>
      <c r="W640" s="2" t="s">
        <v>2228</v>
      </c>
      <c r="X640" s="2" t="s">
        <v>2322</v>
      </c>
      <c r="Y640" s="2" t="s">
        <v>2323</v>
      </c>
    </row>
    <row r="641">
      <c r="A641" s="1" t="b">
        <v>0</v>
      </c>
      <c r="B641" s="1"/>
      <c r="C641" s="1" t="s">
        <v>243</v>
      </c>
      <c r="D641" s="1"/>
      <c r="E641" s="1"/>
      <c r="F641" s="1"/>
      <c r="G641" s="2" t="s">
        <v>2218</v>
      </c>
      <c r="H641" s="5">
        <v>1.0</v>
      </c>
      <c r="I641" s="4" t="s">
        <v>2324</v>
      </c>
      <c r="J641" s="2" t="s">
        <v>2325</v>
      </c>
      <c r="K641" s="5">
        <v>1.0</v>
      </c>
      <c r="L641" s="2" t="s">
        <v>2221</v>
      </c>
      <c r="M641" s="6" t="b">
        <v>1</v>
      </c>
      <c r="N641" s="2" t="s">
        <v>2326</v>
      </c>
      <c r="O641" s="2" t="s">
        <v>2223</v>
      </c>
      <c r="P641" s="2" t="s">
        <v>2224</v>
      </c>
      <c r="Q641" s="2" t="s">
        <v>2225</v>
      </c>
      <c r="R641" s="2" t="s">
        <v>2226</v>
      </c>
      <c r="S641" s="2" t="s">
        <v>2327</v>
      </c>
      <c r="U641" s="2" t="s">
        <v>322</v>
      </c>
      <c r="V641" s="2" t="s">
        <v>2254</v>
      </c>
      <c r="W641" s="2" t="s">
        <v>2228</v>
      </c>
      <c r="X641" s="2" t="s">
        <v>2327</v>
      </c>
      <c r="Y641" s="2" t="s">
        <v>2328</v>
      </c>
    </row>
    <row r="642">
      <c r="A642" s="1" t="b">
        <v>0</v>
      </c>
      <c r="B642" s="1"/>
      <c r="C642" s="1" t="s">
        <v>243</v>
      </c>
      <c r="D642" s="1"/>
      <c r="E642" s="1"/>
      <c r="F642" s="1"/>
      <c r="G642" s="2" t="s">
        <v>2218</v>
      </c>
      <c r="H642" s="5">
        <v>1.0</v>
      </c>
      <c r="I642" s="4" t="s">
        <v>2329</v>
      </c>
      <c r="J642" s="2" t="s">
        <v>2330</v>
      </c>
      <c r="K642" s="5">
        <v>1.0</v>
      </c>
      <c r="L642" s="2" t="s">
        <v>2221</v>
      </c>
      <c r="M642" s="6" t="b">
        <v>1</v>
      </c>
      <c r="N642" s="2" t="s">
        <v>2331</v>
      </c>
      <c r="O642" s="2" t="s">
        <v>2223</v>
      </c>
      <c r="P642" s="2" t="s">
        <v>2224</v>
      </c>
      <c r="Q642" s="2" t="s">
        <v>2225</v>
      </c>
      <c r="R642" s="2" t="s">
        <v>2226</v>
      </c>
      <c r="S642" s="2" t="s">
        <v>2332</v>
      </c>
      <c r="T642" s="2" t="s">
        <v>2333</v>
      </c>
      <c r="U642" s="2" t="s">
        <v>322</v>
      </c>
      <c r="V642" s="2" t="s">
        <v>2254</v>
      </c>
      <c r="W642" s="2" t="s">
        <v>2228</v>
      </c>
      <c r="X642" s="2" t="s">
        <v>2334</v>
      </c>
      <c r="Y642" s="2" t="s">
        <v>2335</v>
      </c>
    </row>
    <row r="643">
      <c r="A643" s="1" t="b">
        <v>0</v>
      </c>
      <c r="B643" s="1"/>
      <c r="C643" s="1" t="s">
        <v>243</v>
      </c>
      <c r="D643" s="1"/>
      <c r="E643" s="1"/>
      <c r="F643" s="1"/>
      <c r="G643" s="2" t="s">
        <v>2218</v>
      </c>
      <c r="H643" s="5">
        <v>1.0</v>
      </c>
      <c r="I643" s="4" t="s">
        <v>2336</v>
      </c>
      <c r="J643" s="2" t="s">
        <v>2337</v>
      </c>
      <c r="K643" s="5">
        <v>1.0</v>
      </c>
      <c r="L643" s="2" t="s">
        <v>2221</v>
      </c>
      <c r="M643" s="6" t="b">
        <v>1</v>
      </c>
      <c r="N643" s="2" t="s">
        <v>2338</v>
      </c>
      <c r="O643" s="2" t="s">
        <v>2223</v>
      </c>
      <c r="P643" s="2" t="s">
        <v>2224</v>
      </c>
      <c r="Q643" s="2" t="s">
        <v>2225</v>
      </c>
      <c r="R643" s="2" t="s">
        <v>2226</v>
      </c>
      <c r="S643" s="2" t="s">
        <v>2339</v>
      </c>
      <c r="T643" s="2" t="s">
        <v>2286</v>
      </c>
      <c r="U643" s="2" t="s">
        <v>322</v>
      </c>
      <c r="V643" s="2" t="s">
        <v>2254</v>
      </c>
      <c r="W643" s="2" t="s">
        <v>2228</v>
      </c>
      <c r="X643" s="2" t="s">
        <v>2340</v>
      </c>
      <c r="Y643" s="2" t="s">
        <v>2341</v>
      </c>
    </row>
    <row r="644">
      <c r="A644" s="1" t="b">
        <v>0</v>
      </c>
      <c r="B644" s="1"/>
      <c r="C644" s="1" t="s">
        <v>243</v>
      </c>
      <c r="D644" s="1"/>
      <c r="E644" s="1"/>
      <c r="F644" s="1"/>
      <c r="G644" s="2" t="s">
        <v>2218</v>
      </c>
      <c r="H644" s="5">
        <v>1.0</v>
      </c>
      <c r="I644" s="4" t="s">
        <v>2342</v>
      </c>
      <c r="J644" s="2" t="s">
        <v>2343</v>
      </c>
      <c r="K644" s="5">
        <v>1.0</v>
      </c>
      <c r="L644" s="2" t="s">
        <v>2221</v>
      </c>
      <c r="M644" s="6" t="b">
        <v>1</v>
      </c>
      <c r="N644" s="2" t="s">
        <v>2344</v>
      </c>
      <c r="O644" s="2" t="s">
        <v>2223</v>
      </c>
      <c r="P644" s="2" t="s">
        <v>2224</v>
      </c>
      <c r="Q644" s="2" t="s">
        <v>2225</v>
      </c>
      <c r="R644" s="2" t="s">
        <v>2226</v>
      </c>
      <c r="S644" s="2" t="s">
        <v>2345</v>
      </c>
      <c r="T644" s="2" t="s">
        <v>2286</v>
      </c>
      <c r="U644" s="2" t="s">
        <v>322</v>
      </c>
      <c r="V644" s="2" t="s">
        <v>2254</v>
      </c>
      <c r="W644" s="2" t="s">
        <v>2228</v>
      </c>
      <c r="X644" s="2" t="s">
        <v>2346</v>
      </c>
      <c r="Y644" s="2" t="s">
        <v>2347</v>
      </c>
    </row>
    <row r="645">
      <c r="A645" s="1" t="b">
        <v>0</v>
      </c>
      <c r="B645" s="1"/>
      <c r="C645" s="1" t="s">
        <v>243</v>
      </c>
      <c r="D645" s="1"/>
      <c r="E645" s="1"/>
      <c r="F645" s="1"/>
      <c r="G645" s="2" t="s">
        <v>2218</v>
      </c>
      <c r="H645" s="5">
        <v>1.0</v>
      </c>
      <c r="I645" s="4" t="s">
        <v>2348</v>
      </c>
      <c r="J645" s="2" t="s">
        <v>2349</v>
      </c>
      <c r="K645" s="5">
        <v>1.0</v>
      </c>
      <c r="L645" s="2" t="s">
        <v>2221</v>
      </c>
      <c r="M645" s="6" t="b">
        <v>1</v>
      </c>
      <c r="N645" s="2" t="s">
        <v>2350</v>
      </c>
      <c r="O645" s="2" t="s">
        <v>2223</v>
      </c>
      <c r="P645" s="2" t="s">
        <v>2224</v>
      </c>
      <c r="Q645" s="2" t="s">
        <v>2225</v>
      </c>
      <c r="R645" s="2" t="s">
        <v>2226</v>
      </c>
      <c r="S645" s="2" t="s">
        <v>2351</v>
      </c>
      <c r="T645" s="2" t="s">
        <v>2286</v>
      </c>
      <c r="U645" s="2" t="s">
        <v>322</v>
      </c>
      <c r="V645" s="2" t="s">
        <v>2254</v>
      </c>
      <c r="W645" s="2" t="s">
        <v>2228</v>
      </c>
      <c r="X645" s="2" t="s">
        <v>2351</v>
      </c>
      <c r="Y645" s="2" t="s">
        <v>2352</v>
      </c>
    </row>
    <row r="646">
      <c r="A646" s="1" t="b">
        <v>0</v>
      </c>
      <c r="B646" s="1"/>
      <c r="C646" s="1" t="s">
        <v>243</v>
      </c>
      <c r="D646" s="1"/>
      <c r="E646" s="1"/>
      <c r="F646" s="1"/>
      <c r="G646" s="2" t="s">
        <v>2218</v>
      </c>
      <c r="H646" s="5">
        <v>1.0</v>
      </c>
      <c r="I646" s="4" t="s">
        <v>2353</v>
      </c>
      <c r="J646" s="2" t="s">
        <v>2354</v>
      </c>
      <c r="K646" s="5">
        <v>1.0</v>
      </c>
      <c r="L646" s="2" t="s">
        <v>2221</v>
      </c>
      <c r="M646" s="6" t="b">
        <v>1</v>
      </c>
      <c r="N646" s="2" t="s">
        <v>2355</v>
      </c>
      <c r="O646" s="2" t="s">
        <v>2223</v>
      </c>
      <c r="P646" s="2" t="s">
        <v>2224</v>
      </c>
      <c r="Q646" s="2" t="s">
        <v>2225</v>
      </c>
      <c r="R646" s="2" t="s">
        <v>2226</v>
      </c>
      <c r="S646" s="2" t="s">
        <v>2356</v>
      </c>
      <c r="T646" s="2" t="s">
        <v>2286</v>
      </c>
      <c r="U646" s="2" t="s">
        <v>322</v>
      </c>
      <c r="V646" s="2" t="s">
        <v>2254</v>
      </c>
      <c r="W646" s="2" t="s">
        <v>2228</v>
      </c>
      <c r="X646" s="2" t="s">
        <v>2357</v>
      </c>
      <c r="Y646" s="2" t="s">
        <v>2358</v>
      </c>
    </row>
    <row r="647">
      <c r="A647" s="1" t="b">
        <v>0</v>
      </c>
      <c r="B647" s="1"/>
      <c r="C647" s="1" t="s">
        <v>243</v>
      </c>
      <c r="D647" s="1"/>
      <c r="E647" s="1"/>
      <c r="F647" s="1"/>
      <c r="G647" s="2" t="s">
        <v>2218</v>
      </c>
      <c r="H647" s="5">
        <v>1.0</v>
      </c>
      <c r="I647" s="4" t="s">
        <v>2359</v>
      </c>
      <c r="J647" s="2" t="s">
        <v>2360</v>
      </c>
      <c r="K647" s="5">
        <v>1.0</v>
      </c>
      <c r="L647" s="2" t="s">
        <v>2221</v>
      </c>
      <c r="M647" s="6" t="b">
        <v>1</v>
      </c>
      <c r="N647" s="2" t="s">
        <v>2361</v>
      </c>
      <c r="O647" s="2" t="s">
        <v>2223</v>
      </c>
      <c r="P647" s="2" t="s">
        <v>2224</v>
      </c>
      <c r="Q647" s="2" t="s">
        <v>2225</v>
      </c>
      <c r="R647" s="2" t="s">
        <v>2226</v>
      </c>
      <c r="S647" s="2" t="s">
        <v>2362</v>
      </c>
      <c r="T647" s="2" t="s">
        <v>2286</v>
      </c>
      <c r="U647" s="2" t="s">
        <v>322</v>
      </c>
      <c r="V647" s="2" t="s">
        <v>2254</v>
      </c>
      <c r="W647" s="2" t="s">
        <v>2228</v>
      </c>
      <c r="X647" s="2" t="s">
        <v>2362</v>
      </c>
      <c r="Y647" s="2" t="s">
        <v>2363</v>
      </c>
    </row>
    <row r="648">
      <c r="A648" s="1" t="b">
        <v>0</v>
      </c>
      <c r="B648" s="1"/>
      <c r="C648" s="1" t="s">
        <v>243</v>
      </c>
      <c r="D648" s="1"/>
      <c r="E648" s="1"/>
      <c r="F648" s="1"/>
      <c r="G648" s="2" t="s">
        <v>2218</v>
      </c>
      <c r="H648" s="5">
        <v>1.0</v>
      </c>
      <c r="I648" s="4" t="s">
        <v>2364</v>
      </c>
      <c r="J648" s="2" t="s">
        <v>2365</v>
      </c>
      <c r="K648" s="5">
        <v>1.0</v>
      </c>
      <c r="L648" s="2" t="s">
        <v>2221</v>
      </c>
      <c r="M648" s="6" t="b">
        <v>1</v>
      </c>
      <c r="N648" s="2" t="s">
        <v>2366</v>
      </c>
      <c r="O648" s="2" t="s">
        <v>2223</v>
      </c>
      <c r="P648" s="2" t="s">
        <v>2224</v>
      </c>
      <c r="Q648" s="2" t="s">
        <v>2225</v>
      </c>
      <c r="R648" s="2" t="s">
        <v>2226</v>
      </c>
      <c r="S648" s="2" t="s">
        <v>2367</v>
      </c>
      <c r="T648" s="2" t="s">
        <v>2286</v>
      </c>
      <c r="U648" s="2" t="s">
        <v>322</v>
      </c>
      <c r="V648" s="2" t="s">
        <v>2254</v>
      </c>
      <c r="W648" s="2" t="s">
        <v>2228</v>
      </c>
      <c r="X648" s="2" t="s">
        <v>2367</v>
      </c>
      <c r="Y648" s="2" t="s">
        <v>2368</v>
      </c>
    </row>
    <row r="649">
      <c r="A649" s="1" t="b">
        <v>0</v>
      </c>
      <c r="B649" s="1"/>
      <c r="C649" s="1" t="s">
        <v>243</v>
      </c>
      <c r="D649" s="1"/>
      <c r="E649" s="1"/>
      <c r="F649" s="1"/>
      <c r="G649" s="2" t="s">
        <v>2218</v>
      </c>
      <c r="H649" s="5">
        <v>1.0</v>
      </c>
      <c r="I649" s="4" t="s">
        <v>2369</v>
      </c>
      <c r="J649" s="2" t="s">
        <v>2370</v>
      </c>
      <c r="K649" s="5">
        <v>1.0</v>
      </c>
      <c r="L649" s="2" t="s">
        <v>2221</v>
      </c>
      <c r="M649" s="6" t="b">
        <v>1</v>
      </c>
      <c r="N649" s="2" t="s">
        <v>2371</v>
      </c>
      <c r="O649" s="2" t="s">
        <v>2223</v>
      </c>
      <c r="P649" s="2" t="s">
        <v>2224</v>
      </c>
      <c r="Q649" s="2" t="s">
        <v>2225</v>
      </c>
      <c r="R649" s="2" t="s">
        <v>2226</v>
      </c>
      <c r="S649" s="2" t="s">
        <v>2372</v>
      </c>
      <c r="T649" s="2" t="s">
        <v>2286</v>
      </c>
      <c r="U649" s="2" t="s">
        <v>322</v>
      </c>
      <c r="V649" s="2" t="s">
        <v>2254</v>
      </c>
      <c r="W649" s="2" t="s">
        <v>2228</v>
      </c>
      <c r="X649" s="2" t="s">
        <v>2372</v>
      </c>
      <c r="Y649" s="2" t="s">
        <v>2373</v>
      </c>
    </row>
    <row r="650">
      <c r="A650" s="1" t="b">
        <v>0</v>
      </c>
      <c r="B650" s="1"/>
      <c r="C650" s="1" t="s">
        <v>243</v>
      </c>
      <c r="D650" s="1"/>
      <c r="E650" s="1"/>
      <c r="F650" s="1"/>
      <c r="G650" s="2" t="s">
        <v>2218</v>
      </c>
      <c r="H650" s="5">
        <v>1.0</v>
      </c>
      <c r="I650" s="4" t="s">
        <v>2374</v>
      </c>
      <c r="J650" s="2" t="s">
        <v>2375</v>
      </c>
      <c r="K650" s="5">
        <v>1.0</v>
      </c>
      <c r="L650" s="2" t="s">
        <v>2221</v>
      </c>
      <c r="M650" s="6" t="b">
        <v>1</v>
      </c>
      <c r="N650" s="2" t="s">
        <v>2376</v>
      </c>
      <c r="O650" s="2" t="s">
        <v>2223</v>
      </c>
      <c r="P650" s="2" t="s">
        <v>2224</v>
      </c>
      <c r="Q650" s="2" t="s">
        <v>2225</v>
      </c>
      <c r="R650" s="2" t="s">
        <v>2226</v>
      </c>
      <c r="S650" s="2" t="s">
        <v>2377</v>
      </c>
      <c r="T650" s="2" t="s">
        <v>2286</v>
      </c>
      <c r="U650" s="2" t="s">
        <v>322</v>
      </c>
      <c r="V650" s="2" t="s">
        <v>2254</v>
      </c>
      <c r="W650" s="2" t="s">
        <v>2228</v>
      </c>
      <c r="X650" s="2" t="s">
        <v>2377</v>
      </c>
      <c r="Y650" s="2" t="s">
        <v>2378</v>
      </c>
    </row>
    <row r="651">
      <c r="A651" s="1" t="b">
        <v>0</v>
      </c>
      <c r="B651" s="1"/>
      <c r="C651" s="1" t="s">
        <v>243</v>
      </c>
      <c r="D651" s="1"/>
      <c r="E651" s="1"/>
      <c r="F651" s="1"/>
      <c r="G651" s="2" t="s">
        <v>2218</v>
      </c>
      <c r="H651" s="5">
        <v>1.0</v>
      </c>
      <c r="I651" s="4" t="s">
        <v>2379</v>
      </c>
      <c r="J651" s="2" t="s">
        <v>2380</v>
      </c>
      <c r="K651" s="5">
        <v>1.0</v>
      </c>
      <c r="L651" s="2" t="s">
        <v>2221</v>
      </c>
      <c r="M651" s="6" t="b">
        <v>1</v>
      </c>
      <c r="N651" s="2" t="s">
        <v>2381</v>
      </c>
      <c r="O651" s="2" t="s">
        <v>2223</v>
      </c>
      <c r="P651" s="2" t="s">
        <v>2224</v>
      </c>
      <c r="Q651" s="2" t="s">
        <v>2225</v>
      </c>
      <c r="R651" s="2" t="s">
        <v>2226</v>
      </c>
      <c r="S651" s="2" t="s">
        <v>2382</v>
      </c>
      <c r="T651" s="2" t="s">
        <v>2286</v>
      </c>
      <c r="U651" s="2" t="s">
        <v>322</v>
      </c>
      <c r="V651" s="2" t="s">
        <v>2254</v>
      </c>
      <c r="W651" s="2" t="s">
        <v>2228</v>
      </c>
      <c r="X651" s="2" t="s">
        <v>2383</v>
      </c>
      <c r="Y651" s="2" t="s">
        <v>2384</v>
      </c>
    </row>
    <row r="652">
      <c r="A652" s="1" t="b">
        <v>0</v>
      </c>
      <c r="B652" s="1"/>
      <c r="C652" s="1" t="s">
        <v>243</v>
      </c>
      <c r="D652" s="1"/>
      <c r="E652" s="1"/>
      <c r="F652" s="1"/>
      <c r="G652" s="2" t="s">
        <v>2218</v>
      </c>
      <c r="H652" s="5">
        <v>1.0</v>
      </c>
      <c r="I652" s="4" t="s">
        <v>2385</v>
      </c>
      <c r="J652" s="2" t="s">
        <v>2386</v>
      </c>
      <c r="K652" s="5">
        <v>1.0</v>
      </c>
      <c r="L652" s="2" t="s">
        <v>2221</v>
      </c>
      <c r="M652" s="6" t="b">
        <v>1</v>
      </c>
      <c r="N652" s="2" t="s">
        <v>2387</v>
      </c>
      <c r="O652" s="2" t="s">
        <v>2223</v>
      </c>
      <c r="P652" s="2" t="s">
        <v>2224</v>
      </c>
      <c r="Q652" s="2" t="s">
        <v>2225</v>
      </c>
      <c r="R652" s="2" t="s">
        <v>2226</v>
      </c>
      <c r="S652" s="2" t="s">
        <v>2388</v>
      </c>
      <c r="T652" s="2" t="s">
        <v>2273</v>
      </c>
      <c r="U652" s="2" t="s">
        <v>322</v>
      </c>
      <c r="V652" s="2" t="s">
        <v>2254</v>
      </c>
      <c r="W652" s="2" t="s">
        <v>2228</v>
      </c>
      <c r="X652" s="2" t="s">
        <v>2389</v>
      </c>
      <c r="Y652" s="2" t="s">
        <v>2390</v>
      </c>
    </row>
    <row r="653">
      <c r="A653" s="1" t="b">
        <v>0</v>
      </c>
      <c r="B653" s="1"/>
      <c r="C653" s="1" t="s">
        <v>243</v>
      </c>
      <c r="D653" s="1"/>
      <c r="E653" s="1"/>
      <c r="F653" s="1"/>
      <c r="G653" s="2" t="s">
        <v>2218</v>
      </c>
      <c r="H653" s="5">
        <v>1.0</v>
      </c>
      <c r="I653" s="4" t="s">
        <v>2391</v>
      </c>
      <c r="J653" s="2" t="s">
        <v>2392</v>
      </c>
      <c r="K653" s="5">
        <v>1.0</v>
      </c>
      <c r="L653" s="2" t="s">
        <v>2221</v>
      </c>
      <c r="M653" s="6" t="b">
        <v>1</v>
      </c>
      <c r="N653" s="2" t="s">
        <v>2393</v>
      </c>
      <c r="O653" s="2" t="s">
        <v>2223</v>
      </c>
      <c r="P653" s="2" t="s">
        <v>2224</v>
      </c>
      <c r="Q653" s="2" t="s">
        <v>2225</v>
      </c>
      <c r="R653" s="2" t="s">
        <v>2226</v>
      </c>
      <c r="S653" s="2" t="s">
        <v>2394</v>
      </c>
      <c r="T653" s="2" t="s">
        <v>2273</v>
      </c>
      <c r="U653" s="2" t="s">
        <v>322</v>
      </c>
      <c r="V653" s="2" t="s">
        <v>2254</v>
      </c>
      <c r="W653" s="2" t="s">
        <v>2228</v>
      </c>
      <c r="X653" s="2" t="s">
        <v>2394</v>
      </c>
      <c r="Y653" s="2" t="s">
        <v>2395</v>
      </c>
    </row>
    <row r="654">
      <c r="A654" s="1" t="b">
        <v>0</v>
      </c>
      <c r="B654" s="1"/>
      <c r="C654" s="1" t="s">
        <v>243</v>
      </c>
      <c r="D654" s="1"/>
      <c r="E654" s="1"/>
      <c r="F654" s="1"/>
      <c r="G654" s="2" t="s">
        <v>2218</v>
      </c>
      <c r="H654" s="5">
        <v>1.0</v>
      </c>
      <c r="I654" s="4" t="s">
        <v>2396</v>
      </c>
      <c r="J654" s="2" t="s">
        <v>2397</v>
      </c>
      <c r="K654" s="5">
        <v>1.0</v>
      </c>
      <c r="L654" s="2" t="s">
        <v>2221</v>
      </c>
      <c r="M654" s="6" t="b">
        <v>1</v>
      </c>
      <c r="N654" s="2" t="s">
        <v>2398</v>
      </c>
      <c r="O654" s="2" t="s">
        <v>2223</v>
      </c>
      <c r="P654" s="2" t="s">
        <v>2224</v>
      </c>
      <c r="Q654" s="2" t="s">
        <v>2225</v>
      </c>
      <c r="R654" s="2" t="s">
        <v>2226</v>
      </c>
      <c r="S654" s="2" t="s">
        <v>2399</v>
      </c>
      <c r="T654" s="2" t="s">
        <v>2286</v>
      </c>
      <c r="U654" s="2" t="s">
        <v>322</v>
      </c>
      <c r="V654" s="2" t="s">
        <v>2254</v>
      </c>
      <c r="W654" s="2" t="s">
        <v>2228</v>
      </c>
      <c r="X654" s="2" t="s">
        <v>2399</v>
      </c>
      <c r="Y654" s="2" t="s">
        <v>2400</v>
      </c>
    </row>
    <row r="655">
      <c r="A655" s="1" t="b">
        <v>0</v>
      </c>
      <c r="B655" s="1"/>
      <c r="C655" s="1" t="s">
        <v>243</v>
      </c>
      <c r="D655" s="1"/>
      <c r="E655" s="1"/>
      <c r="F655" s="1"/>
      <c r="G655" s="2" t="s">
        <v>2218</v>
      </c>
      <c r="H655" s="5">
        <v>1.0</v>
      </c>
      <c r="I655" s="4" t="s">
        <v>2401</v>
      </c>
      <c r="J655" s="2" t="s">
        <v>2402</v>
      </c>
      <c r="K655" s="5">
        <v>1.0</v>
      </c>
      <c r="L655" s="2" t="s">
        <v>2221</v>
      </c>
      <c r="M655" s="6" t="b">
        <v>1</v>
      </c>
      <c r="N655" s="2" t="s">
        <v>2403</v>
      </c>
      <c r="O655" s="2" t="s">
        <v>2223</v>
      </c>
      <c r="P655" s="2" t="s">
        <v>2224</v>
      </c>
      <c r="Q655" s="2" t="s">
        <v>2225</v>
      </c>
      <c r="R655" s="2" t="s">
        <v>2226</v>
      </c>
      <c r="S655" s="2" t="s">
        <v>2404</v>
      </c>
      <c r="T655" s="2" t="s">
        <v>2286</v>
      </c>
      <c r="U655" s="2" t="s">
        <v>322</v>
      </c>
      <c r="V655" s="2" t="s">
        <v>2254</v>
      </c>
      <c r="W655" s="2" t="s">
        <v>2228</v>
      </c>
      <c r="X655" s="2" t="s">
        <v>2404</v>
      </c>
      <c r="Y655" s="2" t="s">
        <v>2405</v>
      </c>
    </row>
    <row r="656">
      <c r="A656" s="1" t="b">
        <v>0</v>
      </c>
      <c r="B656" s="1"/>
      <c r="C656" s="1" t="s">
        <v>243</v>
      </c>
      <c r="D656" s="1"/>
      <c r="E656" s="1"/>
      <c r="F656" s="1"/>
      <c r="G656" s="2" t="s">
        <v>2218</v>
      </c>
      <c r="H656" s="5">
        <v>1.0</v>
      </c>
      <c r="I656" s="4" t="s">
        <v>2406</v>
      </c>
      <c r="J656" s="2" t="s">
        <v>2407</v>
      </c>
      <c r="K656" s="5">
        <v>1.0</v>
      </c>
      <c r="L656" s="2" t="s">
        <v>2221</v>
      </c>
      <c r="M656" s="6" t="b">
        <v>1</v>
      </c>
      <c r="N656" s="2" t="s">
        <v>2408</v>
      </c>
      <c r="O656" s="2" t="s">
        <v>2223</v>
      </c>
      <c r="P656" s="2" t="s">
        <v>2224</v>
      </c>
      <c r="Q656" s="2" t="s">
        <v>2225</v>
      </c>
      <c r="R656" s="2" t="s">
        <v>2226</v>
      </c>
      <c r="S656" s="2" t="s">
        <v>2409</v>
      </c>
      <c r="T656" s="2" t="s">
        <v>2286</v>
      </c>
      <c r="U656" s="2" t="s">
        <v>322</v>
      </c>
      <c r="V656" s="2" t="s">
        <v>2254</v>
      </c>
      <c r="W656" s="2" t="s">
        <v>2228</v>
      </c>
      <c r="X656" s="2" t="s">
        <v>2410</v>
      </c>
      <c r="Y656" s="2" t="s">
        <v>2411</v>
      </c>
    </row>
    <row r="657">
      <c r="A657" s="1" t="b">
        <v>0</v>
      </c>
      <c r="B657" s="1"/>
      <c r="C657" s="1" t="s">
        <v>243</v>
      </c>
      <c r="D657" s="1"/>
      <c r="E657" s="1"/>
      <c r="F657" s="1"/>
      <c r="G657" s="2" t="s">
        <v>2218</v>
      </c>
      <c r="H657" s="5">
        <v>1.0</v>
      </c>
      <c r="I657" s="4" t="s">
        <v>2412</v>
      </c>
      <c r="J657" s="2" t="s">
        <v>2413</v>
      </c>
      <c r="K657" s="5">
        <v>1.0</v>
      </c>
      <c r="L657" s="2" t="s">
        <v>2221</v>
      </c>
      <c r="M657" s="6" t="b">
        <v>1</v>
      </c>
      <c r="N657" s="2" t="s">
        <v>2414</v>
      </c>
      <c r="O657" s="2" t="s">
        <v>2223</v>
      </c>
      <c r="P657" s="2" t="s">
        <v>2224</v>
      </c>
      <c r="Q657" s="2" t="s">
        <v>2225</v>
      </c>
      <c r="R657" s="2" t="s">
        <v>2226</v>
      </c>
      <c r="S657" s="2" t="s">
        <v>2415</v>
      </c>
      <c r="T657" s="2" t="s">
        <v>2286</v>
      </c>
      <c r="U657" s="2" t="s">
        <v>322</v>
      </c>
      <c r="V657" s="2" t="s">
        <v>2254</v>
      </c>
      <c r="W657" s="2" t="s">
        <v>2228</v>
      </c>
      <c r="X657" s="2" t="s">
        <v>2415</v>
      </c>
      <c r="Y657" s="2" t="s">
        <v>2416</v>
      </c>
    </row>
    <row r="658">
      <c r="A658" s="1" t="b">
        <v>0</v>
      </c>
      <c r="B658" s="1"/>
      <c r="C658" s="1" t="s">
        <v>243</v>
      </c>
      <c r="D658" s="1"/>
      <c r="E658" s="1"/>
      <c r="F658" s="1"/>
      <c r="G658" s="2" t="s">
        <v>2218</v>
      </c>
      <c r="H658" s="5">
        <v>1.0</v>
      </c>
      <c r="I658" s="4" t="s">
        <v>2417</v>
      </c>
      <c r="J658" s="2" t="s">
        <v>2418</v>
      </c>
      <c r="K658" s="5">
        <v>1.0</v>
      </c>
      <c r="L658" s="2" t="s">
        <v>2221</v>
      </c>
      <c r="M658" s="6" t="b">
        <v>1</v>
      </c>
      <c r="N658" s="2" t="s">
        <v>2419</v>
      </c>
      <c r="O658" s="2" t="s">
        <v>2223</v>
      </c>
      <c r="P658" s="2" t="s">
        <v>2224</v>
      </c>
      <c r="Q658" s="2" t="s">
        <v>2225</v>
      </c>
      <c r="R658" s="2" t="s">
        <v>2226</v>
      </c>
      <c r="S658" s="2" t="s">
        <v>2420</v>
      </c>
      <c r="T658" s="2" t="s">
        <v>2286</v>
      </c>
      <c r="U658" s="2" t="s">
        <v>322</v>
      </c>
      <c r="V658" s="2" t="s">
        <v>2254</v>
      </c>
      <c r="W658" s="2" t="s">
        <v>2228</v>
      </c>
      <c r="X658" s="2" t="s">
        <v>2421</v>
      </c>
      <c r="Y658" s="2" t="s">
        <v>2422</v>
      </c>
    </row>
    <row r="659">
      <c r="A659" s="1" t="b">
        <v>0</v>
      </c>
      <c r="B659" s="1"/>
      <c r="C659" s="1" t="s">
        <v>243</v>
      </c>
      <c r="D659" s="1"/>
      <c r="E659" s="1"/>
      <c r="F659" s="1"/>
      <c r="G659" s="2" t="s">
        <v>2218</v>
      </c>
      <c r="H659" s="5">
        <v>1.0</v>
      </c>
      <c r="I659" s="4" t="s">
        <v>2423</v>
      </c>
      <c r="J659" s="2" t="s">
        <v>2424</v>
      </c>
      <c r="K659" s="5">
        <v>1.0</v>
      </c>
      <c r="L659" s="2" t="s">
        <v>2221</v>
      </c>
      <c r="M659" s="6" t="b">
        <v>1</v>
      </c>
      <c r="N659" s="2" t="s">
        <v>2425</v>
      </c>
      <c r="O659" s="2" t="s">
        <v>2223</v>
      </c>
      <c r="P659" s="2" t="s">
        <v>2224</v>
      </c>
      <c r="Q659" s="2" t="s">
        <v>2225</v>
      </c>
      <c r="R659" s="2" t="s">
        <v>2226</v>
      </c>
      <c r="S659" s="2" t="s">
        <v>2426</v>
      </c>
      <c r="T659" s="2" t="s">
        <v>2286</v>
      </c>
      <c r="U659" s="2" t="s">
        <v>322</v>
      </c>
      <c r="V659" s="2" t="s">
        <v>2254</v>
      </c>
      <c r="W659" s="2" t="s">
        <v>2228</v>
      </c>
      <c r="X659" s="2" t="s">
        <v>2427</v>
      </c>
      <c r="Y659" s="2" t="s">
        <v>2428</v>
      </c>
    </row>
    <row r="660">
      <c r="A660" s="1" t="b">
        <v>0</v>
      </c>
      <c r="B660" s="1"/>
      <c r="C660" s="1" t="s">
        <v>243</v>
      </c>
      <c r="D660" s="1"/>
      <c r="E660" s="1"/>
      <c r="F660" s="1"/>
      <c r="G660" s="2" t="s">
        <v>2218</v>
      </c>
      <c r="H660" s="5">
        <v>1.0</v>
      </c>
      <c r="I660" s="4" t="s">
        <v>2429</v>
      </c>
      <c r="J660" s="2" t="s">
        <v>2430</v>
      </c>
      <c r="K660" s="5">
        <v>1.0</v>
      </c>
      <c r="L660" s="2" t="s">
        <v>2221</v>
      </c>
      <c r="M660" s="6" t="b">
        <v>1</v>
      </c>
      <c r="N660" s="2" t="s">
        <v>2431</v>
      </c>
      <c r="O660" s="2" t="s">
        <v>2223</v>
      </c>
      <c r="P660" s="2" t="s">
        <v>2224</v>
      </c>
      <c r="Q660" s="2" t="s">
        <v>2225</v>
      </c>
      <c r="R660" s="2" t="s">
        <v>2226</v>
      </c>
      <c r="S660" s="2" t="s">
        <v>2432</v>
      </c>
      <c r="T660" s="2" t="s">
        <v>2286</v>
      </c>
      <c r="U660" s="2" t="s">
        <v>322</v>
      </c>
      <c r="V660" s="2" t="s">
        <v>2254</v>
      </c>
      <c r="W660" s="2" t="s">
        <v>2228</v>
      </c>
      <c r="X660" s="2" t="s">
        <v>2432</v>
      </c>
      <c r="Y660" s="2" t="s">
        <v>2433</v>
      </c>
    </row>
    <row r="661">
      <c r="A661" s="1" t="b">
        <v>0</v>
      </c>
      <c r="B661" s="1"/>
      <c r="C661" s="1" t="s">
        <v>243</v>
      </c>
      <c r="D661" s="1"/>
      <c r="E661" s="1"/>
      <c r="F661" s="1"/>
      <c r="G661" s="2" t="s">
        <v>2218</v>
      </c>
      <c r="H661" s="5">
        <v>1.0</v>
      </c>
      <c r="I661" s="4" t="s">
        <v>2434</v>
      </c>
      <c r="J661" s="2" t="s">
        <v>2435</v>
      </c>
      <c r="K661" s="5">
        <v>1.0</v>
      </c>
      <c r="L661" s="2" t="s">
        <v>2221</v>
      </c>
      <c r="M661" s="6" t="b">
        <v>1</v>
      </c>
      <c r="N661" s="2" t="s">
        <v>2436</v>
      </c>
      <c r="O661" s="2" t="s">
        <v>2223</v>
      </c>
      <c r="P661" s="2" t="s">
        <v>2224</v>
      </c>
      <c r="Q661" s="2" t="s">
        <v>2225</v>
      </c>
      <c r="R661" s="2" t="s">
        <v>2226</v>
      </c>
      <c r="S661" s="2" t="s">
        <v>2437</v>
      </c>
      <c r="T661" s="2" t="s">
        <v>2286</v>
      </c>
      <c r="U661" s="2" t="s">
        <v>322</v>
      </c>
      <c r="V661" s="2" t="s">
        <v>2254</v>
      </c>
      <c r="W661" s="2" t="s">
        <v>2228</v>
      </c>
      <c r="X661" s="2" t="s">
        <v>2437</v>
      </c>
      <c r="Y661" s="2" t="s">
        <v>2438</v>
      </c>
    </row>
    <row r="662">
      <c r="A662" s="1" t="b">
        <v>0</v>
      </c>
      <c r="B662" s="1"/>
      <c r="C662" s="1" t="s">
        <v>243</v>
      </c>
      <c r="D662" s="1"/>
      <c r="E662" s="1"/>
      <c r="F662" s="1"/>
      <c r="G662" s="2" t="s">
        <v>2218</v>
      </c>
      <c r="H662" s="5">
        <v>1.0</v>
      </c>
      <c r="I662" s="4" t="s">
        <v>2439</v>
      </c>
      <c r="J662" s="2" t="s">
        <v>2440</v>
      </c>
      <c r="K662" s="5">
        <v>1.0</v>
      </c>
      <c r="L662" s="2" t="s">
        <v>2221</v>
      </c>
      <c r="M662" s="6" t="b">
        <v>1</v>
      </c>
      <c r="N662" s="2" t="s">
        <v>2441</v>
      </c>
      <c r="O662" s="2" t="s">
        <v>2223</v>
      </c>
      <c r="P662" s="2" t="s">
        <v>2224</v>
      </c>
      <c r="Q662" s="2" t="s">
        <v>2225</v>
      </c>
      <c r="R662" s="2" t="s">
        <v>2226</v>
      </c>
      <c r="S662" s="2" t="s">
        <v>2442</v>
      </c>
      <c r="T662" s="2" t="s">
        <v>2286</v>
      </c>
      <c r="U662" s="2" t="s">
        <v>322</v>
      </c>
      <c r="V662" s="2" t="s">
        <v>2254</v>
      </c>
      <c r="W662" s="2" t="s">
        <v>2228</v>
      </c>
      <c r="X662" s="2" t="s">
        <v>2442</v>
      </c>
      <c r="Y662" s="2" t="s">
        <v>2438</v>
      </c>
    </row>
    <row r="663">
      <c r="A663" s="1" t="b">
        <v>0</v>
      </c>
      <c r="B663" s="1"/>
      <c r="C663" s="1" t="s">
        <v>243</v>
      </c>
      <c r="D663" s="1"/>
      <c r="E663" s="1"/>
      <c r="F663" s="1"/>
      <c r="G663" s="2" t="s">
        <v>2218</v>
      </c>
      <c r="H663" s="5">
        <v>1.0</v>
      </c>
      <c r="I663" s="4" t="s">
        <v>2443</v>
      </c>
      <c r="J663" s="2" t="s">
        <v>2444</v>
      </c>
      <c r="K663" s="5">
        <v>1.0</v>
      </c>
      <c r="L663" s="2" t="s">
        <v>2221</v>
      </c>
      <c r="M663" s="6" t="b">
        <v>1</v>
      </c>
      <c r="N663" s="2" t="s">
        <v>2445</v>
      </c>
      <c r="O663" s="2" t="s">
        <v>2223</v>
      </c>
      <c r="P663" s="2" t="s">
        <v>2224</v>
      </c>
      <c r="Q663" s="2" t="s">
        <v>2225</v>
      </c>
      <c r="R663" s="2" t="s">
        <v>2226</v>
      </c>
      <c r="S663" s="2" t="s">
        <v>2446</v>
      </c>
      <c r="T663" s="2" t="s">
        <v>2286</v>
      </c>
      <c r="U663" s="2" t="s">
        <v>322</v>
      </c>
      <c r="V663" s="2" t="s">
        <v>2254</v>
      </c>
      <c r="W663" s="2" t="s">
        <v>2228</v>
      </c>
      <c r="X663" s="2" t="s">
        <v>2446</v>
      </c>
      <c r="Y663" s="2" t="s">
        <v>2298</v>
      </c>
    </row>
    <row r="664">
      <c r="A664" s="1" t="b">
        <v>0</v>
      </c>
      <c r="B664" s="1"/>
      <c r="C664" s="1" t="s">
        <v>243</v>
      </c>
      <c r="D664" s="1"/>
      <c r="E664" s="1"/>
      <c r="F664" s="1"/>
      <c r="G664" s="2" t="s">
        <v>2218</v>
      </c>
      <c r="H664" s="5">
        <v>1.0</v>
      </c>
      <c r="I664" s="4" t="s">
        <v>2447</v>
      </c>
      <c r="J664" s="2" t="s">
        <v>2448</v>
      </c>
      <c r="K664" s="5">
        <v>1.0</v>
      </c>
      <c r="L664" s="2" t="s">
        <v>2221</v>
      </c>
      <c r="M664" s="6" t="b">
        <v>1</v>
      </c>
      <c r="N664" s="2" t="s">
        <v>2449</v>
      </c>
      <c r="O664" s="2" t="s">
        <v>2223</v>
      </c>
      <c r="P664" s="2" t="s">
        <v>2224</v>
      </c>
      <c r="Q664" s="2" t="s">
        <v>2225</v>
      </c>
      <c r="R664" s="2" t="s">
        <v>2226</v>
      </c>
      <c r="S664" s="2" t="s">
        <v>2450</v>
      </c>
      <c r="T664" s="2" t="s">
        <v>2333</v>
      </c>
      <c r="U664" s="2" t="s">
        <v>322</v>
      </c>
      <c r="V664" s="2" t="s">
        <v>2254</v>
      </c>
      <c r="W664" s="2" t="s">
        <v>2228</v>
      </c>
      <c r="X664" s="2" t="s">
        <v>2451</v>
      </c>
      <c r="Y664" s="2" t="s">
        <v>2452</v>
      </c>
    </row>
    <row r="665">
      <c r="A665" s="1" t="b">
        <v>0</v>
      </c>
      <c r="B665" s="1"/>
      <c r="C665" s="1" t="s">
        <v>243</v>
      </c>
      <c r="D665" s="1"/>
      <c r="E665" s="1"/>
      <c r="F665" s="1"/>
      <c r="G665" s="2" t="s">
        <v>2218</v>
      </c>
      <c r="H665" s="5">
        <v>1.0</v>
      </c>
      <c r="I665" s="4" t="s">
        <v>2453</v>
      </c>
      <c r="J665" s="2" t="s">
        <v>2454</v>
      </c>
      <c r="K665" s="5">
        <v>1.0</v>
      </c>
      <c r="L665" s="2" t="s">
        <v>2221</v>
      </c>
      <c r="M665" s="6" t="b">
        <v>1</v>
      </c>
      <c r="N665" s="2" t="s">
        <v>2455</v>
      </c>
      <c r="O665" s="2" t="s">
        <v>2223</v>
      </c>
      <c r="P665" s="2" t="s">
        <v>2224</v>
      </c>
      <c r="Q665" s="2" t="s">
        <v>2225</v>
      </c>
      <c r="R665" s="2" t="s">
        <v>2226</v>
      </c>
      <c r="S665" s="2" t="s">
        <v>2456</v>
      </c>
      <c r="T665" s="2" t="s">
        <v>2273</v>
      </c>
      <c r="U665" s="2" t="s">
        <v>322</v>
      </c>
      <c r="V665" s="2" t="s">
        <v>2254</v>
      </c>
      <c r="W665" s="2" t="s">
        <v>2228</v>
      </c>
      <c r="X665" s="2" t="s">
        <v>2456</v>
      </c>
      <c r="Y665" s="2" t="s">
        <v>2457</v>
      </c>
    </row>
    <row r="666">
      <c r="A666" s="1" t="b">
        <v>0</v>
      </c>
      <c r="B666" s="1"/>
      <c r="C666" s="1" t="s">
        <v>243</v>
      </c>
      <c r="D666" s="1"/>
      <c r="E666" s="1"/>
      <c r="F666" s="1"/>
      <c r="G666" s="2" t="s">
        <v>2218</v>
      </c>
      <c r="H666" s="5">
        <v>1.0</v>
      </c>
      <c r="I666" s="4" t="s">
        <v>2458</v>
      </c>
      <c r="J666" s="2" t="s">
        <v>2459</v>
      </c>
      <c r="K666" s="5">
        <v>1.0</v>
      </c>
      <c r="L666" s="2" t="s">
        <v>2221</v>
      </c>
      <c r="M666" s="6" t="b">
        <v>1</v>
      </c>
      <c r="N666" s="2" t="s">
        <v>2460</v>
      </c>
      <c r="O666" s="2" t="s">
        <v>2223</v>
      </c>
      <c r="P666" s="2" t="s">
        <v>2224</v>
      </c>
      <c r="Q666" s="2" t="s">
        <v>2225</v>
      </c>
      <c r="R666" s="2" t="s">
        <v>2226</v>
      </c>
      <c r="S666" s="2" t="s">
        <v>2461</v>
      </c>
      <c r="T666" s="2" t="s">
        <v>2286</v>
      </c>
      <c r="U666" s="2" t="s">
        <v>322</v>
      </c>
      <c r="V666" s="2" t="s">
        <v>2254</v>
      </c>
      <c r="W666" s="2" t="s">
        <v>2228</v>
      </c>
      <c r="X666" s="2" t="s">
        <v>2461</v>
      </c>
      <c r="Y666" s="2" t="s">
        <v>2358</v>
      </c>
    </row>
    <row r="667">
      <c r="A667" s="1" t="b">
        <v>0</v>
      </c>
      <c r="B667" s="1"/>
      <c r="C667" s="1" t="s">
        <v>243</v>
      </c>
      <c r="D667" s="1"/>
      <c r="E667" s="1"/>
      <c r="F667" s="1"/>
      <c r="G667" s="2" t="s">
        <v>2218</v>
      </c>
      <c r="H667" s="5">
        <v>1.0</v>
      </c>
      <c r="I667" s="4" t="s">
        <v>2462</v>
      </c>
      <c r="J667" s="2" t="s">
        <v>2463</v>
      </c>
      <c r="K667" s="5">
        <v>1.0</v>
      </c>
      <c r="L667" s="2" t="s">
        <v>2221</v>
      </c>
      <c r="M667" s="6" t="b">
        <v>1</v>
      </c>
      <c r="N667" s="2" t="s">
        <v>2464</v>
      </c>
      <c r="O667" s="2" t="s">
        <v>2223</v>
      </c>
      <c r="P667" s="2" t="s">
        <v>2224</v>
      </c>
      <c r="Q667" s="2" t="s">
        <v>2225</v>
      </c>
      <c r="R667" s="2" t="s">
        <v>2226</v>
      </c>
      <c r="S667" s="2" t="s">
        <v>2465</v>
      </c>
      <c r="T667" s="2" t="s">
        <v>2286</v>
      </c>
      <c r="U667" s="2" t="s">
        <v>322</v>
      </c>
      <c r="V667" s="2" t="s">
        <v>2254</v>
      </c>
      <c r="W667" s="2" t="s">
        <v>2228</v>
      </c>
      <c r="X667" s="2" t="s">
        <v>2466</v>
      </c>
      <c r="Y667" s="2" t="s">
        <v>2467</v>
      </c>
    </row>
    <row r="668">
      <c r="A668" s="1" t="b">
        <v>0</v>
      </c>
      <c r="B668" s="1"/>
      <c r="C668" s="1" t="s">
        <v>243</v>
      </c>
      <c r="D668" s="1"/>
      <c r="E668" s="1"/>
      <c r="F668" s="1"/>
      <c r="G668" s="2" t="s">
        <v>2218</v>
      </c>
      <c r="H668" s="5">
        <v>1.0</v>
      </c>
      <c r="I668" s="4" t="s">
        <v>2468</v>
      </c>
      <c r="J668" s="2" t="s">
        <v>2469</v>
      </c>
      <c r="K668" s="5">
        <v>1.0</v>
      </c>
      <c r="L668" s="2" t="s">
        <v>2221</v>
      </c>
      <c r="M668" s="6" t="b">
        <v>1</v>
      </c>
      <c r="N668" s="2" t="s">
        <v>2470</v>
      </c>
      <c r="O668" s="2" t="s">
        <v>2223</v>
      </c>
      <c r="P668" s="2" t="s">
        <v>2224</v>
      </c>
      <c r="Q668" s="2" t="s">
        <v>2225</v>
      </c>
      <c r="R668" s="2" t="s">
        <v>2226</v>
      </c>
      <c r="S668" s="2" t="s">
        <v>2471</v>
      </c>
      <c r="T668" s="2" t="s">
        <v>2286</v>
      </c>
      <c r="U668" s="2" t="s">
        <v>322</v>
      </c>
      <c r="V668" s="2" t="s">
        <v>2254</v>
      </c>
      <c r="W668" s="2" t="s">
        <v>2228</v>
      </c>
      <c r="X668" s="2" t="s">
        <v>2472</v>
      </c>
      <c r="Y668" s="2" t="s">
        <v>2473</v>
      </c>
    </row>
    <row r="669">
      <c r="A669" s="1" t="b">
        <v>0</v>
      </c>
      <c r="B669" s="1"/>
      <c r="C669" s="1" t="s">
        <v>243</v>
      </c>
      <c r="D669" s="1"/>
      <c r="E669" s="1"/>
      <c r="F669" s="1"/>
      <c r="G669" s="2" t="s">
        <v>2218</v>
      </c>
      <c r="H669" s="5">
        <v>1.0</v>
      </c>
      <c r="I669" s="4" t="s">
        <v>2474</v>
      </c>
      <c r="J669" s="2" t="s">
        <v>2475</v>
      </c>
      <c r="K669" s="5">
        <v>1.0</v>
      </c>
      <c r="L669" s="2" t="s">
        <v>2221</v>
      </c>
      <c r="M669" s="6" t="b">
        <v>1</v>
      </c>
      <c r="N669" s="2" t="s">
        <v>2476</v>
      </c>
      <c r="O669" s="2" t="s">
        <v>2223</v>
      </c>
      <c r="P669" s="2" t="s">
        <v>2224</v>
      </c>
      <c r="Q669" s="2" t="s">
        <v>2225</v>
      </c>
      <c r="R669" s="2" t="s">
        <v>2226</v>
      </c>
      <c r="S669" s="2" t="s">
        <v>2477</v>
      </c>
      <c r="T669" s="2" t="s">
        <v>2286</v>
      </c>
      <c r="U669" s="2" t="s">
        <v>322</v>
      </c>
      <c r="V669" s="2" t="s">
        <v>2254</v>
      </c>
      <c r="W669" s="2" t="s">
        <v>2228</v>
      </c>
      <c r="X669" s="2" t="s">
        <v>2478</v>
      </c>
      <c r="Y669" s="2" t="s">
        <v>2428</v>
      </c>
    </row>
    <row r="670">
      <c r="A670" s="1" t="b">
        <v>0</v>
      </c>
      <c r="B670" s="1"/>
      <c r="C670" s="1" t="s">
        <v>243</v>
      </c>
      <c r="D670" s="1"/>
      <c r="E670" s="1"/>
      <c r="F670" s="1"/>
      <c r="G670" s="2" t="s">
        <v>2218</v>
      </c>
      <c r="H670" s="5">
        <v>1.0</v>
      </c>
      <c r="I670" s="4" t="s">
        <v>2479</v>
      </c>
      <c r="J670" s="2" t="s">
        <v>2480</v>
      </c>
      <c r="K670" s="5">
        <v>1.0</v>
      </c>
      <c r="L670" s="2" t="s">
        <v>2221</v>
      </c>
      <c r="M670" s="6" t="b">
        <v>1</v>
      </c>
      <c r="N670" s="2" t="s">
        <v>2481</v>
      </c>
      <c r="O670" s="2" t="s">
        <v>2223</v>
      </c>
      <c r="P670" s="2" t="s">
        <v>2224</v>
      </c>
      <c r="Q670" s="2" t="s">
        <v>2225</v>
      </c>
      <c r="R670" s="2" t="s">
        <v>2226</v>
      </c>
      <c r="S670" s="2" t="s">
        <v>2482</v>
      </c>
      <c r="T670" s="2" t="s">
        <v>2286</v>
      </c>
      <c r="U670" s="2" t="s">
        <v>322</v>
      </c>
      <c r="V670" s="2" t="s">
        <v>2254</v>
      </c>
      <c r="W670" s="2" t="s">
        <v>2228</v>
      </c>
      <c r="X670" s="2" t="s">
        <v>2483</v>
      </c>
      <c r="Y670" s="2" t="s">
        <v>2484</v>
      </c>
    </row>
    <row r="671">
      <c r="A671" s="1" t="b">
        <v>0</v>
      </c>
      <c r="B671" s="1"/>
      <c r="C671" s="1" t="s">
        <v>243</v>
      </c>
      <c r="D671" s="1"/>
      <c r="E671" s="1"/>
      <c r="F671" s="1"/>
      <c r="G671" s="2" t="s">
        <v>2218</v>
      </c>
      <c r="H671" s="5">
        <v>1.0</v>
      </c>
      <c r="I671" s="4" t="s">
        <v>2485</v>
      </c>
      <c r="J671" s="2" t="s">
        <v>2486</v>
      </c>
      <c r="K671" s="5">
        <v>1.0</v>
      </c>
      <c r="L671" s="2" t="s">
        <v>2221</v>
      </c>
      <c r="M671" s="6" t="b">
        <v>1</v>
      </c>
      <c r="N671" s="2" t="s">
        <v>2487</v>
      </c>
      <c r="O671" s="2" t="s">
        <v>2223</v>
      </c>
      <c r="P671" s="2" t="s">
        <v>2224</v>
      </c>
      <c r="Q671" s="2" t="s">
        <v>2225</v>
      </c>
      <c r="R671" s="2" t="s">
        <v>2226</v>
      </c>
      <c r="S671" s="2" t="s">
        <v>2488</v>
      </c>
      <c r="T671" s="2" t="s">
        <v>2286</v>
      </c>
      <c r="U671" s="2" t="s">
        <v>322</v>
      </c>
      <c r="V671" s="2" t="s">
        <v>2254</v>
      </c>
      <c r="W671" s="2" t="s">
        <v>2228</v>
      </c>
      <c r="X671" s="2" t="s">
        <v>2488</v>
      </c>
      <c r="Y671" s="2" t="s">
        <v>2489</v>
      </c>
    </row>
    <row r="672">
      <c r="A672" s="1" t="b">
        <v>0</v>
      </c>
      <c r="B672" s="1"/>
      <c r="C672" s="1" t="s">
        <v>243</v>
      </c>
      <c r="D672" s="1"/>
      <c r="E672" s="1"/>
      <c r="F672" s="1"/>
      <c r="G672" s="2" t="s">
        <v>2218</v>
      </c>
      <c r="H672" s="5">
        <v>1.0</v>
      </c>
      <c r="I672" s="4" t="s">
        <v>2490</v>
      </c>
      <c r="J672" s="2" t="s">
        <v>2491</v>
      </c>
      <c r="K672" s="5">
        <v>1.0</v>
      </c>
      <c r="L672" s="2" t="s">
        <v>2221</v>
      </c>
      <c r="M672" s="6" t="b">
        <v>1</v>
      </c>
      <c r="N672" s="2" t="s">
        <v>2492</v>
      </c>
      <c r="O672" s="2" t="s">
        <v>2223</v>
      </c>
      <c r="P672" s="2" t="s">
        <v>2224</v>
      </c>
      <c r="Q672" s="2" t="s">
        <v>2225</v>
      </c>
      <c r="R672" s="2" t="s">
        <v>2226</v>
      </c>
      <c r="S672" s="2" t="s">
        <v>2493</v>
      </c>
      <c r="T672" s="2" t="s">
        <v>2286</v>
      </c>
      <c r="U672" s="2" t="s">
        <v>322</v>
      </c>
      <c r="V672" s="2" t="s">
        <v>2254</v>
      </c>
      <c r="W672" s="2" t="s">
        <v>2228</v>
      </c>
      <c r="X672" s="2" t="s">
        <v>2493</v>
      </c>
      <c r="Y672" s="2" t="s">
        <v>2494</v>
      </c>
    </row>
    <row r="673">
      <c r="A673" s="1" t="b">
        <v>0</v>
      </c>
      <c r="B673" s="1"/>
      <c r="C673" s="1" t="s">
        <v>243</v>
      </c>
      <c r="D673" s="1"/>
      <c r="E673" s="1"/>
      <c r="F673" s="1"/>
      <c r="G673" s="2" t="s">
        <v>2218</v>
      </c>
      <c r="H673" s="5">
        <v>1.0</v>
      </c>
      <c r="I673" s="4" t="s">
        <v>2495</v>
      </c>
      <c r="J673" s="2" t="s">
        <v>2496</v>
      </c>
      <c r="K673" s="5">
        <v>1.0</v>
      </c>
      <c r="L673" s="2" t="s">
        <v>2221</v>
      </c>
      <c r="M673" s="6" t="b">
        <v>1</v>
      </c>
      <c r="N673" s="2" t="s">
        <v>2497</v>
      </c>
      <c r="O673" s="2" t="s">
        <v>2223</v>
      </c>
      <c r="P673" s="2" t="s">
        <v>2224</v>
      </c>
      <c r="Q673" s="2" t="s">
        <v>2225</v>
      </c>
      <c r="R673" s="2" t="s">
        <v>2226</v>
      </c>
      <c r="S673" s="2" t="s">
        <v>2498</v>
      </c>
      <c r="T673" s="2" t="s">
        <v>2286</v>
      </c>
      <c r="U673" s="2" t="s">
        <v>322</v>
      </c>
      <c r="V673" s="2" t="s">
        <v>2254</v>
      </c>
      <c r="W673" s="2" t="s">
        <v>2228</v>
      </c>
      <c r="X673" s="2" t="s">
        <v>2499</v>
      </c>
      <c r="Y673" s="2" t="s">
        <v>2500</v>
      </c>
    </row>
    <row r="674">
      <c r="A674" s="1" t="b">
        <v>0</v>
      </c>
      <c r="B674" s="1"/>
      <c r="C674" s="1" t="s">
        <v>243</v>
      </c>
      <c r="D674" s="1"/>
      <c r="E674" s="1"/>
      <c r="F674" s="1"/>
      <c r="G674" s="2" t="s">
        <v>2218</v>
      </c>
      <c r="H674" s="5">
        <v>1.0</v>
      </c>
      <c r="I674" s="4" t="s">
        <v>2501</v>
      </c>
      <c r="J674" s="2" t="s">
        <v>2502</v>
      </c>
      <c r="K674" s="5">
        <v>1.0</v>
      </c>
      <c r="L674" s="2" t="s">
        <v>2221</v>
      </c>
      <c r="M674" s="6" t="b">
        <v>1</v>
      </c>
      <c r="N674" s="2" t="s">
        <v>2503</v>
      </c>
      <c r="O674" s="2" t="s">
        <v>2223</v>
      </c>
      <c r="P674" s="2" t="s">
        <v>2224</v>
      </c>
      <c r="Q674" s="2" t="s">
        <v>2225</v>
      </c>
      <c r="R674" s="2" t="s">
        <v>2226</v>
      </c>
      <c r="S674" s="2" t="s">
        <v>2504</v>
      </c>
      <c r="T674" s="2" t="s">
        <v>2286</v>
      </c>
      <c r="U674" s="2" t="s">
        <v>322</v>
      </c>
      <c r="V674" s="2" t="s">
        <v>2254</v>
      </c>
      <c r="W674" s="2" t="s">
        <v>2228</v>
      </c>
      <c r="X674" s="2" t="s">
        <v>2505</v>
      </c>
      <c r="Y674" s="2" t="s">
        <v>2506</v>
      </c>
    </row>
    <row r="675">
      <c r="A675" s="1" t="b">
        <v>0</v>
      </c>
      <c r="B675" s="1"/>
      <c r="C675" s="1" t="s">
        <v>243</v>
      </c>
      <c r="D675" s="1"/>
      <c r="E675" s="1"/>
      <c r="F675" s="1"/>
      <c r="G675" s="2" t="s">
        <v>2218</v>
      </c>
      <c r="H675" s="5">
        <v>1.0</v>
      </c>
      <c r="I675" s="4" t="s">
        <v>2507</v>
      </c>
      <c r="J675" s="2" t="s">
        <v>2508</v>
      </c>
      <c r="K675" s="5">
        <v>1.0</v>
      </c>
      <c r="L675" s="2" t="s">
        <v>2221</v>
      </c>
      <c r="M675" s="6" t="b">
        <v>1</v>
      </c>
      <c r="N675" s="2" t="s">
        <v>2509</v>
      </c>
      <c r="O675" s="2" t="s">
        <v>2223</v>
      </c>
      <c r="P675" s="2" t="s">
        <v>2224</v>
      </c>
      <c r="Q675" s="2" t="s">
        <v>2225</v>
      </c>
      <c r="R675" s="2" t="s">
        <v>2226</v>
      </c>
      <c r="S675" s="2" t="s">
        <v>2510</v>
      </c>
      <c r="T675" s="2" t="s">
        <v>2286</v>
      </c>
      <c r="U675" s="2" t="s">
        <v>322</v>
      </c>
      <c r="V675" s="2" t="s">
        <v>2254</v>
      </c>
      <c r="W675" s="2" t="s">
        <v>2228</v>
      </c>
      <c r="X675" s="2" t="s">
        <v>2511</v>
      </c>
      <c r="Y675" s="2" t="s">
        <v>2512</v>
      </c>
    </row>
    <row r="676">
      <c r="A676" s="1" t="b">
        <v>0</v>
      </c>
      <c r="B676" s="1"/>
      <c r="C676" s="1" t="s">
        <v>243</v>
      </c>
      <c r="D676" s="1"/>
      <c r="E676" s="1"/>
      <c r="F676" s="1"/>
      <c r="G676" s="2" t="s">
        <v>2218</v>
      </c>
      <c r="H676" s="5">
        <v>1.0</v>
      </c>
      <c r="I676" s="4" t="s">
        <v>2513</v>
      </c>
      <c r="J676" s="2" t="s">
        <v>2514</v>
      </c>
      <c r="K676" s="5">
        <v>1.0</v>
      </c>
      <c r="L676" s="2" t="s">
        <v>2221</v>
      </c>
      <c r="M676" s="6" t="b">
        <v>1</v>
      </c>
      <c r="N676" s="2" t="s">
        <v>2515</v>
      </c>
      <c r="O676" s="2" t="s">
        <v>2223</v>
      </c>
      <c r="P676" s="2" t="s">
        <v>2224</v>
      </c>
      <c r="Q676" s="2" t="s">
        <v>2225</v>
      </c>
      <c r="R676" s="2" t="s">
        <v>2226</v>
      </c>
      <c r="S676" s="2" t="s">
        <v>2516</v>
      </c>
      <c r="T676" s="2" t="s">
        <v>2273</v>
      </c>
      <c r="U676" s="2" t="s">
        <v>322</v>
      </c>
      <c r="V676" s="2" t="s">
        <v>2254</v>
      </c>
      <c r="W676" s="2" t="s">
        <v>2228</v>
      </c>
      <c r="X676" s="2" t="s">
        <v>2517</v>
      </c>
      <c r="Y676" s="2" t="s">
        <v>2518</v>
      </c>
    </row>
    <row r="677">
      <c r="A677" s="1" t="b">
        <v>0</v>
      </c>
      <c r="B677" s="1"/>
      <c r="C677" s="1" t="s">
        <v>243</v>
      </c>
      <c r="D677" s="1"/>
      <c r="E677" s="1"/>
      <c r="F677" s="1"/>
      <c r="G677" s="2" t="s">
        <v>2218</v>
      </c>
      <c r="H677" s="5">
        <v>1.0</v>
      </c>
      <c r="I677" s="4" t="s">
        <v>2519</v>
      </c>
      <c r="J677" s="2" t="s">
        <v>2520</v>
      </c>
      <c r="K677" s="5">
        <v>1.0</v>
      </c>
      <c r="L677" s="2" t="s">
        <v>2221</v>
      </c>
      <c r="M677" s="6" t="b">
        <v>1</v>
      </c>
      <c r="N677" s="2" t="s">
        <v>2521</v>
      </c>
      <c r="O677" s="2" t="s">
        <v>2223</v>
      </c>
      <c r="P677" s="2" t="s">
        <v>2224</v>
      </c>
      <c r="Q677" s="2" t="s">
        <v>2225</v>
      </c>
      <c r="R677" s="2" t="s">
        <v>2226</v>
      </c>
      <c r="S677" s="2" t="s">
        <v>2522</v>
      </c>
      <c r="T677" s="2" t="s">
        <v>2286</v>
      </c>
      <c r="U677" s="2" t="s">
        <v>322</v>
      </c>
      <c r="V677" s="2" t="s">
        <v>2254</v>
      </c>
      <c r="W677" s="2" t="s">
        <v>2228</v>
      </c>
      <c r="X677" s="2" t="s">
        <v>2522</v>
      </c>
      <c r="Y677" s="2" t="s">
        <v>2298</v>
      </c>
    </row>
    <row r="678">
      <c r="A678" s="1" t="b">
        <v>0</v>
      </c>
      <c r="B678" s="1"/>
      <c r="C678" s="1" t="s">
        <v>243</v>
      </c>
      <c r="D678" s="1"/>
      <c r="E678" s="1"/>
      <c r="F678" s="1"/>
      <c r="G678" s="2" t="s">
        <v>2218</v>
      </c>
      <c r="H678" s="5">
        <v>1.0</v>
      </c>
      <c r="I678" s="4" t="s">
        <v>2523</v>
      </c>
      <c r="J678" s="2" t="s">
        <v>2524</v>
      </c>
      <c r="K678" s="5">
        <v>1.0</v>
      </c>
      <c r="L678" s="2" t="s">
        <v>2221</v>
      </c>
      <c r="M678" s="6" t="b">
        <v>1</v>
      </c>
      <c r="N678" s="2" t="s">
        <v>2525</v>
      </c>
      <c r="O678" s="2" t="s">
        <v>2223</v>
      </c>
      <c r="P678" s="2" t="s">
        <v>2224</v>
      </c>
      <c r="Q678" s="2" t="s">
        <v>2225</v>
      </c>
      <c r="R678" s="2" t="s">
        <v>2226</v>
      </c>
      <c r="S678" s="2" t="s">
        <v>2526</v>
      </c>
      <c r="T678" s="2" t="s">
        <v>2273</v>
      </c>
      <c r="U678" s="2" t="s">
        <v>322</v>
      </c>
      <c r="V678" s="2" t="s">
        <v>2254</v>
      </c>
      <c r="W678" s="2" t="s">
        <v>2228</v>
      </c>
      <c r="X678" s="2" t="s">
        <v>2526</v>
      </c>
      <c r="Y678" s="2" t="s">
        <v>2527</v>
      </c>
    </row>
    <row r="679">
      <c r="A679" s="1" t="b">
        <v>0</v>
      </c>
      <c r="B679" s="1"/>
      <c r="C679" s="1" t="s">
        <v>243</v>
      </c>
      <c r="D679" s="1"/>
      <c r="E679" s="1"/>
      <c r="F679" s="1"/>
      <c r="G679" s="2" t="s">
        <v>2218</v>
      </c>
      <c r="H679" s="5">
        <v>1.0</v>
      </c>
      <c r="I679" s="4" t="s">
        <v>2528</v>
      </c>
      <c r="J679" s="2" t="s">
        <v>2529</v>
      </c>
      <c r="K679" s="5">
        <v>1.0</v>
      </c>
      <c r="L679" s="2" t="s">
        <v>2221</v>
      </c>
      <c r="M679" s="6" t="b">
        <v>1</v>
      </c>
      <c r="N679" s="2" t="s">
        <v>2530</v>
      </c>
      <c r="O679" s="2" t="s">
        <v>2223</v>
      </c>
      <c r="P679" s="2" t="s">
        <v>2224</v>
      </c>
      <c r="Q679" s="2" t="s">
        <v>2225</v>
      </c>
      <c r="R679" s="2" t="s">
        <v>2226</v>
      </c>
      <c r="S679" s="2" t="s">
        <v>2531</v>
      </c>
      <c r="T679" s="2" t="s">
        <v>2286</v>
      </c>
      <c r="U679" s="2" t="s">
        <v>322</v>
      </c>
      <c r="V679" s="2" t="s">
        <v>2254</v>
      </c>
      <c r="W679" s="2" t="s">
        <v>2228</v>
      </c>
      <c r="X679" s="2" t="s">
        <v>2531</v>
      </c>
      <c r="Y679" s="2" t="s">
        <v>2532</v>
      </c>
    </row>
    <row r="680">
      <c r="A680" s="1" t="b">
        <v>0</v>
      </c>
      <c r="B680" s="1"/>
      <c r="C680" s="1" t="s">
        <v>243</v>
      </c>
      <c r="D680" s="1"/>
      <c r="E680" s="1"/>
      <c r="F680" s="1"/>
      <c r="G680" s="2" t="s">
        <v>2218</v>
      </c>
      <c r="H680" s="5">
        <v>1.0</v>
      </c>
      <c r="I680" s="4" t="s">
        <v>2533</v>
      </c>
      <c r="J680" s="2" t="s">
        <v>2534</v>
      </c>
      <c r="K680" s="5">
        <v>1.0</v>
      </c>
      <c r="L680" s="2" t="s">
        <v>2221</v>
      </c>
      <c r="M680" s="6" t="b">
        <v>1</v>
      </c>
      <c r="N680" s="2" t="s">
        <v>2535</v>
      </c>
      <c r="O680" s="2" t="s">
        <v>2223</v>
      </c>
      <c r="P680" s="2" t="s">
        <v>2224</v>
      </c>
      <c r="Q680" s="2" t="s">
        <v>2225</v>
      </c>
      <c r="R680" s="2" t="s">
        <v>2226</v>
      </c>
      <c r="S680" s="2" t="s">
        <v>2536</v>
      </c>
      <c r="U680" s="2" t="s">
        <v>322</v>
      </c>
      <c r="V680" s="2" t="s">
        <v>2254</v>
      </c>
      <c r="W680" s="2" t="s">
        <v>2228</v>
      </c>
      <c r="X680" s="2" t="s">
        <v>2536</v>
      </c>
      <c r="Y680" s="2" t="s">
        <v>2537</v>
      </c>
    </row>
    <row r="681">
      <c r="A681" s="1" t="b">
        <v>0</v>
      </c>
      <c r="B681" s="1"/>
      <c r="C681" s="1" t="s">
        <v>243</v>
      </c>
      <c r="D681" s="1"/>
      <c r="E681" s="1"/>
      <c r="F681" s="1"/>
      <c r="G681" s="2" t="s">
        <v>2218</v>
      </c>
      <c r="H681" s="5">
        <v>1.0</v>
      </c>
      <c r="I681" s="4" t="s">
        <v>2538</v>
      </c>
      <c r="J681" s="2" t="s">
        <v>2539</v>
      </c>
      <c r="K681" s="5">
        <v>1.0</v>
      </c>
      <c r="L681" s="2" t="s">
        <v>2221</v>
      </c>
      <c r="M681" s="6" t="b">
        <v>1</v>
      </c>
      <c r="N681" s="2" t="s">
        <v>2540</v>
      </c>
      <c r="O681" s="2" t="s">
        <v>2223</v>
      </c>
      <c r="P681" s="2" t="s">
        <v>2224</v>
      </c>
      <c r="Q681" s="2" t="s">
        <v>2225</v>
      </c>
      <c r="R681" s="2" t="s">
        <v>2226</v>
      </c>
      <c r="S681" s="2" t="s">
        <v>2541</v>
      </c>
      <c r="T681" s="2" t="s">
        <v>2286</v>
      </c>
      <c r="U681" s="2" t="s">
        <v>322</v>
      </c>
      <c r="V681" s="2" t="s">
        <v>2254</v>
      </c>
      <c r="W681" s="2" t="s">
        <v>2228</v>
      </c>
      <c r="X681" s="2" t="s">
        <v>2541</v>
      </c>
      <c r="Y681" s="2" t="s">
        <v>2542</v>
      </c>
    </row>
    <row r="682">
      <c r="A682" s="1" t="b">
        <v>0</v>
      </c>
      <c r="B682" s="1"/>
      <c r="C682" s="1" t="s">
        <v>243</v>
      </c>
      <c r="D682" s="1"/>
      <c r="E682" s="1"/>
      <c r="F682" s="1"/>
      <c r="G682" s="2" t="s">
        <v>2218</v>
      </c>
      <c r="H682" s="5">
        <v>1.0</v>
      </c>
      <c r="I682" s="4" t="s">
        <v>2543</v>
      </c>
      <c r="J682" s="2" t="s">
        <v>2544</v>
      </c>
      <c r="K682" s="5">
        <v>1.0</v>
      </c>
      <c r="L682" s="2" t="s">
        <v>2221</v>
      </c>
      <c r="M682" s="6" t="b">
        <v>1</v>
      </c>
      <c r="N682" s="2" t="s">
        <v>2545</v>
      </c>
      <c r="O682" s="2" t="s">
        <v>2223</v>
      </c>
      <c r="P682" s="2" t="s">
        <v>2224</v>
      </c>
      <c r="Q682" s="2" t="s">
        <v>2225</v>
      </c>
      <c r="R682" s="2" t="s">
        <v>2226</v>
      </c>
      <c r="S682" s="2" t="s">
        <v>2546</v>
      </c>
      <c r="T682" s="2" t="s">
        <v>2286</v>
      </c>
      <c r="U682" s="2" t="s">
        <v>322</v>
      </c>
      <c r="V682" s="2" t="s">
        <v>2254</v>
      </c>
      <c r="W682" s="2" t="s">
        <v>2228</v>
      </c>
      <c r="X682" s="2" t="s">
        <v>2546</v>
      </c>
      <c r="Y682" s="2" t="s">
        <v>2547</v>
      </c>
    </row>
    <row r="683">
      <c r="A683" s="1" t="b">
        <v>0</v>
      </c>
      <c r="B683" s="1"/>
      <c r="C683" s="1" t="s">
        <v>243</v>
      </c>
      <c r="D683" s="1"/>
      <c r="E683" s="1"/>
      <c r="F683" s="1"/>
      <c r="G683" s="2" t="s">
        <v>2218</v>
      </c>
      <c r="H683" s="5">
        <v>1.0</v>
      </c>
      <c r="I683" s="4" t="s">
        <v>2548</v>
      </c>
      <c r="J683" s="2" t="s">
        <v>2549</v>
      </c>
      <c r="K683" s="5">
        <v>1.0</v>
      </c>
      <c r="L683" s="2" t="s">
        <v>2221</v>
      </c>
      <c r="M683" s="6" t="b">
        <v>1</v>
      </c>
      <c r="N683" s="2" t="s">
        <v>2550</v>
      </c>
      <c r="O683" s="2" t="s">
        <v>2223</v>
      </c>
      <c r="P683" s="2" t="s">
        <v>2224</v>
      </c>
      <c r="Q683" s="2" t="s">
        <v>2225</v>
      </c>
      <c r="R683" s="2" t="s">
        <v>2226</v>
      </c>
      <c r="S683" s="2" t="s">
        <v>2551</v>
      </c>
      <c r="T683" s="2" t="s">
        <v>2286</v>
      </c>
      <c r="U683" s="2" t="s">
        <v>322</v>
      </c>
      <c r="V683" s="2" t="s">
        <v>2254</v>
      </c>
      <c r="W683" s="2" t="s">
        <v>2228</v>
      </c>
      <c r="X683" s="2" t="s">
        <v>2552</v>
      </c>
      <c r="Y683" s="2" t="s">
        <v>2428</v>
      </c>
    </row>
    <row r="684">
      <c r="A684" s="1" t="b">
        <v>0</v>
      </c>
      <c r="B684" s="1"/>
      <c r="C684" s="1" t="s">
        <v>243</v>
      </c>
      <c r="D684" s="1"/>
      <c r="E684" s="1"/>
      <c r="F684" s="1"/>
      <c r="G684" s="2" t="s">
        <v>2218</v>
      </c>
      <c r="H684" s="5">
        <v>1.0</v>
      </c>
      <c r="I684" s="4" t="s">
        <v>2553</v>
      </c>
      <c r="J684" s="2" t="s">
        <v>2554</v>
      </c>
      <c r="K684" s="5">
        <v>1.0</v>
      </c>
      <c r="L684" s="2" t="s">
        <v>2221</v>
      </c>
      <c r="M684" s="6" t="b">
        <v>1</v>
      </c>
      <c r="N684" s="2" t="s">
        <v>2555</v>
      </c>
      <c r="O684" s="2" t="s">
        <v>2223</v>
      </c>
      <c r="P684" s="2" t="s">
        <v>2224</v>
      </c>
      <c r="Q684" s="2" t="s">
        <v>2225</v>
      </c>
      <c r="R684" s="2" t="s">
        <v>2226</v>
      </c>
      <c r="S684" s="2" t="s">
        <v>2556</v>
      </c>
      <c r="T684" s="2" t="s">
        <v>2286</v>
      </c>
      <c r="U684" s="2" t="s">
        <v>322</v>
      </c>
      <c r="V684" s="2" t="s">
        <v>2254</v>
      </c>
      <c r="W684" s="2" t="s">
        <v>2228</v>
      </c>
      <c r="X684" s="2" t="s">
        <v>2557</v>
      </c>
      <c r="Y684" s="2" t="s">
        <v>2558</v>
      </c>
    </row>
    <row r="685">
      <c r="A685" s="1" t="b">
        <v>0</v>
      </c>
      <c r="B685" s="1"/>
      <c r="C685" s="1" t="s">
        <v>243</v>
      </c>
      <c r="D685" s="1"/>
      <c r="E685" s="1"/>
      <c r="F685" s="1"/>
      <c r="G685" s="2" t="s">
        <v>2218</v>
      </c>
      <c r="H685" s="5">
        <v>1.0</v>
      </c>
      <c r="I685" s="4" t="s">
        <v>2559</v>
      </c>
      <c r="J685" s="2" t="s">
        <v>2560</v>
      </c>
      <c r="K685" s="5">
        <v>1.0</v>
      </c>
      <c r="L685" s="2" t="s">
        <v>2221</v>
      </c>
      <c r="M685" s="6" t="b">
        <v>1</v>
      </c>
      <c r="N685" s="2" t="s">
        <v>2561</v>
      </c>
      <c r="O685" s="2" t="s">
        <v>2223</v>
      </c>
      <c r="P685" s="2" t="s">
        <v>2224</v>
      </c>
      <c r="Q685" s="2" t="s">
        <v>2225</v>
      </c>
      <c r="R685" s="2" t="s">
        <v>2226</v>
      </c>
      <c r="S685" s="2" t="s">
        <v>2562</v>
      </c>
      <c r="T685" s="2" t="s">
        <v>2286</v>
      </c>
      <c r="U685" s="2" t="s">
        <v>322</v>
      </c>
      <c r="V685" s="2" t="s">
        <v>2254</v>
      </c>
      <c r="W685" s="2" t="s">
        <v>2228</v>
      </c>
      <c r="X685" s="2" t="s">
        <v>2562</v>
      </c>
      <c r="Y685" s="2" t="s">
        <v>2563</v>
      </c>
    </row>
    <row r="686">
      <c r="A686" s="1" t="b">
        <v>0</v>
      </c>
      <c r="B686" s="1"/>
      <c r="C686" s="1" t="s">
        <v>243</v>
      </c>
      <c r="D686" s="1"/>
      <c r="E686" s="1"/>
      <c r="F686" s="1"/>
      <c r="G686" s="2" t="s">
        <v>2218</v>
      </c>
      <c r="H686" s="5">
        <v>1.0</v>
      </c>
      <c r="I686" s="4" t="s">
        <v>2564</v>
      </c>
      <c r="J686" s="2" t="s">
        <v>2565</v>
      </c>
      <c r="K686" s="5">
        <v>1.0</v>
      </c>
      <c r="L686" s="2" t="s">
        <v>2221</v>
      </c>
      <c r="M686" s="6" t="b">
        <v>1</v>
      </c>
      <c r="N686" s="2" t="s">
        <v>2566</v>
      </c>
      <c r="O686" s="2" t="s">
        <v>2223</v>
      </c>
      <c r="P686" s="2" t="s">
        <v>2224</v>
      </c>
      <c r="Q686" s="2" t="s">
        <v>2225</v>
      </c>
      <c r="R686" s="2" t="s">
        <v>2226</v>
      </c>
      <c r="S686" s="2" t="s">
        <v>2567</v>
      </c>
      <c r="T686" s="2" t="s">
        <v>2286</v>
      </c>
      <c r="U686" s="2" t="s">
        <v>322</v>
      </c>
      <c r="V686" s="2" t="s">
        <v>2254</v>
      </c>
      <c r="W686" s="2" t="s">
        <v>2228</v>
      </c>
      <c r="X686" s="2" t="s">
        <v>2567</v>
      </c>
      <c r="Y686" s="2" t="s">
        <v>2405</v>
      </c>
    </row>
    <row r="687">
      <c r="A687" s="1" t="b">
        <v>0</v>
      </c>
      <c r="B687" s="1"/>
      <c r="C687" s="1" t="s">
        <v>243</v>
      </c>
      <c r="D687" s="1"/>
      <c r="E687" s="1"/>
      <c r="F687" s="1"/>
      <c r="G687" s="2" t="s">
        <v>2218</v>
      </c>
      <c r="H687" s="5">
        <v>1.0</v>
      </c>
      <c r="I687" s="4" t="s">
        <v>2568</v>
      </c>
      <c r="J687" s="2" t="s">
        <v>2569</v>
      </c>
      <c r="K687" s="5">
        <v>1.0</v>
      </c>
      <c r="L687" s="2" t="s">
        <v>2221</v>
      </c>
      <c r="M687" s="6" t="b">
        <v>1</v>
      </c>
      <c r="N687" s="2" t="s">
        <v>2570</v>
      </c>
      <c r="O687" s="2" t="s">
        <v>2223</v>
      </c>
      <c r="P687" s="2" t="s">
        <v>2224</v>
      </c>
      <c r="Q687" s="2" t="s">
        <v>2225</v>
      </c>
      <c r="R687" s="2" t="s">
        <v>2226</v>
      </c>
      <c r="S687" s="2" t="s">
        <v>2571</v>
      </c>
      <c r="T687" s="2" t="s">
        <v>2286</v>
      </c>
      <c r="U687" s="2" t="s">
        <v>322</v>
      </c>
      <c r="V687" s="2" t="s">
        <v>2254</v>
      </c>
      <c r="W687" s="2" t="s">
        <v>2228</v>
      </c>
      <c r="X687" s="2" t="s">
        <v>2571</v>
      </c>
      <c r="Y687" s="2" t="s">
        <v>2298</v>
      </c>
    </row>
    <row r="688">
      <c r="A688" s="1" t="b">
        <v>0</v>
      </c>
      <c r="B688" s="1"/>
      <c r="C688" s="1" t="s">
        <v>243</v>
      </c>
      <c r="D688" s="1"/>
      <c r="E688" s="1"/>
      <c r="F688" s="1"/>
      <c r="G688" s="2" t="s">
        <v>2218</v>
      </c>
      <c r="H688" s="5">
        <v>1.0</v>
      </c>
      <c r="I688" s="4" t="s">
        <v>2572</v>
      </c>
      <c r="J688" s="2" t="s">
        <v>2573</v>
      </c>
      <c r="K688" s="5">
        <v>1.0</v>
      </c>
      <c r="L688" s="2" t="s">
        <v>2221</v>
      </c>
      <c r="M688" s="6" t="b">
        <v>1</v>
      </c>
      <c r="N688" s="2" t="s">
        <v>2574</v>
      </c>
      <c r="O688" s="2" t="s">
        <v>2223</v>
      </c>
      <c r="P688" s="2" t="s">
        <v>2224</v>
      </c>
      <c r="Q688" s="2" t="s">
        <v>2225</v>
      </c>
      <c r="R688" s="2" t="s">
        <v>2226</v>
      </c>
      <c r="S688" s="2" t="s">
        <v>2575</v>
      </c>
      <c r="T688" s="2" t="s">
        <v>2286</v>
      </c>
      <c r="U688" s="2" t="s">
        <v>322</v>
      </c>
      <c r="V688" s="2" t="s">
        <v>2254</v>
      </c>
      <c r="W688" s="2" t="s">
        <v>2228</v>
      </c>
      <c r="X688" s="2" t="s">
        <v>2575</v>
      </c>
      <c r="Y688" s="2" t="s">
        <v>2384</v>
      </c>
    </row>
    <row r="689">
      <c r="A689" s="1" t="b">
        <v>0</v>
      </c>
      <c r="B689" s="1"/>
      <c r="C689" s="1" t="s">
        <v>243</v>
      </c>
      <c r="D689" s="1"/>
      <c r="E689" s="1"/>
      <c r="F689" s="1"/>
      <c r="G689" s="2" t="s">
        <v>2218</v>
      </c>
      <c r="H689" s="5">
        <v>1.0</v>
      </c>
      <c r="I689" s="4" t="s">
        <v>2576</v>
      </c>
      <c r="J689" s="2" t="s">
        <v>2577</v>
      </c>
      <c r="K689" s="5">
        <v>1.0</v>
      </c>
      <c r="L689" s="2" t="s">
        <v>2221</v>
      </c>
      <c r="M689" s="6" t="b">
        <v>1</v>
      </c>
      <c r="N689" s="2" t="s">
        <v>2578</v>
      </c>
      <c r="O689" s="2" t="s">
        <v>2223</v>
      </c>
      <c r="P689" s="2" t="s">
        <v>2224</v>
      </c>
      <c r="Q689" s="2" t="s">
        <v>2225</v>
      </c>
      <c r="R689" s="2" t="s">
        <v>2226</v>
      </c>
      <c r="S689" s="2" t="s">
        <v>2579</v>
      </c>
      <c r="T689" s="2" t="s">
        <v>2286</v>
      </c>
      <c r="U689" s="2" t="s">
        <v>322</v>
      </c>
      <c r="V689" s="2" t="s">
        <v>2254</v>
      </c>
      <c r="W689" s="2" t="s">
        <v>2228</v>
      </c>
      <c r="X689" s="2" t="s">
        <v>2579</v>
      </c>
      <c r="Y689" s="2" t="s">
        <v>2405</v>
      </c>
    </row>
    <row r="690">
      <c r="A690" s="1" t="b">
        <v>0</v>
      </c>
      <c r="B690" s="1"/>
      <c r="C690" s="1" t="s">
        <v>243</v>
      </c>
      <c r="D690" s="1"/>
      <c r="E690" s="1"/>
      <c r="F690" s="1"/>
      <c r="G690" s="2" t="s">
        <v>2218</v>
      </c>
      <c r="H690" s="5">
        <v>1.0</v>
      </c>
      <c r="I690" s="4" t="s">
        <v>2580</v>
      </c>
      <c r="J690" s="2" t="s">
        <v>2581</v>
      </c>
      <c r="K690" s="5">
        <v>1.0</v>
      </c>
      <c r="L690" s="2" t="s">
        <v>2221</v>
      </c>
      <c r="M690" s="6" t="b">
        <v>1</v>
      </c>
      <c r="N690" s="2" t="s">
        <v>2582</v>
      </c>
      <c r="O690" s="2" t="s">
        <v>2223</v>
      </c>
      <c r="P690" s="2" t="s">
        <v>2224</v>
      </c>
      <c r="Q690" s="2" t="s">
        <v>2225</v>
      </c>
      <c r="R690" s="2" t="s">
        <v>2226</v>
      </c>
      <c r="S690" s="2" t="s">
        <v>2583</v>
      </c>
      <c r="T690" s="2" t="s">
        <v>2273</v>
      </c>
      <c r="U690" s="2" t="s">
        <v>322</v>
      </c>
      <c r="V690" s="2" t="s">
        <v>2254</v>
      </c>
      <c r="W690" s="2" t="s">
        <v>2228</v>
      </c>
      <c r="X690" s="2" t="s">
        <v>2583</v>
      </c>
      <c r="Y690" s="2" t="s">
        <v>2584</v>
      </c>
    </row>
    <row r="691">
      <c r="A691" s="1" t="b">
        <v>0</v>
      </c>
      <c r="B691" s="1"/>
      <c r="C691" s="1" t="s">
        <v>243</v>
      </c>
      <c r="D691" s="1"/>
      <c r="E691" s="1"/>
      <c r="F691" s="1"/>
      <c r="G691" s="2" t="s">
        <v>2218</v>
      </c>
      <c r="H691" s="5">
        <v>1.0</v>
      </c>
      <c r="I691" s="4" t="s">
        <v>2585</v>
      </c>
      <c r="J691" s="2" t="s">
        <v>2586</v>
      </c>
      <c r="K691" s="5">
        <v>1.0</v>
      </c>
      <c r="L691" s="2" t="s">
        <v>2221</v>
      </c>
      <c r="M691" s="6" t="b">
        <v>1</v>
      </c>
      <c r="N691" s="2" t="s">
        <v>2587</v>
      </c>
      <c r="O691" s="2" t="s">
        <v>2223</v>
      </c>
      <c r="P691" s="2" t="s">
        <v>2224</v>
      </c>
      <c r="Q691" s="2" t="s">
        <v>2225</v>
      </c>
      <c r="R691" s="2" t="s">
        <v>2226</v>
      </c>
      <c r="S691" s="2" t="s">
        <v>2588</v>
      </c>
      <c r="T691" s="2" t="s">
        <v>2286</v>
      </c>
      <c r="U691" s="2" t="s">
        <v>322</v>
      </c>
      <c r="V691" s="2" t="s">
        <v>2254</v>
      </c>
      <c r="W691" s="2" t="s">
        <v>2228</v>
      </c>
      <c r="X691" s="2" t="s">
        <v>2589</v>
      </c>
      <c r="Y691" s="2" t="s">
        <v>2590</v>
      </c>
    </row>
    <row r="692">
      <c r="A692" s="1" t="b">
        <v>0</v>
      </c>
      <c r="B692" s="1"/>
      <c r="C692" s="1" t="s">
        <v>243</v>
      </c>
      <c r="D692" s="1"/>
      <c r="E692" s="1"/>
      <c r="F692" s="1"/>
      <c r="G692" s="2" t="s">
        <v>2218</v>
      </c>
      <c r="H692" s="5">
        <v>1.0</v>
      </c>
      <c r="I692" s="4" t="s">
        <v>2591</v>
      </c>
      <c r="J692" s="2" t="s">
        <v>2592</v>
      </c>
      <c r="K692" s="5">
        <v>1.0</v>
      </c>
      <c r="L692" s="2" t="s">
        <v>2221</v>
      </c>
      <c r="M692" s="6" t="b">
        <v>1</v>
      </c>
      <c r="N692" s="2" t="s">
        <v>2593</v>
      </c>
      <c r="O692" s="2" t="s">
        <v>2223</v>
      </c>
      <c r="P692" s="2" t="s">
        <v>2224</v>
      </c>
      <c r="Q692" s="2" t="s">
        <v>2225</v>
      </c>
      <c r="R692" s="2" t="s">
        <v>2226</v>
      </c>
      <c r="S692" s="2" t="s">
        <v>2594</v>
      </c>
      <c r="T692" s="2" t="s">
        <v>2286</v>
      </c>
      <c r="U692" s="2" t="s">
        <v>322</v>
      </c>
      <c r="V692" s="2" t="s">
        <v>2254</v>
      </c>
      <c r="W692" s="2" t="s">
        <v>2228</v>
      </c>
      <c r="X692" s="2" t="s">
        <v>2594</v>
      </c>
      <c r="Y692" s="2" t="s">
        <v>2489</v>
      </c>
    </row>
    <row r="693">
      <c r="A693" s="1" t="b">
        <v>0</v>
      </c>
      <c r="B693" s="1"/>
      <c r="C693" s="1" t="s">
        <v>243</v>
      </c>
      <c r="D693" s="1"/>
      <c r="E693" s="1"/>
      <c r="F693" s="1"/>
      <c r="G693" s="2" t="s">
        <v>2218</v>
      </c>
      <c r="H693" s="5">
        <v>1.0</v>
      </c>
      <c r="I693" s="4" t="s">
        <v>2595</v>
      </c>
      <c r="J693" s="2" t="s">
        <v>2596</v>
      </c>
      <c r="K693" s="5">
        <v>1.0</v>
      </c>
      <c r="L693" s="2" t="s">
        <v>2221</v>
      </c>
      <c r="M693" s="6" t="b">
        <v>1</v>
      </c>
      <c r="N693" s="2" t="s">
        <v>2597</v>
      </c>
      <c r="O693" s="2" t="s">
        <v>2223</v>
      </c>
      <c r="P693" s="2" t="s">
        <v>2224</v>
      </c>
      <c r="Q693" s="2" t="s">
        <v>2225</v>
      </c>
      <c r="R693" s="2" t="s">
        <v>2226</v>
      </c>
      <c r="S693" s="2" t="s">
        <v>2598</v>
      </c>
      <c r="T693" s="2" t="s">
        <v>2286</v>
      </c>
      <c r="U693" s="2" t="s">
        <v>322</v>
      </c>
      <c r="V693" s="2" t="s">
        <v>2254</v>
      </c>
      <c r="W693" s="2" t="s">
        <v>2228</v>
      </c>
      <c r="X693" s="2" t="s">
        <v>2598</v>
      </c>
      <c r="Y693" s="2" t="s">
        <v>2599</v>
      </c>
    </row>
    <row r="694">
      <c r="A694" s="1" t="b">
        <v>0</v>
      </c>
      <c r="B694" s="1"/>
      <c r="C694" s="1" t="s">
        <v>243</v>
      </c>
      <c r="D694" s="1"/>
      <c r="E694" s="1"/>
      <c r="F694" s="1"/>
      <c r="G694" s="2" t="s">
        <v>2218</v>
      </c>
      <c r="H694" s="5">
        <v>1.0</v>
      </c>
      <c r="I694" s="4" t="s">
        <v>2600</v>
      </c>
      <c r="J694" s="2" t="s">
        <v>2601</v>
      </c>
      <c r="K694" s="5">
        <v>1.0</v>
      </c>
      <c r="L694" s="2" t="s">
        <v>2221</v>
      </c>
      <c r="M694" s="6" t="b">
        <v>1</v>
      </c>
      <c r="N694" s="2" t="s">
        <v>2602</v>
      </c>
      <c r="O694" s="2" t="s">
        <v>2223</v>
      </c>
      <c r="P694" s="2" t="s">
        <v>2224</v>
      </c>
      <c r="Q694" s="2" t="s">
        <v>2225</v>
      </c>
      <c r="R694" s="2" t="s">
        <v>2226</v>
      </c>
      <c r="S694" s="2" t="s">
        <v>2603</v>
      </c>
      <c r="T694" s="2" t="s">
        <v>2273</v>
      </c>
      <c r="U694" s="2" t="s">
        <v>322</v>
      </c>
      <c r="V694" s="2" t="s">
        <v>2254</v>
      </c>
      <c r="W694" s="2" t="s">
        <v>2228</v>
      </c>
      <c r="X694" s="2" t="s">
        <v>2603</v>
      </c>
      <c r="Y694" s="2" t="s">
        <v>2604</v>
      </c>
    </row>
    <row r="695">
      <c r="A695" s="1" t="b">
        <v>0</v>
      </c>
      <c r="B695" s="1"/>
      <c r="C695" s="1" t="s">
        <v>243</v>
      </c>
      <c r="D695" s="1"/>
      <c r="E695" s="1"/>
      <c r="F695" s="1"/>
      <c r="G695" s="2" t="s">
        <v>2218</v>
      </c>
      <c r="H695" s="5">
        <v>1.0</v>
      </c>
      <c r="I695" s="4" t="s">
        <v>2605</v>
      </c>
      <c r="J695" s="2" t="s">
        <v>2606</v>
      </c>
      <c r="K695" s="5">
        <v>1.0</v>
      </c>
      <c r="L695" s="2" t="s">
        <v>2221</v>
      </c>
      <c r="M695" s="6" t="b">
        <v>1</v>
      </c>
      <c r="N695" s="2" t="s">
        <v>2607</v>
      </c>
      <c r="O695" s="2" t="s">
        <v>2223</v>
      </c>
      <c r="P695" s="2" t="s">
        <v>2224</v>
      </c>
      <c r="Q695" s="2" t="s">
        <v>2225</v>
      </c>
      <c r="R695" s="2" t="s">
        <v>2226</v>
      </c>
      <c r="S695" s="2" t="s">
        <v>2608</v>
      </c>
      <c r="T695" s="2" t="s">
        <v>2286</v>
      </c>
      <c r="U695" s="2" t="s">
        <v>322</v>
      </c>
      <c r="V695" s="2" t="s">
        <v>2254</v>
      </c>
      <c r="W695" s="2" t="s">
        <v>2228</v>
      </c>
      <c r="X695" s="2" t="s">
        <v>2608</v>
      </c>
      <c r="Y695" s="2" t="s">
        <v>2609</v>
      </c>
    </row>
    <row r="696">
      <c r="A696" s="1" t="b">
        <v>0</v>
      </c>
      <c r="B696" s="1"/>
      <c r="C696" s="1" t="s">
        <v>243</v>
      </c>
      <c r="D696" s="1"/>
      <c r="E696" s="1"/>
      <c r="F696" s="1"/>
      <c r="G696" s="2" t="s">
        <v>2218</v>
      </c>
      <c r="H696" s="5">
        <v>1.0</v>
      </c>
      <c r="I696" s="4" t="s">
        <v>2610</v>
      </c>
      <c r="J696" s="2" t="s">
        <v>2611</v>
      </c>
      <c r="K696" s="5">
        <v>1.0</v>
      </c>
      <c r="L696" s="2" t="s">
        <v>2221</v>
      </c>
      <c r="M696" s="6" t="b">
        <v>1</v>
      </c>
      <c r="N696" s="2" t="s">
        <v>2612</v>
      </c>
      <c r="O696" s="2" t="s">
        <v>2223</v>
      </c>
      <c r="P696" s="2" t="s">
        <v>2224</v>
      </c>
      <c r="Q696" s="2" t="s">
        <v>2225</v>
      </c>
      <c r="R696" s="2" t="s">
        <v>2226</v>
      </c>
      <c r="S696" s="2" t="s">
        <v>2613</v>
      </c>
      <c r="T696" s="2" t="s">
        <v>2286</v>
      </c>
      <c r="U696" s="2" t="s">
        <v>322</v>
      </c>
      <c r="V696" s="2" t="s">
        <v>2254</v>
      </c>
      <c r="W696" s="2" t="s">
        <v>2228</v>
      </c>
      <c r="X696" s="2" t="s">
        <v>2614</v>
      </c>
      <c r="Y696" s="2" t="s">
        <v>2615</v>
      </c>
    </row>
    <row r="697">
      <c r="A697" s="1" t="b">
        <v>0</v>
      </c>
      <c r="B697" s="1"/>
      <c r="C697" s="1" t="s">
        <v>243</v>
      </c>
      <c r="D697" s="1"/>
      <c r="E697" s="1"/>
      <c r="F697" s="1"/>
      <c r="G697" s="2" t="s">
        <v>2218</v>
      </c>
      <c r="H697" s="5">
        <v>1.0</v>
      </c>
      <c r="I697" s="4" t="s">
        <v>2616</v>
      </c>
      <c r="J697" s="2" t="s">
        <v>2617</v>
      </c>
      <c r="K697" s="5">
        <v>1.0</v>
      </c>
      <c r="L697" s="2" t="s">
        <v>2221</v>
      </c>
      <c r="M697" s="6" t="b">
        <v>1</v>
      </c>
      <c r="N697" s="2" t="s">
        <v>2618</v>
      </c>
      <c r="O697" s="2" t="s">
        <v>2223</v>
      </c>
      <c r="P697" s="2" t="s">
        <v>2224</v>
      </c>
      <c r="Q697" s="2" t="s">
        <v>2225</v>
      </c>
      <c r="R697" s="2" t="s">
        <v>2226</v>
      </c>
      <c r="S697" s="2" t="s">
        <v>2619</v>
      </c>
      <c r="T697" s="2" t="s">
        <v>2273</v>
      </c>
      <c r="U697" s="2" t="s">
        <v>322</v>
      </c>
      <c r="V697" s="2" t="s">
        <v>2254</v>
      </c>
      <c r="W697" s="2" t="s">
        <v>2228</v>
      </c>
      <c r="X697" s="2" t="s">
        <v>2619</v>
      </c>
      <c r="Y697" s="2" t="s">
        <v>2620</v>
      </c>
    </row>
    <row r="698">
      <c r="A698" s="1" t="b">
        <v>0</v>
      </c>
      <c r="B698" s="1"/>
      <c r="C698" s="1" t="s">
        <v>243</v>
      </c>
      <c r="D698" s="1"/>
      <c r="E698" s="1"/>
      <c r="F698" s="1"/>
      <c r="G698" s="2" t="s">
        <v>2218</v>
      </c>
      <c r="H698" s="5">
        <v>1.0</v>
      </c>
      <c r="I698" s="4" t="s">
        <v>2621</v>
      </c>
      <c r="J698" s="2" t="s">
        <v>2622</v>
      </c>
      <c r="K698" s="5">
        <v>1.0</v>
      </c>
      <c r="L698" s="2" t="s">
        <v>2221</v>
      </c>
      <c r="M698" s="6" t="b">
        <v>1</v>
      </c>
      <c r="N698" s="2" t="s">
        <v>2623</v>
      </c>
      <c r="O698" s="2" t="s">
        <v>2223</v>
      </c>
      <c r="P698" s="2" t="s">
        <v>2224</v>
      </c>
      <c r="Q698" s="2" t="s">
        <v>2225</v>
      </c>
      <c r="R698" s="2" t="s">
        <v>2226</v>
      </c>
      <c r="S698" s="2" t="s">
        <v>2624</v>
      </c>
      <c r="T698" s="2" t="s">
        <v>2286</v>
      </c>
      <c r="U698" s="2" t="s">
        <v>322</v>
      </c>
      <c r="V698" s="2" t="s">
        <v>2254</v>
      </c>
      <c r="W698" s="2" t="s">
        <v>2228</v>
      </c>
      <c r="X698" s="2" t="s">
        <v>2624</v>
      </c>
      <c r="Y698" s="2" t="s">
        <v>2352</v>
      </c>
    </row>
    <row r="699">
      <c r="A699" s="1" t="b">
        <v>0</v>
      </c>
      <c r="B699" s="1"/>
      <c r="C699" s="1" t="s">
        <v>243</v>
      </c>
      <c r="D699" s="1"/>
      <c r="E699" s="1"/>
      <c r="F699" s="1"/>
      <c r="G699" s="2" t="s">
        <v>2218</v>
      </c>
      <c r="H699" s="5">
        <v>1.0</v>
      </c>
      <c r="I699" s="4" t="s">
        <v>2625</v>
      </c>
      <c r="J699" s="2" t="s">
        <v>2626</v>
      </c>
      <c r="K699" s="5">
        <v>1.0</v>
      </c>
      <c r="L699" s="2" t="s">
        <v>2221</v>
      </c>
      <c r="M699" s="6" t="b">
        <v>1</v>
      </c>
      <c r="N699" s="2" t="s">
        <v>2627</v>
      </c>
      <c r="O699" s="2" t="s">
        <v>2223</v>
      </c>
      <c r="P699" s="2" t="s">
        <v>2224</v>
      </c>
      <c r="Q699" s="2" t="s">
        <v>2225</v>
      </c>
      <c r="R699" s="2" t="s">
        <v>2226</v>
      </c>
      <c r="S699" s="2" t="s">
        <v>2628</v>
      </c>
      <c r="T699" s="2" t="s">
        <v>2286</v>
      </c>
      <c r="U699" s="2" t="s">
        <v>322</v>
      </c>
      <c r="V699" s="2" t="s">
        <v>2254</v>
      </c>
      <c r="W699" s="2" t="s">
        <v>2228</v>
      </c>
      <c r="X699" s="2" t="s">
        <v>2628</v>
      </c>
      <c r="Y699" s="2" t="s">
        <v>2629</v>
      </c>
    </row>
    <row r="700">
      <c r="A700" s="1" t="b">
        <v>0</v>
      </c>
      <c r="B700" s="1"/>
      <c r="C700" s="1" t="s">
        <v>243</v>
      </c>
      <c r="D700" s="1"/>
      <c r="E700" s="1"/>
      <c r="F700" s="1"/>
      <c r="G700" s="2" t="s">
        <v>2218</v>
      </c>
      <c r="H700" s="5">
        <v>1.0</v>
      </c>
      <c r="I700" s="4" t="s">
        <v>2630</v>
      </c>
      <c r="J700" s="2" t="s">
        <v>2631</v>
      </c>
      <c r="K700" s="5">
        <v>1.0</v>
      </c>
      <c r="L700" s="2" t="s">
        <v>2221</v>
      </c>
      <c r="M700" s="6" t="b">
        <v>1</v>
      </c>
      <c r="N700" s="2" t="s">
        <v>2632</v>
      </c>
      <c r="O700" s="2" t="s">
        <v>2223</v>
      </c>
      <c r="P700" s="2" t="s">
        <v>2224</v>
      </c>
      <c r="Q700" s="2" t="s">
        <v>2225</v>
      </c>
      <c r="R700" s="2" t="s">
        <v>2226</v>
      </c>
      <c r="S700" s="2" t="s">
        <v>2633</v>
      </c>
      <c r="T700" s="2" t="s">
        <v>2286</v>
      </c>
      <c r="U700" s="2" t="s">
        <v>322</v>
      </c>
      <c r="V700" s="2" t="s">
        <v>2254</v>
      </c>
      <c r="W700" s="2" t="s">
        <v>2228</v>
      </c>
      <c r="X700" s="2" t="s">
        <v>2634</v>
      </c>
      <c r="Y700" s="2" t="s">
        <v>2635</v>
      </c>
    </row>
    <row r="701">
      <c r="A701" s="1" t="b">
        <v>0</v>
      </c>
      <c r="B701" s="1"/>
      <c r="C701" s="1" t="s">
        <v>243</v>
      </c>
      <c r="D701" s="1"/>
      <c r="E701" s="1"/>
      <c r="F701" s="1"/>
      <c r="G701" s="2" t="s">
        <v>2218</v>
      </c>
      <c r="H701" s="5">
        <v>1.0</v>
      </c>
      <c r="I701" s="4" t="s">
        <v>2636</v>
      </c>
      <c r="J701" s="2" t="s">
        <v>2637</v>
      </c>
      <c r="K701" s="5">
        <v>1.0</v>
      </c>
      <c r="L701" s="2" t="s">
        <v>2221</v>
      </c>
      <c r="M701" s="6" t="b">
        <v>1</v>
      </c>
      <c r="N701" s="2" t="s">
        <v>2638</v>
      </c>
      <c r="O701" s="2" t="s">
        <v>2223</v>
      </c>
      <c r="P701" s="2" t="s">
        <v>2224</v>
      </c>
      <c r="Q701" s="2" t="s">
        <v>2225</v>
      </c>
      <c r="R701" s="2" t="s">
        <v>2226</v>
      </c>
      <c r="S701" s="2" t="s">
        <v>2639</v>
      </c>
      <c r="T701" s="2" t="s">
        <v>2273</v>
      </c>
      <c r="U701" s="2" t="s">
        <v>322</v>
      </c>
      <c r="V701" s="2" t="s">
        <v>2254</v>
      </c>
      <c r="W701" s="2" t="s">
        <v>2228</v>
      </c>
      <c r="X701" s="2" t="s">
        <v>2639</v>
      </c>
      <c r="Y701" s="2" t="s">
        <v>2640</v>
      </c>
    </row>
    <row r="702">
      <c r="A702" s="1" t="b">
        <v>0</v>
      </c>
      <c r="B702" s="1"/>
      <c r="C702" s="1" t="s">
        <v>243</v>
      </c>
      <c r="D702" s="1"/>
      <c r="E702" s="1"/>
      <c r="F702" s="1"/>
      <c r="G702" s="2" t="s">
        <v>2218</v>
      </c>
      <c r="H702" s="5">
        <v>1.0</v>
      </c>
      <c r="I702" s="4" t="s">
        <v>2641</v>
      </c>
      <c r="J702" s="2" t="s">
        <v>2642</v>
      </c>
      <c r="K702" s="5">
        <v>1.0</v>
      </c>
      <c r="L702" s="2" t="s">
        <v>2221</v>
      </c>
      <c r="M702" s="6" t="b">
        <v>1</v>
      </c>
      <c r="N702" s="2" t="s">
        <v>2643</v>
      </c>
      <c r="O702" s="2" t="s">
        <v>2223</v>
      </c>
      <c r="P702" s="2" t="s">
        <v>2224</v>
      </c>
      <c r="Q702" s="2" t="s">
        <v>2225</v>
      </c>
      <c r="R702" s="2" t="s">
        <v>2226</v>
      </c>
      <c r="S702" s="2" t="s">
        <v>2644</v>
      </c>
      <c r="U702" s="2" t="s">
        <v>322</v>
      </c>
      <c r="V702" s="2" t="s">
        <v>2254</v>
      </c>
      <c r="W702" s="2" t="s">
        <v>2228</v>
      </c>
      <c r="X702" s="2" t="s">
        <v>2644</v>
      </c>
      <c r="Y702" s="2" t="s">
        <v>2645</v>
      </c>
    </row>
    <row r="703">
      <c r="A703" s="1" t="b">
        <v>0</v>
      </c>
      <c r="B703" s="1"/>
      <c r="C703" s="1" t="s">
        <v>243</v>
      </c>
      <c r="D703" s="1"/>
      <c r="E703" s="1"/>
      <c r="F703" s="1"/>
      <c r="G703" s="2" t="s">
        <v>2218</v>
      </c>
      <c r="H703" s="5">
        <v>1.0</v>
      </c>
      <c r="I703" s="4" t="s">
        <v>2646</v>
      </c>
      <c r="J703" s="2" t="s">
        <v>2647</v>
      </c>
      <c r="K703" s="5">
        <v>1.0</v>
      </c>
      <c r="L703" s="2" t="s">
        <v>2221</v>
      </c>
      <c r="M703" s="6" t="b">
        <v>1</v>
      </c>
      <c r="N703" s="2" t="s">
        <v>2648</v>
      </c>
      <c r="O703" s="2" t="s">
        <v>2223</v>
      </c>
      <c r="P703" s="2" t="s">
        <v>2224</v>
      </c>
      <c r="Q703" s="2" t="s">
        <v>2225</v>
      </c>
      <c r="R703" s="2" t="s">
        <v>2226</v>
      </c>
      <c r="S703" s="2" t="s">
        <v>2649</v>
      </c>
      <c r="T703" s="2" t="s">
        <v>2273</v>
      </c>
      <c r="U703" s="2" t="s">
        <v>322</v>
      </c>
      <c r="V703" s="2" t="s">
        <v>2254</v>
      </c>
      <c r="W703" s="2" t="s">
        <v>2228</v>
      </c>
      <c r="X703" s="2" t="s">
        <v>2649</v>
      </c>
      <c r="Y703" s="2" t="s">
        <v>2650</v>
      </c>
    </row>
    <row r="704">
      <c r="A704" s="1" t="b">
        <v>0</v>
      </c>
      <c r="B704" s="1"/>
      <c r="C704" s="1" t="s">
        <v>243</v>
      </c>
      <c r="D704" s="1"/>
      <c r="E704" s="1"/>
      <c r="F704" s="1"/>
      <c r="G704" s="2" t="s">
        <v>2218</v>
      </c>
      <c r="H704" s="5">
        <v>1.0</v>
      </c>
      <c r="I704" s="4" t="s">
        <v>2651</v>
      </c>
      <c r="J704" s="2" t="s">
        <v>2652</v>
      </c>
      <c r="K704" s="5">
        <v>1.0</v>
      </c>
      <c r="L704" s="2" t="s">
        <v>2221</v>
      </c>
      <c r="M704" s="6" t="b">
        <v>1</v>
      </c>
      <c r="N704" s="2" t="s">
        <v>2653</v>
      </c>
      <c r="O704" s="2" t="s">
        <v>2223</v>
      </c>
      <c r="P704" s="2" t="s">
        <v>2224</v>
      </c>
      <c r="Q704" s="2" t="s">
        <v>2225</v>
      </c>
      <c r="R704" s="2" t="s">
        <v>2226</v>
      </c>
      <c r="S704" s="2" t="s">
        <v>2654</v>
      </c>
      <c r="T704" s="2" t="s">
        <v>2286</v>
      </c>
      <c r="U704" s="2" t="s">
        <v>322</v>
      </c>
      <c r="V704" s="2" t="s">
        <v>2254</v>
      </c>
      <c r="W704" s="2" t="s">
        <v>2228</v>
      </c>
      <c r="X704" s="2" t="s">
        <v>2655</v>
      </c>
      <c r="Y704" s="2" t="s">
        <v>2656</v>
      </c>
    </row>
    <row r="705">
      <c r="A705" s="1" t="b">
        <v>0</v>
      </c>
      <c r="B705" s="1"/>
      <c r="C705" s="1" t="s">
        <v>243</v>
      </c>
      <c r="D705" s="1"/>
      <c r="E705" s="1"/>
      <c r="F705" s="1"/>
      <c r="G705" s="2" t="s">
        <v>2218</v>
      </c>
      <c r="H705" s="5">
        <v>1.0</v>
      </c>
      <c r="I705" s="4" t="s">
        <v>2657</v>
      </c>
      <c r="J705" s="2" t="s">
        <v>2658</v>
      </c>
      <c r="K705" s="5">
        <v>1.0</v>
      </c>
      <c r="L705" s="2" t="s">
        <v>2221</v>
      </c>
      <c r="M705" s="6" t="b">
        <v>1</v>
      </c>
      <c r="N705" s="2" t="s">
        <v>2659</v>
      </c>
      <c r="O705" s="2" t="s">
        <v>2223</v>
      </c>
      <c r="P705" s="2" t="s">
        <v>2224</v>
      </c>
      <c r="Q705" s="2" t="s">
        <v>2225</v>
      </c>
      <c r="R705" s="2" t="s">
        <v>2226</v>
      </c>
      <c r="S705" s="2" t="s">
        <v>2660</v>
      </c>
      <c r="T705" s="2" t="s">
        <v>2286</v>
      </c>
      <c r="U705" s="2" t="s">
        <v>322</v>
      </c>
      <c r="V705" s="2" t="s">
        <v>2254</v>
      </c>
      <c r="W705" s="2" t="s">
        <v>2228</v>
      </c>
      <c r="X705" s="2" t="s">
        <v>2660</v>
      </c>
      <c r="Y705" s="2" t="s">
        <v>2352</v>
      </c>
    </row>
    <row r="706">
      <c r="A706" s="1" t="b">
        <v>0</v>
      </c>
      <c r="B706" s="1"/>
      <c r="C706" s="1" t="s">
        <v>243</v>
      </c>
      <c r="D706" s="1"/>
      <c r="E706" s="1"/>
      <c r="F706" s="1"/>
      <c r="G706" s="2" t="s">
        <v>2218</v>
      </c>
      <c r="H706" s="5">
        <v>1.0</v>
      </c>
      <c r="I706" s="4" t="s">
        <v>2661</v>
      </c>
      <c r="J706" s="2" t="s">
        <v>2662</v>
      </c>
      <c r="K706" s="5">
        <v>1.0</v>
      </c>
      <c r="L706" s="2" t="s">
        <v>2221</v>
      </c>
      <c r="M706" s="6" t="b">
        <v>1</v>
      </c>
      <c r="N706" s="2" t="s">
        <v>2663</v>
      </c>
      <c r="O706" s="2" t="s">
        <v>2223</v>
      </c>
      <c r="P706" s="2" t="s">
        <v>2224</v>
      </c>
      <c r="Q706" s="2" t="s">
        <v>2225</v>
      </c>
      <c r="R706" s="2" t="s">
        <v>2226</v>
      </c>
      <c r="S706" s="2" t="s">
        <v>2664</v>
      </c>
      <c r="T706" s="2" t="s">
        <v>2273</v>
      </c>
      <c r="U706" s="2" t="s">
        <v>322</v>
      </c>
      <c r="V706" s="2" t="s">
        <v>2254</v>
      </c>
      <c r="W706" s="2" t="s">
        <v>2228</v>
      </c>
      <c r="X706" s="2" t="s">
        <v>2665</v>
      </c>
      <c r="Y706" s="2" t="s">
        <v>2666</v>
      </c>
    </row>
    <row r="707">
      <c r="A707" s="1" t="b">
        <v>0</v>
      </c>
      <c r="B707" s="1"/>
      <c r="C707" s="1" t="s">
        <v>243</v>
      </c>
      <c r="D707" s="1"/>
      <c r="E707" s="1"/>
      <c r="F707" s="1"/>
      <c r="G707" s="2" t="s">
        <v>2218</v>
      </c>
      <c r="H707" s="5">
        <v>1.0</v>
      </c>
      <c r="I707" s="4" t="s">
        <v>2667</v>
      </c>
      <c r="J707" s="2" t="s">
        <v>2668</v>
      </c>
      <c r="K707" s="5">
        <v>1.0</v>
      </c>
      <c r="L707" s="2" t="s">
        <v>2221</v>
      </c>
      <c r="M707" s="6" t="b">
        <v>1</v>
      </c>
      <c r="N707" s="2" t="s">
        <v>2669</v>
      </c>
      <c r="O707" s="2" t="s">
        <v>2223</v>
      </c>
      <c r="P707" s="2" t="s">
        <v>2224</v>
      </c>
      <c r="Q707" s="2" t="s">
        <v>2225</v>
      </c>
      <c r="R707" s="2" t="s">
        <v>2226</v>
      </c>
      <c r="S707" s="2" t="s">
        <v>2670</v>
      </c>
      <c r="T707" s="2" t="s">
        <v>2286</v>
      </c>
      <c r="U707" s="2" t="s">
        <v>322</v>
      </c>
      <c r="V707" s="2" t="s">
        <v>2254</v>
      </c>
      <c r="W707" s="2" t="s">
        <v>2228</v>
      </c>
      <c r="X707" s="2" t="s">
        <v>2670</v>
      </c>
      <c r="Y707" s="2" t="s">
        <v>2671</v>
      </c>
    </row>
    <row r="708">
      <c r="A708" s="1" t="b">
        <v>0</v>
      </c>
      <c r="B708" s="1"/>
      <c r="C708" s="1" t="s">
        <v>243</v>
      </c>
      <c r="D708" s="1"/>
      <c r="E708" s="1"/>
      <c r="F708" s="1"/>
      <c r="G708" s="2" t="s">
        <v>2218</v>
      </c>
      <c r="H708" s="5">
        <v>1.0</v>
      </c>
      <c r="I708" s="4" t="s">
        <v>2672</v>
      </c>
      <c r="J708" s="2" t="s">
        <v>2673</v>
      </c>
      <c r="K708" s="5">
        <v>1.0</v>
      </c>
      <c r="L708" s="2" t="s">
        <v>2221</v>
      </c>
      <c r="M708" s="6" t="b">
        <v>1</v>
      </c>
      <c r="N708" s="2" t="s">
        <v>2674</v>
      </c>
      <c r="O708" s="2" t="s">
        <v>2223</v>
      </c>
      <c r="P708" s="2" t="s">
        <v>2224</v>
      </c>
      <c r="Q708" s="2" t="s">
        <v>2225</v>
      </c>
      <c r="R708" s="2" t="s">
        <v>2226</v>
      </c>
      <c r="S708" s="2" t="s">
        <v>2675</v>
      </c>
      <c r="T708" s="2" t="s">
        <v>2273</v>
      </c>
      <c r="U708" s="2" t="s">
        <v>322</v>
      </c>
      <c r="V708" s="2" t="s">
        <v>2254</v>
      </c>
      <c r="W708" s="2" t="s">
        <v>2228</v>
      </c>
      <c r="X708" s="2" t="s">
        <v>2676</v>
      </c>
      <c r="Y708" s="2" t="s">
        <v>2677</v>
      </c>
    </row>
    <row r="709">
      <c r="A709" s="1" t="b">
        <v>0</v>
      </c>
      <c r="B709" s="1"/>
      <c r="C709" s="1" t="s">
        <v>243</v>
      </c>
      <c r="D709" s="1"/>
      <c r="E709" s="1"/>
      <c r="F709" s="1"/>
      <c r="G709" s="2" t="s">
        <v>2218</v>
      </c>
      <c r="H709" s="5">
        <v>1.0</v>
      </c>
      <c r="I709" s="4" t="s">
        <v>2678</v>
      </c>
      <c r="J709" s="2" t="s">
        <v>2679</v>
      </c>
      <c r="K709" s="5">
        <v>1.0</v>
      </c>
      <c r="L709" s="2" t="s">
        <v>2221</v>
      </c>
      <c r="M709" s="6" t="b">
        <v>1</v>
      </c>
      <c r="N709" s="2" t="s">
        <v>2680</v>
      </c>
      <c r="O709" s="2" t="s">
        <v>2223</v>
      </c>
      <c r="P709" s="2" t="s">
        <v>2224</v>
      </c>
      <c r="Q709" s="2" t="s">
        <v>2225</v>
      </c>
      <c r="R709" s="2" t="s">
        <v>2226</v>
      </c>
      <c r="S709" s="2" t="s">
        <v>2681</v>
      </c>
      <c r="T709" s="2" t="s">
        <v>2286</v>
      </c>
      <c r="U709" s="2" t="s">
        <v>322</v>
      </c>
      <c r="V709" s="2" t="s">
        <v>2254</v>
      </c>
      <c r="W709" s="2" t="s">
        <v>2228</v>
      </c>
      <c r="X709" s="2" t="s">
        <v>2682</v>
      </c>
      <c r="Y709" s="2" t="s">
        <v>2347</v>
      </c>
    </row>
    <row r="710">
      <c r="A710" s="1" t="b">
        <v>0</v>
      </c>
      <c r="B710" s="1"/>
      <c r="C710" s="1" t="s">
        <v>243</v>
      </c>
      <c r="D710" s="1"/>
      <c r="E710" s="1"/>
      <c r="F710" s="1"/>
      <c r="G710" s="2" t="s">
        <v>2218</v>
      </c>
      <c r="H710" s="5">
        <v>1.0</v>
      </c>
      <c r="I710" s="4" t="s">
        <v>2683</v>
      </c>
      <c r="J710" s="2" t="s">
        <v>2684</v>
      </c>
      <c r="K710" s="5">
        <v>1.0</v>
      </c>
      <c r="L710" s="2" t="s">
        <v>2221</v>
      </c>
      <c r="M710" s="6" t="b">
        <v>1</v>
      </c>
      <c r="N710" s="2" t="s">
        <v>2685</v>
      </c>
      <c r="O710" s="2" t="s">
        <v>2223</v>
      </c>
      <c r="P710" s="2" t="s">
        <v>2224</v>
      </c>
      <c r="Q710" s="2" t="s">
        <v>2225</v>
      </c>
      <c r="R710" s="2" t="s">
        <v>2226</v>
      </c>
      <c r="S710" s="2" t="s">
        <v>2686</v>
      </c>
      <c r="T710" s="2" t="s">
        <v>2286</v>
      </c>
      <c r="U710" s="2" t="s">
        <v>322</v>
      </c>
      <c r="V710" s="2" t="s">
        <v>2254</v>
      </c>
      <c r="W710" s="2" t="s">
        <v>2228</v>
      </c>
      <c r="X710" s="2" t="s">
        <v>2687</v>
      </c>
      <c r="Y710" s="2" t="s">
        <v>2428</v>
      </c>
    </row>
    <row r="711">
      <c r="A711" s="1" t="b">
        <v>0</v>
      </c>
      <c r="B711" s="1"/>
      <c r="C711" s="1" t="s">
        <v>243</v>
      </c>
      <c r="D711" s="1"/>
      <c r="E711" s="1"/>
      <c r="F711" s="1"/>
      <c r="G711" s="2" t="s">
        <v>2218</v>
      </c>
      <c r="H711" s="5">
        <v>1.0</v>
      </c>
      <c r="I711" s="4" t="s">
        <v>2688</v>
      </c>
      <c r="J711" s="2" t="s">
        <v>2689</v>
      </c>
      <c r="K711" s="5">
        <v>1.0</v>
      </c>
      <c r="L711" s="2" t="s">
        <v>2221</v>
      </c>
      <c r="M711" s="6" t="b">
        <v>1</v>
      </c>
      <c r="N711" s="2" t="s">
        <v>2690</v>
      </c>
      <c r="O711" s="2" t="s">
        <v>2223</v>
      </c>
      <c r="P711" s="2" t="s">
        <v>2224</v>
      </c>
      <c r="Q711" s="2" t="s">
        <v>2225</v>
      </c>
      <c r="R711" s="2" t="s">
        <v>2226</v>
      </c>
      <c r="S711" s="2" t="s">
        <v>2691</v>
      </c>
      <c r="T711" s="2" t="s">
        <v>2286</v>
      </c>
      <c r="U711" s="2" t="s">
        <v>322</v>
      </c>
      <c r="V711" s="2" t="s">
        <v>2254</v>
      </c>
      <c r="W711" s="2" t="s">
        <v>2228</v>
      </c>
      <c r="X711" s="2" t="s">
        <v>2692</v>
      </c>
      <c r="Y711" s="2" t="s">
        <v>2693</v>
      </c>
    </row>
    <row r="712">
      <c r="A712" s="1" t="b">
        <v>0</v>
      </c>
      <c r="B712" s="1"/>
      <c r="C712" s="1" t="s">
        <v>243</v>
      </c>
      <c r="D712" s="1"/>
      <c r="E712" s="1"/>
      <c r="F712" s="1"/>
      <c r="G712" s="2" t="s">
        <v>2218</v>
      </c>
      <c r="H712" s="5">
        <v>1.0</v>
      </c>
      <c r="I712" s="4" t="s">
        <v>2694</v>
      </c>
      <c r="J712" s="2" t="s">
        <v>2695</v>
      </c>
      <c r="K712" s="5">
        <v>1.0</v>
      </c>
      <c r="L712" s="2" t="s">
        <v>2221</v>
      </c>
      <c r="M712" s="6" t="b">
        <v>1</v>
      </c>
      <c r="N712" s="2" t="s">
        <v>2696</v>
      </c>
      <c r="O712" s="2" t="s">
        <v>2223</v>
      </c>
      <c r="P712" s="2" t="s">
        <v>2224</v>
      </c>
      <c r="Q712" s="2" t="s">
        <v>2225</v>
      </c>
      <c r="R712" s="2" t="s">
        <v>2226</v>
      </c>
      <c r="S712" s="2" t="s">
        <v>2697</v>
      </c>
      <c r="T712" s="2" t="s">
        <v>2286</v>
      </c>
      <c r="U712" s="2" t="s">
        <v>322</v>
      </c>
      <c r="V712" s="2" t="s">
        <v>2254</v>
      </c>
      <c r="W712" s="2" t="s">
        <v>2228</v>
      </c>
      <c r="X712" s="2" t="s">
        <v>2697</v>
      </c>
      <c r="Y712" s="2" t="s">
        <v>2489</v>
      </c>
    </row>
    <row r="713">
      <c r="A713" s="1" t="b">
        <v>0</v>
      </c>
      <c r="B713" s="1"/>
      <c r="C713" s="1" t="s">
        <v>243</v>
      </c>
      <c r="D713" s="1"/>
      <c r="E713" s="1"/>
      <c r="F713" s="1"/>
      <c r="G713" s="2" t="s">
        <v>2218</v>
      </c>
      <c r="H713" s="5">
        <v>1.0</v>
      </c>
      <c r="I713" s="4" t="s">
        <v>2698</v>
      </c>
      <c r="J713" s="2" t="s">
        <v>2699</v>
      </c>
      <c r="K713" s="5">
        <v>1.0</v>
      </c>
      <c r="L713" s="2" t="s">
        <v>2221</v>
      </c>
      <c r="M713" s="6" t="b">
        <v>1</v>
      </c>
      <c r="N713" s="2" t="s">
        <v>2700</v>
      </c>
      <c r="O713" s="2" t="s">
        <v>2223</v>
      </c>
      <c r="P713" s="2" t="s">
        <v>2224</v>
      </c>
      <c r="Q713" s="2" t="s">
        <v>2225</v>
      </c>
      <c r="R713" s="2" t="s">
        <v>2226</v>
      </c>
      <c r="S713" s="2" t="s">
        <v>2701</v>
      </c>
      <c r="U713" s="2" t="s">
        <v>322</v>
      </c>
      <c r="V713" s="2" t="s">
        <v>2254</v>
      </c>
      <c r="W713" s="2" t="s">
        <v>2228</v>
      </c>
      <c r="X713" s="2" t="s">
        <v>2701</v>
      </c>
      <c r="Y713" s="2" t="s">
        <v>2702</v>
      </c>
    </row>
    <row r="714">
      <c r="A714" s="1" t="b">
        <v>0</v>
      </c>
      <c r="B714" s="1"/>
      <c r="C714" s="1" t="s">
        <v>243</v>
      </c>
      <c r="D714" s="1"/>
      <c r="E714" s="1"/>
      <c r="F714" s="1"/>
      <c r="G714" s="2" t="s">
        <v>2218</v>
      </c>
      <c r="H714" s="5">
        <v>1.0</v>
      </c>
      <c r="I714" s="4" t="s">
        <v>2703</v>
      </c>
      <c r="J714" s="2" t="s">
        <v>2704</v>
      </c>
      <c r="K714" s="5">
        <v>1.0</v>
      </c>
      <c r="L714" s="2" t="s">
        <v>2221</v>
      </c>
      <c r="M714" s="6" t="b">
        <v>1</v>
      </c>
      <c r="N714" s="2" t="s">
        <v>2705</v>
      </c>
      <c r="O714" s="2" t="s">
        <v>2223</v>
      </c>
      <c r="P714" s="2" t="s">
        <v>2224</v>
      </c>
      <c r="Q714" s="2" t="s">
        <v>2225</v>
      </c>
      <c r="R714" s="2" t="s">
        <v>2226</v>
      </c>
      <c r="S714" s="2" t="s">
        <v>2706</v>
      </c>
      <c r="T714" s="2" t="s">
        <v>2273</v>
      </c>
      <c r="U714" s="2" t="s">
        <v>322</v>
      </c>
      <c r="V714" s="2" t="s">
        <v>2254</v>
      </c>
      <c r="W714" s="2" t="s">
        <v>2228</v>
      </c>
      <c r="X714" s="2" t="s">
        <v>2706</v>
      </c>
      <c r="Y714" s="2" t="s">
        <v>2707</v>
      </c>
    </row>
    <row r="715">
      <c r="A715" s="1" t="b">
        <v>0</v>
      </c>
      <c r="B715" s="1"/>
      <c r="C715" s="1" t="s">
        <v>243</v>
      </c>
      <c r="D715" s="1"/>
      <c r="E715" s="1"/>
      <c r="F715" s="1"/>
      <c r="G715" s="2" t="s">
        <v>2218</v>
      </c>
      <c r="H715" s="5">
        <v>1.0</v>
      </c>
      <c r="I715" s="4" t="s">
        <v>2708</v>
      </c>
      <c r="J715" s="2" t="s">
        <v>2709</v>
      </c>
      <c r="K715" s="5">
        <v>1.0</v>
      </c>
      <c r="L715" s="2" t="s">
        <v>2221</v>
      </c>
      <c r="M715" s="6" t="b">
        <v>1</v>
      </c>
      <c r="N715" s="2" t="s">
        <v>2710</v>
      </c>
      <c r="O715" s="2" t="s">
        <v>2223</v>
      </c>
      <c r="P715" s="2" t="s">
        <v>2224</v>
      </c>
      <c r="Q715" s="2" t="s">
        <v>2225</v>
      </c>
      <c r="R715" s="2" t="s">
        <v>2226</v>
      </c>
      <c r="S715" s="2" t="s">
        <v>2711</v>
      </c>
      <c r="T715" s="2" t="s">
        <v>2286</v>
      </c>
      <c r="U715" s="2" t="s">
        <v>322</v>
      </c>
      <c r="V715" s="2" t="s">
        <v>2254</v>
      </c>
      <c r="W715" s="2" t="s">
        <v>2228</v>
      </c>
      <c r="X715" s="2" t="s">
        <v>2712</v>
      </c>
      <c r="Y715" s="2" t="s">
        <v>2713</v>
      </c>
    </row>
    <row r="716">
      <c r="A716" s="1" t="b">
        <v>0</v>
      </c>
      <c r="B716" s="1"/>
      <c r="C716" s="1" t="s">
        <v>243</v>
      </c>
      <c r="D716" s="1"/>
      <c r="E716" s="1"/>
      <c r="F716" s="1"/>
      <c r="G716" s="2" t="s">
        <v>2218</v>
      </c>
      <c r="H716" s="5">
        <v>1.0</v>
      </c>
      <c r="I716" s="4" t="s">
        <v>2714</v>
      </c>
      <c r="J716" s="2" t="s">
        <v>2715</v>
      </c>
      <c r="K716" s="5">
        <v>1.0</v>
      </c>
      <c r="L716" s="2" t="s">
        <v>2221</v>
      </c>
      <c r="M716" s="6" t="b">
        <v>1</v>
      </c>
      <c r="N716" s="2" t="s">
        <v>2716</v>
      </c>
      <c r="O716" s="2" t="s">
        <v>2223</v>
      </c>
      <c r="P716" s="2" t="s">
        <v>2224</v>
      </c>
      <c r="Q716" s="2" t="s">
        <v>2225</v>
      </c>
      <c r="R716" s="2" t="s">
        <v>2226</v>
      </c>
      <c r="S716" s="2" t="s">
        <v>2717</v>
      </c>
      <c r="T716" s="2" t="s">
        <v>2273</v>
      </c>
      <c r="U716" s="2" t="s">
        <v>322</v>
      </c>
      <c r="V716" s="2" t="s">
        <v>2254</v>
      </c>
      <c r="W716" s="2" t="s">
        <v>2228</v>
      </c>
      <c r="X716" s="2" t="s">
        <v>2717</v>
      </c>
      <c r="Y716" s="2" t="s">
        <v>2718</v>
      </c>
    </row>
    <row r="717">
      <c r="A717" s="1" t="b">
        <v>0</v>
      </c>
      <c r="B717" s="1"/>
      <c r="C717" s="1" t="s">
        <v>243</v>
      </c>
      <c r="D717" s="1"/>
      <c r="E717" s="1"/>
      <c r="F717" s="1"/>
      <c r="G717" s="2" t="s">
        <v>2218</v>
      </c>
      <c r="H717" s="5">
        <v>1.0</v>
      </c>
      <c r="I717" s="4" t="s">
        <v>2719</v>
      </c>
      <c r="J717" s="2" t="s">
        <v>2720</v>
      </c>
      <c r="K717" s="5">
        <v>1.0</v>
      </c>
      <c r="L717" s="2" t="s">
        <v>2221</v>
      </c>
      <c r="M717" s="6" t="b">
        <v>1</v>
      </c>
      <c r="N717" s="2" t="s">
        <v>2721</v>
      </c>
      <c r="O717" s="2" t="s">
        <v>2223</v>
      </c>
      <c r="P717" s="2" t="s">
        <v>2224</v>
      </c>
      <c r="Q717" s="2" t="s">
        <v>2225</v>
      </c>
      <c r="R717" s="2" t="s">
        <v>2226</v>
      </c>
      <c r="S717" s="2" t="s">
        <v>2722</v>
      </c>
      <c r="U717" s="2" t="s">
        <v>322</v>
      </c>
      <c r="V717" s="2" t="s">
        <v>2254</v>
      </c>
      <c r="W717" s="2" t="s">
        <v>2228</v>
      </c>
      <c r="X717" s="2" t="s">
        <v>2722</v>
      </c>
      <c r="Y717" s="2" t="s">
        <v>2537</v>
      </c>
    </row>
    <row r="718">
      <c r="A718" s="1" t="b">
        <v>0</v>
      </c>
      <c r="B718" s="1"/>
      <c r="C718" s="1" t="s">
        <v>243</v>
      </c>
      <c r="D718" s="1"/>
      <c r="E718" s="1"/>
      <c r="F718" s="1"/>
      <c r="G718" s="2" t="s">
        <v>2218</v>
      </c>
      <c r="H718" s="5">
        <v>1.0</v>
      </c>
      <c r="I718" s="4" t="s">
        <v>2723</v>
      </c>
      <c r="J718" s="2" t="s">
        <v>2724</v>
      </c>
      <c r="K718" s="5">
        <v>1.0</v>
      </c>
      <c r="L718" s="2" t="s">
        <v>2221</v>
      </c>
      <c r="M718" s="6" t="b">
        <v>1</v>
      </c>
      <c r="N718" s="2" t="s">
        <v>2725</v>
      </c>
      <c r="O718" s="2" t="s">
        <v>2223</v>
      </c>
      <c r="P718" s="2" t="s">
        <v>2224</v>
      </c>
      <c r="Q718" s="2" t="s">
        <v>2225</v>
      </c>
      <c r="R718" s="2" t="s">
        <v>2226</v>
      </c>
      <c r="S718" s="2" t="s">
        <v>2726</v>
      </c>
      <c r="T718" s="2" t="s">
        <v>2273</v>
      </c>
      <c r="U718" s="2" t="s">
        <v>322</v>
      </c>
      <c r="V718" s="2" t="s">
        <v>2254</v>
      </c>
      <c r="W718" s="2" t="s">
        <v>2228</v>
      </c>
      <c r="X718" s="2" t="s">
        <v>2726</v>
      </c>
      <c r="Y718" s="2" t="s">
        <v>2727</v>
      </c>
    </row>
    <row r="719">
      <c r="A719" s="1" t="b">
        <v>0</v>
      </c>
      <c r="B719" s="1"/>
      <c r="C719" s="1" t="s">
        <v>243</v>
      </c>
      <c r="D719" s="1"/>
      <c r="E719" s="1"/>
      <c r="F719" s="1"/>
      <c r="G719" s="2" t="s">
        <v>2218</v>
      </c>
      <c r="H719" s="5">
        <v>1.0</v>
      </c>
      <c r="I719" s="4" t="s">
        <v>2728</v>
      </c>
      <c r="J719" s="2" t="s">
        <v>2729</v>
      </c>
      <c r="K719" s="5">
        <v>1.0</v>
      </c>
      <c r="L719" s="2" t="s">
        <v>2221</v>
      </c>
      <c r="M719" s="6" t="b">
        <v>1</v>
      </c>
      <c r="N719" s="2" t="s">
        <v>2730</v>
      </c>
      <c r="O719" s="2" t="s">
        <v>2223</v>
      </c>
      <c r="P719" s="2" t="s">
        <v>2224</v>
      </c>
      <c r="Q719" s="2" t="s">
        <v>2225</v>
      </c>
      <c r="R719" s="2" t="s">
        <v>2226</v>
      </c>
      <c r="S719" s="2" t="s">
        <v>2731</v>
      </c>
      <c r="T719" s="2" t="s">
        <v>2333</v>
      </c>
      <c r="U719" s="2" t="s">
        <v>322</v>
      </c>
      <c r="V719" s="2" t="s">
        <v>2254</v>
      </c>
      <c r="W719" s="2" t="s">
        <v>2228</v>
      </c>
      <c r="X719" s="2" t="s">
        <v>2732</v>
      </c>
      <c r="Y719" s="2" t="s">
        <v>2733</v>
      </c>
    </row>
    <row r="720">
      <c r="A720" s="1" t="b">
        <v>0</v>
      </c>
      <c r="B720" s="1"/>
      <c r="C720" s="1" t="s">
        <v>243</v>
      </c>
      <c r="D720" s="1"/>
      <c r="E720" s="1"/>
      <c r="F720" s="1"/>
      <c r="G720" s="2" t="s">
        <v>2218</v>
      </c>
      <c r="H720" s="5">
        <v>1.0</v>
      </c>
      <c r="I720" s="4" t="s">
        <v>2734</v>
      </c>
      <c r="J720" s="2" t="s">
        <v>2735</v>
      </c>
      <c r="K720" s="5">
        <v>1.0</v>
      </c>
      <c r="L720" s="2" t="s">
        <v>2221</v>
      </c>
      <c r="M720" s="6" t="b">
        <v>1</v>
      </c>
      <c r="N720" s="2" t="s">
        <v>2736</v>
      </c>
      <c r="O720" s="2" t="s">
        <v>2223</v>
      </c>
      <c r="P720" s="2" t="s">
        <v>2224</v>
      </c>
      <c r="Q720" s="2" t="s">
        <v>2225</v>
      </c>
      <c r="R720" s="2" t="s">
        <v>2226</v>
      </c>
      <c r="S720" s="2" t="s">
        <v>2737</v>
      </c>
      <c r="T720" s="2" t="s">
        <v>2273</v>
      </c>
      <c r="U720" s="2" t="s">
        <v>322</v>
      </c>
      <c r="V720" s="2" t="s">
        <v>2254</v>
      </c>
      <c r="W720" s="2" t="s">
        <v>2228</v>
      </c>
      <c r="X720" s="2" t="s">
        <v>2738</v>
      </c>
      <c r="Y720" s="2" t="s">
        <v>2739</v>
      </c>
    </row>
    <row r="721">
      <c r="A721" s="1" t="b">
        <v>0</v>
      </c>
      <c r="B721" s="1"/>
      <c r="C721" s="1" t="s">
        <v>243</v>
      </c>
      <c r="D721" s="1"/>
      <c r="E721" s="1"/>
      <c r="F721" s="1"/>
      <c r="G721" s="2" t="s">
        <v>2218</v>
      </c>
      <c r="H721" s="5">
        <v>1.0</v>
      </c>
      <c r="I721" s="4" t="s">
        <v>2740</v>
      </c>
      <c r="J721" s="2" t="s">
        <v>2741</v>
      </c>
      <c r="K721" s="5">
        <v>1.0</v>
      </c>
      <c r="L721" s="2" t="s">
        <v>2221</v>
      </c>
      <c r="M721" s="6" t="b">
        <v>1</v>
      </c>
      <c r="N721" s="2" t="s">
        <v>2742</v>
      </c>
      <c r="O721" s="2" t="s">
        <v>2223</v>
      </c>
      <c r="P721" s="2" t="s">
        <v>2224</v>
      </c>
      <c r="Q721" s="2" t="s">
        <v>2225</v>
      </c>
      <c r="R721" s="2" t="s">
        <v>2226</v>
      </c>
      <c r="S721" s="2" t="s">
        <v>2743</v>
      </c>
      <c r="T721" s="2" t="s">
        <v>2273</v>
      </c>
      <c r="U721" s="2" t="s">
        <v>322</v>
      </c>
      <c r="V721" s="2" t="s">
        <v>2254</v>
      </c>
      <c r="W721" s="2" t="s">
        <v>2228</v>
      </c>
      <c r="X721" s="2" t="s">
        <v>2744</v>
      </c>
      <c r="Y721" s="2" t="s">
        <v>2305</v>
      </c>
    </row>
    <row r="722">
      <c r="A722" s="1" t="b">
        <v>0</v>
      </c>
      <c r="B722" s="1"/>
      <c r="C722" s="1" t="s">
        <v>243</v>
      </c>
      <c r="D722" s="1"/>
      <c r="E722" s="1"/>
      <c r="F722" s="1"/>
      <c r="G722" s="2" t="s">
        <v>2218</v>
      </c>
      <c r="H722" s="5">
        <v>1.0</v>
      </c>
      <c r="I722" s="4" t="s">
        <v>2745</v>
      </c>
      <c r="J722" s="2" t="s">
        <v>2746</v>
      </c>
      <c r="K722" s="5">
        <v>1.0</v>
      </c>
      <c r="L722" s="2" t="s">
        <v>2221</v>
      </c>
      <c r="M722" s="6" t="b">
        <v>1</v>
      </c>
      <c r="N722" s="2" t="s">
        <v>2747</v>
      </c>
      <c r="O722" s="2" t="s">
        <v>2223</v>
      </c>
      <c r="P722" s="2" t="s">
        <v>2224</v>
      </c>
      <c r="Q722" s="2" t="s">
        <v>2225</v>
      </c>
      <c r="R722" s="2" t="s">
        <v>2226</v>
      </c>
      <c r="S722" s="2" t="s">
        <v>2748</v>
      </c>
      <c r="T722" s="2" t="s">
        <v>2286</v>
      </c>
      <c r="U722" s="2" t="s">
        <v>322</v>
      </c>
      <c r="V722" s="2" t="s">
        <v>2254</v>
      </c>
      <c r="W722" s="2" t="s">
        <v>2228</v>
      </c>
      <c r="X722" s="2" t="s">
        <v>2748</v>
      </c>
      <c r="Y722" s="2" t="s">
        <v>2629</v>
      </c>
    </row>
    <row r="723">
      <c r="A723" s="1" t="b">
        <v>0</v>
      </c>
      <c r="B723" s="1"/>
      <c r="C723" s="1" t="s">
        <v>243</v>
      </c>
      <c r="D723" s="1"/>
      <c r="E723" s="1"/>
      <c r="F723" s="1"/>
      <c r="G723" s="2" t="s">
        <v>2218</v>
      </c>
      <c r="H723" s="5">
        <v>1.0</v>
      </c>
      <c r="I723" s="4" t="s">
        <v>2749</v>
      </c>
      <c r="J723" s="2" t="s">
        <v>2750</v>
      </c>
      <c r="K723" s="5">
        <v>1.0</v>
      </c>
      <c r="L723" s="2" t="s">
        <v>2221</v>
      </c>
      <c r="M723" s="6" t="b">
        <v>1</v>
      </c>
      <c r="N723" s="2" t="s">
        <v>2751</v>
      </c>
      <c r="O723" s="2" t="s">
        <v>2223</v>
      </c>
      <c r="P723" s="2" t="s">
        <v>2224</v>
      </c>
      <c r="Q723" s="2" t="s">
        <v>2225</v>
      </c>
      <c r="R723" s="2" t="s">
        <v>2226</v>
      </c>
      <c r="S723" s="2" t="s">
        <v>2752</v>
      </c>
      <c r="T723" s="2" t="s">
        <v>2286</v>
      </c>
      <c r="U723" s="2" t="s">
        <v>322</v>
      </c>
      <c r="V723" s="2" t="s">
        <v>2254</v>
      </c>
      <c r="W723" s="2" t="s">
        <v>2228</v>
      </c>
      <c r="X723" s="2" t="s">
        <v>2753</v>
      </c>
      <c r="Y723" s="2" t="s">
        <v>2484</v>
      </c>
    </row>
    <row r="724">
      <c r="A724" s="1" t="b">
        <v>0</v>
      </c>
      <c r="B724" s="1"/>
      <c r="C724" s="1" t="s">
        <v>243</v>
      </c>
      <c r="D724" s="1"/>
      <c r="E724" s="1"/>
      <c r="F724" s="1"/>
      <c r="G724" s="2" t="s">
        <v>2218</v>
      </c>
      <c r="H724" s="5">
        <v>1.0</v>
      </c>
      <c r="I724" s="4" t="s">
        <v>2754</v>
      </c>
      <c r="J724" s="2" t="s">
        <v>2755</v>
      </c>
      <c r="K724" s="5">
        <v>1.0</v>
      </c>
      <c r="L724" s="2" t="s">
        <v>2221</v>
      </c>
      <c r="M724" s="6" t="b">
        <v>1</v>
      </c>
      <c r="N724" s="2" t="s">
        <v>2756</v>
      </c>
      <c r="O724" s="2" t="s">
        <v>2223</v>
      </c>
      <c r="P724" s="2" t="s">
        <v>2224</v>
      </c>
      <c r="Q724" s="2" t="s">
        <v>2225</v>
      </c>
      <c r="R724" s="2" t="s">
        <v>2226</v>
      </c>
      <c r="S724" s="2" t="s">
        <v>2757</v>
      </c>
      <c r="T724" s="2" t="s">
        <v>2286</v>
      </c>
      <c r="U724" s="2" t="s">
        <v>322</v>
      </c>
      <c r="V724" s="2" t="s">
        <v>2254</v>
      </c>
      <c r="W724" s="2" t="s">
        <v>2228</v>
      </c>
      <c r="X724" s="2" t="s">
        <v>2757</v>
      </c>
      <c r="Y724" s="2" t="s">
        <v>2433</v>
      </c>
    </row>
    <row r="725">
      <c r="A725" s="1" t="b">
        <v>0</v>
      </c>
      <c r="B725" s="1"/>
      <c r="C725" s="1" t="s">
        <v>243</v>
      </c>
      <c r="D725" s="1"/>
      <c r="E725" s="1"/>
      <c r="F725" s="1"/>
      <c r="G725" s="2" t="s">
        <v>2218</v>
      </c>
      <c r="H725" s="5">
        <v>1.0</v>
      </c>
      <c r="I725" s="4" t="s">
        <v>2758</v>
      </c>
      <c r="J725" s="2" t="s">
        <v>2759</v>
      </c>
      <c r="K725" s="5">
        <v>1.0</v>
      </c>
      <c r="L725" s="2" t="s">
        <v>2221</v>
      </c>
      <c r="M725" s="6" t="b">
        <v>1</v>
      </c>
      <c r="N725" s="2" t="s">
        <v>2760</v>
      </c>
      <c r="O725" s="2" t="s">
        <v>2223</v>
      </c>
      <c r="P725" s="2" t="s">
        <v>2224</v>
      </c>
      <c r="Q725" s="2" t="s">
        <v>2225</v>
      </c>
      <c r="R725" s="2" t="s">
        <v>2226</v>
      </c>
      <c r="S725" s="2" t="s">
        <v>2761</v>
      </c>
      <c r="T725" s="2" t="s">
        <v>2286</v>
      </c>
      <c r="U725" s="2" t="s">
        <v>322</v>
      </c>
      <c r="V725" s="2" t="s">
        <v>2254</v>
      </c>
      <c r="W725" s="2" t="s">
        <v>2228</v>
      </c>
      <c r="X725" s="2" t="s">
        <v>2762</v>
      </c>
      <c r="Y725" s="2" t="s">
        <v>2763</v>
      </c>
    </row>
    <row r="726">
      <c r="A726" s="1" t="b">
        <v>0</v>
      </c>
      <c r="B726" s="1"/>
      <c r="C726" s="1" t="s">
        <v>243</v>
      </c>
      <c r="D726" s="1"/>
      <c r="E726" s="1"/>
      <c r="F726" s="1"/>
      <c r="G726" s="2" t="s">
        <v>2218</v>
      </c>
      <c r="H726" s="5">
        <v>1.0</v>
      </c>
      <c r="I726" s="4" t="s">
        <v>2764</v>
      </c>
      <c r="J726" s="2" t="s">
        <v>2765</v>
      </c>
      <c r="K726" s="5">
        <v>1.0</v>
      </c>
      <c r="L726" s="2" t="s">
        <v>2221</v>
      </c>
      <c r="M726" s="6" t="b">
        <v>1</v>
      </c>
      <c r="N726" s="2" t="s">
        <v>2766</v>
      </c>
      <c r="O726" s="2" t="s">
        <v>2223</v>
      </c>
      <c r="P726" s="2" t="s">
        <v>2224</v>
      </c>
      <c r="Q726" s="2" t="s">
        <v>2225</v>
      </c>
      <c r="R726" s="2" t="s">
        <v>2226</v>
      </c>
      <c r="S726" s="2" t="s">
        <v>2767</v>
      </c>
      <c r="T726" s="2" t="s">
        <v>2286</v>
      </c>
      <c r="U726" s="2" t="s">
        <v>322</v>
      </c>
      <c r="V726" s="2" t="s">
        <v>2254</v>
      </c>
      <c r="W726" s="2" t="s">
        <v>2228</v>
      </c>
      <c r="X726" s="2" t="s">
        <v>2767</v>
      </c>
      <c r="Y726" s="2" t="s">
        <v>2298</v>
      </c>
    </row>
    <row r="727">
      <c r="A727" s="1" t="b">
        <v>0</v>
      </c>
      <c r="B727" s="1"/>
      <c r="C727" s="1" t="s">
        <v>243</v>
      </c>
      <c r="D727" s="1"/>
      <c r="E727" s="1"/>
      <c r="F727" s="1"/>
      <c r="G727" s="2" t="s">
        <v>2218</v>
      </c>
      <c r="H727" s="5">
        <v>1.0</v>
      </c>
      <c r="I727" s="4" t="s">
        <v>2768</v>
      </c>
      <c r="J727" s="2" t="s">
        <v>2769</v>
      </c>
      <c r="K727" s="5">
        <v>1.0</v>
      </c>
      <c r="L727" s="2" t="s">
        <v>2221</v>
      </c>
      <c r="M727" s="6" t="b">
        <v>1</v>
      </c>
      <c r="N727" s="2" t="s">
        <v>2770</v>
      </c>
      <c r="O727" s="2" t="s">
        <v>2223</v>
      </c>
      <c r="P727" s="2" t="s">
        <v>2224</v>
      </c>
      <c r="Q727" s="2" t="s">
        <v>2225</v>
      </c>
      <c r="R727" s="2" t="s">
        <v>2226</v>
      </c>
      <c r="S727" s="2" t="s">
        <v>2771</v>
      </c>
      <c r="T727" s="2" t="s">
        <v>2286</v>
      </c>
      <c r="U727" s="2" t="s">
        <v>322</v>
      </c>
      <c r="V727" s="2" t="s">
        <v>2254</v>
      </c>
      <c r="W727" s="2" t="s">
        <v>2228</v>
      </c>
      <c r="X727" s="2" t="s">
        <v>2771</v>
      </c>
      <c r="Y727" s="2" t="s">
        <v>2542</v>
      </c>
    </row>
    <row r="728">
      <c r="A728" s="1" t="b">
        <v>0</v>
      </c>
      <c r="B728" s="1"/>
      <c r="C728" s="1" t="s">
        <v>243</v>
      </c>
      <c r="D728" s="1"/>
      <c r="E728" s="1"/>
      <c r="F728" s="1"/>
      <c r="G728" s="2" t="s">
        <v>2218</v>
      </c>
      <c r="H728" s="5">
        <v>1.0</v>
      </c>
      <c r="I728" s="4" t="s">
        <v>2772</v>
      </c>
      <c r="J728" s="2" t="s">
        <v>2773</v>
      </c>
      <c r="K728" s="5">
        <v>1.0</v>
      </c>
      <c r="L728" s="2" t="s">
        <v>2221</v>
      </c>
      <c r="M728" s="6" t="b">
        <v>1</v>
      </c>
      <c r="N728" s="2" t="s">
        <v>2774</v>
      </c>
      <c r="O728" s="2" t="s">
        <v>2223</v>
      </c>
      <c r="P728" s="2" t="s">
        <v>2224</v>
      </c>
      <c r="Q728" s="2" t="s">
        <v>2225</v>
      </c>
      <c r="R728" s="2" t="s">
        <v>2226</v>
      </c>
      <c r="S728" s="2" t="s">
        <v>2775</v>
      </c>
      <c r="T728" s="2" t="s">
        <v>2273</v>
      </c>
      <c r="U728" s="2" t="s">
        <v>322</v>
      </c>
      <c r="V728" s="2" t="s">
        <v>2254</v>
      </c>
      <c r="W728" s="2" t="s">
        <v>2228</v>
      </c>
      <c r="X728" s="2" t="s">
        <v>2775</v>
      </c>
      <c r="Y728" s="2" t="s">
        <v>2776</v>
      </c>
    </row>
    <row r="729">
      <c r="A729" s="1" t="b">
        <v>0</v>
      </c>
      <c r="B729" s="1"/>
      <c r="C729" s="1" t="s">
        <v>243</v>
      </c>
      <c r="D729" s="1"/>
      <c r="E729" s="1"/>
      <c r="F729" s="1"/>
      <c r="G729" s="2" t="s">
        <v>2218</v>
      </c>
      <c r="H729" s="5">
        <v>1.0</v>
      </c>
      <c r="I729" s="4" t="s">
        <v>2777</v>
      </c>
      <c r="J729" s="2" t="s">
        <v>2778</v>
      </c>
      <c r="K729" s="5">
        <v>1.0</v>
      </c>
      <c r="L729" s="2" t="s">
        <v>2221</v>
      </c>
      <c r="M729" s="6" t="b">
        <v>1</v>
      </c>
      <c r="N729" s="2" t="s">
        <v>2779</v>
      </c>
      <c r="O729" s="2" t="s">
        <v>2223</v>
      </c>
      <c r="P729" s="2" t="s">
        <v>2224</v>
      </c>
      <c r="Q729" s="2" t="s">
        <v>2225</v>
      </c>
      <c r="R729" s="2" t="s">
        <v>2226</v>
      </c>
      <c r="S729" s="2" t="s">
        <v>2780</v>
      </c>
      <c r="T729" s="2" t="s">
        <v>2286</v>
      </c>
      <c r="U729" s="2" t="s">
        <v>322</v>
      </c>
      <c r="V729" s="2" t="s">
        <v>2254</v>
      </c>
      <c r="W729" s="2" t="s">
        <v>2228</v>
      </c>
      <c r="X729" s="2" t="s">
        <v>2780</v>
      </c>
      <c r="Y729" s="2" t="s">
        <v>2489</v>
      </c>
    </row>
    <row r="730">
      <c r="A730" s="1" t="b">
        <v>0</v>
      </c>
      <c r="B730" s="1"/>
      <c r="C730" s="1" t="s">
        <v>243</v>
      </c>
      <c r="D730" s="1"/>
      <c r="E730" s="1"/>
      <c r="F730" s="1"/>
      <c r="G730" s="2" t="s">
        <v>2218</v>
      </c>
      <c r="H730" s="5">
        <v>1.0</v>
      </c>
      <c r="I730" s="4" t="s">
        <v>2781</v>
      </c>
      <c r="J730" s="2" t="s">
        <v>2782</v>
      </c>
      <c r="K730" s="5">
        <v>1.0</v>
      </c>
      <c r="L730" s="2" t="s">
        <v>2221</v>
      </c>
      <c r="M730" s="6" t="b">
        <v>1</v>
      </c>
      <c r="N730" s="2" t="s">
        <v>2783</v>
      </c>
      <c r="O730" s="2" t="s">
        <v>2223</v>
      </c>
      <c r="P730" s="2" t="s">
        <v>2224</v>
      </c>
      <c r="Q730" s="2" t="s">
        <v>2225</v>
      </c>
      <c r="R730" s="2" t="s">
        <v>2226</v>
      </c>
      <c r="S730" s="2" t="s">
        <v>2784</v>
      </c>
      <c r="T730" s="2" t="s">
        <v>2286</v>
      </c>
      <c r="U730" s="2" t="s">
        <v>322</v>
      </c>
      <c r="V730" s="2" t="s">
        <v>2254</v>
      </c>
      <c r="W730" s="2" t="s">
        <v>2228</v>
      </c>
      <c r="X730" s="2" t="s">
        <v>2785</v>
      </c>
      <c r="Y730" s="2" t="s">
        <v>2558</v>
      </c>
    </row>
    <row r="731">
      <c r="A731" s="1" t="b">
        <v>0</v>
      </c>
      <c r="B731" s="1"/>
      <c r="C731" s="1" t="s">
        <v>243</v>
      </c>
      <c r="D731" s="1"/>
      <c r="E731" s="1"/>
      <c r="F731" s="1"/>
      <c r="G731" s="2" t="s">
        <v>2218</v>
      </c>
      <c r="H731" s="5">
        <v>1.0</v>
      </c>
      <c r="I731" s="4" t="s">
        <v>2786</v>
      </c>
      <c r="J731" s="2" t="s">
        <v>2787</v>
      </c>
      <c r="K731" s="5">
        <v>1.0</v>
      </c>
      <c r="L731" s="2" t="s">
        <v>2221</v>
      </c>
      <c r="M731" s="6" t="b">
        <v>1</v>
      </c>
      <c r="N731" s="2" t="s">
        <v>2788</v>
      </c>
      <c r="O731" s="2" t="s">
        <v>2223</v>
      </c>
      <c r="P731" s="2" t="s">
        <v>2224</v>
      </c>
      <c r="Q731" s="2" t="s">
        <v>2225</v>
      </c>
      <c r="R731" s="2" t="s">
        <v>2226</v>
      </c>
      <c r="S731" s="2" t="s">
        <v>2789</v>
      </c>
      <c r="T731" s="2" t="s">
        <v>2286</v>
      </c>
      <c r="U731" s="2" t="s">
        <v>322</v>
      </c>
      <c r="V731" s="2" t="s">
        <v>2254</v>
      </c>
      <c r="W731" s="2" t="s">
        <v>2228</v>
      </c>
      <c r="X731" s="2" t="s">
        <v>2789</v>
      </c>
      <c r="Y731" s="2" t="s">
        <v>2790</v>
      </c>
    </row>
    <row r="732">
      <c r="A732" s="1" t="b">
        <v>0</v>
      </c>
      <c r="B732" s="1"/>
      <c r="C732" s="1" t="s">
        <v>243</v>
      </c>
      <c r="D732" s="1"/>
      <c r="E732" s="1"/>
      <c r="F732" s="1"/>
      <c r="G732" s="2" t="s">
        <v>2218</v>
      </c>
      <c r="H732" s="5">
        <v>1.0</v>
      </c>
      <c r="I732" s="4" t="s">
        <v>2791</v>
      </c>
      <c r="J732" s="2" t="s">
        <v>2792</v>
      </c>
      <c r="K732" s="5">
        <v>1.0</v>
      </c>
      <c r="L732" s="2" t="s">
        <v>2221</v>
      </c>
      <c r="M732" s="6" t="b">
        <v>1</v>
      </c>
      <c r="N732" s="2" t="s">
        <v>2793</v>
      </c>
      <c r="O732" s="2" t="s">
        <v>2223</v>
      </c>
      <c r="P732" s="2" t="s">
        <v>2224</v>
      </c>
      <c r="Q732" s="2" t="s">
        <v>2225</v>
      </c>
      <c r="R732" s="2" t="s">
        <v>2226</v>
      </c>
      <c r="S732" s="2" t="s">
        <v>2794</v>
      </c>
      <c r="T732" s="2" t="s">
        <v>2286</v>
      </c>
      <c r="U732" s="2" t="s">
        <v>322</v>
      </c>
      <c r="V732" s="2" t="s">
        <v>2254</v>
      </c>
      <c r="W732" s="2" t="s">
        <v>2228</v>
      </c>
      <c r="X732" s="2" t="s">
        <v>2794</v>
      </c>
      <c r="Y732" s="2" t="s">
        <v>2795</v>
      </c>
    </row>
    <row r="733">
      <c r="A733" s="1" t="b">
        <v>0</v>
      </c>
      <c r="B733" s="1"/>
      <c r="C733" s="1" t="s">
        <v>243</v>
      </c>
      <c r="D733" s="1"/>
      <c r="E733" s="1"/>
      <c r="F733" s="1"/>
      <c r="G733" s="2" t="s">
        <v>2218</v>
      </c>
      <c r="H733" s="5">
        <v>1.0</v>
      </c>
      <c r="I733" s="4" t="s">
        <v>2796</v>
      </c>
      <c r="J733" s="2" t="s">
        <v>2797</v>
      </c>
      <c r="K733" s="5">
        <v>1.0</v>
      </c>
      <c r="L733" s="2" t="s">
        <v>2221</v>
      </c>
      <c r="M733" s="6" t="b">
        <v>1</v>
      </c>
      <c r="N733" s="2" t="s">
        <v>2798</v>
      </c>
      <c r="O733" s="2" t="s">
        <v>2223</v>
      </c>
      <c r="P733" s="2" t="s">
        <v>2224</v>
      </c>
      <c r="Q733" s="2" t="s">
        <v>2225</v>
      </c>
      <c r="R733" s="2" t="s">
        <v>2226</v>
      </c>
      <c r="S733" s="2" t="s">
        <v>2799</v>
      </c>
      <c r="T733" s="2" t="s">
        <v>2286</v>
      </c>
      <c r="U733" s="2" t="s">
        <v>322</v>
      </c>
      <c r="V733" s="2" t="s">
        <v>2254</v>
      </c>
      <c r="W733" s="2" t="s">
        <v>2228</v>
      </c>
      <c r="X733" s="2" t="s">
        <v>2799</v>
      </c>
      <c r="Y733" s="2" t="s">
        <v>2547</v>
      </c>
    </row>
    <row r="734">
      <c r="A734" s="1" t="b">
        <v>0</v>
      </c>
      <c r="B734" s="1"/>
      <c r="C734" s="1" t="s">
        <v>243</v>
      </c>
      <c r="D734" s="1"/>
      <c r="E734" s="1"/>
      <c r="F734" s="1"/>
      <c r="G734" s="2" t="s">
        <v>2218</v>
      </c>
      <c r="H734" s="5">
        <v>1.0</v>
      </c>
      <c r="I734" s="4" t="s">
        <v>2800</v>
      </c>
      <c r="J734" s="2" t="s">
        <v>2801</v>
      </c>
      <c r="K734" s="5">
        <v>1.0</v>
      </c>
      <c r="L734" s="2" t="s">
        <v>2221</v>
      </c>
      <c r="M734" s="6" t="b">
        <v>1</v>
      </c>
      <c r="N734" s="2" t="s">
        <v>2802</v>
      </c>
      <c r="O734" s="2" t="s">
        <v>2223</v>
      </c>
      <c r="P734" s="2" t="s">
        <v>2224</v>
      </c>
      <c r="Q734" s="2" t="s">
        <v>2225</v>
      </c>
      <c r="R734" s="2" t="s">
        <v>2226</v>
      </c>
      <c r="S734" s="2" t="s">
        <v>2803</v>
      </c>
      <c r="T734" s="2" t="s">
        <v>2286</v>
      </c>
      <c r="U734" s="2" t="s">
        <v>322</v>
      </c>
      <c r="V734" s="2" t="s">
        <v>2254</v>
      </c>
      <c r="W734" s="2" t="s">
        <v>2228</v>
      </c>
      <c r="X734" s="2" t="s">
        <v>2803</v>
      </c>
      <c r="Y734" s="2" t="s">
        <v>2804</v>
      </c>
    </row>
    <row r="735">
      <c r="A735" s="1" t="b">
        <v>0</v>
      </c>
      <c r="B735" s="1"/>
      <c r="C735" s="1" t="s">
        <v>243</v>
      </c>
      <c r="D735" s="1"/>
      <c r="E735" s="1"/>
      <c r="F735" s="1"/>
      <c r="G735" s="2" t="s">
        <v>2218</v>
      </c>
      <c r="H735" s="5">
        <v>1.0</v>
      </c>
      <c r="I735" s="4" t="s">
        <v>2805</v>
      </c>
      <c r="J735" s="2" t="s">
        <v>2806</v>
      </c>
      <c r="K735" s="5">
        <v>1.0</v>
      </c>
      <c r="L735" s="2" t="s">
        <v>2221</v>
      </c>
      <c r="M735" s="6" t="b">
        <v>1</v>
      </c>
      <c r="N735" s="2" t="s">
        <v>2807</v>
      </c>
      <c r="O735" s="2" t="s">
        <v>2223</v>
      </c>
      <c r="P735" s="2" t="s">
        <v>2224</v>
      </c>
      <c r="Q735" s="2" t="s">
        <v>2225</v>
      </c>
      <c r="R735" s="2" t="s">
        <v>2226</v>
      </c>
      <c r="S735" s="2" t="s">
        <v>2808</v>
      </c>
      <c r="T735" s="2" t="s">
        <v>2286</v>
      </c>
      <c r="U735" s="2" t="s">
        <v>322</v>
      </c>
      <c r="V735" s="2" t="s">
        <v>2254</v>
      </c>
      <c r="W735" s="2" t="s">
        <v>2228</v>
      </c>
      <c r="X735" s="2" t="s">
        <v>2809</v>
      </c>
      <c r="Y735" s="2" t="s">
        <v>2810</v>
      </c>
    </row>
    <row r="736">
      <c r="A736" s="1" t="b">
        <v>0</v>
      </c>
      <c r="B736" s="1"/>
      <c r="C736" s="1" t="s">
        <v>243</v>
      </c>
      <c r="D736" s="1"/>
      <c r="E736" s="1"/>
      <c r="F736" s="1"/>
      <c r="G736" s="2" t="s">
        <v>2218</v>
      </c>
      <c r="H736" s="5">
        <v>1.0</v>
      </c>
      <c r="I736" s="4" t="s">
        <v>2811</v>
      </c>
      <c r="J736" s="2" t="s">
        <v>2812</v>
      </c>
      <c r="K736" s="5">
        <v>1.0</v>
      </c>
      <c r="L736" s="2" t="s">
        <v>2221</v>
      </c>
      <c r="M736" s="6" t="b">
        <v>1</v>
      </c>
      <c r="N736" s="2" t="s">
        <v>2813</v>
      </c>
      <c r="O736" s="2" t="s">
        <v>2223</v>
      </c>
      <c r="P736" s="2" t="s">
        <v>2224</v>
      </c>
      <c r="Q736" s="2" t="s">
        <v>2225</v>
      </c>
      <c r="R736" s="2" t="s">
        <v>2226</v>
      </c>
      <c r="S736" s="2" t="s">
        <v>2814</v>
      </c>
      <c r="T736" s="2" t="s">
        <v>2815</v>
      </c>
      <c r="U736" s="2" t="s">
        <v>322</v>
      </c>
      <c r="V736" s="2" t="s">
        <v>2254</v>
      </c>
      <c r="W736" s="2" t="s">
        <v>2228</v>
      </c>
      <c r="X736" s="2" t="s">
        <v>2814</v>
      </c>
      <c r="Y736" s="2" t="s">
        <v>2816</v>
      </c>
    </row>
    <row r="737">
      <c r="A737" s="1" t="b">
        <v>0</v>
      </c>
      <c r="B737" s="1"/>
      <c r="C737" s="1" t="s">
        <v>243</v>
      </c>
      <c r="D737" s="1"/>
      <c r="E737" s="1"/>
      <c r="F737" s="1"/>
      <c r="G737" s="2" t="s">
        <v>2218</v>
      </c>
      <c r="H737" s="5">
        <v>1.0</v>
      </c>
      <c r="I737" s="4" t="s">
        <v>2817</v>
      </c>
      <c r="J737" s="2" t="s">
        <v>2818</v>
      </c>
      <c r="K737" s="5">
        <v>1.0</v>
      </c>
      <c r="L737" s="2" t="s">
        <v>2221</v>
      </c>
      <c r="M737" s="6" t="b">
        <v>1</v>
      </c>
      <c r="N737" s="2" t="s">
        <v>2819</v>
      </c>
      <c r="O737" s="2" t="s">
        <v>2223</v>
      </c>
      <c r="P737" s="2" t="s">
        <v>2224</v>
      </c>
      <c r="Q737" s="2" t="s">
        <v>2225</v>
      </c>
      <c r="R737" s="2" t="s">
        <v>2226</v>
      </c>
      <c r="S737" s="2" t="s">
        <v>2820</v>
      </c>
      <c r="T737" s="2" t="s">
        <v>2286</v>
      </c>
      <c r="U737" s="2" t="s">
        <v>322</v>
      </c>
      <c r="V737" s="2" t="s">
        <v>2254</v>
      </c>
      <c r="W737" s="2" t="s">
        <v>2228</v>
      </c>
      <c r="X737" s="2" t="s">
        <v>2820</v>
      </c>
      <c r="Y737" s="2" t="s">
        <v>2352</v>
      </c>
    </row>
    <row r="738">
      <c r="A738" s="1" t="b">
        <v>0</v>
      </c>
      <c r="B738" s="1"/>
      <c r="C738" s="1" t="s">
        <v>243</v>
      </c>
      <c r="D738" s="1"/>
      <c r="E738" s="1"/>
      <c r="F738" s="1"/>
      <c r="G738" s="2" t="s">
        <v>2218</v>
      </c>
      <c r="H738" s="5">
        <v>1.0</v>
      </c>
      <c r="I738" s="4" t="s">
        <v>2821</v>
      </c>
      <c r="J738" s="2" t="s">
        <v>2822</v>
      </c>
      <c r="K738" s="5">
        <v>1.0</v>
      </c>
      <c r="L738" s="2" t="s">
        <v>2221</v>
      </c>
      <c r="M738" s="6" t="b">
        <v>1</v>
      </c>
      <c r="N738" s="2" t="s">
        <v>2823</v>
      </c>
      <c r="O738" s="2" t="s">
        <v>2223</v>
      </c>
      <c r="P738" s="2" t="s">
        <v>2224</v>
      </c>
      <c r="Q738" s="2" t="s">
        <v>2225</v>
      </c>
      <c r="R738" s="2" t="s">
        <v>2226</v>
      </c>
      <c r="S738" s="2" t="s">
        <v>2824</v>
      </c>
      <c r="T738" s="2" t="s">
        <v>2273</v>
      </c>
      <c r="U738" s="2" t="s">
        <v>322</v>
      </c>
      <c r="V738" s="2" t="s">
        <v>2254</v>
      </c>
      <c r="W738" s="2" t="s">
        <v>2228</v>
      </c>
      <c r="X738" s="2" t="s">
        <v>2824</v>
      </c>
      <c r="Y738" s="2" t="s">
        <v>2825</v>
      </c>
    </row>
    <row r="739">
      <c r="A739" s="1" t="b">
        <v>0</v>
      </c>
      <c r="B739" s="1"/>
      <c r="C739" s="1" t="s">
        <v>243</v>
      </c>
      <c r="D739" s="1"/>
      <c r="E739" s="1"/>
      <c r="F739" s="1"/>
      <c r="G739" s="2" t="s">
        <v>2218</v>
      </c>
      <c r="H739" s="5">
        <v>1.0</v>
      </c>
      <c r="I739" s="4" t="s">
        <v>2826</v>
      </c>
      <c r="J739" s="2" t="s">
        <v>2827</v>
      </c>
      <c r="K739" s="5">
        <v>1.0</v>
      </c>
      <c r="L739" s="2" t="s">
        <v>2221</v>
      </c>
      <c r="M739" s="6" t="b">
        <v>1</v>
      </c>
      <c r="N739" s="2" t="s">
        <v>2828</v>
      </c>
      <c r="O739" s="2" t="s">
        <v>2223</v>
      </c>
      <c r="P739" s="2" t="s">
        <v>2224</v>
      </c>
      <c r="Q739" s="2" t="s">
        <v>2225</v>
      </c>
      <c r="R739" s="2" t="s">
        <v>2226</v>
      </c>
      <c r="S739" s="2" t="s">
        <v>2829</v>
      </c>
      <c r="T739" s="2" t="s">
        <v>2815</v>
      </c>
      <c r="U739" s="2" t="s">
        <v>322</v>
      </c>
      <c r="V739" s="2" t="s">
        <v>2254</v>
      </c>
      <c r="W739" s="2" t="s">
        <v>2228</v>
      </c>
      <c r="X739" s="2" t="s">
        <v>2829</v>
      </c>
      <c r="Y739" s="2" t="s">
        <v>2816</v>
      </c>
    </row>
    <row r="740">
      <c r="A740" s="1" t="b">
        <v>0</v>
      </c>
      <c r="B740" s="1"/>
      <c r="C740" s="1" t="s">
        <v>243</v>
      </c>
      <c r="D740" s="1"/>
      <c r="E740" s="1"/>
      <c r="F740" s="1"/>
      <c r="G740" s="2" t="s">
        <v>2218</v>
      </c>
      <c r="H740" s="5">
        <v>1.0</v>
      </c>
      <c r="I740" s="4" t="s">
        <v>2830</v>
      </c>
      <c r="J740" s="2" t="s">
        <v>2831</v>
      </c>
      <c r="K740" s="5">
        <v>1.0</v>
      </c>
      <c r="L740" s="2" t="s">
        <v>2221</v>
      </c>
      <c r="M740" s="6" t="b">
        <v>1</v>
      </c>
      <c r="N740" s="2" t="s">
        <v>2832</v>
      </c>
      <c r="O740" s="2" t="s">
        <v>2223</v>
      </c>
      <c r="P740" s="2" t="s">
        <v>2224</v>
      </c>
      <c r="Q740" s="2" t="s">
        <v>2225</v>
      </c>
      <c r="R740" s="2" t="s">
        <v>2226</v>
      </c>
      <c r="S740" s="2" t="s">
        <v>2833</v>
      </c>
      <c r="T740" s="2" t="s">
        <v>2273</v>
      </c>
      <c r="U740" s="2" t="s">
        <v>322</v>
      </c>
      <c r="V740" s="2" t="s">
        <v>2254</v>
      </c>
      <c r="W740" s="2" t="s">
        <v>2228</v>
      </c>
      <c r="X740" s="2" t="s">
        <v>2834</v>
      </c>
      <c r="Y740" s="2" t="s">
        <v>2835</v>
      </c>
    </row>
    <row r="741">
      <c r="A741" s="1" t="b">
        <v>0</v>
      </c>
      <c r="B741" s="1"/>
      <c r="C741" s="1" t="s">
        <v>243</v>
      </c>
      <c r="D741" s="1"/>
      <c r="E741" s="1"/>
      <c r="F741" s="1"/>
      <c r="G741" s="2" t="s">
        <v>2218</v>
      </c>
      <c r="H741" s="5">
        <v>1.0</v>
      </c>
      <c r="I741" s="4" t="s">
        <v>2836</v>
      </c>
      <c r="J741" s="2" t="s">
        <v>2837</v>
      </c>
      <c r="K741" s="5">
        <v>1.0</v>
      </c>
      <c r="L741" s="2" t="s">
        <v>2221</v>
      </c>
      <c r="M741" s="6" t="b">
        <v>1</v>
      </c>
      <c r="N741" s="2" t="s">
        <v>2838</v>
      </c>
      <c r="O741" s="2" t="s">
        <v>2223</v>
      </c>
      <c r="P741" s="2" t="s">
        <v>2224</v>
      </c>
      <c r="Q741" s="2" t="s">
        <v>2225</v>
      </c>
      <c r="R741" s="2" t="s">
        <v>2226</v>
      </c>
      <c r="S741" s="2" t="s">
        <v>2839</v>
      </c>
      <c r="T741" s="2" t="s">
        <v>2286</v>
      </c>
      <c r="U741" s="2" t="s">
        <v>322</v>
      </c>
      <c r="V741" s="2" t="s">
        <v>2254</v>
      </c>
      <c r="W741" s="2" t="s">
        <v>2228</v>
      </c>
      <c r="X741" s="2" t="s">
        <v>2840</v>
      </c>
      <c r="Y741" s="2" t="s">
        <v>2841</v>
      </c>
    </row>
    <row r="742">
      <c r="A742" s="1" t="b">
        <v>0</v>
      </c>
      <c r="B742" s="1"/>
      <c r="C742" s="1" t="s">
        <v>243</v>
      </c>
      <c r="D742" s="1"/>
      <c r="E742" s="1"/>
      <c r="F742" s="1"/>
      <c r="G742" s="2" t="s">
        <v>2218</v>
      </c>
      <c r="H742" s="5">
        <v>2.0</v>
      </c>
      <c r="I742" s="4" t="s">
        <v>2842</v>
      </c>
      <c r="J742" s="2" t="s">
        <v>2843</v>
      </c>
      <c r="K742" s="5">
        <v>1.0</v>
      </c>
      <c r="L742" s="2" t="s">
        <v>2221</v>
      </c>
      <c r="M742" s="6" t="b">
        <v>1</v>
      </c>
      <c r="N742" s="2" t="s">
        <v>2844</v>
      </c>
      <c r="O742" s="2" t="s">
        <v>2223</v>
      </c>
      <c r="P742" s="2" t="s">
        <v>2224</v>
      </c>
      <c r="Q742" s="2" t="s">
        <v>2225</v>
      </c>
      <c r="R742" s="2" t="s">
        <v>2226</v>
      </c>
      <c r="S742" s="2" t="s">
        <v>2845</v>
      </c>
      <c r="U742" s="2" t="s">
        <v>322</v>
      </c>
      <c r="V742" s="2" t="s">
        <v>2254</v>
      </c>
      <c r="W742" s="2" t="s">
        <v>2228</v>
      </c>
      <c r="X742" s="2" t="s">
        <v>2845</v>
      </c>
      <c r="Y742" s="2" t="s">
        <v>2846</v>
      </c>
    </row>
    <row r="743">
      <c r="A743" s="1" t="b">
        <v>0</v>
      </c>
      <c r="B743" s="1"/>
      <c r="C743" s="1" t="s">
        <v>243</v>
      </c>
      <c r="D743" s="1"/>
      <c r="E743" s="1"/>
      <c r="F743" s="1"/>
      <c r="G743" s="2" t="s">
        <v>2218</v>
      </c>
      <c r="H743" s="5">
        <v>2.0</v>
      </c>
      <c r="I743" s="4" t="s">
        <v>2847</v>
      </c>
      <c r="J743" s="2" t="s">
        <v>2848</v>
      </c>
      <c r="K743" s="5">
        <v>1.0</v>
      </c>
      <c r="L743" s="2" t="s">
        <v>2221</v>
      </c>
      <c r="M743" s="6" t="b">
        <v>1</v>
      </c>
      <c r="N743" s="2" t="s">
        <v>2849</v>
      </c>
      <c r="O743" s="2" t="s">
        <v>2223</v>
      </c>
      <c r="P743" s="2" t="s">
        <v>2224</v>
      </c>
      <c r="Q743" s="2" t="s">
        <v>2225</v>
      </c>
      <c r="R743" s="2" t="s">
        <v>2226</v>
      </c>
      <c r="S743" s="2" t="s">
        <v>2850</v>
      </c>
      <c r="U743" s="2" t="s">
        <v>322</v>
      </c>
      <c r="V743" s="2" t="s">
        <v>2254</v>
      </c>
      <c r="W743" s="2" t="s">
        <v>2228</v>
      </c>
      <c r="X743" s="2" t="s">
        <v>2850</v>
      </c>
      <c r="Y743" s="2" t="s">
        <v>2645</v>
      </c>
    </row>
    <row r="744">
      <c r="A744" s="1" t="b">
        <v>0</v>
      </c>
      <c r="B744" s="1"/>
      <c r="C744" s="1" t="s">
        <v>243</v>
      </c>
      <c r="D744" s="1"/>
      <c r="E744" s="1"/>
      <c r="F744" s="1"/>
      <c r="G744" s="2" t="s">
        <v>2218</v>
      </c>
      <c r="H744" s="5">
        <v>2.0</v>
      </c>
      <c r="I744" s="4" t="s">
        <v>2851</v>
      </c>
      <c r="J744" s="2" t="s">
        <v>2852</v>
      </c>
      <c r="K744" s="5">
        <v>1.0</v>
      </c>
      <c r="L744" s="2" t="s">
        <v>2221</v>
      </c>
      <c r="M744" s="6" t="b">
        <v>1</v>
      </c>
      <c r="N744" s="2" t="s">
        <v>2853</v>
      </c>
      <c r="O744" s="2" t="s">
        <v>2223</v>
      </c>
      <c r="P744" s="2" t="s">
        <v>2224</v>
      </c>
      <c r="Q744" s="2" t="s">
        <v>2225</v>
      </c>
      <c r="R744" s="2" t="s">
        <v>2226</v>
      </c>
      <c r="S744" s="2" t="s">
        <v>2854</v>
      </c>
      <c r="U744" s="2" t="s">
        <v>322</v>
      </c>
      <c r="V744" s="2" t="s">
        <v>2254</v>
      </c>
      <c r="W744" s="2" t="s">
        <v>2228</v>
      </c>
      <c r="X744" s="2" t="s">
        <v>2854</v>
      </c>
      <c r="Y744" s="2" t="s">
        <v>2855</v>
      </c>
    </row>
    <row r="745">
      <c r="A745" s="1" t="b">
        <v>0</v>
      </c>
      <c r="B745" s="1"/>
      <c r="C745" s="1" t="s">
        <v>243</v>
      </c>
      <c r="D745" s="1"/>
      <c r="E745" s="1"/>
      <c r="F745" s="1"/>
      <c r="G745" s="2" t="s">
        <v>2218</v>
      </c>
      <c r="H745" s="5">
        <v>2.0</v>
      </c>
      <c r="I745" s="4" t="s">
        <v>2856</v>
      </c>
      <c r="J745" s="2" t="s">
        <v>2857</v>
      </c>
      <c r="K745" s="5">
        <v>1.0</v>
      </c>
      <c r="L745" s="2" t="s">
        <v>2221</v>
      </c>
      <c r="M745" s="6" t="b">
        <v>1</v>
      </c>
      <c r="N745" s="2" t="s">
        <v>2858</v>
      </c>
      <c r="O745" s="2" t="s">
        <v>2223</v>
      </c>
      <c r="P745" s="2" t="s">
        <v>2224</v>
      </c>
      <c r="Q745" s="2" t="s">
        <v>2225</v>
      </c>
      <c r="R745" s="2" t="s">
        <v>2226</v>
      </c>
      <c r="S745" s="2" t="s">
        <v>2859</v>
      </c>
      <c r="U745" s="2" t="s">
        <v>322</v>
      </c>
      <c r="V745" s="2" t="s">
        <v>2254</v>
      </c>
      <c r="W745" s="2" t="s">
        <v>2228</v>
      </c>
      <c r="X745" s="2" t="s">
        <v>2860</v>
      </c>
      <c r="Y745" s="2" t="s">
        <v>2861</v>
      </c>
    </row>
    <row r="746">
      <c r="A746" s="1" t="b">
        <v>0</v>
      </c>
      <c r="B746" s="1"/>
      <c r="C746" s="1" t="s">
        <v>243</v>
      </c>
      <c r="D746" s="1"/>
      <c r="E746" s="1"/>
      <c r="F746" s="1"/>
      <c r="G746" s="2" t="s">
        <v>2218</v>
      </c>
      <c r="H746" s="5">
        <v>2.0</v>
      </c>
      <c r="I746" s="4" t="s">
        <v>2862</v>
      </c>
      <c r="J746" s="2" t="s">
        <v>2863</v>
      </c>
      <c r="K746" s="5">
        <v>1.0</v>
      </c>
      <c r="L746" s="2" t="s">
        <v>2221</v>
      </c>
      <c r="M746" s="6" t="b">
        <v>1</v>
      </c>
      <c r="N746" s="2" t="s">
        <v>2864</v>
      </c>
      <c r="O746" s="2" t="s">
        <v>2223</v>
      </c>
      <c r="P746" s="2" t="s">
        <v>2224</v>
      </c>
      <c r="Q746" s="2" t="s">
        <v>2225</v>
      </c>
      <c r="R746" s="2" t="s">
        <v>2226</v>
      </c>
      <c r="S746" s="2" t="s">
        <v>2865</v>
      </c>
      <c r="U746" s="2" t="s">
        <v>322</v>
      </c>
      <c r="V746" s="2" t="s">
        <v>2254</v>
      </c>
      <c r="W746" s="2" t="s">
        <v>2228</v>
      </c>
      <c r="X746" s="2" t="s">
        <v>2865</v>
      </c>
      <c r="Y746" s="2" t="s">
        <v>2866</v>
      </c>
    </row>
    <row r="747">
      <c r="A747" s="1" t="b">
        <v>0</v>
      </c>
      <c r="B747" s="1"/>
      <c r="C747" s="1"/>
      <c r="D747" s="1"/>
      <c r="E747" s="1" t="s">
        <v>2867</v>
      </c>
      <c r="F747" s="1"/>
      <c r="G747" s="2" t="s">
        <v>27</v>
      </c>
      <c r="H747" s="2"/>
      <c r="I747" s="4" t="s">
        <v>2868</v>
      </c>
      <c r="J747" s="2" t="s">
        <v>2869</v>
      </c>
      <c r="K747" s="5">
        <v>1.0</v>
      </c>
      <c r="L747" s="2" t="s">
        <v>2870</v>
      </c>
      <c r="M747" s="6" t="b">
        <v>1</v>
      </c>
      <c r="N747" s="2" t="s">
        <v>2871</v>
      </c>
      <c r="O747" s="2" t="s">
        <v>2872</v>
      </c>
      <c r="P747" s="2" t="s">
        <v>33</v>
      </c>
      <c r="Q747" s="2" t="s">
        <v>2873</v>
      </c>
      <c r="R747" s="2" t="s">
        <v>35</v>
      </c>
      <c r="S747" s="2" t="s">
        <v>2874</v>
      </c>
      <c r="T747" s="2" t="s">
        <v>2875</v>
      </c>
      <c r="U747" s="2" t="s">
        <v>2876</v>
      </c>
      <c r="V747" s="2" t="s">
        <v>2877</v>
      </c>
      <c r="W747" s="2" t="s">
        <v>2228</v>
      </c>
      <c r="X747" s="2" t="s">
        <v>2878</v>
      </c>
      <c r="Y747" s="2" t="s">
        <v>2879</v>
      </c>
    </row>
    <row r="748">
      <c r="A748" s="1" t="b">
        <v>0</v>
      </c>
      <c r="B748" s="1"/>
      <c r="C748" s="1" t="s">
        <v>243</v>
      </c>
      <c r="D748" s="1"/>
      <c r="E748" s="1"/>
      <c r="F748" s="1"/>
      <c r="G748" s="2" t="s">
        <v>27</v>
      </c>
      <c r="H748" s="5">
        <v>20.0</v>
      </c>
      <c r="I748" s="4" t="s">
        <v>2880</v>
      </c>
      <c r="J748" s="2" t="s">
        <v>2881</v>
      </c>
      <c r="K748" s="5">
        <v>1.0</v>
      </c>
      <c r="L748" s="2" t="s">
        <v>2870</v>
      </c>
      <c r="M748" s="6" t="b">
        <v>1</v>
      </c>
      <c r="N748" s="2" t="s">
        <v>2882</v>
      </c>
      <c r="O748" s="2" t="s">
        <v>2872</v>
      </c>
      <c r="P748" s="2" t="s">
        <v>33</v>
      </c>
      <c r="Q748" s="2" t="s">
        <v>2873</v>
      </c>
      <c r="R748" s="5">
        <v>10090.0</v>
      </c>
      <c r="S748" s="2" t="s">
        <v>2883</v>
      </c>
      <c r="T748" s="2" t="s">
        <v>2884</v>
      </c>
      <c r="U748" s="2" t="s">
        <v>253</v>
      </c>
      <c r="V748" s="2" t="s">
        <v>2885</v>
      </c>
      <c r="W748" s="2" t="s">
        <v>2886</v>
      </c>
      <c r="X748" s="2" t="s">
        <v>2887</v>
      </c>
      <c r="Y748" s="2" t="s">
        <v>2888</v>
      </c>
    </row>
    <row r="749">
      <c r="A749" s="1" t="b">
        <v>0</v>
      </c>
      <c r="B749" s="1"/>
      <c r="C749" s="1" t="s">
        <v>243</v>
      </c>
      <c r="D749" s="1"/>
      <c r="E749" s="1"/>
      <c r="F749" s="1"/>
      <c r="G749" s="2" t="s">
        <v>27</v>
      </c>
      <c r="H749" s="5">
        <v>34.0</v>
      </c>
      <c r="I749" s="4" t="s">
        <v>2889</v>
      </c>
      <c r="J749" s="2" t="s">
        <v>2890</v>
      </c>
      <c r="K749" s="5">
        <v>1.0</v>
      </c>
      <c r="L749" s="2" t="s">
        <v>2870</v>
      </c>
      <c r="M749" s="6" t="b">
        <v>1</v>
      </c>
      <c r="N749" s="2" t="s">
        <v>2891</v>
      </c>
      <c r="O749" s="2" t="s">
        <v>2872</v>
      </c>
      <c r="P749" s="2" t="s">
        <v>33</v>
      </c>
      <c r="Q749" s="2" t="s">
        <v>2873</v>
      </c>
      <c r="R749" s="5">
        <v>10090.0</v>
      </c>
      <c r="S749" s="2" t="s">
        <v>2892</v>
      </c>
      <c r="T749" s="2" t="s">
        <v>2884</v>
      </c>
      <c r="U749" s="2" t="s">
        <v>253</v>
      </c>
      <c r="V749" s="2" t="s">
        <v>2885</v>
      </c>
      <c r="W749" s="2" t="s">
        <v>2886</v>
      </c>
      <c r="X749" s="2" t="s">
        <v>2893</v>
      </c>
      <c r="Y749" s="2" t="s">
        <v>2894</v>
      </c>
    </row>
    <row r="750">
      <c r="A750" s="1" t="b">
        <v>0</v>
      </c>
      <c r="B750" s="1"/>
      <c r="C750" s="1" t="s">
        <v>243</v>
      </c>
      <c r="D750" s="1"/>
      <c r="E750" s="1"/>
      <c r="F750" s="1"/>
      <c r="G750" s="2" t="s">
        <v>27</v>
      </c>
      <c r="H750" s="5">
        <v>91.0</v>
      </c>
      <c r="I750" s="4" t="s">
        <v>2895</v>
      </c>
      <c r="J750" s="2" t="s">
        <v>2896</v>
      </c>
      <c r="K750" s="5">
        <v>1.0</v>
      </c>
      <c r="L750" s="2" t="s">
        <v>2870</v>
      </c>
      <c r="M750" s="6" t="b">
        <v>1</v>
      </c>
      <c r="N750" s="2" t="s">
        <v>2897</v>
      </c>
      <c r="O750" s="2" t="s">
        <v>2872</v>
      </c>
      <c r="P750" s="2" t="s">
        <v>33</v>
      </c>
      <c r="Q750" s="2" t="s">
        <v>2873</v>
      </c>
      <c r="R750" s="5">
        <v>10090.0</v>
      </c>
      <c r="S750" s="2" t="s">
        <v>2898</v>
      </c>
      <c r="T750" s="2" t="s">
        <v>2884</v>
      </c>
      <c r="U750" s="2" t="s">
        <v>253</v>
      </c>
      <c r="V750" s="2" t="s">
        <v>2885</v>
      </c>
      <c r="W750" s="2" t="s">
        <v>2886</v>
      </c>
      <c r="X750" s="2" t="s">
        <v>2899</v>
      </c>
      <c r="Y750" s="2" t="s">
        <v>2900</v>
      </c>
    </row>
    <row r="751">
      <c r="A751" s="1" t="b">
        <v>0</v>
      </c>
      <c r="B751" s="1"/>
      <c r="C751" s="1"/>
      <c r="D751" s="1"/>
      <c r="E751" s="1" t="s">
        <v>2867</v>
      </c>
      <c r="F751" s="1"/>
      <c r="G751" s="2" t="s">
        <v>27</v>
      </c>
      <c r="H751" s="2"/>
      <c r="I751" s="4" t="s">
        <v>2901</v>
      </c>
      <c r="J751" s="2" t="s">
        <v>2902</v>
      </c>
      <c r="K751" s="5">
        <v>1.0</v>
      </c>
      <c r="L751" s="2" t="s">
        <v>2870</v>
      </c>
      <c r="M751" s="6" t="b">
        <v>1</v>
      </c>
      <c r="N751" s="2" t="s">
        <v>2903</v>
      </c>
      <c r="O751" s="2" t="s">
        <v>2872</v>
      </c>
      <c r="P751" s="2" t="s">
        <v>33</v>
      </c>
      <c r="Q751" s="2" t="s">
        <v>2904</v>
      </c>
      <c r="R751" s="5">
        <v>10090.0</v>
      </c>
      <c r="S751" s="2" t="s">
        <v>2874</v>
      </c>
      <c r="T751" s="2" t="s">
        <v>2875</v>
      </c>
      <c r="U751" s="2" t="s">
        <v>2876</v>
      </c>
      <c r="V751" s="2" t="s">
        <v>2905</v>
      </c>
      <c r="W751" s="2" t="s">
        <v>2906</v>
      </c>
      <c r="X751" s="2" t="s">
        <v>2907</v>
      </c>
      <c r="Y751" s="2" t="s">
        <v>2908</v>
      </c>
    </row>
    <row r="752">
      <c r="A752" s="1" t="b">
        <v>0</v>
      </c>
      <c r="B752" s="1"/>
      <c r="C752" s="1"/>
      <c r="D752" s="1"/>
      <c r="E752" s="1" t="s">
        <v>367</v>
      </c>
      <c r="F752" s="1"/>
      <c r="G752" s="2" t="s">
        <v>27</v>
      </c>
      <c r="H752" s="3"/>
      <c r="I752" s="4" t="s">
        <v>2909</v>
      </c>
      <c r="J752" s="2" t="s">
        <v>2910</v>
      </c>
      <c r="K752" s="5">
        <v>1.0</v>
      </c>
      <c r="L752" s="2" t="s">
        <v>46</v>
      </c>
      <c r="M752" s="6" t="b">
        <v>1</v>
      </c>
      <c r="N752" s="2" t="s">
        <v>2911</v>
      </c>
      <c r="O752" s="2" t="s">
        <v>48</v>
      </c>
      <c r="P752" s="2" t="s">
        <v>49</v>
      </c>
      <c r="Q752" s="2" t="s">
        <v>50</v>
      </c>
      <c r="R752" s="2" t="s">
        <v>35</v>
      </c>
      <c r="S752" s="5">
        <v>7.12844124E8</v>
      </c>
      <c r="T752" s="2" t="s">
        <v>2912</v>
      </c>
      <c r="U752" s="2" t="s">
        <v>253</v>
      </c>
      <c r="V752" s="2" t="s">
        <v>367</v>
      </c>
      <c r="W752" s="2" t="s">
        <v>2913</v>
      </c>
      <c r="X752" s="2" t="s">
        <v>2911</v>
      </c>
      <c r="Y752" s="2" t="s">
        <v>2914</v>
      </c>
    </row>
    <row r="753">
      <c r="A753" s="1" t="b">
        <v>0</v>
      </c>
      <c r="B753" s="1" t="s">
        <v>25</v>
      </c>
      <c r="C753" s="1"/>
      <c r="D753" s="1"/>
      <c r="E753" s="1" t="s">
        <v>43</v>
      </c>
      <c r="F753" s="1"/>
      <c r="G753" s="2" t="s">
        <v>27</v>
      </c>
      <c r="H753" s="3"/>
      <c r="I753" s="4" t="s">
        <v>2915</v>
      </c>
      <c r="J753" s="2" t="s">
        <v>2916</v>
      </c>
      <c r="K753" s="5">
        <v>1.0</v>
      </c>
      <c r="L753" s="2" t="s">
        <v>46</v>
      </c>
      <c r="M753" s="6" t="b">
        <v>1</v>
      </c>
      <c r="N753" s="2" t="s">
        <v>47</v>
      </c>
      <c r="O753" s="2" t="s">
        <v>48</v>
      </c>
      <c r="P753" s="2" t="s">
        <v>49</v>
      </c>
      <c r="Q753" s="2" t="s">
        <v>50</v>
      </c>
      <c r="R753" s="2" t="s">
        <v>35</v>
      </c>
      <c r="S753" s="5">
        <v>6.53169224E8</v>
      </c>
      <c r="T753" s="2" t="s">
        <v>2917</v>
      </c>
      <c r="U753" s="2" t="s">
        <v>38</v>
      </c>
      <c r="V753" s="2" t="s">
        <v>52</v>
      </c>
      <c r="W753" s="2" t="s">
        <v>2918</v>
      </c>
      <c r="X753" s="2" t="s">
        <v>54</v>
      </c>
      <c r="Y753" s="2" t="s">
        <v>55</v>
      </c>
    </row>
    <row r="754">
      <c r="A754" s="1" t="b">
        <v>0</v>
      </c>
      <c r="B754" s="1" t="s">
        <v>25</v>
      </c>
      <c r="C754" s="1"/>
      <c r="D754" s="1"/>
      <c r="E754" s="1" t="s">
        <v>43</v>
      </c>
      <c r="F754" s="1"/>
      <c r="G754" s="2" t="s">
        <v>27</v>
      </c>
      <c r="H754" s="3"/>
      <c r="I754" s="4" t="s">
        <v>2919</v>
      </c>
      <c r="J754" s="2" t="s">
        <v>2920</v>
      </c>
      <c r="K754" s="5">
        <v>1.0</v>
      </c>
      <c r="L754" s="2" t="s">
        <v>46</v>
      </c>
      <c r="M754" s="6" t="b">
        <v>1</v>
      </c>
      <c r="N754" s="2" t="s">
        <v>47</v>
      </c>
      <c r="O754" s="2" t="s">
        <v>48</v>
      </c>
      <c r="P754" s="2" t="s">
        <v>49</v>
      </c>
      <c r="Q754" s="2" t="s">
        <v>50</v>
      </c>
      <c r="R754" s="2" t="s">
        <v>35</v>
      </c>
      <c r="S754" s="5">
        <v>6.53169192E8</v>
      </c>
      <c r="T754" s="2" t="s">
        <v>2917</v>
      </c>
      <c r="U754" s="2" t="s">
        <v>38</v>
      </c>
      <c r="V754" s="2" t="s">
        <v>52</v>
      </c>
      <c r="W754" s="2" t="s">
        <v>2918</v>
      </c>
      <c r="X754" s="2" t="s">
        <v>54</v>
      </c>
      <c r="Y754" s="2" t="s">
        <v>55</v>
      </c>
    </row>
    <row r="755">
      <c r="A755" s="1" t="b">
        <v>0</v>
      </c>
      <c r="B755" s="1" t="s">
        <v>25</v>
      </c>
      <c r="C755" s="1"/>
      <c r="D755" s="1"/>
      <c r="E755" s="1" t="s">
        <v>43</v>
      </c>
      <c r="F755" s="1"/>
      <c r="G755" s="2" t="s">
        <v>27</v>
      </c>
      <c r="H755" s="3"/>
      <c r="I755" s="4" t="s">
        <v>2921</v>
      </c>
      <c r="J755" s="2" t="s">
        <v>2922</v>
      </c>
      <c r="K755" s="5">
        <v>1.0</v>
      </c>
      <c r="L755" s="2" t="s">
        <v>46</v>
      </c>
      <c r="M755" s="6" t="b">
        <v>1</v>
      </c>
      <c r="N755" s="2" t="s">
        <v>47</v>
      </c>
      <c r="O755" s="2" t="s">
        <v>48</v>
      </c>
      <c r="P755" s="2" t="s">
        <v>49</v>
      </c>
      <c r="Q755" s="2" t="s">
        <v>50</v>
      </c>
      <c r="R755" s="2" t="s">
        <v>35</v>
      </c>
      <c r="S755" s="5">
        <v>6.58334491E8</v>
      </c>
      <c r="T755" s="2" t="s">
        <v>2923</v>
      </c>
      <c r="U755" s="2" t="s">
        <v>38</v>
      </c>
      <c r="V755" s="2" t="s">
        <v>52</v>
      </c>
      <c r="W755" s="2" t="s">
        <v>2918</v>
      </c>
      <c r="X755" s="2" t="s">
        <v>54</v>
      </c>
      <c r="Y755" s="2" t="s">
        <v>55</v>
      </c>
    </row>
    <row r="756">
      <c r="A756" s="1" t="b">
        <v>0</v>
      </c>
      <c r="B756" s="1" t="s">
        <v>25</v>
      </c>
      <c r="C756" s="1"/>
      <c r="D756" s="1"/>
      <c r="E756" s="1" t="s">
        <v>43</v>
      </c>
      <c r="F756" s="1"/>
      <c r="G756" s="2" t="s">
        <v>27</v>
      </c>
      <c r="H756" s="3"/>
      <c r="I756" s="4" t="s">
        <v>2924</v>
      </c>
      <c r="J756" s="2" t="s">
        <v>2925</v>
      </c>
      <c r="K756" s="5">
        <v>1.0</v>
      </c>
      <c r="L756" s="2" t="s">
        <v>46</v>
      </c>
      <c r="M756" s="6" t="b">
        <v>1</v>
      </c>
      <c r="N756" s="2" t="s">
        <v>47</v>
      </c>
      <c r="O756" s="2" t="s">
        <v>48</v>
      </c>
      <c r="P756" s="2" t="s">
        <v>49</v>
      </c>
      <c r="Q756" s="2" t="s">
        <v>50</v>
      </c>
      <c r="R756" s="2" t="s">
        <v>35</v>
      </c>
      <c r="S756" s="5">
        <v>6.58335121E8</v>
      </c>
      <c r="T756" s="2" t="s">
        <v>2923</v>
      </c>
      <c r="U756" s="2" t="s">
        <v>38</v>
      </c>
      <c r="V756" s="2" t="s">
        <v>52</v>
      </c>
      <c r="W756" s="2" t="s">
        <v>2918</v>
      </c>
      <c r="X756" s="2" t="s">
        <v>54</v>
      </c>
      <c r="Y756" s="2" t="s">
        <v>55</v>
      </c>
    </row>
    <row r="757">
      <c r="A757" s="1" t="b">
        <v>0</v>
      </c>
      <c r="B757" s="1" t="s">
        <v>25</v>
      </c>
      <c r="C757" s="1"/>
      <c r="D757" s="1" t="s">
        <v>26</v>
      </c>
      <c r="E757" s="1"/>
      <c r="F757" s="1"/>
      <c r="G757" s="2" t="s">
        <v>27</v>
      </c>
      <c r="H757" s="3"/>
      <c r="I757" s="4" t="s">
        <v>2926</v>
      </c>
      <c r="J757" s="2" t="s">
        <v>2927</v>
      </c>
      <c r="K757" s="5">
        <v>1.0</v>
      </c>
      <c r="L757" s="2" t="s">
        <v>65</v>
      </c>
      <c r="M757" s="6" t="b">
        <v>1</v>
      </c>
      <c r="N757" s="2" t="s">
        <v>283</v>
      </c>
      <c r="O757" s="2" t="s">
        <v>67</v>
      </c>
      <c r="P757" s="2" t="s">
        <v>68</v>
      </c>
      <c r="Q757" s="2" t="s">
        <v>69</v>
      </c>
      <c r="R757" s="2" t="s">
        <v>35</v>
      </c>
      <c r="S757" s="2" t="s">
        <v>644</v>
      </c>
      <c r="T757" s="2" t="s">
        <v>285</v>
      </c>
      <c r="U757" s="2" t="s">
        <v>38</v>
      </c>
      <c r="V757" s="2" t="s">
        <v>39</v>
      </c>
      <c r="W757" s="2" t="s">
        <v>2928</v>
      </c>
      <c r="X757" s="2" t="s">
        <v>283</v>
      </c>
      <c r="Y757" s="2" t="s">
        <v>287</v>
      </c>
    </row>
    <row r="758">
      <c r="A758" s="1" t="b">
        <v>0</v>
      </c>
      <c r="B758" s="1" t="s">
        <v>25</v>
      </c>
      <c r="C758" s="1"/>
      <c r="D758" s="1" t="s">
        <v>26</v>
      </c>
      <c r="E758" s="1"/>
      <c r="F758" s="1"/>
      <c r="G758" s="2" t="s">
        <v>27</v>
      </c>
      <c r="H758" s="3"/>
      <c r="I758" s="4" t="s">
        <v>2929</v>
      </c>
      <c r="J758" s="2" t="s">
        <v>2930</v>
      </c>
      <c r="K758" s="5">
        <v>1.0</v>
      </c>
      <c r="L758" s="2" t="s">
        <v>65</v>
      </c>
      <c r="M758" s="6" t="b">
        <v>1</v>
      </c>
      <c r="N758" s="2" t="s">
        <v>283</v>
      </c>
      <c r="O758" s="2" t="s">
        <v>67</v>
      </c>
      <c r="P758" s="2" t="s">
        <v>68</v>
      </c>
      <c r="Q758" s="2" t="s">
        <v>69</v>
      </c>
      <c r="R758" s="2" t="s">
        <v>35</v>
      </c>
      <c r="S758" s="2" t="s">
        <v>2931</v>
      </c>
      <c r="T758" s="2" t="s">
        <v>285</v>
      </c>
      <c r="U758" s="2" t="s">
        <v>38</v>
      </c>
      <c r="V758" s="2" t="s">
        <v>39</v>
      </c>
      <c r="W758" s="2" t="s">
        <v>2932</v>
      </c>
      <c r="X758" s="2" t="s">
        <v>283</v>
      </c>
      <c r="Y758" s="2" t="s">
        <v>287</v>
      </c>
    </row>
    <row r="759">
      <c r="A759" s="1" t="b">
        <v>0</v>
      </c>
      <c r="B759" s="1" t="s">
        <v>25</v>
      </c>
      <c r="C759" s="1"/>
      <c r="D759" s="1" t="s">
        <v>26</v>
      </c>
      <c r="E759" s="1"/>
      <c r="F759" s="1" t="b">
        <v>1</v>
      </c>
      <c r="G759" s="2" t="s">
        <v>27</v>
      </c>
      <c r="H759" s="3"/>
      <c r="I759" s="4" t="s">
        <v>2933</v>
      </c>
      <c r="J759" s="2" t="s">
        <v>2934</v>
      </c>
      <c r="K759" s="5">
        <v>1.0</v>
      </c>
      <c r="L759" s="2" t="s">
        <v>65</v>
      </c>
      <c r="M759" s="6" t="b">
        <v>1</v>
      </c>
      <c r="N759" s="2" t="s">
        <v>162</v>
      </c>
      <c r="O759" s="2" t="s">
        <v>67</v>
      </c>
      <c r="P759" s="2" t="s">
        <v>68</v>
      </c>
      <c r="Q759" s="2" t="s">
        <v>69</v>
      </c>
      <c r="R759" s="2" t="s">
        <v>35</v>
      </c>
      <c r="S759" s="2" t="s">
        <v>2931</v>
      </c>
      <c r="T759" s="2" t="s">
        <v>112</v>
      </c>
      <c r="U759" s="2" t="s">
        <v>38</v>
      </c>
      <c r="V759" s="2" t="s">
        <v>39</v>
      </c>
      <c r="W759" s="2" t="s">
        <v>2935</v>
      </c>
      <c r="X759" s="2" t="s">
        <v>165</v>
      </c>
      <c r="Y759" s="2" t="s">
        <v>166</v>
      </c>
    </row>
    <row r="760">
      <c r="A760" s="1" t="b">
        <v>0</v>
      </c>
      <c r="B760" s="1" t="s">
        <v>25</v>
      </c>
      <c r="C760" s="1"/>
      <c r="D760" s="1" t="s">
        <v>26</v>
      </c>
      <c r="E760" s="1"/>
      <c r="F760" s="1" t="b">
        <v>1</v>
      </c>
      <c r="G760" s="2" t="s">
        <v>27</v>
      </c>
      <c r="H760" s="3"/>
      <c r="I760" s="4" t="s">
        <v>2936</v>
      </c>
      <c r="J760" s="2" t="s">
        <v>2937</v>
      </c>
      <c r="K760" s="5">
        <v>1.0</v>
      </c>
      <c r="L760" s="2" t="s">
        <v>65</v>
      </c>
      <c r="M760" s="6" t="b">
        <v>1</v>
      </c>
      <c r="N760" s="2" t="s">
        <v>66</v>
      </c>
      <c r="O760" s="2" t="s">
        <v>67</v>
      </c>
      <c r="P760" s="2" t="s">
        <v>68</v>
      </c>
      <c r="Q760" s="2" t="s">
        <v>69</v>
      </c>
      <c r="R760" s="2" t="s">
        <v>35</v>
      </c>
      <c r="S760" s="2" t="s">
        <v>2938</v>
      </c>
      <c r="T760" s="2" t="s">
        <v>37</v>
      </c>
      <c r="U760" s="2" t="s">
        <v>38</v>
      </c>
      <c r="V760" s="2" t="s">
        <v>39</v>
      </c>
      <c r="W760" s="2" t="s">
        <v>2939</v>
      </c>
      <c r="X760" s="2" t="s">
        <v>72</v>
      </c>
      <c r="Y760" s="2" t="s">
        <v>73</v>
      </c>
    </row>
    <row r="761">
      <c r="A761" s="1" t="b">
        <v>0</v>
      </c>
      <c r="B761" s="1" t="s">
        <v>25</v>
      </c>
      <c r="C761" s="1"/>
      <c r="D761" s="1" t="s">
        <v>26</v>
      </c>
      <c r="E761" s="1"/>
      <c r="F761" s="1" t="b">
        <v>1</v>
      </c>
      <c r="G761" s="2" t="s">
        <v>27</v>
      </c>
      <c r="H761" s="3"/>
      <c r="I761" s="4" t="s">
        <v>2940</v>
      </c>
      <c r="J761" s="2" t="s">
        <v>2941</v>
      </c>
      <c r="K761" s="5">
        <v>1.0</v>
      </c>
      <c r="L761" s="2" t="s">
        <v>30</v>
      </c>
      <c r="M761" s="6" t="b">
        <v>1</v>
      </c>
      <c r="N761" s="2" t="s">
        <v>151</v>
      </c>
      <c r="O761" s="2" t="s">
        <v>67</v>
      </c>
      <c r="P761" s="2" t="s">
        <v>68</v>
      </c>
      <c r="Q761" s="2" t="s">
        <v>34</v>
      </c>
      <c r="R761" s="2" t="s">
        <v>35</v>
      </c>
      <c r="S761" s="2" t="s">
        <v>2942</v>
      </c>
      <c r="T761" s="2" t="s">
        <v>112</v>
      </c>
      <c r="U761" s="2" t="s">
        <v>38</v>
      </c>
      <c r="V761" s="2" t="s">
        <v>39</v>
      </c>
      <c r="W761" s="2" t="s">
        <v>2943</v>
      </c>
      <c r="X761" s="2" t="s">
        <v>154</v>
      </c>
      <c r="Y761" s="2" t="s">
        <v>155</v>
      </c>
    </row>
    <row r="762">
      <c r="A762" s="1" t="b">
        <v>0</v>
      </c>
      <c r="B762" s="1" t="s">
        <v>25</v>
      </c>
      <c r="C762" s="1"/>
      <c r="D762" s="1" t="s">
        <v>26</v>
      </c>
      <c r="E762" s="1"/>
      <c r="F762" s="1" t="b">
        <v>1</v>
      </c>
      <c r="G762" s="2" t="s">
        <v>27</v>
      </c>
      <c r="H762" s="3"/>
      <c r="I762" s="4" t="s">
        <v>2944</v>
      </c>
      <c r="J762" s="2" t="s">
        <v>2945</v>
      </c>
      <c r="K762" s="5">
        <v>1.0</v>
      </c>
      <c r="L762" s="2" t="s">
        <v>30</v>
      </c>
      <c r="M762" s="6" t="b">
        <v>1</v>
      </c>
      <c r="N762" s="2" t="s">
        <v>144</v>
      </c>
      <c r="O762" s="2" t="s">
        <v>67</v>
      </c>
      <c r="P762" s="2" t="s">
        <v>68</v>
      </c>
      <c r="Q762" s="2" t="s">
        <v>34</v>
      </c>
      <c r="R762" s="2" t="s">
        <v>35</v>
      </c>
      <c r="S762" s="2" t="s">
        <v>2946</v>
      </c>
      <c r="T762" s="2" t="s">
        <v>37</v>
      </c>
      <c r="U762" s="2" t="s">
        <v>38</v>
      </c>
      <c r="V762" s="2" t="s">
        <v>39</v>
      </c>
      <c r="W762" s="2" t="s">
        <v>2947</v>
      </c>
      <c r="X762" s="2" t="s">
        <v>148</v>
      </c>
      <c r="Y762" s="2" t="s">
        <v>81</v>
      </c>
    </row>
    <row r="763">
      <c r="A763" s="1" t="b">
        <v>0</v>
      </c>
      <c r="B763" s="1" t="s">
        <v>25</v>
      </c>
      <c r="C763" s="1"/>
      <c r="D763" s="1" t="s">
        <v>26</v>
      </c>
      <c r="E763" s="1"/>
      <c r="F763" s="1" t="b">
        <v>1</v>
      </c>
      <c r="G763" s="2" t="s">
        <v>27</v>
      </c>
      <c r="H763" s="3"/>
      <c r="I763" s="4" t="s">
        <v>2948</v>
      </c>
      <c r="J763" s="2" t="s">
        <v>2949</v>
      </c>
      <c r="K763" s="5">
        <v>1.0</v>
      </c>
      <c r="L763" s="2" t="s">
        <v>30</v>
      </c>
      <c r="M763" s="6" t="b">
        <v>1</v>
      </c>
      <c r="N763" s="2" t="s">
        <v>144</v>
      </c>
      <c r="O763" s="2" t="s">
        <v>67</v>
      </c>
      <c r="P763" s="2" t="s">
        <v>68</v>
      </c>
      <c r="Q763" s="2" t="s">
        <v>34</v>
      </c>
      <c r="R763" s="2" t="s">
        <v>35</v>
      </c>
      <c r="S763" s="2" t="s">
        <v>2950</v>
      </c>
      <c r="T763" s="2" t="s">
        <v>37</v>
      </c>
      <c r="U763" s="2" t="s">
        <v>38</v>
      </c>
      <c r="V763" s="2" t="s">
        <v>39</v>
      </c>
      <c r="W763" s="2" t="s">
        <v>2951</v>
      </c>
      <c r="X763" s="2" t="s">
        <v>148</v>
      </c>
      <c r="Y763" s="2" t="s">
        <v>81</v>
      </c>
    </row>
    <row r="764">
      <c r="A764" s="1" t="b">
        <v>0</v>
      </c>
      <c r="B764" s="1"/>
      <c r="C764" s="1"/>
      <c r="D764" s="1"/>
      <c r="E764" s="1"/>
      <c r="F764" s="1" t="b">
        <v>1</v>
      </c>
      <c r="G764" s="2" t="s">
        <v>27</v>
      </c>
      <c r="H764" s="3"/>
      <c r="I764" s="4" t="s">
        <v>2952</v>
      </c>
      <c r="J764" s="2" t="s">
        <v>2953</v>
      </c>
      <c r="K764" s="5">
        <v>1.0</v>
      </c>
      <c r="L764" s="2" t="s">
        <v>84</v>
      </c>
      <c r="M764" s="6" t="b">
        <v>1</v>
      </c>
      <c r="N764" s="2" t="s">
        <v>2954</v>
      </c>
      <c r="O764" s="2" t="s">
        <v>67</v>
      </c>
      <c r="P764" s="2" t="s">
        <v>68</v>
      </c>
      <c r="Q764" s="2" t="s">
        <v>86</v>
      </c>
      <c r="R764" s="2" t="s">
        <v>35</v>
      </c>
      <c r="S764" s="2" t="s">
        <v>2955</v>
      </c>
      <c r="T764" s="2" t="s">
        <v>37</v>
      </c>
      <c r="U764" s="2" t="s">
        <v>38</v>
      </c>
      <c r="V764" s="2" t="s">
        <v>78</v>
      </c>
      <c r="W764" s="2" t="s">
        <v>2956</v>
      </c>
      <c r="X764" s="2" t="s">
        <v>2957</v>
      </c>
      <c r="Y764" s="2" t="s">
        <v>90</v>
      </c>
    </row>
    <row r="765">
      <c r="A765" s="1" t="b">
        <v>0</v>
      </c>
      <c r="B765" s="1"/>
      <c r="C765" s="1"/>
      <c r="D765" s="1"/>
      <c r="E765" s="1"/>
      <c r="F765" s="1"/>
      <c r="G765" s="2" t="s">
        <v>27</v>
      </c>
      <c r="H765" s="3"/>
      <c r="I765" s="4" t="s">
        <v>2958</v>
      </c>
      <c r="J765" s="2" t="s">
        <v>2959</v>
      </c>
      <c r="K765" s="5">
        <v>1.0</v>
      </c>
      <c r="L765" s="2" t="s">
        <v>84</v>
      </c>
      <c r="M765" s="6" t="b">
        <v>1</v>
      </c>
      <c r="N765" s="2" t="s">
        <v>176</v>
      </c>
      <c r="O765" s="2" t="s">
        <v>67</v>
      </c>
      <c r="P765" s="2" t="s">
        <v>33</v>
      </c>
      <c r="Q765" s="2" t="s">
        <v>86</v>
      </c>
      <c r="R765" s="2" t="s">
        <v>35</v>
      </c>
      <c r="S765" s="2" t="s">
        <v>2960</v>
      </c>
      <c r="T765" s="2" t="s">
        <v>37</v>
      </c>
      <c r="U765" s="2" t="s">
        <v>38</v>
      </c>
      <c r="V765" s="2" t="s">
        <v>78</v>
      </c>
      <c r="W765" s="2" t="s">
        <v>2961</v>
      </c>
      <c r="X765" s="2" t="s">
        <v>179</v>
      </c>
      <c r="Y765" s="2" t="s">
        <v>180</v>
      </c>
    </row>
    <row r="766">
      <c r="A766" s="1" t="b">
        <v>0</v>
      </c>
      <c r="B766" s="1" t="s">
        <v>25</v>
      </c>
      <c r="C766" s="1"/>
      <c r="D766" s="1" t="s">
        <v>26</v>
      </c>
      <c r="E766" s="1"/>
      <c r="F766" s="1" t="b">
        <v>1</v>
      </c>
      <c r="G766" s="2" t="s">
        <v>27</v>
      </c>
      <c r="H766" s="3"/>
      <c r="I766" s="4" t="s">
        <v>2962</v>
      </c>
      <c r="J766" s="2" t="s">
        <v>2963</v>
      </c>
      <c r="K766" s="5">
        <v>1.0</v>
      </c>
      <c r="L766" s="2" t="s">
        <v>65</v>
      </c>
      <c r="M766" s="6" t="b">
        <v>1</v>
      </c>
      <c r="N766" s="2" t="s">
        <v>66</v>
      </c>
      <c r="O766" s="2" t="s">
        <v>67</v>
      </c>
      <c r="P766" s="2" t="s">
        <v>68</v>
      </c>
      <c r="Q766" s="2" t="s">
        <v>69</v>
      </c>
      <c r="R766" s="2" t="s">
        <v>35</v>
      </c>
      <c r="S766" s="2" t="s">
        <v>2964</v>
      </c>
      <c r="T766" s="2" t="s">
        <v>37</v>
      </c>
      <c r="U766" s="2" t="s">
        <v>38</v>
      </c>
      <c r="V766" s="2" t="s">
        <v>39</v>
      </c>
      <c r="W766" s="2" t="s">
        <v>2965</v>
      </c>
      <c r="X766" s="2" t="s">
        <v>72</v>
      </c>
      <c r="Y766" s="2" t="s">
        <v>73</v>
      </c>
    </row>
    <row r="767">
      <c r="A767" s="1" t="b">
        <v>0</v>
      </c>
      <c r="B767" s="1" t="s">
        <v>25</v>
      </c>
      <c r="C767" s="1"/>
      <c r="D767" s="1" t="s">
        <v>141</v>
      </c>
      <c r="E767" s="1"/>
      <c r="F767" s="1" t="b">
        <v>1</v>
      </c>
      <c r="G767" s="2" t="s">
        <v>27</v>
      </c>
      <c r="H767" s="3"/>
      <c r="I767" s="4" t="s">
        <v>2966</v>
      </c>
      <c r="J767" s="2" t="s">
        <v>2967</v>
      </c>
      <c r="K767" s="5">
        <v>1.0</v>
      </c>
      <c r="L767" s="2" t="s">
        <v>65</v>
      </c>
      <c r="M767" s="6" t="b">
        <v>1</v>
      </c>
      <c r="N767" s="2" t="s">
        <v>487</v>
      </c>
      <c r="O767" s="2" t="s">
        <v>67</v>
      </c>
      <c r="P767" s="2" t="s">
        <v>68</v>
      </c>
      <c r="Q767" s="2" t="s">
        <v>69</v>
      </c>
      <c r="R767" s="2" t="s">
        <v>35</v>
      </c>
      <c r="S767" s="2" t="s">
        <v>2968</v>
      </c>
      <c r="T767" s="2" t="s">
        <v>37</v>
      </c>
      <c r="U767" s="2" t="s">
        <v>38</v>
      </c>
      <c r="V767" s="2" t="s">
        <v>146</v>
      </c>
      <c r="W767" s="2" t="s">
        <v>2969</v>
      </c>
      <c r="X767" s="2" t="s">
        <v>490</v>
      </c>
      <c r="Y767" s="2" t="s">
        <v>73</v>
      </c>
    </row>
    <row r="768">
      <c r="A768" s="1" t="b">
        <v>0</v>
      </c>
      <c r="B768" s="1" t="s">
        <v>25</v>
      </c>
      <c r="C768" s="1"/>
      <c r="D768" s="1" t="s">
        <v>141</v>
      </c>
      <c r="E768" s="1"/>
      <c r="F768" s="1" t="b">
        <v>1</v>
      </c>
      <c r="G768" s="2" t="s">
        <v>27</v>
      </c>
      <c r="H768" s="3"/>
      <c r="I768" s="4" t="s">
        <v>2970</v>
      </c>
      <c r="J768" s="2" t="s">
        <v>2971</v>
      </c>
      <c r="K768" s="5">
        <v>1.0</v>
      </c>
      <c r="L768" s="2" t="s">
        <v>65</v>
      </c>
      <c r="M768" s="6" t="b">
        <v>1</v>
      </c>
      <c r="N768" s="2" t="s">
        <v>66</v>
      </c>
      <c r="O768" s="2" t="s">
        <v>67</v>
      </c>
      <c r="P768" s="2" t="s">
        <v>68</v>
      </c>
      <c r="Q768" s="2" t="s">
        <v>69</v>
      </c>
      <c r="R768" s="2" t="s">
        <v>35</v>
      </c>
      <c r="S768" s="2" t="s">
        <v>2972</v>
      </c>
      <c r="T768" s="2" t="s">
        <v>37</v>
      </c>
      <c r="U768" s="2" t="s">
        <v>38</v>
      </c>
      <c r="V768" s="2" t="s">
        <v>146</v>
      </c>
      <c r="W768" s="2" t="s">
        <v>2973</v>
      </c>
      <c r="X768" s="2" t="s">
        <v>72</v>
      </c>
      <c r="Y768" s="2" t="s">
        <v>73</v>
      </c>
    </row>
    <row r="769">
      <c r="A769" s="1" t="b">
        <v>0</v>
      </c>
      <c r="B769" s="1"/>
      <c r="C769" s="1"/>
      <c r="D769" s="1"/>
      <c r="E769" s="1"/>
      <c r="F769" s="1" t="b">
        <v>1</v>
      </c>
      <c r="G769" s="2" t="s">
        <v>27</v>
      </c>
      <c r="H769" s="3"/>
      <c r="I769" s="4" t="s">
        <v>2974</v>
      </c>
      <c r="J769" s="2" t="s">
        <v>2975</v>
      </c>
      <c r="K769" s="5">
        <v>1.0</v>
      </c>
      <c r="L769" s="2" t="s">
        <v>65</v>
      </c>
      <c r="M769" s="6" t="b">
        <v>1</v>
      </c>
      <c r="N769" s="2" t="s">
        <v>233</v>
      </c>
      <c r="O769" s="2" t="s">
        <v>67</v>
      </c>
      <c r="P769" s="2" t="s">
        <v>68</v>
      </c>
      <c r="Q769" s="2" t="s">
        <v>69</v>
      </c>
      <c r="R769" s="2" t="s">
        <v>2976</v>
      </c>
      <c r="S769" s="2" t="s">
        <v>2977</v>
      </c>
      <c r="T769" s="7"/>
      <c r="U769" s="2" t="s">
        <v>38</v>
      </c>
      <c r="V769" s="2" t="s">
        <v>78</v>
      </c>
      <c r="W769" s="2" t="s">
        <v>2978</v>
      </c>
      <c r="X769" s="2" t="s">
        <v>237</v>
      </c>
      <c r="Y769" s="2" t="s">
        <v>73</v>
      </c>
    </row>
    <row r="770">
      <c r="A770" s="1" t="b">
        <v>0</v>
      </c>
      <c r="B770" s="1"/>
      <c r="C770" s="1"/>
      <c r="D770" s="1"/>
      <c r="E770" s="1"/>
      <c r="F770" s="1"/>
      <c r="G770" s="2" t="s">
        <v>27</v>
      </c>
      <c r="H770" s="3"/>
      <c r="I770" s="4" t="s">
        <v>2979</v>
      </c>
      <c r="J770" s="2" t="s">
        <v>2980</v>
      </c>
      <c r="K770" s="5">
        <v>1.0</v>
      </c>
      <c r="L770" s="2" t="s">
        <v>84</v>
      </c>
      <c r="M770" s="6" t="b">
        <v>1</v>
      </c>
      <c r="N770" s="2" t="s">
        <v>2981</v>
      </c>
      <c r="O770" s="2" t="s">
        <v>67</v>
      </c>
      <c r="P770" s="2" t="s">
        <v>68</v>
      </c>
      <c r="Q770" s="2" t="s">
        <v>86</v>
      </c>
      <c r="R770" s="2" t="s">
        <v>35</v>
      </c>
      <c r="S770" s="2" t="s">
        <v>2982</v>
      </c>
      <c r="T770" s="2" t="s">
        <v>112</v>
      </c>
      <c r="U770" s="2" t="s">
        <v>38</v>
      </c>
      <c r="V770" s="2" t="s">
        <v>78</v>
      </c>
      <c r="W770" s="2" t="s">
        <v>2983</v>
      </c>
      <c r="X770" s="2" t="s">
        <v>2984</v>
      </c>
      <c r="Y770" s="2" t="s">
        <v>2985</v>
      </c>
    </row>
    <row r="771">
      <c r="A771" s="1" t="b">
        <v>0</v>
      </c>
      <c r="B771" s="1"/>
      <c r="C771" s="1"/>
      <c r="D771" s="1"/>
      <c r="E771" s="1"/>
      <c r="F771" s="1" t="b">
        <v>1</v>
      </c>
      <c r="G771" s="2" t="s">
        <v>27</v>
      </c>
      <c r="H771" s="3"/>
      <c r="I771" s="4" t="s">
        <v>2986</v>
      </c>
      <c r="J771" s="2" t="s">
        <v>2987</v>
      </c>
      <c r="K771" s="5">
        <v>1.0</v>
      </c>
      <c r="L771" s="2" t="s">
        <v>65</v>
      </c>
      <c r="M771" s="6" t="b">
        <v>1</v>
      </c>
      <c r="N771" s="2" t="s">
        <v>76</v>
      </c>
      <c r="O771" s="2" t="s">
        <v>67</v>
      </c>
      <c r="P771" s="2" t="s">
        <v>68</v>
      </c>
      <c r="Q771" s="2" t="s">
        <v>69</v>
      </c>
      <c r="R771" s="2" t="s">
        <v>35</v>
      </c>
      <c r="S771" s="2" t="s">
        <v>2988</v>
      </c>
      <c r="T771" s="2" t="s">
        <v>37</v>
      </c>
      <c r="U771" s="2" t="s">
        <v>38</v>
      </c>
      <c r="V771" s="2" t="s">
        <v>78</v>
      </c>
      <c r="W771" s="2" t="s">
        <v>2989</v>
      </c>
      <c r="X771" s="2" t="s">
        <v>80</v>
      </c>
      <c r="Y771" s="2" t="s">
        <v>81</v>
      </c>
    </row>
    <row r="772">
      <c r="A772" s="1" t="b">
        <v>0</v>
      </c>
      <c r="B772" s="1"/>
      <c r="C772" s="1"/>
      <c r="D772" s="1"/>
      <c r="E772" s="1"/>
      <c r="F772" s="1" t="b">
        <v>1</v>
      </c>
      <c r="G772" s="2" t="s">
        <v>27</v>
      </c>
      <c r="H772" s="3"/>
      <c r="I772" s="4" t="s">
        <v>2990</v>
      </c>
      <c r="J772" s="2" t="s">
        <v>2991</v>
      </c>
      <c r="K772" s="5">
        <v>1.0</v>
      </c>
      <c r="L772" s="2" t="s">
        <v>65</v>
      </c>
      <c r="M772" s="6" t="b">
        <v>1</v>
      </c>
      <c r="N772" s="2" t="s">
        <v>76</v>
      </c>
      <c r="O772" s="2" t="s">
        <v>67</v>
      </c>
      <c r="P772" s="2" t="s">
        <v>68</v>
      </c>
      <c r="Q772" s="2" t="s">
        <v>69</v>
      </c>
      <c r="R772" s="2" t="s">
        <v>35</v>
      </c>
      <c r="S772" s="2" t="s">
        <v>2992</v>
      </c>
      <c r="T772" s="2" t="s">
        <v>37</v>
      </c>
      <c r="U772" s="2" t="s">
        <v>38</v>
      </c>
      <c r="V772" s="2" t="s">
        <v>78</v>
      </c>
      <c r="W772" s="2" t="s">
        <v>2993</v>
      </c>
      <c r="X772" s="2" t="s">
        <v>80</v>
      </c>
      <c r="Y772" s="2" t="s">
        <v>81</v>
      </c>
    </row>
    <row r="773">
      <c r="A773" s="1" t="b">
        <v>0</v>
      </c>
      <c r="B773" s="1" t="s">
        <v>25</v>
      </c>
      <c r="C773" s="1"/>
      <c r="D773" s="1" t="s">
        <v>141</v>
      </c>
      <c r="E773" s="1"/>
      <c r="F773" s="1" t="b">
        <v>1</v>
      </c>
      <c r="G773" s="2" t="s">
        <v>27</v>
      </c>
      <c r="H773" s="3"/>
      <c r="I773" s="4" t="s">
        <v>2994</v>
      </c>
      <c r="J773" s="2" t="s">
        <v>2995</v>
      </c>
      <c r="K773" s="5">
        <v>1.0</v>
      </c>
      <c r="L773" s="2" t="s">
        <v>65</v>
      </c>
      <c r="M773" s="6" t="b">
        <v>1</v>
      </c>
      <c r="N773" s="2" t="s">
        <v>66</v>
      </c>
      <c r="O773" s="2" t="s">
        <v>67</v>
      </c>
      <c r="P773" s="2" t="s">
        <v>68</v>
      </c>
      <c r="Q773" s="2" t="s">
        <v>69</v>
      </c>
      <c r="R773" s="2" t="s">
        <v>35</v>
      </c>
      <c r="S773" s="2" t="s">
        <v>2996</v>
      </c>
      <c r="T773" s="2" t="s">
        <v>37</v>
      </c>
      <c r="U773" s="2" t="s">
        <v>38</v>
      </c>
      <c r="V773" s="2" t="s">
        <v>146</v>
      </c>
      <c r="W773" s="2" t="s">
        <v>2997</v>
      </c>
      <c r="X773" s="2" t="s">
        <v>72</v>
      </c>
      <c r="Y773" s="2" t="s">
        <v>73</v>
      </c>
    </row>
    <row r="774">
      <c r="A774" s="1" t="b">
        <v>0</v>
      </c>
      <c r="B774" s="1" t="s">
        <v>25</v>
      </c>
      <c r="C774" s="1"/>
      <c r="D774" s="1" t="s">
        <v>141</v>
      </c>
      <c r="E774" s="1"/>
      <c r="F774" s="1" t="b">
        <v>1</v>
      </c>
      <c r="G774" s="2" t="s">
        <v>27</v>
      </c>
      <c r="H774" s="3"/>
      <c r="I774" s="4" t="s">
        <v>2998</v>
      </c>
      <c r="J774" s="2" t="s">
        <v>2999</v>
      </c>
      <c r="K774" s="5">
        <v>1.0</v>
      </c>
      <c r="L774" s="2" t="s">
        <v>65</v>
      </c>
      <c r="M774" s="6" t="b">
        <v>1</v>
      </c>
      <c r="N774" s="2" t="s">
        <v>66</v>
      </c>
      <c r="O774" s="2" t="s">
        <v>67</v>
      </c>
      <c r="P774" s="2" t="s">
        <v>68</v>
      </c>
      <c r="Q774" s="2" t="s">
        <v>69</v>
      </c>
      <c r="R774" s="2" t="s">
        <v>35</v>
      </c>
      <c r="S774" s="2" t="s">
        <v>3000</v>
      </c>
      <c r="T774" s="2" t="s">
        <v>37</v>
      </c>
      <c r="U774" s="2" t="s">
        <v>38</v>
      </c>
      <c r="V774" s="2" t="s">
        <v>146</v>
      </c>
      <c r="W774" s="2" t="s">
        <v>3001</v>
      </c>
      <c r="X774" s="2" t="s">
        <v>72</v>
      </c>
      <c r="Y774" s="2" t="s">
        <v>73</v>
      </c>
    </row>
    <row r="775">
      <c r="A775" s="1" t="b">
        <v>0</v>
      </c>
      <c r="B775" s="1" t="s">
        <v>25</v>
      </c>
      <c r="C775" s="1"/>
      <c r="D775" s="1" t="s">
        <v>26</v>
      </c>
      <c r="E775" s="1"/>
      <c r="F775" s="1" t="b">
        <v>1</v>
      </c>
      <c r="G775" s="2" t="s">
        <v>27</v>
      </c>
      <c r="H775" s="3"/>
      <c r="I775" s="4" t="s">
        <v>3002</v>
      </c>
      <c r="J775" s="2" t="s">
        <v>3003</v>
      </c>
      <c r="K775" s="5">
        <v>1.0</v>
      </c>
      <c r="L775" s="2" t="s">
        <v>65</v>
      </c>
      <c r="M775" s="6" t="b">
        <v>1</v>
      </c>
      <c r="N775" s="2" t="s">
        <v>162</v>
      </c>
      <c r="O775" s="2" t="s">
        <v>67</v>
      </c>
      <c r="P775" s="2" t="s">
        <v>68</v>
      </c>
      <c r="Q775" s="2" t="s">
        <v>69</v>
      </c>
      <c r="R775" s="2" t="s">
        <v>35</v>
      </c>
      <c r="S775" s="2" t="s">
        <v>3004</v>
      </c>
      <c r="T775" s="2" t="s">
        <v>112</v>
      </c>
      <c r="U775" s="2" t="s">
        <v>38</v>
      </c>
      <c r="V775" s="2" t="s">
        <v>39</v>
      </c>
      <c r="W775" s="2" t="s">
        <v>3005</v>
      </c>
      <c r="X775" s="2" t="s">
        <v>165</v>
      </c>
      <c r="Y775" s="2" t="s">
        <v>166</v>
      </c>
    </row>
    <row r="776">
      <c r="A776" s="1" t="b">
        <v>0</v>
      </c>
      <c r="B776" s="1" t="s">
        <v>25</v>
      </c>
      <c r="C776" s="1"/>
      <c r="D776" s="1" t="s">
        <v>26</v>
      </c>
      <c r="E776" s="1"/>
      <c r="F776" s="1" t="b">
        <v>1</v>
      </c>
      <c r="G776" s="2" t="s">
        <v>27</v>
      </c>
      <c r="H776" s="3"/>
      <c r="I776" s="4" t="s">
        <v>3006</v>
      </c>
      <c r="J776" s="2" t="s">
        <v>3007</v>
      </c>
      <c r="K776" s="5">
        <v>1.0</v>
      </c>
      <c r="L776" s="2" t="s">
        <v>65</v>
      </c>
      <c r="M776" s="6" t="b">
        <v>1</v>
      </c>
      <c r="N776" s="2" t="s">
        <v>162</v>
      </c>
      <c r="O776" s="2" t="s">
        <v>67</v>
      </c>
      <c r="P776" s="2" t="s">
        <v>68</v>
      </c>
      <c r="Q776" s="2" t="s">
        <v>69</v>
      </c>
      <c r="R776" s="2" t="s">
        <v>35</v>
      </c>
      <c r="S776" s="2" t="s">
        <v>3008</v>
      </c>
      <c r="T776" s="2" t="s">
        <v>112</v>
      </c>
      <c r="U776" s="2" t="s">
        <v>38</v>
      </c>
      <c r="V776" s="2" t="s">
        <v>39</v>
      </c>
      <c r="W776" s="2" t="s">
        <v>3009</v>
      </c>
      <c r="X776" s="2" t="s">
        <v>165</v>
      </c>
      <c r="Y776" s="2" t="s">
        <v>166</v>
      </c>
    </row>
    <row r="777">
      <c r="A777" s="1" t="b">
        <v>0</v>
      </c>
      <c r="B777" s="1"/>
      <c r="C777" s="1" t="s">
        <v>243</v>
      </c>
      <c r="D777" s="1"/>
      <c r="E777" s="1"/>
      <c r="F777" s="1"/>
      <c r="G777" s="2" t="s">
        <v>27</v>
      </c>
      <c r="H777" s="5">
        <v>90.0</v>
      </c>
      <c r="I777" s="4" t="s">
        <v>3010</v>
      </c>
      <c r="J777" s="2" t="s">
        <v>3011</v>
      </c>
      <c r="K777" s="5">
        <v>2.0</v>
      </c>
      <c r="L777" s="2" t="s">
        <v>2870</v>
      </c>
      <c r="M777" s="6" t="b">
        <v>1</v>
      </c>
      <c r="N777" s="2" t="s">
        <v>3012</v>
      </c>
      <c r="O777" s="2" t="s">
        <v>2872</v>
      </c>
      <c r="P777" s="2" t="s">
        <v>33</v>
      </c>
      <c r="Q777" s="2" t="s">
        <v>2873</v>
      </c>
      <c r="R777" s="2" t="s">
        <v>35</v>
      </c>
      <c r="S777" s="2" t="s">
        <v>2898</v>
      </c>
      <c r="T777" s="2" t="s">
        <v>3013</v>
      </c>
      <c r="U777" s="2" t="s">
        <v>253</v>
      </c>
      <c r="V777" s="2" t="s">
        <v>2885</v>
      </c>
      <c r="W777" s="2" t="s">
        <v>3014</v>
      </c>
      <c r="X777" s="2" t="s">
        <v>3015</v>
      </c>
      <c r="Y777" s="2" t="s">
        <v>3016</v>
      </c>
    </row>
    <row r="778">
      <c r="A778" s="1" t="b">
        <v>0</v>
      </c>
      <c r="B778" s="1"/>
      <c r="C778" s="1" t="s">
        <v>243</v>
      </c>
      <c r="D778" s="1" t="s">
        <v>3017</v>
      </c>
      <c r="E778" s="1"/>
      <c r="F778" s="1"/>
      <c r="G778" s="2" t="s">
        <v>2218</v>
      </c>
      <c r="H778" s="5">
        <v>1.0</v>
      </c>
      <c r="I778" s="4" t="s">
        <v>3018</v>
      </c>
      <c r="J778" s="2" t="s">
        <v>3019</v>
      </c>
      <c r="K778" s="5">
        <v>1.0</v>
      </c>
      <c r="L778" s="2" t="s">
        <v>2221</v>
      </c>
      <c r="M778" s="6" t="b">
        <v>1</v>
      </c>
      <c r="N778" s="2" t="s">
        <v>3020</v>
      </c>
      <c r="O778" s="2" t="s">
        <v>2223</v>
      </c>
      <c r="P778" s="2" t="s">
        <v>2224</v>
      </c>
      <c r="Q778" s="2" t="s">
        <v>2225</v>
      </c>
      <c r="R778" s="2" t="s">
        <v>2226</v>
      </c>
      <c r="S778" s="2" t="s">
        <v>3021</v>
      </c>
      <c r="U778" s="2" t="s">
        <v>253</v>
      </c>
      <c r="V778" s="2" t="s">
        <v>3022</v>
      </c>
      <c r="W778" s="2" t="s">
        <v>3023</v>
      </c>
      <c r="X778" s="2" t="s">
        <v>3024</v>
      </c>
      <c r="Y778" s="2" t="s">
        <v>3025</v>
      </c>
    </row>
    <row r="779">
      <c r="A779" s="1" t="b">
        <v>0</v>
      </c>
      <c r="B779" s="1"/>
      <c r="C779" s="1" t="s">
        <v>243</v>
      </c>
      <c r="D779" s="1" t="s">
        <v>3017</v>
      </c>
      <c r="E779" s="1"/>
      <c r="F779" s="1"/>
      <c r="G779" s="2" t="s">
        <v>2218</v>
      </c>
      <c r="H779" s="5">
        <v>1.0</v>
      </c>
      <c r="I779" s="4" t="s">
        <v>3026</v>
      </c>
      <c r="J779" s="2" t="s">
        <v>3027</v>
      </c>
      <c r="K779" s="5">
        <v>1.0</v>
      </c>
      <c r="L779" s="2" t="s">
        <v>2221</v>
      </c>
      <c r="M779" s="6" t="b">
        <v>1</v>
      </c>
      <c r="N779" s="2" t="s">
        <v>3028</v>
      </c>
      <c r="O779" s="2" t="s">
        <v>2223</v>
      </c>
      <c r="P779" s="2" t="s">
        <v>2224</v>
      </c>
      <c r="Q779" s="2" t="s">
        <v>2225</v>
      </c>
      <c r="R779" s="2" t="s">
        <v>2226</v>
      </c>
      <c r="S779" s="2" t="s">
        <v>3029</v>
      </c>
      <c r="U779" s="2" t="s">
        <v>253</v>
      </c>
      <c r="V779" s="2" t="s">
        <v>3022</v>
      </c>
      <c r="W779" s="2" t="s">
        <v>3023</v>
      </c>
      <c r="X779" s="2" t="s">
        <v>3030</v>
      </c>
      <c r="Y779" s="2" t="s">
        <v>3025</v>
      </c>
    </row>
    <row r="780">
      <c r="A780" s="1" t="b">
        <v>0</v>
      </c>
      <c r="B780" s="1"/>
      <c r="C780" s="1" t="s">
        <v>243</v>
      </c>
      <c r="D780" s="1" t="s">
        <v>3017</v>
      </c>
      <c r="E780" s="1"/>
      <c r="F780" s="1"/>
      <c r="G780" s="2" t="s">
        <v>2218</v>
      </c>
      <c r="H780" s="5">
        <v>1.0</v>
      </c>
      <c r="I780" s="4" t="s">
        <v>3031</v>
      </c>
      <c r="J780" s="2" t="s">
        <v>3032</v>
      </c>
      <c r="K780" s="5">
        <v>1.0</v>
      </c>
      <c r="L780" s="2" t="s">
        <v>2221</v>
      </c>
      <c r="M780" s="6" t="b">
        <v>1</v>
      </c>
      <c r="N780" s="2" t="s">
        <v>3033</v>
      </c>
      <c r="O780" s="2" t="s">
        <v>2223</v>
      </c>
      <c r="P780" s="2" t="s">
        <v>2224</v>
      </c>
      <c r="Q780" s="2" t="s">
        <v>2225</v>
      </c>
      <c r="R780" s="2" t="s">
        <v>2226</v>
      </c>
      <c r="S780" s="2" t="s">
        <v>3034</v>
      </c>
      <c r="U780" s="2" t="s">
        <v>253</v>
      </c>
      <c r="V780" s="2" t="s">
        <v>3022</v>
      </c>
      <c r="W780" s="2" t="s">
        <v>3023</v>
      </c>
      <c r="X780" s="2" t="s">
        <v>3035</v>
      </c>
      <c r="Y780" s="2" t="s">
        <v>3036</v>
      </c>
    </row>
    <row r="781">
      <c r="A781" s="1" t="b">
        <v>0</v>
      </c>
      <c r="B781" s="1"/>
      <c r="C781" s="1" t="s">
        <v>243</v>
      </c>
      <c r="D781" s="1" t="s">
        <v>3017</v>
      </c>
      <c r="E781" s="1"/>
      <c r="F781" s="1"/>
      <c r="G781" s="2" t="s">
        <v>2218</v>
      </c>
      <c r="H781" s="5">
        <v>1.0</v>
      </c>
      <c r="I781" s="4" t="s">
        <v>3037</v>
      </c>
      <c r="J781" s="2" t="s">
        <v>3038</v>
      </c>
      <c r="K781" s="5">
        <v>1.0</v>
      </c>
      <c r="L781" s="2" t="s">
        <v>2221</v>
      </c>
      <c r="M781" s="6" t="b">
        <v>1</v>
      </c>
      <c r="N781" s="2" t="s">
        <v>3039</v>
      </c>
      <c r="O781" s="2" t="s">
        <v>2223</v>
      </c>
      <c r="P781" s="2" t="s">
        <v>2224</v>
      </c>
      <c r="Q781" s="2" t="s">
        <v>2225</v>
      </c>
      <c r="R781" s="2" t="s">
        <v>2226</v>
      </c>
      <c r="S781" s="2" t="s">
        <v>3040</v>
      </c>
      <c r="U781" s="2" t="s">
        <v>253</v>
      </c>
      <c r="V781" s="2" t="s">
        <v>3022</v>
      </c>
      <c r="W781" s="2" t="s">
        <v>3023</v>
      </c>
      <c r="X781" s="2" t="s">
        <v>3041</v>
      </c>
      <c r="Y781" s="2" t="s">
        <v>3042</v>
      </c>
    </row>
    <row r="782">
      <c r="A782" s="1" t="b">
        <v>0</v>
      </c>
      <c r="B782" s="1"/>
      <c r="C782" s="1" t="s">
        <v>243</v>
      </c>
      <c r="D782" s="1" t="s">
        <v>3017</v>
      </c>
      <c r="E782" s="1"/>
      <c r="F782" s="1"/>
      <c r="G782" s="2" t="s">
        <v>2218</v>
      </c>
      <c r="H782" s="5">
        <v>1.0</v>
      </c>
      <c r="I782" s="4" t="s">
        <v>3043</v>
      </c>
      <c r="J782" s="2" t="s">
        <v>3044</v>
      </c>
      <c r="K782" s="5">
        <v>1.0</v>
      </c>
      <c r="L782" s="2" t="s">
        <v>2221</v>
      </c>
      <c r="M782" s="6" t="b">
        <v>1</v>
      </c>
      <c r="N782" s="2" t="s">
        <v>3045</v>
      </c>
      <c r="O782" s="2" t="s">
        <v>2223</v>
      </c>
      <c r="P782" s="2" t="s">
        <v>2224</v>
      </c>
      <c r="Q782" s="2" t="s">
        <v>2225</v>
      </c>
      <c r="R782" s="2" t="s">
        <v>2226</v>
      </c>
      <c r="S782" s="2" t="s">
        <v>3046</v>
      </c>
      <c r="U782" s="2" t="s">
        <v>253</v>
      </c>
      <c r="V782" s="2" t="s">
        <v>3022</v>
      </c>
      <c r="W782" s="2" t="s">
        <v>3023</v>
      </c>
      <c r="X782" s="2" t="s">
        <v>3047</v>
      </c>
      <c r="Y782" s="2" t="s">
        <v>3048</v>
      </c>
    </row>
    <row r="783">
      <c r="A783" s="1" t="b">
        <v>0</v>
      </c>
      <c r="B783" s="1"/>
      <c r="C783" s="1" t="s">
        <v>243</v>
      </c>
      <c r="D783" s="1" t="s">
        <v>3017</v>
      </c>
      <c r="E783" s="1"/>
      <c r="F783" s="1"/>
      <c r="G783" s="2" t="s">
        <v>2218</v>
      </c>
      <c r="H783" s="5">
        <v>1.0</v>
      </c>
      <c r="I783" s="4" t="s">
        <v>3049</v>
      </c>
      <c r="J783" s="2" t="s">
        <v>3050</v>
      </c>
      <c r="K783" s="5">
        <v>1.0</v>
      </c>
      <c r="L783" s="2" t="s">
        <v>2221</v>
      </c>
      <c r="M783" s="6" t="b">
        <v>1</v>
      </c>
      <c r="N783" s="2" t="s">
        <v>3051</v>
      </c>
      <c r="O783" s="2" t="s">
        <v>2223</v>
      </c>
      <c r="P783" s="2" t="s">
        <v>2224</v>
      </c>
      <c r="Q783" s="2" t="s">
        <v>2225</v>
      </c>
      <c r="R783" s="2" t="s">
        <v>2226</v>
      </c>
      <c r="S783" s="2" t="s">
        <v>3052</v>
      </c>
      <c r="U783" s="2" t="s">
        <v>253</v>
      </c>
      <c r="V783" s="2" t="s">
        <v>3022</v>
      </c>
      <c r="W783" s="2" t="s">
        <v>3023</v>
      </c>
      <c r="X783" s="2" t="s">
        <v>3053</v>
      </c>
      <c r="Y783" s="2" t="s">
        <v>3054</v>
      </c>
    </row>
    <row r="784">
      <c r="A784" s="1" t="b">
        <v>0</v>
      </c>
      <c r="B784" s="1"/>
      <c r="C784" s="1" t="s">
        <v>243</v>
      </c>
      <c r="D784" s="1" t="s">
        <v>3017</v>
      </c>
      <c r="E784" s="1"/>
      <c r="F784" s="1"/>
      <c r="G784" s="2" t="s">
        <v>2218</v>
      </c>
      <c r="H784" s="5">
        <v>1.0</v>
      </c>
      <c r="I784" s="4" t="s">
        <v>3055</v>
      </c>
      <c r="J784" s="2" t="s">
        <v>3056</v>
      </c>
      <c r="K784" s="5">
        <v>1.0</v>
      </c>
      <c r="L784" s="2" t="s">
        <v>2221</v>
      </c>
      <c r="M784" s="6" t="b">
        <v>1</v>
      </c>
      <c r="N784" s="2" t="s">
        <v>3057</v>
      </c>
      <c r="O784" s="2" t="s">
        <v>2223</v>
      </c>
      <c r="P784" s="2" t="s">
        <v>2224</v>
      </c>
      <c r="Q784" s="2" t="s">
        <v>2225</v>
      </c>
      <c r="R784" s="2" t="s">
        <v>2226</v>
      </c>
      <c r="S784" s="2" t="s">
        <v>3058</v>
      </c>
      <c r="U784" s="2" t="s">
        <v>253</v>
      </c>
      <c r="V784" s="2" t="s">
        <v>3022</v>
      </c>
      <c r="W784" s="2" t="s">
        <v>3023</v>
      </c>
      <c r="X784" s="2" t="s">
        <v>3059</v>
      </c>
      <c r="Y784" s="2" t="s">
        <v>3060</v>
      </c>
    </row>
    <row r="785">
      <c r="A785" s="1" t="b">
        <v>0</v>
      </c>
      <c r="B785" s="1"/>
      <c r="C785" s="1" t="s">
        <v>243</v>
      </c>
      <c r="D785" s="1" t="s">
        <v>3017</v>
      </c>
      <c r="E785" s="1"/>
      <c r="F785" s="1"/>
      <c r="G785" s="2" t="s">
        <v>2218</v>
      </c>
      <c r="H785" s="5">
        <v>1.0</v>
      </c>
      <c r="I785" s="4" t="s">
        <v>3061</v>
      </c>
      <c r="J785" s="2" t="s">
        <v>3062</v>
      </c>
      <c r="K785" s="5">
        <v>1.0</v>
      </c>
      <c r="L785" s="2" t="s">
        <v>2221</v>
      </c>
      <c r="M785" s="6" t="b">
        <v>1</v>
      </c>
      <c r="N785" s="2" t="s">
        <v>3063</v>
      </c>
      <c r="O785" s="2" t="s">
        <v>2223</v>
      </c>
      <c r="P785" s="2" t="s">
        <v>2224</v>
      </c>
      <c r="Q785" s="2" t="s">
        <v>2225</v>
      </c>
      <c r="R785" s="2" t="s">
        <v>2226</v>
      </c>
      <c r="S785" s="2" t="s">
        <v>3064</v>
      </c>
      <c r="U785" s="2" t="s">
        <v>253</v>
      </c>
      <c r="V785" s="2" t="s">
        <v>3022</v>
      </c>
      <c r="W785" s="2" t="s">
        <v>3023</v>
      </c>
      <c r="X785" s="2" t="s">
        <v>3065</v>
      </c>
      <c r="Y785" s="2" t="s">
        <v>3025</v>
      </c>
    </row>
    <row r="786">
      <c r="A786" s="1" t="b">
        <v>0</v>
      </c>
      <c r="B786" s="1"/>
      <c r="C786" s="1" t="s">
        <v>243</v>
      </c>
      <c r="D786" s="1" t="s">
        <v>3017</v>
      </c>
      <c r="E786" s="1"/>
      <c r="F786" s="1"/>
      <c r="G786" s="2" t="s">
        <v>2218</v>
      </c>
      <c r="H786" s="5">
        <v>1.0</v>
      </c>
      <c r="I786" s="4" t="s">
        <v>3066</v>
      </c>
      <c r="J786" s="2" t="s">
        <v>3067</v>
      </c>
      <c r="K786" s="5">
        <v>1.0</v>
      </c>
      <c r="L786" s="2" t="s">
        <v>2221</v>
      </c>
      <c r="M786" s="6" t="b">
        <v>1</v>
      </c>
      <c r="N786" s="2" t="s">
        <v>3068</v>
      </c>
      <c r="O786" s="2" t="s">
        <v>2223</v>
      </c>
      <c r="P786" s="2" t="s">
        <v>2224</v>
      </c>
      <c r="Q786" s="2" t="s">
        <v>2225</v>
      </c>
      <c r="R786" s="2" t="s">
        <v>2226</v>
      </c>
      <c r="S786" s="2" t="s">
        <v>3069</v>
      </c>
      <c r="U786" s="2" t="s">
        <v>253</v>
      </c>
      <c r="V786" s="2" t="s">
        <v>3022</v>
      </c>
      <c r="W786" s="2" t="s">
        <v>3023</v>
      </c>
      <c r="X786" s="2" t="s">
        <v>3070</v>
      </c>
      <c r="Y786" s="2" t="s">
        <v>3036</v>
      </c>
    </row>
    <row r="787">
      <c r="A787" s="1" t="b">
        <v>0</v>
      </c>
      <c r="B787" s="1"/>
      <c r="C787" s="1" t="s">
        <v>243</v>
      </c>
      <c r="D787" s="1" t="s">
        <v>3017</v>
      </c>
      <c r="E787" s="1"/>
      <c r="F787" s="1"/>
      <c r="G787" s="2" t="s">
        <v>2218</v>
      </c>
      <c r="H787" s="5">
        <v>1.0</v>
      </c>
      <c r="I787" s="4" t="s">
        <v>3071</v>
      </c>
      <c r="J787" s="2" t="s">
        <v>3072</v>
      </c>
      <c r="K787" s="5">
        <v>1.0</v>
      </c>
      <c r="L787" s="2" t="s">
        <v>2221</v>
      </c>
      <c r="M787" s="6" t="b">
        <v>1</v>
      </c>
      <c r="N787" s="2" t="s">
        <v>3073</v>
      </c>
      <c r="O787" s="2" t="s">
        <v>2223</v>
      </c>
      <c r="P787" s="2" t="s">
        <v>2224</v>
      </c>
      <c r="Q787" s="2" t="s">
        <v>2225</v>
      </c>
      <c r="R787" s="2" t="s">
        <v>2226</v>
      </c>
      <c r="S787" s="2" t="s">
        <v>3074</v>
      </c>
      <c r="U787" s="2" t="s">
        <v>253</v>
      </c>
      <c r="V787" s="2" t="s">
        <v>3022</v>
      </c>
      <c r="W787" s="2" t="s">
        <v>3023</v>
      </c>
      <c r="X787" s="2" t="s">
        <v>3075</v>
      </c>
      <c r="Y787" s="2" t="s">
        <v>3076</v>
      </c>
    </row>
    <row r="788">
      <c r="A788" s="1" t="b">
        <v>0</v>
      </c>
      <c r="B788" s="1"/>
      <c r="C788" s="1" t="s">
        <v>243</v>
      </c>
      <c r="D788" s="1" t="s">
        <v>3017</v>
      </c>
      <c r="E788" s="1"/>
      <c r="F788" s="1"/>
      <c r="G788" s="2" t="s">
        <v>2218</v>
      </c>
      <c r="H788" s="5">
        <v>1.0</v>
      </c>
      <c r="I788" s="4" t="s">
        <v>3077</v>
      </c>
      <c r="J788" s="2" t="s">
        <v>3078</v>
      </c>
      <c r="K788" s="5">
        <v>1.0</v>
      </c>
      <c r="L788" s="2" t="s">
        <v>2221</v>
      </c>
      <c r="M788" s="6" t="b">
        <v>1</v>
      </c>
      <c r="N788" s="2" t="s">
        <v>3079</v>
      </c>
      <c r="O788" s="2" t="s">
        <v>2223</v>
      </c>
      <c r="P788" s="2" t="s">
        <v>2224</v>
      </c>
      <c r="Q788" s="2" t="s">
        <v>2225</v>
      </c>
      <c r="R788" s="2" t="s">
        <v>2226</v>
      </c>
      <c r="S788" s="2" t="s">
        <v>3080</v>
      </c>
      <c r="U788" s="2" t="s">
        <v>253</v>
      </c>
      <c r="V788" s="2" t="s">
        <v>3022</v>
      </c>
      <c r="W788" s="2" t="s">
        <v>3023</v>
      </c>
      <c r="X788" s="2" t="s">
        <v>3081</v>
      </c>
      <c r="Y788" s="2" t="s">
        <v>3082</v>
      </c>
    </row>
    <row r="789">
      <c r="A789" s="1" t="b">
        <v>0</v>
      </c>
      <c r="B789" s="1"/>
      <c r="C789" s="1" t="s">
        <v>243</v>
      </c>
      <c r="D789" s="1" t="s">
        <v>3017</v>
      </c>
      <c r="E789" s="1"/>
      <c r="F789" s="1"/>
      <c r="G789" s="2" t="s">
        <v>2218</v>
      </c>
      <c r="H789" s="5">
        <v>1.0</v>
      </c>
      <c r="I789" s="4" t="s">
        <v>3083</v>
      </c>
      <c r="J789" s="2" t="s">
        <v>3084</v>
      </c>
      <c r="K789" s="5">
        <v>1.0</v>
      </c>
      <c r="L789" s="2" t="s">
        <v>2221</v>
      </c>
      <c r="M789" s="6" t="b">
        <v>1</v>
      </c>
      <c r="N789" s="2" t="s">
        <v>3085</v>
      </c>
      <c r="O789" s="2" t="s">
        <v>2223</v>
      </c>
      <c r="P789" s="2" t="s">
        <v>2224</v>
      </c>
      <c r="Q789" s="2" t="s">
        <v>2225</v>
      </c>
      <c r="R789" s="2" t="s">
        <v>2226</v>
      </c>
      <c r="S789" s="2" t="s">
        <v>3086</v>
      </c>
      <c r="U789" s="2" t="s">
        <v>253</v>
      </c>
      <c r="V789" s="2" t="s">
        <v>3022</v>
      </c>
      <c r="W789" s="2" t="s">
        <v>3023</v>
      </c>
      <c r="X789" s="2" t="s">
        <v>3087</v>
      </c>
      <c r="Y789" s="2" t="s">
        <v>3025</v>
      </c>
    </row>
    <row r="790">
      <c r="A790" s="1" t="b">
        <v>0</v>
      </c>
      <c r="B790" s="1"/>
      <c r="C790" s="1" t="s">
        <v>243</v>
      </c>
      <c r="D790" s="1" t="s">
        <v>3017</v>
      </c>
      <c r="E790" s="1"/>
      <c r="F790" s="1"/>
      <c r="G790" s="2" t="s">
        <v>2218</v>
      </c>
      <c r="H790" s="5">
        <v>1.0</v>
      </c>
      <c r="I790" s="4" t="s">
        <v>3088</v>
      </c>
      <c r="J790" s="2" t="s">
        <v>3089</v>
      </c>
      <c r="K790" s="5">
        <v>1.0</v>
      </c>
      <c r="L790" s="2" t="s">
        <v>2221</v>
      </c>
      <c r="M790" s="6" t="b">
        <v>1</v>
      </c>
      <c r="N790" s="2" t="s">
        <v>3090</v>
      </c>
      <c r="O790" s="2" t="s">
        <v>2223</v>
      </c>
      <c r="P790" s="2" t="s">
        <v>2224</v>
      </c>
      <c r="Q790" s="2" t="s">
        <v>2225</v>
      </c>
      <c r="R790" s="2" t="s">
        <v>2226</v>
      </c>
      <c r="S790" s="2" t="s">
        <v>3091</v>
      </c>
      <c r="U790" s="2" t="s">
        <v>253</v>
      </c>
      <c r="V790" s="2" t="s">
        <v>3022</v>
      </c>
      <c r="W790" s="2" t="s">
        <v>3023</v>
      </c>
      <c r="X790" s="2" t="s">
        <v>3092</v>
      </c>
      <c r="Y790" s="2" t="s">
        <v>3025</v>
      </c>
    </row>
    <row r="791">
      <c r="A791" s="1" t="b">
        <v>0</v>
      </c>
      <c r="B791" s="1"/>
      <c r="C791" s="1" t="s">
        <v>243</v>
      </c>
      <c r="D791" s="1" t="s">
        <v>3017</v>
      </c>
      <c r="E791" s="1"/>
      <c r="F791" s="1"/>
      <c r="G791" s="2" t="s">
        <v>2218</v>
      </c>
      <c r="H791" s="5">
        <v>1.0</v>
      </c>
      <c r="I791" s="4" t="s">
        <v>3093</v>
      </c>
      <c r="J791" s="2" t="s">
        <v>3094</v>
      </c>
      <c r="K791" s="5">
        <v>1.0</v>
      </c>
      <c r="L791" s="2" t="s">
        <v>2221</v>
      </c>
      <c r="M791" s="6" t="b">
        <v>1</v>
      </c>
      <c r="N791" s="2" t="s">
        <v>3095</v>
      </c>
      <c r="O791" s="2" t="s">
        <v>2223</v>
      </c>
      <c r="P791" s="2" t="s">
        <v>2224</v>
      </c>
      <c r="Q791" s="2" t="s">
        <v>2225</v>
      </c>
      <c r="R791" s="2" t="s">
        <v>2226</v>
      </c>
      <c r="S791" s="2" t="s">
        <v>3096</v>
      </c>
      <c r="U791" s="2" t="s">
        <v>253</v>
      </c>
      <c r="V791" s="2" t="s">
        <v>3022</v>
      </c>
      <c r="W791" s="2" t="s">
        <v>3023</v>
      </c>
      <c r="X791" s="2" t="s">
        <v>3097</v>
      </c>
      <c r="Y791" s="2" t="s">
        <v>3060</v>
      </c>
    </row>
    <row r="792">
      <c r="A792" s="1" t="b">
        <v>0</v>
      </c>
      <c r="B792" s="1"/>
      <c r="C792" s="1" t="s">
        <v>243</v>
      </c>
      <c r="D792" s="1" t="s">
        <v>3017</v>
      </c>
      <c r="E792" s="1"/>
      <c r="F792" s="1"/>
      <c r="G792" s="2" t="s">
        <v>2218</v>
      </c>
      <c r="H792" s="5">
        <v>1.0</v>
      </c>
      <c r="I792" s="4" t="s">
        <v>3098</v>
      </c>
      <c r="J792" s="2" t="s">
        <v>3099</v>
      </c>
      <c r="K792" s="5">
        <v>1.0</v>
      </c>
      <c r="L792" s="2" t="s">
        <v>2221</v>
      </c>
      <c r="M792" s="6" t="b">
        <v>1</v>
      </c>
      <c r="N792" s="2" t="s">
        <v>3100</v>
      </c>
      <c r="O792" s="2" t="s">
        <v>2223</v>
      </c>
      <c r="P792" s="2" t="s">
        <v>2224</v>
      </c>
      <c r="Q792" s="2" t="s">
        <v>2225</v>
      </c>
      <c r="R792" s="2" t="s">
        <v>2226</v>
      </c>
      <c r="S792" s="2" t="s">
        <v>3101</v>
      </c>
      <c r="U792" s="2" t="s">
        <v>253</v>
      </c>
      <c r="V792" s="2" t="s">
        <v>3022</v>
      </c>
      <c r="W792" s="2" t="s">
        <v>3023</v>
      </c>
      <c r="X792" s="2" t="s">
        <v>3102</v>
      </c>
      <c r="Y792" s="2" t="s">
        <v>3103</v>
      </c>
    </row>
    <row r="793">
      <c r="A793" s="1" t="b">
        <v>0</v>
      </c>
      <c r="B793" s="1"/>
      <c r="C793" s="1" t="s">
        <v>243</v>
      </c>
      <c r="D793" s="1" t="s">
        <v>3017</v>
      </c>
      <c r="E793" s="1"/>
      <c r="F793" s="1"/>
      <c r="G793" s="2" t="s">
        <v>2218</v>
      </c>
      <c r="H793" s="5">
        <v>1.0</v>
      </c>
      <c r="I793" s="4" t="s">
        <v>3104</v>
      </c>
      <c r="J793" s="2" t="s">
        <v>3105</v>
      </c>
      <c r="K793" s="5">
        <v>1.0</v>
      </c>
      <c r="L793" s="2" t="s">
        <v>2221</v>
      </c>
      <c r="M793" s="6" t="b">
        <v>1</v>
      </c>
      <c r="N793" s="2" t="s">
        <v>3106</v>
      </c>
      <c r="O793" s="2" t="s">
        <v>2223</v>
      </c>
      <c r="P793" s="2" t="s">
        <v>2224</v>
      </c>
      <c r="Q793" s="2" t="s">
        <v>2225</v>
      </c>
      <c r="R793" s="2" t="s">
        <v>2226</v>
      </c>
      <c r="S793" s="2" t="s">
        <v>3107</v>
      </c>
      <c r="U793" s="2" t="s">
        <v>253</v>
      </c>
      <c r="V793" s="2" t="s">
        <v>3022</v>
      </c>
      <c r="W793" s="2" t="s">
        <v>3023</v>
      </c>
      <c r="X793" s="2" t="s">
        <v>3108</v>
      </c>
      <c r="Y793" s="2" t="s">
        <v>3109</v>
      </c>
    </row>
    <row r="794">
      <c r="A794" s="1" t="b">
        <v>0</v>
      </c>
      <c r="B794" s="1"/>
      <c r="C794" s="1" t="s">
        <v>243</v>
      </c>
      <c r="D794" s="1" t="s">
        <v>3017</v>
      </c>
      <c r="E794" s="1"/>
      <c r="F794" s="1"/>
      <c r="G794" s="2" t="s">
        <v>2218</v>
      </c>
      <c r="H794" s="5">
        <v>1.0</v>
      </c>
      <c r="I794" s="4" t="s">
        <v>3110</v>
      </c>
      <c r="J794" s="2" t="s">
        <v>3111</v>
      </c>
      <c r="K794" s="5">
        <v>1.0</v>
      </c>
      <c r="L794" s="2" t="s">
        <v>2221</v>
      </c>
      <c r="M794" s="6" t="b">
        <v>1</v>
      </c>
      <c r="N794" s="2" t="s">
        <v>3112</v>
      </c>
      <c r="O794" s="2" t="s">
        <v>2223</v>
      </c>
      <c r="P794" s="2" t="s">
        <v>2224</v>
      </c>
      <c r="Q794" s="2" t="s">
        <v>2225</v>
      </c>
      <c r="R794" s="2" t="s">
        <v>2226</v>
      </c>
      <c r="S794" s="2" t="s">
        <v>3113</v>
      </c>
      <c r="U794" s="2" t="s">
        <v>253</v>
      </c>
      <c r="V794" s="2" t="s">
        <v>3022</v>
      </c>
      <c r="W794" s="2" t="s">
        <v>3023</v>
      </c>
      <c r="X794" s="2" t="s">
        <v>3114</v>
      </c>
      <c r="Y794" s="2" t="s">
        <v>3115</v>
      </c>
    </row>
    <row r="795">
      <c r="A795" s="1" t="b">
        <v>0</v>
      </c>
      <c r="B795" s="1"/>
      <c r="C795" s="1" t="s">
        <v>243</v>
      </c>
      <c r="D795" s="1" t="s">
        <v>3017</v>
      </c>
      <c r="E795" s="1"/>
      <c r="F795" s="1"/>
      <c r="G795" s="2" t="s">
        <v>2218</v>
      </c>
      <c r="H795" s="5">
        <v>1.0</v>
      </c>
      <c r="I795" s="4" t="s">
        <v>3116</v>
      </c>
      <c r="J795" s="2" t="s">
        <v>3117</v>
      </c>
      <c r="K795" s="5">
        <v>1.0</v>
      </c>
      <c r="L795" s="2" t="s">
        <v>2221</v>
      </c>
      <c r="M795" s="6" t="b">
        <v>1</v>
      </c>
      <c r="N795" s="2" t="s">
        <v>3118</v>
      </c>
      <c r="O795" s="2" t="s">
        <v>2223</v>
      </c>
      <c r="P795" s="2" t="s">
        <v>2224</v>
      </c>
      <c r="Q795" s="2" t="s">
        <v>2225</v>
      </c>
      <c r="R795" s="2" t="s">
        <v>2226</v>
      </c>
      <c r="S795" s="2" t="s">
        <v>3119</v>
      </c>
      <c r="T795" s="2" t="s">
        <v>112</v>
      </c>
      <c r="U795" s="2" t="s">
        <v>253</v>
      </c>
      <c r="V795" s="2" t="s">
        <v>3022</v>
      </c>
      <c r="W795" s="2" t="s">
        <v>3023</v>
      </c>
      <c r="X795" s="2" t="s">
        <v>3120</v>
      </c>
      <c r="Y795" s="2" t="s">
        <v>3121</v>
      </c>
    </row>
    <row r="796">
      <c r="A796" s="1" t="b">
        <v>0</v>
      </c>
      <c r="B796" s="1"/>
      <c r="C796" s="1" t="s">
        <v>243</v>
      </c>
      <c r="D796" s="1" t="s">
        <v>3017</v>
      </c>
      <c r="E796" s="1"/>
      <c r="F796" s="1"/>
      <c r="G796" s="2" t="s">
        <v>2218</v>
      </c>
      <c r="H796" s="5">
        <v>1.0</v>
      </c>
      <c r="I796" s="4" t="s">
        <v>3122</v>
      </c>
      <c r="J796" s="2" t="s">
        <v>3123</v>
      </c>
      <c r="K796" s="5">
        <v>1.0</v>
      </c>
      <c r="L796" s="2" t="s">
        <v>2221</v>
      </c>
      <c r="M796" s="6" t="b">
        <v>1</v>
      </c>
      <c r="N796" s="2" t="s">
        <v>3124</v>
      </c>
      <c r="O796" s="2" t="s">
        <v>2223</v>
      </c>
      <c r="P796" s="2" t="s">
        <v>2224</v>
      </c>
      <c r="Q796" s="2" t="s">
        <v>2225</v>
      </c>
      <c r="R796" s="2" t="s">
        <v>2226</v>
      </c>
      <c r="S796" s="2" t="s">
        <v>3125</v>
      </c>
      <c r="U796" s="2" t="s">
        <v>253</v>
      </c>
      <c r="V796" s="2" t="s">
        <v>3022</v>
      </c>
      <c r="W796" s="2" t="s">
        <v>3023</v>
      </c>
      <c r="X796" s="2" t="s">
        <v>3126</v>
      </c>
      <c r="Y796" s="2" t="s">
        <v>3127</v>
      </c>
    </row>
    <row r="797">
      <c r="A797" s="1" t="b">
        <v>0</v>
      </c>
      <c r="B797" s="1"/>
      <c r="C797" s="1" t="s">
        <v>243</v>
      </c>
      <c r="D797" s="1" t="s">
        <v>3017</v>
      </c>
      <c r="E797" s="1"/>
      <c r="F797" s="1"/>
      <c r="G797" s="2" t="s">
        <v>2218</v>
      </c>
      <c r="H797" s="5">
        <v>1.0</v>
      </c>
      <c r="I797" s="4" t="s">
        <v>3128</v>
      </c>
      <c r="J797" s="2" t="s">
        <v>3129</v>
      </c>
      <c r="K797" s="5">
        <v>1.0</v>
      </c>
      <c r="L797" s="2" t="s">
        <v>2221</v>
      </c>
      <c r="M797" s="6" t="b">
        <v>1</v>
      </c>
      <c r="N797" s="2" t="s">
        <v>3130</v>
      </c>
      <c r="O797" s="2" t="s">
        <v>2223</v>
      </c>
      <c r="P797" s="2" t="s">
        <v>2224</v>
      </c>
      <c r="Q797" s="2" t="s">
        <v>2225</v>
      </c>
      <c r="R797" s="2" t="s">
        <v>2226</v>
      </c>
      <c r="S797" s="2" t="s">
        <v>3131</v>
      </c>
      <c r="U797" s="2" t="s">
        <v>253</v>
      </c>
      <c r="V797" s="2" t="s">
        <v>3022</v>
      </c>
      <c r="W797" s="2" t="s">
        <v>3023</v>
      </c>
      <c r="X797" s="2" t="s">
        <v>3132</v>
      </c>
      <c r="Y797" s="2" t="s">
        <v>3133</v>
      </c>
    </row>
    <row r="798">
      <c r="A798" s="1" t="b">
        <v>0</v>
      </c>
      <c r="B798" s="1"/>
      <c r="C798" s="1" t="s">
        <v>243</v>
      </c>
      <c r="D798" s="1" t="s">
        <v>3017</v>
      </c>
      <c r="E798" s="1"/>
      <c r="F798" s="1"/>
      <c r="G798" s="2" t="s">
        <v>2218</v>
      </c>
      <c r="H798" s="5">
        <v>1.0</v>
      </c>
      <c r="I798" s="4" t="s">
        <v>3134</v>
      </c>
      <c r="J798" s="2" t="s">
        <v>3135</v>
      </c>
      <c r="K798" s="5">
        <v>1.0</v>
      </c>
      <c r="L798" s="2" t="s">
        <v>2221</v>
      </c>
      <c r="M798" s="6" t="b">
        <v>1</v>
      </c>
      <c r="N798" s="2" t="s">
        <v>3136</v>
      </c>
      <c r="O798" s="2" t="s">
        <v>2223</v>
      </c>
      <c r="P798" s="2" t="s">
        <v>2224</v>
      </c>
      <c r="Q798" s="2" t="s">
        <v>2225</v>
      </c>
      <c r="R798" s="2" t="s">
        <v>2226</v>
      </c>
      <c r="S798" s="2" t="s">
        <v>3137</v>
      </c>
      <c r="U798" s="2" t="s">
        <v>253</v>
      </c>
      <c r="V798" s="2" t="s">
        <v>3022</v>
      </c>
      <c r="W798" s="2" t="s">
        <v>3023</v>
      </c>
      <c r="X798" s="2" t="s">
        <v>3138</v>
      </c>
      <c r="Y798" s="2" t="s">
        <v>3139</v>
      </c>
    </row>
    <row r="799">
      <c r="A799" s="1" t="b">
        <v>0</v>
      </c>
      <c r="B799" s="1"/>
      <c r="C799" s="1"/>
      <c r="D799" s="1"/>
      <c r="E799" s="1" t="s">
        <v>422</v>
      </c>
      <c r="F799" s="1"/>
      <c r="G799" s="2" t="s">
        <v>245</v>
      </c>
      <c r="H799" s="3"/>
      <c r="I799" s="4" t="s">
        <v>3140</v>
      </c>
      <c r="J799" s="2" t="s">
        <v>3141</v>
      </c>
      <c r="K799" s="5">
        <v>1.0</v>
      </c>
      <c r="L799" s="2" t="s">
        <v>2008</v>
      </c>
      <c r="M799" s="6" t="b">
        <v>1</v>
      </c>
      <c r="N799" s="2" t="s">
        <v>2009</v>
      </c>
      <c r="O799" s="2" t="s">
        <v>427</v>
      </c>
      <c r="P799" s="2" t="s">
        <v>428</v>
      </c>
      <c r="Q799" s="2" t="s">
        <v>2010</v>
      </c>
      <c r="R799" s="2" t="s">
        <v>252</v>
      </c>
      <c r="S799" s="2" t="s">
        <v>3142</v>
      </c>
      <c r="T799" s="2" t="s">
        <v>431</v>
      </c>
      <c r="U799" s="2" t="s">
        <v>432</v>
      </c>
      <c r="V799" s="2" t="s">
        <v>433</v>
      </c>
      <c r="W799" s="2" t="s">
        <v>3143</v>
      </c>
      <c r="X799" s="2" t="s">
        <v>2013</v>
      </c>
      <c r="Y799" s="2" t="s">
        <v>2014</v>
      </c>
    </row>
    <row r="800">
      <c r="A800" s="1" t="b">
        <v>0</v>
      </c>
      <c r="B800" s="1" t="s">
        <v>25</v>
      </c>
      <c r="C800" s="1"/>
      <c r="D800" s="1" t="s">
        <v>26</v>
      </c>
      <c r="E800" s="1" t="s">
        <v>43</v>
      </c>
      <c r="F800" s="1"/>
      <c r="G800" s="2" t="s">
        <v>27</v>
      </c>
      <c r="H800" s="3"/>
      <c r="I800" s="4" t="s">
        <v>3144</v>
      </c>
      <c r="J800" s="2" t="s">
        <v>3145</v>
      </c>
      <c r="K800" s="5">
        <v>1.0</v>
      </c>
      <c r="L800" s="2" t="s">
        <v>46</v>
      </c>
      <c r="M800" s="6" t="b">
        <v>1</v>
      </c>
      <c r="N800" s="2" t="s">
        <v>127</v>
      </c>
      <c r="O800" s="2" t="s">
        <v>48</v>
      </c>
      <c r="P800" s="2" t="s">
        <v>49</v>
      </c>
      <c r="Q800" s="2" t="s">
        <v>50</v>
      </c>
      <c r="R800" s="2" t="s">
        <v>35</v>
      </c>
      <c r="S800" s="2" t="s">
        <v>3146</v>
      </c>
      <c r="T800" s="2" t="s">
        <v>3147</v>
      </c>
      <c r="U800" s="2" t="s">
        <v>38</v>
      </c>
      <c r="V800" s="2" t="s">
        <v>100</v>
      </c>
      <c r="W800" s="2" t="s">
        <v>3148</v>
      </c>
      <c r="X800" s="2" t="s">
        <v>131</v>
      </c>
      <c r="Y800" s="2" t="s">
        <v>132</v>
      </c>
    </row>
    <row r="801">
      <c r="A801" s="1" t="b">
        <v>0</v>
      </c>
      <c r="B801" s="1"/>
      <c r="C801" s="1"/>
      <c r="D801" s="1"/>
      <c r="E801" s="1"/>
      <c r="F801" s="1"/>
      <c r="G801" s="2" t="s">
        <v>27</v>
      </c>
      <c r="H801" s="3"/>
      <c r="I801" s="4" t="s">
        <v>3149</v>
      </c>
      <c r="J801" s="2" t="s">
        <v>3150</v>
      </c>
      <c r="K801" s="5">
        <v>1.0</v>
      </c>
      <c r="L801" s="2" t="s">
        <v>84</v>
      </c>
      <c r="M801" s="6" t="b">
        <v>1</v>
      </c>
      <c r="N801" s="2" t="s">
        <v>200</v>
      </c>
      <c r="O801" s="2" t="s">
        <v>32</v>
      </c>
      <c r="P801" s="2" t="s">
        <v>33</v>
      </c>
      <c r="Q801" s="2" t="s">
        <v>86</v>
      </c>
      <c r="R801" s="2" t="s">
        <v>35</v>
      </c>
      <c r="S801" s="2" t="s">
        <v>3151</v>
      </c>
      <c r="T801" s="2" t="s">
        <v>37</v>
      </c>
      <c r="U801" s="2" t="s">
        <v>38</v>
      </c>
      <c r="V801" s="2" t="s">
        <v>78</v>
      </c>
      <c r="W801" s="2" t="s">
        <v>3152</v>
      </c>
      <c r="X801" s="2" t="s">
        <v>203</v>
      </c>
      <c r="Y801" s="2" t="s">
        <v>173</v>
      </c>
    </row>
    <row r="802">
      <c r="A802" s="1" t="b">
        <v>0</v>
      </c>
      <c r="B802" s="1"/>
      <c r="C802" s="1"/>
      <c r="D802" s="1"/>
      <c r="E802" s="1"/>
      <c r="F802" s="1"/>
      <c r="G802" s="2" t="s">
        <v>27</v>
      </c>
      <c r="H802" s="3"/>
      <c r="I802" s="4" t="s">
        <v>3153</v>
      </c>
      <c r="J802" s="2" t="s">
        <v>3154</v>
      </c>
      <c r="K802" s="5">
        <v>1.0</v>
      </c>
      <c r="L802" s="2" t="s">
        <v>84</v>
      </c>
      <c r="M802" s="6" t="b">
        <v>1</v>
      </c>
      <c r="N802" s="2" t="s">
        <v>169</v>
      </c>
      <c r="O802" s="2" t="s">
        <v>32</v>
      </c>
      <c r="P802" s="2" t="s">
        <v>33</v>
      </c>
      <c r="Q802" s="2" t="s">
        <v>86</v>
      </c>
      <c r="R802" s="2" t="s">
        <v>35</v>
      </c>
      <c r="S802" s="2" t="s">
        <v>3155</v>
      </c>
      <c r="T802" s="2" t="s">
        <v>37</v>
      </c>
      <c r="U802" s="2" t="s">
        <v>38</v>
      </c>
      <c r="V802" s="2" t="s">
        <v>78</v>
      </c>
      <c r="W802" s="2" t="s">
        <v>3152</v>
      </c>
      <c r="X802" s="2" t="s">
        <v>172</v>
      </c>
      <c r="Y802" s="2" t="s">
        <v>173</v>
      </c>
    </row>
    <row r="803">
      <c r="A803" s="1" t="b">
        <v>0</v>
      </c>
      <c r="B803" s="1" t="s">
        <v>25</v>
      </c>
      <c r="C803" s="1"/>
      <c r="D803" s="1" t="s">
        <v>141</v>
      </c>
      <c r="E803" s="1"/>
      <c r="F803" s="1" t="b">
        <v>1</v>
      </c>
      <c r="G803" s="2" t="s">
        <v>27</v>
      </c>
      <c r="H803" s="3"/>
      <c r="I803" s="4" t="s">
        <v>3156</v>
      </c>
      <c r="J803" s="2" t="s">
        <v>3157</v>
      </c>
      <c r="K803" s="5">
        <v>1.0</v>
      </c>
      <c r="L803" s="2" t="s">
        <v>30</v>
      </c>
      <c r="M803" s="6" t="b">
        <v>1</v>
      </c>
      <c r="N803" s="2" t="s">
        <v>3158</v>
      </c>
      <c r="O803" s="2" t="s">
        <v>67</v>
      </c>
      <c r="P803" s="2" t="s">
        <v>68</v>
      </c>
      <c r="Q803" s="2" t="s">
        <v>34</v>
      </c>
      <c r="R803" s="2" t="s">
        <v>35</v>
      </c>
      <c r="S803" s="2" t="s">
        <v>3159</v>
      </c>
      <c r="T803" s="2" t="s">
        <v>37</v>
      </c>
      <c r="U803" s="2" t="s">
        <v>38</v>
      </c>
      <c r="V803" s="2" t="s">
        <v>146</v>
      </c>
      <c r="W803" s="2" t="s">
        <v>3160</v>
      </c>
      <c r="X803" s="2" t="s">
        <v>3161</v>
      </c>
      <c r="Y803" s="2" t="s">
        <v>81</v>
      </c>
    </row>
    <row r="804">
      <c r="A804" s="1" t="b">
        <v>0</v>
      </c>
      <c r="B804" s="1"/>
      <c r="C804" s="1"/>
      <c r="D804" s="1"/>
      <c r="E804" s="1"/>
      <c r="F804" s="1"/>
      <c r="G804" s="2" t="s">
        <v>27</v>
      </c>
      <c r="H804" s="3"/>
      <c r="I804" s="4" t="s">
        <v>3162</v>
      </c>
      <c r="J804" s="2" t="s">
        <v>3163</v>
      </c>
      <c r="K804" s="5">
        <v>1.0</v>
      </c>
      <c r="L804" s="2" t="s">
        <v>84</v>
      </c>
      <c r="M804" s="6" t="b">
        <v>1</v>
      </c>
      <c r="N804" s="2" t="s">
        <v>200</v>
      </c>
      <c r="O804" s="2" t="s">
        <v>32</v>
      </c>
      <c r="P804" s="2" t="s">
        <v>33</v>
      </c>
      <c r="Q804" s="2" t="s">
        <v>86</v>
      </c>
      <c r="R804" s="2" t="s">
        <v>35</v>
      </c>
      <c r="S804" s="2" t="s">
        <v>3164</v>
      </c>
      <c r="T804" s="2" t="s">
        <v>37</v>
      </c>
      <c r="U804" s="2" t="s">
        <v>38</v>
      </c>
      <c r="V804" s="2" t="s">
        <v>78</v>
      </c>
      <c r="W804" s="2" t="s">
        <v>3165</v>
      </c>
      <c r="X804" s="2" t="s">
        <v>203</v>
      </c>
      <c r="Y804" s="2" t="s">
        <v>173</v>
      </c>
    </row>
    <row r="805">
      <c r="A805" s="1" t="b">
        <v>0</v>
      </c>
      <c r="B805" s="1"/>
      <c r="C805" s="1"/>
      <c r="D805" s="1"/>
      <c r="E805" s="1"/>
      <c r="F805" s="1" t="b">
        <v>1</v>
      </c>
      <c r="G805" s="2" t="s">
        <v>27</v>
      </c>
      <c r="H805" s="3"/>
      <c r="I805" s="4" t="s">
        <v>3166</v>
      </c>
      <c r="J805" s="2" t="s">
        <v>3167</v>
      </c>
      <c r="K805" s="5">
        <v>1.0</v>
      </c>
      <c r="L805" s="2" t="s">
        <v>65</v>
      </c>
      <c r="M805" s="6" t="b">
        <v>1</v>
      </c>
      <c r="N805" s="2" t="s">
        <v>76</v>
      </c>
      <c r="O805" s="2" t="s">
        <v>67</v>
      </c>
      <c r="P805" s="2" t="s">
        <v>68</v>
      </c>
      <c r="Q805" s="2" t="s">
        <v>69</v>
      </c>
      <c r="R805" s="2" t="s">
        <v>35</v>
      </c>
      <c r="S805" s="2" t="s">
        <v>3168</v>
      </c>
      <c r="T805" s="2" t="s">
        <v>37</v>
      </c>
      <c r="U805" s="2" t="s">
        <v>38</v>
      </c>
      <c r="V805" s="2" t="s">
        <v>78</v>
      </c>
      <c r="W805" s="2" t="s">
        <v>3169</v>
      </c>
      <c r="X805" s="2" t="s">
        <v>80</v>
      </c>
      <c r="Y805" s="2" t="s">
        <v>81</v>
      </c>
    </row>
    <row r="806">
      <c r="A806" s="1" t="b">
        <v>0</v>
      </c>
      <c r="B806" s="1"/>
      <c r="C806" s="1"/>
      <c r="D806" s="1"/>
      <c r="E806" s="1"/>
      <c r="F806" s="1" t="b">
        <v>1</v>
      </c>
      <c r="G806" s="2" t="s">
        <v>27</v>
      </c>
      <c r="H806" s="3"/>
      <c r="I806" s="4" t="s">
        <v>3170</v>
      </c>
      <c r="J806" s="2" t="s">
        <v>3171</v>
      </c>
      <c r="K806" s="5">
        <v>1.0</v>
      </c>
      <c r="L806" s="2" t="s">
        <v>65</v>
      </c>
      <c r="M806" s="6" t="b">
        <v>1</v>
      </c>
      <c r="N806" s="2" t="s">
        <v>76</v>
      </c>
      <c r="O806" s="2" t="s">
        <v>67</v>
      </c>
      <c r="P806" s="2" t="s">
        <v>68</v>
      </c>
      <c r="Q806" s="2" t="s">
        <v>69</v>
      </c>
      <c r="R806" s="2" t="s">
        <v>35</v>
      </c>
      <c r="S806" s="2" t="s">
        <v>3172</v>
      </c>
      <c r="T806" s="2" t="s">
        <v>37</v>
      </c>
      <c r="U806" s="2" t="s">
        <v>38</v>
      </c>
      <c r="V806" s="2" t="s">
        <v>78</v>
      </c>
      <c r="W806" s="2" t="s">
        <v>3173</v>
      </c>
      <c r="X806" s="2" t="s">
        <v>80</v>
      </c>
      <c r="Y806" s="2" t="s">
        <v>81</v>
      </c>
    </row>
    <row r="807">
      <c r="A807" s="1" t="b">
        <v>0</v>
      </c>
      <c r="B807" s="1"/>
      <c r="C807" s="1"/>
      <c r="D807" s="1"/>
      <c r="E807" s="1"/>
      <c r="F807" s="1" t="b">
        <v>1</v>
      </c>
      <c r="G807" s="2" t="s">
        <v>27</v>
      </c>
      <c r="H807" s="3"/>
      <c r="I807" s="4" t="s">
        <v>3174</v>
      </c>
      <c r="J807" s="2" t="s">
        <v>3175</v>
      </c>
      <c r="K807" s="5">
        <v>1.0</v>
      </c>
      <c r="L807" s="2" t="s">
        <v>65</v>
      </c>
      <c r="M807" s="6" t="b">
        <v>1</v>
      </c>
      <c r="N807" s="2" t="s">
        <v>76</v>
      </c>
      <c r="O807" s="2" t="s">
        <v>67</v>
      </c>
      <c r="P807" s="2" t="s">
        <v>68</v>
      </c>
      <c r="Q807" s="2" t="s">
        <v>69</v>
      </c>
      <c r="R807" s="2" t="s">
        <v>35</v>
      </c>
      <c r="S807" s="2" t="s">
        <v>3176</v>
      </c>
      <c r="T807" s="2" t="s">
        <v>37</v>
      </c>
      <c r="U807" s="2" t="s">
        <v>38</v>
      </c>
      <c r="V807" s="2" t="s">
        <v>78</v>
      </c>
      <c r="W807" s="2" t="s">
        <v>3177</v>
      </c>
      <c r="X807" s="2" t="s">
        <v>80</v>
      </c>
      <c r="Y807" s="2" t="s">
        <v>81</v>
      </c>
    </row>
    <row r="808">
      <c r="A808" s="1" t="b">
        <v>0</v>
      </c>
      <c r="B808" s="1" t="s">
        <v>25</v>
      </c>
      <c r="C808" s="1"/>
      <c r="D808" s="1" t="s">
        <v>141</v>
      </c>
      <c r="E808" s="1"/>
      <c r="F808" s="1" t="b">
        <v>1</v>
      </c>
      <c r="G808" s="2" t="s">
        <v>27</v>
      </c>
      <c r="H808" s="3"/>
      <c r="I808" s="4" t="s">
        <v>3178</v>
      </c>
      <c r="J808" s="2" t="s">
        <v>3179</v>
      </c>
      <c r="K808" s="5">
        <v>1.0</v>
      </c>
      <c r="L808" s="2" t="s">
        <v>65</v>
      </c>
      <c r="M808" s="6" t="b">
        <v>1</v>
      </c>
      <c r="N808" s="2" t="s">
        <v>162</v>
      </c>
      <c r="O808" s="2" t="s">
        <v>67</v>
      </c>
      <c r="P808" s="2" t="s">
        <v>68</v>
      </c>
      <c r="Q808" s="2" t="s">
        <v>69</v>
      </c>
      <c r="R808" s="2" t="s">
        <v>35</v>
      </c>
      <c r="S808" s="2" t="s">
        <v>3180</v>
      </c>
      <c r="T808" s="2" t="s">
        <v>112</v>
      </c>
      <c r="U808" s="2" t="s">
        <v>38</v>
      </c>
      <c r="V808" s="2" t="s">
        <v>146</v>
      </c>
      <c r="W808" s="2" t="s">
        <v>3181</v>
      </c>
      <c r="X808" s="2" t="s">
        <v>165</v>
      </c>
      <c r="Y808" s="2" t="s">
        <v>166</v>
      </c>
    </row>
    <row r="809">
      <c r="A809" s="1" t="b">
        <v>0</v>
      </c>
      <c r="B809" s="1" t="s">
        <v>25</v>
      </c>
      <c r="C809" s="1"/>
      <c r="D809" s="1" t="s">
        <v>141</v>
      </c>
      <c r="E809" s="1"/>
      <c r="F809" s="1" t="b">
        <v>1</v>
      </c>
      <c r="G809" s="2" t="s">
        <v>27</v>
      </c>
      <c r="H809" s="3"/>
      <c r="I809" s="4" t="s">
        <v>3182</v>
      </c>
      <c r="J809" s="2" t="s">
        <v>3183</v>
      </c>
      <c r="K809" s="5">
        <v>1.0</v>
      </c>
      <c r="L809" s="2" t="s">
        <v>65</v>
      </c>
      <c r="M809" s="6" t="b">
        <v>1</v>
      </c>
      <c r="N809" s="2" t="s">
        <v>162</v>
      </c>
      <c r="O809" s="2" t="s">
        <v>67</v>
      </c>
      <c r="P809" s="2" t="s">
        <v>68</v>
      </c>
      <c r="Q809" s="2" t="s">
        <v>69</v>
      </c>
      <c r="R809" s="2" t="s">
        <v>35</v>
      </c>
      <c r="S809" s="2" t="s">
        <v>3184</v>
      </c>
      <c r="T809" s="2" t="s">
        <v>112</v>
      </c>
      <c r="U809" s="2" t="s">
        <v>38</v>
      </c>
      <c r="V809" s="2" t="s">
        <v>146</v>
      </c>
      <c r="W809" s="2" t="s">
        <v>3185</v>
      </c>
      <c r="X809" s="2" t="s">
        <v>165</v>
      </c>
      <c r="Y809" s="2" t="s">
        <v>166</v>
      </c>
    </row>
    <row r="810">
      <c r="A810" s="1" t="b">
        <v>0</v>
      </c>
      <c r="B810" s="1" t="s">
        <v>25</v>
      </c>
      <c r="C810" s="1"/>
      <c r="D810" s="1" t="s">
        <v>26</v>
      </c>
      <c r="E810" s="1"/>
      <c r="F810" s="1" t="b">
        <v>1</v>
      </c>
      <c r="G810" s="2" t="s">
        <v>27</v>
      </c>
      <c r="H810" s="3"/>
      <c r="I810" s="4" t="s">
        <v>3186</v>
      </c>
      <c r="J810" s="2" t="s">
        <v>3187</v>
      </c>
      <c r="K810" s="5">
        <v>1.0</v>
      </c>
      <c r="L810" s="2" t="s">
        <v>65</v>
      </c>
      <c r="M810" s="6" t="b">
        <v>1</v>
      </c>
      <c r="N810" s="2" t="s">
        <v>162</v>
      </c>
      <c r="O810" s="2" t="s">
        <v>67</v>
      </c>
      <c r="P810" s="2" t="s">
        <v>68</v>
      </c>
      <c r="Q810" s="2" t="s">
        <v>69</v>
      </c>
      <c r="R810" s="2" t="s">
        <v>35</v>
      </c>
      <c r="S810" s="2" t="s">
        <v>3188</v>
      </c>
      <c r="T810" s="2" t="s">
        <v>112</v>
      </c>
      <c r="U810" s="2" t="s">
        <v>38</v>
      </c>
      <c r="V810" s="2" t="s">
        <v>39</v>
      </c>
      <c r="W810" s="2" t="s">
        <v>3189</v>
      </c>
      <c r="X810" s="2" t="s">
        <v>165</v>
      </c>
      <c r="Y810" s="2" t="s">
        <v>166</v>
      </c>
    </row>
    <row r="811">
      <c r="A811" s="1" t="b">
        <v>0</v>
      </c>
      <c r="B811" s="1" t="s">
        <v>25</v>
      </c>
      <c r="C811" s="1"/>
      <c r="D811" s="1" t="s">
        <v>141</v>
      </c>
      <c r="E811" s="1"/>
      <c r="F811" s="1"/>
      <c r="G811" s="2" t="s">
        <v>27</v>
      </c>
      <c r="H811" s="3"/>
      <c r="I811" s="4" t="s">
        <v>3190</v>
      </c>
      <c r="J811" s="2" t="s">
        <v>3191</v>
      </c>
      <c r="K811" s="5">
        <v>1.0</v>
      </c>
      <c r="L811" s="2" t="s">
        <v>30</v>
      </c>
      <c r="M811" s="6" t="b">
        <v>1</v>
      </c>
      <c r="N811" s="2" t="s">
        <v>3192</v>
      </c>
      <c r="O811" s="2" t="s">
        <v>108</v>
      </c>
      <c r="P811" s="2" t="s">
        <v>109</v>
      </c>
      <c r="Q811" s="2" t="s">
        <v>34</v>
      </c>
      <c r="R811" s="2" t="s">
        <v>35</v>
      </c>
      <c r="S811" s="2" t="s">
        <v>3193</v>
      </c>
      <c r="U811" s="2" t="s">
        <v>38</v>
      </c>
      <c r="V811" s="2" t="s">
        <v>146</v>
      </c>
      <c r="W811" s="2" t="s">
        <v>3194</v>
      </c>
      <c r="X811" s="2" t="s">
        <v>3195</v>
      </c>
      <c r="Y811" s="2" t="s">
        <v>114</v>
      </c>
    </row>
    <row r="812">
      <c r="A812" s="1" t="b">
        <v>0</v>
      </c>
      <c r="B812" s="1" t="s">
        <v>104</v>
      </c>
      <c r="C812" s="1"/>
      <c r="D812" s="1"/>
      <c r="E812" s="1" t="s">
        <v>43</v>
      </c>
      <c r="F812" s="1"/>
      <c r="G812" s="2" t="s">
        <v>27</v>
      </c>
      <c r="H812" s="3"/>
      <c r="I812" s="4" t="s">
        <v>3196</v>
      </c>
      <c r="J812" s="2" t="s">
        <v>3197</v>
      </c>
      <c r="K812" s="5">
        <v>1.0</v>
      </c>
      <c r="L812" s="2" t="s">
        <v>30</v>
      </c>
      <c r="M812" s="6" t="b">
        <v>1</v>
      </c>
      <c r="N812" s="2" t="s">
        <v>3198</v>
      </c>
      <c r="O812" s="2" t="s">
        <v>108</v>
      </c>
      <c r="P812" s="2" t="s">
        <v>109</v>
      </c>
      <c r="Q812" s="2" t="s">
        <v>34</v>
      </c>
      <c r="R812" s="2" t="s">
        <v>35</v>
      </c>
      <c r="S812" s="2" t="s">
        <v>3199</v>
      </c>
      <c r="T812" s="2" t="s">
        <v>112</v>
      </c>
      <c r="U812" s="2" t="s">
        <v>113</v>
      </c>
      <c r="V812" s="2" t="s">
        <v>43</v>
      </c>
      <c r="W812" s="2" t="s">
        <v>3194</v>
      </c>
      <c r="X812" s="2" t="s">
        <v>3199</v>
      </c>
      <c r="Y812" s="2" t="s">
        <v>114</v>
      </c>
    </row>
    <row r="813">
      <c r="A813" s="1" t="b">
        <v>0</v>
      </c>
      <c r="B813" s="1" t="s">
        <v>25</v>
      </c>
      <c r="C813" s="1"/>
      <c r="D813" s="1" t="s">
        <v>26</v>
      </c>
      <c r="E813" s="1" t="s">
        <v>43</v>
      </c>
      <c r="F813" s="1"/>
      <c r="G813" s="2" t="s">
        <v>27</v>
      </c>
      <c r="H813" s="3"/>
      <c r="I813" s="4" t="s">
        <v>3200</v>
      </c>
      <c r="J813" s="2" t="s">
        <v>3201</v>
      </c>
      <c r="K813" s="5">
        <v>1.0</v>
      </c>
      <c r="L813" s="2" t="s">
        <v>46</v>
      </c>
      <c r="M813" s="6" t="b">
        <v>1</v>
      </c>
      <c r="N813" s="2" t="s">
        <v>127</v>
      </c>
      <c r="O813" s="2" t="s">
        <v>48</v>
      </c>
      <c r="P813" s="2" t="s">
        <v>49</v>
      </c>
      <c r="Q813" s="2" t="s">
        <v>50</v>
      </c>
      <c r="R813" s="2" t="s">
        <v>35</v>
      </c>
      <c r="S813" s="2" t="s">
        <v>3202</v>
      </c>
      <c r="T813" s="2" t="s">
        <v>3203</v>
      </c>
      <c r="U813" s="2" t="s">
        <v>38</v>
      </c>
      <c r="V813" s="2" t="s">
        <v>100</v>
      </c>
      <c r="W813" s="2" t="s">
        <v>3204</v>
      </c>
      <c r="X813" s="2" t="s">
        <v>131</v>
      </c>
      <c r="Y813" s="2" t="s">
        <v>132</v>
      </c>
    </row>
    <row r="814">
      <c r="A814" s="1" t="b">
        <v>0</v>
      </c>
      <c r="B814" s="1" t="s">
        <v>25</v>
      </c>
      <c r="C814" s="1"/>
      <c r="D814" s="1" t="s">
        <v>26</v>
      </c>
      <c r="E814" s="1"/>
      <c r="F814" s="1" t="b">
        <v>1</v>
      </c>
      <c r="G814" s="2" t="s">
        <v>27</v>
      </c>
      <c r="H814" s="3"/>
      <c r="I814" s="4" t="s">
        <v>3205</v>
      </c>
      <c r="J814" s="2" t="s">
        <v>3206</v>
      </c>
      <c r="K814" s="5">
        <v>1.0</v>
      </c>
      <c r="L814" s="2" t="s">
        <v>65</v>
      </c>
      <c r="M814" s="6" t="b">
        <v>1</v>
      </c>
      <c r="N814" s="2" t="s">
        <v>66</v>
      </c>
      <c r="O814" s="2" t="s">
        <v>67</v>
      </c>
      <c r="P814" s="2" t="s">
        <v>68</v>
      </c>
      <c r="Q814" s="2" t="s">
        <v>69</v>
      </c>
      <c r="R814" s="2" t="s">
        <v>35</v>
      </c>
      <c r="S814" s="2" t="s">
        <v>3207</v>
      </c>
      <c r="T814" s="2" t="s">
        <v>37</v>
      </c>
      <c r="U814" s="2" t="s">
        <v>38</v>
      </c>
      <c r="V814" s="2" t="s">
        <v>39</v>
      </c>
      <c r="W814" s="2" t="s">
        <v>3208</v>
      </c>
      <c r="X814" s="2" t="s">
        <v>72</v>
      </c>
      <c r="Y814" s="2" t="s">
        <v>73</v>
      </c>
    </row>
    <row r="815">
      <c r="A815" s="1" t="b">
        <v>0</v>
      </c>
      <c r="B815" s="1" t="s">
        <v>25</v>
      </c>
      <c r="C815" s="1"/>
      <c r="D815" s="1" t="s">
        <v>26</v>
      </c>
      <c r="E815" s="1"/>
      <c r="F815" s="1" t="b">
        <v>1</v>
      </c>
      <c r="G815" s="2" t="s">
        <v>27</v>
      </c>
      <c r="H815" s="3"/>
      <c r="I815" s="4" t="s">
        <v>3209</v>
      </c>
      <c r="J815" s="2" t="s">
        <v>3210</v>
      </c>
      <c r="K815" s="5">
        <v>1.0</v>
      </c>
      <c r="L815" s="2" t="s">
        <v>65</v>
      </c>
      <c r="M815" s="6" t="b">
        <v>1</v>
      </c>
      <c r="N815" s="2" t="s">
        <v>162</v>
      </c>
      <c r="O815" s="2" t="s">
        <v>67</v>
      </c>
      <c r="P815" s="2" t="s">
        <v>68</v>
      </c>
      <c r="Q815" s="2" t="s">
        <v>69</v>
      </c>
      <c r="R815" s="2" t="s">
        <v>35</v>
      </c>
      <c r="S815" s="2" t="s">
        <v>3211</v>
      </c>
      <c r="T815" s="2" t="s">
        <v>112</v>
      </c>
      <c r="U815" s="2" t="s">
        <v>38</v>
      </c>
      <c r="V815" s="2" t="s">
        <v>39</v>
      </c>
      <c r="W815" s="2" t="s">
        <v>3212</v>
      </c>
      <c r="X815" s="2" t="s">
        <v>165</v>
      </c>
      <c r="Y815" s="2" t="s">
        <v>166</v>
      </c>
    </row>
    <row r="816">
      <c r="A816" s="1" t="b">
        <v>0</v>
      </c>
      <c r="B816" s="1" t="s">
        <v>25</v>
      </c>
      <c r="C816" s="1"/>
      <c r="D816" s="1" t="s">
        <v>26</v>
      </c>
      <c r="E816" s="1"/>
      <c r="F816" s="1" t="b">
        <v>1</v>
      </c>
      <c r="G816" s="2" t="s">
        <v>27</v>
      </c>
      <c r="H816" s="3"/>
      <c r="I816" s="4" t="s">
        <v>3213</v>
      </c>
      <c r="J816" s="2" t="s">
        <v>3214</v>
      </c>
      <c r="K816" s="5">
        <v>1.0</v>
      </c>
      <c r="L816" s="2" t="s">
        <v>65</v>
      </c>
      <c r="M816" s="6" t="b">
        <v>1</v>
      </c>
      <c r="N816" s="2" t="s">
        <v>162</v>
      </c>
      <c r="O816" s="2" t="s">
        <v>67</v>
      </c>
      <c r="P816" s="2" t="s">
        <v>68</v>
      </c>
      <c r="Q816" s="2" t="s">
        <v>69</v>
      </c>
      <c r="R816" s="2" t="s">
        <v>35</v>
      </c>
      <c r="S816" s="2" t="s">
        <v>3215</v>
      </c>
      <c r="T816" s="2" t="s">
        <v>112</v>
      </c>
      <c r="U816" s="2" t="s">
        <v>38</v>
      </c>
      <c r="V816" s="2" t="s">
        <v>39</v>
      </c>
      <c r="W816" s="2" t="s">
        <v>3216</v>
      </c>
      <c r="X816" s="2" t="s">
        <v>165</v>
      </c>
      <c r="Y816" s="2" t="s">
        <v>166</v>
      </c>
    </row>
    <row r="817">
      <c r="A817" s="1" t="b">
        <v>0</v>
      </c>
      <c r="B817" s="1" t="s">
        <v>25</v>
      </c>
      <c r="C817" s="1"/>
      <c r="D817" s="1" t="s">
        <v>26</v>
      </c>
      <c r="E817" s="1"/>
      <c r="F817" s="1" t="b">
        <v>1</v>
      </c>
      <c r="G817" s="2" t="s">
        <v>27</v>
      </c>
      <c r="H817" s="3"/>
      <c r="I817" s="4" t="s">
        <v>3217</v>
      </c>
      <c r="J817" s="2" t="s">
        <v>3218</v>
      </c>
      <c r="K817" s="5">
        <v>1.0</v>
      </c>
      <c r="L817" s="2" t="s">
        <v>30</v>
      </c>
      <c r="M817" s="6" t="b">
        <v>1</v>
      </c>
      <c r="N817" s="2" t="s">
        <v>3219</v>
      </c>
      <c r="O817" s="2" t="s">
        <v>67</v>
      </c>
      <c r="P817" s="2" t="s">
        <v>68</v>
      </c>
      <c r="Q817" s="2" t="s">
        <v>34</v>
      </c>
      <c r="R817" s="2" t="s">
        <v>35</v>
      </c>
      <c r="S817" s="2" t="s">
        <v>3220</v>
      </c>
      <c r="T817" s="2" t="s">
        <v>37</v>
      </c>
      <c r="U817" s="2" t="s">
        <v>38</v>
      </c>
      <c r="V817" s="2" t="s">
        <v>39</v>
      </c>
      <c r="W817" s="2" t="s">
        <v>3221</v>
      </c>
      <c r="X817" s="2" t="s">
        <v>3222</v>
      </c>
      <c r="Y817" s="2" t="s">
        <v>81</v>
      </c>
    </row>
    <row r="818">
      <c r="A818" s="1" t="b">
        <v>0</v>
      </c>
      <c r="B818" s="1" t="s">
        <v>25</v>
      </c>
      <c r="C818" s="1"/>
      <c r="D818" s="1" t="s">
        <v>26</v>
      </c>
      <c r="E818" s="1"/>
      <c r="F818" s="1" t="b">
        <v>1</v>
      </c>
      <c r="G818" s="2" t="s">
        <v>27</v>
      </c>
      <c r="H818" s="3"/>
      <c r="I818" s="4" t="s">
        <v>3223</v>
      </c>
      <c r="J818" s="2" t="s">
        <v>3224</v>
      </c>
      <c r="K818" s="5">
        <v>1.0</v>
      </c>
      <c r="L818" s="2" t="s">
        <v>65</v>
      </c>
      <c r="M818" s="6" t="b">
        <v>1</v>
      </c>
      <c r="N818" s="2" t="s">
        <v>66</v>
      </c>
      <c r="O818" s="2" t="s">
        <v>67</v>
      </c>
      <c r="P818" s="2" t="s">
        <v>68</v>
      </c>
      <c r="Q818" s="2" t="s">
        <v>69</v>
      </c>
      <c r="R818" s="2" t="s">
        <v>35</v>
      </c>
      <c r="S818" s="2" t="s">
        <v>3225</v>
      </c>
      <c r="T818" s="2" t="s">
        <v>37</v>
      </c>
      <c r="U818" s="2" t="s">
        <v>38</v>
      </c>
      <c r="V818" s="2" t="s">
        <v>39</v>
      </c>
      <c r="W818" s="2" t="s">
        <v>3226</v>
      </c>
      <c r="X818" s="2" t="s">
        <v>72</v>
      </c>
      <c r="Y818" s="2" t="s">
        <v>73</v>
      </c>
    </row>
    <row r="819">
      <c r="A819" s="1" t="b">
        <v>0</v>
      </c>
      <c r="B819" s="1" t="s">
        <v>25</v>
      </c>
      <c r="C819" s="1"/>
      <c r="D819" s="1" t="s">
        <v>141</v>
      </c>
      <c r="E819" s="1"/>
      <c r="F819" s="1" t="b">
        <v>1</v>
      </c>
      <c r="G819" s="2" t="s">
        <v>27</v>
      </c>
      <c r="H819" s="3"/>
      <c r="I819" s="4" t="s">
        <v>3227</v>
      </c>
      <c r="J819" s="2" t="s">
        <v>3228</v>
      </c>
      <c r="K819" s="5">
        <v>1.0</v>
      </c>
      <c r="L819" s="2" t="s">
        <v>30</v>
      </c>
      <c r="M819" s="6" t="b">
        <v>1</v>
      </c>
      <c r="N819" s="2" t="s">
        <v>3158</v>
      </c>
      <c r="O819" s="2" t="s">
        <v>67</v>
      </c>
      <c r="P819" s="2" t="s">
        <v>68</v>
      </c>
      <c r="Q819" s="2" t="s">
        <v>34</v>
      </c>
      <c r="R819" s="2" t="s">
        <v>35</v>
      </c>
      <c r="S819" s="2" t="s">
        <v>3229</v>
      </c>
      <c r="T819" s="2" t="s">
        <v>37</v>
      </c>
      <c r="U819" s="2" t="s">
        <v>38</v>
      </c>
      <c r="V819" s="2" t="s">
        <v>146</v>
      </c>
      <c r="W819" s="2" t="s">
        <v>3230</v>
      </c>
      <c r="X819" s="2" t="s">
        <v>3161</v>
      </c>
      <c r="Y819" s="2" t="s">
        <v>81</v>
      </c>
    </row>
    <row r="820">
      <c r="A820" s="1" t="b">
        <v>0</v>
      </c>
      <c r="B820" s="1" t="s">
        <v>25</v>
      </c>
      <c r="C820" s="1"/>
      <c r="D820" s="1" t="s">
        <v>141</v>
      </c>
      <c r="E820" s="1"/>
      <c r="F820" s="1" t="b">
        <v>1</v>
      </c>
      <c r="G820" s="2" t="s">
        <v>27</v>
      </c>
      <c r="H820" s="3"/>
      <c r="I820" s="4" t="s">
        <v>3231</v>
      </c>
      <c r="J820" s="2" t="s">
        <v>3232</v>
      </c>
      <c r="K820" s="5">
        <v>1.0</v>
      </c>
      <c r="L820" s="2" t="s">
        <v>65</v>
      </c>
      <c r="M820" s="6" t="b">
        <v>1</v>
      </c>
      <c r="N820" s="2" t="s">
        <v>233</v>
      </c>
      <c r="O820" s="2" t="s">
        <v>67</v>
      </c>
      <c r="P820" s="2" t="s">
        <v>68</v>
      </c>
      <c r="Q820" s="2" t="s">
        <v>69</v>
      </c>
      <c r="R820" s="2" t="s">
        <v>3233</v>
      </c>
      <c r="S820" s="2" t="s">
        <v>3234</v>
      </c>
      <c r="T820" s="2" t="s">
        <v>112</v>
      </c>
      <c r="U820" s="2" t="s">
        <v>38</v>
      </c>
      <c r="V820" s="2" t="s">
        <v>146</v>
      </c>
      <c r="W820" s="2" t="s">
        <v>3235</v>
      </c>
      <c r="X820" s="2" t="s">
        <v>237</v>
      </c>
      <c r="Y820" s="2" t="s">
        <v>73</v>
      </c>
    </row>
    <row r="821">
      <c r="A821" s="1" t="b">
        <v>0</v>
      </c>
      <c r="B821" s="1" t="s">
        <v>25</v>
      </c>
      <c r="C821" s="1"/>
      <c r="D821" s="1" t="s">
        <v>26</v>
      </c>
      <c r="E821" s="1"/>
      <c r="F821" s="1" t="b">
        <v>1</v>
      </c>
      <c r="G821" s="2" t="s">
        <v>27</v>
      </c>
      <c r="H821" s="3"/>
      <c r="I821" s="4" t="s">
        <v>3236</v>
      </c>
      <c r="J821" s="2" t="s">
        <v>3237</v>
      </c>
      <c r="K821" s="5">
        <v>1.0</v>
      </c>
      <c r="L821" s="2" t="s">
        <v>65</v>
      </c>
      <c r="M821" s="6" t="b">
        <v>1</v>
      </c>
      <c r="N821" s="2" t="s">
        <v>162</v>
      </c>
      <c r="O821" s="2" t="s">
        <v>67</v>
      </c>
      <c r="P821" s="2" t="s">
        <v>68</v>
      </c>
      <c r="Q821" s="2" t="s">
        <v>69</v>
      </c>
      <c r="R821" s="2" t="s">
        <v>35</v>
      </c>
      <c r="S821" s="2" t="s">
        <v>3238</v>
      </c>
      <c r="T821" s="2" t="s">
        <v>112</v>
      </c>
      <c r="U821" s="2" t="s">
        <v>38</v>
      </c>
      <c r="V821" s="2" t="s">
        <v>39</v>
      </c>
      <c r="W821" s="2" t="s">
        <v>3239</v>
      </c>
      <c r="X821" s="2" t="s">
        <v>165</v>
      </c>
      <c r="Y821" s="2" t="s">
        <v>166</v>
      </c>
    </row>
    <row r="822">
      <c r="A822" s="1" t="b">
        <v>0</v>
      </c>
      <c r="B822" s="1" t="s">
        <v>25</v>
      </c>
      <c r="C822" s="1"/>
      <c r="D822" s="1" t="s">
        <v>26</v>
      </c>
      <c r="E822" s="1"/>
      <c r="F822" s="1" t="b">
        <v>1</v>
      </c>
      <c r="G822" s="2" t="s">
        <v>27</v>
      </c>
      <c r="H822" s="3"/>
      <c r="I822" s="4" t="s">
        <v>3240</v>
      </c>
      <c r="J822" s="2" t="s">
        <v>3241</v>
      </c>
      <c r="K822" s="5">
        <v>1.0</v>
      </c>
      <c r="L822" s="2" t="s">
        <v>65</v>
      </c>
      <c r="M822" s="6" t="b">
        <v>1</v>
      </c>
      <c r="N822" s="2" t="s">
        <v>76</v>
      </c>
      <c r="O822" s="2" t="s">
        <v>67</v>
      </c>
      <c r="P822" s="2" t="s">
        <v>68</v>
      </c>
      <c r="Q822" s="2" t="s">
        <v>69</v>
      </c>
      <c r="R822" s="2" t="s">
        <v>35</v>
      </c>
      <c r="S822" s="2" t="s">
        <v>3242</v>
      </c>
      <c r="T822" s="2" t="s">
        <v>37</v>
      </c>
      <c r="U822" s="2" t="s">
        <v>38</v>
      </c>
      <c r="V822" s="2" t="s">
        <v>39</v>
      </c>
      <c r="W822" s="2" t="s">
        <v>3243</v>
      </c>
      <c r="X822" s="2" t="s">
        <v>80</v>
      </c>
      <c r="Y822" s="2" t="s">
        <v>81</v>
      </c>
    </row>
    <row r="823">
      <c r="A823" s="1" t="b">
        <v>0</v>
      </c>
      <c r="B823" s="1" t="s">
        <v>25</v>
      </c>
      <c r="C823" s="1"/>
      <c r="D823" s="1" t="s">
        <v>26</v>
      </c>
      <c r="E823" s="1"/>
      <c r="F823" s="1" t="b">
        <v>1</v>
      </c>
      <c r="G823" s="2" t="s">
        <v>27</v>
      </c>
      <c r="H823" s="3"/>
      <c r="I823" s="4" t="s">
        <v>3244</v>
      </c>
      <c r="J823" s="2" t="s">
        <v>3245</v>
      </c>
      <c r="K823" s="5">
        <v>1.0</v>
      </c>
      <c r="L823" s="2" t="s">
        <v>65</v>
      </c>
      <c r="M823" s="6" t="b">
        <v>1</v>
      </c>
      <c r="N823" s="2" t="s">
        <v>66</v>
      </c>
      <c r="O823" s="2" t="s">
        <v>67</v>
      </c>
      <c r="P823" s="2" t="s">
        <v>68</v>
      </c>
      <c r="Q823" s="2" t="s">
        <v>69</v>
      </c>
      <c r="R823" s="2" t="s">
        <v>35</v>
      </c>
      <c r="S823" s="2" t="s">
        <v>3246</v>
      </c>
      <c r="T823" s="2" t="s">
        <v>37</v>
      </c>
      <c r="U823" s="2" t="s">
        <v>38</v>
      </c>
      <c r="V823" s="2" t="s">
        <v>39</v>
      </c>
      <c r="W823" s="2" t="s">
        <v>3247</v>
      </c>
      <c r="X823" s="2" t="s">
        <v>72</v>
      </c>
      <c r="Y823" s="2" t="s">
        <v>73</v>
      </c>
    </row>
    <row r="824">
      <c r="A824" s="1" t="b">
        <v>0</v>
      </c>
      <c r="B824" s="1" t="s">
        <v>25</v>
      </c>
      <c r="C824" s="1"/>
      <c r="D824" s="1" t="s">
        <v>26</v>
      </c>
      <c r="E824" s="1"/>
      <c r="F824" s="1" t="b">
        <v>1</v>
      </c>
      <c r="G824" s="2" t="s">
        <v>27</v>
      </c>
      <c r="H824" s="3"/>
      <c r="I824" s="4" t="s">
        <v>3248</v>
      </c>
      <c r="J824" s="2" t="s">
        <v>3249</v>
      </c>
      <c r="K824" s="5">
        <v>1.0</v>
      </c>
      <c r="L824" s="2" t="s">
        <v>30</v>
      </c>
      <c r="M824" s="6" t="b">
        <v>1</v>
      </c>
      <c r="N824" s="2" t="s">
        <v>144</v>
      </c>
      <c r="O824" s="2" t="s">
        <v>67</v>
      </c>
      <c r="P824" s="2" t="s">
        <v>68</v>
      </c>
      <c r="Q824" s="2" t="s">
        <v>34</v>
      </c>
      <c r="R824" s="2" t="s">
        <v>35</v>
      </c>
      <c r="S824" s="2" t="s">
        <v>3250</v>
      </c>
      <c r="T824" s="2" t="s">
        <v>37</v>
      </c>
      <c r="U824" s="2" t="s">
        <v>38</v>
      </c>
      <c r="V824" s="2" t="s">
        <v>39</v>
      </c>
      <c r="W824" s="2" t="s">
        <v>3251</v>
      </c>
      <c r="X824" s="2" t="s">
        <v>148</v>
      </c>
      <c r="Y824" s="2" t="s">
        <v>81</v>
      </c>
    </row>
    <row r="825">
      <c r="A825" s="1" t="b">
        <v>0</v>
      </c>
      <c r="B825" s="1" t="s">
        <v>25</v>
      </c>
      <c r="C825" s="1"/>
      <c r="D825" s="1" t="s">
        <v>26</v>
      </c>
      <c r="E825" s="1"/>
      <c r="F825" s="1" t="b">
        <v>1</v>
      </c>
      <c r="G825" s="2" t="s">
        <v>27</v>
      </c>
      <c r="H825" s="3"/>
      <c r="I825" s="4" t="s">
        <v>3252</v>
      </c>
      <c r="J825" s="2" t="s">
        <v>3253</v>
      </c>
      <c r="K825" s="5">
        <v>1.0</v>
      </c>
      <c r="L825" s="2" t="s">
        <v>30</v>
      </c>
      <c r="M825" s="6" t="b">
        <v>1</v>
      </c>
      <c r="N825" s="2" t="s">
        <v>144</v>
      </c>
      <c r="O825" s="2" t="s">
        <v>67</v>
      </c>
      <c r="P825" s="2" t="s">
        <v>68</v>
      </c>
      <c r="Q825" s="2" t="s">
        <v>34</v>
      </c>
      <c r="R825" s="2" t="s">
        <v>35</v>
      </c>
      <c r="S825" s="2" t="s">
        <v>3254</v>
      </c>
      <c r="T825" s="2" t="s">
        <v>37</v>
      </c>
      <c r="U825" s="2" t="s">
        <v>38</v>
      </c>
      <c r="V825" s="2" t="s">
        <v>39</v>
      </c>
      <c r="W825" s="2" t="s">
        <v>3255</v>
      </c>
      <c r="X825" s="2" t="s">
        <v>148</v>
      </c>
      <c r="Y825" s="2" t="s">
        <v>81</v>
      </c>
    </row>
    <row r="826">
      <c r="A826" s="1" t="b">
        <v>0</v>
      </c>
      <c r="B826" s="1"/>
      <c r="C826" s="1" t="s">
        <v>243</v>
      </c>
      <c r="D826" s="1"/>
      <c r="E826" s="1" t="s">
        <v>244</v>
      </c>
      <c r="F826" s="1"/>
      <c r="G826" s="2" t="s">
        <v>245</v>
      </c>
      <c r="H826" s="5">
        <v>1.0</v>
      </c>
      <c r="I826" s="4" t="s">
        <v>3256</v>
      </c>
      <c r="J826" s="2" t="s">
        <v>3257</v>
      </c>
      <c r="K826" s="5">
        <v>1.0</v>
      </c>
      <c r="L826" s="2" t="s">
        <v>248</v>
      </c>
      <c r="M826" s="6" t="b">
        <v>1</v>
      </c>
      <c r="N826" s="2" t="s">
        <v>3258</v>
      </c>
      <c r="O826" s="2" t="s">
        <v>250</v>
      </c>
      <c r="P826" s="2" t="s">
        <v>49</v>
      </c>
      <c r="Q826" s="2" t="s">
        <v>251</v>
      </c>
      <c r="R826" s="2" t="s">
        <v>252</v>
      </c>
      <c r="S826" s="5">
        <v>9.14826774E8</v>
      </c>
      <c r="T826" s="2" t="s">
        <v>3259</v>
      </c>
      <c r="U826" s="2" t="s">
        <v>253</v>
      </c>
      <c r="V826" s="2" t="s">
        <v>254</v>
      </c>
      <c r="W826" s="2" t="s">
        <v>3260</v>
      </c>
      <c r="X826" s="2" t="s">
        <v>3261</v>
      </c>
      <c r="Y826" s="2" t="s">
        <v>3262</v>
      </c>
    </row>
    <row r="827">
      <c r="A827" s="1" t="b">
        <v>0</v>
      </c>
      <c r="B827" s="1"/>
      <c r="C827" s="1" t="s">
        <v>243</v>
      </c>
      <c r="D827" s="1"/>
      <c r="E827" s="1" t="s">
        <v>244</v>
      </c>
      <c r="F827" s="1"/>
      <c r="G827" s="2" t="s">
        <v>245</v>
      </c>
      <c r="H827" s="5">
        <v>2.0</v>
      </c>
      <c r="I827" s="4" t="s">
        <v>3263</v>
      </c>
      <c r="J827" s="2" t="s">
        <v>3264</v>
      </c>
      <c r="K827" s="5">
        <v>1.0</v>
      </c>
      <c r="L827" s="2" t="s">
        <v>248</v>
      </c>
      <c r="M827" s="6" t="b">
        <v>1</v>
      </c>
      <c r="N827" s="2" t="s">
        <v>3265</v>
      </c>
      <c r="O827" s="2" t="s">
        <v>250</v>
      </c>
      <c r="P827" s="2" t="s">
        <v>49</v>
      </c>
      <c r="Q827" s="2" t="s">
        <v>251</v>
      </c>
      <c r="R827" s="2" t="s">
        <v>252</v>
      </c>
      <c r="S827" s="5">
        <v>1.031689414E9</v>
      </c>
      <c r="T827" s="2" t="s">
        <v>3259</v>
      </c>
      <c r="U827" s="2" t="s">
        <v>253</v>
      </c>
      <c r="V827" s="2" t="s">
        <v>254</v>
      </c>
      <c r="W827" s="2" t="s">
        <v>3260</v>
      </c>
      <c r="X827" s="2" t="s">
        <v>3266</v>
      </c>
      <c r="Y827" s="2" t="s">
        <v>3267</v>
      </c>
    </row>
    <row r="828">
      <c r="A828" s="1" t="b">
        <v>0</v>
      </c>
      <c r="B828" s="1"/>
      <c r="C828" s="1" t="s">
        <v>243</v>
      </c>
      <c r="D828" s="1"/>
      <c r="E828" s="1" t="s">
        <v>244</v>
      </c>
      <c r="F828" s="1"/>
      <c r="G828" s="2" t="s">
        <v>245</v>
      </c>
      <c r="H828" s="5">
        <v>2.0</v>
      </c>
      <c r="I828" s="4" t="s">
        <v>3268</v>
      </c>
      <c r="J828" s="2" t="s">
        <v>3269</v>
      </c>
      <c r="K828" s="5">
        <v>1.0</v>
      </c>
      <c r="L828" s="2" t="s">
        <v>248</v>
      </c>
      <c r="M828" s="6" t="b">
        <v>1</v>
      </c>
      <c r="N828" s="2" t="s">
        <v>3265</v>
      </c>
      <c r="O828" s="2" t="s">
        <v>250</v>
      </c>
      <c r="P828" s="2" t="s">
        <v>49</v>
      </c>
      <c r="Q828" s="2" t="s">
        <v>251</v>
      </c>
      <c r="R828" s="2" t="s">
        <v>252</v>
      </c>
      <c r="S828" s="5">
        <v>1.031690284E9</v>
      </c>
      <c r="T828" s="2" t="s">
        <v>3259</v>
      </c>
      <c r="U828" s="2" t="s">
        <v>253</v>
      </c>
      <c r="V828" s="2" t="s">
        <v>254</v>
      </c>
      <c r="W828" s="2" t="s">
        <v>3260</v>
      </c>
      <c r="X828" s="2" t="s">
        <v>3266</v>
      </c>
      <c r="Y828" s="2" t="s">
        <v>3267</v>
      </c>
    </row>
    <row r="829">
      <c r="A829" s="1" t="b">
        <v>0</v>
      </c>
      <c r="B829" s="1"/>
      <c r="C829" s="1" t="s">
        <v>243</v>
      </c>
      <c r="D829" s="1"/>
      <c r="E829" s="1" t="s">
        <v>244</v>
      </c>
      <c r="F829" s="1"/>
      <c r="G829" s="2" t="s">
        <v>245</v>
      </c>
      <c r="H829" s="5">
        <v>2.0</v>
      </c>
      <c r="I829" s="4" t="s">
        <v>3270</v>
      </c>
      <c r="J829" s="2" t="s">
        <v>3271</v>
      </c>
      <c r="K829" s="5">
        <v>1.0</v>
      </c>
      <c r="L829" s="2" t="s">
        <v>248</v>
      </c>
      <c r="M829" s="6" t="b">
        <v>1</v>
      </c>
      <c r="N829" s="2" t="s">
        <v>3265</v>
      </c>
      <c r="O829" s="2" t="s">
        <v>250</v>
      </c>
      <c r="P829" s="2" t="s">
        <v>49</v>
      </c>
      <c r="Q829" s="2" t="s">
        <v>251</v>
      </c>
      <c r="R829" s="2" t="s">
        <v>252</v>
      </c>
      <c r="S829" s="5">
        <v>1.036182166E9</v>
      </c>
      <c r="T829" s="2" t="s">
        <v>3259</v>
      </c>
      <c r="U829" s="2" t="s">
        <v>253</v>
      </c>
      <c r="V829" s="2" t="s">
        <v>254</v>
      </c>
      <c r="W829" s="2" t="s">
        <v>3260</v>
      </c>
      <c r="X829" s="2" t="s">
        <v>3266</v>
      </c>
      <c r="Y829" s="2" t="s">
        <v>3267</v>
      </c>
    </row>
    <row r="830">
      <c r="A830" s="1" t="b">
        <v>0</v>
      </c>
      <c r="B830" s="1"/>
      <c r="C830" s="1" t="s">
        <v>243</v>
      </c>
      <c r="D830" s="1"/>
      <c r="E830" s="1" t="s">
        <v>244</v>
      </c>
      <c r="F830" s="1"/>
      <c r="G830" s="2" t="s">
        <v>245</v>
      </c>
      <c r="H830" s="5">
        <v>2.0</v>
      </c>
      <c r="I830" s="4" t="s">
        <v>3272</v>
      </c>
      <c r="J830" s="2" t="s">
        <v>3273</v>
      </c>
      <c r="K830" s="5">
        <v>1.0</v>
      </c>
      <c r="L830" s="2" t="s">
        <v>248</v>
      </c>
      <c r="M830" s="6" t="b">
        <v>1</v>
      </c>
      <c r="N830" s="2" t="s">
        <v>3265</v>
      </c>
      <c r="O830" s="2" t="s">
        <v>250</v>
      </c>
      <c r="P830" s="2" t="s">
        <v>49</v>
      </c>
      <c r="Q830" s="2" t="s">
        <v>251</v>
      </c>
      <c r="R830" s="2" t="s">
        <v>252</v>
      </c>
      <c r="S830" s="5">
        <v>1.03829589E9</v>
      </c>
      <c r="T830" s="2" t="s">
        <v>3259</v>
      </c>
      <c r="U830" s="2" t="s">
        <v>253</v>
      </c>
      <c r="V830" s="2" t="s">
        <v>254</v>
      </c>
      <c r="W830" s="2" t="s">
        <v>3260</v>
      </c>
      <c r="X830" s="2" t="s">
        <v>3266</v>
      </c>
      <c r="Y830" s="2" t="s">
        <v>3267</v>
      </c>
    </row>
    <row r="831">
      <c r="A831" s="1" t="b">
        <v>0</v>
      </c>
      <c r="B831" s="1"/>
      <c r="C831" s="1" t="s">
        <v>243</v>
      </c>
      <c r="D831" s="1"/>
      <c r="E831" s="1" t="s">
        <v>244</v>
      </c>
      <c r="F831" s="1"/>
      <c r="G831" s="2" t="s">
        <v>245</v>
      </c>
      <c r="H831" s="5">
        <v>2.0</v>
      </c>
      <c r="I831" s="4" t="s">
        <v>3274</v>
      </c>
      <c r="J831" s="2" t="s">
        <v>3275</v>
      </c>
      <c r="K831" s="5">
        <v>1.0</v>
      </c>
      <c r="L831" s="2" t="s">
        <v>248</v>
      </c>
      <c r="M831" s="6" t="b">
        <v>1</v>
      </c>
      <c r="N831" s="2" t="s">
        <v>3265</v>
      </c>
      <c r="O831" s="2" t="s">
        <v>250</v>
      </c>
      <c r="P831" s="2" t="s">
        <v>49</v>
      </c>
      <c r="Q831" s="2" t="s">
        <v>251</v>
      </c>
      <c r="R831" s="2" t="s">
        <v>252</v>
      </c>
      <c r="S831" s="5">
        <v>9.92386355E8</v>
      </c>
      <c r="T831" s="2" t="s">
        <v>3259</v>
      </c>
      <c r="U831" s="2" t="s">
        <v>253</v>
      </c>
      <c r="V831" s="2" t="s">
        <v>254</v>
      </c>
      <c r="W831" s="2" t="s">
        <v>3260</v>
      </c>
      <c r="X831" s="2" t="s">
        <v>3266</v>
      </c>
      <c r="Y831" s="2" t="s">
        <v>3267</v>
      </c>
    </row>
    <row r="832">
      <c r="A832" s="1" t="b">
        <v>0</v>
      </c>
      <c r="B832" s="1"/>
      <c r="C832" s="1" t="s">
        <v>243</v>
      </c>
      <c r="D832" s="1"/>
      <c r="E832" s="1" t="s">
        <v>244</v>
      </c>
      <c r="F832" s="1"/>
      <c r="G832" s="2" t="s">
        <v>245</v>
      </c>
      <c r="H832" s="5">
        <v>2.0</v>
      </c>
      <c r="I832" s="4" t="s">
        <v>3276</v>
      </c>
      <c r="J832" s="2" t="s">
        <v>3277</v>
      </c>
      <c r="K832" s="5">
        <v>1.0</v>
      </c>
      <c r="L832" s="2" t="s">
        <v>248</v>
      </c>
      <c r="M832" s="6" t="b">
        <v>1</v>
      </c>
      <c r="N832" s="2" t="s">
        <v>249</v>
      </c>
      <c r="O832" s="2" t="s">
        <v>250</v>
      </c>
      <c r="P832" s="2" t="s">
        <v>49</v>
      </c>
      <c r="Q832" s="2" t="s">
        <v>251</v>
      </c>
      <c r="R832" s="2" t="s">
        <v>252</v>
      </c>
      <c r="S832" s="5">
        <v>1.025606094E9</v>
      </c>
      <c r="T832" s="2" t="s">
        <v>112</v>
      </c>
      <c r="U832" s="2" t="s">
        <v>253</v>
      </c>
      <c r="V832" s="2" t="s">
        <v>254</v>
      </c>
      <c r="W832" s="2" t="s">
        <v>3260</v>
      </c>
      <c r="X832" s="2" t="s">
        <v>256</v>
      </c>
      <c r="Y832" s="2" t="s">
        <v>257</v>
      </c>
    </row>
    <row r="833">
      <c r="A833" s="1" t="b">
        <v>0</v>
      </c>
      <c r="B833" s="1"/>
      <c r="C833" s="1"/>
      <c r="D833" s="1"/>
      <c r="E833" s="1" t="s">
        <v>244</v>
      </c>
      <c r="F833" s="1"/>
      <c r="G833" s="2" t="s">
        <v>245</v>
      </c>
      <c r="H833" s="2"/>
      <c r="I833" s="4" t="s">
        <v>3278</v>
      </c>
      <c r="J833" s="2" t="s">
        <v>3279</v>
      </c>
      <c r="K833" s="5">
        <v>2.0</v>
      </c>
      <c r="L833" s="2" t="s">
        <v>248</v>
      </c>
      <c r="M833" s="6" t="b">
        <v>1</v>
      </c>
      <c r="N833" s="2" t="s">
        <v>268</v>
      </c>
      <c r="O833" s="2" t="s">
        <v>263</v>
      </c>
      <c r="P833" s="2" t="s">
        <v>49</v>
      </c>
      <c r="Q833" s="2" t="s">
        <v>251</v>
      </c>
      <c r="R833" s="2" t="s">
        <v>252</v>
      </c>
      <c r="S833" s="5">
        <v>1.025606094E9</v>
      </c>
      <c r="T833" s="2" t="s">
        <v>293</v>
      </c>
      <c r="U833" s="2" t="s">
        <v>253</v>
      </c>
      <c r="V833" s="2" t="s">
        <v>244</v>
      </c>
      <c r="W833" s="2" t="s">
        <v>3260</v>
      </c>
      <c r="X833" s="2" t="s">
        <v>3280</v>
      </c>
      <c r="Y833" s="2" t="s">
        <v>265</v>
      </c>
    </row>
    <row r="834">
      <c r="A834" s="1" t="b">
        <v>0</v>
      </c>
      <c r="B834" s="1"/>
      <c r="C834" s="1"/>
      <c r="D834" s="1"/>
      <c r="E834" s="1" t="s">
        <v>244</v>
      </c>
      <c r="F834" s="1"/>
      <c r="G834" s="2" t="s">
        <v>245</v>
      </c>
      <c r="H834" s="2"/>
      <c r="I834" s="4" t="s">
        <v>3281</v>
      </c>
      <c r="J834" s="2" t="s">
        <v>3282</v>
      </c>
      <c r="K834" s="5">
        <v>2.0</v>
      </c>
      <c r="L834" s="2" t="s">
        <v>248</v>
      </c>
      <c r="M834" s="6" t="b">
        <v>1</v>
      </c>
      <c r="N834" s="2" t="s">
        <v>268</v>
      </c>
      <c r="O834" s="2" t="s">
        <v>263</v>
      </c>
      <c r="P834" s="2" t="s">
        <v>49</v>
      </c>
      <c r="Q834" s="2" t="s">
        <v>251</v>
      </c>
      <c r="R834" s="2" t="s">
        <v>252</v>
      </c>
      <c r="S834" s="5">
        <v>1.031689414E9</v>
      </c>
      <c r="T834" s="7"/>
      <c r="U834" s="2" t="s">
        <v>253</v>
      </c>
      <c r="V834" s="2" t="s">
        <v>244</v>
      </c>
      <c r="W834" s="2" t="s">
        <v>3260</v>
      </c>
      <c r="X834" s="2" t="s">
        <v>3283</v>
      </c>
      <c r="Y834" s="2" t="s">
        <v>265</v>
      </c>
    </row>
    <row r="835">
      <c r="A835" s="1" t="b">
        <v>0</v>
      </c>
      <c r="B835" s="1"/>
      <c r="C835" s="1"/>
      <c r="D835" s="1"/>
      <c r="E835" s="1" t="s">
        <v>244</v>
      </c>
      <c r="F835" s="1"/>
      <c r="G835" s="2" t="s">
        <v>245</v>
      </c>
      <c r="H835" s="2"/>
      <c r="I835" s="4" t="s">
        <v>3284</v>
      </c>
      <c r="J835" s="2" t="s">
        <v>3285</v>
      </c>
      <c r="K835" s="5">
        <v>2.0</v>
      </c>
      <c r="L835" s="2" t="s">
        <v>248</v>
      </c>
      <c r="M835" s="6" t="b">
        <v>1</v>
      </c>
      <c r="N835" s="2" t="s">
        <v>268</v>
      </c>
      <c r="O835" s="2" t="s">
        <v>263</v>
      </c>
      <c r="P835" s="2" t="s">
        <v>49</v>
      </c>
      <c r="Q835" s="2" t="s">
        <v>251</v>
      </c>
      <c r="R835" s="2" t="s">
        <v>252</v>
      </c>
      <c r="S835" s="5">
        <v>1.031690284E9</v>
      </c>
      <c r="T835" s="7"/>
      <c r="U835" s="2" t="s">
        <v>253</v>
      </c>
      <c r="V835" s="2" t="s">
        <v>244</v>
      </c>
      <c r="W835" s="2" t="s">
        <v>3260</v>
      </c>
      <c r="X835" s="2" t="s">
        <v>3286</v>
      </c>
      <c r="Y835" s="2" t="s">
        <v>265</v>
      </c>
    </row>
    <row r="836">
      <c r="A836" s="1" t="b">
        <v>0</v>
      </c>
      <c r="B836" s="1"/>
      <c r="C836" s="1"/>
      <c r="D836" s="1"/>
      <c r="E836" s="1" t="s">
        <v>244</v>
      </c>
      <c r="F836" s="1"/>
      <c r="G836" s="2" t="s">
        <v>245</v>
      </c>
      <c r="H836" s="2"/>
      <c r="I836" s="4" t="s">
        <v>3287</v>
      </c>
      <c r="J836" s="2" t="s">
        <v>3288</v>
      </c>
      <c r="K836" s="5">
        <v>2.0</v>
      </c>
      <c r="L836" s="2" t="s">
        <v>248</v>
      </c>
      <c r="M836" s="6" t="b">
        <v>1</v>
      </c>
      <c r="N836" s="2" t="s">
        <v>268</v>
      </c>
      <c r="O836" s="2" t="s">
        <v>263</v>
      </c>
      <c r="P836" s="2" t="s">
        <v>49</v>
      </c>
      <c r="Q836" s="2" t="s">
        <v>251</v>
      </c>
      <c r="R836" s="2" t="s">
        <v>252</v>
      </c>
      <c r="S836" s="5">
        <v>1.036182166E9</v>
      </c>
      <c r="T836" s="7"/>
      <c r="U836" s="2" t="s">
        <v>253</v>
      </c>
      <c r="V836" s="2" t="s">
        <v>244</v>
      </c>
      <c r="W836" s="2" t="s">
        <v>3260</v>
      </c>
      <c r="X836" s="2" t="s">
        <v>3289</v>
      </c>
      <c r="Y836" s="2" t="s">
        <v>265</v>
      </c>
    </row>
    <row r="837">
      <c r="A837" s="1" t="b">
        <v>0</v>
      </c>
      <c r="B837" s="1"/>
      <c r="C837" s="1"/>
      <c r="D837" s="1"/>
      <c r="E837" s="1" t="s">
        <v>244</v>
      </c>
      <c r="F837" s="1"/>
      <c r="G837" s="2" t="s">
        <v>245</v>
      </c>
      <c r="H837" s="2"/>
      <c r="I837" s="4" t="s">
        <v>3290</v>
      </c>
      <c r="J837" s="2" t="s">
        <v>3291</v>
      </c>
      <c r="K837" s="5">
        <v>2.0</v>
      </c>
      <c r="L837" s="2" t="s">
        <v>248</v>
      </c>
      <c r="M837" s="6" t="b">
        <v>1</v>
      </c>
      <c r="N837" s="2" t="s">
        <v>268</v>
      </c>
      <c r="O837" s="2" t="s">
        <v>263</v>
      </c>
      <c r="P837" s="2" t="s">
        <v>49</v>
      </c>
      <c r="Q837" s="2" t="s">
        <v>251</v>
      </c>
      <c r="R837" s="2" t="s">
        <v>252</v>
      </c>
      <c r="S837" s="5">
        <v>1.03829589E9</v>
      </c>
      <c r="T837" s="7"/>
      <c r="U837" s="2" t="s">
        <v>253</v>
      </c>
      <c r="V837" s="2" t="s">
        <v>244</v>
      </c>
      <c r="W837" s="2" t="s">
        <v>3260</v>
      </c>
      <c r="X837" s="2" t="s">
        <v>3292</v>
      </c>
      <c r="Y837" s="2" t="s">
        <v>265</v>
      </c>
    </row>
    <row r="838">
      <c r="A838" s="1" t="b">
        <v>0</v>
      </c>
      <c r="B838" s="1"/>
      <c r="C838" s="1"/>
      <c r="D838" s="1"/>
      <c r="E838" s="1" t="s">
        <v>244</v>
      </c>
      <c r="F838" s="1"/>
      <c r="G838" s="2" t="s">
        <v>245</v>
      </c>
      <c r="H838" s="2"/>
      <c r="I838" s="4" t="s">
        <v>3293</v>
      </c>
      <c r="J838" s="2" t="s">
        <v>3294</v>
      </c>
      <c r="K838" s="5">
        <v>2.0</v>
      </c>
      <c r="L838" s="2" t="s">
        <v>248</v>
      </c>
      <c r="M838" s="6" t="b">
        <v>1</v>
      </c>
      <c r="N838" s="2" t="s">
        <v>268</v>
      </c>
      <c r="O838" s="2" t="s">
        <v>263</v>
      </c>
      <c r="P838" s="2" t="s">
        <v>49</v>
      </c>
      <c r="Q838" s="2" t="s">
        <v>251</v>
      </c>
      <c r="R838" s="2" t="s">
        <v>252</v>
      </c>
      <c r="S838" s="5">
        <v>1.0382969E9</v>
      </c>
      <c r="T838" s="7"/>
      <c r="U838" s="2" t="s">
        <v>253</v>
      </c>
      <c r="V838" s="2" t="s">
        <v>244</v>
      </c>
      <c r="W838" s="2" t="s">
        <v>3260</v>
      </c>
      <c r="X838" s="2" t="s">
        <v>3295</v>
      </c>
      <c r="Y838" s="2" t="s">
        <v>265</v>
      </c>
    </row>
    <row r="839">
      <c r="A839" s="1" t="b">
        <v>0</v>
      </c>
      <c r="B839" s="1"/>
      <c r="C839" s="1"/>
      <c r="D839" s="1"/>
      <c r="E839" s="1" t="s">
        <v>244</v>
      </c>
      <c r="F839" s="1"/>
      <c r="G839" s="2" t="s">
        <v>245</v>
      </c>
      <c r="H839" s="2"/>
      <c r="I839" s="4" t="s">
        <v>3296</v>
      </c>
      <c r="J839" s="2" t="s">
        <v>3297</v>
      </c>
      <c r="K839" s="5">
        <v>2.0</v>
      </c>
      <c r="L839" s="2" t="s">
        <v>248</v>
      </c>
      <c r="M839" s="6" t="b">
        <v>1</v>
      </c>
      <c r="N839" s="2" t="s">
        <v>268</v>
      </c>
      <c r="O839" s="2" t="s">
        <v>263</v>
      </c>
      <c r="P839" s="2" t="s">
        <v>49</v>
      </c>
      <c r="Q839" s="2" t="s">
        <v>251</v>
      </c>
      <c r="R839" s="2" t="s">
        <v>252</v>
      </c>
      <c r="S839" s="5">
        <v>9.14826774E8</v>
      </c>
      <c r="T839" s="2" t="s">
        <v>293</v>
      </c>
      <c r="U839" s="2" t="s">
        <v>253</v>
      </c>
      <c r="V839" s="2" t="s">
        <v>244</v>
      </c>
      <c r="W839" s="2" t="s">
        <v>3260</v>
      </c>
      <c r="X839" s="2" t="s">
        <v>3298</v>
      </c>
      <c r="Y839" s="2" t="s">
        <v>265</v>
      </c>
    </row>
    <row r="840">
      <c r="A840" s="1" t="b">
        <v>0</v>
      </c>
      <c r="B840" s="1"/>
      <c r="C840" s="1"/>
      <c r="D840" s="1"/>
      <c r="E840" s="1" t="s">
        <v>244</v>
      </c>
      <c r="F840" s="1"/>
      <c r="G840" s="2" t="s">
        <v>245</v>
      </c>
      <c r="H840" s="2"/>
      <c r="I840" s="4" t="s">
        <v>3299</v>
      </c>
      <c r="J840" s="2" t="s">
        <v>3300</v>
      </c>
      <c r="K840" s="5">
        <v>2.0</v>
      </c>
      <c r="L840" s="2" t="s">
        <v>248</v>
      </c>
      <c r="M840" s="6" t="b">
        <v>1</v>
      </c>
      <c r="N840" s="2" t="s">
        <v>268</v>
      </c>
      <c r="O840" s="2" t="s">
        <v>263</v>
      </c>
      <c r="P840" s="2" t="s">
        <v>49</v>
      </c>
      <c r="Q840" s="2" t="s">
        <v>251</v>
      </c>
      <c r="R840" s="2" t="s">
        <v>252</v>
      </c>
      <c r="S840" s="5">
        <v>9.14845838E8</v>
      </c>
      <c r="T840" s="2" t="s">
        <v>293</v>
      </c>
      <c r="U840" s="2" t="s">
        <v>253</v>
      </c>
      <c r="V840" s="2" t="s">
        <v>244</v>
      </c>
      <c r="W840" s="2" t="s">
        <v>3260</v>
      </c>
      <c r="X840" s="2" t="s">
        <v>3301</v>
      </c>
      <c r="Y840" s="2" t="s">
        <v>265</v>
      </c>
    </row>
    <row r="841">
      <c r="A841" s="1" t="b">
        <v>0</v>
      </c>
      <c r="B841" s="1"/>
      <c r="C841" s="1"/>
      <c r="D841" s="1"/>
      <c r="E841" s="1" t="s">
        <v>244</v>
      </c>
      <c r="F841" s="1"/>
      <c r="G841" s="2" t="s">
        <v>245</v>
      </c>
      <c r="H841" s="2"/>
      <c r="I841" s="4" t="s">
        <v>3302</v>
      </c>
      <c r="J841" s="2" t="s">
        <v>3303</v>
      </c>
      <c r="K841" s="5">
        <v>2.0</v>
      </c>
      <c r="L841" s="2" t="s">
        <v>248</v>
      </c>
      <c r="M841" s="6" t="b">
        <v>1</v>
      </c>
      <c r="N841" s="2" t="s">
        <v>268</v>
      </c>
      <c r="O841" s="2" t="s">
        <v>263</v>
      </c>
      <c r="P841" s="2" t="s">
        <v>49</v>
      </c>
      <c r="Q841" s="2" t="s">
        <v>251</v>
      </c>
      <c r="R841" s="2" t="s">
        <v>252</v>
      </c>
      <c r="S841" s="5">
        <v>9.19854732E8</v>
      </c>
      <c r="T841" s="2" t="s">
        <v>293</v>
      </c>
      <c r="U841" s="2" t="s">
        <v>253</v>
      </c>
      <c r="V841" s="2" t="s">
        <v>244</v>
      </c>
      <c r="W841" s="2" t="s">
        <v>3260</v>
      </c>
      <c r="X841" s="2" t="s">
        <v>3304</v>
      </c>
      <c r="Y841" s="2" t="s">
        <v>265</v>
      </c>
    </row>
    <row r="842">
      <c r="A842" s="1" t="b">
        <v>0</v>
      </c>
      <c r="B842" s="1"/>
      <c r="C842" s="1"/>
      <c r="D842" s="1"/>
      <c r="E842" s="1" t="s">
        <v>244</v>
      </c>
      <c r="F842" s="1"/>
      <c r="G842" s="2" t="s">
        <v>245</v>
      </c>
      <c r="H842" s="2"/>
      <c r="I842" s="4" t="s">
        <v>3305</v>
      </c>
      <c r="J842" s="2" t="s">
        <v>3306</v>
      </c>
      <c r="K842" s="5">
        <v>2.0</v>
      </c>
      <c r="L842" s="2" t="s">
        <v>248</v>
      </c>
      <c r="M842" s="6" t="b">
        <v>1</v>
      </c>
      <c r="N842" s="2" t="s">
        <v>268</v>
      </c>
      <c r="O842" s="2" t="s">
        <v>263</v>
      </c>
      <c r="P842" s="2" t="s">
        <v>49</v>
      </c>
      <c r="Q842" s="2" t="s">
        <v>251</v>
      </c>
      <c r="R842" s="2" t="s">
        <v>252</v>
      </c>
      <c r="S842" s="5">
        <v>9.19968983E8</v>
      </c>
      <c r="T842" s="2" t="s">
        <v>293</v>
      </c>
      <c r="U842" s="2" t="s">
        <v>253</v>
      </c>
      <c r="V842" s="2" t="s">
        <v>244</v>
      </c>
      <c r="W842" s="2" t="s">
        <v>3260</v>
      </c>
      <c r="X842" s="2" t="s">
        <v>3307</v>
      </c>
      <c r="Y842" s="2" t="s">
        <v>265</v>
      </c>
    </row>
    <row r="843">
      <c r="A843" s="1" t="b">
        <v>0</v>
      </c>
      <c r="B843" s="1"/>
      <c r="C843" s="1"/>
      <c r="D843" s="1"/>
      <c r="E843" s="1" t="s">
        <v>244</v>
      </c>
      <c r="F843" s="1"/>
      <c r="G843" s="2" t="s">
        <v>245</v>
      </c>
      <c r="H843" s="2"/>
      <c r="I843" s="4" t="s">
        <v>3308</v>
      </c>
      <c r="J843" s="2" t="s">
        <v>3309</v>
      </c>
      <c r="K843" s="5">
        <v>2.0</v>
      </c>
      <c r="L843" s="2" t="s">
        <v>248</v>
      </c>
      <c r="M843" s="6" t="b">
        <v>1</v>
      </c>
      <c r="N843" s="2" t="s">
        <v>268</v>
      </c>
      <c r="O843" s="2" t="s">
        <v>263</v>
      </c>
      <c r="P843" s="2" t="s">
        <v>49</v>
      </c>
      <c r="Q843" s="2" t="s">
        <v>251</v>
      </c>
      <c r="R843" s="2" t="s">
        <v>252</v>
      </c>
      <c r="S843" s="5">
        <v>9.20009568E8</v>
      </c>
      <c r="T843" s="2" t="s">
        <v>293</v>
      </c>
      <c r="U843" s="2" t="s">
        <v>253</v>
      </c>
      <c r="V843" s="2" t="s">
        <v>244</v>
      </c>
      <c r="W843" s="2" t="s">
        <v>3260</v>
      </c>
      <c r="X843" s="2" t="s">
        <v>3310</v>
      </c>
      <c r="Y843" s="2" t="s">
        <v>265</v>
      </c>
    </row>
    <row r="844">
      <c r="A844" s="1" t="b">
        <v>0</v>
      </c>
      <c r="B844" s="1"/>
      <c r="C844" s="1"/>
      <c r="D844" s="1"/>
      <c r="E844" s="1" t="s">
        <v>244</v>
      </c>
      <c r="F844" s="1"/>
      <c r="G844" s="2" t="s">
        <v>245</v>
      </c>
      <c r="H844" s="2"/>
      <c r="I844" s="4" t="s">
        <v>3311</v>
      </c>
      <c r="J844" s="2" t="s">
        <v>3312</v>
      </c>
      <c r="K844" s="5">
        <v>2.0</v>
      </c>
      <c r="L844" s="2" t="s">
        <v>248</v>
      </c>
      <c r="M844" s="6" t="b">
        <v>1</v>
      </c>
      <c r="N844" s="2" t="s">
        <v>268</v>
      </c>
      <c r="O844" s="2" t="s">
        <v>263</v>
      </c>
      <c r="P844" s="2" t="s">
        <v>49</v>
      </c>
      <c r="Q844" s="2" t="s">
        <v>251</v>
      </c>
      <c r="R844" s="2" t="s">
        <v>252</v>
      </c>
      <c r="S844" s="5">
        <v>9.92386355E8</v>
      </c>
      <c r="T844" s="3"/>
      <c r="U844" s="2" t="s">
        <v>253</v>
      </c>
      <c r="V844" s="2" t="s">
        <v>244</v>
      </c>
      <c r="W844" s="2" t="s">
        <v>3260</v>
      </c>
      <c r="X844" s="2" t="s">
        <v>3313</v>
      </c>
      <c r="Y844" s="2" t="s">
        <v>265</v>
      </c>
    </row>
    <row r="845">
      <c r="A845" s="1" t="b">
        <v>0</v>
      </c>
      <c r="B845" s="1" t="s">
        <v>25</v>
      </c>
      <c r="C845" s="1"/>
      <c r="D845" s="1" t="s">
        <v>26</v>
      </c>
      <c r="E845" s="1" t="s">
        <v>43</v>
      </c>
      <c r="F845" s="1"/>
      <c r="G845" s="2" t="s">
        <v>27</v>
      </c>
      <c r="H845" s="3"/>
      <c r="I845" s="4" t="s">
        <v>3314</v>
      </c>
      <c r="J845" s="2" t="s">
        <v>3315</v>
      </c>
      <c r="K845" s="5">
        <v>1.0</v>
      </c>
      <c r="L845" s="2" t="s">
        <v>46</v>
      </c>
      <c r="M845" s="6" t="b">
        <v>1</v>
      </c>
      <c r="N845" s="2" t="s">
        <v>127</v>
      </c>
      <c r="O845" s="2" t="s">
        <v>48</v>
      </c>
      <c r="P845" s="2" t="s">
        <v>49</v>
      </c>
      <c r="Q845" s="2" t="s">
        <v>50</v>
      </c>
      <c r="R845" s="2" t="s">
        <v>35</v>
      </c>
      <c r="S845" s="2" t="s">
        <v>3316</v>
      </c>
      <c r="T845" s="2" t="s">
        <v>129</v>
      </c>
      <c r="U845" s="2" t="s">
        <v>38</v>
      </c>
      <c r="V845" s="2" t="s">
        <v>100</v>
      </c>
      <c r="W845" s="2" t="s">
        <v>3317</v>
      </c>
      <c r="X845" s="2" t="s">
        <v>131</v>
      </c>
      <c r="Y845" s="2" t="s">
        <v>132</v>
      </c>
    </row>
    <row r="846">
      <c r="A846" s="1" t="b">
        <v>0</v>
      </c>
      <c r="B846" s="1" t="s">
        <v>25</v>
      </c>
      <c r="C846" s="1"/>
      <c r="D846" s="1"/>
      <c r="E846" s="1" t="s">
        <v>43</v>
      </c>
      <c r="F846" s="1"/>
      <c r="G846" s="2" t="s">
        <v>27</v>
      </c>
      <c r="H846" s="3"/>
      <c r="I846" s="4" t="s">
        <v>3318</v>
      </c>
      <c r="J846" s="2" t="s">
        <v>3319</v>
      </c>
      <c r="K846" s="5">
        <v>1.0</v>
      </c>
      <c r="L846" s="2" t="s">
        <v>46</v>
      </c>
      <c r="M846" s="6" t="b">
        <v>1</v>
      </c>
      <c r="N846" s="2" t="s">
        <v>47</v>
      </c>
      <c r="O846" s="2" t="s">
        <v>48</v>
      </c>
      <c r="P846" s="2" t="s">
        <v>49</v>
      </c>
      <c r="Q846" s="2" t="s">
        <v>50</v>
      </c>
      <c r="R846" s="2" t="s">
        <v>35</v>
      </c>
      <c r="S846" s="5">
        <v>6.53195785E8</v>
      </c>
      <c r="T846" s="2" t="s">
        <v>3320</v>
      </c>
      <c r="U846" s="2" t="s">
        <v>38</v>
      </c>
      <c r="V846" s="2" t="s">
        <v>52</v>
      </c>
      <c r="W846" s="2" t="s">
        <v>3321</v>
      </c>
      <c r="X846" s="2" t="s">
        <v>54</v>
      </c>
      <c r="Y846" s="2" t="s">
        <v>55</v>
      </c>
    </row>
    <row r="847">
      <c r="A847" s="1" t="b">
        <v>0</v>
      </c>
      <c r="B847" s="1" t="s">
        <v>25</v>
      </c>
      <c r="C847" s="1"/>
      <c r="D847" s="1"/>
      <c r="E847" s="1" t="s">
        <v>43</v>
      </c>
      <c r="F847" s="1"/>
      <c r="G847" s="2" t="s">
        <v>27</v>
      </c>
      <c r="H847" s="3"/>
      <c r="I847" s="4" t="s">
        <v>3322</v>
      </c>
      <c r="J847" s="2" t="s">
        <v>3323</v>
      </c>
      <c r="K847" s="5">
        <v>1.0</v>
      </c>
      <c r="L847" s="2" t="s">
        <v>46</v>
      </c>
      <c r="M847" s="6" t="b">
        <v>1</v>
      </c>
      <c r="N847" s="2" t="s">
        <v>47</v>
      </c>
      <c r="O847" s="2" t="s">
        <v>48</v>
      </c>
      <c r="P847" s="2" t="s">
        <v>49</v>
      </c>
      <c r="Q847" s="2" t="s">
        <v>50</v>
      </c>
      <c r="R847" s="2" t="s">
        <v>35</v>
      </c>
      <c r="S847" s="5">
        <v>6.59136503E8</v>
      </c>
      <c r="T847" s="2" t="s">
        <v>3324</v>
      </c>
      <c r="U847" s="2" t="s">
        <v>38</v>
      </c>
      <c r="V847" s="2" t="s">
        <v>52</v>
      </c>
      <c r="W847" s="2" t="s">
        <v>3321</v>
      </c>
      <c r="X847" s="2" t="s">
        <v>54</v>
      </c>
      <c r="Y847" s="2" t="s">
        <v>55</v>
      </c>
    </row>
    <row r="848">
      <c r="A848" s="1" t="b">
        <v>0</v>
      </c>
      <c r="B848" s="1" t="s">
        <v>25</v>
      </c>
      <c r="C848" s="1"/>
      <c r="D848" s="1"/>
      <c r="E848" s="1" t="s">
        <v>43</v>
      </c>
      <c r="F848" s="1"/>
      <c r="G848" s="2" t="s">
        <v>27</v>
      </c>
      <c r="H848" s="3"/>
      <c r="I848" s="4" t="s">
        <v>3325</v>
      </c>
      <c r="J848" s="2" t="s">
        <v>3326</v>
      </c>
      <c r="K848" s="5">
        <v>1.0</v>
      </c>
      <c r="L848" s="2" t="s">
        <v>46</v>
      </c>
      <c r="M848" s="6" t="b">
        <v>1</v>
      </c>
      <c r="N848" s="2" t="s">
        <v>47</v>
      </c>
      <c r="O848" s="2" t="s">
        <v>48</v>
      </c>
      <c r="P848" s="2" t="s">
        <v>49</v>
      </c>
      <c r="Q848" s="2" t="s">
        <v>50</v>
      </c>
      <c r="R848" s="2" t="s">
        <v>35</v>
      </c>
      <c r="S848" s="5">
        <v>6.5319575E8</v>
      </c>
      <c r="T848" s="2" t="s">
        <v>3320</v>
      </c>
      <c r="U848" s="2" t="s">
        <v>38</v>
      </c>
      <c r="V848" s="2" t="s">
        <v>52</v>
      </c>
      <c r="W848" s="2" t="s">
        <v>3321</v>
      </c>
      <c r="X848" s="2" t="s">
        <v>54</v>
      </c>
      <c r="Y848" s="2" t="s">
        <v>55</v>
      </c>
    </row>
    <row r="849">
      <c r="A849" s="1" t="b">
        <v>0</v>
      </c>
      <c r="B849" s="1"/>
      <c r="C849" s="1"/>
      <c r="D849" s="1"/>
      <c r="E849" s="1"/>
      <c r="F849" s="1"/>
      <c r="G849" s="2" t="s">
        <v>3327</v>
      </c>
      <c r="H849" s="2"/>
      <c r="I849" s="4" t="s">
        <v>3328</v>
      </c>
      <c r="J849" s="2" t="s">
        <v>3329</v>
      </c>
      <c r="K849" s="5">
        <v>2.0</v>
      </c>
      <c r="L849" s="2" t="s">
        <v>3330</v>
      </c>
      <c r="M849" s="6" t="b">
        <v>1</v>
      </c>
      <c r="N849" s="2" t="s">
        <v>3331</v>
      </c>
      <c r="O849" s="2" t="s">
        <v>3332</v>
      </c>
      <c r="P849" s="2" t="s">
        <v>3333</v>
      </c>
      <c r="Q849" s="2" t="s">
        <v>3334</v>
      </c>
      <c r="R849" s="2" t="s">
        <v>3335</v>
      </c>
      <c r="S849" s="2" t="s">
        <v>3336</v>
      </c>
      <c r="T849" s="2" t="s">
        <v>3337</v>
      </c>
      <c r="U849" s="2" t="s">
        <v>1636</v>
      </c>
      <c r="V849" s="2" t="s">
        <v>1636</v>
      </c>
      <c r="W849" s="2" t="s">
        <v>3338</v>
      </c>
      <c r="X849" s="2" t="s">
        <v>3339</v>
      </c>
      <c r="Y849" s="2" t="s">
        <v>3340</v>
      </c>
    </row>
    <row r="850">
      <c r="A850" s="1" t="b">
        <v>0</v>
      </c>
      <c r="B850" s="1"/>
      <c r="C850" s="1"/>
      <c r="D850" s="1"/>
      <c r="E850" s="1"/>
      <c r="F850" s="1"/>
      <c r="G850" s="2" t="s">
        <v>3327</v>
      </c>
      <c r="H850" s="2"/>
      <c r="I850" s="4" t="s">
        <v>3341</v>
      </c>
      <c r="J850" s="2" t="s">
        <v>3342</v>
      </c>
      <c r="K850" s="5">
        <v>2.0</v>
      </c>
      <c r="L850" s="2" t="s">
        <v>3330</v>
      </c>
      <c r="M850" s="6" t="b">
        <v>1</v>
      </c>
      <c r="N850" s="2" t="s">
        <v>3331</v>
      </c>
      <c r="O850" s="2" t="s">
        <v>3332</v>
      </c>
      <c r="P850" s="2" t="s">
        <v>3333</v>
      </c>
      <c r="Q850" s="2" t="s">
        <v>3334</v>
      </c>
      <c r="R850" s="2" t="s">
        <v>3335</v>
      </c>
      <c r="S850" s="2" t="s">
        <v>3343</v>
      </c>
      <c r="T850" s="2" t="s">
        <v>3337</v>
      </c>
      <c r="U850" s="2" t="s">
        <v>1636</v>
      </c>
      <c r="V850" s="2" t="s">
        <v>1636</v>
      </c>
      <c r="W850" s="2" t="s">
        <v>3338</v>
      </c>
      <c r="X850" s="2" t="s">
        <v>3344</v>
      </c>
      <c r="Y850" s="2" t="s">
        <v>3340</v>
      </c>
    </row>
    <row r="851">
      <c r="A851" s="1" t="b">
        <v>0</v>
      </c>
      <c r="B851" s="1"/>
      <c r="C851" s="1"/>
      <c r="D851" s="1"/>
      <c r="E851" s="1"/>
      <c r="F851" s="1"/>
      <c r="G851" s="2" t="s">
        <v>3327</v>
      </c>
      <c r="H851" s="2"/>
      <c r="I851" s="4" t="s">
        <v>3345</v>
      </c>
      <c r="J851" s="2" t="s">
        <v>3346</v>
      </c>
      <c r="K851" s="5">
        <v>2.0</v>
      </c>
      <c r="L851" s="2" t="s">
        <v>3330</v>
      </c>
      <c r="M851" s="6" t="b">
        <v>1</v>
      </c>
      <c r="N851" s="2" t="s">
        <v>3331</v>
      </c>
      <c r="O851" s="2" t="s">
        <v>3332</v>
      </c>
      <c r="P851" s="2" t="s">
        <v>3333</v>
      </c>
      <c r="Q851" s="2" t="s">
        <v>3334</v>
      </c>
      <c r="R851" s="2" t="s">
        <v>3335</v>
      </c>
      <c r="S851" s="2" t="s">
        <v>3347</v>
      </c>
      <c r="T851" s="2" t="s">
        <v>3348</v>
      </c>
      <c r="U851" s="2" t="s">
        <v>1636</v>
      </c>
      <c r="V851" s="2" t="s">
        <v>1636</v>
      </c>
      <c r="W851" s="2" t="s">
        <v>3338</v>
      </c>
      <c r="X851" s="2" t="s">
        <v>3349</v>
      </c>
      <c r="Y851" s="2" t="s">
        <v>3340</v>
      </c>
    </row>
    <row r="852">
      <c r="A852" s="1" t="b">
        <v>0</v>
      </c>
      <c r="B852" s="1"/>
      <c r="C852" s="1"/>
      <c r="D852" s="1"/>
      <c r="E852" s="1"/>
      <c r="F852" s="1"/>
      <c r="G852" s="2" t="s">
        <v>3327</v>
      </c>
      <c r="H852" s="2"/>
      <c r="I852" s="4" t="s">
        <v>3350</v>
      </c>
      <c r="J852" s="2" t="s">
        <v>3351</v>
      </c>
      <c r="K852" s="5">
        <v>2.0</v>
      </c>
      <c r="L852" s="2" t="s">
        <v>3330</v>
      </c>
      <c r="M852" s="6" t="b">
        <v>1</v>
      </c>
      <c r="N852" s="2" t="s">
        <v>3331</v>
      </c>
      <c r="O852" s="2" t="s">
        <v>3332</v>
      </c>
      <c r="P852" s="2" t="s">
        <v>3333</v>
      </c>
      <c r="Q852" s="2" t="s">
        <v>3334</v>
      </c>
      <c r="R852" s="2" t="s">
        <v>3335</v>
      </c>
      <c r="S852" s="2" t="s">
        <v>3352</v>
      </c>
      <c r="T852" s="2" t="s">
        <v>3353</v>
      </c>
      <c r="U852" s="2" t="s">
        <v>1636</v>
      </c>
      <c r="V852" s="2" t="s">
        <v>1636</v>
      </c>
      <c r="W852" s="2" t="s">
        <v>3338</v>
      </c>
      <c r="X852" s="2" t="s">
        <v>3354</v>
      </c>
      <c r="Y852" s="2" t="s">
        <v>3340</v>
      </c>
    </row>
    <row r="853">
      <c r="A853" s="1" t="b">
        <v>0</v>
      </c>
      <c r="B853" s="1"/>
      <c r="C853" s="1"/>
      <c r="D853" s="1"/>
      <c r="E853" s="1"/>
      <c r="F853" s="1"/>
      <c r="G853" s="2" t="s">
        <v>3327</v>
      </c>
      <c r="H853" s="2"/>
      <c r="I853" s="4" t="s">
        <v>3355</v>
      </c>
      <c r="J853" s="2" t="s">
        <v>3356</v>
      </c>
      <c r="K853" s="5">
        <v>2.0</v>
      </c>
      <c r="L853" s="2" t="s">
        <v>3330</v>
      </c>
      <c r="M853" s="6" t="b">
        <v>1</v>
      </c>
      <c r="N853" s="2" t="s">
        <v>3331</v>
      </c>
      <c r="O853" s="2" t="s">
        <v>3332</v>
      </c>
      <c r="P853" s="2" t="s">
        <v>3333</v>
      </c>
      <c r="Q853" s="2" t="s">
        <v>3334</v>
      </c>
      <c r="R853" s="2" t="s">
        <v>3335</v>
      </c>
      <c r="S853" s="2" t="s">
        <v>3357</v>
      </c>
      <c r="T853" s="2" t="s">
        <v>3358</v>
      </c>
      <c r="U853" s="2" t="s">
        <v>1636</v>
      </c>
      <c r="V853" s="2" t="s">
        <v>1636</v>
      </c>
      <c r="W853" s="2" t="s">
        <v>3338</v>
      </c>
      <c r="X853" s="2" t="s">
        <v>3359</v>
      </c>
      <c r="Y853" s="2" t="s">
        <v>3340</v>
      </c>
    </row>
    <row r="854">
      <c r="A854" s="1" t="b">
        <v>0</v>
      </c>
      <c r="B854" s="1"/>
      <c r="C854" s="1"/>
      <c r="D854" s="1"/>
      <c r="E854" s="1" t="s">
        <v>422</v>
      </c>
      <c r="F854" s="1"/>
      <c r="G854" s="2" t="s">
        <v>245</v>
      </c>
      <c r="H854" s="3"/>
      <c r="I854" s="4" t="s">
        <v>3360</v>
      </c>
      <c r="J854" s="2" t="s">
        <v>3361</v>
      </c>
      <c r="K854" s="5">
        <v>1.0</v>
      </c>
      <c r="L854" s="2" t="s">
        <v>2008</v>
      </c>
      <c r="M854" s="6" t="b">
        <v>1</v>
      </c>
      <c r="N854" s="2" t="s">
        <v>2009</v>
      </c>
      <c r="O854" s="2" t="s">
        <v>427</v>
      </c>
      <c r="P854" s="2" t="s">
        <v>428</v>
      </c>
      <c r="Q854" s="2" t="s">
        <v>2010</v>
      </c>
      <c r="R854" s="2" t="s">
        <v>252</v>
      </c>
      <c r="S854" s="2" t="s">
        <v>3362</v>
      </c>
      <c r="T854" s="2" t="s">
        <v>431</v>
      </c>
      <c r="U854" s="2" t="s">
        <v>432</v>
      </c>
      <c r="V854" s="2" t="s">
        <v>433</v>
      </c>
      <c r="W854" s="2" t="s">
        <v>3363</v>
      </c>
      <c r="X854" s="2" t="s">
        <v>2013</v>
      </c>
      <c r="Y854" s="2" t="s">
        <v>2014</v>
      </c>
    </row>
    <row r="855">
      <c r="A855" s="1" t="b">
        <v>0</v>
      </c>
      <c r="B855" s="1"/>
      <c r="C855" s="1" t="s">
        <v>243</v>
      </c>
      <c r="D855" s="1"/>
      <c r="E855" s="1"/>
      <c r="F855" s="1"/>
      <c r="G855" s="2" t="s">
        <v>2218</v>
      </c>
      <c r="H855" s="5">
        <v>1.0</v>
      </c>
      <c r="I855" s="4" t="s">
        <v>3364</v>
      </c>
      <c r="J855" s="2" t="s">
        <v>3365</v>
      </c>
      <c r="K855" s="5">
        <v>1.0</v>
      </c>
      <c r="L855" s="2" t="s">
        <v>2221</v>
      </c>
      <c r="M855" s="6" t="b">
        <v>1</v>
      </c>
      <c r="N855" s="2" t="s">
        <v>3366</v>
      </c>
      <c r="O855" s="2" t="s">
        <v>3367</v>
      </c>
      <c r="P855" s="2" t="s">
        <v>2224</v>
      </c>
      <c r="Q855" s="2" t="s">
        <v>2225</v>
      </c>
      <c r="R855" s="2" t="s">
        <v>2226</v>
      </c>
      <c r="S855" s="2" t="s">
        <v>3368</v>
      </c>
      <c r="U855" s="2" t="s">
        <v>253</v>
      </c>
      <c r="V855" s="2" t="s">
        <v>2254</v>
      </c>
      <c r="W855" s="2" t="s">
        <v>3369</v>
      </c>
      <c r="X855" s="2" t="s">
        <v>3368</v>
      </c>
      <c r="Y855" s="2" t="s">
        <v>3370</v>
      </c>
    </row>
    <row r="856">
      <c r="A856" s="1" t="b">
        <v>0</v>
      </c>
      <c r="B856" s="1"/>
      <c r="C856" s="1" t="s">
        <v>243</v>
      </c>
      <c r="D856" s="1"/>
      <c r="E856" s="1"/>
      <c r="F856" s="1"/>
      <c r="G856" s="2" t="s">
        <v>2218</v>
      </c>
      <c r="H856" s="5">
        <v>1.0</v>
      </c>
      <c r="I856" s="4" t="s">
        <v>3371</v>
      </c>
      <c r="J856" s="2" t="s">
        <v>3372</v>
      </c>
      <c r="K856" s="5">
        <v>1.0</v>
      </c>
      <c r="L856" s="2" t="s">
        <v>2221</v>
      </c>
      <c r="M856" s="6" t="b">
        <v>1</v>
      </c>
      <c r="N856" s="2" t="s">
        <v>3373</v>
      </c>
      <c r="O856" s="2" t="s">
        <v>3367</v>
      </c>
      <c r="P856" s="2" t="s">
        <v>2224</v>
      </c>
      <c r="Q856" s="2" t="s">
        <v>2225</v>
      </c>
      <c r="R856" s="2" t="s">
        <v>2226</v>
      </c>
      <c r="S856" s="2" t="s">
        <v>3374</v>
      </c>
      <c r="U856" s="2" t="s">
        <v>253</v>
      </c>
      <c r="V856" s="2" t="s">
        <v>2254</v>
      </c>
      <c r="W856" s="2" t="s">
        <v>3369</v>
      </c>
      <c r="X856" s="2" t="s">
        <v>3374</v>
      </c>
      <c r="Y856" s="2" t="s">
        <v>3375</v>
      </c>
    </row>
    <row r="857">
      <c r="A857" s="1" t="b">
        <v>0</v>
      </c>
      <c r="B857" s="1"/>
      <c r="C857" s="1" t="s">
        <v>243</v>
      </c>
      <c r="D857" s="1"/>
      <c r="E857" s="1"/>
      <c r="F857" s="1"/>
      <c r="G857" s="2" t="s">
        <v>2218</v>
      </c>
      <c r="H857" s="5">
        <v>1.0</v>
      </c>
      <c r="I857" s="4" t="s">
        <v>3376</v>
      </c>
      <c r="J857" s="2" t="s">
        <v>3377</v>
      </c>
      <c r="K857" s="5">
        <v>1.0</v>
      </c>
      <c r="L857" s="2" t="s">
        <v>2221</v>
      </c>
      <c r="M857" s="6" t="b">
        <v>1</v>
      </c>
      <c r="N857" s="2" t="s">
        <v>3378</v>
      </c>
      <c r="O857" s="2" t="s">
        <v>3367</v>
      </c>
      <c r="P857" s="2" t="s">
        <v>2224</v>
      </c>
      <c r="Q857" s="2" t="s">
        <v>2225</v>
      </c>
      <c r="R857" s="2" t="s">
        <v>2226</v>
      </c>
      <c r="S857" s="2" t="s">
        <v>3379</v>
      </c>
      <c r="T857" s="2" t="s">
        <v>112</v>
      </c>
      <c r="U857" s="2" t="s">
        <v>253</v>
      </c>
      <c r="V857" s="2" t="s">
        <v>2254</v>
      </c>
      <c r="W857" s="2" t="s">
        <v>3369</v>
      </c>
      <c r="X857" s="2" t="s">
        <v>3379</v>
      </c>
      <c r="Y857" s="2" t="s">
        <v>3380</v>
      </c>
    </row>
    <row r="858">
      <c r="A858" s="1" t="b">
        <v>0</v>
      </c>
      <c r="B858" s="1"/>
      <c r="C858" s="1"/>
      <c r="D858" s="1"/>
      <c r="E858" s="1" t="s">
        <v>422</v>
      </c>
      <c r="F858" s="1"/>
      <c r="G858" s="2" t="s">
        <v>27</v>
      </c>
      <c r="H858" s="2"/>
      <c r="I858" s="4" t="s">
        <v>3381</v>
      </c>
      <c r="J858" s="2" t="s">
        <v>3382</v>
      </c>
      <c r="K858" s="5">
        <v>1.0</v>
      </c>
      <c r="L858" s="2" t="s">
        <v>425</v>
      </c>
      <c r="M858" s="6" t="b">
        <v>1</v>
      </c>
      <c r="N858" s="2" t="s">
        <v>426</v>
      </c>
      <c r="O858" s="2" t="s">
        <v>427</v>
      </c>
      <c r="P858" s="2" t="s">
        <v>428</v>
      </c>
      <c r="Q858" s="2" t="s">
        <v>429</v>
      </c>
      <c r="R858" s="2" t="s">
        <v>35</v>
      </c>
      <c r="S858" s="2" t="s">
        <v>3383</v>
      </c>
      <c r="T858" s="2" t="s">
        <v>431</v>
      </c>
      <c r="U858" s="2" t="s">
        <v>432</v>
      </c>
      <c r="V858" s="2" t="s">
        <v>433</v>
      </c>
      <c r="W858" s="2" t="s">
        <v>3384</v>
      </c>
      <c r="X858" s="2" t="s">
        <v>435</v>
      </c>
      <c r="Y858" s="2" t="s">
        <v>436</v>
      </c>
    </row>
    <row r="859">
      <c r="A859" s="1" t="b">
        <v>0</v>
      </c>
      <c r="B859" s="1"/>
      <c r="C859" s="1" t="s">
        <v>243</v>
      </c>
      <c r="D859" s="1"/>
      <c r="E859" s="1"/>
      <c r="F859" s="1"/>
      <c r="G859" s="2" t="s">
        <v>2218</v>
      </c>
      <c r="H859" s="5">
        <v>1.0</v>
      </c>
      <c r="I859" s="4" t="s">
        <v>3385</v>
      </c>
      <c r="J859" s="2" t="s">
        <v>3386</v>
      </c>
      <c r="K859" s="5">
        <v>1.0</v>
      </c>
      <c r="L859" s="2" t="s">
        <v>2221</v>
      </c>
      <c r="M859" s="6" t="b">
        <v>1</v>
      </c>
      <c r="N859" s="2" t="s">
        <v>3387</v>
      </c>
      <c r="O859" s="2" t="s">
        <v>2223</v>
      </c>
      <c r="P859" s="2" t="s">
        <v>2224</v>
      </c>
      <c r="Q859" s="2" t="s">
        <v>2225</v>
      </c>
      <c r="R859" s="2" t="s">
        <v>2226</v>
      </c>
      <c r="S859" s="2" t="s">
        <v>3388</v>
      </c>
      <c r="T859" s="2" t="s">
        <v>2253</v>
      </c>
      <c r="U859" s="2" t="s">
        <v>253</v>
      </c>
      <c r="V859" s="2" t="s">
        <v>2254</v>
      </c>
      <c r="W859" s="2" t="s">
        <v>3389</v>
      </c>
      <c r="X859" s="2" t="s">
        <v>3388</v>
      </c>
      <c r="Y859" s="2" t="s">
        <v>3390</v>
      </c>
    </row>
    <row r="860">
      <c r="A860" s="1" t="b">
        <v>0</v>
      </c>
      <c r="B860" s="1"/>
      <c r="C860" s="1" t="s">
        <v>243</v>
      </c>
      <c r="D860" s="1"/>
      <c r="E860" s="1"/>
      <c r="F860" s="1"/>
      <c r="G860" s="2" t="s">
        <v>2218</v>
      </c>
      <c r="H860" s="5">
        <v>1.0</v>
      </c>
      <c r="I860" s="4" t="s">
        <v>3391</v>
      </c>
      <c r="J860" s="2" t="s">
        <v>3392</v>
      </c>
      <c r="K860" s="5">
        <v>1.0</v>
      </c>
      <c r="L860" s="2" t="s">
        <v>2221</v>
      </c>
      <c r="M860" s="6" t="b">
        <v>1</v>
      </c>
      <c r="N860" s="2" t="s">
        <v>3393</v>
      </c>
      <c r="O860" s="2" t="s">
        <v>2223</v>
      </c>
      <c r="P860" s="2" t="s">
        <v>2224</v>
      </c>
      <c r="Q860" s="2" t="s">
        <v>2225</v>
      </c>
      <c r="R860" s="2" t="s">
        <v>2226</v>
      </c>
      <c r="S860" s="2" t="s">
        <v>3394</v>
      </c>
      <c r="T860" s="2" t="s">
        <v>2286</v>
      </c>
      <c r="U860" s="2" t="s">
        <v>322</v>
      </c>
      <c r="V860" s="2" t="s">
        <v>2254</v>
      </c>
      <c r="W860" s="2" t="s">
        <v>3389</v>
      </c>
      <c r="X860" s="2" t="s">
        <v>3394</v>
      </c>
      <c r="Y860" s="2" t="s">
        <v>3395</v>
      </c>
    </row>
    <row r="861">
      <c r="A861" s="1" t="b">
        <v>0</v>
      </c>
      <c r="B861" s="1"/>
      <c r="C861" s="1" t="s">
        <v>243</v>
      </c>
      <c r="D861" s="1"/>
      <c r="E861" s="1"/>
      <c r="F861" s="1"/>
      <c r="G861" s="2" t="s">
        <v>2218</v>
      </c>
      <c r="H861" s="5">
        <v>1.0</v>
      </c>
      <c r="I861" s="4" t="s">
        <v>3396</v>
      </c>
      <c r="J861" s="2" t="s">
        <v>3397</v>
      </c>
      <c r="K861" s="5">
        <v>1.0</v>
      </c>
      <c r="L861" s="2" t="s">
        <v>2221</v>
      </c>
      <c r="M861" s="6" t="b">
        <v>1</v>
      </c>
      <c r="N861" s="2" t="s">
        <v>3398</v>
      </c>
      <c r="O861" s="2" t="s">
        <v>2223</v>
      </c>
      <c r="P861" s="2" t="s">
        <v>2224</v>
      </c>
      <c r="Q861" s="2" t="s">
        <v>2225</v>
      </c>
      <c r="R861" s="2" t="s">
        <v>2226</v>
      </c>
      <c r="S861" s="2" t="s">
        <v>3399</v>
      </c>
      <c r="T861" s="2" t="s">
        <v>2273</v>
      </c>
      <c r="U861" s="2" t="s">
        <v>322</v>
      </c>
      <c r="V861" s="2" t="s">
        <v>2254</v>
      </c>
      <c r="W861" s="2" t="s">
        <v>3389</v>
      </c>
      <c r="X861" s="2" t="s">
        <v>3399</v>
      </c>
      <c r="Y861" s="2" t="s">
        <v>3400</v>
      </c>
    </row>
    <row r="862">
      <c r="A862" s="1" t="b">
        <v>0</v>
      </c>
      <c r="B862" s="1"/>
      <c r="C862" s="1" t="s">
        <v>243</v>
      </c>
      <c r="D862" s="1"/>
      <c r="E862" s="1"/>
      <c r="F862" s="1"/>
      <c r="G862" s="2" t="s">
        <v>2218</v>
      </c>
      <c r="H862" s="5">
        <v>1.0</v>
      </c>
      <c r="I862" s="4" t="s">
        <v>3401</v>
      </c>
      <c r="J862" s="2" t="s">
        <v>3402</v>
      </c>
      <c r="K862" s="5">
        <v>1.0</v>
      </c>
      <c r="L862" s="2" t="s">
        <v>2221</v>
      </c>
      <c r="M862" s="6" t="b">
        <v>1</v>
      </c>
      <c r="N862" s="2" t="s">
        <v>3403</v>
      </c>
      <c r="O862" s="2" t="s">
        <v>2223</v>
      </c>
      <c r="P862" s="2" t="s">
        <v>2224</v>
      </c>
      <c r="Q862" s="2" t="s">
        <v>2225</v>
      </c>
      <c r="R862" s="2" t="s">
        <v>2226</v>
      </c>
      <c r="S862" s="2" t="s">
        <v>3404</v>
      </c>
      <c r="T862" s="2" t="s">
        <v>2273</v>
      </c>
      <c r="U862" s="2" t="s">
        <v>322</v>
      </c>
      <c r="V862" s="2" t="s">
        <v>2254</v>
      </c>
      <c r="W862" s="2" t="s">
        <v>3389</v>
      </c>
      <c r="X862" s="2" t="s">
        <v>3404</v>
      </c>
      <c r="Y862" s="2" t="s">
        <v>3405</v>
      </c>
    </row>
    <row r="863">
      <c r="A863" s="1" t="b">
        <v>0</v>
      </c>
      <c r="B863" s="1"/>
      <c r="C863" s="1" t="s">
        <v>243</v>
      </c>
      <c r="D863" s="1"/>
      <c r="E863" s="1"/>
      <c r="F863" s="1"/>
      <c r="G863" s="2" t="s">
        <v>2218</v>
      </c>
      <c r="H863" s="5">
        <v>1.0</v>
      </c>
      <c r="I863" s="4" t="s">
        <v>3406</v>
      </c>
      <c r="J863" s="2" t="s">
        <v>3407</v>
      </c>
      <c r="K863" s="5">
        <v>1.0</v>
      </c>
      <c r="L863" s="2" t="s">
        <v>2221</v>
      </c>
      <c r="M863" s="6" t="b">
        <v>1</v>
      </c>
      <c r="N863" s="2" t="s">
        <v>3408</v>
      </c>
      <c r="O863" s="2" t="s">
        <v>2223</v>
      </c>
      <c r="P863" s="2" t="s">
        <v>2224</v>
      </c>
      <c r="Q863" s="2" t="s">
        <v>2225</v>
      </c>
      <c r="R863" s="2" t="s">
        <v>2226</v>
      </c>
      <c r="S863" s="2" t="s">
        <v>3409</v>
      </c>
      <c r="T863" s="2" t="s">
        <v>2273</v>
      </c>
      <c r="U863" s="2" t="s">
        <v>322</v>
      </c>
      <c r="V863" s="2" t="s">
        <v>2254</v>
      </c>
      <c r="W863" s="2" t="s">
        <v>3389</v>
      </c>
      <c r="X863" s="2" t="s">
        <v>3410</v>
      </c>
      <c r="Y863" s="2" t="s">
        <v>3411</v>
      </c>
    </row>
    <row r="864">
      <c r="A864" s="1" t="b">
        <v>0</v>
      </c>
      <c r="B864" s="1"/>
      <c r="C864" s="1" t="s">
        <v>243</v>
      </c>
      <c r="D864" s="1"/>
      <c r="E864" s="1"/>
      <c r="F864" s="1"/>
      <c r="G864" s="2" t="s">
        <v>2218</v>
      </c>
      <c r="H864" s="5">
        <v>1.0</v>
      </c>
      <c r="I864" s="4" t="s">
        <v>3412</v>
      </c>
      <c r="J864" s="2" t="s">
        <v>3413</v>
      </c>
      <c r="K864" s="5">
        <v>1.0</v>
      </c>
      <c r="L864" s="2" t="s">
        <v>2221</v>
      </c>
      <c r="M864" s="6" t="b">
        <v>1</v>
      </c>
      <c r="N864" s="2" t="s">
        <v>3414</v>
      </c>
      <c r="O864" s="2" t="s">
        <v>2223</v>
      </c>
      <c r="P864" s="2" t="s">
        <v>2224</v>
      </c>
      <c r="Q864" s="2" t="s">
        <v>2225</v>
      </c>
      <c r="R864" s="2" t="s">
        <v>2226</v>
      </c>
      <c r="S864" s="2" t="s">
        <v>3415</v>
      </c>
      <c r="T864" s="2" t="s">
        <v>2286</v>
      </c>
      <c r="U864" s="2" t="s">
        <v>322</v>
      </c>
      <c r="V864" s="2" t="s">
        <v>2254</v>
      </c>
      <c r="W864" s="2" t="s">
        <v>3389</v>
      </c>
      <c r="X864" s="2" t="s">
        <v>3416</v>
      </c>
      <c r="Y864" s="2" t="s">
        <v>3417</v>
      </c>
    </row>
    <row r="865">
      <c r="A865" s="1" t="b">
        <v>0</v>
      </c>
      <c r="B865" s="1"/>
      <c r="C865" s="1" t="s">
        <v>243</v>
      </c>
      <c r="D865" s="1"/>
      <c r="E865" s="1"/>
      <c r="F865" s="1"/>
      <c r="G865" s="2" t="s">
        <v>2218</v>
      </c>
      <c r="H865" s="5">
        <v>1.0</v>
      </c>
      <c r="I865" s="4" t="s">
        <v>3418</v>
      </c>
      <c r="J865" s="2" t="s">
        <v>3419</v>
      </c>
      <c r="K865" s="5">
        <v>1.0</v>
      </c>
      <c r="L865" s="2" t="s">
        <v>2221</v>
      </c>
      <c r="M865" s="6" t="b">
        <v>1</v>
      </c>
      <c r="N865" s="2" t="s">
        <v>3420</v>
      </c>
      <c r="O865" s="2" t="s">
        <v>2223</v>
      </c>
      <c r="P865" s="2" t="s">
        <v>2224</v>
      </c>
      <c r="Q865" s="2" t="s">
        <v>2225</v>
      </c>
      <c r="R865" s="2" t="s">
        <v>2226</v>
      </c>
      <c r="S865" s="2" t="s">
        <v>3421</v>
      </c>
      <c r="T865" s="2" t="s">
        <v>2273</v>
      </c>
      <c r="U865" s="2" t="s">
        <v>322</v>
      </c>
      <c r="V865" s="2" t="s">
        <v>2254</v>
      </c>
      <c r="W865" s="2" t="s">
        <v>3389</v>
      </c>
      <c r="X865" s="2" t="s">
        <v>3422</v>
      </c>
      <c r="Y865" s="2" t="s">
        <v>3423</v>
      </c>
    </row>
    <row r="866">
      <c r="A866" s="1" t="b">
        <v>0</v>
      </c>
      <c r="B866" s="1"/>
      <c r="C866" s="1" t="s">
        <v>243</v>
      </c>
      <c r="D866" s="1"/>
      <c r="E866" s="1"/>
      <c r="F866" s="1"/>
      <c r="G866" s="2" t="s">
        <v>2218</v>
      </c>
      <c r="H866" s="5">
        <v>1.0</v>
      </c>
      <c r="I866" s="4" t="s">
        <v>3424</v>
      </c>
      <c r="J866" s="2" t="s">
        <v>3425</v>
      </c>
      <c r="K866" s="5">
        <v>1.0</v>
      </c>
      <c r="L866" s="2" t="s">
        <v>2221</v>
      </c>
      <c r="M866" s="6" t="b">
        <v>1</v>
      </c>
      <c r="N866" s="2" t="s">
        <v>3426</v>
      </c>
      <c r="O866" s="2" t="s">
        <v>2223</v>
      </c>
      <c r="P866" s="2" t="s">
        <v>2224</v>
      </c>
      <c r="Q866" s="2" t="s">
        <v>2225</v>
      </c>
      <c r="R866" s="2" t="s">
        <v>2226</v>
      </c>
      <c r="S866" s="2" t="s">
        <v>3427</v>
      </c>
      <c r="T866" s="2" t="s">
        <v>2273</v>
      </c>
      <c r="U866" s="2" t="s">
        <v>322</v>
      </c>
      <c r="V866" s="2" t="s">
        <v>2254</v>
      </c>
      <c r="W866" s="2" t="s">
        <v>3389</v>
      </c>
      <c r="X866" s="2" t="s">
        <v>3428</v>
      </c>
      <c r="Y866" s="2" t="s">
        <v>3429</v>
      </c>
    </row>
    <row r="867">
      <c r="A867" s="1" t="b">
        <v>0</v>
      </c>
      <c r="B867" s="1"/>
      <c r="C867" s="1" t="s">
        <v>243</v>
      </c>
      <c r="D867" s="1"/>
      <c r="E867" s="1"/>
      <c r="F867" s="1"/>
      <c r="G867" s="2" t="s">
        <v>2218</v>
      </c>
      <c r="H867" s="5">
        <v>1.0</v>
      </c>
      <c r="I867" s="4" t="s">
        <v>3430</v>
      </c>
      <c r="J867" s="2" t="s">
        <v>3431</v>
      </c>
      <c r="K867" s="5">
        <v>1.0</v>
      </c>
      <c r="L867" s="2" t="s">
        <v>2221</v>
      </c>
      <c r="M867" s="6" t="b">
        <v>1</v>
      </c>
      <c r="N867" s="2" t="s">
        <v>3432</v>
      </c>
      <c r="O867" s="2" t="s">
        <v>2223</v>
      </c>
      <c r="P867" s="2" t="s">
        <v>2224</v>
      </c>
      <c r="Q867" s="2" t="s">
        <v>2225</v>
      </c>
      <c r="R867" s="2" t="s">
        <v>2226</v>
      </c>
      <c r="S867" s="2" t="s">
        <v>3433</v>
      </c>
      <c r="T867" s="2" t="s">
        <v>2286</v>
      </c>
      <c r="U867" s="2" t="s">
        <v>322</v>
      </c>
      <c r="V867" s="2" t="s">
        <v>2254</v>
      </c>
      <c r="W867" s="2" t="s">
        <v>3389</v>
      </c>
      <c r="X867" s="2" t="s">
        <v>3433</v>
      </c>
      <c r="Y867" s="2" t="s">
        <v>3434</v>
      </c>
    </row>
    <row r="868">
      <c r="A868" s="1" t="b">
        <v>0</v>
      </c>
      <c r="B868" s="1"/>
      <c r="C868" s="1" t="s">
        <v>243</v>
      </c>
      <c r="D868" s="1"/>
      <c r="E868" s="1"/>
      <c r="F868" s="1"/>
      <c r="G868" s="2" t="s">
        <v>2218</v>
      </c>
      <c r="H868" s="5">
        <v>1.0</v>
      </c>
      <c r="I868" s="4" t="s">
        <v>3435</v>
      </c>
      <c r="J868" s="2" t="s">
        <v>3436</v>
      </c>
      <c r="K868" s="5">
        <v>1.0</v>
      </c>
      <c r="L868" s="2" t="s">
        <v>2221</v>
      </c>
      <c r="M868" s="6" t="b">
        <v>1</v>
      </c>
      <c r="N868" s="2" t="s">
        <v>3437</v>
      </c>
      <c r="O868" s="2" t="s">
        <v>2223</v>
      </c>
      <c r="P868" s="2" t="s">
        <v>2224</v>
      </c>
      <c r="Q868" s="2" t="s">
        <v>2225</v>
      </c>
      <c r="R868" s="2" t="s">
        <v>2226</v>
      </c>
      <c r="S868" s="2" t="s">
        <v>3438</v>
      </c>
      <c r="T868" s="2" t="s">
        <v>2286</v>
      </c>
      <c r="U868" s="2" t="s">
        <v>322</v>
      </c>
      <c r="V868" s="2" t="s">
        <v>2254</v>
      </c>
      <c r="W868" s="2" t="s">
        <v>3389</v>
      </c>
      <c r="X868" s="2" t="s">
        <v>3438</v>
      </c>
      <c r="Y868" s="2" t="s">
        <v>3439</v>
      </c>
    </row>
    <row r="869">
      <c r="A869" s="1" t="b">
        <v>0</v>
      </c>
      <c r="B869" s="1"/>
      <c r="C869" s="1" t="s">
        <v>243</v>
      </c>
      <c r="D869" s="1"/>
      <c r="E869" s="1"/>
      <c r="F869" s="1"/>
      <c r="G869" s="2" t="s">
        <v>2218</v>
      </c>
      <c r="H869" s="5">
        <v>1.0</v>
      </c>
      <c r="I869" s="4" t="s">
        <v>3440</v>
      </c>
      <c r="J869" s="2" t="s">
        <v>3441</v>
      </c>
      <c r="K869" s="5">
        <v>1.0</v>
      </c>
      <c r="L869" s="2" t="s">
        <v>2221</v>
      </c>
      <c r="M869" s="6" t="b">
        <v>1</v>
      </c>
      <c r="N869" s="2" t="s">
        <v>3442</v>
      </c>
      <c r="O869" s="2" t="s">
        <v>2223</v>
      </c>
      <c r="P869" s="2" t="s">
        <v>2224</v>
      </c>
      <c r="Q869" s="2" t="s">
        <v>2225</v>
      </c>
      <c r="R869" s="2" t="s">
        <v>2226</v>
      </c>
      <c r="S869" s="2" t="s">
        <v>3443</v>
      </c>
      <c r="T869" s="2" t="s">
        <v>2286</v>
      </c>
      <c r="U869" s="2" t="s">
        <v>322</v>
      </c>
      <c r="V869" s="2" t="s">
        <v>2254</v>
      </c>
      <c r="W869" s="2" t="s">
        <v>3389</v>
      </c>
      <c r="X869" s="2" t="s">
        <v>3443</v>
      </c>
      <c r="Y869" s="2" t="s">
        <v>3444</v>
      </c>
    </row>
    <row r="870">
      <c r="A870" s="1" t="b">
        <v>0</v>
      </c>
      <c r="B870" s="1"/>
      <c r="C870" s="1" t="s">
        <v>243</v>
      </c>
      <c r="D870" s="1"/>
      <c r="E870" s="1"/>
      <c r="F870" s="1"/>
      <c r="G870" s="2" t="s">
        <v>2218</v>
      </c>
      <c r="H870" s="5">
        <v>1.0</v>
      </c>
      <c r="I870" s="4" t="s">
        <v>3445</v>
      </c>
      <c r="J870" s="2" t="s">
        <v>3446</v>
      </c>
      <c r="K870" s="5">
        <v>1.0</v>
      </c>
      <c r="L870" s="2" t="s">
        <v>2221</v>
      </c>
      <c r="M870" s="6" t="b">
        <v>1</v>
      </c>
      <c r="N870" s="2" t="s">
        <v>3447</v>
      </c>
      <c r="O870" s="2" t="s">
        <v>2223</v>
      </c>
      <c r="P870" s="2" t="s">
        <v>2224</v>
      </c>
      <c r="Q870" s="2" t="s">
        <v>2225</v>
      </c>
      <c r="R870" s="2" t="s">
        <v>2226</v>
      </c>
      <c r="S870" s="2" t="s">
        <v>3448</v>
      </c>
      <c r="T870" s="2" t="s">
        <v>2286</v>
      </c>
      <c r="U870" s="2" t="s">
        <v>322</v>
      </c>
      <c r="V870" s="2" t="s">
        <v>2254</v>
      </c>
      <c r="W870" s="2" t="s">
        <v>3389</v>
      </c>
      <c r="X870" s="2" t="s">
        <v>3449</v>
      </c>
      <c r="Y870" s="2" t="s">
        <v>3450</v>
      </c>
    </row>
    <row r="871">
      <c r="A871" s="1" t="b">
        <v>0</v>
      </c>
      <c r="B871" s="1"/>
      <c r="C871" s="1" t="s">
        <v>243</v>
      </c>
      <c r="D871" s="1"/>
      <c r="E871" s="1"/>
      <c r="F871" s="1"/>
      <c r="G871" s="2" t="s">
        <v>2218</v>
      </c>
      <c r="H871" s="5">
        <v>1.0</v>
      </c>
      <c r="I871" s="4" t="s">
        <v>3451</v>
      </c>
      <c r="J871" s="2" t="s">
        <v>3452</v>
      </c>
      <c r="K871" s="5">
        <v>1.0</v>
      </c>
      <c r="L871" s="2" t="s">
        <v>2221</v>
      </c>
      <c r="M871" s="6" t="b">
        <v>1</v>
      </c>
      <c r="N871" s="2" t="s">
        <v>3453</v>
      </c>
      <c r="O871" s="2" t="s">
        <v>2223</v>
      </c>
      <c r="P871" s="2" t="s">
        <v>2224</v>
      </c>
      <c r="Q871" s="2" t="s">
        <v>2225</v>
      </c>
      <c r="R871" s="2" t="s">
        <v>2226</v>
      </c>
      <c r="S871" s="2" t="s">
        <v>3454</v>
      </c>
      <c r="T871" s="2" t="s">
        <v>2815</v>
      </c>
      <c r="U871" s="2" t="s">
        <v>322</v>
      </c>
      <c r="V871" s="2" t="s">
        <v>2254</v>
      </c>
      <c r="W871" s="2" t="s">
        <v>3389</v>
      </c>
      <c r="X871" s="2" t="s">
        <v>3454</v>
      </c>
      <c r="Y871" s="2" t="s">
        <v>3455</v>
      </c>
    </row>
    <row r="872">
      <c r="A872" s="1" t="b">
        <v>0</v>
      </c>
      <c r="B872" s="1"/>
      <c r="C872" s="1" t="s">
        <v>243</v>
      </c>
      <c r="D872" s="1"/>
      <c r="E872" s="1"/>
      <c r="F872" s="1"/>
      <c r="G872" s="2" t="s">
        <v>2218</v>
      </c>
      <c r="H872" s="5">
        <v>1.0</v>
      </c>
      <c r="I872" s="4" t="s">
        <v>3456</v>
      </c>
      <c r="J872" s="2" t="s">
        <v>3457</v>
      </c>
      <c r="K872" s="5">
        <v>1.0</v>
      </c>
      <c r="L872" s="2" t="s">
        <v>2221</v>
      </c>
      <c r="M872" s="6" t="b">
        <v>1</v>
      </c>
      <c r="N872" s="2" t="s">
        <v>3458</v>
      </c>
      <c r="O872" s="2" t="s">
        <v>2223</v>
      </c>
      <c r="P872" s="2" t="s">
        <v>2224</v>
      </c>
      <c r="Q872" s="2" t="s">
        <v>2225</v>
      </c>
      <c r="R872" s="2" t="s">
        <v>2226</v>
      </c>
      <c r="S872" s="2" t="s">
        <v>3459</v>
      </c>
      <c r="T872" s="2" t="s">
        <v>2273</v>
      </c>
      <c r="U872" s="2" t="s">
        <v>322</v>
      </c>
      <c r="V872" s="2" t="s">
        <v>2254</v>
      </c>
      <c r="W872" s="2" t="s">
        <v>3389</v>
      </c>
      <c r="X872" s="2" t="s">
        <v>3459</v>
      </c>
      <c r="Y872" s="2" t="s">
        <v>3460</v>
      </c>
    </row>
    <row r="873">
      <c r="A873" s="1" t="b">
        <v>0</v>
      </c>
      <c r="B873" s="1"/>
      <c r="C873" s="1" t="s">
        <v>243</v>
      </c>
      <c r="D873" s="1"/>
      <c r="E873" s="1"/>
      <c r="F873" s="1"/>
      <c r="G873" s="2" t="s">
        <v>2218</v>
      </c>
      <c r="H873" s="5">
        <v>1.0</v>
      </c>
      <c r="I873" s="4" t="s">
        <v>3461</v>
      </c>
      <c r="J873" s="2" t="s">
        <v>3462</v>
      </c>
      <c r="K873" s="5">
        <v>1.0</v>
      </c>
      <c r="L873" s="2" t="s">
        <v>2221</v>
      </c>
      <c r="M873" s="6" t="b">
        <v>1</v>
      </c>
      <c r="N873" s="2" t="s">
        <v>3463</v>
      </c>
      <c r="O873" s="2" t="s">
        <v>2223</v>
      </c>
      <c r="P873" s="2" t="s">
        <v>2224</v>
      </c>
      <c r="Q873" s="2" t="s">
        <v>2225</v>
      </c>
      <c r="R873" s="2" t="s">
        <v>2226</v>
      </c>
      <c r="S873" s="2" t="s">
        <v>3464</v>
      </c>
      <c r="T873" s="2" t="s">
        <v>2286</v>
      </c>
      <c r="U873" s="2" t="s">
        <v>322</v>
      </c>
      <c r="V873" s="2" t="s">
        <v>2254</v>
      </c>
      <c r="W873" s="2" t="s">
        <v>3389</v>
      </c>
      <c r="X873" s="2" t="s">
        <v>3464</v>
      </c>
      <c r="Y873" s="2" t="s">
        <v>3455</v>
      </c>
    </row>
    <row r="874">
      <c r="A874" s="1" t="b">
        <v>0</v>
      </c>
      <c r="B874" s="1"/>
      <c r="C874" s="1" t="s">
        <v>243</v>
      </c>
      <c r="D874" s="1"/>
      <c r="E874" s="1"/>
      <c r="F874" s="1"/>
      <c r="G874" s="2" t="s">
        <v>2218</v>
      </c>
      <c r="H874" s="5">
        <v>1.0</v>
      </c>
      <c r="I874" s="4" t="s">
        <v>3465</v>
      </c>
      <c r="J874" s="2" t="s">
        <v>3466</v>
      </c>
      <c r="K874" s="5">
        <v>1.0</v>
      </c>
      <c r="L874" s="2" t="s">
        <v>2221</v>
      </c>
      <c r="M874" s="6" t="b">
        <v>1</v>
      </c>
      <c r="N874" s="2" t="s">
        <v>3467</v>
      </c>
      <c r="O874" s="2" t="s">
        <v>2223</v>
      </c>
      <c r="P874" s="2" t="s">
        <v>2224</v>
      </c>
      <c r="Q874" s="2" t="s">
        <v>2225</v>
      </c>
      <c r="R874" s="2" t="s">
        <v>2226</v>
      </c>
      <c r="S874" s="2" t="s">
        <v>3468</v>
      </c>
      <c r="T874" s="2" t="s">
        <v>2286</v>
      </c>
      <c r="U874" s="2" t="s">
        <v>322</v>
      </c>
      <c r="V874" s="2" t="s">
        <v>2254</v>
      </c>
      <c r="W874" s="2" t="s">
        <v>3389</v>
      </c>
      <c r="X874" s="2" t="s">
        <v>3468</v>
      </c>
      <c r="Y874" s="2" t="s">
        <v>3380</v>
      </c>
    </row>
    <row r="875">
      <c r="A875" s="1" t="b">
        <v>0</v>
      </c>
      <c r="B875" s="1"/>
      <c r="C875" s="1" t="s">
        <v>243</v>
      </c>
      <c r="D875" s="1"/>
      <c r="E875" s="1"/>
      <c r="F875" s="1"/>
      <c r="G875" s="2" t="s">
        <v>2218</v>
      </c>
      <c r="H875" s="5">
        <v>1.0</v>
      </c>
      <c r="I875" s="4" t="s">
        <v>3469</v>
      </c>
      <c r="J875" s="2" t="s">
        <v>3470</v>
      </c>
      <c r="K875" s="5">
        <v>1.0</v>
      </c>
      <c r="L875" s="2" t="s">
        <v>2221</v>
      </c>
      <c r="M875" s="6" t="b">
        <v>1</v>
      </c>
      <c r="N875" s="2" t="s">
        <v>3471</v>
      </c>
      <c r="O875" s="2" t="s">
        <v>2223</v>
      </c>
      <c r="P875" s="2" t="s">
        <v>2224</v>
      </c>
      <c r="Q875" s="2" t="s">
        <v>2225</v>
      </c>
      <c r="R875" s="2" t="s">
        <v>2226</v>
      </c>
      <c r="S875" s="2" t="s">
        <v>3472</v>
      </c>
      <c r="T875" s="2" t="s">
        <v>2286</v>
      </c>
      <c r="U875" s="2" t="s">
        <v>322</v>
      </c>
      <c r="V875" s="2" t="s">
        <v>2254</v>
      </c>
      <c r="W875" s="2" t="s">
        <v>3389</v>
      </c>
      <c r="X875" s="2" t="s">
        <v>3472</v>
      </c>
      <c r="Y875" s="2" t="s">
        <v>3473</v>
      </c>
    </row>
    <row r="876">
      <c r="A876" s="1" t="b">
        <v>0</v>
      </c>
      <c r="B876" s="1"/>
      <c r="C876" s="1" t="s">
        <v>243</v>
      </c>
      <c r="D876" s="1"/>
      <c r="E876" s="1"/>
      <c r="F876" s="1"/>
      <c r="G876" s="2" t="s">
        <v>2218</v>
      </c>
      <c r="H876" s="5">
        <v>1.0</v>
      </c>
      <c r="I876" s="4" t="s">
        <v>3474</v>
      </c>
      <c r="J876" s="2" t="s">
        <v>3475</v>
      </c>
      <c r="K876" s="5">
        <v>1.0</v>
      </c>
      <c r="L876" s="2" t="s">
        <v>2221</v>
      </c>
      <c r="M876" s="6" t="b">
        <v>1</v>
      </c>
      <c r="N876" s="2" t="s">
        <v>3476</v>
      </c>
      <c r="O876" s="2" t="s">
        <v>2223</v>
      </c>
      <c r="P876" s="2" t="s">
        <v>2224</v>
      </c>
      <c r="Q876" s="2" t="s">
        <v>2225</v>
      </c>
      <c r="R876" s="2" t="s">
        <v>2226</v>
      </c>
      <c r="S876" s="2" t="s">
        <v>3477</v>
      </c>
      <c r="T876" s="2" t="s">
        <v>2273</v>
      </c>
      <c r="U876" s="2" t="s">
        <v>322</v>
      </c>
      <c r="V876" s="2" t="s">
        <v>2254</v>
      </c>
      <c r="W876" s="2" t="s">
        <v>3389</v>
      </c>
      <c r="X876" s="2" t="s">
        <v>3478</v>
      </c>
      <c r="Y876" s="2" t="s">
        <v>3479</v>
      </c>
    </row>
    <row r="877">
      <c r="A877" s="1" t="b">
        <v>0</v>
      </c>
      <c r="B877" s="1"/>
      <c r="C877" s="1" t="s">
        <v>243</v>
      </c>
      <c r="D877" s="1"/>
      <c r="E877" s="1"/>
      <c r="F877" s="1"/>
      <c r="G877" s="2" t="s">
        <v>2218</v>
      </c>
      <c r="H877" s="5">
        <v>1.0</v>
      </c>
      <c r="I877" s="4" t="s">
        <v>3480</v>
      </c>
      <c r="J877" s="2" t="s">
        <v>3481</v>
      </c>
      <c r="K877" s="5">
        <v>1.0</v>
      </c>
      <c r="L877" s="2" t="s">
        <v>2221</v>
      </c>
      <c r="M877" s="6" t="b">
        <v>1</v>
      </c>
      <c r="N877" s="2" t="s">
        <v>3482</v>
      </c>
      <c r="O877" s="2" t="s">
        <v>2223</v>
      </c>
      <c r="P877" s="2" t="s">
        <v>2224</v>
      </c>
      <c r="Q877" s="2" t="s">
        <v>2225</v>
      </c>
      <c r="R877" s="2" t="s">
        <v>2226</v>
      </c>
      <c r="S877" s="2" t="s">
        <v>3483</v>
      </c>
      <c r="T877" s="2" t="s">
        <v>2286</v>
      </c>
      <c r="U877" s="2" t="s">
        <v>322</v>
      </c>
      <c r="V877" s="2" t="s">
        <v>2254</v>
      </c>
      <c r="W877" s="2" t="s">
        <v>3389</v>
      </c>
      <c r="X877" s="2" t="s">
        <v>3483</v>
      </c>
      <c r="Y877" s="2" t="s">
        <v>3444</v>
      </c>
    </row>
    <row r="878">
      <c r="A878" s="1" t="b">
        <v>0</v>
      </c>
      <c r="B878" s="1"/>
      <c r="C878" s="1" t="s">
        <v>243</v>
      </c>
      <c r="D878" s="1"/>
      <c r="E878" s="1"/>
      <c r="F878" s="1"/>
      <c r="G878" s="2" t="s">
        <v>2218</v>
      </c>
      <c r="H878" s="5">
        <v>1.0</v>
      </c>
      <c r="I878" s="4" t="s">
        <v>3484</v>
      </c>
      <c r="J878" s="2" t="s">
        <v>3485</v>
      </c>
      <c r="K878" s="5">
        <v>1.0</v>
      </c>
      <c r="L878" s="2" t="s">
        <v>2221</v>
      </c>
      <c r="M878" s="6" t="b">
        <v>1</v>
      </c>
      <c r="N878" s="2" t="s">
        <v>3486</v>
      </c>
      <c r="O878" s="2" t="s">
        <v>2223</v>
      </c>
      <c r="P878" s="2" t="s">
        <v>2224</v>
      </c>
      <c r="Q878" s="2" t="s">
        <v>2225</v>
      </c>
      <c r="R878" s="2" t="s">
        <v>2226</v>
      </c>
      <c r="S878" s="2" t="s">
        <v>3487</v>
      </c>
      <c r="T878" s="2" t="s">
        <v>2286</v>
      </c>
      <c r="U878" s="2" t="s">
        <v>322</v>
      </c>
      <c r="V878" s="2" t="s">
        <v>2254</v>
      </c>
      <c r="W878" s="2" t="s">
        <v>3389</v>
      </c>
      <c r="X878" s="2" t="s">
        <v>3487</v>
      </c>
      <c r="Y878" s="2" t="s">
        <v>3473</v>
      </c>
    </row>
    <row r="879">
      <c r="A879" s="1" t="b">
        <v>0</v>
      </c>
      <c r="B879" s="1"/>
      <c r="C879" s="1" t="s">
        <v>243</v>
      </c>
      <c r="D879" s="1"/>
      <c r="E879" s="1"/>
      <c r="F879" s="1"/>
      <c r="G879" s="2" t="s">
        <v>2218</v>
      </c>
      <c r="H879" s="5">
        <v>1.0</v>
      </c>
      <c r="I879" s="4" t="s">
        <v>3488</v>
      </c>
      <c r="J879" s="2" t="s">
        <v>3489</v>
      </c>
      <c r="K879" s="5">
        <v>1.0</v>
      </c>
      <c r="L879" s="2" t="s">
        <v>2221</v>
      </c>
      <c r="M879" s="6" t="b">
        <v>1</v>
      </c>
      <c r="N879" s="2" t="s">
        <v>3490</v>
      </c>
      <c r="O879" s="2" t="s">
        <v>2223</v>
      </c>
      <c r="P879" s="2" t="s">
        <v>2224</v>
      </c>
      <c r="Q879" s="2" t="s">
        <v>2225</v>
      </c>
      <c r="R879" s="2" t="s">
        <v>2226</v>
      </c>
      <c r="S879" s="2" t="s">
        <v>3491</v>
      </c>
      <c r="T879" s="2" t="s">
        <v>2273</v>
      </c>
      <c r="U879" s="2" t="s">
        <v>322</v>
      </c>
      <c r="V879" s="2" t="s">
        <v>2254</v>
      </c>
      <c r="W879" s="2" t="s">
        <v>3389</v>
      </c>
      <c r="X879" s="2" t="s">
        <v>3492</v>
      </c>
      <c r="Y879" s="2" t="s">
        <v>3493</v>
      </c>
    </row>
    <row r="880">
      <c r="A880" s="1" t="b">
        <v>0</v>
      </c>
      <c r="B880" s="1"/>
      <c r="C880" s="1" t="s">
        <v>243</v>
      </c>
      <c r="D880" s="1"/>
      <c r="E880" s="1"/>
      <c r="F880" s="1"/>
      <c r="G880" s="2" t="s">
        <v>2218</v>
      </c>
      <c r="H880" s="5">
        <v>1.0</v>
      </c>
      <c r="I880" s="4" t="s">
        <v>3494</v>
      </c>
      <c r="J880" s="2" t="s">
        <v>3495</v>
      </c>
      <c r="K880" s="5">
        <v>1.0</v>
      </c>
      <c r="L880" s="2" t="s">
        <v>2221</v>
      </c>
      <c r="M880" s="6" t="b">
        <v>1</v>
      </c>
      <c r="N880" s="2" t="s">
        <v>3496</v>
      </c>
      <c r="O880" s="2" t="s">
        <v>2223</v>
      </c>
      <c r="P880" s="2" t="s">
        <v>2224</v>
      </c>
      <c r="Q880" s="2" t="s">
        <v>2225</v>
      </c>
      <c r="R880" s="2" t="s">
        <v>2226</v>
      </c>
      <c r="S880" s="2" t="s">
        <v>3497</v>
      </c>
      <c r="T880" s="2" t="s">
        <v>2273</v>
      </c>
      <c r="U880" s="2" t="s">
        <v>322</v>
      </c>
      <c r="V880" s="2" t="s">
        <v>2254</v>
      </c>
      <c r="W880" s="2" t="s">
        <v>3389</v>
      </c>
      <c r="X880" s="2" t="s">
        <v>3498</v>
      </c>
      <c r="Y880" s="2" t="s">
        <v>3499</v>
      </c>
    </row>
    <row r="881">
      <c r="A881" s="1" t="b">
        <v>0</v>
      </c>
      <c r="B881" s="1"/>
      <c r="C881" s="1" t="s">
        <v>243</v>
      </c>
      <c r="D881" s="1"/>
      <c r="E881" s="1"/>
      <c r="F881" s="1"/>
      <c r="G881" s="2" t="s">
        <v>2218</v>
      </c>
      <c r="H881" s="5">
        <v>1.0</v>
      </c>
      <c r="I881" s="4" t="s">
        <v>3500</v>
      </c>
      <c r="J881" s="2" t="s">
        <v>3501</v>
      </c>
      <c r="K881" s="5">
        <v>1.0</v>
      </c>
      <c r="L881" s="2" t="s">
        <v>2221</v>
      </c>
      <c r="M881" s="6" t="b">
        <v>1</v>
      </c>
      <c r="N881" s="2" t="s">
        <v>3502</v>
      </c>
      <c r="O881" s="2" t="s">
        <v>2223</v>
      </c>
      <c r="P881" s="2" t="s">
        <v>2224</v>
      </c>
      <c r="Q881" s="2" t="s">
        <v>2225</v>
      </c>
      <c r="R881" s="2" t="s">
        <v>2226</v>
      </c>
      <c r="S881" s="2" t="s">
        <v>3503</v>
      </c>
      <c r="T881" s="2" t="s">
        <v>2273</v>
      </c>
      <c r="U881" s="2" t="s">
        <v>322</v>
      </c>
      <c r="V881" s="2" t="s">
        <v>2254</v>
      </c>
      <c r="W881" s="2" t="s">
        <v>3389</v>
      </c>
      <c r="X881" s="2" t="s">
        <v>3504</v>
      </c>
      <c r="Y881" s="2" t="s">
        <v>3505</v>
      </c>
    </row>
    <row r="882">
      <c r="A882" s="1" t="b">
        <v>0</v>
      </c>
      <c r="B882" s="1"/>
      <c r="C882" s="1" t="s">
        <v>243</v>
      </c>
      <c r="D882" s="1"/>
      <c r="E882" s="1"/>
      <c r="F882" s="1"/>
      <c r="G882" s="2" t="s">
        <v>2218</v>
      </c>
      <c r="H882" s="5">
        <v>1.0</v>
      </c>
      <c r="I882" s="4" t="s">
        <v>3506</v>
      </c>
      <c r="J882" s="2" t="s">
        <v>3507</v>
      </c>
      <c r="K882" s="5">
        <v>1.0</v>
      </c>
      <c r="L882" s="2" t="s">
        <v>2221</v>
      </c>
      <c r="M882" s="6" t="b">
        <v>1</v>
      </c>
      <c r="N882" s="2" t="s">
        <v>3508</v>
      </c>
      <c r="O882" s="2" t="s">
        <v>2223</v>
      </c>
      <c r="P882" s="2" t="s">
        <v>2224</v>
      </c>
      <c r="Q882" s="2" t="s">
        <v>2225</v>
      </c>
      <c r="R882" s="2" t="s">
        <v>2226</v>
      </c>
      <c r="S882" s="2" t="s">
        <v>3509</v>
      </c>
      <c r="T882" s="2" t="s">
        <v>2273</v>
      </c>
      <c r="U882" s="2" t="s">
        <v>322</v>
      </c>
      <c r="V882" s="2" t="s">
        <v>2254</v>
      </c>
      <c r="W882" s="2" t="s">
        <v>3389</v>
      </c>
      <c r="X882" s="2" t="s">
        <v>3510</v>
      </c>
      <c r="Y882" s="2" t="s">
        <v>3511</v>
      </c>
    </row>
    <row r="883">
      <c r="A883" s="1" t="b">
        <v>0</v>
      </c>
      <c r="B883" s="1"/>
      <c r="C883" s="1" t="s">
        <v>243</v>
      </c>
      <c r="D883" s="1"/>
      <c r="E883" s="1"/>
      <c r="F883" s="1"/>
      <c r="G883" s="2" t="s">
        <v>2218</v>
      </c>
      <c r="H883" s="5">
        <v>1.0</v>
      </c>
      <c r="I883" s="4" t="s">
        <v>3512</v>
      </c>
      <c r="J883" s="2" t="s">
        <v>3513</v>
      </c>
      <c r="K883" s="5">
        <v>1.0</v>
      </c>
      <c r="L883" s="2" t="s">
        <v>2221</v>
      </c>
      <c r="M883" s="6" t="b">
        <v>1</v>
      </c>
      <c r="N883" s="2" t="s">
        <v>3514</v>
      </c>
      <c r="O883" s="2" t="s">
        <v>2223</v>
      </c>
      <c r="P883" s="2" t="s">
        <v>2224</v>
      </c>
      <c r="Q883" s="2" t="s">
        <v>2225</v>
      </c>
      <c r="R883" s="2" t="s">
        <v>2226</v>
      </c>
      <c r="S883" s="2" t="s">
        <v>3515</v>
      </c>
      <c r="T883" s="2" t="s">
        <v>2273</v>
      </c>
      <c r="U883" s="2" t="s">
        <v>322</v>
      </c>
      <c r="V883" s="2" t="s">
        <v>2254</v>
      </c>
      <c r="W883" s="2" t="s">
        <v>3389</v>
      </c>
      <c r="X883" s="2" t="s">
        <v>3516</v>
      </c>
      <c r="Y883" s="2" t="s">
        <v>3517</v>
      </c>
    </row>
    <row r="884">
      <c r="A884" s="1" t="b">
        <v>0</v>
      </c>
      <c r="B884" s="1"/>
      <c r="C884" s="1" t="s">
        <v>243</v>
      </c>
      <c r="D884" s="1"/>
      <c r="E884" s="1"/>
      <c r="F884" s="1"/>
      <c r="G884" s="2" t="s">
        <v>2218</v>
      </c>
      <c r="H884" s="5">
        <v>1.0</v>
      </c>
      <c r="I884" s="4" t="s">
        <v>3518</v>
      </c>
      <c r="J884" s="2" t="s">
        <v>3519</v>
      </c>
      <c r="K884" s="5">
        <v>1.0</v>
      </c>
      <c r="L884" s="2" t="s">
        <v>2221</v>
      </c>
      <c r="M884" s="6" t="b">
        <v>1</v>
      </c>
      <c r="N884" s="2" t="s">
        <v>3520</v>
      </c>
      <c r="O884" s="2" t="s">
        <v>2223</v>
      </c>
      <c r="P884" s="2" t="s">
        <v>2224</v>
      </c>
      <c r="Q884" s="2" t="s">
        <v>2225</v>
      </c>
      <c r="R884" s="2" t="s">
        <v>2226</v>
      </c>
      <c r="S884" s="2" t="s">
        <v>3521</v>
      </c>
      <c r="T884" s="2" t="s">
        <v>2286</v>
      </c>
      <c r="U884" s="2" t="s">
        <v>322</v>
      </c>
      <c r="V884" s="2" t="s">
        <v>2254</v>
      </c>
      <c r="W884" s="2" t="s">
        <v>3389</v>
      </c>
      <c r="X884" s="2" t="s">
        <v>3521</v>
      </c>
      <c r="Y884" s="2" t="s">
        <v>3439</v>
      </c>
    </row>
    <row r="885">
      <c r="A885" s="1" t="b">
        <v>0</v>
      </c>
      <c r="B885" s="1"/>
      <c r="C885" s="1" t="s">
        <v>243</v>
      </c>
      <c r="D885" s="1"/>
      <c r="E885" s="1"/>
      <c r="F885" s="1"/>
      <c r="G885" s="2" t="s">
        <v>2218</v>
      </c>
      <c r="H885" s="5">
        <v>1.0</v>
      </c>
      <c r="I885" s="4" t="s">
        <v>3522</v>
      </c>
      <c r="J885" s="2" t="s">
        <v>3523</v>
      </c>
      <c r="K885" s="5">
        <v>1.0</v>
      </c>
      <c r="L885" s="2" t="s">
        <v>2221</v>
      </c>
      <c r="M885" s="6" t="b">
        <v>1</v>
      </c>
      <c r="N885" s="2" t="s">
        <v>3524</v>
      </c>
      <c r="O885" s="2" t="s">
        <v>2223</v>
      </c>
      <c r="P885" s="2" t="s">
        <v>2224</v>
      </c>
      <c r="Q885" s="2" t="s">
        <v>2225</v>
      </c>
      <c r="R885" s="2" t="s">
        <v>2226</v>
      </c>
      <c r="S885" s="2" t="s">
        <v>3525</v>
      </c>
      <c r="T885" s="2" t="s">
        <v>2273</v>
      </c>
      <c r="U885" s="2" t="s">
        <v>322</v>
      </c>
      <c r="V885" s="2" t="s">
        <v>2254</v>
      </c>
      <c r="W885" s="2" t="s">
        <v>3389</v>
      </c>
      <c r="X885" s="2" t="s">
        <v>3525</v>
      </c>
      <c r="Y885" s="2" t="s">
        <v>3526</v>
      </c>
    </row>
    <row r="886">
      <c r="A886" s="1" t="b">
        <v>0</v>
      </c>
      <c r="B886" s="1"/>
      <c r="C886" s="1"/>
      <c r="D886" s="1"/>
      <c r="E886" s="1" t="s">
        <v>2164</v>
      </c>
      <c r="F886" s="1"/>
      <c r="G886" s="2" t="s">
        <v>27</v>
      </c>
      <c r="H886" s="2"/>
      <c r="I886" s="4" t="s">
        <v>3527</v>
      </c>
      <c r="J886" s="2" t="s">
        <v>3528</v>
      </c>
      <c r="K886" s="5">
        <v>2.0</v>
      </c>
      <c r="L886" s="2" t="s">
        <v>30</v>
      </c>
      <c r="M886" s="6" t="b">
        <v>1</v>
      </c>
      <c r="N886" s="2" t="s">
        <v>3529</v>
      </c>
      <c r="O886" s="2" t="s">
        <v>3530</v>
      </c>
      <c r="P886" s="2" t="s">
        <v>3531</v>
      </c>
      <c r="Q886" s="2" t="s">
        <v>3532</v>
      </c>
      <c r="R886" s="2" t="s">
        <v>35</v>
      </c>
      <c r="S886" s="2" t="s">
        <v>3533</v>
      </c>
      <c r="T886" s="3"/>
      <c r="U886" s="2" t="s">
        <v>322</v>
      </c>
      <c r="V886" s="2" t="s">
        <v>3534</v>
      </c>
      <c r="W886" s="2" t="s">
        <v>3535</v>
      </c>
      <c r="X886" s="2" t="s">
        <v>3536</v>
      </c>
      <c r="Y886" s="2" t="s">
        <v>3537</v>
      </c>
    </row>
    <row r="887">
      <c r="A887" s="1" t="b">
        <v>0</v>
      </c>
      <c r="B887" s="1"/>
      <c r="C887" s="1"/>
      <c r="D887" s="1"/>
      <c r="E887" s="1" t="s">
        <v>2164</v>
      </c>
      <c r="F887" s="1"/>
      <c r="G887" s="2" t="s">
        <v>27</v>
      </c>
      <c r="H887" s="2"/>
      <c r="I887" s="4" t="s">
        <v>3527</v>
      </c>
      <c r="J887" s="2" t="s">
        <v>3528</v>
      </c>
      <c r="K887" s="5">
        <v>2.0</v>
      </c>
      <c r="L887" s="2" t="s">
        <v>30</v>
      </c>
      <c r="M887" s="6" t="b">
        <v>1</v>
      </c>
      <c r="N887" s="2" t="s">
        <v>3529</v>
      </c>
      <c r="O887" s="2" t="s">
        <v>3530</v>
      </c>
      <c r="P887" s="2" t="s">
        <v>3531</v>
      </c>
      <c r="Q887" s="2" t="s">
        <v>3532</v>
      </c>
      <c r="R887" s="2" t="s">
        <v>35</v>
      </c>
      <c r="S887" s="2" t="s">
        <v>3533</v>
      </c>
      <c r="T887" s="3"/>
      <c r="U887" s="2" t="s">
        <v>322</v>
      </c>
      <c r="V887" s="2" t="s">
        <v>3534</v>
      </c>
      <c r="W887" s="2" t="s">
        <v>3535</v>
      </c>
      <c r="X887" s="2" t="s">
        <v>3536</v>
      </c>
      <c r="Y887" s="2" t="s">
        <v>3537</v>
      </c>
    </row>
    <row r="888">
      <c r="A888" s="1" t="b">
        <v>0</v>
      </c>
      <c r="B888" s="1"/>
      <c r="C888" s="1"/>
      <c r="D888" s="1"/>
      <c r="E888" s="1" t="s">
        <v>2164</v>
      </c>
      <c r="F888" s="1"/>
      <c r="G888" s="2" t="s">
        <v>27</v>
      </c>
      <c r="H888" s="2"/>
      <c r="I888" s="4" t="s">
        <v>3527</v>
      </c>
      <c r="J888" s="2" t="s">
        <v>3528</v>
      </c>
      <c r="K888" s="5">
        <v>2.0</v>
      </c>
      <c r="L888" s="2" t="s">
        <v>30</v>
      </c>
      <c r="M888" s="6" t="b">
        <v>1</v>
      </c>
      <c r="N888" s="2" t="s">
        <v>3529</v>
      </c>
      <c r="O888" s="2" t="s">
        <v>3530</v>
      </c>
      <c r="P888" s="2" t="s">
        <v>3531</v>
      </c>
      <c r="Q888" s="2" t="s">
        <v>3532</v>
      </c>
      <c r="R888" s="2" t="s">
        <v>35</v>
      </c>
      <c r="S888" s="2" t="s">
        <v>3533</v>
      </c>
      <c r="T888" s="3"/>
      <c r="U888" s="2" t="s">
        <v>322</v>
      </c>
      <c r="V888" s="2" t="s">
        <v>3534</v>
      </c>
      <c r="W888" s="2" t="s">
        <v>3535</v>
      </c>
      <c r="X888" s="2" t="s">
        <v>3536</v>
      </c>
      <c r="Y888" s="2" t="s">
        <v>3537</v>
      </c>
    </row>
    <row r="889">
      <c r="A889" s="1" t="b">
        <v>0</v>
      </c>
      <c r="B889" s="1"/>
      <c r="C889" s="1"/>
      <c r="D889" s="1"/>
      <c r="E889" s="1" t="s">
        <v>2164</v>
      </c>
      <c r="F889" s="1"/>
      <c r="G889" s="2" t="s">
        <v>27</v>
      </c>
      <c r="H889" s="2"/>
      <c r="I889" s="4" t="s">
        <v>3527</v>
      </c>
      <c r="J889" s="2" t="s">
        <v>3528</v>
      </c>
      <c r="K889" s="5">
        <v>2.0</v>
      </c>
      <c r="L889" s="2" t="s">
        <v>30</v>
      </c>
      <c r="M889" s="6" t="b">
        <v>1</v>
      </c>
      <c r="N889" s="2" t="s">
        <v>3529</v>
      </c>
      <c r="O889" s="2" t="s">
        <v>3530</v>
      </c>
      <c r="P889" s="2" t="s">
        <v>3531</v>
      </c>
      <c r="Q889" s="2" t="s">
        <v>3532</v>
      </c>
      <c r="R889" s="2" t="s">
        <v>35</v>
      </c>
      <c r="S889" s="2" t="s">
        <v>3533</v>
      </c>
      <c r="T889" s="3"/>
      <c r="U889" s="2" t="s">
        <v>322</v>
      </c>
      <c r="V889" s="2" t="s">
        <v>3534</v>
      </c>
      <c r="W889" s="2" t="s">
        <v>3535</v>
      </c>
      <c r="X889" s="2" t="s">
        <v>3536</v>
      </c>
      <c r="Y889" s="2" t="s">
        <v>3537</v>
      </c>
    </row>
    <row r="890">
      <c r="A890" s="1" t="b">
        <v>0</v>
      </c>
      <c r="B890" s="1"/>
      <c r="C890" s="1"/>
      <c r="D890" s="1"/>
      <c r="E890" s="1" t="s">
        <v>2164</v>
      </c>
      <c r="F890" s="1"/>
      <c r="G890" s="2" t="s">
        <v>27</v>
      </c>
      <c r="H890" s="2"/>
      <c r="I890" s="4" t="s">
        <v>3527</v>
      </c>
      <c r="J890" s="2" t="s">
        <v>3528</v>
      </c>
      <c r="K890" s="5">
        <v>2.0</v>
      </c>
      <c r="L890" s="2" t="s">
        <v>30</v>
      </c>
      <c r="M890" s="6" t="b">
        <v>1</v>
      </c>
      <c r="N890" s="2" t="s">
        <v>3529</v>
      </c>
      <c r="O890" s="2" t="s">
        <v>3530</v>
      </c>
      <c r="P890" s="2" t="s">
        <v>3531</v>
      </c>
      <c r="Q890" s="2" t="s">
        <v>3532</v>
      </c>
      <c r="R890" s="2" t="s">
        <v>35</v>
      </c>
      <c r="S890" s="2" t="s">
        <v>3533</v>
      </c>
      <c r="T890" s="3"/>
      <c r="U890" s="2" t="s">
        <v>322</v>
      </c>
      <c r="V890" s="2" t="s">
        <v>3534</v>
      </c>
      <c r="W890" s="2" t="s">
        <v>3535</v>
      </c>
      <c r="X890" s="2" t="s">
        <v>3536</v>
      </c>
      <c r="Y890" s="2" t="s">
        <v>3537</v>
      </c>
    </row>
    <row r="891">
      <c r="A891" s="1" t="b">
        <v>0</v>
      </c>
      <c r="B891" s="1"/>
      <c r="C891" s="1"/>
      <c r="D891" s="1"/>
      <c r="E891" s="1" t="s">
        <v>2164</v>
      </c>
      <c r="F891" s="1"/>
      <c r="G891" s="2" t="s">
        <v>27</v>
      </c>
      <c r="H891" s="2"/>
      <c r="I891" s="4" t="s">
        <v>3527</v>
      </c>
      <c r="J891" s="2" t="s">
        <v>3528</v>
      </c>
      <c r="K891" s="5">
        <v>2.0</v>
      </c>
      <c r="L891" s="2" t="s">
        <v>30</v>
      </c>
      <c r="M891" s="6" t="b">
        <v>1</v>
      </c>
      <c r="N891" s="2" t="s">
        <v>3529</v>
      </c>
      <c r="O891" s="2" t="s">
        <v>3530</v>
      </c>
      <c r="P891" s="2" t="s">
        <v>3531</v>
      </c>
      <c r="Q891" s="2" t="s">
        <v>3532</v>
      </c>
      <c r="R891" s="2" t="s">
        <v>35</v>
      </c>
      <c r="S891" s="2" t="s">
        <v>3533</v>
      </c>
      <c r="T891" s="3"/>
      <c r="U891" s="2" t="s">
        <v>322</v>
      </c>
      <c r="V891" s="2" t="s">
        <v>3534</v>
      </c>
      <c r="W891" s="2" t="s">
        <v>3535</v>
      </c>
      <c r="X891" s="2" t="s">
        <v>3536</v>
      </c>
      <c r="Y891" s="2" t="s">
        <v>3537</v>
      </c>
    </row>
    <row r="892">
      <c r="A892" s="1" t="b">
        <v>0</v>
      </c>
      <c r="B892" s="1"/>
      <c r="C892" s="1"/>
      <c r="D892" s="1"/>
      <c r="E892" s="1" t="s">
        <v>2164</v>
      </c>
      <c r="F892" s="1"/>
      <c r="G892" s="2" t="s">
        <v>27</v>
      </c>
      <c r="H892" s="2"/>
      <c r="I892" s="4" t="s">
        <v>3527</v>
      </c>
      <c r="J892" s="2" t="s">
        <v>3528</v>
      </c>
      <c r="K892" s="5">
        <v>2.0</v>
      </c>
      <c r="L892" s="2" t="s">
        <v>30</v>
      </c>
      <c r="M892" s="6" t="b">
        <v>1</v>
      </c>
      <c r="N892" s="2" t="s">
        <v>3529</v>
      </c>
      <c r="O892" s="2" t="s">
        <v>3530</v>
      </c>
      <c r="P892" s="2" t="s">
        <v>3531</v>
      </c>
      <c r="Q892" s="2" t="s">
        <v>3532</v>
      </c>
      <c r="R892" s="2" t="s">
        <v>35</v>
      </c>
      <c r="S892" s="2" t="s">
        <v>3533</v>
      </c>
      <c r="T892" s="3"/>
      <c r="U892" s="2" t="s">
        <v>322</v>
      </c>
      <c r="V892" s="2" t="s">
        <v>3534</v>
      </c>
      <c r="W892" s="2" t="s">
        <v>3535</v>
      </c>
      <c r="X892" s="2" t="s">
        <v>3536</v>
      </c>
      <c r="Y892" s="2" t="s">
        <v>3537</v>
      </c>
    </row>
    <row r="893">
      <c r="A893" s="1" t="b">
        <v>0</v>
      </c>
      <c r="B893" s="1"/>
      <c r="C893" s="1"/>
      <c r="D893" s="1"/>
      <c r="E893" s="1" t="s">
        <v>2164</v>
      </c>
      <c r="F893" s="1"/>
      <c r="G893" s="2" t="s">
        <v>27</v>
      </c>
      <c r="H893" s="2"/>
      <c r="I893" s="4" t="s">
        <v>3527</v>
      </c>
      <c r="J893" s="2" t="s">
        <v>3528</v>
      </c>
      <c r="K893" s="5">
        <v>2.0</v>
      </c>
      <c r="L893" s="2" t="s">
        <v>30</v>
      </c>
      <c r="M893" s="6" t="b">
        <v>1</v>
      </c>
      <c r="N893" s="2" t="s">
        <v>3529</v>
      </c>
      <c r="O893" s="2" t="s">
        <v>3530</v>
      </c>
      <c r="P893" s="2" t="s">
        <v>3531</v>
      </c>
      <c r="Q893" s="2" t="s">
        <v>3532</v>
      </c>
      <c r="R893" s="2" t="s">
        <v>35</v>
      </c>
      <c r="S893" s="2" t="s">
        <v>3533</v>
      </c>
      <c r="T893" s="3"/>
      <c r="U893" s="2" t="s">
        <v>322</v>
      </c>
      <c r="V893" s="2" t="s">
        <v>3534</v>
      </c>
      <c r="W893" s="2" t="s">
        <v>3535</v>
      </c>
      <c r="X893" s="2" t="s">
        <v>3536</v>
      </c>
      <c r="Y893" s="2" t="s">
        <v>3537</v>
      </c>
    </row>
    <row r="894">
      <c r="A894" s="1" t="b">
        <v>0</v>
      </c>
      <c r="B894" s="1"/>
      <c r="C894" s="1"/>
      <c r="D894" s="1"/>
      <c r="E894" s="1" t="s">
        <v>2164</v>
      </c>
      <c r="F894" s="1"/>
      <c r="G894" s="2" t="s">
        <v>27</v>
      </c>
      <c r="H894" s="2"/>
      <c r="I894" s="4" t="s">
        <v>3527</v>
      </c>
      <c r="J894" s="2" t="s">
        <v>3528</v>
      </c>
      <c r="K894" s="5">
        <v>2.0</v>
      </c>
      <c r="L894" s="2" t="s">
        <v>30</v>
      </c>
      <c r="M894" s="6" t="b">
        <v>1</v>
      </c>
      <c r="N894" s="2" t="s">
        <v>3529</v>
      </c>
      <c r="O894" s="2" t="s">
        <v>3530</v>
      </c>
      <c r="P894" s="2" t="s">
        <v>3531</v>
      </c>
      <c r="Q894" s="2" t="s">
        <v>3532</v>
      </c>
      <c r="R894" s="2" t="s">
        <v>35</v>
      </c>
      <c r="S894" s="2" t="s">
        <v>3533</v>
      </c>
      <c r="T894" s="3"/>
      <c r="U894" s="2" t="s">
        <v>322</v>
      </c>
      <c r="V894" s="2" t="s">
        <v>3534</v>
      </c>
      <c r="W894" s="2" t="s">
        <v>3535</v>
      </c>
      <c r="X894" s="2" t="s">
        <v>3536</v>
      </c>
      <c r="Y894" s="2" t="s">
        <v>3537</v>
      </c>
    </row>
    <row r="895">
      <c r="A895" s="1" t="b">
        <v>0</v>
      </c>
      <c r="B895" s="1"/>
      <c r="C895" s="1"/>
      <c r="D895" s="1"/>
      <c r="E895" s="1" t="s">
        <v>2164</v>
      </c>
      <c r="F895" s="1"/>
      <c r="G895" s="2" t="s">
        <v>27</v>
      </c>
      <c r="H895" s="2"/>
      <c r="I895" s="4" t="s">
        <v>3527</v>
      </c>
      <c r="J895" s="2" t="s">
        <v>3528</v>
      </c>
      <c r="K895" s="5">
        <v>2.0</v>
      </c>
      <c r="L895" s="2" t="s">
        <v>30</v>
      </c>
      <c r="M895" s="6" t="b">
        <v>1</v>
      </c>
      <c r="N895" s="2" t="s">
        <v>3529</v>
      </c>
      <c r="O895" s="2" t="s">
        <v>3530</v>
      </c>
      <c r="P895" s="2" t="s">
        <v>3531</v>
      </c>
      <c r="Q895" s="2" t="s">
        <v>3532</v>
      </c>
      <c r="R895" s="2" t="s">
        <v>35</v>
      </c>
      <c r="S895" s="2" t="s">
        <v>3533</v>
      </c>
      <c r="T895" s="3"/>
      <c r="U895" s="2" t="s">
        <v>322</v>
      </c>
      <c r="V895" s="2" t="s">
        <v>3534</v>
      </c>
      <c r="W895" s="2" t="s">
        <v>3535</v>
      </c>
      <c r="X895" s="2" t="s">
        <v>3536</v>
      </c>
      <c r="Y895" s="2" t="s">
        <v>3537</v>
      </c>
    </row>
    <row r="896">
      <c r="A896" s="1" t="b">
        <v>0</v>
      </c>
      <c r="B896" s="1"/>
      <c r="C896" s="1"/>
      <c r="D896" s="1"/>
      <c r="E896" s="1" t="s">
        <v>2164</v>
      </c>
      <c r="F896" s="1"/>
      <c r="G896" s="2" t="s">
        <v>27</v>
      </c>
      <c r="H896" s="2"/>
      <c r="I896" s="4" t="s">
        <v>3527</v>
      </c>
      <c r="J896" s="2" t="s">
        <v>3528</v>
      </c>
      <c r="K896" s="5">
        <v>2.0</v>
      </c>
      <c r="L896" s="2" t="s">
        <v>30</v>
      </c>
      <c r="M896" s="6" t="b">
        <v>1</v>
      </c>
      <c r="N896" s="2" t="s">
        <v>3529</v>
      </c>
      <c r="O896" s="2" t="s">
        <v>3530</v>
      </c>
      <c r="P896" s="2" t="s">
        <v>3531</v>
      </c>
      <c r="Q896" s="2" t="s">
        <v>3532</v>
      </c>
      <c r="R896" s="2" t="s">
        <v>35</v>
      </c>
      <c r="S896" s="2" t="s">
        <v>3533</v>
      </c>
      <c r="T896" s="3"/>
      <c r="U896" s="2" t="s">
        <v>322</v>
      </c>
      <c r="V896" s="2" t="s">
        <v>3534</v>
      </c>
      <c r="W896" s="2" t="s">
        <v>3535</v>
      </c>
      <c r="X896" s="2" t="s">
        <v>3536</v>
      </c>
      <c r="Y896" s="2" t="s">
        <v>3537</v>
      </c>
    </row>
    <row r="897">
      <c r="A897" s="1" t="b">
        <v>0</v>
      </c>
      <c r="B897" s="1"/>
      <c r="C897" s="1"/>
      <c r="D897" s="1"/>
      <c r="E897" s="1" t="s">
        <v>2164</v>
      </c>
      <c r="F897" s="1"/>
      <c r="G897" s="2" t="s">
        <v>27</v>
      </c>
      <c r="H897" s="2"/>
      <c r="I897" s="4" t="s">
        <v>3527</v>
      </c>
      <c r="J897" s="2" t="s">
        <v>3528</v>
      </c>
      <c r="K897" s="5">
        <v>2.0</v>
      </c>
      <c r="L897" s="2" t="s">
        <v>30</v>
      </c>
      <c r="M897" s="6" t="b">
        <v>1</v>
      </c>
      <c r="N897" s="2" t="s">
        <v>3529</v>
      </c>
      <c r="O897" s="2" t="s">
        <v>3530</v>
      </c>
      <c r="P897" s="2" t="s">
        <v>3531</v>
      </c>
      <c r="Q897" s="2" t="s">
        <v>3532</v>
      </c>
      <c r="R897" s="2" t="s">
        <v>35</v>
      </c>
      <c r="S897" s="2" t="s">
        <v>3533</v>
      </c>
      <c r="T897" s="3"/>
      <c r="U897" s="2" t="s">
        <v>322</v>
      </c>
      <c r="V897" s="2" t="s">
        <v>3534</v>
      </c>
      <c r="W897" s="2" t="s">
        <v>3535</v>
      </c>
      <c r="X897" s="2" t="s">
        <v>3536</v>
      </c>
      <c r="Y897" s="2" t="s">
        <v>3537</v>
      </c>
    </row>
    <row r="898">
      <c r="A898" s="1" t="b">
        <v>0</v>
      </c>
      <c r="B898" s="1" t="s">
        <v>25</v>
      </c>
      <c r="C898" s="1"/>
      <c r="D898" s="1" t="s">
        <v>26</v>
      </c>
      <c r="E898" s="1"/>
      <c r="F898" s="1" t="b">
        <v>1</v>
      </c>
      <c r="G898" s="2" t="s">
        <v>27</v>
      </c>
      <c r="H898" s="3"/>
      <c r="I898" s="4" t="s">
        <v>3538</v>
      </c>
      <c r="J898" s="2" t="s">
        <v>3539</v>
      </c>
      <c r="K898" s="5">
        <v>1.0</v>
      </c>
      <c r="L898" s="2" t="s">
        <v>30</v>
      </c>
      <c r="M898" s="6" t="b">
        <v>1</v>
      </c>
      <c r="N898" s="2" t="s">
        <v>151</v>
      </c>
      <c r="O898" s="2" t="s">
        <v>67</v>
      </c>
      <c r="P898" s="2" t="s">
        <v>68</v>
      </c>
      <c r="Q898" s="2" t="s">
        <v>34</v>
      </c>
      <c r="R898" s="2" t="s">
        <v>35</v>
      </c>
      <c r="S898" s="2" t="s">
        <v>3540</v>
      </c>
      <c r="T898" s="2" t="s">
        <v>112</v>
      </c>
      <c r="U898" s="2" t="s">
        <v>38</v>
      </c>
      <c r="V898" s="2" t="s">
        <v>39</v>
      </c>
      <c r="W898" s="2" t="s">
        <v>3541</v>
      </c>
      <c r="X898" s="2" t="s">
        <v>154</v>
      </c>
      <c r="Y898" s="2" t="s">
        <v>155</v>
      </c>
    </row>
    <row r="899">
      <c r="A899" s="1" t="b">
        <v>0</v>
      </c>
      <c r="B899" s="1"/>
      <c r="C899" s="1"/>
      <c r="D899" s="1"/>
      <c r="E899" s="1"/>
      <c r="F899" s="1"/>
      <c r="G899" s="2" t="s">
        <v>27</v>
      </c>
      <c r="H899" s="3"/>
      <c r="I899" s="4" t="s">
        <v>3542</v>
      </c>
      <c r="J899" s="2" t="s">
        <v>3543</v>
      </c>
      <c r="K899" s="5">
        <v>1.0</v>
      </c>
      <c r="L899" s="2" t="s">
        <v>30</v>
      </c>
      <c r="M899" s="6" t="b">
        <v>1</v>
      </c>
      <c r="N899" s="2" t="s">
        <v>190</v>
      </c>
      <c r="O899" s="2" t="s">
        <v>67</v>
      </c>
      <c r="P899" s="2" t="s">
        <v>33</v>
      </c>
      <c r="Q899" s="2" t="s">
        <v>34</v>
      </c>
      <c r="R899" s="2" t="s">
        <v>35</v>
      </c>
      <c r="S899" s="2" t="s">
        <v>3544</v>
      </c>
      <c r="T899" s="2" t="s">
        <v>37</v>
      </c>
      <c r="U899" s="2" t="s">
        <v>38</v>
      </c>
      <c r="V899" s="2" t="s">
        <v>112</v>
      </c>
      <c r="W899" s="2" t="s">
        <v>3545</v>
      </c>
      <c r="X899" s="2" t="s">
        <v>193</v>
      </c>
      <c r="Y899" s="2" t="s">
        <v>42</v>
      </c>
    </row>
    <row r="900">
      <c r="A900" s="1" t="b">
        <v>0</v>
      </c>
      <c r="B900" s="1"/>
      <c r="C900" s="1" t="s">
        <v>243</v>
      </c>
      <c r="D900" s="1"/>
      <c r="E900" s="1" t="s">
        <v>244</v>
      </c>
      <c r="F900" s="1"/>
      <c r="G900" s="2" t="s">
        <v>245</v>
      </c>
      <c r="H900" s="5">
        <v>2.0</v>
      </c>
      <c r="I900" s="4" t="s">
        <v>3546</v>
      </c>
      <c r="J900" s="2" t="s">
        <v>3547</v>
      </c>
      <c r="K900" s="5">
        <v>2.0</v>
      </c>
      <c r="L900" s="2" t="s">
        <v>248</v>
      </c>
      <c r="M900" s="6" t="b">
        <v>1</v>
      </c>
      <c r="N900" s="2" t="s">
        <v>262</v>
      </c>
      <c r="O900" s="2" t="s">
        <v>263</v>
      </c>
      <c r="P900" s="2" t="s">
        <v>49</v>
      </c>
      <c r="Q900" s="2" t="s">
        <v>251</v>
      </c>
      <c r="R900" s="2" t="s">
        <v>252</v>
      </c>
      <c r="S900" s="5">
        <v>1.126880187E9</v>
      </c>
      <c r="T900" s="7"/>
      <c r="U900" s="2" t="s">
        <v>253</v>
      </c>
      <c r="V900" s="2" t="s">
        <v>244</v>
      </c>
      <c r="W900" s="2" t="s">
        <v>3548</v>
      </c>
      <c r="X900" s="2" t="s">
        <v>3549</v>
      </c>
      <c r="Y900" s="2" t="s">
        <v>265</v>
      </c>
    </row>
    <row r="901">
      <c r="A901" s="1" t="b">
        <v>0</v>
      </c>
      <c r="B901" s="1"/>
      <c r="C901" s="1" t="s">
        <v>243</v>
      </c>
      <c r="D901" s="1"/>
      <c r="E901" s="1" t="s">
        <v>244</v>
      </c>
      <c r="F901" s="1"/>
      <c r="G901" s="2" t="s">
        <v>245</v>
      </c>
      <c r="H901" s="5">
        <v>2.0</v>
      </c>
      <c r="I901" s="4" t="s">
        <v>3550</v>
      </c>
      <c r="J901" s="2" t="s">
        <v>3551</v>
      </c>
      <c r="K901" s="5">
        <v>2.0</v>
      </c>
      <c r="L901" s="2" t="s">
        <v>248</v>
      </c>
      <c r="M901" s="6" t="b">
        <v>1</v>
      </c>
      <c r="N901" s="2" t="s">
        <v>262</v>
      </c>
      <c r="O901" s="2" t="s">
        <v>263</v>
      </c>
      <c r="P901" s="2" t="s">
        <v>49</v>
      </c>
      <c r="Q901" s="2" t="s">
        <v>251</v>
      </c>
      <c r="R901" s="2" t="s">
        <v>252</v>
      </c>
      <c r="S901" s="5">
        <v>1.126880246E9</v>
      </c>
      <c r="T901" s="7"/>
      <c r="U901" s="2" t="s">
        <v>253</v>
      </c>
      <c r="V901" s="2" t="s">
        <v>244</v>
      </c>
      <c r="W901" s="2" t="s">
        <v>3548</v>
      </c>
      <c r="X901" s="2" t="s">
        <v>3552</v>
      </c>
      <c r="Y901" s="2" t="s">
        <v>265</v>
      </c>
    </row>
    <row r="902">
      <c r="A902" s="1" t="b">
        <v>0</v>
      </c>
      <c r="B902" s="1"/>
      <c r="C902" s="1"/>
      <c r="D902" s="1"/>
      <c r="E902" s="1" t="s">
        <v>244</v>
      </c>
      <c r="F902" s="1"/>
      <c r="G902" s="2" t="s">
        <v>245</v>
      </c>
      <c r="H902" s="2"/>
      <c r="I902" s="4" t="s">
        <v>3553</v>
      </c>
      <c r="J902" s="2" t="s">
        <v>3554</v>
      </c>
      <c r="K902" s="5">
        <v>2.0</v>
      </c>
      <c r="L902" s="2" t="s">
        <v>248</v>
      </c>
      <c r="M902" s="6" t="b">
        <v>1</v>
      </c>
      <c r="N902" s="2" t="s">
        <v>2074</v>
      </c>
      <c r="O902" s="2" t="s">
        <v>263</v>
      </c>
      <c r="P902" s="2" t="s">
        <v>49</v>
      </c>
      <c r="Q902" s="2" t="s">
        <v>251</v>
      </c>
      <c r="R902" s="2" t="s">
        <v>252</v>
      </c>
      <c r="S902" s="5">
        <v>1.126880187E9</v>
      </c>
      <c r="T902" s="7"/>
      <c r="U902" s="2" t="s">
        <v>253</v>
      </c>
      <c r="V902" s="2" t="s">
        <v>244</v>
      </c>
      <c r="W902" s="2" t="s">
        <v>3548</v>
      </c>
      <c r="X902" s="2" t="s">
        <v>3555</v>
      </c>
      <c r="Y902" s="2" t="s">
        <v>265</v>
      </c>
    </row>
    <row r="903">
      <c r="A903" s="1" t="b">
        <v>0</v>
      </c>
      <c r="B903" s="1"/>
      <c r="C903" s="1"/>
      <c r="D903" s="1"/>
      <c r="E903" s="1" t="s">
        <v>244</v>
      </c>
      <c r="F903" s="1"/>
      <c r="G903" s="2" t="s">
        <v>245</v>
      </c>
      <c r="H903" s="2"/>
      <c r="I903" s="4" t="s">
        <v>3556</v>
      </c>
      <c r="J903" s="2" t="s">
        <v>3557</v>
      </c>
      <c r="K903" s="5">
        <v>2.0</v>
      </c>
      <c r="L903" s="2" t="s">
        <v>248</v>
      </c>
      <c r="M903" s="6" t="b">
        <v>1</v>
      </c>
      <c r="N903" s="2" t="s">
        <v>2074</v>
      </c>
      <c r="O903" s="2" t="s">
        <v>263</v>
      </c>
      <c r="P903" s="2" t="s">
        <v>49</v>
      </c>
      <c r="Q903" s="2" t="s">
        <v>251</v>
      </c>
      <c r="R903" s="2" t="s">
        <v>252</v>
      </c>
      <c r="S903" s="5">
        <v>1.126880246E9</v>
      </c>
      <c r="T903" s="7"/>
      <c r="U903" s="2" t="s">
        <v>253</v>
      </c>
      <c r="V903" s="2" t="s">
        <v>244</v>
      </c>
      <c r="W903" s="2" t="s">
        <v>3548</v>
      </c>
      <c r="X903" s="2" t="s">
        <v>3558</v>
      </c>
      <c r="Y903" s="2" t="s">
        <v>265</v>
      </c>
    </row>
    <row r="904">
      <c r="A904" s="1" t="b">
        <v>0</v>
      </c>
      <c r="B904" s="1"/>
      <c r="C904" s="1" t="s">
        <v>243</v>
      </c>
      <c r="D904" s="1"/>
      <c r="E904" s="1" t="s">
        <v>244</v>
      </c>
      <c r="F904" s="1"/>
      <c r="G904" s="2" t="s">
        <v>245</v>
      </c>
      <c r="H904" s="5">
        <v>2.0</v>
      </c>
      <c r="I904" s="4" t="s">
        <v>3559</v>
      </c>
      <c r="J904" s="2" t="s">
        <v>3560</v>
      </c>
      <c r="K904" s="5">
        <v>1.0</v>
      </c>
      <c r="L904" s="2" t="s">
        <v>248</v>
      </c>
      <c r="M904" s="6" t="b">
        <v>1</v>
      </c>
      <c r="N904" s="2" t="s">
        <v>3561</v>
      </c>
      <c r="O904" s="2" t="s">
        <v>250</v>
      </c>
      <c r="P904" s="2" t="s">
        <v>49</v>
      </c>
      <c r="Q904" s="2" t="s">
        <v>251</v>
      </c>
      <c r="R904" s="2" t="s">
        <v>252</v>
      </c>
      <c r="S904" s="5">
        <v>6.53040833E8</v>
      </c>
      <c r="T904" s="2" t="s">
        <v>112</v>
      </c>
      <c r="U904" s="2" t="s">
        <v>253</v>
      </c>
      <c r="V904" s="2" t="s">
        <v>254</v>
      </c>
      <c r="W904" s="2" t="s">
        <v>3562</v>
      </c>
      <c r="X904" s="2" t="s">
        <v>3563</v>
      </c>
      <c r="Y904" s="2" t="s">
        <v>3564</v>
      </c>
    </row>
    <row r="905">
      <c r="A905" s="1" t="b">
        <v>0</v>
      </c>
      <c r="B905" s="1"/>
      <c r="C905" s="1"/>
      <c r="D905" s="1"/>
      <c r="E905" s="1" t="s">
        <v>244</v>
      </c>
      <c r="F905" s="1"/>
      <c r="G905" s="2" t="s">
        <v>245</v>
      </c>
      <c r="H905" s="2"/>
      <c r="I905" s="4" t="s">
        <v>3565</v>
      </c>
      <c r="J905" s="2" t="s">
        <v>3566</v>
      </c>
      <c r="K905" s="5">
        <v>2.0</v>
      </c>
      <c r="L905" s="2" t="s">
        <v>248</v>
      </c>
      <c r="M905" s="6" t="b">
        <v>1</v>
      </c>
      <c r="N905" s="2" t="s">
        <v>268</v>
      </c>
      <c r="O905" s="2" t="s">
        <v>263</v>
      </c>
      <c r="P905" s="2" t="s">
        <v>49</v>
      </c>
      <c r="Q905" s="2" t="s">
        <v>251</v>
      </c>
      <c r="R905" s="2" t="s">
        <v>252</v>
      </c>
      <c r="S905" s="5">
        <v>6.53040833E8</v>
      </c>
      <c r="T905" s="3"/>
      <c r="U905" s="2" t="s">
        <v>253</v>
      </c>
      <c r="V905" s="2" t="s">
        <v>244</v>
      </c>
      <c r="W905" s="2" t="s">
        <v>3562</v>
      </c>
      <c r="X905" s="2" t="s">
        <v>3567</v>
      </c>
      <c r="Y905" s="2" t="s">
        <v>265</v>
      </c>
    </row>
    <row r="906">
      <c r="A906" s="1" t="b">
        <v>0</v>
      </c>
      <c r="B906" s="1"/>
      <c r="C906" s="1"/>
      <c r="D906" s="1"/>
      <c r="E906" s="1"/>
      <c r="F906" s="1"/>
      <c r="G906" s="2" t="s">
        <v>27</v>
      </c>
      <c r="H906" s="3"/>
      <c r="I906" s="4" t="s">
        <v>3568</v>
      </c>
      <c r="J906" s="2" t="s">
        <v>3569</v>
      </c>
      <c r="K906" s="5">
        <v>1.0</v>
      </c>
      <c r="L906" s="2" t="s">
        <v>30</v>
      </c>
      <c r="M906" s="6" t="b">
        <v>1</v>
      </c>
      <c r="N906" s="2" t="s">
        <v>190</v>
      </c>
      <c r="O906" s="2" t="s">
        <v>67</v>
      </c>
      <c r="P906" s="2" t="s">
        <v>33</v>
      </c>
      <c r="Q906" s="2" t="s">
        <v>34</v>
      </c>
      <c r="R906" s="2" t="s">
        <v>35</v>
      </c>
      <c r="S906" s="2" t="s">
        <v>3570</v>
      </c>
      <c r="T906" s="2" t="s">
        <v>37</v>
      </c>
      <c r="U906" s="2" t="s">
        <v>38</v>
      </c>
      <c r="V906" s="2" t="s">
        <v>112</v>
      </c>
      <c r="W906" s="2" t="s">
        <v>3571</v>
      </c>
      <c r="X906" s="2" t="s">
        <v>193</v>
      </c>
      <c r="Y906" s="2" t="s">
        <v>42</v>
      </c>
    </row>
    <row r="907">
      <c r="A907" s="1" t="b">
        <v>0</v>
      </c>
      <c r="B907" s="1"/>
      <c r="C907" s="1"/>
      <c r="D907" s="1"/>
      <c r="E907" s="1"/>
      <c r="F907" s="1"/>
      <c r="G907" s="2" t="s">
        <v>27</v>
      </c>
      <c r="H907" s="3"/>
      <c r="I907" s="4" t="s">
        <v>3572</v>
      </c>
      <c r="J907" s="2" t="s">
        <v>3573</v>
      </c>
      <c r="K907" s="5">
        <v>1.0</v>
      </c>
      <c r="L907" s="2" t="s">
        <v>30</v>
      </c>
      <c r="M907" s="6" t="b">
        <v>1</v>
      </c>
      <c r="N907" s="2" t="s">
        <v>190</v>
      </c>
      <c r="O907" s="2" t="s">
        <v>67</v>
      </c>
      <c r="P907" s="2" t="s">
        <v>33</v>
      </c>
      <c r="Q907" s="2" t="s">
        <v>34</v>
      </c>
      <c r="R907" s="2" t="s">
        <v>35</v>
      </c>
      <c r="S907" s="2" t="s">
        <v>3574</v>
      </c>
      <c r="T907" s="2" t="s">
        <v>37</v>
      </c>
      <c r="U907" s="2" t="s">
        <v>38</v>
      </c>
      <c r="V907" s="2" t="s">
        <v>112</v>
      </c>
      <c r="W907" s="2" t="s">
        <v>3571</v>
      </c>
      <c r="X907" s="2" t="s">
        <v>193</v>
      </c>
      <c r="Y907" s="2" t="s">
        <v>42</v>
      </c>
    </row>
    <row r="908">
      <c r="A908" s="1" t="b">
        <v>0</v>
      </c>
      <c r="B908" s="1"/>
      <c r="C908" s="1"/>
      <c r="D908" s="1"/>
      <c r="E908" s="1"/>
      <c r="F908" s="1"/>
      <c r="G908" s="2" t="s">
        <v>27</v>
      </c>
      <c r="H908" s="3"/>
      <c r="I908" s="4" t="s">
        <v>3575</v>
      </c>
      <c r="J908" s="2" t="s">
        <v>3576</v>
      </c>
      <c r="K908" s="5">
        <v>1.0</v>
      </c>
      <c r="L908" s="2" t="s">
        <v>84</v>
      </c>
      <c r="M908" s="6" t="b">
        <v>1</v>
      </c>
      <c r="N908" s="2" t="s">
        <v>460</v>
      </c>
      <c r="O908" s="2" t="s">
        <v>67</v>
      </c>
      <c r="P908" s="2" t="s">
        <v>33</v>
      </c>
      <c r="Q908" s="2" t="s">
        <v>86</v>
      </c>
      <c r="R908" s="2" t="s">
        <v>35</v>
      </c>
      <c r="S908" s="2" t="s">
        <v>3577</v>
      </c>
      <c r="T908" s="2" t="s">
        <v>37</v>
      </c>
      <c r="U908" s="2" t="s">
        <v>38</v>
      </c>
      <c r="V908" s="2" t="s">
        <v>78</v>
      </c>
      <c r="W908" s="2" t="s">
        <v>3578</v>
      </c>
      <c r="X908" s="2" t="s">
        <v>463</v>
      </c>
      <c r="Y908" s="2" t="s">
        <v>173</v>
      </c>
    </row>
    <row r="909">
      <c r="A909" s="1" t="b">
        <v>0</v>
      </c>
      <c r="B909" s="1" t="s">
        <v>25</v>
      </c>
      <c r="C909" s="1"/>
      <c r="D909" s="1" t="s">
        <v>26</v>
      </c>
      <c r="E909" s="1"/>
      <c r="F909" s="1" t="b">
        <v>1</v>
      </c>
      <c r="G909" s="2" t="s">
        <v>27</v>
      </c>
      <c r="H909" s="3"/>
      <c r="I909" s="4" t="s">
        <v>3579</v>
      </c>
      <c r="J909" s="2" t="s">
        <v>3580</v>
      </c>
      <c r="K909" s="5">
        <v>1.0</v>
      </c>
      <c r="L909" s="2" t="s">
        <v>65</v>
      </c>
      <c r="M909" s="6" t="b">
        <v>1</v>
      </c>
      <c r="N909" s="2" t="s">
        <v>162</v>
      </c>
      <c r="O909" s="2" t="s">
        <v>67</v>
      </c>
      <c r="P909" s="2" t="s">
        <v>68</v>
      </c>
      <c r="Q909" s="2" t="s">
        <v>69</v>
      </c>
      <c r="R909" s="2" t="s">
        <v>35</v>
      </c>
      <c r="S909" s="2" t="s">
        <v>3581</v>
      </c>
      <c r="T909" s="2" t="s">
        <v>112</v>
      </c>
      <c r="U909" s="2" t="s">
        <v>38</v>
      </c>
      <c r="V909" s="2" t="s">
        <v>39</v>
      </c>
      <c r="W909" s="2" t="s">
        <v>3582</v>
      </c>
      <c r="X909" s="2" t="s">
        <v>165</v>
      </c>
      <c r="Y909" s="2" t="s">
        <v>166</v>
      </c>
    </row>
    <row r="910">
      <c r="A910" s="1" t="b">
        <v>0</v>
      </c>
      <c r="B910" s="1"/>
      <c r="C910" s="1"/>
      <c r="D910" s="1"/>
      <c r="E910" s="1"/>
      <c r="F910" s="1" t="b">
        <v>1</v>
      </c>
      <c r="G910" s="2" t="s">
        <v>27</v>
      </c>
      <c r="H910" s="3"/>
      <c r="I910" s="4" t="s">
        <v>3583</v>
      </c>
      <c r="J910" s="2" t="s">
        <v>3584</v>
      </c>
      <c r="K910" s="5">
        <v>1.0</v>
      </c>
      <c r="L910" s="2" t="s">
        <v>65</v>
      </c>
      <c r="M910" s="6" t="b">
        <v>1</v>
      </c>
      <c r="N910" s="2" t="s">
        <v>76</v>
      </c>
      <c r="O910" s="2" t="s">
        <v>67</v>
      </c>
      <c r="P910" s="2" t="s">
        <v>68</v>
      </c>
      <c r="Q910" s="2" t="s">
        <v>69</v>
      </c>
      <c r="R910" s="2" t="s">
        <v>35</v>
      </c>
      <c r="S910" s="2" t="s">
        <v>3585</v>
      </c>
      <c r="T910" s="2" t="s">
        <v>37</v>
      </c>
      <c r="U910" s="2" t="s">
        <v>38</v>
      </c>
      <c r="V910" s="2" t="s">
        <v>78</v>
      </c>
      <c r="W910" s="2" t="s">
        <v>3586</v>
      </c>
      <c r="X910" s="2" t="s">
        <v>80</v>
      </c>
      <c r="Y910" s="2" t="s">
        <v>81</v>
      </c>
    </row>
    <row r="911">
      <c r="A911" s="1" t="b">
        <v>0</v>
      </c>
      <c r="B911" s="1"/>
      <c r="C911" s="1" t="s">
        <v>243</v>
      </c>
      <c r="D911" s="1"/>
      <c r="E911" s="1" t="s">
        <v>244</v>
      </c>
      <c r="F911" s="1"/>
      <c r="G911" s="2" t="s">
        <v>245</v>
      </c>
      <c r="H911" s="5">
        <v>2.0</v>
      </c>
      <c r="I911" s="4" t="s">
        <v>3587</v>
      </c>
      <c r="J911" s="2" t="s">
        <v>3588</v>
      </c>
      <c r="K911" s="5">
        <v>1.0</v>
      </c>
      <c r="L911" s="2" t="s">
        <v>248</v>
      </c>
      <c r="M911" s="6" t="b">
        <v>1</v>
      </c>
      <c r="N911" s="2" t="s">
        <v>249</v>
      </c>
      <c r="O911" s="2" t="s">
        <v>250</v>
      </c>
      <c r="P911" s="2" t="s">
        <v>49</v>
      </c>
      <c r="Q911" s="2" t="s">
        <v>251</v>
      </c>
      <c r="R911" s="2" t="s">
        <v>252</v>
      </c>
      <c r="S911" s="5">
        <v>8.33700562E8</v>
      </c>
      <c r="T911" s="2" t="s">
        <v>112</v>
      </c>
      <c r="U911" s="2" t="s">
        <v>253</v>
      </c>
      <c r="V911" s="2" t="s">
        <v>254</v>
      </c>
      <c r="W911" s="2" t="s">
        <v>3589</v>
      </c>
      <c r="X911" s="2" t="s">
        <v>256</v>
      </c>
      <c r="Y911" s="2" t="s">
        <v>257</v>
      </c>
    </row>
    <row r="912">
      <c r="A912" s="1" t="b">
        <v>0</v>
      </c>
      <c r="B912" s="1"/>
      <c r="C912" s="1" t="s">
        <v>243</v>
      </c>
      <c r="D912" s="1"/>
      <c r="E912" s="1" t="s">
        <v>244</v>
      </c>
      <c r="F912" s="1"/>
      <c r="G912" s="2" t="s">
        <v>245</v>
      </c>
      <c r="H912" s="5">
        <v>2.0</v>
      </c>
      <c r="I912" s="4" t="s">
        <v>3590</v>
      </c>
      <c r="J912" s="2" t="s">
        <v>3591</v>
      </c>
      <c r="K912" s="5">
        <v>1.0</v>
      </c>
      <c r="L912" s="2" t="s">
        <v>248</v>
      </c>
      <c r="M912" s="6" t="b">
        <v>1</v>
      </c>
      <c r="N912" s="2" t="s">
        <v>249</v>
      </c>
      <c r="O912" s="2" t="s">
        <v>250</v>
      </c>
      <c r="P912" s="2" t="s">
        <v>49</v>
      </c>
      <c r="Q912" s="2" t="s">
        <v>251</v>
      </c>
      <c r="R912" s="2" t="s">
        <v>252</v>
      </c>
      <c r="S912" s="5">
        <v>8.344442E8</v>
      </c>
      <c r="T912" s="2" t="s">
        <v>112</v>
      </c>
      <c r="U912" s="2" t="s">
        <v>253</v>
      </c>
      <c r="V912" s="2" t="s">
        <v>254</v>
      </c>
      <c r="W912" s="2" t="s">
        <v>3589</v>
      </c>
      <c r="X912" s="2" t="s">
        <v>256</v>
      </c>
      <c r="Y912" s="2" t="s">
        <v>257</v>
      </c>
    </row>
    <row r="913">
      <c r="A913" s="1" t="b">
        <v>0</v>
      </c>
      <c r="B913" s="1"/>
      <c r="C913" s="1"/>
      <c r="D913" s="1"/>
      <c r="E913" s="1" t="s">
        <v>244</v>
      </c>
      <c r="F913" s="1"/>
      <c r="G913" s="2" t="s">
        <v>245</v>
      </c>
      <c r="H913" s="2"/>
      <c r="I913" s="4" t="s">
        <v>3592</v>
      </c>
      <c r="J913" s="2" t="s">
        <v>3593</v>
      </c>
      <c r="K913" s="5">
        <v>2.0</v>
      </c>
      <c r="L913" s="2" t="s">
        <v>248</v>
      </c>
      <c r="M913" s="6" t="b">
        <v>1</v>
      </c>
      <c r="N913" s="2" t="s">
        <v>2074</v>
      </c>
      <c r="O913" s="2" t="s">
        <v>263</v>
      </c>
      <c r="P913" s="2" t="s">
        <v>49</v>
      </c>
      <c r="Q913" s="2" t="s">
        <v>251</v>
      </c>
      <c r="R913" s="2" t="s">
        <v>252</v>
      </c>
      <c r="S913" s="5">
        <v>8.53712464E8</v>
      </c>
      <c r="T913" s="3"/>
      <c r="U913" s="2" t="s">
        <v>253</v>
      </c>
      <c r="V913" s="2" t="s">
        <v>244</v>
      </c>
      <c r="W913" s="2" t="s">
        <v>3589</v>
      </c>
      <c r="X913" s="2" t="s">
        <v>3594</v>
      </c>
      <c r="Y913" s="2" t="s">
        <v>265</v>
      </c>
    </row>
    <row r="914">
      <c r="A914" s="1" t="b">
        <v>0</v>
      </c>
      <c r="B914" s="1"/>
      <c r="C914" s="1"/>
      <c r="D914" s="1"/>
      <c r="E914" s="1" t="s">
        <v>244</v>
      </c>
      <c r="F914" s="1"/>
      <c r="G914" s="2" t="s">
        <v>245</v>
      </c>
      <c r="H914" s="2"/>
      <c r="I914" s="4" t="s">
        <v>3595</v>
      </c>
      <c r="J914" s="2" t="s">
        <v>3596</v>
      </c>
      <c r="K914" s="5">
        <v>2.0</v>
      </c>
      <c r="L914" s="2" t="s">
        <v>248</v>
      </c>
      <c r="M914" s="6" t="b">
        <v>1</v>
      </c>
      <c r="N914" s="2" t="s">
        <v>268</v>
      </c>
      <c r="O914" s="2" t="s">
        <v>263</v>
      </c>
      <c r="P914" s="2" t="s">
        <v>49</v>
      </c>
      <c r="Q914" s="2" t="s">
        <v>251</v>
      </c>
      <c r="R914" s="2" t="s">
        <v>252</v>
      </c>
      <c r="S914" s="5">
        <v>8.33700562E8</v>
      </c>
      <c r="T914" s="7"/>
      <c r="U914" s="2" t="s">
        <v>253</v>
      </c>
      <c r="V914" s="2" t="s">
        <v>244</v>
      </c>
      <c r="W914" s="2" t="s">
        <v>3589</v>
      </c>
      <c r="X914" s="2" t="s">
        <v>3597</v>
      </c>
      <c r="Y914" s="2" t="s">
        <v>265</v>
      </c>
    </row>
    <row r="915">
      <c r="A915" s="1" t="b">
        <v>0</v>
      </c>
      <c r="B915" s="1"/>
      <c r="C915" s="1"/>
      <c r="D915" s="1"/>
      <c r="E915" s="1" t="s">
        <v>244</v>
      </c>
      <c r="F915" s="1"/>
      <c r="G915" s="2" t="s">
        <v>245</v>
      </c>
      <c r="H915" s="2"/>
      <c r="I915" s="4" t="s">
        <v>3598</v>
      </c>
      <c r="J915" s="2" t="s">
        <v>3599</v>
      </c>
      <c r="K915" s="5">
        <v>2.0</v>
      </c>
      <c r="L915" s="2" t="s">
        <v>248</v>
      </c>
      <c r="M915" s="6" t="b">
        <v>1</v>
      </c>
      <c r="N915" s="2" t="s">
        <v>268</v>
      </c>
      <c r="O915" s="2" t="s">
        <v>263</v>
      </c>
      <c r="P915" s="2" t="s">
        <v>49</v>
      </c>
      <c r="Q915" s="2" t="s">
        <v>251</v>
      </c>
      <c r="R915" s="2" t="s">
        <v>252</v>
      </c>
      <c r="S915" s="5">
        <v>8.344442E8</v>
      </c>
      <c r="T915" s="7"/>
      <c r="U915" s="2" t="s">
        <v>253</v>
      </c>
      <c r="V915" s="2" t="s">
        <v>244</v>
      </c>
      <c r="W915" s="2" t="s">
        <v>3589</v>
      </c>
      <c r="X915" s="2" t="s">
        <v>3600</v>
      </c>
      <c r="Y915" s="2" t="s">
        <v>265</v>
      </c>
    </row>
    <row r="916">
      <c r="A916" s="1" t="b">
        <v>0</v>
      </c>
      <c r="B916" s="1" t="s">
        <v>25</v>
      </c>
      <c r="C916" s="1"/>
      <c r="D916" s="1" t="s">
        <v>141</v>
      </c>
      <c r="E916" s="1"/>
      <c r="F916" s="1" t="b">
        <v>1</v>
      </c>
      <c r="G916" s="2" t="s">
        <v>27</v>
      </c>
      <c r="H916" s="3"/>
      <c r="I916" s="4" t="s">
        <v>3601</v>
      </c>
      <c r="J916" s="2" t="s">
        <v>3602</v>
      </c>
      <c r="K916" s="5">
        <v>1.0</v>
      </c>
      <c r="L916" s="2" t="s">
        <v>30</v>
      </c>
      <c r="M916" s="6" t="b">
        <v>1</v>
      </c>
      <c r="N916" s="2" t="s">
        <v>3158</v>
      </c>
      <c r="O916" s="2" t="s">
        <v>67</v>
      </c>
      <c r="P916" s="2" t="s">
        <v>68</v>
      </c>
      <c r="Q916" s="2" t="s">
        <v>34</v>
      </c>
      <c r="R916" s="2" t="s">
        <v>35</v>
      </c>
      <c r="S916" s="2" t="s">
        <v>3603</v>
      </c>
      <c r="T916" s="2" t="s">
        <v>37</v>
      </c>
      <c r="U916" s="2" t="s">
        <v>38</v>
      </c>
      <c r="V916" s="2" t="s">
        <v>146</v>
      </c>
      <c r="W916" s="2" t="s">
        <v>3604</v>
      </c>
      <c r="X916" s="2" t="s">
        <v>3161</v>
      </c>
      <c r="Y916" s="2" t="s">
        <v>81</v>
      </c>
    </row>
    <row r="917">
      <c r="A917" s="1" t="b">
        <v>0</v>
      </c>
      <c r="B917" s="1"/>
      <c r="C917" s="1" t="s">
        <v>243</v>
      </c>
      <c r="D917" s="1"/>
      <c r="E917" s="1" t="s">
        <v>244</v>
      </c>
      <c r="F917" s="1"/>
      <c r="G917" s="2" t="s">
        <v>245</v>
      </c>
      <c r="H917" s="5">
        <v>1.0</v>
      </c>
      <c r="I917" s="4" t="s">
        <v>3605</v>
      </c>
      <c r="J917" s="2" t="s">
        <v>3606</v>
      </c>
      <c r="K917" s="5">
        <v>1.0</v>
      </c>
      <c r="L917" s="2" t="s">
        <v>248</v>
      </c>
      <c r="M917" s="6" t="b">
        <v>1</v>
      </c>
      <c r="N917" s="2" t="s">
        <v>3258</v>
      </c>
      <c r="O917" s="2" t="s">
        <v>250</v>
      </c>
      <c r="P917" s="2" t="s">
        <v>49</v>
      </c>
      <c r="Q917" s="2" t="s">
        <v>251</v>
      </c>
      <c r="R917" s="2" t="s">
        <v>252</v>
      </c>
      <c r="S917" s="5">
        <v>8.3559675E8</v>
      </c>
      <c r="T917" s="2" t="s">
        <v>3259</v>
      </c>
      <c r="U917" s="2" t="s">
        <v>253</v>
      </c>
      <c r="V917" s="2" t="s">
        <v>254</v>
      </c>
      <c r="W917" s="2" t="s">
        <v>3607</v>
      </c>
      <c r="X917" s="2" t="s">
        <v>3261</v>
      </c>
      <c r="Y917" s="2" t="s">
        <v>3262</v>
      </c>
    </row>
    <row r="918">
      <c r="A918" s="1" t="b">
        <v>0</v>
      </c>
      <c r="B918" s="1"/>
      <c r="C918" s="1" t="s">
        <v>243</v>
      </c>
      <c r="D918" s="1"/>
      <c r="E918" s="1" t="s">
        <v>244</v>
      </c>
      <c r="F918" s="1"/>
      <c r="G918" s="2" t="s">
        <v>245</v>
      </c>
      <c r="H918" s="5">
        <v>1.0</v>
      </c>
      <c r="I918" s="4" t="s">
        <v>3608</v>
      </c>
      <c r="J918" s="2" t="s">
        <v>3609</v>
      </c>
      <c r="K918" s="5">
        <v>1.0</v>
      </c>
      <c r="L918" s="2" t="s">
        <v>248</v>
      </c>
      <c r="M918" s="6" t="b">
        <v>1</v>
      </c>
      <c r="N918" s="2" t="s">
        <v>3258</v>
      </c>
      <c r="O918" s="2" t="s">
        <v>250</v>
      </c>
      <c r="P918" s="2" t="s">
        <v>49</v>
      </c>
      <c r="Q918" s="2" t="s">
        <v>251</v>
      </c>
      <c r="R918" s="2" t="s">
        <v>252</v>
      </c>
      <c r="S918" s="5">
        <v>8.35611255E8</v>
      </c>
      <c r="T918" s="2" t="s">
        <v>3259</v>
      </c>
      <c r="U918" s="2" t="s">
        <v>253</v>
      </c>
      <c r="V918" s="2" t="s">
        <v>254</v>
      </c>
      <c r="W918" s="2" t="s">
        <v>3607</v>
      </c>
      <c r="X918" s="2" t="s">
        <v>3261</v>
      </c>
      <c r="Y918" s="2" t="s">
        <v>3262</v>
      </c>
    </row>
    <row r="919">
      <c r="A919" s="1" t="b">
        <v>0</v>
      </c>
      <c r="B919" s="1"/>
      <c r="C919" s="1" t="s">
        <v>243</v>
      </c>
      <c r="D919" s="1"/>
      <c r="E919" s="1" t="s">
        <v>244</v>
      </c>
      <c r="F919" s="1"/>
      <c r="G919" s="2" t="s">
        <v>245</v>
      </c>
      <c r="H919" s="5">
        <v>1.0</v>
      </c>
      <c r="I919" s="4" t="s">
        <v>3610</v>
      </c>
      <c r="J919" s="2" t="s">
        <v>3611</v>
      </c>
      <c r="K919" s="5">
        <v>1.0</v>
      </c>
      <c r="L919" s="2" t="s">
        <v>248</v>
      </c>
      <c r="M919" s="6" t="b">
        <v>1</v>
      </c>
      <c r="N919" s="2" t="s">
        <v>3258</v>
      </c>
      <c r="O919" s="2" t="s">
        <v>250</v>
      </c>
      <c r="P919" s="2" t="s">
        <v>49</v>
      </c>
      <c r="Q919" s="2" t="s">
        <v>251</v>
      </c>
      <c r="R919" s="2" t="s">
        <v>252</v>
      </c>
      <c r="S919" s="5">
        <v>8.356318E8</v>
      </c>
      <c r="T919" s="2" t="s">
        <v>3259</v>
      </c>
      <c r="U919" s="2" t="s">
        <v>253</v>
      </c>
      <c r="V919" s="2" t="s">
        <v>254</v>
      </c>
      <c r="W919" s="2" t="s">
        <v>3607</v>
      </c>
      <c r="X919" s="2" t="s">
        <v>3261</v>
      </c>
      <c r="Y919" s="2" t="s">
        <v>3262</v>
      </c>
    </row>
    <row r="920">
      <c r="A920" s="1" t="b">
        <v>0</v>
      </c>
      <c r="B920" s="1"/>
      <c r="C920" s="1" t="s">
        <v>243</v>
      </c>
      <c r="D920" s="1"/>
      <c r="E920" s="1" t="s">
        <v>244</v>
      </c>
      <c r="F920" s="1"/>
      <c r="G920" s="2" t="s">
        <v>245</v>
      </c>
      <c r="H920" s="5">
        <v>1.0</v>
      </c>
      <c r="I920" s="4" t="s">
        <v>3612</v>
      </c>
      <c r="J920" s="2" t="s">
        <v>3613</v>
      </c>
      <c r="K920" s="5">
        <v>1.0</v>
      </c>
      <c r="L920" s="2" t="s">
        <v>248</v>
      </c>
      <c r="M920" s="6" t="b">
        <v>1</v>
      </c>
      <c r="N920" s="2" t="s">
        <v>3258</v>
      </c>
      <c r="O920" s="2" t="s">
        <v>250</v>
      </c>
      <c r="P920" s="2" t="s">
        <v>49</v>
      </c>
      <c r="Q920" s="2" t="s">
        <v>251</v>
      </c>
      <c r="R920" s="2" t="s">
        <v>252</v>
      </c>
      <c r="S920" s="5">
        <v>8.35648767E8</v>
      </c>
      <c r="T920" s="2" t="s">
        <v>3259</v>
      </c>
      <c r="U920" s="2" t="s">
        <v>253</v>
      </c>
      <c r="V920" s="2" t="s">
        <v>254</v>
      </c>
      <c r="W920" s="2" t="s">
        <v>3607</v>
      </c>
      <c r="X920" s="2" t="s">
        <v>3261</v>
      </c>
      <c r="Y920" s="2" t="s">
        <v>3262</v>
      </c>
    </row>
    <row r="921">
      <c r="A921" s="1" t="b">
        <v>0</v>
      </c>
      <c r="B921" s="1"/>
      <c r="C921" s="1" t="s">
        <v>243</v>
      </c>
      <c r="D921" s="1"/>
      <c r="E921" s="1" t="s">
        <v>244</v>
      </c>
      <c r="F921" s="1"/>
      <c r="G921" s="2" t="s">
        <v>245</v>
      </c>
      <c r="H921" s="5">
        <v>1.0</v>
      </c>
      <c r="I921" s="4" t="s">
        <v>3614</v>
      </c>
      <c r="J921" s="2" t="s">
        <v>3615</v>
      </c>
      <c r="K921" s="5">
        <v>1.0</v>
      </c>
      <c r="L921" s="2" t="s">
        <v>248</v>
      </c>
      <c r="M921" s="6" t="b">
        <v>1</v>
      </c>
      <c r="N921" s="2" t="s">
        <v>3258</v>
      </c>
      <c r="O921" s="2" t="s">
        <v>250</v>
      </c>
      <c r="P921" s="2" t="s">
        <v>49</v>
      </c>
      <c r="Q921" s="2" t="s">
        <v>251</v>
      </c>
      <c r="R921" s="2" t="s">
        <v>252</v>
      </c>
      <c r="S921" s="5">
        <v>8.35667511E8</v>
      </c>
      <c r="T921" s="2" t="s">
        <v>3259</v>
      </c>
      <c r="U921" s="2" t="s">
        <v>253</v>
      </c>
      <c r="V921" s="2" t="s">
        <v>254</v>
      </c>
      <c r="W921" s="2" t="s">
        <v>3607</v>
      </c>
      <c r="X921" s="2" t="s">
        <v>3261</v>
      </c>
      <c r="Y921" s="2" t="s">
        <v>3262</v>
      </c>
    </row>
    <row r="922">
      <c r="A922" s="1" t="b">
        <v>0</v>
      </c>
      <c r="B922" s="1"/>
      <c r="C922" s="1" t="s">
        <v>243</v>
      </c>
      <c r="D922" s="1"/>
      <c r="E922" s="1" t="s">
        <v>244</v>
      </c>
      <c r="F922" s="1"/>
      <c r="G922" s="2" t="s">
        <v>245</v>
      </c>
      <c r="H922" s="5">
        <v>1.0</v>
      </c>
      <c r="I922" s="4" t="s">
        <v>3616</v>
      </c>
      <c r="J922" s="2" t="s">
        <v>3617</v>
      </c>
      <c r="K922" s="5">
        <v>1.0</v>
      </c>
      <c r="L922" s="2" t="s">
        <v>248</v>
      </c>
      <c r="M922" s="6" t="b">
        <v>1</v>
      </c>
      <c r="N922" s="2" t="s">
        <v>3258</v>
      </c>
      <c r="O922" s="2" t="s">
        <v>250</v>
      </c>
      <c r="P922" s="2" t="s">
        <v>49</v>
      </c>
      <c r="Q922" s="2" t="s">
        <v>251</v>
      </c>
      <c r="R922" s="2" t="s">
        <v>252</v>
      </c>
      <c r="S922" s="5">
        <v>8.35674226E8</v>
      </c>
      <c r="T922" s="2" t="s">
        <v>3259</v>
      </c>
      <c r="U922" s="2" t="s">
        <v>253</v>
      </c>
      <c r="V922" s="2" t="s">
        <v>254</v>
      </c>
      <c r="W922" s="2" t="s">
        <v>3607</v>
      </c>
      <c r="X922" s="2" t="s">
        <v>3261</v>
      </c>
      <c r="Y922" s="2" t="s">
        <v>3262</v>
      </c>
    </row>
    <row r="923">
      <c r="A923" s="1" t="b">
        <v>0</v>
      </c>
      <c r="B923" s="1"/>
      <c r="C923" s="1" t="s">
        <v>243</v>
      </c>
      <c r="D923" s="1"/>
      <c r="E923" s="1" t="s">
        <v>244</v>
      </c>
      <c r="F923" s="1"/>
      <c r="G923" s="2" t="s">
        <v>245</v>
      </c>
      <c r="H923" s="5">
        <v>1.0</v>
      </c>
      <c r="I923" s="4" t="s">
        <v>3618</v>
      </c>
      <c r="J923" s="2" t="s">
        <v>3619</v>
      </c>
      <c r="K923" s="5">
        <v>1.0</v>
      </c>
      <c r="L923" s="2" t="s">
        <v>248</v>
      </c>
      <c r="M923" s="6" t="b">
        <v>1</v>
      </c>
      <c r="N923" s="2" t="s">
        <v>3258</v>
      </c>
      <c r="O923" s="2" t="s">
        <v>250</v>
      </c>
      <c r="P923" s="2" t="s">
        <v>49</v>
      </c>
      <c r="Q923" s="2" t="s">
        <v>251</v>
      </c>
      <c r="R923" s="2" t="s">
        <v>252</v>
      </c>
      <c r="S923" s="5">
        <v>8.35857228E8</v>
      </c>
      <c r="T923" s="2" t="s">
        <v>3259</v>
      </c>
      <c r="U923" s="2" t="s">
        <v>253</v>
      </c>
      <c r="V923" s="2" t="s">
        <v>254</v>
      </c>
      <c r="W923" s="2" t="s">
        <v>3607</v>
      </c>
      <c r="X923" s="2" t="s">
        <v>3261</v>
      </c>
      <c r="Y923" s="2" t="s">
        <v>3262</v>
      </c>
    </row>
    <row r="924">
      <c r="A924" s="1" t="b">
        <v>0</v>
      </c>
      <c r="B924" s="1"/>
      <c r="C924" s="1" t="s">
        <v>243</v>
      </c>
      <c r="D924" s="1"/>
      <c r="E924" s="1" t="s">
        <v>244</v>
      </c>
      <c r="F924" s="1"/>
      <c r="G924" s="2" t="s">
        <v>245</v>
      </c>
      <c r="H924" s="5">
        <v>1.0</v>
      </c>
      <c r="I924" s="4" t="s">
        <v>3620</v>
      </c>
      <c r="J924" s="2" t="s">
        <v>3621</v>
      </c>
      <c r="K924" s="5">
        <v>1.0</v>
      </c>
      <c r="L924" s="2" t="s">
        <v>248</v>
      </c>
      <c r="M924" s="6" t="b">
        <v>1</v>
      </c>
      <c r="N924" s="2" t="s">
        <v>3258</v>
      </c>
      <c r="O924" s="2" t="s">
        <v>250</v>
      </c>
      <c r="P924" s="2" t="s">
        <v>49</v>
      </c>
      <c r="Q924" s="2" t="s">
        <v>251</v>
      </c>
      <c r="R924" s="2" t="s">
        <v>252</v>
      </c>
      <c r="S924" s="5">
        <v>8.3585953E8</v>
      </c>
      <c r="T924" s="2" t="s">
        <v>3259</v>
      </c>
      <c r="U924" s="2" t="s">
        <v>253</v>
      </c>
      <c r="V924" s="2" t="s">
        <v>254</v>
      </c>
      <c r="W924" s="2" t="s">
        <v>3607</v>
      </c>
      <c r="X924" s="2" t="s">
        <v>3261</v>
      </c>
      <c r="Y924" s="2" t="s">
        <v>3262</v>
      </c>
    </row>
    <row r="925">
      <c r="A925" s="1" t="b">
        <v>0</v>
      </c>
      <c r="B925" s="1"/>
      <c r="C925" s="1" t="s">
        <v>243</v>
      </c>
      <c r="D925" s="1"/>
      <c r="E925" s="1" t="s">
        <v>244</v>
      </c>
      <c r="F925" s="1"/>
      <c r="G925" s="2" t="s">
        <v>245</v>
      </c>
      <c r="H925" s="5">
        <v>1.0</v>
      </c>
      <c r="I925" s="4" t="s">
        <v>3622</v>
      </c>
      <c r="J925" s="2" t="s">
        <v>3623</v>
      </c>
      <c r="K925" s="5">
        <v>1.0</v>
      </c>
      <c r="L925" s="2" t="s">
        <v>248</v>
      </c>
      <c r="M925" s="6" t="b">
        <v>1</v>
      </c>
      <c r="N925" s="2" t="s">
        <v>3258</v>
      </c>
      <c r="O925" s="2" t="s">
        <v>250</v>
      </c>
      <c r="P925" s="2" t="s">
        <v>49</v>
      </c>
      <c r="Q925" s="2" t="s">
        <v>251</v>
      </c>
      <c r="R925" s="2" t="s">
        <v>252</v>
      </c>
      <c r="S925" s="5">
        <v>8.52671126E8</v>
      </c>
      <c r="T925" s="2" t="s">
        <v>3259</v>
      </c>
      <c r="U925" s="2" t="s">
        <v>253</v>
      </c>
      <c r="V925" s="2" t="s">
        <v>254</v>
      </c>
      <c r="W925" s="2" t="s">
        <v>3607</v>
      </c>
      <c r="X925" s="2" t="s">
        <v>3261</v>
      </c>
      <c r="Y925" s="2" t="s">
        <v>3262</v>
      </c>
    </row>
    <row r="926">
      <c r="A926" s="1" t="b">
        <v>0</v>
      </c>
      <c r="B926" s="1"/>
      <c r="C926" s="1" t="s">
        <v>243</v>
      </c>
      <c r="D926" s="1"/>
      <c r="E926" s="1" t="s">
        <v>244</v>
      </c>
      <c r="F926" s="1"/>
      <c r="G926" s="2" t="s">
        <v>245</v>
      </c>
      <c r="H926" s="5">
        <v>1.0</v>
      </c>
      <c r="I926" s="4" t="s">
        <v>3624</v>
      </c>
      <c r="J926" s="2" t="s">
        <v>3625</v>
      </c>
      <c r="K926" s="5">
        <v>1.0</v>
      </c>
      <c r="L926" s="2" t="s">
        <v>248</v>
      </c>
      <c r="M926" s="6" t="b">
        <v>1</v>
      </c>
      <c r="N926" s="2" t="s">
        <v>3258</v>
      </c>
      <c r="O926" s="2" t="s">
        <v>250</v>
      </c>
      <c r="P926" s="2" t="s">
        <v>49</v>
      </c>
      <c r="Q926" s="2" t="s">
        <v>251</v>
      </c>
      <c r="R926" s="2" t="s">
        <v>252</v>
      </c>
      <c r="S926" s="5">
        <v>8.52947311E8</v>
      </c>
      <c r="T926" s="2" t="s">
        <v>3259</v>
      </c>
      <c r="U926" s="2" t="s">
        <v>253</v>
      </c>
      <c r="V926" s="2" t="s">
        <v>254</v>
      </c>
      <c r="W926" s="2" t="s">
        <v>3607</v>
      </c>
      <c r="X926" s="2" t="s">
        <v>3261</v>
      </c>
      <c r="Y926" s="2" t="s">
        <v>3262</v>
      </c>
    </row>
    <row r="927">
      <c r="A927" s="1" t="b">
        <v>0</v>
      </c>
      <c r="B927" s="1"/>
      <c r="C927" s="1" t="s">
        <v>243</v>
      </c>
      <c r="D927" s="1"/>
      <c r="E927" s="1" t="s">
        <v>244</v>
      </c>
      <c r="F927" s="1"/>
      <c r="G927" s="2" t="s">
        <v>245</v>
      </c>
      <c r="H927" s="5">
        <v>1.0</v>
      </c>
      <c r="I927" s="4" t="s">
        <v>3626</v>
      </c>
      <c r="J927" s="2" t="s">
        <v>3627</v>
      </c>
      <c r="K927" s="5">
        <v>1.0</v>
      </c>
      <c r="L927" s="2" t="s">
        <v>248</v>
      </c>
      <c r="M927" s="6" t="b">
        <v>1</v>
      </c>
      <c r="N927" s="2" t="s">
        <v>3258</v>
      </c>
      <c r="O927" s="2" t="s">
        <v>250</v>
      </c>
      <c r="P927" s="2" t="s">
        <v>49</v>
      </c>
      <c r="Q927" s="2" t="s">
        <v>251</v>
      </c>
      <c r="R927" s="2" t="s">
        <v>252</v>
      </c>
      <c r="S927" s="5">
        <v>8.52955642E8</v>
      </c>
      <c r="T927" s="2" t="s">
        <v>3259</v>
      </c>
      <c r="U927" s="2" t="s">
        <v>253</v>
      </c>
      <c r="V927" s="2" t="s">
        <v>254</v>
      </c>
      <c r="W927" s="2" t="s">
        <v>3607</v>
      </c>
      <c r="X927" s="2" t="s">
        <v>3261</v>
      </c>
      <c r="Y927" s="2" t="s">
        <v>3262</v>
      </c>
    </row>
    <row r="928">
      <c r="A928" s="1" t="b">
        <v>0</v>
      </c>
      <c r="B928" s="1"/>
      <c r="C928" s="1" t="s">
        <v>243</v>
      </c>
      <c r="D928" s="1"/>
      <c r="E928" s="1" t="s">
        <v>244</v>
      </c>
      <c r="F928" s="1"/>
      <c r="G928" s="2" t="s">
        <v>245</v>
      </c>
      <c r="H928" s="5">
        <v>1.0</v>
      </c>
      <c r="I928" s="4" t="s">
        <v>3628</v>
      </c>
      <c r="J928" s="2" t="s">
        <v>3629</v>
      </c>
      <c r="K928" s="5">
        <v>1.0</v>
      </c>
      <c r="L928" s="2" t="s">
        <v>248</v>
      </c>
      <c r="M928" s="6" t="b">
        <v>1</v>
      </c>
      <c r="N928" s="2" t="s">
        <v>3258</v>
      </c>
      <c r="O928" s="2" t="s">
        <v>250</v>
      </c>
      <c r="P928" s="2" t="s">
        <v>49</v>
      </c>
      <c r="Q928" s="2" t="s">
        <v>251</v>
      </c>
      <c r="R928" s="2" t="s">
        <v>252</v>
      </c>
      <c r="S928" s="5">
        <v>8.55354446E8</v>
      </c>
      <c r="T928" s="2" t="s">
        <v>3259</v>
      </c>
      <c r="U928" s="2" t="s">
        <v>253</v>
      </c>
      <c r="V928" s="2" t="s">
        <v>254</v>
      </c>
      <c r="W928" s="2" t="s">
        <v>3607</v>
      </c>
      <c r="X928" s="2" t="s">
        <v>3261</v>
      </c>
      <c r="Y928" s="2" t="s">
        <v>3262</v>
      </c>
    </row>
    <row r="929">
      <c r="A929" s="1" t="b">
        <v>0</v>
      </c>
      <c r="B929" s="1"/>
      <c r="C929" s="1" t="s">
        <v>243</v>
      </c>
      <c r="D929" s="1"/>
      <c r="E929" s="1" t="s">
        <v>244</v>
      </c>
      <c r="F929" s="1"/>
      <c r="G929" s="2" t="s">
        <v>245</v>
      </c>
      <c r="H929" s="5">
        <v>1.0</v>
      </c>
      <c r="I929" s="4" t="s">
        <v>3630</v>
      </c>
      <c r="J929" s="2" t="s">
        <v>3631</v>
      </c>
      <c r="K929" s="5">
        <v>1.0</v>
      </c>
      <c r="L929" s="2" t="s">
        <v>248</v>
      </c>
      <c r="M929" s="6" t="b">
        <v>1</v>
      </c>
      <c r="N929" s="2" t="s">
        <v>3258</v>
      </c>
      <c r="O929" s="2" t="s">
        <v>250</v>
      </c>
      <c r="P929" s="2" t="s">
        <v>49</v>
      </c>
      <c r="Q929" s="2" t="s">
        <v>251</v>
      </c>
      <c r="R929" s="2" t="s">
        <v>252</v>
      </c>
      <c r="S929" s="5">
        <v>8.55460302E8</v>
      </c>
      <c r="T929" s="2" t="s">
        <v>3259</v>
      </c>
      <c r="U929" s="2" t="s">
        <v>253</v>
      </c>
      <c r="V929" s="2" t="s">
        <v>254</v>
      </c>
      <c r="W929" s="2" t="s">
        <v>3607</v>
      </c>
      <c r="X929" s="2" t="s">
        <v>3261</v>
      </c>
      <c r="Y929" s="2" t="s">
        <v>3262</v>
      </c>
    </row>
    <row r="930">
      <c r="A930" s="1" t="b">
        <v>0</v>
      </c>
      <c r="B930" s="1"/>
      <c r="C930" s="1" t="s">
        <v>243</v>
      </c>
      <c r="D930" s="1"/>
      <c r="E930" s="1" t="s">
        <v>244</v>
      </c>
      <c r="F930" s="1"/>
      <c r="G930" s="2" t="s">
        <v>245</v>
      </c>
      <c r="H930" s="5">
        <v>1.0</v>
      </c>
      <c r="I930" s="4" t="s">
        <v>3632</v>
      </c>
      <c r="J930" s="2" t="s">
        <v>3633</v>
      </c>
      <c r="K930" s="5">
        <v>1.0</v>
      </c>
      <c r="L930" s="2" t="s">
        <v>248</v>
      </c>
      <c r="M930" s="6" t="b">
        <v>1</v>
      </c>
      <c r="N930" s="2" t="s">
        <v>3258</v>
      </c>
      <c r="O930" s="2" t="s">
        <v>250</v>
      </c>
      <c r="P930" s="2" t="s">
        <v>49</v>
      </c>
      <c r="Q930" s="2" t="s">
        <v>251</v>
      </c>
      <c r="R930" s="2" t="s">
        <v>252</v>
      </c>
      <c r="S930" s="5">
        <v>8.55488261E8</v>
      </c>
      <c r="T930" s="2" t="s">
        <v>3259</v>
      </c>
      <c r="U930" s="2" t="s">
        <v>253</v>
      </c>
      <c r="V930" s="2" t="s">
        <v>254</v>
      </c>
      <c r="W930" s="2" t="s">
        <v>3607</v>
      </c>
      <c r="X930" s="2" t="s">
        <v>3261</v>
      </c>
      <c r="Y930" s="2" t="s">
        <v>3262</v>
      </c>
    </row>
    <row r="931">
      <c r="A931" s="1" t="b">
        <v>0</v>
      </c>
      <c r="B931" s="1"/>
      <c r="C931" s="1" t="s">
        <v>243</v>
      </c>
      <c r="D931" s="1"/>
      <c r="E931" s="1" t="s">
        <v>244</v>
      </c>
      <c r="F931" s="1"/>
      <c r="G931" s="2" t="s">
        <v>245</v>
      </c>
      <c r="H931" s="5">
        <v>1.0</v>
      </c>
      <c r="I931" s="4" t="s">
        <v>3634</v>
      </c>
      <c r="J931" s="2" t="s">
        <v>3635</v>
      </c>
      <c r="K931" s="5">
        <v>1.0</v>
      </c>
      <c r="L931" s="2" t="s">
        <v>248</v>
      </c>
      <c r="M931" s="6" t="b">
        <v>1</v>
      </c>
      <c r="N931" s="2" t="s">
        <v>3258</v>
      </c>
      <c r="O931" s="2" t="s">
        <v>250</v>
      </c>
      <c r="P931" s="2" t="s">
        <v>49</v>
      </c>
      <c r="Q931" s="2" t="s">
        <v>251</v>
      </c>
      <c r="R931" s="2" t="s">
        <v>252</v>
      </c>
      <c r="S931" s="5">
        <v>8.55540802E8</v>
      </c>
      <c r="T931" s="2" t="s">
        <v>3259</v>
      </c>
      <c r="U931" s="2" t="s">
        <v>253</v>
      </c>
      <c r="V931" s="2" t="s">
        <v>254</v>
      </c>
      <c r="W931" s="2" t="s">
        <v>3607</v>
      </c>
      <c r="X931" s="2" t="s">
        <v>3261</v>
      </c>
      <c r="Y931" s="2" t="s">
        <v>3262</v>
      </c>
    </row>
    <row r="932">
      <c r="A932" s="1" t="b">
        <v>0</v>
      </c>
      <c r="B932" s="1"/>
      <c r="C932" s="1" t="s">
        <v>243</v>
      </c>
      <c r="D932" s="1"/>
      <c r="E932" s="1" t="s">
        <v>244</v>
      </c>
      <c r="F932" s="1"/>
      <c r="G932" s="2" t="s">
        <v>245</v>
      </c>
      <c r="H932" s="5">
        <v>1.0</v>
      </c>
      <c r="I932" s="4" t="s">
        <v>3636</v>
      </c>
      <c r="J932" s="2" t="s">
        <v>3637</v>
      </c>
      <c r="K932" s="5">
        <v>1.0</v>
      </c>
      <c r="L932" s="2" t="s">
        <v>248</v>
      </c>
      <c r="M932" s="6" t="b">
        <v>1</v>
      </c>
      <c r="N932" s="2" t="s">
        <v>3258</v>
      </c>
      <c r="O932" s="2" t="s">
        <v>250</v>
      </c>
      <c r="P932" s="2" t="s">
        <v>49</v>
      </c>
      <c r="Q932" s="2" t="s">
        <v>251</v>
      </c>
      <c r="R932" s="2" t="s">
        <v>252</v>
      </c>
      <c r="S932" s="5">
        <v>8.55760595E8</v>
      </c>
      <c r="T932" s="2" t="s">
        <v>3259</v>
      </c>
      <c r="U932" s="2" t="s">
        <v>253</v>
      </c>
      <c r="V932" s="2" t="s">
        <v>254</v>
      </c>
      <c r="W932" s="2" t="s">
        <v>3607</v>
      </c>
      <c r="X932" s="2" t="s">
        <v>3261</v>
      </c>
      <c r="Y932" s="2" t="s">
        <v>3262</v>
      </c>
    </row>
    <row r="933">
      <c r="A933" s="1" t="b">
        <v>0</v>
      </c>
      <c r="B933" s="1"/>
      <c r="C933" s="1" t="s">
        <v>243</v>
      </c>
      <c r="D933" s="1"/>
      <c r="E933" s="1" t="s">
        <v>244</v>
      </c>
      <c r="F933" s="1"/>
      <c r="G933" s="2" t="s">
        <v>245</v>
      </c>
      <c r="H933" s="5">
        <v>1.0</v>
      </c>
      <c r="I933" s="4" t="s">
        <v>3638</v>
      </c>
      <c r="J933" s="2" t="s">
        <v>3639</v>
      </c>
      <c r="K933" s="5">
        <v>1.0</v>
      </c>
      <c r="L933" s="2" t="s">
        <v>248</v>
      </c>
      <c r="M933" s="6" t="b">
        <v>1</v>
      </c>
      <c r="N933" s="2" t="s">
        <v>3258</v>
      </c>
      <c r="O933" s="2" t="s">
        <v>250</v>
      </c>
      <c r="P933" s="2" t="s">
        <v>49</v>
      </c>
      <c r="Q933" s="2" t="s">
        <v>251</v>
      </c>
      <c r="R933" s="2" t="s">
        <v>252</v>
      </c>
      <c r="S933" s="5">
        <v>8.55783147E8</v>
      </c>
      <c r="T933" s="2" t="s">
        <v>3259</v>
      </c>
      <c r="U933" s="2" t="s">
        <v>253</v>
      </c>
      <c r="V933" s="2" t="s">
        <v>254</v>
      </c>
      <c r="W933" s="2" t="s">
        <v>3607</v>
      </c>
      <c r="X933" s="2" t="s">
        <v>3261</v>
      </c>
      <c r="Y933" s="2" t="s">
        <v>3262</v>
      </c>
    </row>
    <row r="934">
      <c r="A934" s="1" t="b">
        <v>0</v>
      </c>
      <c r="B934" s="1"/>
      <c r="C934" s="1" t="s">
        <v>243</v>
      </c>
      <c r="D934" s="1"/>
      <c r="E934" s="1" t="s">
        <v>244</v>
      </c>
      <c r="F934" s="1"/>
      <c r="G934" s="2" t="s">
        <v>245</v>
      </c>
      <c r="H934" s="5">
        <v>2.0</v>
      </c>
      <c r="I934" s="4" t="s">
        <v>3640</v>
      </c>
      <c r="J934" s="2" t="s">
        <v>3641</v>
      </c>
      <c r="K934" s="5">
        <v>1.0</v>
      </c>
      <c r="L934" s="2" t="s">
        <v>248</v>
      </c>
      <c r="M934" s="6" t="b">
        <v>1</v>
      </c>
      <c r="N934" s="2" t="s">
        <v>249</v>
      </c>
      <c r="O934" s="2" t="s">
        <v>250</v>
      </c>
      <c r="P934" s="2" t="s">
        <v>49</v>
      </c>
      <c r="Q934" s="2" t="s">
        <v>251</v>
      </c>
      <c r="R934" s="2" t="s">
        <v>252</v>
      </c>
      <c r="S934" s="5">
        <v>8.35572687E8</v>
      </c>
      <c r="T934" s="2" t="s">
        <v>112</v>
      </c>
      <c r="U934" s="2" t="s">
        <v>253</v>
      </c>
      <c r="V934" s="2" t="s">
        <v>254</v>
      </c>
      <c r="W934" s="2" t="s">
        <v>3607</v>
      </c>
      <c r="X934" s="2" t="s">
        <v>256</v>
      </c>
      <c r="Y934" s="2" t="s">
        <v>257</v>
      </c>
    </row>
    <row r="935">
      <c r="A935" s="1" t="b">
        <v>0</v>
      </c>
      <c r="B935" s="1"/>
      <c r="C935" s="1" t="s">
        <v>243</v>
      </c>
      <c r="D935" s="1"/>
      <c r="E935" s="1" t="s">
        <v>244</v>
      </c>
      <c r="F935" s="1"/>
      <c r="G935" s="2" t="s">
        <v>245</v>
      </c>
      <c r="H935" s="5">
        <v>2.0</v>
      </c>
      <c r="I935" s="4" t="s">
        <v>3642</v>
      </c>
      <c r="J935" s="2" t="s">
        <v>3643</v>
      </c>
      <c r="K935" s="5">
        <v>1.0</v>
      </c>
      <c r="L935" s="2" t="s">
        <v>248</v>
      </c>
      <c r="M935" s="6" t="b">
        <v>1</v>
      </c>
      <c r="N935" s="2" t="s">
        <v>249</v>
      </c>
      <c r="O935" s="2" t="s">
        <v>250</v>
      </c>
      <c r="P935" s="2" t="s">
        <v>49</v>
      </c>
      <c r="Q935" s="2" t="s">
        <v>251</v>
      </c>
      <c r="R935" s="2" t="s">
        <v>252</v>
      </c>
      <c r="S935" s="5">
        <v>8.55332601E8</v>
      </c>
      <c r="T935" s="2" t="s">
        <v>112</v>
      </c>
      <c r="U935" s="2" t="s">
        <v>253</v>
      </c>
      <c r="V935" s="2" t="s">
        <v>254</v>
      </c>
      <c r="W935" s="2" t="s">
        <v>3607</v>
      </c>
      <c r="X935" s="2" t="s">
        <v>256</v>
      </c>
      <c r="Y935" s="2" t="s">
        <v>257</v>
      </c>
    </row>
    <row r="936">
      <c r="A936" s="1" t="b">
        <v>0</v>
      </c>
      <c r="B936" s="1"/>
      <c r="C936" s="1" t="s">
        <v>243</v>
      </c>
      <c r="D936" s="1"/>
      <c r="E936" s="1" t="s">
        <v>244</v>
      </c>
      <c r="F936" s="1"/>
      <c r="G936" s="2" t="s">
        <v>245</v>
      </c>
      <c r="H936" s="5">
        <v>2.0</v>
      </c>
      <c r="I936" s="4" t="s">
        <v>3644</v>
      </c>
      <c r="J936" s="2" t="s">
        <v>3645</v>
      </c>
      <c r="K936" s="5">
        <v>2.0</v>
      </c>
      <c r="L936" s="2" t="s">
        <v>248</v>
      </c>
      <c r="M936" s="6" t="b">
        <v>1</v>
      </c>
      <c r="N936" s="2" t="s">
        <v>2106</v>
      </c>
      <c r="O936" s="2" t="s">
        <v>263</v>
      </c>
      <c r="P936" s="2" t="s">
        <v>49</v>
      </c>
      <c r="Q936" s="2" t="s">
        <v>251</v>
      </c>
      <c r="R936" s="2" t="s">
        <v>252</v>
      </c>
      <c r="S936" s="5">
        <v>8.39239569E8</v>
      </c>
      <c r="T936" s="2" t="s">
        <v>293</v>
      </c>
      <c r="U936" s="2" t="s">
        <v>253</v>
      </c>
      <c r="V936" s="2" t="s">
        <v>244</v>
      </c>
      <c r="W936" s="2" t="s">
        <v>3607</v>
      </c>
      <c r="X936" s="2" t="s">
        <v>3646</v>
      </c>
      <c r="Y936" s="2" t="s">
        <v>265</v>
      </c>
    </row>
    <row r="937">
      <c r="A937" s="1" t="b">
        <v>0</v>
      </c>
      <c r="B937" s="1"/>
      <c r="C937" s="1"/>
      <c r="D937" s="1"/>
      <c r="E937" s="1" t="s">
        <v>244</v>
      </c>
      <c r="F937" s="1"/>
      <c r="G937" s="2" t="s">
        <v>245</v>
      </c>
      <c r="H937" s="2"/>
      <c r="I937" s="4" t="s">
        <v>3647</v>
      </c>
      <c r="J937" s="2" t="s">
        <v>3648</v>
      </c>
      <c r="K937" s="5">
        <v>2.0</v>
      </c>
      <c r="L937" s="2" t="s">
        <v>248</v>
      </c>
      <c r="M937" s="6" t="b">
        <v>1</v>
      </c>
      <c r="N937" s="2" t="s">
        <v>2074</v>
      </c>
      <c r="O937" s="2" t="s">
        <v>263</v>
      </c>
      <c r="P937" s="2" t="s">
        <v>49</v>
      </c>
      <c r="Q937" s="2" t="s">
        <v>251</v>
      </c>
      <c r="R937" s="2" t="s">
        <v>252</v>
      </c>
      <c r="S937" s="5">
        <v>8.52955642E8</v>
      </c>
      <c r="T937" s="3"/>
      <c r="U937" s="2" t="s">
        <v>253</v>
      </c>
      <c r="V937" s="2" t="s">
        <v>244</v>
      </c>
      <c r="W937" s="2" t="s">
        <v>3607</v>
      </c>
      <c r="X937" s="2" t="s">
        <v>3649</v>
      </c>
      <c r="Y937" s="2" t="s">
        <v>265</v>
      </c>
    </row>
    <row r="938">
      <c r="A938" s="1" t="b">
        <v>0</v>
      </c>
      <c r="B938" s="1"/>
      <c r="C938" s="1"/>
      <c r="D938" s="1"/>
      <c r="E938" s="1" t="s">
        <v>244</v>
      </c>
      <c r="F938" s="1"/>
      <c r="G938" s="2" t="s">
        <v>245</v>
      </c>
      <c r="H938" s="2"/>
      <c r="I938" s="4" t="s">
        <v>3650</v>
      </c>
      <c r="J938" s="2" t="s">
        <v>3651</v>
      </c>
      <c r="K938" s="5">
        <v>2.0</v>
      </c>
      <c r="L938" s="2" t="s">
        <v>248</v>
      </c>
      <c r="M938" s="6" t="b">
        <v>1</v>
      </c>
      <c r="N938" s="2" t="s">
        <v>268</v>
      </c>
      <c r="O938" s="2" t="s">
        <v>263</v>
      </c>
      <c r="P938" s="2" t="s">
        <v>49</v>
      </c>
      <c r="Q938" s="2" t="s">
        <v>251</v>
      </c>
      <c r="R938" s="2" t="s">
        <v>252</v>
      </c>
      <c r="S938" s="5">
        <v>8.35572687E8</v>
      </c>
      <c r="T938" s="7"/>
      <c r="U938" s="2" t="s">
        <v>253</v>
      </c>
      <c r="V938" s="2" t="s">
        <v>244</v>
      </c>
      <c r="W938" s="2" t="s">
        <v>3607</v>
      </c>
      <c r="X938" s="2" t="s">
        <v>3652</v>
      </c>
      <c r="Y938" s="2" t="s">
        <v>265</v>
      </c>
    </row>
    <row r="939">
      <c r="A939" s="1" t="b">
        <v>0</v>
      </c>
      <c r="B939" s="1"/>
      <c r="C939" s="1"/>
      <c r="D939" s="1"/>
      <c r="E939" s="1" t="s">
        <v>244</v>
      </c>
      <c r="F939" s="1"/>
      <c r="G939" s="2" t="s">
        <v>245</v>
      </c>
      <c r="H939" s="2"/>
      <c r="I939" s="4" t="s">
        <v>3653</v>
      </c>
      <c r="J939" s="2" t="s">
        <v>3654</v>
      </c>
      <c r="K939" s="5">
        <v>2.0</v>
      </c>
      <c r="L939" s="2" t="s">
        <v>248</v>
      </c>
      <c r="M939" s="6" t="b">
        <v>1</v>
      </c>
      <c r="N939" s="2" t="s">
        <v>268</v>
      </c>
      <c r="O939" s="2" t="s">
        <v>263</v>
      </c>
      <c r="P939" s="2" t="s">
        <v>49</v>
      </c>
      <c r="Q939" s="2" t="s">
        <v>251</v>
      </c>
      <c r="R939" s="2" t="s">
        <v>252</v>
      </c>
      <c r="S939" s="5">
        <v>8.3559675E8</v>
      </c>
      <c r="T939" s="7"/>
      <c r="U939" s="2" t="s">
        <v>253</v>
      </c>
      <c r="V939" s="2" t="s">
        <v>244</v>
      </c>
      <c r="W939" s="2" t="s">
        <v>3607</v>
      </c>
      <c r="X939" s="2" t="s">
        <v>3655</v>
      </c>
      <c r="Y939" s="2" t="s">
        <v>265</v>
      </c>
    </row>
    <row r="940">
      <c r="A940" s="1" t="b">
        <v>0</v>
      </c>
      <c r="B940" s="1"/>
      <c r="C940" s="1"/>
      <c r="D940" s="1"/>
      <c r="E940" s="1" t="s">
        <v>244</v>
      </c>
      <c r="F940" s="1"/>
      <c r="G940" s="2" t="s">
        <v>245</v>
      </c>
      <c r="H940" s="2"/>
      <c r="I940" s="4" t="s">
        <v>3656</v>
      </c>
      <c r="J940" s="2" t="s">
        <v>3657</v>
      </c>
      <c r="K940" s="5">
        <v>2.0</v>
      </c>
      <c r="L940" s="2" t="s">
        <v>248</v>
      </c>
      <c r="M940" s="6" t="b">
        <v>1</v>
      </c>
      <c r="N940" s="2" t="s">
        <v>268</v>
      </c>
      <c r="O940" s="2" t="s">
        <v>263</v>
      </c>
      <c r="P940" s="2" t="s">
        <v>49</v>
      </c>
      <c r="Q940" s="2" t="s">
        <v>251</v>
      </c>
      <c r="R940" s="2" t="s">
        <v>252</v>
      </c>
      <c r="S940" s="5">
        <v>8.35611255E8</v>
      </c>
      <c r="T940" s="7"/>
      <c r="U940" s="2" t="s">
        <v>253</v>
      </c>
      <c r="V940" s="2" t="s">
        <v>244</v>
      </c>
      <c r="W940" s="2" t="s">
        <v>3607</v>
      </c>
      <c r="X940" s="2" t="s">
        <v>3658</v>
      </c>
      <c r="Y940" s="2" t="s">
        <v>265</v>
      </c>
    </row>
    <row r="941">
      <c r="A941" s="1" t="b">
        <v>0</v>
      </c>
      <c r="B941" s="1"/>
      <c r="C941" s="1"/>
      <c r="D941" s="1"/>
      <c r="E941" s="1" t="s">
        <v>244</v>
      </c>
      <c r="F941" s="1"/>
      <c r="G941" s="2" t="s">
        <v>245</v>
      </c>
      <c r="H941" s="2"/>
      <c r="I941" s="4" t="s">
        <v>3659</v>
      </c>
      <c r="J941" s="2" t="s">
        <v>3660</v>
      </c>
      <c r="K941" s="5">
        <v>2.0</v>
      </c>
      <c r="L941" s="2" t="s">
        <v>248</v>
      </c>
      <c r="M941" s="6" t="b">
        <v>1</v>
      </c>
      <c r="N941" s="2" t="s">
        <v>268</v>
      </c>
      <c r="O941" s="2" t="s">
        <v>263</v>
      </c>
      <c r="P941" s="2" t="s">
        <v>49</v>
      </c>
      <c r="Q941" s="2" t="s">
        <v>251</v>
      </c>
      <c r="R941" s="2" t="s">
        <v>252</v>
      </c>
      <c r="S941" s="5">
        <v>8.35615172E8</v>
      </c>
      <c r="T941" s="3"/>
      <c r="U941" s="2" t="s">
        <v>253</v>
      </c>
      <c r="V941" s="2" t="s">
        <v>244</v>
      </c>
      <c r="W941" s="2" t="s">
        <v>3607</v>
      </c>
      <c r="X941" s="2" t="s">
        <v>3661</v>
      </c>
      <c r="Y941" s="2" t="s">
        <v>265</v>
      </c>
    </row>
    <row r="942">
      <c r="A942" s="1" t="b">
        <v>0</v>
      </c>
      <c r="B942" s="1"/>
      <c r="C942" s="1"/>
      <c r="D942" s="1"/>
      <c r="E942" s="1" t="s">
        <v>244</v>
      </c>
      <c r="F942" s="1"/>
      <c r="G942" s="2" t="s">
        <v>245</v>
      </c>
      <c r="H942" s="2"/>
      <c r="I942" s="4" t="s">
        <v>3662</v>
      </c>
      <c r="J942" s="2" t="s">
        <v>3663</v>
      </c>
      <c r="K942" s="5">
        <v>2.0</v>
      </c>
      <c r="L942" s="2" t="s">
        <v>248</v>
      </c>
      <c r="M942" s="6" t="b">
        <v>1</v>
      </c>
      <c r="N942" s="2" t="s">
        <v>268</v>
      </c>
      <c r="O942" s="2" t="s">
        <v>263</v>
      </c>
      <c r="P942" s="2" t="s">
        <v>49</v>
      </c>
      <c r="Q942" s="2" t="s">
        <v>251</v>
      </c>
      <c r="R942" s="2" t="s">
        <v>252</v>
      </c>
      <c r="S942" s="5">
        <v>8.356318E8</v>
      </c>
      <c r="T942" s="3"/>
      <c r="U942" s="2" t="s">
        <v>253</v>
      </c>
      <c r="V942" s="2" t="s">
        <v>244</v>
      </c>
      <c r="W942" s="2" t="s">
        <v>3607</v>
      </c>
      <c r="X942" s="2" t="s">
        <v>3664</v>
      </c>
      <c r="Y942" s="2" t="s">
        <v>265</v>
      </c>
    </row>
    <row r="943">
      <c r="A943" s="1" t="b">
        <v>0</v>
      </c>
      <c r="B943" s="1"/>
      <c r="C943" s="1"/>
      <c r="D943" s="1"/>
      <c r="E943" s="1" t="s">
        <v>244</v>
      </c>
      <c r="F943" s="1"/>
      <c r="G943" s="2" t="s">
        <v>245</v>
      </c>
      <c r="H943" s="2"/>
      <c r="I943" s="4" t="s">
        <v>3665</v>
      </c>
      <c r="J943" s="2" t="s">
        <v>3666</v>
      </c>
      <c r="K943" s="5">
        <v>2.0</v>
      </c>
      <c r="L943" s="2" t="s">
        <v>248</v>
      </c>
      <c r="M943" s="6" t="b">
        <v>1</v>
      </c>
      <c r="N943" s="2" t="s">
        <v>268</v>
      </c>
      <c r="O943" s="2" t="s">
        <v>263</v>
      </c>
      <c r="P943" s="2" t="s">
        <v>49</v>
      </c>
      <c r="Q943" s="2" t="s">
        <v>251</v>
      </c>
      <c r="R943" s="2" t="s">
        <v>252</v>
      </c>
      <c r="S943" s="5">
        <v>8.35648767E8</v>
      </c>
      <c r="T943" s="3"/>
      <c r="U943" s="2" t="s">
        <v>253</v>
      </c>
      <c r="V943" s="2" t="s">
        <v>244</v>
      </c>
      <c r="W943" s="2" t="s">
        <v>3607</v>
      </c>
      <c r="X943" s="2" t="s">
        <v>3667</v>
      </c>
      <c r="Y943" s="2" t="s">
        <v>265</v>
      </c>
    </row>
    <row r="944">
      <c r="A944" s="1" t="b">
        <v>0</v>
      </c>
      <c r="B944" s="1"/>
      <c r="C944" s="1"/>
      <c r="D944" s="1"/>
      <c r="E944" s="1" t="s">
        <v>244</v>
      </c>
      <c r="F944" s="1"/>
      <c r="G944" s="2" t="s">
        <v>245</v>
      </c>
      <c r="H944" s="2"/>
      <c r="I944" s="4" t="s">
        <v>3668</v>
      </c>
      <c r="J944" s="2" t="s">
        <v>3669</v>
      </c>
      <c r="K944" s="5">
        <v>2.0</v>
      </c>
      <c r="L944" s="2" t="s">
        <v>248</v>
      </c>
      <c r="M944" s="6" t="b">
        <v>1</v>
      </c>
      <c r="N944" s="2" t="s">
        <v>268</v>
      </c>
      <c r="O944" s="2" t="s">
        <v>263</v>
      </c>
      <c r="P944" s="2" t="s">
        <v>49</v>
      </c>
      <c r="Q944" s="2" t="s">
        <v>251</v>
      </c>
      <c r="R944" s="2" t="s">
        <v>252</v>
      </c>
      <c r="S944" s="5">
        <v>8.35667511E8</v>
      </c>
      <c r="T944" s="3"/>
      <c r="U944" s="2" t="s">
        <v>253</v>
      </c>
      <c r="V944" s="2" t="s">
        <v>244</v>
      </c>
      <c r="W944" s="2" t="s">
        <v>3607</v>
      </c>
      <c r="X944" s="2" t="s">
        <v>3670</v>
      </c>
      <c r="Y944" s="2" t="s">
        <v>265</v>
      </c>
    </row>
    <row r="945">
      <c r="A945" s="1" t="b">
        <v>0</v>
      </c>
      <c r="B945" s="1"/>
      <c r="C945" s="1"/>
      <c r="D945" s="1"/>
      <c r="E945" s="1" t="s">
        <v>244</v>
      </c>
      <c r="F945" s="1"/>
      <c r="G945" s="2" t="s">
        <v>245</v>
      </c>
      <c r="H945" s="2"/>
      <c r="I945" s="4" t="s">
        <v>3671</v>
      </c>
      <c r="J945" s="2" t="s">
        <v>3672</v>
      </c>
      <c r="K945" s="5">
        <v>2.0</v>
      </c>
      <c r="L945" s="2" t="s">
        <v>248</v>
      </c>
      <c r="M945" s="6" t="b">
        <v>1</v>
      </c>
      <c r="N945" s="2" t="s">
        <v>268</v>
      </c>
      <c r="O945" s="2" t="s">
        <v>263</v>
      </c>
      <c r="P945" s="2" t="s">
        <v>49</v>
      </c>
      <c r="Q945" s="2" t="s">
        <v>251</v>
      </c>
      <c r="R945" s="2" t="s">
        <v>252</v>
      </c>
      <c r="S945" s="5">
        <v>8.35673569E8</v>
      </c>
      <c r="T945" s="3"/>
      <c r="U945" s="2" t="s">
        <v>253</v>
      </c>
      <c r="V945" s="2" t="s">
        <v>244</v>
      </c>
      <c r="W945" s="2" t="s">
        <v>3607</v>
      </c>
      <c r="X945" s="2" t="s">
        <v>3673</v>
      </c>
      <c r="Y945" s="2" t="s">
        <v>265</v>
      </c>
    </row>
    <row r="946">
      <c r="A946" s="1" t="b">
        <v>0</v>
      </c>
      <c r="B946" s="1"/>
      <c r="C946" s="1"/>
      <c r="D946" s="1"/>
      <c r="E946" s="1" t="s">
        <v>244</v>
      </c>
      <c r="F946" s="1"/>
      <c r="G946" s="2" t="s">
        <v>245</v>
      </c>
      <c r="H946" s="2"/>
      <c r="I946" s="4" t="s">
        <v>3674</v>
      </c>
      <c r="J946" s="2" t="s">
        <v>3675</v>
      </c>
      <c r="K946" s="5">
        <v>2.0</v>
      </c>
      <c r="L946" s="2" t="s">
        <v>248</v>
      </c>
      <c r="M946" s="6" t="b">
        <v>1</v>
      </c>
      <c r="N946" s="2" t="s">
        <v>268</v>
      </c>
      <c r="O946" s="2" t="s">
        <v>263</v>
      </c>
      <c r="P946" s="2" t="s">
        <v>49</v>
      </c>
      <c r="Q946" s="2" t="s">
        <v>251</v>
      </c>
      <c r="R946" s="2" t="s">
        <v>252</v>
      </c>
      <c r="S946" s="5">
        <v>8.35674226E8</v>
      </c>
      <c r="T946" s="7"/>
      <c r="U946" s="2" t="s">
        <v>253</v>
      </c>
      <c r="V946" s="2" t="s">
        <v>244</v>
      </c>
      <c r="W946" s="2" t="s">
        <v>3607</v>
      </c>
      <c r="X946" s="2" t="s">
        <v>3676</v>
      </c>
      <c r="Y946" s="2" t="s">
        <v>265</v>
      </c>
    </row>
    <row r="947">
      <c r="A947" s="1" t="b">
        <v>0</v>
      </c>
      <c r="B947" s="1"/>
      <c r="C947" s="1"/>
      <c r="D947" s="1"/>
      <c r="E947" s="1" t="s">
        <v>244</v>
      </c>
      <c r="F947" s="1"/>
      <c r="G947" s="2" t="s">
        <v>245</v>
      </c>
      <c r="H947" s="2"/>
      <c r="I947" s="4" t="s">
        <v>3677</v>
      </c>
      <c r="J947" s="2" t="s">
        <v>3678</v>
      </c>
      <c r="K947" s="5">
        <v>2.0</v>
      </c>
      <c r="L947" s="2" t="s">
        <v>248</v>
      </c>
      <c r="M947" s="6" t="b">
        <v>1</v>
      </c>
      <c r="N947" s="2" t="s">
        <v>268</v>
      </c>
      <c r="O947" s="2" t="s">
        <v>263</v>
      </c>
      <c r="P947" s="2" t="s">
        <v>49</v>
      </c>
      <c r="Q947" s="2" t="s">
        <v>251</v>
      </c>
      <c r="R947" s="2" t="s">
        <v>252</v>
      </c>
      <c r="S947" s="5">
        <v>8.35699648E8</v>
      </c>
      <c r="T947" s="7"/>
      <c r="U947" s="2" t="s">
        <v>253</v>
      </c>
      <c r="V947" s="2" t="s">
        <v>244</v>
      </c>
      <c r="W947" s="2" t="s">
        <v>3607</v>
      </c>
      <c r="X947" s="2" t="s">
        <v>3679</v>
      </c>
      <c r="Y947" s="2" t="s">
        <v>265</v>
      </c>
    </row>
    <row r="948">
      <c r="A948" s="1" t="b">
        <v>0</v>
      </c>
      <c r="B948" s="1"/>
      <c r="C948" s="1"/>
      <c r="D948" s="1"/>
      <c r="E948" s="1" t="s">
        <v>244</v>
      </c>
      <c r="F948" s="1"/>
      <c r="G948" s="2" t="s">
        <v>245</v>
      </c>
      <c r="H948" s="2"/>
      <c r="I948" s="4" t="s">
        <v>3680</v>
      </c>
      <c r="J948" s="2" t="s">
        <v>3681</v>
      </c>
      <c r="K948" s="5">
        <v>2.0</v>
      </c>
      <c r="L948" s="2" t="s">
        <v>248</v>
      </c>
      <c r="M948" s="6" t="b">
        <v>1</v>
      </c>
      <c r="N948" s="2" t="s">
        <v>268</v>
      </c>
      <c r="O948" s="2" t="s">
        <v>263</v>
      </c>
      <c r="P948" s="2" t="s">
        <v>49</v>
      </c>
      <c r="Q948" s="2" t="s">
        <v>251</v>
      </c>
      <c r="R948" s="2" t="s">
        <v>252</v>
      </c>
      <c r="S948" s="5">
        <v>8.35857228E8</v>
      </c>
      <c r="T948" s="3"/>
      <c r="U948" s="2" t="s">
        <v>253</v>
      </c>
      <c r="V948" s="2" t="s">
        <v>244</v>
      </c>
      <c r="W948" s="2" t="s">
        <v>3607</v>
      </c>
      <c r="X948" s="2" t="s">
        <v>3682</v>
      </c>
      <c r="Y948" s="2" t="s">
        <v>265</v>
      </c>
    </row>
    <row r="949">
      <c r="A949" s="1" t="b">
        <v>0</v>
      </c>
      <c r="B949" s="1"/>
      <c r="C949" s="1"/>
      <c r="D949" s="1"/>
      <c r="E949" s="1" t="s">
        <v>244</v>
      </c>
      <c r="F949" s="1"/>
      <c r="G949" s="2" t="s">
        <v>245</v>
      </c>
      <c r="H949" s="2"/>
      <c r="I949" s="4" t="s">
        <v>3683</v>
      </c>
      <c r="J949" s="2" t="s">
        <v>3684</v>
      </c>
      <c r="K949" s="5">
        <v>2.0</v>
      </c>
      <c r="L949" s="2" t="s">
        <v>248</v>
      </c>
      <c r="M949" s="6" t="b">
        <v>1</v>
      </c>
      <c r="N949" s="2" t="s">
        <v>268</v>
      </c>
      <c r="O949" s="2" t="s">
        <v>263</v>
      </c>
      <c r="P949" s="2" t="s">
        <v>49</v>
      </c>
      <c r="Q949" s="2" t="s">
        <v>251</v>
      </c>
      <c r="R949" s="2" t="s">
        <v>252</v>
      </c>
      <c r="S949" s="5">
        <v>8.3585953E8</v>
      </c>
      <c r="T949" s="3"/>
      <c r="U949" s="2" t="s">
        <v>253</v>
      </c>
      <c r="V949" s="2" t="s">
        <v>244</v>
      </c>
      <c r="W949" s="2" t="s">
        <v>3607</v>
      </c>
      <c r="X949" s="2" t="s">
        <v>3685</v>
      </c>
      <c r="Y949" s="2" t="s">
        <v>265</v>
      </c>
    </row>
    <row r="950">
      <c r="A950" s="1" t="b">
        <v>0</v>
      </c>
      <c r="B950" s="1"/>
      <c r="C950" s="1"/>
      <c r="D950" s="1"/>
      <c r="E950" s="1" t="s">
        <v>244</v>
      </c>
      <c r="F950" s="1"/>
      <c r="G950" s="2" t="s">
        <v>245</v>
      </c>
      <c r="H950" s="2"/>
      <c r="I950" s="4" t="s">
        <v>3686</v>
      </c>
      <c r="J950" s="2" t="s">
        <v>3687</v>
      </c>
      <c r="K950" s="5">
        <v>2.0</v>
      </c>
      <c r="L950" s="2" t="s">
        <v>248</v>
      </c>
      <c r="M950" s="6" t="b">
        <v>1</v>
      </c>
      <c r="N950" s="2" t="s">
        <v>268</v>
      </c>
      <c r="O950" s="2" t="s">
        <v>263</v>
      </c>
      <c r="P950" s="2" t="s">
        <v>49</v>
      </c>
      <c r="Q950" s="2" t="s">
        <v>251</v>
      </c>
      <c r="R950" s="2" t="s">
        <v>252</v>
      </c>
      <c r="S950" s="5">
        <v>8.39239569E8</v>
      </c>
      <c r="T950" s="2" t="s">
        <v>293</v>
      </c>
      <c r="U950" s="2" t="s">
        <v>253</v>
      </c>
      <c r="V950" s="2" t="s">
        <v>244</v>
      </c>
      <c r="W950" s="2" t="s">
        <v>3607</v>
      </c>
      <c r="X950" s="2" t="s">
        <v>3688</v>
      </c>
      <c r="Y950" s="2" t="s">
        <v>265</v>
      </c>
    </row>
    <row r="951">
      <c r="A951" s="1" t="b">
        <v>0</v>
      </c>
      <c r="B951" s="1"/>
      <c r="C951" s="1"/>
      <c r="D951" s="1"/>
      <c r="E951" s="1" t="s">
        <v>244</v>
      </c>
      <c r="F951" s="1"/>
      <c r="G951" s="2" t="s">
        <v>245</v>
      </c>
      <c r="H951" s="2"/>
      <c r="I951" s="4" t="s">
        <v>3689</v>
      </c>
      <c r="J951" s="2" t="s">
        <v>3690</v>
      </c>
      <c r="K951" s="5">
        <v>2.0</v>
      </c>
      <c r="L951" s="2" t="s">
        <v>248</v>
      </c>
      <c r="M951" s="6" t="b">
        <v>1</v>
      </c>
      <c r="N951" s="2" t="s">
        <v>268</v>
      </c>
      <c r="O951" s="2" t="s">
        <v>263</v>
      </c>
      <c r="P951" s="2" t="s">
        <v>49</v>
      </c>
      <c r="Q951" s="2" t="s">
        <v>251</v>
      </c>
      <c r="R951" s="2" t="s">
        <v>252</v>
      </c>
      <c r="S951" s="5">
        <v>8.52671126E8</v>
      </c>
      <c r="T951" s="3"/>
      <c r="U951" s="2" t="s">
        <v>253</v>
      </c>
      <c r="V951" s="2" t="s">
        <v>244</v>
      </c>
      <c r="W951" s="2" t="s">
        <v>3607</v>
      </c>
      <c r="X951" s="2" t="s">
        <v>3691</v>
      </c>
      <c r="Y951" s="2" t="s">
        <v>265</v>
      </c>
    </row>
    <row r="952">
      <c r="A952" s="1" t="b">
        <v>0</v>
      </c>
      <c r="B952" s="1"/>
      <c r="C952" s="1"/>
      <c r="D952" s="1"/>
      <c r="E952" s="1" t="s">
        <v>244</v>
      </c>
      <c r="F952" s="1"/>
      <c r="G952" s="2" t="s">
        <v>245</v>
      </c>
      <c r="H952" s="2"/>
      <c r="I952" s="4" t="s">
        <v>3692</v>
      </c>
      <c r="J952" s="2" t="s">
        <v>3693</v>
      </c>
      <c r="K952" s="5">
        <v>2.0</v>
      </c>
      <c r="L952" s="2" t="s">
        <v>248</v>
      </c>
      <c r="M952" s="6" t="b">
        <v>1</v>
      </c>
      <c r="N952" s="2" t="s">
        <v>268</v>
      </c>
      <c r="O952" s="2" t="s">
        <v>263</v>
      </c>
      <c r="P952" s="2" t="s">
        <v>49</v>
      </c>
      <c r="Q952" s="2" t="s">
        <v>251</v>
      </c>
      <c r="R952" s="2" t="s">
        <v>252</v>
      </c>
      <c r="S952" s="5">
        <v>8.52701727E8</v>
      </c>
      <c r="T952" s="3"/>
      <c r="U952" s="2" t="s">
        <v>253</v>
      </c>
      <c r="V952" s="2" t="s">
        <v>244</v>
      </c>
      <c r="W952" s="2" t="s">
        <v>3607</v>
      </c>
      <c r="X952" s="2" t="s">
        <v>3694</v>
      </c>
      <c r="Y952" s="2" t="s">
        <v>265</v>
      </c>
    </row>
    <row r="953">
      <c r="A953" s="1" t="b">
        <v>0</v>
      </c>
      <c r="B953" s="1"/>
      <c r="C953" s="1"/>
      <c r="D953" s="1"/>
      <c r="E953" s="1" t="s">
        <v>244</v>
      </c>
      <c r="F953" s="1"/>
      <c r="G953" s="2" t="s">
        <v>245</v>
      </c>
      <c r="H953" s="2"/>
      <c r="I953" s="4" t="s">
        <v>3695</v>
      </c>
      <c r="J953" s="2" t="s">
        <v>3696</v>
      </c>
      <c r="K953" s="5">
        <v>2.0</v>
      </c>
      <c r="L953" s="2" t="s">
        <v>248</v>
      </c>
      <c r="M953" s="6" t="b">
        <v>1</v>
      </c>
      <c r="N953" s="2" t="s">
        <v>268</v>
      </c>
      <c r="O953" s="2" t="s">
        <v>263</v>
      </c>
      <c r="P953" s="2" t="s">
        <v>49</v>
      </c>
      <c r="Q953" s="2" t="s">
        <v>251</v>
      </c>
      <c r="R953" s="2" t="s">
        <v>252</v>
      </c>
      <c r="S953" s="5">
        <v>8.52947311E8</v>
      </c>
      <c r="T953" s="3"/>
      <c r="U953" s="2" t="s">
        <v>253</v>
      </c>
      <c r="V953" s="2" t="s">
        <v>244</v>
      </c>
      <c r="W953" s="2" t="s">
        <v>3607</v>
      </c>
      <c r="X953" s="2" t="s">
        <v>3697</v>
      </c>
      <c r="Y953" s="2" t="s">
        <v>265</v>
      </c>
    </row>
    <row r="954">
      <c r="A954" s="1" t="b">
        <v>0</v>
      </c>
      <c r="B954" s="1"/>
      <c r="C954" s="1"/>
      <c r="D954" s="1"/>
      <c r="E954" s="1" t="s">
        <v>244</v>
      </c>
      <c r="F954" s="1"/>
      <c r="G954" s="2" t="s">
        <v>245</v>
      </c>
      <c r="H954" s="2"/>
      <c r="I954" s="4" t="s">
        <v>3698</v>
      </c>
      <c r="J954" s="2" t="s">
        <v>3699</v>
      </c>
      <c r="K954" s="5">
        <v>2.0</v>
      </c>
      <c r="L954" s="2" t="s">
        <v>248</v>
      </c>
      <c r="M954" s="6" t="b">
        <v>1</v>
      </c>
      <c r="N954" s="2" t="s">
        <v>268</v>
      </c>
      <c r="O954" s="2" t="s">
        <v>263</v>
      </c>
      <c r="P954" s="2" t="s">
        <v>49</v>
      </c>
      <c r="Q954" s="2" t="s">
        <v>251</v>
      </c>
      <c r="R954" s="2" t="s">
        <v>252</v>
      </c>
      <c r="S954" s="5">
        <v>8.55332601E8</v>
      </c>
      <c r="T954" s="2" t="s">
        <v>293</v>
      </c>
      <c r="U954" s="2" t="s">
        <v>253</v>
      </c>
      <c r="V954" s="2" t="s">
        <v>244</v>
      </c>
      <c r="W954" s="2" t="s">
        <v>3607</v>
      </c>
      <c r="X954" s="2" t="s">
        <v>3700</v>
      </c>
      <c r="Y954" s="2" t="s">
        <v>265</v>
      </c>
    </row>
    <row r="955">
      <c r="A955" s="1" t="b">
        <v>0</v>
      </c>
      <c r="B955" s="1"/>
      <c r="C955" s="1"/>
      <c r="D955" s="1"/>
      <c r="E955" s="1" t="s">
        <v>244</v>
      </c>
      <c r="F955" s="1"/>
      <c r="G955" s="2" t="s">
        <v>245</v>
      </c>
      <c r="H955" s="2"/>
      <c r="I955" s="4" t="s">
        <v>3701</v>
      </c>
      <c r="J955" s="2" t="s">
        <v>3702</v>
      </c>
      <c r="K955" s="5">
        <v>2.0</v>
      </c>
      <c r="L955" s="2" t="s">
        <v>248</v>
      </c>
      <c r="M955" s="6" t="b">
        <v>1</v>
      </c>
      <c r="N955" s="2" t="s">
        <v>268</v>
      </c>
      <c r="O955" s="2" t="s">
        <v>263</v>
      </c>
      <c r="P955" s="2" t="s">
        <v>49</v>
      </c>
      <c r="Q955" s="2" t="s">
        <v>251</v>
      </c>
      <c r="R955" s="2" t="s">
        <v>252</v>
      </c>
      <c r="S955" s="5">
        <v>8.55354446E8</v>
      </c>
      <c r="T955" s="2" t="s">
        <v>293</v>
      </c>
      <c r="U955" s="2" t="s">
        <v>253</v>
      </c>
      <c r="V955" s="2" t="s">
        <v>244</v>
      </c>
      <c r="W955" s="2" t="s">
        <v>3607</v>
      </c>
      <c r="X955" s="2" t="s">
        <v>3703</v>
      </c>
      <c r="Y955" s="2" t="s">
        <v>265</v>
      </c>
    </row>
    <row r="956">
      <c r="A956" s="1" t="b">
        <v>0</v>
      </c>
      <c r="B956" s="1"/>
      <c r="C956" s="1"/>
      <c r="D956" s="1"/>
      <c r="E956" s="1" t="s">
        <v>244</v>
      </c>
      <c r="F956" s="1"/>
      <c r="G956" s="2" t="s">
        <v>245</v>
      </c>
      <c r="H956" s="2"/>
      <c r="I956" s="4" t="s">
        <v>3704</v>
      </c>
      <c r="J956" s="2" t="s">
        <v>3705</v>
      </c>
      <c r="K956" s="5">
        <v>2.0</v>
      </c>
      <c r="L956" s="2" t="s">
        <v>248</v>
      </c>
      <c r="M956" s="6" t="b">
        <v>1</v>
      </c>
      <c r="N956" s="2" t="s">
        <v>268</v>
      </c>
      <c r="O956" s="2" t="s">
        <v>263</v>
      </c>
      <c r="P956" s="2" t="s">
        <v>49</v>
      </c>
      <c r="Q956" s="2" t="s">
        <v>251</v>
      </c>
      <c r="R956" s="2" t="s">
        <v>252</v>
      </c>
      <c r="S956" s="5">
        <v>8.55460302E8</v>
      </c>
      <c r="T956" s="2" t="s">
        <v>293</v>
      </c>
      <c r="U956" s="2" t="s">
        <v>253</v>
      </c>
      <c r="V956" s="2" t="s">
        <v>244</v>
      </c>
      <c r="W956" s="2" t="s">
        <v>3607</v>
      </c>
      <c r="X956" s="2" t="s">
        <v>3706</v>
      </c>
      <c r="Y956" s="2" t="s">
        <v>265</v>
      </c>
    </row>
    <row r="957">
      <c r="A957" s="1" t="b">
        <v>0</v>
      </c>
      <c r="B957" s="1"/>
      <c r="C957" s="1"/>
      <c r="D957" s="1"/>
      <c r="E957" s="1" t="s">
        <v>244</v>
      </c>
      <c r="F957" s="1"/>
      <c r="G957" s="2" t="s">
        <v>245</v>
      </c>
      <c r="H957" s="2"/>
      <c r="I957" s="4" t="s">
        <v>3707</v>
      </c>
      <c r="J957" s="2" t="s">
        <v>3708</v>
      </c>
      <c r="K957" s="5">
        <v>2.0</v>
      </c>
      <c r="L957" s="2" t="s">
        <v>248</v>
      </c>
      <c r="M957" s="6" t="b">
        <v>1</v>
      </c>
      <c r="N957" s="2" t="s">
        <v>268</v>
      </c>
      <c r="O957" s="2" t="s">
        <v>263</v>
      </c>
      <c r="P957" s="2" t="s">
        <v>49</v>
      </c>
      <c r="Q957" s="2" t="s">
        <v>251</v>
      </c>
      <c r="R957" s="2" t="s">
        <v>252</v>
      </c>
      <c r="S957" s="5">
        <v>8.55481765E8</v>
      </c>
      <c r="T957" s="2" t="s">
        <v>293</v>
      </c>
      <c r="U957" s="2" t="s">
        <v>253</v>
      </c>
      <c r="V957" s="2" t="s">
        <v>244</v>
      </c>
      <c r="W957" s="2" t="s">
        <v>3607</v>
      </c>
      <c r="X957" s="2" t="s">
        <v>3709</v>
      </c>
      <c r="Y957" s="2" t="s">
        <v>265</v>
      </c>
    </row>
    <row r="958">
      <c r="A958" s="1" t="b">
        <v>0</v>
      </c>
      <c r="B958" s="1"/>
      <c r="C958" s="1"/>
      <c r="D958" s="1"/>
      <c r="E958" s="1" t="s">
        <v>244</v>
      </c>
      <c r="F958" s="1"/>
      <c r="G958" s="2" t="s">
        <v>245</v>
      </c>
      <c r="H958" s="2"/>
      <c r="I958" s="4" t="s">
        <v>3710</v>
      </c>
      <c r="J958" s="2" t="s">
        <v>3711</v>
      </c>
      <c r="K958" s="5">
        <v>2.0</v>
      </c>
      <c r="L958" s="2" t="s">
        <v>248</v>
      </c>
      <c r="M958" s="6" t="b">
        <v>1</v>
      </c>
      <c r="N958" s="2" t="s">
        <v>268</v>
      </c>
      <c r="O958" s="2" t="s">
        <v>263</v>
      </c>
      <c r="P958" s="2" t="s">
        <v>49</v>
      </c>
      <c r="Q958" s="2" t="s">
        <v>251</v>
      </c>
      <c r="R958" s="2" t="s">
        <v>252</v>
      </c>
      <c r="S958" s="5">
        <v>8.55488261E8</v>
      </c>
      <c r="T958" s="2" t="s">
        <v>293</v>
      </c>
      <c r="U958" s="2" t="s">
        <v>253</v>
      </c>
      <c r="V958" s="2" t="s">
        <v>244</v>
      </c>
      <c r="W958" s="2" t="s">
        <v>3607</v>
      </c>
      <c r="X958" s="2" t="s">
        <v>3712</v>
      </c>
      <c r="Y958" s="2" t="s">
        <v>265</v>
      </c>
    </row>
    <row r="959">
      <c r="A959" s="1" t="b">
        <v>0</v>
      </c>
      <c r="B959" s="1"/>
      <c r="C959" s="1"/>
      <c r="D959" s="1"/>
      <c r="E959" s="1" t="s">
        <v>244</v>
      </c>
      <c r="F959" s="1"/>
      <c r="G959" s="2" t="s">
        <v>245</v>
      </c>
      <c r="H959" s="2"/>
      <c r="I959" s="4" t="s">
        <v>3713</v>
      </c>
      <c r="J959" s="2" t="s">
        <v>3714</v>
      </c>
      <c r="K959" s="5">
        <v>2.0</v>
      </c>
      <c r="L959" s="2" t="s">
        <v>248</v>
      </c>
      <c r="M959" s="6" t="b">
        <v>1</v>
      </c>
      <c r="N959" s="2" t="s">
        <v>268</v>
      </c>
      <c r="O959" s="2" t="s">
        <v>263</v>
      </c>
      <c r="P959" s="2" t="s">
        <v>49</v>
      </c>
      <c r="Q959" s="2" t="s">
        <v>251</v>
      </c>
      <c r="R959" s="2" t="s">
        <v>252</v>
      </c>
      <c r="S959" s="5">
        <v>8.55540802E8</v>
      </c>
      <c r="T959" s="2" t="s">
        <v>293</v>
      </c>
      <c r="U959" s="2" t="s">
        <v>253</v>
      </c>
      <c r="V959" s="2" t="s">
        <v>244</v>
      </c>
      <c r="W959" s="2" t="s">
        <v>3607</v>
      </c>
      <c r="X959" s="2" t="s">
        <v>3715</v>
      </c>
      <c r="Y959" s="2" t="s">
        <v>265</v>
      </c>
    </row>
    <row r="960">
      <c r="A960" s="1" t="b">
        <v>0</v>
      </c>
      <c r="B960" s="1"/>
      <c r="C960" s="1"/>
      <c r="D960" s="1"/>
      <c r="E960" s="1" t="s">
        <v>244</v>
      </c>
      <c r="F960" s="1"/>
      <c r="G960" s="2" t="s">
        <v>245</v>
      </c>
      <c r="H960" s="2"/>
      <c r="I960" s="4" t="s">
        <v>3716</v>
      </c>
      <c r="J960" s="2" t="s">
        <v>3717</v>
      </c>
      <c r="K960" s="5">
        <v>2.0</v>
      </c>
      <c r="L960" s="2" t="s">
        <v>248</v>
      </c>
      <c r="M960" s="6" t="b">
        <v>1</v>
      </c>
      <c r="N960" s="2" t="s">
        <v>268</v>
      </c>
      <c r="O960" s="2" t="s">
        <v>263</v>
      </c>
      <c r="P960" s="2" t="s">
        <v>49</v>
      </c>
      <c r="Q960" s="2" t="s">
        <v>251</v>
      </c>
      <c r="R960" s="2" t="s">
        <v>252</v>
      </c>
      <c r="S960" s="5">
        <v>8.55760595E8</v>
      </c>
      <c r="T960" s="2" t="s">
        <v>293</v>
      </c>
      <c r="U960" s="2" t="s">
        <v>253</v>
      </c>
      <c r="V960" s="2" t="s">
        <v>244</v>
      </c>
      <c r="W960" s="2" t="s">
        <v>3607</v>
      </c>
      <c r="X960" s="2" t="s">
        <v>3718</v>
      </c>
      <c r="Y960" s="2" t="s">
        <v>265</v>
      </c>
    </row>
    <row r="961">
      <c r="A961" s="1" t="b">
        <v>0</v>
      </c>
      <c r="B961" s="1"/>
      <c r="C961" s="1"/>
      <c r="D961" s="1"/>
      <c r="E961" s="1" t="s">
        <v>244</v>
      </c>
      <c r="F961" s="1"/>
      <c r="G961" s="2" t="s">
        <v>245</v>
      </c>
      <c r="H961" s="2"/>
      <c r="I961" s="4" t="s">
        <v>3719</v>
      </c>
      <c r="J961" s="2" t="s">
        <v>3720</v>
      </c>
      <c r="K961" s="5">
        <v>2.0</v>
      </c>
      <c r="L961" s="2" t="s">
        <v>248</v>
      </c>
      <c r="M961" s="6" t="b">
        <v>1</v>
      </c>
      <c r="N961" s="2" t="s">
        <v>268</v>
      </c>
      <c r="O961" s="2" t="s">
        <v>263</v>
      </c>
      <c r="P961" s="2" t="s">
        <v>49</v>
      </c>
      <c r="Q961" s="2" t="s">
        <v>251</v>
      </c>
      <c r="R961" s="2" t="s">
        <v>252</v>
      </c>
      <c r="S961" s="5">
        <v>8.55783147E8</v>
      </c>
      <c r="T961" s="2" t="s">
        <v>293</v>
      </c>
      <c r="U961" s="2" t="s">
        <v>253</v>
      </c>
      <c r="V961" s="2" t="s">
        <v>244</v>
      </c>
      <c r="W961" s="2" t="s">
        <v>3607</v>
      </c>
      <c r="X961" s="2" t="s">
        <v>3721</v>
      </c>
      <c r="Y961" s="2" t="s">
        <v>265</v>
      </c>
    </row>
    <row r="962">
      <c r="A962" s="1" t="b">
        <v>0</v>
      </c>
      <c r="B962" s="1"/>
      <c r="C962" s="1" t="s">
        <v>243</v>
      </c>
      <c r="D962" s="1"/>
      <c r="E962" s="1" t="s">
        <v>367</v>
      </c>
      <c r="F962" s="1"/>
      <c r="G962" s="2" t="s">
        <v>27</v>
      </c>
      <c r="H962" s="5">
        <v>1.0</v>
      </c>
      <c r="I962" s="4" t="s">
        <v>3722</v>
      </c>
      <c r="J962" s="2" t="s">
        <v>3723</v>
      </c>
      <c r="K962" s="5">
        <v>1.0</v>
      </c>
      <c r="L962" s="2" t="s">
        <v>46</v>
      </c>
      <c r="M962" s="6" t="b">
        <v>1</v>
      </c>
      <c r="N962" s="2" t="s">
        <v>3724</v>
      </c>
      <c r="O962" s="2" t="s">
        <v>48</v>
      </c>
      <c r="P962" s="2" t="s">
        <v>49</v>
      </c>
      <c r="Q962" s="2" t="s">
        <v>50</v>
      </c>
      <c r="R962" s="2" t="s">
        <v>35</v>
      </c>
      <c r="S962" s="2" t="s">
        <v>3725</v>
      </c>
      <c r="T962" s="2" t="s">
        <v>3726</v>
      </c>
      <c r="U962" s="2" t="s">
        <v>253</v>
      </c>
      <c r="V962" s="2" t="s">
        <v>372</v>
      </c>
      <c r="W962" s="2" t="s">
        <v>3727</v>
      </c>
      <c r="X962" s="2" t="s">
        <v>3728</v>
      </c>
      <c r="Y962" s="2" t="s">
        <v>3729</v>
      </c>
    </row>
    <row r="963">
      <c r="A963" s="1" t="b">
        <v>0</v>
      </c>
      <c r="B963" s="1"/>
      <c r="C963" s="1" t="s">
        <v>243</v>
      </c>
      <c r="D963" s="1"/>
      <c r="E963" s="1" t="s">
        <v>367</v>
      </c>
      <c r="F963" s="1"/>
      <c r="G963" s="2" t="s">
        <v>27</v>
      </c>
      <c r="H963" s="5">
        <v>6.0</v>
      </c>
      <c r="I963" s="4" t="s">
        <v>3730</v>
      </c>
      <c r="J963" s="2" t="s">
        <v>3731</v>
      </c>
      <c r="K963" s="5">
        <v>1.0</v>
      </c>
      <c r="L963" s="2" t="s">
        <v>46</v>
      </c>
      <c r="M963" s="6" t="b">
        <v>1</v>
      </c>
      <c r="N963" s="2" t="s">
        <v>3724</v>
      </c>
      <c r="O963" s="2" t="s">
        <v>48</v>
      </c>
      <c r="P963" s="2" t="s">
        <v>49</v>
      </c>
      <c r="Q963" s="2" t="s">
        <v>50</v>
      </c>
      <c r="R963" s="2" t="s">
        <v>35</v>
      </c>
      <c r="S963" s="2" t="s">
        <v>3732</v>
      </c>
      <c r="T963" s="2" t="s">
        <v>3733</v>
      </c>
      <c r="U963" s="2" t="s">
        <v>253</v>
      </c>
      <c r="V963" s="2" t="s">
        <v>372</v>
      </c>
      <c r="W963" s="2" t="s">
        <v>3734</v>
      </c>
      <c r="X963" s="2" t="s">
        <v>3728</v>
      </c>
      <c r="Y963" s="2" t="s">
        <v>3729</v>
      </c>
    </row>
    <row r="964">
      <c r="A964" s="1" t="b">
        <v>0</v>
      </c>
      <c r="B964" s="1" t="s">
        <v>25</v>
      </c>
      <c r="C964" s="1"/>
      <c r="D964" s="1" t="s">
        <v>26</v>
      </c>
      <c r="E964" s="1" t="s">
        <v>43</v>
      </c>
      <c r="F964" s="1"/>
      <c r="G964" s="2" t="s">
        <v>27</v>
      </c>
      <c r="H964" s="3"/>
      <c r="I964" s="4" t="s">
        <v>3735</v>
      </c>
      <c r="J964" s="2" t="s">
        <v>3736</v>
      </c>
      <c r="K964" s="5">
        <v>1.0</v>
      </c>
      <c r="L964" s="2" t="s">
        <v>46</v>
      </c>
      <c r="M964" s="6" t="b">
        <v>1</v>
      </c>
      <c r="N964" s="2" t="s">
        <v>127</v>
      </c>
      <c r="O964" s="2" t="s">
        <v>48</v>
      </c>
      <c r="P964" s="2" t="s">
        <v>49</v>
      </c>
      <c r="Q964" s="2" t="s">
        <v>50</v>
      </c>
      <c r="R964" s="2" t="s">
        <v>35</v>
      </c>
      <c r="S964" s="2" t="s">
        <v>3737</v>
      </c>
      <c r="T964" s="2" t="s">
        <v>3738</v>
      </c>
      <c r="U964" s="2" t="s">
        <v>38</v>
      </c>
      <c r="V964" s="2" t="s">
        <v>100</v>
      </c>
      <c r="W964" s="2" t="s">
        <v>3739</v>
      </c>
      <c r="X964" s="2" t="s">
        <v>131</v>
      </c>
      <c r="Y964" s="2" t="s">
        <v>132</v>
      </c>
    </row>
    <row r="965">
      <c r="A965" s="1" t="b">
        <v>0</v>
      </c>
      <c r="B965" s="1" t="s">
        <v>25</v>
      </c>
      <c r="C965" s="1"/>
      <c r="D965" s="1" t="s">
        <v>141</v>
      </c>
      <c r="E965" s="1"/>
      <c r="F965" s="1" t="b">
        <v>1</v>
      </c>
      <c r="G965" s="2" t="s">
        <v>27</v>
      </c>
      <c r="H965" s="3"/>
      <c r="I965" s="4" t="s">
        <v>3740</v>
      </c>
      <c r="J965" s="2" t="s">
        <v>3741</v>
      </c>
      <c r="K965" s="5">
        <v>1.0</v>
      </c>
      <c r="L965" s="2" t="s">
        <v>65</v>
      </c>
      <c r="M965" s="6" t="b">
        <v>1</v>
      </c>
      <c r="N965" s="2" t="s">
        <v>66</v>
      </c>
      <c r="O965" s="2" t="s">
        <v>67</v>
      </c>
      <c r="P965" s="2" t="s">
        <v>68</v>
      </c>
      <c r="Q965" s="2" t="s">
        <v>69</v>
      </c>
      <c r="R965" s="2" t="s">
        <v>35</v>
      </c>
      <c r="S965" s="2" t="s">
        <v>3742</v>
      </c>
      <c r="T965" s="2" t="s">
        <v>37</v>
      </c>
      <c r="U965" s="2" t="s">
        <v>38</v>
      </c>
      <c r="V965" s="2" t="s">
        <v>146</v>
      </c>
      <c r="W965" s="2" t="s">
        <v>3743</v>
      </c>
      <c r="X965" s="2" t="s">
        <v>72</v>
      </c>
      <c r="Y965" s="2" t="s">
        <v>73</v>
      </c>
    </row>
    <row r="966">
      <c r="A966" s="1" t="b">
        <v>0</v>
      </c>
      <c r="B966" s="1"/>
      <c r="C966" s="1"/>
      <c r="D966" s="1"/>
      <c r="E966" s="1"/>
      <c r="F966" s="1" t="b">
        <v>1</v>
      </c>
      <c r="G966" s="2" t="s">
        <v>27</v>
      </c>
      <c r="H966" s="3"/>
      <c r="I966" s="4" t="s">
        <v>3744</v>
      </c>
      <c r="J966" s="2" t="s">
        <v>3745</v>
      </c>
      <c r="K966" s="5">
        <v>1.0</v>
      </c>
      <c r="L966" s="2" t="s">
        <v>65</v>
      </c>
      <c r="M966" s="6" t="b">
        <v>1</v>
      </c>
      <c r="N966" s="2" t="s">
        <v>66</v>
      </c>
      <c r="O966" s="2" t="s">
        <v>67</v>
      </c>
      <c r="P966" s="2" t="s">
        <v>68</v>
      </c>
      <c r="Q966" s="2" t="s">
        <v>69</v>
      </c>
      <c r="R966" s="2" t="s">
        <v>35</v>
      </c>
      <c r="S966" s="2" t="s">
        <v>3746</v>
      </c>
      <c r="T966" s="2" t="s">
        <v>37</v>
      </c>
      <c r="U966" s="2" t="s">
        <v>38</v>
      </c>
      <c r="V966" s="2" t="s">
        <v>78</v>
      </c>
      <c r="W966" s="2" t="s">
        <v>3747</v>
      </c>
      <c r="X966" s="2" t="s">
        <v>72</v>
      </c>
      <c r="Y966" s="2" t="s">
        <v>73</v>
      </c>
    </row>
    <row r="967">
      <c r="A967" s="1" t="b">
        <v>0</v>
      </c>
      <c r="B967" s="1"/>
      <c r="C967" s="1"/>
      <c r="D967" s="1"/>
      <c r="E967" s="1"/>
      <c r="F967" s="1"/>
      <c r="G967" s="2" t="s">
        <v>27</v>
      </c>
      <c r="H967" s="3"/>
      <c r="I967" s="4" t="s">
        <v>3748</v>
      </c>
      <c r="J967" s="2" t="s">
        <v>3749</v>
      </c>
      <c r="K967" s="5">
        <v>1.0</v>
      </c>
      <c r="L967" s="2" t="s">
        <v>84</v>
      </c>
      <c r="M967" s="6" t="b">
        <v>1</v>
      </c>
      <c r="N967" s="2" t="s">
        <v>176</v>
      </c>
      <c r="O967" s="2" t="s">
        <v>67</v>
      </c>
      <c r="P967" s="2" t="s">
        <v>33</v>
      </c>
      <c r="Q967" s="2" t="s">
        <v>86</v>
      </c>
      <c r="R967" s="2" t="s">
        <v>35</v>
      </c>
      <c r="S967" s="2" t="s">
        <v>3750</v>
      </c>
      <c r="T967" s="2" t="s">
        <v>37</v>
      </c>
      <c r="U967" s="2" t="s">
        <v>38</v>
      </c>
      <c r="V967" s="2" t="s">
        <v>78</v>
      </c>
      <c r="W967" s="2" t="s">
        <v>3751</v>
      </c>
      <c r="X967" s="2" t="s">
        <v>179</v>
      </c>
      <c r="Y967" s="2" t="s">
        <v>180</v>
      </c>
    </row>
    <row r="968">
      <c r="A968" s="1" t="b">
        <v>0</v>
      </c>
      <c r="B968" s="1"/>
      <c r="C968" s="1"/>
      <c r="D968" s="1"/>
      <c r="E968" s="1"/>
      <c r="F968" s="1" t="b">
        <v>1</v>
      </c>
      <c r="G968" s="2" t="s">
        <v>27</v>
      </c>
      <c r="H968" s="3"/>
      <c r="I968" s="4" t="s">
        <v>3752</v>
      </c>
      <c r="J968" s="2" t="s">
        <v>3753</v>
      </c>
      <c r="K968" s="5">
        <v>1.0</v>
      </c>
      <c r="L968" s="2" t="s">
        <v>65</v>
      </c>
      <c r="M968" s="6" t="b">
        <v>1</v>
      </c>
      <c r="N968" s="2" t="s">
        <v>66</v>
      </c>
      <c r="O968" s="2" t="s">
        <v>67</v>
      </c>
      <c r="P968" s="2" t="s">
        <v>68</v>
      </c>
      <c r="Q968" s="2" t="s">
        <v>69</v>
      </c>
      <c r="R968" s="2" t="s">
        <v>35</v>
      </c>
      <c r="S968" s="2" t="s">
        <v>3754</v>
      </c>
      <c r="T968" s="2" t="s">
        <v>37</v>
      </c>
      <c r="U968" s="2" t="s">
        <v>38</v>
      </c>
      <c r="V968" s="2" t="s">
        <v>78</v>
      </c>
      <c r="W968" s="2" t="s">
        <v>3755</v>
      </c>
      <c r="X968" s="2" t="s">
        <v>72</v>
      </c>
      <c r="Y968" s="2" t="s">
        <v>73</v>
      </c>
    </row>
    <row r="969">
      <c r="A969" s="1" t="b">
        <v>0</v>
      </c>
      <c r="B969" s="1"/>
      <c r="C969" s="1"/>
      <c r="D969" s="1"/>
      <c r="E969" s="1"/>
      <c r="F969" s="1" t="b">
        <v>1</v>
      </c>
      <c r="G969" s="2" t="s">
        <v>27</v>
      </c>
      <c r="H969" s="3"/>
      <c r="I969" s="4" t="s">
        <v>3756</v>
      </c>
      <c r="J969" s="2" t="s">
        <v>3757</v>
      </c>
      <c r="K969" s="5">
        <v>1.0</v>
      </c>
      <c r="L969" s="2" t="s">
        <v>65</v>
      </c>
      <c r="M969" s="6" t="b">
        <v>1</v>
      </c>
      <c r="N969" s="2" t="s">
        <v>233</v>
      </c>
      <c r="O969" s="2" t="s">
        <v>67</v>
      </c>
      <c r="P969" s="2" t="s">
        <v>68</v>
      </c>
      <c r="Q969" s="2" t="s">
        <v>69</v>
      </c>
      <c r="R969" s="2" t="s">
        <v>3758</v>
      </c>
      <c r="S969" s="2" t="s">
        <v>3759</v>
      </c>
      <c r="T969" s="7"/>
      <c r="U969" s="2" t="s">
        <v>38</v>
      </c>
      <c r="V969" s="2" t="s">
        <v>78</v>
      </c>
      <c r="W969" s="2" t="s">
        <v>3755</v>
      </c>
      <c r="X969" s="2" t="s">
        <v>237</v>
      </c>
      <c r="Y969" s="2" t="s">
        <v>73</v>
      </c>
    </row>
    <row r="970">
      <c r="A970" s="1" t="b">
        <v>0</v>
      </c>
      <c r="B970" s="1" t="s">
        <v>25</v>
      </c>
      <c r="C970" s="1"/>
      <c r="D970" s="1" t="s">
        <v>26</v>
      </c>
      <c r="E970" s="1"/>
      <c r="F970" s="1" t="b">
        <v>1</v>
      </c>
      <c r="G970" s="2" t="s">
        <v>27</v>
      </c>
      <c r="H970" s="3"/>
      <c r="I970" s="4" t="s">
        <v>3760</v>
      </c>
      <c r="J970" s="2" t="s">
        <v>3761</v>
      </c>
      <c r="K970" s="5">
        <v>1.0</v>
      </c>
      <c r="L970" s="2" t="s">
        <v>65</v>
      </c>
      <c r="M970" s="6" t="b">
        <v>1</v>
      </c>
      <c r="N970" s="2" t="s">
        <v>66</v>
      </c>
      <c r="O970" s="2" t="s">
        <v>67</v>
      </c>
      <c r="P970" s="2" t="s">
        <v>68</v>
      </c>
      <c r="Q970" s="2" t="s">
        <v>69</v>
      </c>
      <c r="R970" s="2" t="s">
        <v>35</v>
      </c>
      <c r="S970" s="2" t="s">
        <v>3762</v>
      </c>
      <c r="T970" s="2" t="s">
        <v>37</v>
      </c>
      <c r="U970" s="2" t="s">
        <v>38</v>
      </c>
      <c r="V970" s="2" t="s">
        <v>39</v>
      </c>
      <c r="W970" s="2" t="s">
        <v>3763</v>
      </c>
      <c r="X970" s="2" t="s">
        <v>72</v>
      </c>
      <c r="Y970" s="2" t="s">
        <v>73</v>
      </c>
    </row>
    <row r="971">
      <c r="A971" s="1" t="b">
        <v>0</v>
      </c>
      <c r="B971" s="1" t="s">
        <v>25</v>
      </c>
      <c r="C971" s="1"/>
      <c r="D971" s="1" t="s">
        <v>26</v>
      </c>
      <c r="E971" s="1"/>
      <c r="F971" s="1"/>
      <c r="G971" s="2" t="s">
        <v>27</v>
      </c>
      <c r="H971" s="3"/>
      <c r="I971" s="4" t="s">
        <v>3764</v>
      </c>
      <c r="J971" s="2" t="s">
        <v>3765</v>
      </c>
      <c r="K971" s="5">
        <v>1.0</v>
      </c>
      <c r="L971" s="2" t="s">
        <v>30</v>
      </c>
      <c r="M971" s="6" t="b">
        <v>1</v>
      </c>
      <c r="N971" s="2" t="s">
        <v>31</v>
      </c>
      <c r="O971" s="2" t="s">
        <v>32</v>
      </c>
      <c r="P971" s="2" t="s">
        <v>33</v>
      </c>
      <c r="Q971" s="2" t="s">
        <v>34</v>
      </c>
      <c r="R971" s="2" t="s">
        <v>35</v>
      </c>
      <c r="S971" s="2" t="s">
        <v>3766</v>
      </c>
      <c r="T971" s="2" t="s">
        <v>37</v>
      </c>
      <c r="U971" s="2" t="s">
        <v>38</v>
      </c>
      <c r="V971" s="2" t="s">
        <v>39</v>
      </c>
      <c r="W971" s="2" t="s">
        <v>3767</v>
      </c>
      <c r="X971" s="2" t="s">
        <v>41</v>
      </c>
      <c r="Y971" s="2" t="s">
        <v>42</v>
      </c>
    </row>
    <row r="972">
      <c r="A972" s="1" t="b">
        <v>0</v>
      </c>
      <c r="B972" s="1" t="s">
        <v>25</v>
      </c>
      <c r="C972" s="1"/>
      <c r="D972" s="1" t="s">
        <v>26</v>
      </c>
      <c r="E972" s="1"/>
      <c r="F972" s="1"/>
      <c r="G972" s="2" t="s">
        <v>27</v>
      </c>
      <c r="H972" s="3"/>
      <c r="I972" s="4" t="s">
        <v>3768</v>
      </c>
      <c r="J972" s="2" t="s">
        <v>3769</v>
      </c>
      <c r="K972" s="5">
        <v>1.0</v>
      </c>
      <c r="L972" s="2" t="s">
        <v>30</v>
      </c>
      <c r="M972" s="6" t="b">
        <v>1</v>
      </c>
      <c r="N972" s="2" t="s">
        <v>31</v>
      </c>
      <c r="O972" s="2" t="s">
        <v>32</v>
      </c>
      <c r="P972" s="2" t="s">
        <v>33</v>
      </c>
      <c r="Q972" s="2" t="s">
        <v>34</v>
      </c>
      <c r="R972" s="2" t="s">
        <v>35</v>
      </c>
      <c r="S972" s="2" t="s">
        <v>3770</v>
      </c>
      <c r="T972" s="2" t="s">
        <v>37</v>
      </c>
      <c r="U972" s="2" t="s">
        <v>38</v>
      </c>
      <c r="V972" s="2" t="s">
        <v>39</v>
      </c>
      <c r="W972" s="2" t="s">
        <v>3771</v>
      </c>
      <c r="X972" s="2" t="s">
        <v>41</v>
      </c>
      <c r="Y972" s="2" t="s">
        <v>42</v>
      </c>
    </row>
    <row r="973">
      <c r="A973" s="1" t="b">
        <v>0</v>
      </c>
      <c r="B973" s="1" t="s">
        <v>25</v>
      </c>
      <c r="C973" s="1"/>
      <c r="D973" s="1" t="s">
        <v>26</v>
      </c>
      <c r="E973" s="1"/>
      <c r="F973" s="1"/>
      <c r="G973" s="2" t="s">
        <v>27</v>
      </c>
      <c r="H973" s="3"/>
      <c r="I973" s="4" t="s">
        <v>3772</v>
      </c>
      <c r="J973" s="2" t="s">
        <v>3773</v>
      </c>
      <c r="K973" s="5">
        <v>1.0</v>
      </c>
      <c r="L973" s="2" t="s">
        <v>30</v>
      </c>
      <c r="M973" s="6" t="b">
        <v>1</v>
      </c>
      <c r="N973" s="2" t="s">
        <v>3774</v>
      </c>
      <c r="O973" s="2" t="s">
        <v>32</v>
      </c>
      <c r="P973" s="2" t="s">
        <v>33</v>
      </c>
      <c r="Q973" s="2" t="s">
        <v>34</v>
      </c>
      <c r="R973" s="2" t="s">
        <v>35</v>
      </c>
      <c r="S973" s="2" t="s">
        <v>3775</v>
      </c>
      <c r="T973" s="2" t="s">
        <v>37</v>
      </c>
      <c r="U973" s="2" t="s">
        <v>38</v>
      </c>
      <c r="V973" s="2" t="s">
        <v>39</v>
      </c>
      <c r="W973" s="2" t="s">
        <v>3776</v>
      </c>
      <c r="X973" s="2" t="s">
        <v>3777</v>
      </c>
      <c r="Y973" s="2" t="s">
        <v>42</v>
      </c>
    </row>
    <row r="974">
      <c r="A974" s="1" t="b">
        <v>0</v>
      </c>
      <c r="B974" s="1" t="s">
        <v>25</v>
      </c>
      <c r="C974" s="1"/>
      <c r="D974" s="1" t="s">
        <v>141</v>
      </c>
      <c r="E974" s="1"/>
      <c r="F974" s="1"/>
      <c r="G974" s="2" t="s">
        <v>27</v>
      </c>
      <c r="H974" s="3"/>
      <c r="I974" s="4" t="s">
        <v>3778</v>
      </c>
      <c r="J974" s="2" t="s">
        <v>3779</v>
      </c>
      <c r="K974" s="5">
        <v>1.0</v>
      </c>
      <c r="L974" s="2" t="s">
        <v>30</v>
      </c>
      <c r="M974" s="6" t="b">
        <v>1</v>
      </c>
      <c r="N974" s="2" t="s">
        <v>31</v>
      </c>
      <c r="O974" s="2" t="s">
        <v>32</v>
      </c>
      <c r="P974" s="2" t="s">
        <v>33</v>
      </c>
      <c r="Q974" s="2" t="s">
        <v>34</v>
      </c>
      <c r="R974" s="2" t="s">
        <v>35</v>
      </c>
      <c r="S974" s="2" t="s">
        <v>3780</v>
      </c>
      <c r="T974" s="2" t="s">
        <v>37</v>
      </c>
      <c r="U974" s="2" t="s">
        <v>38</v>
      </c>
      <c r="V974" s="2" t="s">
        <v>146</v>
      </c>
      <c r="W974" s="2" t="s">
        <v>3781</v>
      </c>
      <c r="X974" s="2" t="s">
        <v>41</v>
      </c>
      <c r="Y974" s="2" t="s">
        <v>42</v>
      </c>
    </row>
    <row r="975">
      <c r="A975" s="1" t="b">
        <v>0</v>
      </c>
      <c r="B975" s="1" t="s">
        <v>25</v>
      </c>
      <c r="C975" s="1"/>
      <c r="D975" s="1" t="s">
        <v>141</v>
      </c>
      <c r="E975" s="1"/>
      <c r="F975" s="1"/>
      <c r="G975" s="2" t="s">
        <v>27</v>
      </c>
      <c r="H975" s="3"/>
      <c r="I975" s="4" t="s">
        <v>3782</v>
      </c>
      <c r="J975" s="2" t="s">
        <v>3783</v>
      </c>
      <c r="K975" s="5">
        <v>1.0</v>
      </c>
      <c r="L975" s="2" t="s">
        <v>30</v>
      </c>
      <c r="M975" s="6" t="b">
        <v>1</v>
      </c>
      <c r="N975" s="2" t="s">
        <v>3784</v>
      </c>
      <c r="O975" s="2" t="s">
        <v>108</v>
      </c>
      <c r="P975" s="2" t="s">
        <v>109</v>
      </c>
      <c r="Q975" s="2" t="s">
        <v>34</v>
      </c>
      <c r="R975" s="2" t="s">
        <v>35</v>
      </c>
      <c r="S975" s="2" t="s">
        <v>3785</v>
      </c>
      <c r="U975" s="2" t="s">
        <v>38</v>
      </c>
      <c r="V975" s="2" t="s">
        <v>146</v>
      </c>
      <c r="W975" s="2" t="s">
        <v>3786</v>
      </c>
      <c r="X975" s="2" t="s">
        <v>3785</v>
      </c>
      <c r="Y975" s="2" t="s">
        <v>114</v>
      </c>
    </row>
    <row r="976">
      <c r="A976" s="1" t="b">
        <v>0</v>
      </c>
      <c r="B976" s="1"/>
      <c r="C976" s="1" t="s">
        <v>243</v>
      </c>
      <c r="D976" s="1"/>
      <c r="E976" s="1" t="s">
        <v>244</v>
      </c>
      <c r="F976" s="1"/>
      <c r="G976" s="2" t="s">
        <v>245</v>
      </c>
      <c r="H976" s="5">
        <v>1.0</v>
      </c>
      <c r="I976" s="4" t="s">
        <v>3787</v>
      </c>
      <c r="J976" s="2" t="s">
        <v>3788</v>
      </c>
      <c r="K976" s="5">
        <v>1.0</v>
      </c>
      <c r="L976" s="2" t="s">
        <v>248</v>
      </c>
      <c r="M976" s="6" t="b">
        <v>1</v>
      </c>
      <c r="N976" s="2" t="s">
        <v>3258</v>
      </c>
      <c r="O976" s="2" t="s">
        <v>250</v>
      </c>
      <c r="P976" s="2" t="s">
        <v>49</v>
      </c>
      <c r="Q976" s="2" t="s">
        <v>251</v>
      </c>
      <c r="R976" s="2" t="s">
        <v>252</v>
      </c>
      <c r="S976" s="5">
        <v>6.56933853E8</v>
      </c>
      <c r="T976" s="2" t="s">
        <v>3259</v>
      </c>
      <c r="U976" s="2" t="s">
        <v>253</v>
      </c>
      <c r="V976" s="2" t="s">
        <v>254</v>
      </c>
      <c r="W976" s="2" t="s">
        <v>3789</v>
      </c>
      <c r="X976" s="2" t="s">
        <v>3261</v>
      </c>
      <c r="Y976" s="2" t="s">
        <v>3262</v>
      </c>
    </row>
    <row r="977">
      <c r="A977" s="1" t="b">
        <v>0</v>
      </c>
      <c r="B977" s="1"/>
      <c r="C977" s="1"/>
      <c r="D977" s="1"/>
      <c r="E977" s="1" t="s">
        <v>244</v>
      </c>
      <c r="F977" s="1"/>
      <c r="G977" s="2" t="s">
        <v>245</v>
      </c>
      <c r="H977" s="2"/>
      <c r="I977" s="4" t="s">
        <v>3790</v>
      </c>
      <c r="J977" s="2" t="s">
        <v>3791</v>
      </c>
      <c r="K977" s="5">
        <v>2.0</v>
      </c>
      <c r="L977" s="2" t="s">
        <v>248</v>
      </c>
      <c r="M977" s="6" t="b">
        <v>1</v>
      </c>
      <c r="N977" s="2" t="s">
        <v>268</v>
      </c>
      <c r="O977" s="2" t="s">
        <v>263</v>
      </c>
      <c r="P977" s="2" t="s">
        <v>49</v>
      </c>
      <c r="Q977" s="2" t="s">
        <v>251</v>
      </c>
      <c r="R977" s="2" t="s">
        <v>252</v>
      </c>
      <c r="S977" s="5">
        <v>6.56933853E8</v>
      </c>
      <c r="T977" s="3"/>
      <c r="U977" s="2" t="s">
        <v>253</v>
      </c>
      <c r="V977" s="2" t="s">
        <v>244</v>
      </c>
      <c r="W977" s="2" t="s">
        <v>3789</v>
      </c>
      <c r="X977" s="2" t="s">
        <v>3792</v>
      </c>
      <c r="Y977" s="2" t="s">
        <v>265</v>
      </c>
    </row>
    <row r="978">
      <c r="A978" s="1" t="b">
        <v>0</v>
      </c>
      <c r="B978" s="1"/>
      <c r="C978" s="1"/>
      <c r="D978" s="1"/>
      <c r="E978" s="1"/>
      <c r="F978" s="1" t="b">
        <v>1</v>
      </c>
      <c r="G978" s="2" t="s">
        <v>27</v>
      </c>
      <c r="H978" s="3"/>
      <c r="I978" s="4" t="s">
        <v>3793</v>
      </c>
      <c r="J978" s="2" t="s">
        <v>3794</v>
      </c>
      <c r="K978" s="5">
        <v>1.0</v>
      </c>
      <c r="L978" s="2" t="s">
        <v>84</v>
      </c>
      <c r="M978" s="6" t="b">
        <v>1</v>
      </c>
      <c r="N978" s="2" t="s">
        <v>85</v>
      </c>
      <c r="O978" s="2" t="s">
        <v>67</v>
      </c>
      <c r="P978" s="2" t="s">
        <v>68</v>
      </c>
      <c r="Q978" s="2" t="s">
        <v>86</v>
      </c>
      <c r="R978" s="2" t="s">
        <v>35</v>
      </c>
      <c r="S978" s="2" t="s">
        <v>3795</v>
      </c>
      <c r="T978" s="2" t="s">
        <v>37</v>
      </c>
      <c r="U978" s="2" t="s">
        <v>38</v>
      </c>
      <c r="V978" s="2" t="s">
        <v>78</v>
      </c>
      <c r="W978" s="2" t="s">
        <v>3796</v>
      </c>
      <c r="X978" s="2" t="s">
        <v>89</v>
      </c>
      <c r="Y978" s="2" t="s">
        <v>90</v>
      </c>
    </row>
    <row r="979">
      <c r="A979" s="1" t="b">
        <v>0</v>
      </c>
      <c r="B979" s="1" t="s">
        <v>25</v>
      </c>
      <c r="C979" s="1"/>
      <c r="D979" s="1" t="s">
        <v>26</v>
      </c>
      <c r="E979" s="1"/>
      <c r="F979" s="1" t="b">
        <v>1</v>
      </c>
      <c r="G979" s="2" t="s">
        <v>27</v>
      </c>
      <c r="H979" s="3"/>
      <c r="I979" s="4" t="s">
        <v>3797</v>
      </c>
      <c r="J979" s="2" t="s">
        <v>3798</v>
      </c>
      <c r="K979" s="5">
        <v>1.0</v>
      </c>
      <c r="L979" s="2" t="s">
        <v>65</v>
      </c>
      <c r="M979" s="6" t="b">
        <v>1</v>
      </c>
      <c r="N979" s="2" t="s">
        <v>162</v>
      </c>
      <c r="O979" s="2" t="s">
        <v>67</v>
      </c>
      <c r="P979" s="2" t="s">
        <v>68</v>
      </c>
      <c r="Q979" s="2" t="s">
        <v>69</v>
      </c>
      <c r="R979" s="2" t="s">
        <v>35</v>
      </c>
      <c r="S979" s="2" t="s">
        <v>3799</v>
      </c>
      <c r="T979" s="2" t="s">
        <v>112</v>
      </c>
      <c r="U979" s="2" t="s">
        <v>38</v>
      </c>
      <c r="V979" s="2" t="s">
        <v>39</v>
      </c>
      <c r="W979" s="2" t="s">
        <v>3800</v>
      </c>
      <c r="X979" s="2" t="s">
        <v>165</v>
      </c>
      <c r="Y979" s="2" t="s">
        <v>166</v>
      </c>
    </row>
    <row r="980">
      <c r="A980" s="1" t="b">
        <v>0</v>
      </c>
      <c r="B980" s="1"/>
      <c r="C980" s="1"/>
      <c r="D980" s="1"/>
      <c r="E980" s="1"/>
      <c r="F980" s="1"/>
      <c r="G980" s="2" t="s">
        <v>27</v>
      </c>
      <c r="H980" s="3"/>
      <c r="I980" s="4" t="s">
        <v>3801</v>
      </c>
      <c r="J980" s="2" t="s">
        <v>3802</v>
      </c>
      <c r="K980" s="5">
        <v>1.0</v>
      </c>
      <c r="L980" s="2" t="s">
        <v>84</v>
      </c>
      <c r="M980" s="6" t="b">
        <v>1</v>
      </c>
      <c r="N980" s="2" t="s">
        <v>169</v>
      </c>
      <c r="O980" s="2" t="s">
        <v>32</v>
      </c>
      <c r="P980" s="2" t="s">
        <v>33</v>
      </c>
      <c r="Q980" s="2" t="s">
        <v>86</v>
      </c>
      <c r="R980" s="2" t="s">
        <v>35</v>
      </c>
      <c r="S980" s="2" t="s">
        <v>3803</v>
      </c>
      <c r="T980" s="2" t="s">
        <v>37</v>
      </c>
      <c r="U980" s="2" t="s">
        <v>38</v>
      </c>
      <c r="V980" s="2" t="s">
        <v>78</v>
      </c>
      <c r="W980" s="2" t="s">
        <v>3804</v>
      </c>
      <c r="X980" s="2" t="s">
        <v>172</v>
      </c>
      <c r="Y980" s="2" t="s">
        <v>173</v>
      </c>
    </row>
    <row r="981">
      <c r="A981" s="1" t="b">
        <v>0</v>
      </c>
      <c r="B981" s="1"/>
      <c r="C981" s="1"/>
      <c r="D981" s="1"/>
      <c r="E981" s="1"/>
      <c r="F981" s="1"/>
      <c r="G981" s="2" t="s">
        <v>27</v>
      </c>
      <c r="H981" s="3"/>
      <c r="I981" s="4" t="s">
        <v>3805</v>
      </c>
      <c r="J981" s="2" t="s">
        <v>3806</v>
      </c>
      <c r="K981" s="5">
        <v>1.0</v>
      </c>
      <c r="L981" s="2" t="s">
        <v>84</v>
      </c>
      <c r="M981" s="6" t="b">
        <v>1</v>
      </c>
      <c r="N981" s="2" t="s">
        <v>460</v>
      </c>
      <c r="O981" s="2" t="s">
        <v>67</v>
      </c>
      <c r="P981" s="2" t="s">
        <v>33</v>
      </c>
      <c r="Q981" s="2" t="s">
        <v>86</v>
      </c>
      <c r="R981" s="2" t="s">
        <v>35</v>
      </c>
      <c r="S981" s="2" t="s">
        <v>3807</v>
      </c>
      <c r="T981" s="2" t="s">
        <v>37</v>
      </c>
      <c r="U981" s="2" t="s">
        <v>38</v>
      </c>
      <c r="V981" s="2" t="s">
        <v>78</v>
      </c>
      <c r="W981" s="2" t="s">
        <v>3808</v>
      </c>
      <c r="X981" s="2" t="s">
        <v>463</v>
      </c>
      <c r="Y981" s="2" t="s">
        <v>173</v>
      </c>
    </row>
    <row r="982">
      <c r="A982" s="1" t="b">
        <v>0</v>
      </c>
      <c r="B982" s="1"/>
      <c r="C982" s="1"/>
      <c r="D982" s="1"/>
      <c r="E982" s="1"/>
      <c r="F982" s="1"/>
      <c r="G982" s="2" t="s">
        <v>27</v>
      </c>
      <c r="H982" s="3"/>
      <c r="I982" s="4" t="s">
        <v>3809</v>
      </c>
      <c r="J982" s="2" t="s">
        <v>3810</v>
      </c>
      <c r="K982" s="5">
        <v>1.0</v>
      </c>
      <c r="L982" s="2" t="s">
        <v>84</v>
      </c>
      <c r="M982" s="6" t="b">
        <v>1</v>
      </c>
      <c r="N982" s="2" t="s">
        <v>460</v>
      </c>
      <c r="O982" s="2" t="s">
        <v>67</v>
      </c>
      <c r="P982" s="2" t="s">
        <v>33</v>
      </c>
      <c r="Q982" s="2" t="s">
        <v>86</v>
      </c>
      <c r="R982" s="2" t="s">
        <v>35</v>
      </c>
      <c r="S982" s="2" t="s">
        <v>3811</v>
      </c>
      <c r="T982" s="2" t="s">
        <v>37</v>
      </c>
      <c r="U982" s="2" t="s">
        <v>38</v>
      </c>
      <c r="V982" s="2" t="s">
        <v>78</v>
      </c>
      <c r="W982" s="2" t="s">
        <v>3808</v>
      </c>
      <c r="X982" s="2" t="s">
        <v>463</v>
      </c>
      <c r="Y982" s="2" t="s">
        <v>173</v>
      </c>
    </row>
    <row r="983">
      <c r="A983" s="1" t="b">
        <v>0</v>
      </c>
      <c r="B983" s="1" t="s">
        <v>25</v>
      </c>
      <c r="C983" s="1"/>
      <c r="D983" s="1" t="s">
        <v>26</v>
      </c>
      <c r="E983" s="1"/>
      <c r="F983" s="1" t="b">
        <v>1</v>
      </c>
      <c r="G983" s="2" t="s">
        <v>27</v>
      </c>
      <c r="H983" s="3"/>
      <c r="I983" s="4" t="s">
        <v>3812</v>
      </c>
      <c r="J983" s="2" t="s">
        <v>3813</v>
      </c>
      <c r="K983" s="5">
        <v>1.0</v>
      </c>
      <c r="L983" s="2" t="s">
        <v>30</v>
      </c>
      <c r="M983" s="6" t="b">
        <v>1</v>
      </c>
      <c r="N983" s="2" t="s">
        <v>3158</v>
      </c>
      <c r="O983" s="2" t="s">
        <v>67</v>
      </c>
      <c r="P983" s="2" t="s">
        <v>68</v>
      </c>
      <c r="Q983" s="2" t="s">
        <v>34</v>
      </c>
      <c r="R983" s="2" t="s">
        <v>35</v>
      </c>
      <c r="S983" s="2" t="s">
        <v>3814</v>
      </c>
      <c r="T983" s="2" t="s">
        <v>37</v>
      </c>
      <c r="U983" s="2" t="s">
        <v>38</v>
      </c>
      <c r="V983" s="2" t="s">
        <v>39</v>
      </c>
      <c r="W983" s="2" t="s">
        <v>3815</v>
      </c>
      <c r="X983" s="2" t="s">
        <v>3161</v>
      </c>
      <c r="Y983" s="2" t="s">
        <v>81</v>
      </c>
    </row>
    <row r="984">
      <c r="A984" s="1" t="b">
        <v>0</v>
      </c>
      <c r="B984" s="1"/>
      <c r="C984" s="1"/>
      <c r="D984" s="1"/>
      <c r="E984" s="1"/>
      <c r="F984" s="1"/>
      <c r="G984" s="2" t="s">
        <v>27</v>
      </c>
      <c r="H984" s="3"/>
      <c r="I984" s="4" t="s">
        <v>3816</v>
      </c>
      <c r="J984" s="2" t="s">
        <v>3817</v>
      </c>
      <c r="K984" s="5">
        <v>1.0</v>
      </c>
      <c r="L984" s="2" t="s">
        <v>84</v>
      </c>
      <c r="M984" s="6" t="b">
        <v>1</v>
      </c>
      <c r="N984" s="2" t="s">
        <v>176</v>
      </c>
      <c r="O984" s="2" t="s">
        <v>67</v>
      </c>
      <c r="P984" s="2" t="s">
        <v>33</v>
      </c>
      <c r="Q984" s="2" t="s">
        <v>86</v>
      </c>
      <c r="R984" s="2" t="s">
        <v>35</v>
      </c>
      <c r="S984" s="2" t="s">
        <v>3818</v>
      </c>
      <c r="T984" s="2" t="s">
        <v>37</v>
      </c>
      <c r="U984" s="2" t="s">
        <v>38</v>
      </c>
      <c r="V984" s="2" t="s">
        <v>78</v>
      </c>
      <c r="W984" s="2" t="s">
        <v>3819</v>
      </c>
      <c r="X984" s="2" t="s">
        <v>179</v>
      </c>
      <c r="Y984" s="2" t="s">
        <v>180</v>
      </c>
    </row>
    <row r="985">
      <c r="A985" s="1" t="b">
        <v>0</v>
      </c>
      <c r="B985" s="1"/>
      <c r="C985" s="1"/>
      <c r="D985" s="1"/>
      <c r="E985" s="1"/>
      <c r="F985" s="1"/>
      <c r="G985" s="2" t="s">
        <v>27</v>
      </c>
      <c r="H985" s="3"/>
      <c r="I985" s="4" t="s">
        <v>3820</v>
      </c>
      <c r="J985" s="2" t="s">
        <v>3821</v>
      </c>
      <c r="K985" s="5">
        <v>1.0</v>
      </c>
      <c r="L985" s="2" t="s">
        <v>84</v>
      </c>
      <c r="M985" s="6" t="b">
        <v>1</v>
      </c>
      <c r="N985" s="2" t="s">
        <v>460</v>
      </c>
      <c r="O985" s="2" t="s">
        <v>67</v>
      </c>
      <c r="P985" s="2" t="s">
        <v>33</v>
      </c>
      <c r="Q985" s="2" t="s">
        <v>86</v>
      </c>
      <c r="R985" s="2" t="s">
        <v>35</v>
      </c>
      <c r="S985" s="2" t="s">
        <v>3822</v>
      </c>
      <c r="T985" s="2" t="s">
        <v>37</v>
      </c>
      <c r="U985" s="2" t="s">
        <v>38</v>
      </c>
      <c r="V985" s="2" t="s">
        <v>78</v>
      </c>
      <c r="W985" s="2" t="s">
        <v>3823</v>
      </c>
      <c r="X985" s="2" t="s">
        <v>463</v>
      </c>
      <c r="Y985" s="2" t="s">
        <v>173</v>
      </c>
    </row>
    <row r="986">
      <c r="A986" s="1" t="b">
        <v>0</v>
      </c>
      <c r="B986" s="1"/>
      <c r="C986" s="1"/>
      <c r="D986" s="1"/>
      <c r="E986" s="1"/>
      <c r="F986" s="1"/>
      <c r="G986" s="2" t="s">
        <v>27</v>
      </c>
      <c r="H986" s="3"/>
      <c r="I986" s="4" t="s">
        <v>3824</v>
      </c>
      <c r="J986" s="2" t="s">
        <v>3825</v>
      </c>
      <c r="K986" s="5">
        <v>1.0</v>
      </c>
      <c r="L986" s="2" t="s">
        <v>84</v>
      </c>
      <c r="M986" s="6" t="b">
        <v>1</v>
      </c>
      <c r="N986" s="2" t="s">
        <v>460</v>
      </c>
      <c r="O986" s="2" t="s">
        <v>67</v>
      </c>
      <c r="P986" s="2" t="s">
        <v>33</v>
      </c>
      <c r="Q986" s="2" t="s">
        <v>86</v>
      </c>
      <c r="R986" s="2" t="s">
        <v>35</v>
      </c>
      <c r="S986" s="2" t="s">
        <v>3826</v>
      </c>
      <c r="T986" s="2" t="s">
        <v>37</v>
      </c>
      <c r="U986" s="2" t="s">
        <v>38</v>
      </c>
      <c r="V986" s="2" t="s">
        <v>78</v>
      </c>
      <c r="W986" s="2" t="s">
        <v>3823</v>
      </c>
      <c r="X986" s="2" t="s">
        <v>463</v>
      </c>
      <c r="Y986" s="2" t="s">
        <v>173</v>
      </c>
    </row>
    <row r="987">
      <c r="A987" s="1" t="b">
        <v>0</v>
      </c>
      <c r="B987" s="1"/>
      <c r="C987" s="1" t="s">
        <v>243</v>
      </c>
      <c r="D987" s="1"/>
      <c r="E987" s="1" t="s">
        <v>367</v>
      </c>
      <c r="F987" s="1"/>
      <c r="G987" s="2" t="s">
        <v>27</v>
      </c>
      <c r="H987" s="5">
        <v>3.0</v>
      </c>
      <c r="I987" s="4" t="s">
        <v>3827</v>
      </c>
      <c r="J987" s="2" t="s">
        <v>3828</v>
      </c>
      <c r="K987" s="5">
        <v>1.0</v>
      </c>
      <c r="L987" s="2" t="s">
        <v>30</v>
      </c>
      <c r="M987" s="6" t="b">
        <v>1</v>
      </c>
      <c r="N987" s="2" t="s">
        <v>370</v>
      </c>
      <c r="O987" s="2" t="s">
        <v>108</v>
      </c>
      <c r="P987" s="2" t="s">
        <v>109</v>
      </c>
      <c r="Q987" s="2" t="s">
        <v>34</v>
      </c>
      <c r="R987" s="2" t="s">
        <v>35</v>
      </c>
      <c r="S987" s="5">
        <v>192774.0</v>
      </c>
      <c r="T987" s="2" t="s">
        <v>3829</v>
      </c>
      <c r="U987" s="2" t="s">
        <v>253</v>
      </c>
      <c r="V987" s="2" t="s">
        <v>372</v>
      </c>
      <c r="W987" s="2" t="s">
        <v>3830</v>
      </c>
      <c r="X987" s="2" t="s">
        <v>374</v>
      </c>
      <c r="Y987" s="2" t="s">
        <v>375</v>
      </c>
    </row>
    <row r="988">
      <c r="A988" s="1" t="b">
        <v>0</v>
      </c>
      <c r="B988" s="1"/>
      <c r="C988" s="1" t="s">
        <v>243</v>
      </c>
      <c r="D988" s="1"/>
      <c r="E988" s="1" t="s">
        <v>244</v>
      </c>
      <c r="F988" s="1"/>
      <c r="G988" s="2" t="s">
        <v>245</v>
      </c>
      <c r="H988" s="5">
        <v>1.0</v>
      </c>
      <c r="I988" s="4" t="s">
        <v>3831</v>
      </c>
      <c r="J988" s="2" t="s">
        <v>3832</v>
      </c>
      <c r="K988" s="5">
        <v>1.0</v>
      </c>
      <c r="L988" s="2" t="s">
        <v>248</v>
      </c>
      <c r="M988" s="6" t="b">
        <v>1</v>
      </c>
      <c r="N988" s="2" t="s">
        <v>3833</v>
      </c>
      <c r="O988" s="2" t="s">
        <v>250</v>
      </c>
      <c r="P988" s="2" t="s">
        <v>49</v>
      </c>
      <c r="Q988" s="2" t="s">
        <v>251</v>
      </c>
      <c r="R988" s="2" t="s">
        <v>252</v>
      </c>
      <c r="S988" s="2" t="s">
        <v>3834</v>
      </c>
      <c r="T988" s="2" t="s">
        <v>112</v>
      </c>
      <c r="U988" s="2" t="s">
        <v>253</v>
      </c>
      <c r="V988" s="2" t="s">
        <v>254</v>
      </c>
      <c r="W988" s="2" t="s">
        <v>3835</v>
      </c>
      <c r="X988" s="2" t="s">
        <v>3836</v>
      </c>
      <c r="Y988" s="2" t="s">
        <v>3837</v>
      </c>
    </row>
    <row r="989">
      <c r="A989" s="1" t="b">
        <v>0</v>
      </c>
      <c r="B989" s="1"/>
      <c r="C989" s="1" t="s">
        <v>243</v>
      </c>
      <c r="D989" s="1"/>
      <c r="E989" s="1" t="s">
        <v>244</v>
      </c>
      <c r="F989" s="1"/>
      <c r="G989" s="2" t="s">
        <v>3838</v>
      </c>
      <c r="H989" s="5">
        <v>1.0</v>
      </c>
      <c r="I989" s="4" t="s">
        <v>3839</v>
      </c>
      <c r="J989" s="2" t="s">
        <v>3840</v>
      </c>
      <c r="K989" s="5">
        <v>1.0</v>
      </c>
      <c r="L989" s="2" t="s">
        <v>248</v>
      </c>
      <c r="M989" s="6" t="b">
        <v>1</v>
      </c>
      <c r="N989" s="2" t="s">
        <v>3833</v>
      </c>
      <c r="O989" s="2" t="s">
        <v>250</v>
      </c>
      <c r="P989" s="2" t="s">
        <v>49</v>
      </c>
      <c r="Q989" s="2" t="s">
        <v>251</v>
      </c>
      <c r="R989" s="2" t="s">
        <v>3841</v>
      </c>
      <c r="S989" s="2" t="s">
        <v>3842</v>
      </c>
      <c r="T989" s="2" t="s">
        <v>112</v>
      </c>
      <c r="U989" s="2" t="s">
        <v>253</v>
      </c>
      <c r="V989" s="2" t="s">
        <v>254</v>
      </c>
      <c r="W989" s="2" t="s">
        <v>3835</v>
      </c>
      <c r="X989" s="2" t="s">
        <v>3836</v>
      </c>
      <c r="Y989" s="2" t="s">
        <v>3837</v>
      </c>
    </row>
    <row r="990">
      <c r="A990" s="1" t="b">
        <v>0</v>
      </c>
      <c r="B990" s="1"/>
      <c r="C990" s="1" t="s">
        <v>243</v>
      </c>
      <c r="D990" s="1"/>
      <c r="E990" s="1" t="s">
        <v>367</v>
      </c>
      <c r="F990" s="1"/>
      <c r="G990" s="2" t="s">
        <v>27</v>
      </c>
      <c r="H990" s="5">
        <v>2.0</v>
      </c>
      <c r="I990" s="4" t="s">
        <v>3843</v>
      </c>
      <c r="J990" s="2" t="s">
        <v>3844</v>
      </c>
      <c r="K990" s="5">
        <v>1.0</v>
      </c>
      <c r="L990" s="2" t="s">
        <v>30</v>
      </c>
      <c r="M990" s="6" t="b">
        <v>1</v>
      </c>
      <c r="N990" s="2" t="s">
        <v>370</v>
      </c>
      <c r="O990" s="2" t="s">
        <v>108</v>
      </c>
      <c r="P990" s="2" t="s">
        <v>109</v>
      </c>
      <c r="Q990" s="2" t="s">
        <v>34</v>
      </c>
      <c r="R990" s="2" t="s">
        <v>35</v>
      </c>
      <c r="S990" s="5">
        <v>191175.0</v>
      </c>
      <c r="T990" s="2" t="s">
        <v>371</v>
      </c>
      <c r="U990" s="2" t="s">
        <v>253</v>
      </c>
      <c r="V990" s="2" t="s">
        <v>372</v>
      </c>
      <c r="W990" s="2" t="s">
        <v>3845</v>
      </c>
      <c r="X990" s="2" t="s">
        <v>374</v>
      </c>
      <c r="Y990" s="2" t="s">
        <v>375</v>
      </c>
    </row>
    <row r="991">
      <c r="A991" s="1" t="b">
        <v>0</v>
      </c>
      <c r="B991" s="1"/>
      <c r="C991" s="1" t="s">
        <v>243</v>
      </c>
      <c r="D991" s="1"/>
      <c r="E991" s="1" t="s">
        <v>367</v>
      </c>
      <c r="F991" s="1"/>
      <c r="G991" s="2" t="s">
        <v>27</v>
      </c>
      <c r="H991" s="5">
        <v>2.0</v>
      </c>
      <c r="I991" s="4" t="s">
        <v>3846</v>
      </c>
      <c r="J991" s="2" t="s">
        <v>3847</v>
      </c>
      <c r="K991" s="5">
        <v>1.0</v>
      </c>
      <c r="L991" s="2" t="s">
        <v>30</v>
      </c>
      <c r="M991" s="6" t="b">
        <v>1</v>
      </c>
      <c r="N991" s="2" t="s">
        <v>370</v>
      </c>
      <c r="O991" s="2" t="s">
        <v>108</v>
      </c>
      <c r="P991" s="2" t="s">
        <v>109</v>
      </c>
      <c r="Q991" s="2" t="s">
        <v>34</v>
      </c>
      <c r="R991" s="2" t="s">
        <v>35</v>
      </c>
      <c r="S991" s="5">
        <v>191198.0</v>
      </c>
      <c r="T991" s="2" t="s">
        <v>3848</v>
      </c>
      <c r="U991" s="2" t="s">
        <v>253</v>
      </c>
      <c r="V991" s="2" t="s">
        <v>372</v>
      </c>
      <c r="W991" s="2" t="s">
        <v>3845</v>
      </c>
      <c r="X991" s="2" t="s">
        <v>374</v>
      </c>
      <c r="Y991" s="2" t="s">
        <v>375</v>
      </c>
    </row>
    <row r="992">
      <c r="A992" s="1" t="b">
        <v>0</v>
      </c>
      <c r="B992" s="1"/>
      <c r="C992" s="1" t="s">
        <v>243</v>
      </c>
      <c r="D992" s="1"/>
      <c r="E992" s="1" t="s">
        <v>367</v>
      </c>
      <c r="F992" s="1"/>
      <c r="G992" s="2" t="s">
        <v>27</v>
      </c>
      <c r="H992" s="5">
        <v>9.0</v>
      </c>
      <c r="I992" s="4" t="s">
        <v>3849</v>
      </c>
      <c r="J992" s="2" t="s">
        <v>3850</v>
      </c>
      <c r="K992" s="5">
        <v>1.0</v>
      </c>
      <c r="L992" s="2" t="s">
        <v>30</v>
      </c>
      <c r="M992" s="6" t="b">
        <v>1</v>
      </c>
      <c r="N992" s="2" t="s">
        <v>370</v>
      </c>
      <c r="O992" s="2" t="s">
        <v>108</v>
      </c>
      <c r="P992" s="2" t="s">
        <v>109</v>
      </c>
      <c r="Q992" s="2" t="s">
        <v>34</v>
      </c>
      <c r="R992" s="2" t="s">
        <v>35</v>
      </c>
      <c r="S992" s="5">
        <v>190138.0</v>
      </c>
      <c r="T992" s="2" t="s">
        <v>3851</v>
      </c>
      <c r="U992" s="2" t="s">
        <v>253</v>
      </c>
      <c r="V992" s="2" t="s">
        <v>372</v>
      </c>
      <c r="W992" s="2" t="s">
        <v>3845</v>
      </c>
      <c r="X992" s="2" t="s">
        <v>374</v>
      </c>
      <c r="Y992" s="2" t="s">
        <v>375</v>
      </c>
    </row>
    <row r="993">
      <c r="A993" s="1" t="b">
        <v>0</v>
      </c>
      <c r="B993" s="1"/>
      <c r="C993" s="1" t="s">
        <v>243</v>
      </c>
      <c r="D993" s="1"/>
      <c r="E993" s="1" t="s">
        <v>367</v>
      </c>
      <c r="F993" s="1"/>
      <c r="G993" s="2" t="s">
        <v>27</v>
      </c>
      <c r="H993" s="5">
        <v>38.0</v>
      </c>
      <c r="I993" s="4" t="s">
        <v>3852</v>
      </c>
      <c r="J993" s="2" t="s">
        <v>3853</v>
      </c>
      <c r="K993" s="5">
        <v>1.0</v>
      </c>
      <c r="L993" s="2" t="s">
        <v>30</v>
      </c>
      <c r="M993" s="6" t="b">
        <v>1</v>
      </c>
      <c r="N993" s="2" t="s">
        <v>370</v>
      </c>
      <c r="O993" s="2" t="s">
        <v>108</v>
      </c>
      <c r="P993" s="2" t="s">
        <v>109</v>
      </c>
      <c r="Q993" s="2" t="s">
        <v>34</v>
      </c>
      <c r="R993" s="2" t="s">
        <v>35</v>
      </c>
      <c r="S993" s="5">
        <v>182683.0</v>
      </c>
      <c r="T993" s="2" t="s">
        <v>3854</v>
      </c>
      <c r="U993" s="2" t="s">
        <v>253</v>
      </c>
      <c r="V993" s="2" t="s">
        <v>372</v>
      </c>
      <c r="W993" s="2" t="s">
        <v>3845</v>
      </c>
      <c r="X993" s="2" t="s">
        <v>374</v>
      </c>
      <c r="Y993" s="2" t="s">
        <v>375</v>
      </c>
    </row>
    <row r="994">
      <c r="A994" s="1" t="b">
        <v>0</v>
      </c>
      <c r="B994" s="1"/>
      <c r="C994" s="1"/>
      <c r="D994" s="1"/>
      <c r="E994" s="1" t="s">
        <v>2164</v>
      </c>
      <c r="F994" s="1"/>
      <c r="G994" s="2" t="s">
        <v>27</v>
      </c>
      <c r="H994" s="3"/>
      <c r="I994" s="4" t="s">
        <v>3855</v>
      </c>
      <c r="J994" s="2" t="s">
        <v>3856</v>
      </c>
      <c r="K994" s="5">
        <v>1.0</v>
      </c>
      <c r="L994" s="2" t="s">
        <v>46</v>
      </c>
      <c r="M994" s="6" t="b">
        <v>1</v>
      </c>
      <c r="N994" s="2" t="s">
        <v>3857</v>
      </c>
      <c r="O994" s="2" t="s">
        <v>3858</v>
      </c>
      <c r="P994" s="2" t="s">
        <v>3531</v>
      </c>
      <c r="Q994" s="2" t="s">
        <v>50</v>
      </c>
      <c r="R994" s="2" t="s">
        <v>35</v>
      </c>
      <c r="S994" s="2" t="s">
        <v>3859</v>
      </c>
      <c r="T994" s="2" t="s">
        <v>3860</v>
      </c>
      <c r="U994" s="2" t="s">
        <v>322</v>
      </c>
      <c r="V994" s="2" t="s">
        <v>3534</v>
      </c>
      <c r="W994" s="2" t="s">
        <v>3861</v>
      </c>
      <c r="X994" s="2" t="s">
        <v>3859</v>
      </c>
      <c r="Y994" s="2" t="s">
        <v>3862</v>
      </c>
    </row>
    <row r="995">
      <c r="A995" s="1" t="b">
        <v>0</v>
      </c>
      <c r="B995" s="1"/>
      <c r="C995" s="1"/>
      <c r="D995" s="1"/>
      <c r="E995" s="1" t="s">
        <v>2164</v>
      </c>
      <c r="F995" s="1"/>
      <c r="G995" s="2" t="s">
        <v>27</v>
      </c>
      <c r="H995" s="3"/>
      <c r="I995" s="4" t="s">
        <v>3863</v>
      </c>
      <c r="J995" s="2" t="s">
        <v>3864</v>
      </c>
      <c r="K995" s="5">
        <v>1.0</v>
      </c>
      <c r="L995" s="2" t="s">
        <v>46</v>
      </c>
      <c r="M995" s="6" t="b">
        <v>1</v>
      </c>
      <c r="N995" s="2" t="s">
        <v>3865</v>
      </c>
      <c r="O995" s="2" t="s">
        <v>3858</v>
      </c>
      <c r="P995" s="2" t="s">
        <v>3531</v>
      </c>
      <c r="Q995" s="2" t="s">
        <v>50</v>
      </c>
      <c r="R995" s="2" t="s">
        <v>35</v>
      </c>
      <c r="S995" s="2" t="s">
        <v>3866</v>
      </c>
      <c r="T995" s="2" t="s">
        <v>3860</v>
      </c>
      <c r="U995" s="2" t="s">
        <v>322</v>
      </c>
      <c r="V995" s="2" t="s">
        <v>3534</v>
      </c>
      <c r="W995" s="2" t="s">
        <v>3867</v>
      </c>
      <c r="X995" s="2" t="s">
        <v>3868</v>
      </c>
      <c r="Y995" s="2" t="s">
        <v>3869</v>
      </c>
    </row>
    <row r="996">
      <c r="A996" s="1" t="b">
        <v>0</v>
      </c>
      <c r="B996" s="1"/>
      <c r="C996" s="1" t="s">
        <v>243</v>
      </c>
      <c r="D996" s="1"/>
      <c r="E996" s="1"/>
      <c r="F996" s="1"/>
      <c r="G996" s="2" t="s">
        <v>2218</v>
      </c>
      <c r="H996" s="5">
        <v>1.0</v>
      </c>
      <c r="I996" s="4" t="s">
        <v>3870</v>
      </c>
      <c r="J996" s="2" t="s">
        <v>3871</v>
      </c>
      <c r="K996" s="5">
        <v>1.0</v>
      </c>
      <c r="L996" s="2" t="s">
        <v>2221</v>
      </c>
      <c r="M996" s="6" t="b">
        <v>1</v>
      </c>
      <c r="N996" s="2" t="s">
        <v>3872</v>
      </c>
      <c r="O996" s="2" t="s">
        <v>3367</v>
      </c>
      <c r="P996" s="2" t="s">
        <v>2224</v>
      </c>
      <c r="Q996" s="2" t="s">
        <v>2225</v>
      </c>
      <c r="R996" s="2" t="s">
        <v>2226</v>
      </c>
      <c r="S996" s="2" t="s">
        <v>3873</v>
      </c>
      <c r="U996" s="2" t="s">
        <v>253</v>
      </c>
      <c r="V996" s="2" t="s">
        <v>2254</v>
      </c>
      <c r="W996" s="2" t="s">
        <v>2224</v>
      </c>
      <c r="X996" s="2" t="s">
        <v>3874</v>
      </c>
      <c r="Y996" s="2" t="s">
        <v>3875</v>
      </c>
    </row>
    <row r="997">
      <c r="A997" s="1" t="b">
        <v>0</v>
      </c>
      <c r="B997" s="1" t="s">
        <v>25</v>
      </c>
      <c r="C997" s="1"/>
      <c r="D997" s="1" t="s">
        <v>26</v>
      </c>
      <c r="E997" s="1"/>
      <c r="F997" s="1" t="b">
        <v>1</v>
      </c>
      <c r="G997" s="2" t="s">
        <v>27</v>
      </c>
      <c r="H997" s="3"/>
      <c r="I997" s="4" t="s">
        <v>3876</v>
      </c>
      <c r="J997" s="2" t="s">
        <v>3877</v>
      </c>
      <c r="K997" s="5">
        <v>1.0</v>
      </c>
      <c r="L997" s="2" t="s">
        <v>65</v>
      </c>
      <c r="M997" s="6" t="b">
        <v>1</v>
      </c>
      <c r="N997" s="2" t="s">
        <v>162</v>
      </c>
      <c r="O997" s="2" t="s">
        <v>67</v>
      </c>
      <c r="P997" s="2" t="s">
        <v>68</v>
      </c>
      <c r="Q997" s="2" t="s">
        <v>69</v>
      </c>
      <c r="R997" s="2" t="s">
        <v>35</v>
      </c>
      <c r="S997" s="2" t="s">
        <v>3878</v>
      </c>
      <c r="T997" s="2" t="s">
        <v>112</v>
      </c>
      <c r="U997" s="2" t="s">
        <v>38</v>
      </c>
      <c r="V997" s="2" t="s">
        <v>39</v>
      </c>
      <c r="W997" s="2" t="s">
        <v>3879</v>
      </c>
      <c r="X997" s="2" t="s">
        <v>165</v>
      </c>
      <c r="Y997" s="2" t="s">
        <v>166</v>
      </c>
    </row>
    <row r="998">
      <c r="A998" s="1" t="b">
        <v>0</v>
      </c>
      <c r="B998" s="1" t="s">
        <v>25</v>
      </c>
      <c r="C998" s="1"/>
      <c r="D998" s="1" t="s">
        <v>26</v>
      </c>
      <c r="E998" s="1"/>
      <c r="F998" s="1" t="b">
        <v>1</v>
      </c>
      <c r="G998" s="2" t="s">
        <v>27</v>
      </c>
      <c r="H998" s="3"/>
      <c r="I998" s="4" t="s">
        <v>3880</v>
      </c>
      <c r="J998" s="2" t="s">
        <v>3881</v>
      </c>
      <c r="K998" s="5">
        <v>1.0</v>
      </c>
      <c r="L998" s="2" t="s">
        <v>30</v>
      </c>
      <c r="M998" s="6" t="b">
        <v>1</v>
      </c>
      <c r="N998" s="2" t="s">
        <v>3158</v>
      </c>
      <c r="O998" s="2" t="s">
        <v>67</v>
      </c>
      <c r="P998" s="2" t="s">
        <v>68</v>
      </c>
      <c r="Q998" s="2" t="s">
        <v>34</v>
      </c>
      <c r="R998" s="2" t="s">
        <v>35</v>
      </c>
      <c r="S998" s="2" t="s">
        <v>3882</v>
      </c>
      <c r="T998" s="2" t="s">
        <v>37</v>
      </c>
      <c r="U998" s="2" t="s">
        <v>38</v>
      </c>
      <c r="V998" s="2" t="s">
        <v>39</v>
      </c>
      <c r="W998" s="2" t="s">
        <v>3883</v>
      </c>
      <c r="X998" s="2" t="s">
        <v>3161</v>
      </c>
      <c r="Y998" s="2" t="s">
        <v>81</v>
      </c>
    </row>
    <row r="999">
      <c r="A999" s="1" t="b">
        <v>0</v>
      </c>
      <c r="B999" s="1" t="s">
        <v>25</v>
      </c>
      <c r="C999" s="1"/>
      <c r="D999" s="1" t="s">
        <v>26</v>
      </c>
      <c r="E999" s="1" t="s">
        <v>43</v>
      </c>
      <c r="F999" s="1"/>
      <c r="G999" s="2" t="s">
        <v>27</v>
      </c>
      <c r="H999" s="3"/>
      <c r="I999" s="4" t="s">
        <v>3884</v>
      </c>
      <c r="J999" s="2" t="s">
        <v>3885</v>
      </c>
      <c r="K999" s="5">
        <v>1.0</v>
      </c>
      <c r="L999" s="2" t="s">
        <v>46</v>
      </c>
      <c r="M999" s="6" t="b">
        <v>1</v>
      </c>
      <c r="N999" s="2" t="s">
        <v>97</v>
      </c>
      <c r="O999" s="2" t="s">
        <v>48</v>
      </c>
      <c r="P999" s="2" t="s">
        <v>49</v>
      </c>
      <c r="Q999" s="2" t="s">
        <v>50</v>
      </c>
      <c r="R999" s="2" t="s">
        <v>35</v>
      </c>
      <c r="S999" s="2" t="s">
        <v>3886</v>
      </c>
      <c r="T999" s="2" t="s">
        <v>3887</v>
      </c>
      <c r="U999" s="2" t="s">
        <v>38</v>
      </c>
      <c r="V999" s="2" t="s">
        <v>100</v>
      </c>
      <c r="W999" s="2" t="s">
        <v>3888</v>
      </c>
      <c r="X999" s="2" t="s">
        <v>102</v>
      </c>
      <c r="Y999" s="2" t="s">
        <v>103</v>
      </c>
    </row>
    <row r="1000">
      <c r="A1000" s="1" t="b">
        <v>0</v>
      </c>
      <c r="B1000" s="1" t="s">
        <v>25</v>
      </c>
      <c r="C1000" s="1"/>
      <c r="D1000" s="1" t="s">
        <v>26</v>
      </c>
      <c r="E1000" s="1" t="s">
        <v>43</v>
      </c>
      <c r="F1000" s="1"/>
      <c r="G1000" s="2" t="s">
        <v>27</v>
      </c>
      <c r="H1000" s="3"/>
      <c r="I1000" s="4" t="s">
        <v>3889</v>
      </c>
      <c r="J1000" s="2" t="s">
        <v>3890</v>
      </c>
      <c r="K1000" s="5">
        <v>1.0</v>
      </c>
      <c r="L1000" s="2" t="s">
        <v>46</v>
      </c>
      <c r="M1000" s="6" t="b">
        <v>1</v>
      </c>
      <c r="N1000" s="2" t="s">
        <v>127</v>
      </c>
      <c r="O1000" s="2" t="s">
        <v>48</v>
      </c>
      <c r="P1000" s="2" t="s">
        <v>49</v>
      </c>
      <c r="Q1000" s="2" t="s">
        <v>50</v>
      </c>
      <c r="R1000" s="2" t="s">
        <v>35</v>
      </c>
      <c r="S1000" s="2" t="s">
        <v>3891</v>
      </c>
      <c r="T1000" s="2" t="s">
        <v>3892</v>
      </c>
      <c r="U1000" s="2" t="s">
        <v>38</v>
      </c>
      <c r="V1000" s="2" t="s">
        <v>100</v>
      </c>
      <c r="W1000" s="2" t="s">
        <v>3893</v>
      </c>
      <c r="X1000" s="2" t="s">
        <v>131</v>
      </c>
      <c r="Y1000" s="2" t="s">
        <v>132</v>
      </c>
    </row>
    <row r="1001">
      <c r="A1001" s="1" t="b">
        <v>0</v>
      </c>
      <c r="B1001" s="1" t="s">
        <v>25</v>
      </c>
      <c r="C1001" s="1"/>
      <c r="D1001" s="1" t="s">
        <v>26</v>
      </c>
      <c r="E1001" s="1" t="s">
        <v>43</v>
      </c>
      <c r="F1001" s="1"/>
      <c r="G1001" s="2" t="s">
        <v>27</v>
      </c>
      <c r="H1001" s="3"/>
      <c r="I1001" s="4" t="s">
        <v>3894</v>
      </c>
      <c r="J1001" s="2" t="s">
        <v>3895</v>
      </c>
      <c r="K1001" s="5">
        <v>1.0</v>
      </c>
      <c r="L1001" s="2" t="s">
        <v>46</v>
      </c>
      <c r="M1001" s="6" t="b">
        <v>1</v>
      </c>
      <c r="N1001" s="2" t="s">
        <v>127</v>
      </c>
      <c r="O1001" s="2" t="s">
        <v>48</v>
      </c>
      <c r="P1001" s="2" t="s">
        <v>49</v>
      </c>
      <c r="Q1001" s="2" t="s">
        <v>50</v>
      </c>
      <c r="R1001" s="2" t="s">
        <v>35</v>
      </c>
      <c r="S1001" s="2" t="s">
        <v>3896</v>
      </c>
      <c r="T1001" s="2" t="s">
        <v>3738</v>
      </c>
      <c r="U1001" s="2" t="s">
        <v>38</v>
      </c>
      <c r="V1001" s="2" t="s">
        <v>100</v>
      </c>
      <c r="W1001" s="2" t="s">
        <v>3893</v>
      </c>
      <c r="X1001" s="2" t="s">
        <v>131</v>
      </c>
      <c r="Y1001" s="2" t="s">
        <v>132</v>
      </c>
    </row>
    <row r="1002">
      <c r="A1002" s="1" t="b">
        <v>0</v>
      </c>
      <c r="B1002" s="1" t="s">
        <v>25</v>
      </c>
      <c r="C1002" s="1"/>
      <c r="D1002" s="1" t="s">
        <v>26</v>
      </c>
      <c r="E1002" s="1"/>
      <c r="F1002" s="1" t="b">
        <v>1</v>
      </c>
      <c r="G1002" s="2" t="s">
        <v>27</v>
      </c>
      <c r="H1002" s="3"/>
      <c r="I1002" s="4" t="s">
        <v>3897</v>
      </c>
      <c r="J1002" s="2" t="s">
        <v>3898</v>
      </c>
      <c r="K1002" s="5">
        <v>1.0</v>
      </c>
      <c r="L1002" s="2" t="s">
        <v>30</v>
      </c>
      <c r="M1002" s="6" t="b">
        <v>1</v>
      </c>
      <c r="N1002" s="2" t="s">
        <v>151</v>
      </c>
      <c r="O1002" s="2" t="s">
        <v>67</v>
      </c>
      <c r="P1002" s="2" t="s">
        <v>68</v>
      </c>
      <c r="Q1002" s="2" t="s">
        <v>34</v>
      </c>
      <c r="R1002" s="2" t="s">
        <v>35</v>
      </c>
      <c r="S1002" s="2" t="s">
        <v>3899</v>
      </c>
      <c r="T1002" s="2" t="s">
        <v>112</v>
      </c>
      <c r="U1002" s="2" t="s">
        <v>38</v>
      </c>
      <c r="V1002" s="2" t="s">
        <v>39</v>
      </c>
      <c r="W1002" s="2" t="s">
        <v>3900</v>
      </c>
      <c r="X1002" s="2" t="s">
        <v>154</v>
      </c>
      <c r="Y1002" s="2" t="s">
        <v>155</v>
      </c>
    </row>
    <row r="1003">
      <c r="A1003" s="1" t="b">
        <v>0</v>
      </c>
      <c r="B1003" s="1" t="s">
        <v>25</v>
      </c>
      <c r="C1003" s="1"/>
      <c r="D1003" s="1" t="s">
        <v>26</v>
      </c>
      <c r="E1003" s="1"/>
      <c r="F1003" s="1" t="b">
        <v>1</v>
      </c>
      <c r="G1003" s="2" t="s">
        <v>27</v>
      </c>
      <c r="H1003" s="3"/>
      <c r="I1003" s="4" t="s">
        <v>3901</v>
      </c>
      <c r="J1003" s="2" t="s">
        <v>3902</v>
      </c>
      <c r="K1003" s="5">
        <v>1.0</v>
      </c>
      <c r="L1003" s="2" t="s">
        <v>65</v>
      </c>
      <c r="M1003" s="6" t="b">
        <v>1</v>
      </c>
      <c r="N1003" s="2" t="s">
        <v>162</v>
      </c>
      <c r="O1003" s="2" t="s">
        <v>67</v>
      </c>
      <c r="P1003" s="2" t="s">
        <v>68</v>
      </c>
      <c r="Q1003" s="2" t="s">
        <v>69</v>
      </c>
      <c r="R1003" s="2" t="s">
        <v>35</v>
      </c>
      <c r="S1003" s="2" t="s">
        <v>3903</v>
      </c>
      <c r="T1003" s="2" t="s">
        <v>112</v>
      </c>
      <c r="U1003" s="2" t="s">
        <v>38</v>
      </c>
      <c r="V1003" s="2" t="s">
        <v>39</v>
      </c>
      <c r="W1003" s="2" t="s">
        <v>3904</v>
      </c>
      <c r="X1003" s="2" t="s">
        <v>165</v>
      </c>
      <c r="Y1003" s="2" t="s">
        <v>166</v>
      </c>
    </row>
    <row r="1004">
      <c r="A1004" s="1" t="b">
        <v>0</v>
      </c>
      <c r="B1004" s="1" t="s">
        <v>25</v>
      </c>
      <c r="C1004" s="1"/>
      <c r="D1004" s="1" t="s">
        <v>26</v>
      </c>
      <c r="E1004" s="1"/>
      <c r="F1004" s="1" t="b">
        <v>1</v>
      </c>
      <c r="G1004" s="2" t="s">
        <v>27</v>
      </c>
      <c r="H1004" s="3"/>
      <c r="I1004" s="4" t="s">
        <v>3905</v>
      </c>
      <c r="J1004" s="2" t="s">
        <v>3906</v>
      </c>
      <c r="K1004" s="5">
        <v>1.0</v>
      </c>
      <c r="L1004" s="2" t="s">
        <v>65</v>
      </c>
      <c r="M1004" s="6" t="b">
        <v>1</v>
      </c>
      <c r="N1004" s="2" t="s">
        <v>162</v>
      </c>
      <c r="O1004" s="2" t="s">
        <v>67</v>
      </c>
      <c r="P1004" s="2" t="s">
        <v>68</v>
      </c>
      <c r="Q1004" s="2" t="s">
        <v>69</v>
      </c>
      <c r="R1004" s="2" t="s">
        <v>35</v>
      </c>
      <c r="S1004" s="2" t="s">
        <v>3907</v>
      </c>
      <c r="T1004" s="2" t="s">
        <v>112</v>
      </c>
      <c r="U1004" s="2" t="s">
        <v>38</v>
      </c>
      <c r="V1004" s="2" t="s">
        <v>39</v>
      </c>
      <c r="W1004" s="2" t="s">
        <v>3908</v>
      </c>
      <c r="X1004" s="2" t="s">
        <v>165</v>
      </c>
      <c r="Y1004" s="2" t="s">
        <v>166</v>
      </c>
    </row>
    <row r="1005">
      <c r="A1005" s="1" t="b">
        <v>0</v>
      </c>
      <c r="B1005" s="1"/>
      <c r="C1005" s="1" t="s">
        <v>243</v>
      </c>
      <c r="D1005" s="1"/>
      <c r="E1005" s="1" t="s">
        <v>244</v>
      </c>
      <c r="F1005" s="1"/>
      <c r="G1005" s="2" t="s">
        <v>245</v>
      </c>
      <c r="H1005" s="5">
        <v>1.0</v>
      </c>
      <c r="I1005" s="4" t="s">
        <v>3909</v>
      </c>
      <c r="J1005" s="2" t="s">
        <v>3910</v>
      </c>
      <c r="K1005" s="5">
        <v>1.0</v>
      </c>
      <c r="L1005" s="2" t="s">
        <v>248</v>
      </c>
      <c r="M1005" s="6" t="b">
        <v>1</v>
      </c>
      <c r="N1005" s="2" t="s">
        <v>3258</v>
      </c>
      <c r="O1005" s="2" t="s">
        <v>250</v>
      </c>
      <c r="P1005" s="2" t="s">
        <v>49</v>
      </c>
      <c r="Q1005" s="2" t="s">
        <v>251</v>
      </c>
      <c r="R1005" s="2" t="s">
        <v>252</v>
      </c>
      <c r="S1005" s="5">
        <v>7.12915013E8</v>
      </c>
      <c r="T1005" s="2" t="s">
        <v>3259</v>
      </c>
      <c r="U1005" s="2" t="s">
        <v>253</v>
      </c>
      <c r="V1005" s="2" t="s">
        <v>254</v>
      </c>
      <c r="W1005" s="2" t="s">
        <v>3911</v>
      </c>
      <c r="X1005" s="2" t="s">
        <v>3261</v>
      </c>
      <c r="Y1005" s="2" t="s">
        <v>3262</v>
      </c>
    </row>
    <row r="1006">
      <c r="A1006" s="1" t="b">
        <v>0</v>
      </c>
      <c r="B1006" s="1"/>
      <c r="C1006" s="1" t="s">
        <v>243</v>
      </c>
      <c r="D1006" s="1"/>
      <c r="E1006" s="1" t="s">
        <v>244</v>
      </c>
      <c r="F1006" s="1"/>
      <c r="G1006" s="2" t="s">
        <v>245</v>
      </c>
      <c r="H1006" s="5">
        <v>1.0</v>
      </c>
      <c r="I1006" s="4" t="s">
        <v>3912</v>
      </c>
      <c r="J1006" s="2" t="s">
        <v>3913</v>
      </c>
      <c r="K1006" s="5">
        <v>1.0</v>
      </c>
      <c r="L1006" s="2" t="s">
        <v>248</v>
      </c>
      <c r="M1006" s="6" t="b">
        <v>1</v>
      </c>
      <c r="N1006" s="2" t="s">
        <v>3258</v>
      </c>
      <c r="O1006" s="2" t="s">
        <v>250</v>
      </c>
      <c r="P1006" s="2" t="s">
        <v>49</v>
      </c>
      <c r="Q1006" s="2" t="s">
        <v>251</v>
      </c>
      <c r="R1006" s="2" t="s">
        <v>252</v>
      </c>
      <c r="S1006" s="5">
        <v>8.6824093E8</v>
      </c>
      <c r="T1006" s="2" t="s">
        <v>3259</v>
      </c>
      <c r="U1006" s="2" t="s">
        <v>253</v>
      </c>
      <c r="V1006" s="2" t="s">
        <v>254</v>
      </c>
      <c r="W1006" s="2" t="s">
        <v>3911</v>
      </c>
      <c r="X1006" s="2" t="s">
        <v>3261</v>
      </c>
      <c r="Y1006" s="2" t="s">
        <v>3262</v>
      </c>
    </row>
    <row r="1007">
      <c r="A1007" s="1" t="b">
        <v>0</v>
      </c>
      <c r="B1007" s="1"/>
      <c r="C1007" s="1" t="s">
        <v>243</v>
      </c>
      <c r="D1007" s="1"/>
      <c r="E1007" s="1" t="s">
        <v>244</v>
      </c>
      <c r="F1007" s="1"/>
      <c r="G1007" s="2" t="s">
        <v>245</v>
      </c>
      <c r="H1007" s="5">
        <v>1.0</v>
      </c>
      <c r="I1007" s="4" t="s">
        <v>3914</v>
      </c>
      <c r="J1007" s="2" t="s">
        <v>3915</v>
      </c>
      <c r="K1007" s="5">
        <v>1.0</v>
      </c>
      <c r="L1007" s="2" t="s">
        <v>248</v>
      </c>
      <c r="M1007" s="6" t="b">
        <v>1</v>
      </c>
      <c r="N1007" s="2" t="s">
        <v>3258</v>
      </c>
      <c r="O1007" s="2" t="s">
        <v>250</v>
      </c>
      <c r="P1007" s="2" t="s">
        <v>49</v>
      </c>
      <c r="Q1007" s="2" t="s">
        <v>251</v>
      </c>
      <c r="R1007" s="2" t="s">
        <v>252</v>
      </c>
      <c r="S1007" s="5">
        <v>8.68243768E8</v>
      </c>
      <c r="T1007" s="2" t="s">
        <v>3259</v>
      </c>
      <c r="U1007" s="2" t="s">
        <v>253</v>
      </c>
      <c r="V1007" s="2" t="s">
        <v>254</v>
      </c>
      <c r="W1007" s="2" t="s">
        <v>3911</v>
      </c>
      <c r="X1007" s="2" t="s">
        <v>3261</v>
      </c>
      <c r="Y1007" s="2" t="s">
        <v>3262</v>
      </c>
    </row>
    <row r="1008">
      <c r="A1008" s="1" t="b">
        <v>0</v>
      </c>
      <c r="B1008" s="1"/>
      <c r="C1008" s="1" t="s">
        <v>243</v>
      </c>
      <c r="D1008" s="1"/>
      <c r="E1008" s="1" t="s">
        <v>244</v>
      </c>
      <c r="F1008" s="1"/>
      <c r="G1008" s="2" t="s">
        <v>245</v>
      </c>
      <c r="H1008" s="5">
        <v>1.0</v>
      </c>
      <c r="I1008" s="4" t="s">
        <v>3916</v>
      </c>
      <c r="J1008" s="2" t="s">
        <v>3917</v>
      </c>
      <c r="K1008" s="5">
        <v>1.0</v>
      </c>
      <c r="L1008" s="2" t="s">
        <v>248</v>
      </c>
      <c r="M1008" s="6" t="b">
        <v>1</v>
      </c>
      <c r="N1008" s="2" t="s">
        <v>3258</v>
      </c>
      <c r="O1008" s="2" t="s">
        <v>250</v>
      </c>
      <c r="P1008" s="2" t="s">
        <v>49</v>
      </c>
      <c r="Q1008" s="2" t="s">
        <v>251</v>
      </c>
      <c r="R1008" s="2" t="s">
        <v>252</v>
      </c>
      <c r="S1008" s="5">
        <v>9.60790148E8</v>
      </c>
      <c r="T1008" s="2" t="s">
        <v>3259</v>
      </c>
      <c r="U1008" s="2" t="s">
        <v>253</v>
      </c>
      <c r="V1008" s="2" t="s">
        <v>254</v>
      </c>
      <c r="W1008" s="2" t="s">
        <v>3911</v>
      </c>
      <c r="X1008" s="2" t="s">
        <v>3261</v>
      </c>
      <c r="Y1008" s="2" t="s">
        <v>3262</v>
      </c>
    </row>
    <row r="1009">
      <c r="A1009" s="1" t="b">
        <v>0</v>
      </c>
      <c r="B1009" s="1"/>
      <c r="C1009" s="1" t="s">
        <v>243</v>
      </c>
      <c r="D1009" s="1"/>
      <c r="E1009" s="1" t="s">
        <v>244</v>
      </c>
      <c r="F1009" s="1"/>
      <c r="G1009" s="2" t="s">
        <v>245</v>
      </c>
      <c r="H1009" s="5">
        <v>2.0</v>
      </c>
      <c r="I1009" s="4" t="s">
        <v>3918</v>
      </c>
      <c r="J1009" s="2" t="s">
        <v>3919</v>
      </c>
      <c r="K1009" s="5">
        <v>1.0</v>
      </c>
      <c r="L1009" s="2" t="s">
        <v>248</v>
      </c>
      <c r="M1009" s="6" t="b">
        <v>1</v>
      </c>
      <c r="N1009" s="2" t="s">
        <v>3920</v>
      </c>
      <c r="O1009" s="2" t="s">
        <v>250</v>
      </c>
      <c r="P1009" s="2" t="s">
        <v>49</v>
      </c>
      <c r="Q1009" s="2" t="s">
        <v>251</v>
      </c>
      <c r="R1009" s="2" t="s">
        <v>252</v>
      </c>
      <c r="S1009" s="5">
        <v>7.07795387E8</v>
      </c>
      <c r="T1009" s="2" t="s">
        <v>3259</v>
      </c>
      <c r="U1009" s="2" t="s">
        <v>253</v>
      </c>
      <c r="V1009" s="2" t="s">
        <v>254</v>
      </c>
      <c r="W1009" s="2" t="s">
        <v>3911</v>
      </c>
      <c r="X1009" s="2" t="s">
        <v>3921</v>
      </c>
      <c r="Y1009" s="2" t="s">
        <v>3922</v>
      </c>
    </row>
    <row r="1010">
      <c r="A1010" s="1" t="b">
        <v>0</v>
      </c>
      <c r="B1010" s="1"/>
      <c r="C1010" s="1" t="s">
        <v>243</v>
      </c>
      <c r="D1010" s="1"/>
      <c r="E1010" s="1" t="s">
        <v>244</v>
      </c>
      <c r="F1010" s="1"/>
      <c r="G1010" s="2" t="s">
        <v>245</v>
      </c>
      <c r="H1010" s="5">
        <v>2.0</v>
      </c>
      <c r="I1010" s="4" t="s">
        <v>3923</v>
      </c>
      <c r="J1010" s="2" t="s">
        <v>3924</v>
      </c>
      <c r="K1010" s="5">
        <v>1.0</v>
      </c>
      <c r="L1010" s="2" t="s">
        <v>248</v>
      </c>
      <c r="M1010" s="6" t="b">
        <v>1</v>
      </c>
      <c r="N1010" s="2" t="s">
        <v>3920</v>
      </c>
      <c r="O1010" s="2" t="s">
        <v>250</v>
      </c>
      <c r="P1010" s="2" t="s">
        <v>49</v>
      </c>
      <c r="Q1010" s="2" t="s">
        <v>251</v>
      </c>
      <c r="R1010" s="2" t="s">
        <v>252</v>
      </c>
      <c r="S1010" s="5">
        <v>7.07837795E8</v>
      </c>
      <c r="T1010" s="2" t="s">
        <v>3259</v>
      </c>
      <c r="U1010" s="2" t="s">
        <v>253</v>
      </c>
      <c r="V1010" s="2" t="s">
        <v>254</v>
      </c>
      <c r="W1010" s="2" t="s">
        <v>3911</v>
      </c>
      <c r="X1010" s="2" t="s">
        <v>3921</v>
      </c>
      <c r="Y1010" s="2" t="s">
        <v>3922</v>
      </c>
    </row>
    <row r="1011">
      <c r="A1011" s="1" t="b">
        <v>0</v>
      </c>
      <c r="B1011" s="1"/>
      <c r="C1011" s="1" t="s">
        <v>243</v>
      </c>
      <c r="D1011" s="1"/>
      <c r="E1011" s="1" t="s">
        <v>244</v>
      </c>
      <c r="F1011" s="1"/>
      <c r="G1011" s="2" t="s">
        <v>245</v>
      </c>
      <c r="H1011" s="5">
        <v>2.0</v>
      </c>
      <c r="I1011" s="4" t="s">
        <v>3925</v>
      </c>
      <c r="J1011" s="2" t="s">
        <v>3926</v>
      </c>
      <c r="K1011" s="5">
        <v>1.0</v>
      </c>
      <c r="L1011" s="2" t="s">
        <v>248</v>
      </c>
      <c r="M1011" s="6" t="b">
        <v>1</v>
      </c>
      <c r="N1011" s="2" t="s">
        <v>3561</v>
      </c>
      <c r="O1011" s="2" t="s">
        <v>250</v>
      </c>
      <c r="P1011" s="2" t="s">
        <v>49</v>
      </c>
      <c r="Q1011" s="2" t="s">
        <v>251</v>
      </c>
      <c r="R1011" s="2" t="s">
        <v>252</v>
      </c>
      <c r="S1011" s="5">
        <v>5.76110753E8</v>
      </c>
      <c r="T1011" s="2" t="s">
        <v>112</v>
      </c>
      <c r="U1011" s="2" t="s">
        <v>253</v>
      </c>
      <c r="V1011" s="2" t="s">
        <v>254</v>
      </c>
      <c r="W1011" s="2" t="s">
        <v>3911</v>
      </c>
      <c r="X1011" s="2" t="s">
        <v>3563</v>
      </c>
      <c r="Y1011" s="2" t="s">
        <v>3564</v>
      </c>
    </row>
    <row r="1012">
      <c r="A1012" s="1" t="b">
        <v>0</v>
      </c>
      <c r="B1012" s="1"/>
      <c r="C1012" s="1" t="s">
        <v>243</v>
      </c>
      <c r="D1012" s="1"/>
      <c r="E1012" s="1" t="s">
        <v>244</v>
      </c>
      <c r="F1012" s="1"/>
      <c r="G1012" s="2" t="s">
        <v>245</v>
      </c>
      <c r="H1012" s="5">
        <v>2.0</v>
      </c>
      <c r="I1012" s="4" t="s">
        <v>3927</v>
      </c>
      <c r="J1012" s="2" t="s">
        <v>3928</v>
      </c>
      <c r="K1012" s="5">
        <v>1.0</v>
      </c>
      <c r="L1012" s="2" t="s">
        <v>248</v>
      </c>
      <c r="M1012" s="6" t="b">
        <v>1</v>
      </c>
      <c r="N1012" s="2" t="s">
        <v>3561</v>
      </c>
      <c r="O1012" s="2" t="s">
        <v>250</v>
      </c>
      <c r="P1012" s="2" t="s">
        <v>49</v>
      </c>
      <c r="Q1012" s="2" t="s">
        <v>251</v>
      </c>
      <c r="R1012" s="2" t="s">
        <v>252</v>
      </c>
      <c r="S1012" s="5">
        <v>5.76118161E8</v>
      </c>
      <c r="T1012" s="2" t="s">
        <v>112</v>
      </c>
      <c r="U1012" s="2" t="s">
        <v>253</v>
      </c>
      <c r="V1012" s="2" t="s">
        <v>254</v>
      </c>
      <c r="W1012" s="2" t="s">
        <v>3911</v>
      </c>
      <c r="X1012" s="2" t="s">
        <v>3563</v>
      </c>
      <c r="Y1012" s="2" t="s">
        <v>3564</v>
      </c>
    </row>
    <row r="1013">
      <c r="A1013" s="1" t="b">
        <v>0</v>
      </c>
      <c r="B1013" s="1"/>
      <c r="C1013" s="1" t="s">
        <v>243</v>
      </c>
      <c r="D1013" s="1"/>
      <c r="E1013" s="1" t="s">
        <v>244</v>
      </c>
      <c r="F1013" s="1"/>
      <c r="G1013" s="2" t="s">
        <v>245</v>
      </c>
      <c r="H1013" s="5">
        <v>2.0</v>
      </c>
      <c r="I1013" s="4" t="s">
        <v>3929</v>
      </c>
      <c r="J1013" s="2" t="s">
        <v>3930</v>
      </c>
      <c r="K1013" s="5">
        <v>1.0</v>
      </c>
      <c r="L1013" s="2" t="s">
        <v>248</v>
      </c>
      <c r="M1013" s="6" t="b">
        <v>1</v>
      </c>
      <c r="N1013" s="2" t="s">
        <v>3561</v>
      </c>
      <c r="O1013" s="2" t="s">
        <v>250</v>
      </c>
      <c r="P1013" s="2" t="s">
        <v>49</v>
      </c>
      <c r="Q1013" s="2" t="s">
        <v>251</v>
      </c>
      <c r="R1013" s="2" t="s">
        <v>252</v>
      </c>
      <c r="S1013" s="5">
        <v>5.76134298E8</v>
      </c>
      <c r="T1013" s="2" t="s">
        <v>112</v>
      </c>
      <c r="U1013" s="2" t="s">
        <v>253</v>
      </c>
      <c r="V1013" s="2" t="s">
        <v>254</v>
      </c>
      <c r="W1013" s="2" t="s">
        <v>3911</v>
      </c>
      <c r="X1013" s="2" t="s">
        <v>3563</v>
      </c>
      <c r="Y1013" s="2" t="s">
        <v>3564</v>
      </c>
    </row>
    <row r="1014">
      <c r="A1014" s="1" t="b">
        <v>0</v>
      </c>
      <c r="B1014" s="1"/>
      <c r="C1014" s="1" t="s">
        <v>243</v>
      </c>
      <c r="D1014" s="1"/>
      <c r="E1014" s="1" t="s">
        <v>244</v>
      </c>
      <c r="F1014" s="1"/>
      <c r="G1014" s="2" t="s">
        <v>245</v>
      </c>
      <c r="H1014" s="5">
        <v>2.0</v>
      </c>
      <c r="I1014" s="4" t="s">
        <v>3931</v>
      </c>
      <c r="J1014" s="2" t="s">
        <v>3932</v>
      </c>
      <c r="K1014" s="5">
        <v>1.0</v>
      </c>
      <c r="L1014" s="2" t="s">
        <v>248</v>
      </c>
      <c r="M1014" s="6" t="b">
        <v>1</v>
      </c>
      <c r="N1014" s="2" t="s">
        <v>3561</v>
      </c>
      <c r="O1014" s="2" t="s">
        <v>250</v>
      </c>
      <c r="P1014" s="2" t="s">
        <v>49</v>
      </c>
      <c r="Q1014" s="2" t="s">
        <v>251</v>
      </c>
      <c r="R1014" s="2" t="s">
        <v>252</v>
      </c>
      <c r="S1014" s="5">
        <v>5.76140393E8</v>
      </c>
      <c r="T1014" s="2" t="s">
        <v>112</v>
      </c>
      <c r="U1014" s="2" t="s">
        <v>253</v>
      </c>
      <c r="V1014" s="2" t="s">
        <v>254</v>
      </c>
      <c r="W1014" s="2" t="s">
        <v>3911</v>
      </c>
      <c r="X1014" s="2" t="s">
        <v>3563</v>
      </c>
      <c r="Y1014" s="2" t="s">
        <v>3564</v>
      </c>
    </row>
    <row r="1015">
      <c r="A1015" s="1" t="b">
        <v>0</v>
      </c>
      <c r="B1015" s="1"/>
      <c r="C1015" s="1" t="s">
        <v>243</v>
      </c>
      <c r="D1015" s="1"/>
      <c r="E1015" s="1" t="s">
        <v>244</v>
      </c>
      <c r="F1015" s="1"/>
      <c r="G1015" s="2" t="s">
        <v>245</v>
      </c>
      <c r="H1015" s="5">
        <v>2.0</v>
      </c>
      <c r="I1015" s="4" t="s">
        <v>3933</v>
      </c>
      <c r="J1015" s="2" t="s">
        <v>3934</v>
      </c>
      <c r="K1015" s="5">
        <v>1.0</v>
      </c>
      <c r="L1015" s="2" t="s">
        <v>248</v>
      </c>
      <c r="M1015" s="6" t="b">
        <v>1</v>
      </c>
      <c r="N1015" s="2" t="s">
        <v>3561</v>
      </c>
      <c r="O1015" s="2" t="s">
        <v>250</v>
      </c>
      <c r="P1015" s="2" t="s">
        <v>49</v>
      </c>
      <c r="Q1015" s="2" t="s">
        <v>251</v>
      </c>
      <c r="R1015" s="2" t="s">
        <v>252</v>
      </c>
      <c r="S1015" s="5">
        <v>7.07828926E8</v>
      </c>
      <c r="T1015" s="2" t="s">
        <v>112</v>
      </c>
      <c r="U1015" s="2" t="s">
        <v>253</v>
      </c>
      <c r="V1015" s="2" t="s">
        <v>254</v>
      </c>
      <c r="W1015" s="2" t="s">
        <v>3911</v>
      </c>
      <c r="X1015" s="2" t="s">
        <v>3563</v>
      </c>
      <c r="Y1015" s="2" t="s">
        <v>3564</v>
      </c>
    </row>
    <row r="1016">
      <c r="A1016" s="1" t="b">
        <v>0</v>
      </c>
      <c r="B1016" s="1"/>
      <c r="C1016" s="1" t="s">
        <v>243</v>
      </c>
      <c r="D1016" s="1"/>
      <c r="E1016" s="1" t="s">
        <v>244</v>
      </c>
      <c r="F1016" s="1"/>
      <c r="G1016" s="2" t="s">
        <v>245</v>
      </c>
      <c r="H1016" s="5">
        <v>2.0</v>
      </c>
      <c r="I1016" s="4" t="s">
        <v>3935</v>
      </c>
      <c r="J1016" s="2" t="s">
        <v>3936</v>
      </c>
      <c r="K1016" s="5">
        <v>1.0</v>
      </c>
      <c r="L1016" s="2" t="s">
        <v>248</v>
      </c>
      <c r="M1016" s="6" t="b">
        <v>1</v>
      </c>
      <c r="N1016" s="2" t="s">
        <v>3561</v>
      </c>
      <c r="O1016" s="2" t="s">
        <v>250</v>
      </c>
      <c r="P1016" s="2" t="s">
        <v>49</v>
      </c>
      <c r="Q1016" s="2" t="s">
        <v>251</v>
      </c>
      <c r="R1016" s="2" t="s">
        <v>252</v>
      </c>
      <c r="S1016" s="5">
        <v>7.12887031E8</v>
      </c>
      <c r="T1016" s="2" t="s">
        <v>112</v>
      </c>
      <c r="U1016" s="2" t="s">
        <v>253</v>
      </c>
      <c r="V1016" s="2" t="s">
        <v>254</v>
      </c>
      <c r="W1016" s="2" t="s">
        <v>3911</v>
      </c>
      <c r="X1016" s="2" t="s">
        <v>3563</v>
      </c>
      <c r="Y1016" s="2" t="s">
        <v>3564</v>
      </c>
    </row>
    <row r="1017">
      <c r="A1017" s="1" t="b">
        <v>0</v>
      </c>
      <c r="B1017" s="1"/>
      <c r="C1017" s="1" t="s">
        <v>243</v>
      </c>
      <c r="D1017" s="1"/>
      <c r="E1017" s="1" t="s">
        <v>244</v>
      </c>
      <c r="F1017" s="1"/>
      <c r="G1017" s="2" t="s">
        <v>245</v>
      </c>
      <c r="H1017" s="5">
        <v>2.0</v>
      </c>
      <c r="I1017" s="4" t="s">
        <v>3937</v>
      </c>
      <c r="J1017" s="2" t="s">
        <v>3938</v>
      </c>
      <c r="K1017" s="5">
        <v>1.0</v>
      </c>
      <c r="L1017" s="2" t="s">
        <v>248</v>
      </c>
      <c r="M1017" s="6" t="b">
        <v>1</v>
      </c>
      <c r="N1017" s="2" t="s">
        <v>249</v>
      </c>
      <c r="O1017" s="2" t="s">
        <v>250</v>
      </c>
      <c r="P1017" s="2" t="s">
        <v>49</v>
      </c>
      <c r="Q1017" s="2" t="s">
        <v>251</v>
      </c>
      <c r="R1017" s="2" t="s">
        <v>252</v>
      </c>
      <c r="S1017" s="5">
        <v>5.48480353E8</v>
      </c>
      <c r="T1017" s="2" t="s">
        <v>112</v>
      </c>
      <c r="U1017" s="2" t="s">
        <v>253</v>
      </c>
      <c r="V1017" s="2" t="s">
        <v>254</v>
      </c>
      <c r="W1017" s="2" t="s">
        <v>3911</v>
      </c>
      <c r="X1017" s="2" t="s">
        <v>256</v>
      </c>
      <c r="Y1017" s="2" t="s">
        <v>257</v>
      </c>
    </row>
    <row r="1018">
      <c r="A1018" s="1" t="b">
        <v>0</v>
      </c>
      <c r="B1018" s="1"/>
      <c r="C1018" s="1" t="s">
        <v>243</v>
      </c>
      <c r="D1018" s="1"/>
      <c r="E1018" s="1" t="s">
        <v>244</v>
      </c>
      <c r="F1018" s="1"/>
      <c r="G1018" s="2" t="s">
        <v>245</v>
      </c>
      <c r="H1018" s="5">
        <v>2.0</v>
      </c>
      <c r="I1018" s="4" t="s">
        <v>3939</v>
      </c>
      <c r="J1018" s="2" t="s">
        <v>3940</v>
      </c>
      <c r="K1018" s="5">
        <v>1.0</v>
      </c>
      <c r="L1018" s="2" t="s">
        <v>248</v>
      </c>
      <c r="M1018" s="6" t="b">
        <v>1</v>
      </c>
      <c r="N1018" s="2" t="s">
        <v>249</v>
      </c>
      <c r="O1018" s="2" t="s">
        <v>250</v>
      </c>
      <c r="P1018" s="2" t="s">
        <v>49</v>
      </c>
      <c r="Q1018" s="2" t="s">
        <v>251</v>
      </c>
      <c r="R1018" s="2" t="s">
        <v>252</v>
      </c>
      <c r="S1018" s="5">
        <v>8.5245831E8</v>
      </c>
      <c r="T1018" s="2" t="s">
        <v>112</v>
      </c>
      <c r="U1018" s="2" t="s">
        <v>253</v>
      </c>
      <c r="V1018" s="2" t="s">
        <v>254</v>
      </c>
      <c r="W1018" s="2" t="s">
        <v>3911</v>
      </c>
      <c r="X1018" s="2" t="s">
        <v>256</v>
      </c>
      <c r="Y1018" s="2" t="s">
        <v>257</v>
      </c>
    </row>
    <row r="1019">
      <c r="A1019" s="1" t="b">
        <v>0</v>
      </c>
      <c r="B1019" s="1"/>
      <c r="C1019" s="1" t="s">
        <v>243</v>
      </c>
      <c r="D1019" s="1"/>
      <c r="E1019" s="1" t="s">
        <v>244</v>
      </c>
      <c r="F1019" s="1"/>
      <c r="G1019" s="2" t="s">
        <v>245</v>
      </c>
      <c r="H1019" s="5">
        <v>2.0</v>
      </c>
      <c r="I1019" s="4" t="s">
        <v>3941</v>
      </c>
      <c r="J1019" s="2" t="s">
        <v>3942</v>
      </c>
      <c r="K1019" s="5">
        <v>1.0</v>
      </c>
      <c r="L1019" s="2" t="s">
        <v>248</v>
      </c>
      <c r="M1019" s="6" t="b">
        <v>1</v>
      </c>
      <c r="N1019" s="2" t="s">
        <v>249</v>
      </c>
      <c r="O1019" s="2" t="s">
        <v>250</v>
      </c>
      <c r="P1019" s="2" t="s">
        <v>49</v>
      </c>
      <c r="Q1019" s="2" t="s">
        <v>251</v>
      </c>
      <c r="R1019" s="2" t="s">
        <v>252</v>
      </c>
      <c r="S1019" s="5">
        <v>8.52496988E8</v>
      </c>
      <c r="T1019" s="2" t="s">
        <v>112</v>
      </c>
      <c r="U1019" s="2" t="s">
        <v>253</v>
      </c>
      <c r="V1019" s="2" t="s">
        <v>254</v>
      </c>
      <c r="W1019" s="2" t="s">
        <v>3911</v>
      </c>
      <c r="X1019" s="2" t="s">
        <v>256</v>
      </c>
      <c r="Y1019" s="2" t="s">
        <v>257</v>
      </c>
    </row>
    <row r="1020">
      <c r="A1020" s="1" t="b">
        <v>0</v>
      </c>
      <c r="B1020" s="1"/>
      <c r="C1020" s="1" t="s">
        <v>243</v>
      </c>
      <c r="D1020" s="1"/>
      <c r="E1020" s="1" t="s">
        <v>244</v>
      </c>
      <c r="F1020" s="1"/>
      <c r="G1020" s="2" t="s">
        <v>245</v>
      </c>
      <c r="H1020" s="5">
        <v>2.0</v>
      </c>
      <c r="I1020" s="4" t="s">
        <v>3943</v>
      </c>
      <c r="J1020" s="2" t="s">
        <v>3944</v>
      </c>
      <c r="K1020" s="5">
        <v>1.0</v>
      </c>
      <c r="L1020" s="2" t="s">
        <v>248</v>
      </c>
      <c r="M1020" s="6" t="b">
        <v>1</v>
      </c>
      <c r="N1020" s="2" t="s">
        <v>249</v>
      </c>
      <c r="O1020" s="2" t="s">
        <v>250</v>
      </c>
      <c r="P1020" s="2" t="s">
        <v>49</v>
      </c>
      <c r="Q1020" s="2" t="s">
        <v>251</v>
      </c>
      <c r="R1020" s="2" t="s">
        <v>252</v>
      </c>
      <c r="S1020" s="5">
        <v>8.64072789E8</v>
      </c>
      <c r="T1020" s="2" t="s">
        <v>112</v>
      </c>
      <c r="U1020" s="2" t="s">
        <v>253</v>
      </c>
      <c r="V1020" s="2" t="s">
        <v>254</v>
      </c>
      <c r="W1020" s="2" t="s">
        <v>3911</v>
      </c>
      <c r="X1020" s="2" t="s">
        <v>256</v>
      </c>
      <c r="Y1020" s="2" t="s">
        <v>257</v>
      </c>
    </row>
    <row r="1021">
      <c r="A1021" s="1" t="b">
        <v>0</v>
      </c>
      <c r="B1021" s="1"/>
      <c r="C1021" s="1" t="s">
        <v>243</v>
      </c>
      <c r="D1021" s="1"/>
      <c r="E1021" s="1" t="s">
        <v>244</v>
      </c>
      <c r="F1021" s="1"/>
      <c r="G1021" s="2" t="s">
        <v>245</v>
      </c>
      <c r="H1021" s="5">
        <v>2.0</v>
      </c>
      <c r="I1021" s="4" t="s">
        <v>3945</v>
      </c>
      <c r="J1021" s="2" t="s">
        <v>3946</v>
      </c>
      <c r="K1021" s="5">
        <v>1.0</v>
      </c>
      <c r="L1021" s="2" t="s">
        <v>248</v>
      </c>
      <c r="M1021" s="6" t="b">
        <v>1</v>
      </c>
      <c r="N1021" s="2" t="s">
        <v>249</v>
      </c>
      <c r="O1021" s="2" t="s">
        <v>250</v>
      </c>
      <c r="P1021" s="2" t="s">
        <v>49</v>
      </c>
      <c r="Q1021" s="2" t="s">
        <v>251</v>
      </c>
      <c r="R1021" s="2" t="s">
        <v>252</v>
      </c>
      <c r="S1021" s="5">
        <v>9.60630346E8</v>
      </c>
      <c r="T1021" s="2" t="s">
        <v>112</v>
      </c>
      <c r="U1021" s="2" t="s">
        <v>253</v>
      </c>
      <c r="V1021" s="2" t="s">
        <v>254</v>
      </c>
      <c r="W1021" s="2" t="s">
        <v>3911</v>
      </c>
      <c r="X1021" s="2" t="s">
        <v>256</v>
      </c>
      <c r="Y1021" s="2" t="s">
        <v>257</v>
      </c>
    </row>
    <row r="1022">
      <c r="A1022" s="1" t="b">
        <v>0</v>
      </c>
      <c r="B1022" s="1"/>
      <c r="C1022" s="1" t="s">
        <v>243</v>
      </c>
      <c r="D1022" s="1"/>
      <c r="E1022" s="1" t="s">
        <v>244</v>
      </c>
      <c r="F1022" s="1"/>
      <c r="G1022" s="2" t="s">
        <v>245</v>
      </c>
      <c r="H1022" s="5">
        <v>2.0</v>
      </c>
      <c r="I1022" s="4" t="s">
        <v>3947</v>
      </c>
      <c r="J1022" s="2" t="s">
        <v>3948</v>
      </c>
      <c r="K1022" s="5">
        <v>2.0</v>
      </c>
      <c r="L1022" s="2" t="s">
        <v>248</v>
      </c>
      <c r="M1022" s="6" t="b">
        <v>1</v>
      </c>
      <c r="N1022" s="2" t="s">
        <v>2106</v>
      </c>
      <c r="O1022" s="2" t="s">
        <v>263</v>
      </c>
      <c r="P1022" s="2" t="s">
        <v>49</v>
      </c>
      <c r="Q1022" s="2" t="s">
        <v>251</v>
      </c>
      <c r="R1022" s="2" t="s">
        <v>252</v>
      </c>
      <c r="S1022" s="5">
        <v>5.77251584E8</v>
      </c>
      <c r="T1022" s="7"/>
      <c r="U1022" s="2" t="s">
        <v>253</v>
      </c>
      <c r="V1022" s="2" t="s">
        <v>244</v>
      </c>
      <c r="W1022" s="2" t="s">
        <v>3911</v>
      </c>
      <c r="X1022" s="2" t="s">
        <v>3949</v>
      </c>
      <c r="Y1022" s="2" t="s">
        <v>265</v>
      </c>
    </row>
    <row r="1023">
      <c r="A1023" s="1" t="b">
        <v>0</v>
      </c>
      <c r="B1023" s="1"/>
      <c r="C1023" s="1"/>
      <c r="D1023" s="1"/>
      <c r="E1023" s="1" t="s">
        <v>244</v>
      </c>
      <c r="F1023" s="1"/>
      <c r="G1023" s="2" t="s">
        <v>245</v>
      </c>
      <c r="H1023" s="2"/>
      <c r="I1023" s="4" t="s">
        <v>3950</v>
      </c>
      <c r="J1023" s="2" t="s">
        <v>3951</v>
      </c>
      <c r="K1023" s="5">
        <v>2.0</v>
      </c>
      <c r="L1023" s="2" t="s">
        <v>248</v>
      </c>
      <c r="M1023" s="6" t="b">
        <v>1</v>
      </c>
      <c r="N1023" s="2" t="s">
        <v>2074</v>
      </c>
      <c r="O1023" s="2" t="s">
        <v>263</v>
      </c>
      <c r="P1023" s="2" t="s">
        <v>49</v>
      </c>
      <c r="Q1023" s="2" t="s">
        <v>251</v>
      </c>
      <c r="R1023" s="2" t="s">
        <v>252</v>
      </c>
      <c r="S1023" s="5">
        <v>5.48480353E8</v>
      </c>
      <c r="T1023" s="7"/>
      <c r="U1023" s="2" t="s">
        <v>253</v>
      </c>
      <c r="V1023" s="2" t="s">
        <v>244</v>
      </c>
      <c r="W1023" s="2" t="s">
        <v>3911</v>
      </c>
      <c r="X1023" s="2" t="s">
        <v>3952</v>
      </c>
      <c r="Y1023" s="2" t="s">
        <v>265</v>
      </c>
    </row>
    <row r="1024">
      <c r="A1024" s="1" t="b">
        <v>0</v>
      </c>
      <c r="B1024" s="1"/>
      <c r="C1024" s="1"/>
      <c r="D1024" s="1"/>
      <c r="E1024" s="1" t="s">
        <v>244</v>
      </c>
      <c r="F1024" s="1"/>
      <c r="G1024" s="2" t="s">
        <v>245</v>
      </c>
      <c r="H1024" s="2"/>
      <c r="I1024" s="4" t="s">
        <v>3953</v>
      </c>
      <c r="J1024" s="2" t="s">
        <v>3954</v>
      </c>
      <c r="K1024" s="5">
        <v>2.0</v>
      </c>
      <c r="L1024" s="2" t="s">
        <v>248</v>
      </c>
      <c r="M1024" s="6" t="b">
        <v>1</v>
      </c>
      <c r="N1024" s="2" t="s">
        <v>2074</v>
      </c>
      <c r="O1024" s="2" t="s">
        <v>263</v>
      </c>
      <c r="P1024" s="2" t="s">
        <v>49</v>
      </c>
      <c r="Q1024" s="2" t="s">
        <v>251</v>
      </c>
      <c r="R1024" s="2" t="s">
        <v>252</v>
      </c>
      <c r="S1024" s="5">
        <v>5.76110753E8</v>
      </c>
      <c r="T1024" s="7"/>
      <c r="U1024" s="2" t="s">
        <v>253</v>
      </c>
      <c r="V1024" s="2" t="s">
        <v>244</v>
      </c>
      <c r="W1024" s="2" t="s">
        <v>3911</v>
      </c>
      <c r="X1024" s="2" t="s">
        <v>3955</v>
      </c>
      <c r="Y1024" s="2" t="s">
        <v>265</v>
      </c>
    </row>
    <row r="1025">
      <c r="A1025" s="1" t="b">
        <v>0</v>
      </c>
      <c r="B1025" s="1"/>
      <c r="C1025" s="1"/>
      <c r="D1025" s="1"/>
      <c r="E1025" s="1" t="s">
        <v>244</v>
      </c>
      <c r="F1025" s="1"/>
      <c r="G1025" s="2" t="s">
        <v>245</v>
      </c>
      <c r="H1025" s="2"/>
      <c r="I1025" s="4" t="s">
        <v>3956</v>
      </c>
      <c r="J1025" s="2" t="s">
        <v>3957</v>
      </c>
      <c r="K1025" s="5">
        <v>2.0</v>
      </c>
      <c r="L1025" s="2" t="s">
        <v>248</v>
      </c>
      <c r="M1025" s="6" t="b">
        <v>1</v>
      </c>
      <c r="N1025" s="2" t="s">
        <v>2074</v>
      </c>
      <c r="O1025" s="2" t="s">
        <v>263</v>
      </c>
      <c r="P1025" s="2" t="s">
        <v>49</v>
      </c>
      <c r="Q1025" s="2" t="s">
        <v>251</v>
      </c>
      <c r="R1025" s="2" t="s">
        <v>252</v>
      </c>
      <c r="S1025" s="5">
        <v>5.76118161E8</v>
      </c>
      <c r="T1025" s="7"/>
      <c r="U1025" s="2" t="s">
        <v>253</v>
      </c>
      <c r="V1025" s="2" t="s">
        <v>244</v>
      </c>
      <c r="W1025" s="2" t="s">
        <v>3911</v>
      </c>
      <c r="X1025" s="2" t="s">
        <v>3958</v>
      </c>
      <c r="Y1025" s="2" t="s">
        <v>265</v>
      </c>
    </row>
    <row r="1026">
      <c r="A1026" s="1" t="b">
        <v>0</v>
      </c>
      <c r="B1026" s="1"/>
      <c r="C1026" s="1"/>
      <c r="D1026" s="1"/>
      <c r="E1026" s="1" t="s">
        <v>244</v>
      </c>
      <c r="F1026" s="1"/>
      <c r="G1026" s="2" t="s">
        <v>245</v>
      </c>
      <c r="H1026" s="2"/>
      <c r="I1026" s="4" t="s">
        <v>3959</v>
      </c>
      <c r="J1026" s="2" t="s">
        <v>3960</v>
      </c>
      <c r="K1026" s="5">
        <v>2.0</v>
      </c>
      <c r="L1026" s="2" t="s">
        <v>248</v>
      </c>
      <c r="M1026" s="6" t="b">
        <v>1</v>
      </c>
      <c r="N1026" s="2" t="s">
        <v>2074</v>
      </c>
      <c r="O1026" s="2" t="s">
        <v>263</v>
      </c>
      <c r="P1026" s="2" t="s">
        <v>49</v>
      </c>
      <c r="Q1026" s="2" t="s">
        <v>251</v>
      </c>
      <c r="R1026" s="2" t="s">
        <v>252</v>
      </c>
      <c r="S1026" s="5">
        <v>5.76134298E8</v>
      </c>
      <c r="T1026" s="7"/>
      <c r="U1026" s="2" t="s">
        <v>253</v>
      </c>
      <c r="V1026" s="2" t="s">
        <v>244</v>
      </c>
      <c r="W1026" s="2" t="s">
        <v>3911</v>
      </c>
      <c r="X1026" s="2" t="s">
        <v>3961</v>
      </c>
      <c r="Y1026" s="2" t="s">
        <v>265</v>
      </c>
    </row>
    <row r="1027">
      <c r="A1027" s="1" t="b">
        <v>0</v>
      </c>
      <c r="B1027" s="1"/>
      <c r="C1027" s="1"/>
      <c r="D1027" s="1"/>
      <c r="E1027" s="1" t="s">
        <v>244</v>
      </c>
      <c r="F1027" s="1"/>
      <c r="G1027" s="2" t="s">
        <v>245</v>
      </c>
      <c r="H1027" s="2"/>
      <c r="I1027" s="4" t="s">
        <v>3962</v>
      </c>
      <c r="J1027" s="2" t="s">
        <v>3963</v>
      </c>
      <c r="K1027" s="5">
        <v>2.0</v>
      </c>
      <c r="L1027" s="2" t="s">
        <v>248</v>
      </c>
      <c r="M1027" s="6" t="b">
        <v>1</v>
      </c>
      <c r="N1027" s="2" t="s">
        <v>2074</v>
      </c>
      <c r="O1027" s="2" t="s">
        <v>263</v>
      </c>
      <c r="P1027" s="2" t="s">
        <v>49</v>
      </c>
      <c r="Q1027" s="2" t="s">
        <v>251</v>
      </c>
      <c r="R1027" s="2" t="s">
        <v>252</v>
      </c>
      <c r="S1027" s="5">
        <v>5.76140393E8</v>
      </c>
      <c r="T1027" s="7"/>
      <c r="U1027" s="2" t="s">
        <v>253</v>
      </c>
      <c r="V1027" s="2" t="s">
        <v>244</v>
      </c>
      <c r="W1027" s="2" t="s">
        <v>3911</v>
      </c>
      <c r="X1027" s="2" t="s">
        <v>3964</v>
      </c>
      <c r="Y1027" s="2" t="s">
        <v>265</v>
      </c>
    </row>
    <row r="1028">
      <c r="A1028" s="1" t="b">
        <v>0</v>
      </c>
      <c r="B1028" s="1"/>
      <c r="C1028" s="1"/>
      <c r="D1028" s="1"/>
      <c r="E1028" s="1" t="s">
        <v>244</v>
      </c>
      <c r="F1028" s="1"/>
      <c r="G1028" s="2" t="s">
        <v>245</v>
      </c>
      <c r="H1028" s="2"/>
      <c r="I1028" s="4" t="s">
        <v>3965</v>
      </c>
      <c r="J1028" s="2" t="s">
        <v>3966</v>
      </c>
      <c r="K1028" s="5">
        <v>2.0</v>
      </c>
      <c r="L1028" s="2" t="s">
        <v>248</v>
      </c>
      <c r="M1028" s="6" t="b">
        <v>1</v>
      </c>
      <c r="N1028" s="2" t="s">
        <v>2074</v>
      </c>
      <c r="O1028" s="2" t="s">
        <v>263</v>
      </c>
      <c r="P1028" s="2" t="s">
        <v>49</v>
      </c>
      <c r="Q1028" s="2" t="s">
        <v>251</v>
      </c>
      <c r="R1028" s="2" t="s">
        <v>252</v>
      </c>
      <c r="S1028" s="5">
        <v>5.77251584E8</v>
      </c>
      <c r="T1028" s="7"/>
      <c r="U1028" s="2" t="s">
        <v>253</v>
      </c>
      <c r="V1028" s="2" t="s">
        <v>244</v>
      </c>
      <c r="W1028" s="2" t="s">
        <v>3911</v>
      </c>
      <c r="X1028" s="2" t="s">
        <v>3967</v>
      </c>
      <c r="Y1028" s="2" t="s">
        <v>265</v>
      </c>
    </row>
    <row r="1029">
      <c r="A1029" s="1" t="b">
        <v>0</v>
      </c>
      <c r="B1029" s="1"/>
      <c r="C1029" s="1"/>
      <c r="D1029" s="1"/>
      <c r="E1029" s="1" t="s">
        <v>244</v>
      </c>
      <c r="F1029" s="1"/>
      <c r="G1029" s="2" t="s">
        <v>245</v>
      </c>
      <c r="H1029" s="2"/>
      <c r="I1029" s="4" t="s">
        <v>3968</v>
      </c>
      <c r="J1029" s="2" t="s">
        <v>3969</v>
      </c>
      <c r="K1029" s="5">
        <v>2.0</v>
      </c>
      <c r="L1029" s="2" t="s">
        <v>248</v>
      </c>
      <c r="M1029" s="6" t="b">
        <v>1</v>
      </c>
      <c r="N1029" s="2" t="s">
        <v>268</v>
      </c>
      <c r="O1029" s="2" t="s">
        <v>263</v>
      </c>
      <c r="P1029" s="2" t="s">
        <v>49</v>
      </c>
      <c r="Q1029" s="2" t="s">
        <v>251</v>
      </c>
      <c r="R1029" s="2" t="s">
        <v>252</v>
      </c>
      <c r="S1029" s="5">
        <v>1.117890684E9</v>
      </c>
      <c r="T1029" s="2" t="s">
        <v>293</v>
      </c>
      <c r="U1029" s="2" t="s">
        <v>253</v>
      </c>
      <c r="V1029" s="2" t="s">
        <v>244</v>
      </c>
      <c r="W1029" s="2" t="s">
        <v>3911</v>
      </c>
      <c r="X1029" s="2" t="s">
        <v>3970</v>
      </c>
      <c r="Y1029" s="2" t="s">
        <v>265</v>
      </c>
    </row>
    <row r="1030">
      <c r="A1030" s="1" t="b">
        <v>0</v>
      </c>
      <c r="B1030" s="1"/>
      <c r="C1030" s="1"/>
      <c r="D1030" s="1"/>
      <c r="E1030" s="1" t="s">
        <v>244</v>
      </c>
      <c r="F1030" s="1"/>
      <c r="G1030" s="2" t="s">
        <v>245</v>
      </c>
      <c r="H1030" s="2"/>
      <c r="I1030" s="4" t="s">
        <v>3971</v>
      </c>
      <c r="J1030" s="2" t="s">
        <v>3972</v>
      </c>
      <c r="K1030" s="5">
        <v>2.0</v>
      </c>
      <c r="L1030" s="2" t="s">
        <v>248</v>
      </c>
      <c r="M1030" s="6" t="b">
        <v>1</v>
      </c>
      <c r="N1030" s="2" t="s">
        <v>268</v>
      </c>
      <c r="O1030" s="2" t="s">
        <v>263</v>
      </c>
      <c r="P1030" s="2" t="s">
        <v>49</v>
      </c>
      <c r="Q1030" s="2" t="s">
        <v>251</v>
      </c>
      <c r="R1030" s="2" t="s">
        <v>252</v>
      </c>
      <c r="S1030" s="5">
        <v>1.117906881E9</v>
      </c>
      <c r="T1030" s="2" t="s">
        <v>293</v>
      </c>
      <c r="U1030" s="2" t="s">
        <v>253</v>
      </c>
      <c r="V1030" s="2" t="s">
        <v>244</v>
      </c>
      <c r="W1030" s="2" t="s">
        <v>3911</v>
      </c>
      <c r="X1030" s="2" t="s">
        <v>3973</v>
      </c>
      <c r="Y1030" s="2" t="s">
        <v>265</v>
      </c>
    </row>
    <row r="1031">
      <c r="A1031" s="1" t="b">
        <v>0</v>
      </c>
      <c r="B1031" s="1"/>
      <c r="C1031" s="1"/>
      <c r="D1031" s="1"/>
      <c r="E1031" s="1" t="s">
        <v>244</v>
      </c>
      <c r="F1031" s="1"/>
      <c r="G1031" s="2" t="s">
        <v>245</v>
      </c>
      <c r="H1031" s="2"/>
      <c r="I1031" s="4" t="s">
        <v>3974</v>
      </c>
      <c r="J1031" s="2" t="s">
        <v>3975</v>
      </c>
      <c r="K1031" s="5">
        <v>2.0</v>
      </c>
      <c r="L1031" s="2" t="s">
        <v>248</v>
      </c>
      <c r="M1031" s="6" t="b">
        <v>1</v>
      </c>
      <c r="N1031" s="2" t="s">
        <v>268</v>
      </c>
      <c r="O1031" s="2" t="s">
        <v>263</v>
      </c>
      <c r="P1031" s="2" t="s">
        <v>49</v>
      </c>
      <c r="Q1031" s="2" t="s">
        <v>251</v>
      </c>
      <c r="R1031" s="2" t="s">
        <v>252</v>
      </c>
      <c r="S1031" s="5">
        <v>1.117915054E9</v>
      </c>
      <c r="T1031" s="2" t="s">
        <v>293</v>
      </c>
      <c r="U1031" s="2" t="s">
        <v>253</v>
      </c>
      <c r="V1031" s="2" t="s">
        <v>244</v>
      </c>
      <c r="W1031" s="2" t="s">
        <v>3911</v>
      </c>
      <c r="X1031" s="2" t="s">
        <v>3976</v>
      </c>
      <c r="Y1031" s="2" t="s">
        <v>265</v>
      </c>
    </row>
    <row r="1032">
      <c r="A1032" s="1" t="b">
        <v>0</v>
      </c>
      <c r="B1032" s="1"/>
      <c r="C1032" s="1"/>
      <c r="D1032" s="1"/>
      <c r="E1032" s="1" t="s">
        <v>244</v>
      </c>
      <c r="F1032" s="1"/>
      <c r="G1032" s="2" t="s">
        <v>245</v>
      </c>
      <c r="H1032" s="2"/>
      <c r="I1032" s="4" t="s">
        <v>3977</v>
      </c>
      <c r="J1032" s="2" t="s">
        <v>3978</v>
      </c>
      <c r="K1032" s="5">
        <v>2.0</v>
      </c>
      <c r="L1032" s="2" t="s">
        <v>248</v>
      </c>
      <c r="M1032" s="6" t="b">
        <v>1</v>
      </c>
      <c r="N1032" s="2" t="s">
        <v>268</v>
      </c>
      <c r="O1032" s="2" t="s">
        <v>263</v>
      </c>
      <c r="P1032" s="2" t="s">
        <v>49</v>
      </c>
      <c r="Q1032" s="2" t="s">
        <v>251</v>
      </c>
      <c r="R1032" s="2" t="s">
        <v>252</v>
      </c>
      <c r="S1032" s="5">
        <v>1.117923444E9</v>
      </c>
      <c r="T1032" s="2" t="s">
        <v>293</v>
      </c>
      <c r="U1032" s="2" t="s">
        <v>253</v>
      </c>
      <c r="V1032" s="2" t="s">
        <v>244</v>
      </c>
      <c r="W1032" s="2" t="s">
        <v>3911</v>
      </c>
      <c r="X1032" s="2" t="s">
        <v>3979</v>
      </c>
      <c r="Y1032" s="2" t="s">
        <v>265</v>
      </c>
    </row>
    <row r="1033">
      <c r="A1033" s="1" t="b">
        <v>0</v>
      </c>
      <c r="B1033" s="1"/>
      <c r="C1033" s="1"/>
      <c r="D1033" s="1"/>
      <c r="E1033" s="1" t="s">
        <v>244</v>
      </c>
      <c r="F1033" s="1"/>
      <c r="G1033" s="2" t="s">
        <v>245</v>
      </c>
      <c r="H1033" s="2"/>
      <c r="I1033" s="4" t="s">
        <v>3980</v>
      </c>
      <c r="J1033" s="2" t="s">
        <v>3981</v>
      </c>
      <c r="K1033" s="5">
        <v>2.0</v>
      </c>
      <c r="L1033" s="2" t="s">
        <v>248</v>
      </c>
      <c r="M1033" s="6" t="b">
        <v>1</v>
      </c>
      <c r="N1033" s="2" t="s">
        <v>268</v>
      </c>
      <c r="O1033" s="2" t="s">
        <v>263</v>
      </c>
      <c r="P1033" s="2" t="s">
        <v>49</v>
      </c>
      <c r="Q1033" s="2" t="s">
        <v>251</v>
      </c>
      <c r="R1033" s="2" t="s">
        <v>252</v>
      </c>
      <c r="S1033" s="5">
        <v>1.11832558E9</v>
      </c>
      <c r="T1033" s="2" t="s">
        <v>293</v>
      </c>
      <c r="U1033" s="2" t="s">
        <v>253</v>
      </c>
      <c r="V1033" s="2" t="s">
        <v>244</v>
      </c>
      <c r="W1033" s="2" t="s">
        <v>3911</v>
      </c>
      <c r="X1033" s="2" t="s">
        <v>3982</v>
      </c>
      <c r="Y1033" s="2" t="s">
        <v>265</v>
      </c>
    </row>
    <row r="1034">
      <c r="A1034" s="1" t="b">
        <v>0</v>
      </c>
      <c r="B1034" s="1"/>
      <c r="C1034" s="1"/>
      <c r="D1034" s="1"/>
      <c r="E1034" s="1" t="s">
        <v>244</v>
      </c>
      <c r="F1034" s="1"/>
      <c r="G1034" s="2" t="s">
        <v>245</v>
      </c>
      <c r="H1034" s="2"/>
      <c r="I1034" s="4" t="s">
        <v>3983</v>
      </c>
      <c r="J1034" s="2" t="s">
        <v>3984</v>
      </c>
      <c r="K1034" s="5">
        <v>2.0</v>
      </c>
      <c r="L1034" s="2" t="s">
        <v>248</v>
      </c>
      <c r="M1034" s="6" t="b">
        <v>1</v>
      </c>
      <c r="N1034" s="2" t="s">
        <v>268</v>
      </c>
      <c r="O1034" s="2" t="s">
        <v>263</v>
      </c>
      <c r="P1034" s="2" t="s">
        <v>49</v>
      </c>
      <c r="Q1034" s="2" t="s">
        <v>251</v>
      </c>
      <c r="R1034" s="2" t="s">
        <v>252</v>
      </c>
      <c r="S1034" s="5">
        <v>7.07795387E8</v>
      </c>
      <c r="T1034" s="3"/>
      <c r="U1034" s="2" t="s">
        <v>253</v>
      </c>
      <c r="V1034" s="2" t="s">
        <v>244</v>
      </c>
      <c r="W1034" s="2" t="s">
        <v>3911</v>
      </c>
      <c r="X1034" s="2" t="s">
        <v>3985</v>
      </c>
      <c r="Y1034" s="2" t="s">
        <v>265</v>
      </c>
    </row>
    <row r="1035">
      <c r="A1035" s="1" t="b">
        <v>0</v>
      </c>
      <c r="B1035" s="1"/>
      <c r="C1035" s="1"/>
      <c r="D1035" s="1"/>
      <c r="E1035" s="1" t="s">
        <v>244</v>
      </c>
      <c r="F1035" s="1"/>
      <c r="G1035" s="2" t="s">
        <v>245</v>
      </c>
      <c r="H1035" s="2"/>
      <c r="I1035" s="4" t="s">
        <v>3986</v>
      </c>
      <c r="J1035" s="2" t="s">
        <v>3987</v>
      </c>
      <c r="K1035" s="5">
        <v>2.0</v>
      </c>
      <c r="L1035" s="2" t="s">
        <v>248</v>
      </c>
      <c r="M1035" s="6" t="b">
        <v>1</v>
      </c>
      <c r="N1035" s="2" t="s">
        <v>268</v>
      </c>
      <c r="O1035" s="2" t="s">
        <v>263</v>
      </c>
      <c r="P1035" s="2" t="s">
        <v>49</v>
      </c>
      <c r="Q1035" s="2" t="s">
        <v>251</v>
      </c>
      <c r="R1035" s="2" t="s">
        <v>252</v>
      </c>
      <c r="S1035" s="5">
        <v>7.07828926E8</v>
      </c>
      <c r="T1035" s="3"/>
      <c r="U1035" s="2" t="s">
        <v>253</v>
      </c>
      <c r="V1035" s="2" t="s">
        <v>244</v>
      </c>
      <c r="W1035" s="2" t="s">
        <v>3911</v>
      </c>
      <c r="X1035" s="2" t="s">
        <v>3988</v>
      </c>
      <c r="Y1035" s="2" t="s">
        <v>265</v>
      </c>
    </row>
    <row r="1036">
      <c r="A1036" s="1" t="b">
        <v>0</v>
      </c>
      <c r="B1036" s="1"/>
      <c r="C1036" s="1"/>
      <c r="D1036" s="1"/>
      <c r="E1036" s="1" t="s">
        <v>244</v>
      </c>
      <c r="F1036" s="1"/>
      <c r="G1036" s="2" t="s">
        <v>245</v>
      </c>
      <c r="H1036" s="2"/>
      <c r="I1036" s="4" t="s">
        <v>3989</v>
      </c>
      <c r="J1036" s="2" t="s">
        <v>3990</v>
      </c>
      <c r="K1036" s="5">
        <v>2.0</v>
      </c>
      <c r="L1036" s="2" t="s">
        <v>248</v>
      </c>
      <c r="M1036" s="6" t="b">
        <v>1</v>
      </c>
      <c r="N1036" s="2" t="s">
        <v>268</v>
      </c>
      <c r="O1036" s="2" t="s">
        <v>263</v>
      </c>
      <c r="P1036" s="2" t="s">
        <v>49</v>
      </c>
      <c r="Q1036" s="2" t="s">
        <v>251</v>
      </c>
      <c r="R1036" s="2" t="s">
        <v>252</v>
      </c>
      <c r="S1036" s="5">
        <v>7.07837795E8</v>
      </c>
      <c r="T1036" s="3"/>
      <c r="U1036" s="2" t="s">
        <v>253</v>
      </c>
      <c r="V1036" s="2" t="s">
        <v>244</v>
      </c>
      <c r="W1036" s="2" t="s">
        <v>3911</v>
      </c>
      <c r="X1036" s="2" t="s">
        <v>3991</v>
      </c>
      <c r="Y1036" s="2" t="s">
        <v>265</v>
      </c>
    </row>
    <row r="1037">
      <c r="A1037" s="1" t="b">
        <v>0</v>
      </c>
      <c r="B1037" s="1"/>
      <c r="C1037" s="1"/>
      <c r="D1037" s="1"/>
      <c r="E1037" s="1" t="s">
        <v>244</v>
      </c>
      <c r="F1037" s="1"/>
      <c r="G1037" s="2" t="s">
        <v>245</v>
      </c>
      <c r="H1037" s="2"/>
      <c r="I1037" s="4" t="s">
        <v>3992</v>
      </c>
      <c r="J1037" s="2" t="s">
        <v>3993</v>
      </c>
      <c r="K1037" s="5">
        <v>2.0</v>
      </c>
      <c r="L1037" s="2" t="s">
        <v>248</v>
      </c>
      <c r="M1037" s="6" t="b">
        <v>1</v>
      </c>
      <c r="N1037" s="2" t="s">
        <v>268</v>
      </c>
      <c r="O1037" s="2" t="s">
        <v>263</v>
      </c>
      <c r="P1037" s="2" t="s">
        <v>49</v>
      </c>
      <c r="Q1037" s="2" t="s">
        <v>251</v>
      </c>
      <c r="R1037" s="2" t="s">
        <v>252</v>
      </c>
      <c r="S1037" s="5">
        <v>7.12887031E8</v>
      </c>
      <c r="T1037" s="3"/>
      <c r="U1037" s="2" t="s">
        <v>253</v>
      </c>
      <c r="V1037" s="2" t="s">
        <v>244</v>
      </c>
      <c r="W1037" s="2" t="s">
        <v>3911</v>
      </c>
      <c r="X1037" s="2" t="s">
        <v>3994</v>
      </c>
      <c r="Y1037" s="2" t="s">
        <v>265</v>
      </c>
    </row>
    <row r="1038">
      <c r="A1038" s="1" t="b">
        <v>0</v>
      </c>
      <c r="B1038" s="1"/>
      <c r="C1038" s="1"/>
      <c r="D1038" s="1"/>
      <c r="E1038" s="1" t="s">
        <v>244</v>
      </c>
      <c r="F1038" s="1"/>
      <c r="G1038" s="2" t="s">
        <v>245</v>
      </c>
      <c r="H1038" s="2"/>
      <c r="I1038" s="4" t="s">
        <v>3995</v>
      </c>
      <c r="J1038" s="2" t="s">
        <v>3996</v>
      </c>
      <c r="K1038" s="5">
        <v>2.0</v>
      </c>
      <c r="L1038" s="2" t="s">
        <v>248</v>
      </c>
      <c r="M1038" s="6" t="b">
        <v>1</v>
      </c>
      <c r="N1038" s="2" t="s">
        <v>268</v>
      </c>
      <c r="O1038" s="2" t="s">
        <v>263</v>
      </c>
      <c r="P1038" s="2" t="s">
        <v>49</v>
      </c>
      <c r="Q1038" s="2" t="s">
        <v>251</v>
      </c>
      <c r="R1038" s="2" t="s">
        <v>252</v>
      </c>
      <c r="S1038" s="5">
        <v>7.12915013E8</v>
      </c>
      <c r="T1038" s="3"/>
      <c r="U1038" s="2" t="s">
        <v>253</v>
      </c>
      <c r="V1038" s="2" t="s">
        <v>244</v>
      </c>
      <c r="W1038" s="2" t="s">
        <v>3911</v>
      </c>
      <c r="X1038" s="2" t="s">
        <v>3997</v>
      </c>
      <c r="Y1038" s="2" t="s">
        <v>265</v>
      </c>
    </row>
    <row r="1039">
      <c r="A1039" s="1" t="b">
        <v>0</v>
      </c>
      <c r="B1039" s="1"/>
      <c r="C1039" s="1"/>
      <c r="D1039" s="1"/>
      <c r="E1039" s="1" t="s">
        <v>244</v>
      </c>
      <c r="F1039" s="1"/>
      <c r="G1039" s="2" t="s">
        <v>245</v>
      </c>
      <c r="H1039" s="2"/>
      <c r="I1039" s="4" t="s">
        <v>3998</v>
      </c>
      <c r="J1039" s="2" t="s">
        <v>3999</v>
      </c>
      <c r="K1039" s="5">
        <v>2.0</v>
      </c>
      <c r="L1039" s="2" t="s">
        <v>248</v>
      </c>
      <c r="M1039" s="6" t="b">
        <v>1</v>
      </c>
      <c r="N1039" s="2" t="s">
        <v>268</v>
      </c>
      <c r="O1039" s="2" t="s">
        <v>263</v>
      </c>
      <c r="P1039" s="2" t="s">
        <v>49</v>
      </c>
      <c r="Q1039" s="2" t="s">
        <v>251</v>
      </c>
      <c r="R1039" s="2" t="s">
        <v>252</v>
      </c>
      <c r="S1039" s="5">
        <v>8.52404081E8</v>
      </c>
      <c r="T1039" s="3"/>
      <c r="U1039" s="2" t="s">
        <v>253</v>
      </c>
      <c r="V1039" s="2" t="s">
        <v>244</v>
      </c>
      <c r="W1039" s="2" t="s">
        <v>3911</v>
      </c>
      <c r="X1039" s="2" t="s">
        <v>4000</v>
      </c>
      <c r="Y1039" s="2" t="s">
        <v>265</v>
      </c>
    </row>
    <row r="1040">
      <c r="A1040" s="1" t="b">
        <v>0</v>
      </c>
      <c r="B1040" s="1"/>
      <c r="C1040" s="1"/>
      <c r="D1040" s="1"/>
      <c r="E1040" s="1" t="s">
        <v>244</v>
      </c>
      <c r="F1040" s="1"/>
      <c r="G1040" s="2" t="s">
        <v>245</v>
      </c>
      <c r="H1040" s="2"/>
      <c r="I1040" s="4" t="s">
        <v>4001</v>
      </c>
      <c r="J1040" s="2" t="s">
        <v>4002</v>
      </c>
      <c r="K1040" s="5">
        <v>2.0</v>
      </c>
      <c r="L1040" s="2" t="s">
        <v>248</v>
      </c>
      <c r="M1040" s="6" t="b">
        <v>1</v>
      </c>
      <c r="N1040" s="2" t="s">
        <v>268</v>
      </c>
      <c r="O1040" s="2" t="s">
        <v>263</v>
      </c>
      <c r="P1040" s="2" t="s">
        <v>49</v>
      </c>
      <c r="Q1040" s="2" t="s">
        <v>251</v>
      </c>
      <c r="R1040" s="2" t="s">
        <v>252</v>
      </c>
      <c r="S1040" s="5">
        <v>8.52425518E8</v>
      </c>
      <c r="T1040" s="3"/>
      <c r="U1040" s="2" t="s">
        <v>253</v>
      </c>
      <c r="V1040" s="2" t="s">
        <v>244</v>
      </c>
      <c r="W1040" s="2" t="s">
        <v>3911</v>
      </c>
      <c r="X1040" s="2" t="s">
        <v>4003</v>
      </c>
      <c r="Y1040" s="2" t="s">
        <v>265</v>
      </c>
    </row>
    <row r="1041">
      <c r="A1041" s="1" t="b">
        <v>0</v>
      </c>
      <c r="B1041" s="1"/>
      <c r="C1041" s="1"/>
      <c r="D1041" s="1"/>
      <c r="E1041" s="1" t="s">
        <v>244</v>
      </c>
      <c r="F1041" s="1"/>
      <c r="G1041" s="2" t="s">
        <v>245</v>
      </c>
      <c r="H1041" s="2"/>
      <c r="I1041" s="4" t="s">
        <v>4004</v>
      </c>
      <c r="J1041" s="2" t="s">
        <v>4005</v>
      </c>
      <c r="K1041" s="5">
        <v>2.0</v>
      </c>
      <c r="L1041" s="2" t="s">
        <v>248</v>
      </c>
      <c r="M1041" s="6" t="b">
        <v>1</v>
      </c>
      <c r="N1041" s="2" t="s">
        <v>268</v>
      </c>
      <c r="O1041" s="2" t="s">
        <v>263</v>
      </c>
      <c r="P1041" s="2" t="s">
        <v>49</v>
      </c>
      <c r="Q1041" s="2" t="s">
        <v>251</v>
      </c>
      <c r="R1041" s="2" t="s">
        <v>252</v>
      </c>
      <c r="S1041" s="5">
        <v>8.5245831E8</v>
      </c>
      <c r="T1041" s="3"/>
      <c r="U1041" s="2" t="s">
        <v>253</v>
      </c>
      <c r="V1041" s="2" t="s">
        <v>244</v>
      </c>
      <c r="W1041" s="2" t="s">
        <v>3911</v>
      </c>
      <c r="X1041" s="2" t="s">
        <v>4006</v>
      </c>
      <c r="Y1041" s="2" t="s">
        <v>265</v>
      </c>
    </row>
    <row r="1042">
      <c r="A1042" s="1" t="b">
        <v>0</v>
      </c>
      <c r="B1042" s="1"/>
      <c r="C1042" s="1"/>
      <c r="D1042" s="1"/>
      <c r="E1042" s="1" t="s">
        <v>244</v>
      </c>
      <c r="F1042" s="1"/>
      <c r="G1042" s="2" t="s">
        <v>245</v>
      </c>
      <c r="H1042" s="2"/>
      <c r="I1042" s="4" t="s">
        <v>4007</v>
      </c>
      <c r="J1042" s="2" t="s">
        <v>4008</v>
      </c>
      <c r="K1042" s="5">
        <v>2.0</v>
      </c>
      <c r="L1042" s="2" t="s">
        <v>248</v>
      </c>
      <c r="M1042" s="6" t="b">
        <v>1</v>
      </c>
      <c r="N1042" s="2" t="s">
        <v>268</v>
      </c>
      <c r="O1042" s="2" t="s">
        <v>263</v>
      </c>
      <c r="P1042" s="2" t="s">
        <v>49</v>
      </c>
      <c r="Q1042" s="2" t="s">
        <v>251</v>
      </c>
      <c r="R1042" s="2" t="s">
        <v>252</v>
      </c>
      <c r="S1042" s="5">
        <v>8.52496988E8</v>
      </c>
      <c r="T1042" s="3"/>
      <c r="U1042" s="2" t="s">
        <v>253</v>
      </c>
      <c r="V1042" s="2" t="s">
        <v>244</v>
      </c>
      <c r="W1042" s="2" t="s">
        <v>3911</v>
      </c>
      <c r="X1042" s="2" t="s">
        <v>4009</v>
      </c>
      <c r="Y1042" s="2" t="s">
        <v>265</v>
      </c>
    </row>
    <row r="1043">
      <c r="A1043" s="1" t="b">
        <v>0</v>
      </c>
      <c r="B1043" s="1"/>
      <c r="C1043" s="1"/>
      <c r="D1043" s="1"/>
      <c r="E1043" s="1" t="s">
        <v>244</v>
      </c>
      <c r="F1043" s="1"/>
      <c r="G1043" s="2" t="s">
        <v>245</v>
      </c>
      <c r="H1043" s="2"/>
      <c r="I1043" s="4" t="s">
        <v>4010</v>
      </c>
      <c r="J1043" s="2" t="s">
        <v>4011</v>
      </c>
      <c r="K1043" s="5">
        <v>2.0</v>
      </c>
      <c r="L1043" s="2" t="s">
        <v>248</v>
      </c>
      <c r="M1043" s="6" t="b">
        <v>1</v>
      </c>
      <c r="N1043" s="2" t="s">
        <v>268</v>
      </c>
      <c r="O1043" s="2" t="s">
        <v>263</v>
      </c>
      <c r="P1043" s="2" t="s">
        <v>49</v>
      </c>
      <c r="Q1043" s="2" t="s">
        <v>251</v>
      </c>
      <c r="R1043" s="2" t="s">
        <v>252</v>
      </c>
      <c r="S1043" s="5">
        <v>8.52543441E8</v>
      </c>
      <c r="T1043" s="7"/>
      <c r="U1043" s="2" t="s">
        <v>253</v>
      </c>
      <c r="V1043" s="2" t="s">
        <v>244</v>
      </c>
      <c r="W1043" s="2" t="s">
        <v>3911</v>
      </c>
      <c r="X1043" s="2" t="s">
        <v>4012</v>
      </c>
      <c r="Y1043" s="2" t="s">
        <v>265</v>
      </c>
    </row>
    <row r="1044">
      <c r="A1044" s="1" t="b">
        <v>0</v>
      </c>
      <c r="B1044" s="1"/>
      <c r="C1044" s="1"/>
      <c r="D1044" s="1"/>
      <c r="E1044" s="1" t="s">
        <v>244</v>
      </c>
      <c r="F1044" s="1"/>
      <c r="G1044" s="2" t="s">
        <v>245</v>
      </c>
      <c r="H1044" s="2"/>
      <c r="I1044" s="4" t="s">
        <v>4013</v>
      </c>
      <c r="J1044" s="2" t="s">
        <v>4014</v>
      </c>
      <c r="K1044" s="5">
        <v>2.0</v>
      </c>
      <c r="L1044" s="2" t="s">
        <v>248</v>
      </c>
      <c r="M1044" s="6" t="b">
        <v>1</v>
      </c>
      <c r="N1044" s="2" t="s">
        <v>268</v>
      </c>
      <c r="O1044" s="2" t="s">
        <v>263</v>
      </c>
      <c r="P1044" s="2" t="s">
        <v>49</v>
      </c>
      <c r="Q1044" s="2" t="s">
        <v>251</v>
      </c>
      <c r="R1044" s="2" t="s">
        <v>252</v>
      </c>
      <c r="S1044" s="5">
        <v>8.52586164E8</v>
      </c>
      <c r="T1044" s="3"/>
      <c r="U1044" s="2" t="s">
        <v>253</v>
      </c>
      <c r="V1044" s="2" t="s">
        <v>244</v>
      </c>
      <c r="W1044" s="2" t="s">
        <v>3911</v>
      </c>
      <c r="X1044" s="2" t="s">
        <v>4015</v>
      </c>
      <c r="Y1044" s="2" t="s">
        <v>265</v>
      </c>
    </row>
    <row r="1045">
      <c r="A1045" s="1" t="b">
        <v>0</v>
      </c>
      <c r="B1045" s="1"/>
      <c r="C1045" s="1"/>
      <c r="D1045" s="1"/>
      <c r="E1045" s="1" t="s">
        <v>244</v>
      </c>
      <c r="F1045" s="1"/>
      <c r="G1045" s="2" t="s">
        <v>245</v>
      </c>
      <c r="H1045" s="2"/>
      <c r="I1045" s="4" t="s">
        <v>4016</v>
      </c>
      <c r="J1045" s="2" t="s">
        <v>4017</v>
      </c>
      <c r="K1045" s="5">
        <v>2.0</v>
      </c>
      <c r="L1045" s="2" t="s">
        <v>248</v>
      </c>
      <c r="M1045" s="6" t="b">
        <v>1</v>
      </c>
      <c r="N1045" s="2" t="s">
        <v>268</v>
      </c>
      <c r="O1045" s="2" t="s">
        <v>263</v>
      </c>
      <c r="P1045" s="2" t="s">
        <v>49</v>
      </c>
      <c r="Q1045" s="2" t="s">
        <v>251</v>
      </c>
      <c r="R1045" s="2" t="s">
        <v>252</v>
      </c>
      <c r="S1045" s="5">
        <v>8.52618052E8</v>
      </c>
      <c r="T1045" s="3"/>
      <c r="U1045" s="2" t="s">
        <v>253</v>
      </c>
      <c r="V1045" s="2" t="s">
        <v>244</v>
      </c>
      <c r="W1045" s="2" t="s">
        <v>3911</v>
      </c>
      <c r="X1045" s="2" t="s">
        <v>4018</v>
      </c>
      <c r="Y1045" s="2" t="s">
        <v>265</v>
      </c>
    </row>
    <row r="1046">
      <c r="A1046" s="1" t="b">
        <v>0</v>
      </c>
      <c r="B1046" s="1"/>
      <c r="C1046" s="1"/>
      <c r="D1046" s="1"/>
      <c r="E1046" s="1" t="s">
        <v>244</v>
      </c>
      <c r="F1046" s="1"/>
      <c r="G1046" s="2" t="s">
        <v>245</v>
      </c>
      <c r="H1046" s="2"/>
      <c r="I1046" s="4" t="s">
        <v>4019</v>
      </c>
      <c r="J1046" s="2" t="s">
        <v>4020</v>
      </c>
      <c r="K1046" s="5">
        <v>2.0</v>
      </c>
      <c r="L1046" s="2" t="s">
        <v>248</v>
      </c>
      <c r="M1046" s="6" t="b">
        <v>1</v>
      </c>
      <c r="N1046" s="2" t="s">
        <v>268</v>
      </c>
      <c r="O1046" s="2" t="s">
        <v>263</v>
      </c>
      <c r="P1046" s="2" t="s">
        <v>49</v>
      </c>
      <c r="Q1046" s="2" t="s">
        <v>251</v>
      </c>
      <c r="R1046" s="2" t="s">
        <v>252</v>
      </c>
      <c r="S1046" s="5">
        <v>8.64072789E8</v>
      </c>
      <c r="T1046" s="2" t="s">
        <v>293</v>
      </c>
      <c r="U1046" s="2" t="s">
        <v>253</v>
      </c>
      <c r="V1046" s="2" t="s">
        <v>244</v>
      </c>
      <c r="W1046" s="2" t="s">
        <v>3911</v>
      </c>
      <c r="X1046" s="2" t="s">
        <v>4021</v>
      </c>
      <c r="Y1046" s="2" t="s">
        <v>265</v>
      </c>
    </row>
    <row r="1047">
      <c r="A1047" s="1" t="b">
        <v>0</v>
      </c>
      <c r="B1047" s="1"/>
      <c r="C1047" s="1"/>
      <c r="D1047" s="1"/>
      <c r="E1047" s="1" t="s">
        <v>244</v>
      </c>
      <c r="F1047" s="1"/>
      <c r="G1047" s="2" t="s">
        <v>245</v>
      </c>
      <c r="H1047" s="2"/>
      <c r="I1047" s="4" t="s">
        <v>4022</v>
      </c>
      <c r="J1047" s="2" t="s">
        <v>4023</v>
      </c>
      <c r="K1047" s="5">
        <v>2.0</v>
      </c>
      <c r="L1047" s="2" t="s">
        <v>248</v>
      </c>
      <c r="M1047" s="6" t="b">
        <v>1</v>
      </c>
      <c r="N1047" s="2" t="s">
        <v>268</v>
      </c>
      <c r="O1047" s="2" t="s">
        <v>263</v>
      </c>
      <c r="P1047" s="2" t="s">
        <v>49</v>
      </c>
      <c r="Q1047" s="2" t="s">
        <v>251</v>
      </c>
      <c r="R1047" s="2" t="s">
        <v>252</v>
      </c>
      <c r="S1047" s="5">
        <v>8.68228854E8</v>
      </c>
      <c r="T1047" s="3"/>
      <c r="U1047" s="2" t="s">
        <v>253</v>
      </c>
      <c r="V1047" s="2" t="s">
        <v>244</v>
      </c>
      <c r="W1047" s="2" t="s">
        <v>3911</v>
      </c>
      <c r="X1047" s="2" t="s">
        <v>4024</v>
      </c>
      <c r="Y1047" s="2" t="s">
        <v>265</v>
      </c>
    </row>
    <row r="1048">
      <c r="A1048" s="1" t="b">
        <v>0</v>
      </c>
      <c r="B1048" s="1"/>
      <c r="C1048" s="1"/>
      <c r="D1048" s="1"/>
      <c r="E1048" s="1" t="s">
        <v>244</v>
      </c>
      <c r="F1048" s="1"/>
      <c r="G1048" s="2" t="s">
        <v>245</v>
      </c>
      <c r="H1048" s="2"/>
      <c r="I1048" s="4" t="s">
        <v>4025</v>
      </c>
      <c r="J1048" s="2" t="s">
        <v>4026</v>
      </c>
      <c r="K1048" s="5">
        <v>2.0</v>
      </c>
      <c r="L1048" s="2" t="s">
        <v>248</v>
      </c>
      <c r="M1048" s="6" t="b">
        <v>1</v>
      </c>
      <c r="N1048" s="2" t="s">
        <v>268</v>
      </c>
      <c r="O1048" s="2" t="s">
        <v>263</v>
      </c>
      <c r="P1048" s="2" t="s">
        <v>49</v>
      </c>
      <c r="Q1048" s="2" t="s">
        <v>251</v>
      </c>
      <c r="R1048" s="2" t="s">
        <v>252</v>
      </c>
      <c r="S1048" s="5">
        <v>8.6824093E8</v>
      </c>
      <c r="T1048" s="3"/>
      <c r="U1048" s="2" t="s">
        <v>253</v>
      </c>
      <c r="V1048" s="2" t="s">
        <v>244</v>
      </c>
      <c r="W1048" s="2" t="s">
        <v>3911</v>
      </c>
      <c r="X1048" s="2" t="s">
        <v>4027</v>
      </c>
      <c r="Y1048" s="2" t="s">
        <v>265</v>
      </c>
    </row>
    <row r="1049">
      <c r="A1049" s="1" t="b">
        <v>0</v>
      </c>
      <c r="B1049" s="1"/>
      <c r="C1049" s="1"/>
      <c r="D1049" s="1"/>
      <c r="E1049" s="1" t="s">
        <v>244</v>
      </c>
      <c r="F1049" s="1"/>
      <c r="G1049" s="2" t="s">
        <v>245</v>
      </c>
      <c r="H1049" s="2"/>
      <c r="I1049" s="4" t="s">
        <v>4028</v>
      </c>
      <c r="J1049" s="2" t="s">
        <v>4029</v>
      </c>
      <c r="K1049" s="5">
        <v>2.0</v>
      </c>
      <c r="L1049" s="2" t="s">
        <v>248</v>
      </c>
      <c r="M1049" s="6" t="b">
        <v>1</v>
      </c>
      <c r="N1049" s="2" t="s">
        <v>268</v>
      </c>
      <c r="O1049" s="2" t="s">
        <v>263</v>
      </c>
      <c r="P1049" s="2" t="s">
        <v>49</v>
      </c>
      <c r="Q1049" s="2" t="s">
        <v>251</v>
      </c>
      <c r="R1049" s="2" t="s">
        <v>252</v>
      </c>
      <c r="S1049" s="5">
        <v>8.68243768E8</v>
      </c>
      <c r="T1049" s="3"/>
      <c r="U1049" s="2" t="s">
        <v>253</v>
      </c>
      <c r="V1049" s="2" t="s">
        <v>244</v>
      </c>
      <c r="W1049" s="2" t="s">
        <v>3911</v>
      </c>
      <c r="X1049" s="2" t="s">
        <v>4030</v>
      </c>
      <c r="Y1049" s="2" t="s">
        <v>265</v>
      </c>
    </row>
    <row r="1050">
      <c r="A1050" s="1" t="b">
        <v>0</v>
      </c>
      <c r="B1050" s="1"/>
      <c r="C1050" s="1"/>
      <c r="D1050" s="1"/>
      <c r="E1050" s="1" t="s">
        <v>244</v>
      </c>
      <c r="F1050" s="1"/>
      <c r="G1050" s="2" t="s">
        <v>245</v>
      </c>
      <c r="H1050" s="2"/>
      <c r="I1050" s="4" t="s">
        <v>4031</v>
      </c>
      <c r="J1050" s="2" t="s">
        <v>4032</v>
      </c>
      <c r="K1050" s="5">
        <v>2.0</v>
      </c>
      <c r="L1050" s="2" t="s">
        <v>248</v>
      </c>
      <c r="M1050" s="6" t="b">
        <v>1</v>
      </c>
      <c r="N1050" s="2" t="s">
        <v>268</v>
      </c>
      <c r="O1050" s="2" t="s">
        <v>263</v>
      </c>
      <c r="P1050" s="2" t="s">
        <v>49</v>
      </c>
      <c r="Q1050" s="2" t="s">
        <v>251</v>
      </c>
      <c r="R1050" s="2" t="s">
        <v>252</v>
      </c>
      <c r="S1050" s="5">
        <v>9.60630346E8</v>
      </c>
      <c r="T1050" s="2" t="s">
        <v>293</v>
      </c>
      <c r="U1050" s="2" t="s">
        <v>253</v>
      </c>
      <c r="V1050" s="2" t="s">
        <v>244</v>
      </c>
      <c r="W1050" s="2" t="s">
        <v>3911</v>
      </c>
      <c r="X1050" s="2" t="s">
        <v>4033</v>
      </c>
      <c r="Y1050" s="2" t="s">
        <v>265</v>
      </c>
    </row>
    <row r="1051">
      <c r="A1051" s="1" t="b">
        <v>0</v>
      </c>
      <c r="B1051" s="1"/>
      <c r="C1051" s="1"/>
      <c r="D1051" s="1"/>
      <c r="E1051" s="1" t="s">
        <v>244</v>
      </c>
      <c r="F1051" s="1"/>
      <c r="G1051" s="2" t="s">
        <v>245</v>
      </c>
      <c r="H1051" s="2"/>
      <c r="I1051" s="4" t="s">
        <v>4034</v>
      </c>
      <c r="J1051" s="2" t="s">
        <v>4035</v>
      </c>
      <c r="K1051" s="5">
        <v>2.0</v>
      </c>
      <c r="L1051" s="2" t="s">
        <v>248</v>
      </c>
      <c r="M1051" s="6" t="b">
        <v>1</v>
      </c>
      <c r="N1051" s="2" t="s">
        <v>268</v>
      </c>
      <c r="O1051" s="2" t="s">
        <v>263</v>
      </c>
      <c r="P1051" s="2" t="s">
        <v>49</v>
      </c>
      <c r="Q1051" s="2" t="s">
        <v>251</v>
      </c>
      <c r="R1051" s="2" t="s">
        <v>252</v>
      </c>
      <c r="S1051" s="5">
        <v>9.60790148E8</v>
      </c>
      <c r="T1051" s="2" t="s">
        <v>293</v>
      </c>
      <c r="U1051" s="2" t="s">
        <v>253</v>
      </c>
      <c r="V1051" s="2" t="s">
        <v>244</v>
      </c>
      <c r="W1051" s="2" t="s">
        <v>3911</v>
      </c>
      <c r="X1051" s="2" t="s">
        <v>4036</v>
      </c>
      <c r="Y1051" s="2" t="s">
        <v>265</v>
      </c>
    </row>
    <row r="1052">
      <c r="A1052" s="1" t="b">
        <v>0</v>
      </c>
      <c r="B1052" s="1" t="s">
        <v>25</v>
      </c>
      <c r="C1052" s="1"/>
      <c r="D1052" s="1" t="s">
        <v>26</v>
      </c>
      <c r="E1052" s="1" t="s">
        <v>43</v>
      </c>
      <c r="F1052" s="1"/>
      <c r="G1052" s="2" t="s">
        <v>27</v>
      </c>
      <c r="H1052" s="3"/>
      <c r="I1052" s="4" t="s">
        <v>4037</v>
      </c>
      <c r="J1052" s="2" t="s">
        <v>4038</v>
      </c>
      <c r="K1052" s="5">
        <v>1.0</v>
      </c>
      <c r="L1052" s="2" t="s">
        <v>46</v>
      </c>
      <c r="M1052" s="6" t="b">
        <v>1</v>
      </c>
      <c r="N1052" s="2" t="s">
        <v>127</v>
      </c>
      <c r="O1052" s="2" t="s">
        <v>48</v>
      </c>
      <c r="P1052" s="2" t="s">
        <v>49</v>
      </c>
      <c r="Q1052" s="2" t="s">
        <v>50</v>
      </c>
      <c r="R1052" s="2" t="s">
        <v>35</v>
      </c>
      <c r="S1052" s="2" t="s">
        <v>4039</v>
      </c>
      <c r="T1052" s="2" t="s">
        <v>4040</v>
      </c>
      <c r="U1052" s="2" t="s">
        <v>38</v>
      </c>
      <c r="V1052" s="2" t="s">
        <v>100</v>
      </c>
      <c r="W1052" s="2" t="s">
        <v>4041</v>
      </c>
      <c r="X1052" s="2" t="s">
        <v>131</v>
      </c>
      <c r="Y1052" s="2" t="s">
        <v>132</v>
      </c>
    </row>
    <row r="1053">
      <c r="A1053" s="1" t="b">
        <v>0</v>
      </c>
      <c r="B1053" s="1"/>
      <c r="C1053" s="1" t="s">
        <v>243</v>
      </c>
      <c r="D1053" s="1"/>
      <c r="E1053" s="1" t="s">
        <v>367</v>
      </c>
      <c r="F1053" s="1"/>
      <c r="G1053" s="2" t="s">
        <v>27</v>
      </c>
      <c r="H1053" s="5">
        <v>1.0</v>
      </c>
      <c r="I1053" s="4" t="s">
        <v>4042</v>
      </c>
      <c r="J1053" s="2" t="s">
        <v>4043</v>
      </c>
      <c r="K1053" s="5">
        <v>1.0</v>
      </c>
      <c r="L1053" s="2" t="s">
        <v>30</v>
      </c>
      <c r="M1053" s="6" t="b">
        <v>1</v>
      </c>
      <c r="N1053" s="2" t="s">
        <v>370</v>
      </c>
      <c r="O1053" s="2" t="s">
        <v>108</v>
      </c>
      <c r="P1053" s="2" t="s">
        <v>109</v>
      </c>
      <c r="Q1053" s="2" t="s">
        <v>34</v>
      </c>
      <c r="R1053" s="2" t="s">
        <v>35</v>
      </c>
      <c r="S1053" s="5">
        <v>190132.0</v>
      </c>
      <c r="T1053" s="2" t="s">
        <v>3851</v>
      </c>
      <c r="U1053" s="2" t="s">
        <v>253</v>
      </c>
      <c r="V1053" s="2" t="s">
        <v>372</v>
      </c>
      <c r="W1053" s="2" t="s">
        <v>4044</v>
      </c>
      <c r="X1053" s="2" t="s">
        <v>374</v>
      </c>
      <c r="Y1053" s="2" t="s">
        <v>375</v>
      </c>
    </row>
    <row r="1054">
      <c r="A1054" s="1" t="b">
        <v>0</v>
      </c>
      <c r="B1054" s="1"/>
      <c r="C1054" s="1" t="s">
        <v>243</v>
      </c>
      <c r="D1054" s="1"/>
      <c r="E1054" s="1" t="s">
        <v>367</v>
      </c>
      <c r="F1054" s="1"/>
      <c r="G1054" s="2" t="s">
        <v>27</v>
      </c>
      <c r="H1054" s="5">
        <v>2.0</v>
      </c>
      <c r="I1054" s="4" t="s">
        <v>4045</v>
      </c>
      <c r="J1054" s="2" t="s">
        <v>4046</v>
      </c>
      <c r="K1054" s="5">
        <v>1.0</v>
      </c>
      <c r="L1054" s="2" t="s">
        <v>30</v>
      </c>
      <c r="M1054" s="6" t="b">
        <v>1</v>
      </c>
      <c r="N1054" s="2" t="s">
        <v>370</v>
      </c>
      <c r="O1054" s="2" t="s">
        <v>108</v>
      </c>
      <c r="P1054" s="2" t="s">
        <v>109</v>
      </c>
      <c r="Q1054" s="2" t="s">
        <v>34</v>
      </c>
      <c r="R1054" s="2" t="s">
        <v>35</v>
      </c>
      <c r="S1054" s="5">
        <v>190131.0</v>
      </c>
      <c r="T1054" s="2" t="s">
        <v>3851</v>
      </c>
      <c r="U1054" s="2" t="s">
        <v>253</v>
      </c>
      <c r="V1054" s="2" t="s">
        <v>372</v>
      </c>
      <c r="W1054" s="2" t="s">
        <v>4044</v>
      </c>
      <c r="X1054" s="2" t="s">
        <v>374</v>
      </c>
      <c r="Y1054" s="2" t="s">
        <v>375</v>
      </c>
    </row>
    <row r="1055">
      <c r="A1055" s="1" t="b">
        <v>0</v>
      </c>
      <c r="B1055" s="1"/>
      <c r="C1055" s="1" t="s">
        <v>243</v>
      </c>
      <c r="D1055" s="1"/>
      <c r="E1055" s="1" t="s">
        <v>367</v>
      </c>
      <c r="F1055" s="1"/>
      <c r="G1055" s="2" t="s">
        <v>27</v>
      </c>
      <c r="H1055" s="5">
        <v>2.0</v>
      </c>
      <c r="I1055" s="4" t="s">
        <v>4047</v>
      </c>
      <c r="J1055" s="2" t="s">
        <v>4048</v>
      </c>
      <c r="K1055" s="5">
        <v>1.0</v>
      </c>
      <c r="L1055" s="2" t="s">
        <v>30</v>
      </c>
      <c r="M1055" s="6" t="b">
        <v>1</v>
      </c>
      <c r="N1055" s="2" t="s">
        <v>370</v>
      </c>
      <c r="O1055" s="2" t="s">
        <v>108</v>
      </c>
      <c r="P1055" s="2" t="s">
        <v>109</v>
      </c>
      <c r="Q1055" s="2" t="s">
        <v>34</v>
      </c>
      <c r="R1055" s="2" t="s">
        <v>35</v>
      </c>
      <c r="S1055" s="5">
        <v>190133.0</v>
      </c>
      <c r="T1055" s="2" t="s">
        <v>3851</v>
      </c>
      <c r="U1055" s="2" t="s">
        <v>253</v>
      </c>
      <c r="V1055" s="2" t="s">
        <v>372</v>
      </c>
      <c r="W1055" s="2" t="s">
        <v>4044</v>
      </c>
      <c r="X1055" s="2" t="s">
        <v>374</v>
      </c>
      <c r="Y1055" s="2" t="s">
        <v>375</v>
      </c>
    </row>
    <row r="1056">
      <c r="A1056" s="1" t="b">
        <v>0</v>
      </c>
      <c r="B1056" s="1"/>
      <c r="C1056" s="1" t="s">
        <v>243</v>
      </c>
      <c r="D1056" s="1"/>
      <c r="E1056" s="1" t="s">
        <v>367</v>
      </c>
      <c r="F1056" s="1"/>
      <c r="G1056" s="2" t="s">
        <v>27</v>
      </c>
      <c r="H1056" s="5">
        <v>2.0</v>
      </c>
      <c r="I1056" s="4" t="s">
        <v>4049</v>
      </c>
      <c r="J1056" s="2" t="s">
        <v>4050</v>
      </c>
      <c r="K1056" s="5">
        <v>1.0</v>
      </c>
      <c r="L1056" s="2" t="s">
        <v>30</v>
      </c>
      <c r="M1056" s="6" t="b">
        <v>1</v>
      </c>
      <c r="N1056" s="2" t="s">
        <v>370</v>
      </c>
      <c r="O1056" s="2" t="s">
        <v>108</v>
      </c>
      <c r="P1056" s="2" t="s">
        <v>109</v>
      </c>
      <c r="Q1056" s="2" t="s">
        <v>34</v>
      </c>
      <c r="R1056" s="2" t="s">
        <v>35</v>
      </c>
      <c r="S1056" s="5">
        <v>190908.0</v>
      </c>
      <c r="T1056" s="2" t="s">
        <v>4051</v>
      </c>
      <c r="U1056" s="2" t="s">
        <v>253</v>
      </c>
      <c r="V1056" s="2" t="s">
        <v>372</v>
      </c>
      <c r="W1056" s="2" t="s">
        <v>4044</v>
      </c>
      <c r="X1056" s="2" t="s">
        <v>374</v>
      </c>
      <c r="Y1056" s="2" t="s">
        <v>375</v>
      </c>
    </row>
    <row r="1057">
      <c r="A1057" s="1" t="b">
        <v>0</v>
      </c>
      <c r="B1057" s="1"/>
      <c r="C1057" s="1" t="s">
        <v>243</v>
      </c>
      <c r="D1057" s="1"/>
      <c r="E1057" s="1" t="s">
        <v>367</v>
      </c>
      <c r="F1057" s="1"/>
      <c r="G1057" s="2" t="s">
        <v>27</v>
      </c>
      <c r="H1057" s="5">
        <v>2.0</v>
      </c>
      <c r="I1057" s="4" t="s">
        <v>4052</v>
      </c>
      <c r="J1057" s="2" t="s">
        <v>4053</v>
      </c>
      <c r="K1057" s="5">
        <v>1.0</v>
      </c>
      <c r="L1057" s="2" t="s">
        <v>30</v>
      </c>
      <c r="M1057" s="6" t="b">
        <v>1</v>
      </c>
      <c r="N1057" s="2" t="s">
        <v>370</v>
      </c>
      <c r="O1057" s="2" t="s">
        <v>108</v>
      </c>
      <c r="P1057" s="2" t="s">
        <v>109</v>
      </c>
      <c r="Q1057" s="2" t="s">
        <v>34</v>
      </c>
      <c r="R1057" s="2" t="s">
        <v>35</v>
      </c>
      <c r="S1057" s="5">
        <v>193388.0</v>
      </c>
      <c r="T1057" s="2" t="s">
        <v>371</v>
      </c>
      <c r="U1057" s="2" t="s">
        <v>253</v>
      </c>
      <c r="V1057" s="2" t="s">
        <v>372</v>
      </c>
      <c r="W1057" s="2" t="s">
        <v>4054</v>
      </c>
      <c r="X1057" s="2" t="s">
        <v>374</v>
      </c>
      <c r="Y1057" s="2" t="s">
        <v>375</v>
      </c>
    </row>
    <row r="1058">
      <c r="A1058" s="1" t="b">
        <v>0</v>
      </c>
      <c r="B1058" s="1"/>
      <c r="C1058" s="1" t="s">
        <v>243</v>
      </c>
      <c r="D1058" s="1"/>
      <c r="E1058" s="1" t="s">
        <v>367</v>
      </c>
      <c r="F1058" s="1"/>
      <c r="G1058" s="2" t="s">
        <v>27</v>
      </c>
      <c r="H1058" s="5">
        <v>3.0</v>
      </c>
      <c r="I1058" s="4" t="s">
        <v>4055</v>
      </c>
      <c r="J1058" s="2" t="s">
        <v>4056</v>
      </c>
      <c r="K1058" s="5">
        <v>1.0</v>
      </c>
      <c r="L1058" s="2" t="s">
        <v>30</v>
      </c>
      <c r="M1058" s="6" t="b">
        <v>1</v>
      </c>
      <c r="N1058" s="2" t="s">
        <v>370</v>
      </c>
      <c r="O1058" s="2" t="s">
        <v>108</v>
      </c>
      <c r="P1058" s="2" t="s">
        <v>109</v>
      </c>
      <c r="Q1058" s="2" t="s">
        <v>34</v>
      </c>
      <c r="R1058" s="2" t="s">
        <v>35</v>
      </c>
      <c r="S1058" s="5">
        <v>182280.0</v>
      </c>
      <c r="T1058" s="2" t="s">
        <v>4057</v>
      </c>
      <c r="U1058" s="2" t="s">
        <v>253</v>
      </c>
      <c r="V1058" s="2" t="s">
        <v>372</v>
      </c>
      <c r="W1058" s="2" t="s">
        <v>4054</v>
      </c>
      <c r="X1058" s="2" t="s">
        <v>374</v>
      </c>
      <c r="Y1058" s="2" t="s">
        <v>375</v>
      </c>
    </row>
    <row r="1059">
      <c r="A1059" s="1" t="b">
        <v>0</v>
      </c>
      <c r="B1059" s="1"/>
      <c r="C1059" s="1" t="s">
        <v>243</v>
      </c>
      <c r="D1059" s="1"/>
      <c r="E1059" s="1" t="s">
        <v>367</v>
      </c>
      <c r="F1059" s="1"/>
      <c r="G1059" s="2" t="s">
        <v>27</v>
      </c>
      <c r="H1059" s="5">
        <v>4.0</v>
      </c>
      <c r="I1059" s="4" t="s">
        <v>4058</v>
      </c>
      <c r="J1059" s="2" t="s">
        <v>4059</v>
      </c>
      <c r="K1059" s="5">
        <v>1.0</v>
      </c>
      <c r="L1059" s="2" t="s">
        <v>30</v>
      </c>
      <c r="M1059" s="6" t="b">
        <v>1</v>
      </c>
      <c r="N1059" s="2" t="s">
        <v>370</v>
      </c>
      <c r="O1059" s="2" t="s">
        <v>108</v>
      </c>
      <c r="P1059" s="2" t="s">
        <v>109</v>
      </c>
      <c r="Q1059" s="2" t="s">
        <v>34</v>
      </c>
      <c r="R1059" s="2" t="s">
        <v>35</v>
      </c>
      <c r="S1059" s="5">
        <v>182448.0</v>
      </c>
      <c r="T1059" s="2" t="s">
        <v>4051</v>
      </c>
      <c r="U1059" s="2" t="s">
        <v>253</v>
      </c>
      <c r="V1059" s="2" t="s">
        <v>372</v>
      </c>
      <c r="W1059" s="2" t="s">
        <v>4044</v>
      </c>
      <c r="X1059" s="2" t="s">
        <v>374</v>
      </c>
      <c r="Y1059" s="2" t="s">
        <v>375</v>
      </c>
    </row>
    <row r="1060">
      <c r="A1060" s="1" t="b">
        <v>0</v>
      </c>
      <c r="B1060" s="1"/>
      <c r="C1060" s="1" t="s">
        <v>243</v>
      </c>
      <c r="D1060" s="1"/>
      <c r="E1060" s="1" t="s">
        <v>367</v>
      </c>
      <c r="F1060" s="1"/>
      <c r="G1060" s="2" t="s">
        <v>27</v>
      </c>
      <c r="H1060" s="5">
        <v>4.0</v>
      </c>
      <c r="I1060" s="4" t="s">
        <v>4060</v>
      </c>
      <c r="J1060" s="2" t="s">
        <v>4061</v>
      </c>
      <c r="K1060" s="5">
        <v>1.0</v>
      </c>
      <c r="L1060" s="2" t="s">
        <v>30</v>
      </c>
      <c r="M1060" s="6" t="b">
        <v>1</v>
      </c>
      <c r="N1060" s="2" t="s">
        <v>370</v>
      </c>
      <c r="O1060" s="2" t="s">
        <v>108</v>
      </c>
      <c r="P1060" s="2" t="s">
        <v>109</v>
      </c>
      <c r="Q1060" s="2" t="s">
        <v>34</v>
      </c>
      <c r="R1060" s="2" t="s">
        <v>35</v>
      </c>
      <c r="S1060" s="5">
        <v>190134.0</v>
      </c>
      <c r="T1060" s="2" t="s">
        <v>3851</v>
      </c>
      <c r="U1060" s="2" t="s">
        <v>253</v>
      </c>
      <c r="V1060" s="2" t="s">
        <v>372</v>
      </c>
      <c r="W1060" s="2" t="s">
        <v>4044</v>
      </c>
      <c r="X1060" s="2" t="s">
        <v>374</v>
      </c>
      <c r="Y1060" s="2" t="s">
        <v>375</v>
      </c>
    </row>
    <row r="1061">
      <c r="A1061" s="1" t="b">
        <v>0</v>
      </c>
      <c r="B1061" s="1"/>
      <c r="C1061" s="1" t="s">
        <v>243</v>
      </c>
      <c r="D1061" s="1"/>
      <c r="E1061" s="1" t="s">
        <v>367</v>
      </c>
      <c r="F1061" s="1"/>
      <c r="G1061" s="2" t="s">
        <v>27</v>
      </c>
      <c r="H1061" s="5">
        <v>4.0</v>
      </c>
      <c r="I1061" s="4" t="s">
        <v>4062</v>
      </c>
      <c r="J1061" s="2" t="s">
        <v>4063</v>
      </c>
      <c r="K1061" s="5">
        <v>1.0</v>
      </c>
      <c r="L1061" s="2" t="s">
        <v>30</v>
      </c>
      <c r="M1061" s="6" t="b">
        <v>1</v>
      </c>
      <c r="N1061" s="2" t="s">
        <v>370</v>
      </c>
      <c r="O1061" s="2" t="s">
        <v>108</v>
      </c>
      <c r="P1061" s="2" t="s">
        <v>109</v>
      </c>
      <c r="Q1061" s="2" t="s">
        <v>34</v>
      </c>
      <c r="R1061" s="2" t="s">
        <v>35</v>
      </c>
      <c r="S1061" s="5">
        <v>193663.0</v>
      </c>
      <c r="T1061" s="2" t="s">
        <v>3851</v>
      </c>
      <c r="U1061" s="2" t="s">
        <v>253</v>
      </c>
      <c r="V1061" s="2" t="s">
        <v>372</v>
      </c>
      <c r="W1061" s="2" t="s">
        <v>4054</v>
      </c>
      <c r="X1061" s="2" t="s">
        <v>374</v>
      </c>
      <c r="Y1061" s="2" t="s">
        <v>375</v>
      </c>
    </row>
    <row r="1062">
      <c r="A1062" s="1" t="b">
        <v>0</v>
      </c>
      <c r="B1062" s="1"/>
      <c r="C1062" s="1" t="s">
        <v>243</v>
      </c>
      <c r="D1062" s="1"/>
      <c r="E1062" s="1" t="s">
        <v>367</v>
      </c>
      <c r="F1062" s="1"/>
      <c r="G1062" s="2" t="s">
        <v>27</v>
      </c>
      <c r="H1062" s="5">
        <v>5.0</v>
      </c>
      <c r="I1062" s="4" t="s">
        <v>4064</v>
      </c>
      <c r="J1062" s="2" t="s">
        <v>4065</v>
      </c>
      <c r="K1062" s="5">
        <v>1.0</v>
      </c>
      <c r="L1062" s="2" t="s">
        <v>30</v>
      </c>
      <c r="M1062" s="6" t="b">
        <v>1</v>
      </c>
      <c r="N1062" s="2" t="s">
        <v>370</v>
      </c>
      <c r="O1062" s="2" t="s">
        <v>108</v>
      </c>
      <c r="P1062" s="2" t="s">
        <v>109</v>
      </c>
      <c r="Q1062" s="2" t="s">
        <v>34</v>
      </c>
      <c r="R1062" s="2" t="s">
        <v>35</v>
      </c>
      <c r="S1062" s="5">
        <v>182931.0</v>
      </c>
      <c r="T1062" s="2" t="s">
        <v>4051</v>
      </c>
      <c r="U1062" s="2" t="s">
        <v>253</v>
      </c>
      <c r="V1062" s="2" t="s">
        <v>372</v>
      </c>
      <c r="W1062" s="2" t="s">
        <v>4044</v>
      </c>
      <c r="X1062" s="2" t="s">
        <v>374</v>
      </c>
      <c r="Y1062" s="2" t="s">
        <v>375</v>
      </c>
    </row>
    <row r="1063">
      <c r="A1063" s="1" t="b">
        <v>0</v>
      </c>
      <c r="B1063" s="1"/>
      <c r="C1063" s="1" t="s">
        <v>243</v>
      </c>
      <c r="D1063" s="1"/>
      <c r="E1063" s="1" t="s">
        <v>367</v>
      </c>
      <c r="F1063" s="1"/>
      <c r="G1063" s="2" t="s">
        <v>27</v>
      </c>
      <c r="H1063" s="5">
        <v>5.0</v>
      </c>
      <c r="I1063" s="4" t="s">
        <v>4066</v>
      </c>
      <c r="J1063" s="2" t="s">
        <v>4067</v>
      </c>
      <c r="K1063" s="5">
        <v>1.0</v>
      </c>
      <c r="L1063" s="2" t="s">
        <v>30</v>
      </c>
      <c r="M1063" s="6" t="b">
        <v>1</v>
      </c>
      <c r="N1063" s="2" t="s">
        <v>370</v>
      </c>
      <c r="O1063" s="2" t="s">
        <v>108</v>
      </c>
      <c r="P1063" s="2" t="s">
        <v>109</v>
      </c>
      <c r="Q1063" s="2" t="s">
        <v>34</v>
      </c>
      <c r="R1063" s="2" t="s">
        <v>35</v>
      </c>
      <c r="S1063" s="5">
        <v>190129.0</v>
      </c>
      <c r="T1063" s="2" t="s">
        <v>3851</v>
      </c>
      <c r="U1063" s="2" t="s">
        <v>253</v>
      </c>
      <c r="V1063" s="2" t="s">
        <v>372</v>
      </c>
      <c r="W1063" s="2" t="s">
        <v>4044</v>
      </c>
      <c r="X1063" s="2" t="s">
        <v>374</v>
      </c>
      <c r="Y1063" s="2" t="s">
        <v>375</v>
      </c>
    </row>
    <row r="1064">
      <c r="A1064" s="1" t="b">
        <v>0</v>
      </c>
      <c r="B1064" s="1"/>
      <c r="C1064" s="1" t="s">
        <v>243</v>
      </c>
      <c r="D1064" s="1"/>
      <c r="E1064" s="1" t="s">
        <v>367</v>
      </c>
      <c r="F1064" s="1"/>
      <c r="G1064" s="2" t="s">
        <v>27</v>
      </c>
      <c r="H1064" s="5">
        <v>6.0</v>
      </c>
      <c r="I1064" s="4" t="s">
        <v>4068</v>
      </c>
      <c r="J1064" s="2" t="s">
        <v>4069</v>
      </c>
      <c r="K1064" s="5">
        <v>1.0</v>
      </c>
      <c r="L1064" s="2" t="s">
        <v>30</v>
      </c>
      <c r="M1064" s="6" t="b">
        <v>1</v>
      </c>
      <c r="N1064" s="2" t="s">
        <v>370</v>
      </c>
      <c r="O1064" s="2" t="s">
        <v>108</v>
      </c>
      <c r="P1064" s="2" t="s">
        <v>109</v>
      </c>
      <c r="Q1064" s="2" t="s">
        <v>34</v>
      </c>
      <c r="R1064" s="2" t="s">
        <v>35</v>
      </c>
      <c r="S1064" s="5">
        <v>191197.0</v>
      </c>
      <c r="T1064" s="2" t="s">
        <v>3848</v>
      </c>
      <c r="U1064" s="2" t="s">
        <v>253</v>
      </c>
      <c r="V1064" s="2" t="s">
        <v>372</v>
      </c>
      <c r="W1064" s="2" t="s">
        <v>4044</v>
      </c>
      <c r="X1064" s="2" t="s">
        <v>374</v>
      </c>
      <c r="Y1064" s="2" t="s">
        <v>375</v>
      </c>
    </row>
    <row r="1065">
      <c r="A1065" s="1" t="b">
        <v>0</v>
      </c>
      <c r="B1065" s="1"/>
      <c r="C1065" s="1" t="s">
        <v>243</v>
      </c>
      <c r="D1065" s="1"/>
      <c r="E1065" s="1" t="s">
        <v>367</v>
      </c>
      <c r="F1065" s="1"/>
      <c r="G1065" s="2" t="s">
        <v>27</v>
      </c>
      <c r="H1065" s="5">
        <v>7.0</v>
      </c>
      <c r="I1065" s="4" t="s">
        <v>4070</v>
      </c>
      <c r="J1065" s="2" t="s">
        <v>4071</v>
      </c>
      <c r="K1065" s="5">
        <v>1.0</v>
      </c>
      <c r="L1065" s="2" t="s">
        <v>30</v>
      </c>
      <c r="M1065" s="6" t="b">
        <v>1</v>
      </c>
      <c r="N1065" s="2" t="s">
        <v>370</v>
      </c>
      <c r="O1065" s="2" t="s">
        <v>108</v>
      </c>
      <c r="P1065" s="2" t="s">
        <v>109</v>
      </c>
      <c r="Q1065" s="2" t="s">
        <v>34</v>
      </c>
      <c r="R1065" s="2" t="s">
        <v>35</v>
      </c>
      <c r="S1065" s="5">
        <v>193377.0</v>
      </c>
      <c r="T1065" s="2" t="s">
        <v>371</v>
      </c>
      <c r="U1065" s="2" t="s">
        <v>253</v>
      </c>
      <c r="V1065" s="2" t="s">
        <v>372</v>
      </c>
      <c r="W1065" s="2" t="s">
        <v>4044</v>
      </c>
      <c r="X1065" s="2" t="s">
        <v>374</v>
      </c>
      <c r="Y1065" s="2" t="s">
        <v>375</v>
      </c>
    </row>
    <row r="1066">
      <c r="A1066" s="1" t="b">
        <v>0</v>
      </c>
      <c r="B1066" s="1"/>
      <c r="C1066" s="1" t="s">
        <v>243</v>
      </c>
      <c r="D1066" s="1"/>
      <c r="E1066" s="1" t="s">
        <v>367</v>
      </c>
      <c r="F1066" s="1"/>
      <c r="G1066" s="2" t="s">
        <v>27</v>
      </c>
      <c r="H1066" s="5">
        <v>13.0</v>
      </c>
      <c r="I1066" s="4" t="s">
        <v>4072</v>
      </c>
      <c r="J1066" s="2" t="s">
        <v>4073</v>
      </c>
      <c r="K1066" s="5">
        <v>1.0</v>
      </c>
      <c r="L1066" s="2" t="s">
        <v>30</v>
      </c>
      <c r="M1066" s="6" t="b">
        <v>1</v>
      </c>
      <c r="N1066" s="2" t="s">
        <v>370</v>
      </c>
      <c r="O1066" s="2" t="s">
        <v>108</v>
      </c>
      <c r="P1066" s="2" t="s">
        <v>109</v>
      </c>
      <c r="Q1066" s="2" t="s">
        <v>34</v>
      </c>
      <c r="R1066" s="2" t="s">
        <v>35</v>
      </c>
      <c r="S1066" s="5">
        <v>191196.0</v>
      </c>
      <c r="T1066" s="2" t="s">
        <v>3848</v>
      </c>
      <c r="U1066" s="2" t="s">
        <v>253</v>
      </c>
      <c r="V1066" s="2" t="s">
        <v>372</v>
      </c>
      <c r="W1066" s="2" t="s">
        <v>4044</v>
      </c>
      <c r="X1066" s="2" t="s">
        <v>374</v>
      </c>
      <c r="Y1066" s="2" t="s">
        <v>375</v>
      </c>
    </row>
    <row r="1067">
      <c r="A1067" s="1" t="b">
        <v>0</v>
      </c>
      <c r="B1067" s="1"/>
      <c r="C1067" s="1" t="s">
        <v>243</v>
      </c>
      <c r="D1067" s="1"/>
      <c r="E1067" s="1" t="s">
        <v>367</v>
      </c>
      <c r="F1067" s="1"/>
      <c r="G1067" s="2" t="s">
        <v>27</v>
      </c>
      <c r="H1067" s="5">
        <v>14.0</v>
      </c>
      <c r="I1067" s="4" t="s">
        <v>4074</v>
      </c>
      <c r="J1067" s="2" t="s">
        <v>4075</v>
      </c>
      <c r="K1067" s="5">
        <v>1.0</v>
      </c>
      <c r="L1067" s="2" t="s">
        <v>30</v>
      </c>
      <c r="M1067" s="6" t="b">
        <v>1</v>
      </c>
      <c r="N1067" s="2" t="s">
        <v>370</v>
      </c>
      <c r="O1067" s="2" t="s">
        <v>108</v>
      </c>
      <c r="P1067" s="2" t="s">
        <v>109</v>
      </c>
      <c r="Q1067" s="2" t="s">
        <v>34</v>
      </c>
      <c r="R1067" s="2" t="s">
        <v>35</v>
      </c>
      <c r="S1067" s="5">
        <v>190366.0</v>
      </c>
      <c r="T1067" s="2" t="s">
        <v>3854</v>
      </c>
      <c r="U1067" s="2" t="s">
        <v>253</v>
      </c>
      <c r="V1067" s="2" t="s">
        <v>372</v>
      </c>
      <c r="W1067" s="2" t="s">
        <v>4044</v>
      </c>
      <c r="X1067" s="2" t="s">
        <v>374</v>
      </c>
      <c r="Y1067" s="2" t="s">
        <v>375</v>
      </c>
    </row>
    <row r="1068">
      <c r="A1068" s="1" t="b">
        <v>0</v>
      </c>
      <c r="B1068" s="1"/>
      <c r="C1068" s="1" t="s">
        <v>243</v>
      </c>
      <c r="D1068" s="1"/>
      <c r="E1068" s="1" t="s">
        <v>367</v>
      </c>
      <c r="F1068" s="1"/>
      <c r="G1068" s="2" t="s">
        <v>27</v>
      </c>
      <c r="H1068" s="5">
        <v>15.0</v>
      </c>
      <c r="I1068" s="4" t="s">
        <v>4076</v>
      </c>
      <c r="J1068" s="2" t="s">
        <v>4077</v>
      </c>
      <c r="K1068" s="5">
        <v>1.0</v>
      </c>
      <c r="L1068" s="2" t="s">
        <v>30</v>
      </c>
      <c r="M1068" s="6" t="b">
        <v>1</v>
      </c>
      <c r="N1068" s="2" t="s">
        <v>370</v>
      </c>
      <c r="O1068" s="2" t="s">
        <v>108</v>
      </c>
      <c r="P1068" s="2" t="s">
        <v>109</v>
      </c>
      <c r="Q1068" s="2" t="s">
        <v>34</v>
      </c>
      <c r="R1068" s="2" t="s">
        <v>35</v>
      </c>
      <c r="S1068" s="5">
        <v>182444.0</v>
      </c>
      <c r="T1068" s="2" t="s">
        <v>4051</v>
      </c>
      <c r="U1068" s="2" t="s">
        <v>253</v>
      </c>
      <c r="V1068" s="2" t="s">
        <v>372</v>
      </c>
      <c r="W1068" s="2" t="s">
        <v>4044</v>
      </c>
      <c r="X1068" s="2" t="s">
        <v>374</v>
      </c>
      <c r="Y1068" s="2" t="s">
        <v>375</v>
      </c>
    </row>
    <row r="1069">
      <c r="A1069" s="1" t="b">
        <v>0</v>
      </c>
      <c r="B1069" s="1"/>
      <c r="C1069" s="1" t="s">
        <v>243</v>
      </c>
      <c r="D1069" s="1"/>
      <c r="E1069" s="1" t="s">
        <v>367</v>
      </c>
      <c r="F1069" s="1"/>
      <c r="G1069" s="2" t="s">
        <v>27</v>
      </c>
      <c r="H1069" s="5">
        <v>16.0</v>
      </c>
      <c r="I1069" s="4" t="s">
        <v>4078</v>
      </c>
      <c r="J1069" s="2" t="s">
        <v>4079</v>
      </c>
      <c r="K1069" s="5">
        <v>1.0</v>
      </c>
      <c r="L1069" s="2" t="s">
        <v>30</v>
      </c>
      <c r="M1069" s="6" t="b">
        <v>1</v>
      </c>
      <c r="N1069" s="2" t="s">
        <v>370</v>
      </c>
      <c r="O1069" s="2" t="s">
        <v>108</v>
      </c>
      <c r="P1069" s="2" t="s">
        <v>109</v>
      </c>
      <c r="Q1069" s="2" t="s">
        <v>34</v>
      </c>
      <c r="R1069" s="2" t="s">
        <v>35</v>
      </c>
      <c r="S1069" s="5">
        <v>191182.0</v>
      </c>
      <c r="T1069" s="2" t="s">
        <v>371</v>
      </c>
      <c r="U1069" s="2" t="s">
        <v>253</v>
      </c>
      <c r="V1069" s="2" t="s">
        <v>372</v>
      </c>
      <c r="W1069" s="2" t="s">
        <v>4044</v>
      </c>
      <c r="X1069" s="2" t="s">
        <v>374</v>
      </c>
      <c r="Y1069" s="2" t="s">
        <v>375</v>
      </c>
    </row>
    <row r="1070">
      <c r="A1070" s="1" t="b">
        <v>0</v>
      </c>
      <c r="B1070" s="1"/>
      <c r="C1070" s="1" t="s">
        <v>243</v>
      </c>
      <c r="D1070" s="1"/>
      <c r="E1070" s="1" t="s">
        <v>367</v>
      </c>
      <c r="F1070" s="1"/>
      <c r="G1070" s="2" t="s">
        <v>27</v>
      </c>
      <c r="H1070" s="5">
        <v>18.0</v>
      </c>
      <c r="I1070" s="4" t="s">
        <v>4080</v>
      </c>
      <c r="J1070" s="2" t="s">
        <v>4081</v>
      </c>
      <c r="K1070" s="5">
        <v>1.0</v>
      </c>
      <c r="L1070" s="2" t="s">
        <v>30</v>
      </c>
      <c r="M1070" s="6" t="b">
        <v>1</v>
      </c>
      <c r="N1070" s="2" t="s">
        <v>370</v>
      </c>
      <c r="O1070" s="2" t="s">
        <v>108</v>
      </c>
      <c r="P1070" s="2" t="s">
        <v>109</v>
      </c>
      <c r="Q1070" s="2" t="s">
        <v>34</v>
      </c>
      <c r="R1070" s="2" t="s">
        <v>35</v>
      </c>
      <c r="S1070" s="5">
        <v>190128.0</v>
      </c>
      <c r="T1070" s="2" t="s">
        <v>3851</v>
      </c>
      <c r="U1070" s="2" t="s">
        <v>253</v>
      </c>
      <c r="V1070" s="2" t="s">
        <v>372</v>
      </c>
      <c r="W1070" s="2" t="s">
        <v>4044</v>
      </c>
      <c r="X1070" s="2" t="s">
        <v>374</v>
      </c>
      <c r="Y1070" s="2" t="s">
        <v>375</v>
      </c>
    </row>
    <row r="1071">
      <c r="A1071" s="1" t="b">
        <v>0</v>
      </c>
      <c r="B1071" s="1"/>
      <c r="C1071" s="1" t="s">
        <v>243</v>
      </c>
      <c r="D1071" s="1"/>
      <c r="E1071" s="1" t="s">
        <v>367</v>
      </c>
      <c r="F1071" s="1"/>
      <c r="G1071" s="2" t="s">
        <v>27</v>
      </c>
      <c r="H1071" s="5">
        <v>18.0</v>
      </c>
      <c r="I1071" s="4" t="s">
        <v>4082</v>
      </c>
      <c r="J1071" s="2" t="s">
        <v>4083</v>
      </c>
      <c r="K1071" s="5">
        <v>1.0</v>
      </c>
      <c r="L1071" s="2" t="s">
        <v>30</v>
      </c>
      <c r="M1071" s="6" t="b">
        <v>1</v>
      </c>
      <c r="N1071" s="2" t="s">
        <v>370</v>
      </c>
      <c r="O1071" s="2" t="s">
        <v>108</v>
      </c>
      <c r="P1071" s="2" t="s">
        <v>109</v>
      </c>
      <c r="Q1071" s="2" t="s">
        <v>34</v>
      </c>
      <c r="R1071" s="2" t="s">
        <v>35</v>
      </c>
      <c r="S1071" s="5">
        <v>194092.0</v>
      </c>
      <c r="T1071" s="2" t="s">
        <v>371</v>
      </c>
      <c r="U1071" s="2" t="s">
        <v>253</v>
      </c>
      <c r="V1071" s="2" t="s">
        <v>372</v>
      </c>
      <c r="W1071" s="2" t="s">
        <v>4054</v>
      </c>
      <c r="X1071" s="2" t="s">
        <v>374</v>
      </c>
      <c r="Y1071" s="2" t="s">
        <v>375</v>
      </c>
    </row>
    <row r="1072">
      <c r="A1072" s="1" t="b">
        <v>0</v>
      </c>
      <c r="B1072" s="1"/>
      <c r="C1072" s="1" t="s">
        <v>243</v>
      </c>
      <c r="D1072" s="1"/>
      <c r="E1072" s="1" t="s">
        <v>367</v>
      </c>
      <c r="F1072" s="1"/>
      <c r="G1072" s="2" t="s">
        <v>27</v>
      </c>
      <c r="H1072" s="5">
        <v>19.0</v>
      </c>
      <c r="I1072" s="4" t="s">
        <v>4084</v>
      </c>
      <c r="J1072" s="2" t="s">
        <v>4085</v>
      </c>
      <c r="K1072" s="5">
        <v>1.0</v>
      </c>
      <c r="L1072" s="2" t="s">
        <v>30</v>
      </c>
      <c r="M1072" s="6" t="b">
        <v>1</v>
      </c>
      <c r="N1072" s="2" t="s">
        <v>370</v>
      </c>
      <c r="O1072" s="2" t="s">
        <v>108</v>
      </c>
      <c r="P1072" s="2" t="s">
        <v>109</v>
      </c>
      <c r="Q1072" s="2" t="s">
        <v>34</v>
      </c>
      <c r="R1072" s="2" t="s">
        <v>35</v>
      </c>
      <c r="S1072" s="5">
        <v>194093.0</v>
      </c>
      <c r="T1072" s="2" t="s">
        <v>371</v>
      </c>
      <c r="U1072" s="2" t="s">
        <v>253</v>
      </c>
      <c r="V1072" s="2" t="s">
        <v>372</v>
      </c>
      <c r="W1072" s="2" t="s">
        <v>4054</v>
      </c>
      <c r="X1072" s="2" t="s">
        <v>374</v>
      </c>
      <c r="Y1072" s="2" t="s">
        <v>375</v>
      </c>
    </row>
    <row r="1073">
      <c r="A1073" s="1" t="b">
        <v>0</v>
      </c>
      <c r="B1073" s="1"/>
      <c r="C1073" s="1" t="s">
        <v>243</v>
      </c>
      <c r="D1073" s="1"/>
      <c r="E1073" s="1" t="s">
        <v>367</v>
      </c>
      <c r="F1073" s="1"/>
      <c r="G1073" s="2" t="s">
        <v>27</v>
      </c>
      <c r="H1073" s="5">
        <v>20.0</v>
      </c>
      <c r="I1073" s="4" t="s">
        <v>4086</v>
      </c>
      <c r="J1073" s="2" t="s">
        <v>4087</v>
      </c>
      <c r="K1073" s="5">
        <v>1.0</v>
      </c>
      <c r="L1073" s="2" t="s">
        <v>30</v>
      </c>
      <c r="M1073" s="6" t="b">
        <v>1</v>
      </c>
      <c r="N1073" s="2" t="s">
        <v>370</v>
      </c>
      <c r="O1073" s="2" t="s">
        <v>108</v>
      </c>
      <c r="P1073" s="2" t="s">
        <v>109</v>
      </c>
      <c r="Q1073" s="2" t="s">
        <v>34</v>
      </c>
      <c r="R1073" s="2" t="s">
        <v>35</v>
      </c>
      <c r="S1073" s="5">
        <v>191171.0</v>
      </c>
      <c r="T1073" s="2" t="s">
        <v>371</v>
      </c>
      <c r="U1073" s="2" t="s">
        <v>253</v>
      </c>
      <c r="V1073" s="2" t="s">
        <v>372</v>
      </c>
      <c r="W1073" s="2" t="s">
        <v>4054</v>
      </c>
      <c r="X1073" s="2" t="s">
        <v>374</v>
      </c>
      <c r="Y1073" s="2" t="s">
        <v>375</v>
      </c>
    </row>
    <row r="1074">
      <c r="A1074" s="1" t="b">
        <v>0</v>
      </c>
      <c r="B1074" s="1"/>
      <c r="C1074" s="1" t="s">
        <v>243</v>
      </c>
      <c r="D1074" s="1"/>
      <c r="E1074" s="1" t="s">
        <v>367</v>
      </c>
      <c r="F1074" s="1"/>
      <c r="G1074" s="2" t="s">
        <v>27</v>
      </c>
      <c r="H1074" s="5">
        <v>22.0</v>
      </c>
      <c r="I1074" s="4" t="s">
        <v>4088</v>
      </c>
      <c r="J1074" s="2" t="s">
        <v>4089</v>
      </c>
      <c r="K1074" s="5">
        <v>1.0</v>
      </c>
      <c r="L1074" s="2" t="s">
        <v>30</v>
      </c>
      <c r="M1074" s="6" t="b">
        <v>1</v>
      </c>
      <c r="N1074" s="2" t="s">
        <v>370</v>
      </c>
      <c r="O1074" s="2" t="s">
        <v>108</v>
      </c>
      <c r="P1074" s="2" t="s">
        <v>109</v>
      </c>
      <c r="Q1074" s="2" t="s">
        <v>34</v>
      </c>
      <c r="R1074" s="2" t="s">
        <v>35</v>
      </c>
      <c r="S1074" s="5">
        <v>191183.0</v>
      </c>
      <c r="T1074" s="2" t="s">
        <v>371</v>
      </c>
      <c r="U1074" s="2" t="s">
        <v>253</v>
      </c>
      <c r="V1074" s="2" t="s">
        <v>372</v>
      </c>
      <c r="W1074" s="2" t="s">
        <v>4044</v>
      </c>
      <c r="X1074" s="2" t="s">
        <v>374</v>
      </c>
      <c r="Y1074" s="2" t="s">
        <v>375</v>
      </c>
    </row>
    <row r="1075">
      <c r="A1075" s="1" t="b">
        <v>0</v>
      </c>
      <c r="B1075" s="1"/>
      <c r="C1075" s="1" t="s">
        <v>243</v>
      </c>
      <c r="D1075" s="1"/>
      <c r="E1075" s="1" t="s">
        <v>367</v>
      </c>
      <c r="F1075" s="1"/>
      <c r="G1075" s="2" t="s">
        <v>27</v>
      </c>
      <c r="H1075" s="5">
        <v>22.0</v>
      </c>
      <c r="I1075" s="4" t="s">
        <v>4090</v>
      </c>
      <c r="J1075" s="2" t="s">
        <v>4091</v>
      </c>
      <c r="K1075" s="5">
        <v>1.0</v>
      </c>
      <c r="L1075" s="2" t="s">
        <v>30</v>
      </c>
      <c r="M1075" s="6" t="b">
        <v>1</v>
      </c>
      <c r="N1075" s="2" t="s">
        <v>370</v>
      </c>
      <c r="O1075" s="2" t="s">
        <v>108</v>
      </c>
      <c r="P1075" s="2" t="s">
        <v>109</v>
      </c>
      <c r="Q1075" s="2" t="s">
        <v>34</v>
      </c>
      <c r="R1075" s="2" t="s">
        <v>35</v>
      </c>
      <c r="S1075" s="5">
        <v>195409.0</v>
      </c>
      <c r="T1075" s="2" t="s">
        <v>4092</v>
      </c>
      <c r="U1075" s="2" t="s">
        <v>253</v>
      </c>
      <c r="V1075" s="2" t="s">
        <v>372</v>
      </c>
      <c r="W1075" s="2" t="s">
        <v>4054</v>
      </c>
      <c r="X1075" s="2" t="s">
        <v>374</v>
      </c>
      <c r="Y1075" s="2" t="s">
        <v>375</v>
      </c>
    </row>
    <row r="1076">
      <c r="A1076" s="1" t="b">
        <v>0</v>
      </c>
      <c r="B1076" s="1"/>
      <c r="C1076" s="1" t="s">
        <v>243</v>
      </c>
      <c r="D1076" s="1"/>
      <c r="E1076" s="1" t="s">
        <v>367</v>
      </c>
      <c r="F1076" s="1"/>
      <c r="G1076" s="2" t="s">
        <v>27</v>
      </c>
      <c r="H1076" s="5">
        <v>42.0</v>
      </c>
      <c r="I1076" s="4" t="s">
        <v>4093</v>
      </c>
      <c r="J1076" s="2" t="s">
        <v>4094</v>
      </c>
      <c r="K1076" s="5">
        <v>1.0</v>
      </c>
      <c r="L1076" s="2" t="s">
        <v>30</v>
      </c>
      <c r="M1076" s="6" t="b">
        <v>1</v>
      </c>
      <c r="N1076" s="2" t="s">
        <v>370</v>
      </c>
      <c r="O1076" s="2" t="s">
        <v>108</v>
      </c>
      <c r="P1076" s="2" t="s">
        <v>109</v>
      </c>
      <c r="Q1076" s="2" t="s">
        <v>34</v>
      </c>
      <c r="R1076" s="2" t="s">
        <v>35</v>
      </c>
      <c r="S1076" s="5">
        <v>182681.0</v>
      </c>
      <c r="T1076" s="2" t="s">
        <v>3854</v>
      </c>
      <c r="U1076" s="2" t="s">
        <v>253</v>
      </c>
      <c r="V1076" s="2" t="s">
        <v>372</v>
      </c>
      <c r="W1076" s="2" t="s">
        <v>4044</v>
      </c>
      <c r="X1076" s="2" t="s">
        <v>374</v>
      </c>
      <c r="Y1076" s="2" t="s">
        <v>375</v>
      </c>
    </row>
    <row r="1077">
      <c r="A1077" s="1" t="b">
        <v>0</v>
      </c>
      <c r="B1077" s="1"/>
      <c r="C1077" s="1" t="s">
        <v>243</v>
      </c>
      <c r="D1077" s="1"/>
      <c r="E1077" s="1" t="s">
        <v>367</v>
      </c>
      <c r="F1077" s="1"/>
      <c r="G1077" s="2" t="s">
        <v>27</v>
      </c>
      <c r="H1077" s="5">
        <v>44.0</v>
      </c>
      <c r="I1077" s="4" t="s">
        <v>4095</v>
      </c>
      <c r="J1077" s="2" t="s">
        <v>4096</v>
      </c>
      <c r="K1077" s="5">
        <v>1.0</v>
      </c>
      <c r="L1077" s="2" t="s">
        <v>30</v>
      </c>
      <c r="M1077" s="6" t="b">
        <v>1</v>
      </c>
      <c r="N1077" s="2" t="s">
        <v>370</v>
      </c>
      <c r="O1077" s="2" t="s">
        <v>108</v>
      </c>
      <c r="P1077" s="2" t="s">
        <v>109</v>
      </c>
      <c r="Q1077" s="2" t="s">
        <v>34</v>
      </c>
      <c r="R1077" s="2" t="s">
        <v>35</v>
      </c>
      <c r="S1077" s="5">
        <v>192484.0</v>
      </c>
      <c r="T1077" s="2" t="s">
        <v>4097</v>
      </c>
      <c r="U1077" s="2" t="s">
        <v>253</v>
      </c>
      <c r="V1077" s="2" t="s">
        <v>372</v>
      </c>
      <c r="W1077" s="2" t="s">
        <v>4044</v>
      </c>
      <c r="X1077" s="2" t="s">
        <v>374</v>
      </c>
      <c r="Y1077" s="2" t="s">
        <v>375</v>
      </c>
    </row>
    <row r="1078">
      <c r="A1078" s="1" t="b">
        <v>0</v>
      </c>
      <c r="B1078" s="1"/>
      <c r="C1078" s="1" t="s">
        <v>243</v>
      </c>
      <c r="D1078" s="1"/>
      <c r="E1078" s="1" t="s">
        <v>367</v>
      </c>
      <c r="F1078" s="1"/>
      <c r="G1078" s="2" t="s">
        <v>27</v>
      </c>
      <c r="H1078" s="5">
        <v>47.0</v>
      </c>
      <c r="I1078" s="4" t="s">
        <v>4098</v>
      </c>
      <c r="J1078" s="2" t="s">
        <v>4099</v>
      </c>
      <c r="K1078" s="5">
        <v>1.0</v>
      </c>
      <c r="L1078" s="2" t="s">
        <v>30</v>
      </c>
      <c r="M1078" s="6" t="b">
        <v>1</v>
      </c>
      <c r="N1078" s="2" t="s">
        <v>370</v>
      </c>
      <c r="O1078" s="2" t="s">
        <v>108</v>
      </c>
      <c r="P1078" s="2" t="s">
        <v>109</v>
      </c>
      <c r="Q1078" s="2" t="s">
        <v>34</v>
      </c>
      <c r="R1078" s="2" t="s">
        <v>35</v>
      </c>
      <c r="S1078" s="5">
        <v>190367.0</v>
      </c>
      <c r="T1078" s="2" t="s">
        <v>3854</v>
      </c>
      <c r="U1078" s="2" t="s">
        <v>253</v>
      </c>
      <c r="V1078" s="2" t="s">
        <v>372</v>
      </c>
      <c r="W1078" s="2" t="s">
        <v>4044</v>
      </c>
      <c r="X1078" s="2" t="s">
        <v>374</v>
      </c>
      <c r="Y1078" s="2" t="s">
        <v>375</v>
      </c>
    </row>
    <row r="1079">
      <c r="A1079" s="1" t="b">
        <v>0</v>
      </c>
      <c r="B1079" s="1"/>
      <c r="C1079" s="1" t="s">
        <v>243</v>
      </c>
      <c r="D1079" s="1"/>
      <c r="E1079" s="1" t="s">
        <v>367</v>
      </c>
      <c r="F1079" s="1"/>
      <c r="G1079" s="2" t="s">
        <v>27</v>
      </c>
      <c r="H1079" s="5">
        <v>49.0</v>
      </c>
      <c r="I1079" s="4" t="s">
        <v>4100</v>
      </c>
      <c r="J1079" s="2" t="s">
        <v>4101</v>
      </c>
      <c r="K1079" s="5">
        <v>1.0</v>
      </c>
      <c r="L1079" s="2" t="s">
        <v>30</v>
      </c>
      <c r="M1079" s="6" t="b">
        <v>1</v>
      </c>
      <c r="N1079" s="2" t="s">
        <v>370</v>
      </c>
      <c r="O1079" s="2" t="s">
        <v>108</v>
      </c>
      <c r="P1079" s="2" t="s">
        <v>109</v>
      </c>
      <c r="Q1079" s="2" t="s">
        <v>34</v>
      </c>
      <c r="R1079" s="2" t="s">
        <v>35</v>
      </c>
      <c r="S1079" s="5">
        <v>195401.0</v>
      </c>
      <c r="T1079" s="2" t="s">
        <v>4092</v>
      </c>
      <c r="U1079" s="2" t="s">
        <v>253</v>
      </c>
      <c r="V1079" s="2" t="s">
        <v>372</v>
      </c>
      <c r="W1079" s="2" t="s">
        <v>4054</v>
      </c>
      <c r="X1079" s="2" t="s">
        <v>374</v>
      </c>
      <c r="Y1079" s="2" t="s">
        <v>375</v>
      </c>
    </row>
    <row r="1080">
      <c r="A1080" s="1" t="b">
        <v>0</v>
      </c>
      <c r="B1080" s="1" t="s">
        <v>25</v>
      </c>
      <c r="C1080" s="1"/>
      <c r="D1080" s="1" t="s">
        <v>141</v>
      </c>
      <c r="E1080" s="1"/>
      <c r="F1080" s="1"/>
      <c r="G1080" s="2" t="s">
        <v>27</v>
      </c>
      <c r="H1080" s="3"/>
      <c r="I1080" s="4" t="s">
        <v>4102</v>
      </c>
      <c r="J1080" s="2" t="s">
        <v>4103</v>
      </c>
      <c r="K1080" s="5">
        <v>1.0</v>
      </c>
      <c r="L1080" s="2" t="s">
        <v>30</v>
      </c>
      <c r="M1080" s="6" t="b">
        <v>1</v>
      </c>
      <c r="N1080" s="2" t="s">
        <v>4104</v>
      </c>
      <c r="O1080" s="2" t="s">
        <v>67</v>
      </c>
      <c r="P1080" s="2" t="s">
        <v>68</v>
      </c>
      <c r="Q1080" s="2" t="s">
        <v>34</v>
      </c>
      <c r="R1080" s="2" t="s">
        <v>35</v>
      </c>
      <c r="S1080" s="2" t="s">
        <v>4105</v>
      </c>
      <c r="T1080" s="2" t="s">
        <v>285</v>
      </c>
      <c r="U1080" s="2" t="s">
        <v>38</v>
      </c>
      <c r="V1080" s="2" t="s">
        <v>146</v>
      </c>
      <c r="W1080" s="2" t="s">
        <v>4054</v>
      </c>
      <c r="X1080" s="2" t="s">
        <v>4104</v>
      </c>
      <c r="Y1080" s="2" t="s">
        <v>4106</v>
      </c>
    </row>
    <row r="1081">
      <c r="A1081" s="1" t="b">
        <v>0</v>
      </c>
      <c r="B1081" s="1" t="s">
        <v>25</v>
      </c>
      <c r="C1081" s="1"/>
      <c r="D1081" s="1" t="s">
        <v>141</v>
      </c>
      <c r="E1081" s="1"/>
      <c r="F1081" s="1"/>
      <c r="G1081" s="2" t="s">
        <v>27</v>
      </c>
      <c r="H1081" s="3"/>
      <c r="I1081" s="4" t="s">
        <v>4107</v>
      </c>
      <c r="J1081" s="2" t="s">
        <v>4108</v>
      </c>
      <c r="K1081" s="5">
        <v>1.0</v>
      </c>
      <c r="L1081" s="2" t="s">
        <v>30</v>
      </c>
      <c r="M1081" s="6" t="b">
        <v>1</v>
      </c>
      <c r="N1081" s="2" t="s">
        <v>4104</v>
      </c>
      <c r="O1081" s="2" t="s">
        <v>67</v>
      </c>
      <c r="P1081" s="2" t="s">
        <v>68</v>
      </c>
      <c r="Q1081" s="2" t="s">
        <v>34</v>
      </c>
      <c r="R1081" s="2" t="s">
        <v>35</v>
      </c>
      <c r="S1081" s="2" t="s">
        <v>534</v>
      </c>
      <c r="T1081" s="2" t="s">
        <v>285</v>
      </c>
      <c r="U1081" s="2" t="s">
        <v>38</v>
      </c>
      <c r="V1081" s="2" t="s">
        <v>146</v>
      </c>
      <c r="W1081" s="2" t="s">
        <v>4054</v>
      </c>
      <c r="X1081" s="2" t="s">
        <v>4104</v>
      </c>
      <c r="Y1081" s="2" t="s">
        <v>4106</v>
      </c>
    </row>
    <row r="1082">
      <c r="A1082" s="1" t="b">
        <v>0</v>
      </c>
      <c r="B1082" s="1" t="s">
        <v>25</v>
      </c>
      <c r="C1082" s="1"/>
      <c r="D1082" s="1" t="s">
        <v>141</v>
      </c>
      <c r="E1082" s="1"/>
      <c r="F1082" s="1"/>
      <c r="G1082" s="2" t="s">
        <v>27</v>
      </c>
      <c r="H1082" s="3"/>
      <c r="I1082" s="4" t="s">
        <v>4109</v>
      </c>
      <c r="J1082" s="2" t="s">
        <v>4110</v>
      </c>
      <c r="K1082" s="5">
        <v>1.0</v>
      </c>
      <c r="L1082" s="2" t="s">
        <v>30</v>
      </c>
      <c r="M1082" s="6" t="b">
        <v>1</v>
      </c>
      <c r="N1082" s="2" t="s">
        <v>4104</v>
      </c>
      <c r="O1082" s="2" t="s">
        <v>67</v>
      </c>
      <c r="P1082" s="2" t="s">
        <v>68</v>
      </c>
      <c r="Q1082" s="2" t="s">
        <v>34</v>
      </c>
      <c r="R1082" s="2" t="s">
        <v>35</v>
      </c>
      <c r="S1082" s="2" t="s">
        <v>4111</v>
      </c>
      <c r="T1082" s="2" t="s">
        <v>285</v>
      </c>
      <c r="U1082" s="2" t="s">
        <v>38</v>
      </c>
      <c r="V1082" s="2" t="s">
        <v>146</v>
      </c>
      <c r="W1082" s="2" t="s">
        <v>4054</v>
      </c>
      <c r="X1082" s="2" t="s">
        <v>4104</v>
      </c>
      <c r="Y1082" s="2" t="s">
        <v>4106</v>
      </c>
    </row>
    <row r="1083">
      <c r="A1083" s="1" t="b">
        <v>0</v>
      </c>
      <c r="B1083" s="1" t="s">
        <v>25</v>
      </c>
      <c r="C1083" s="1"/>
      <c r="D1083" s="1" t="s">
        <v>141</v>
      </c>
      <c r="E1083" s="1"/>
      <c r="F1083" s="1"/>
      <c r="G1083" s="2" t="s">
        <v>27</v>
      </c>
      <c r="H1083" s="3"/>
      <c r="I1083" s="4" t="s">
        <v>4112</v>
      </c>
      <c r="J1083" s="2" t="s">
        <v>4113</v>
      </c>
      <c r="K1083" s="5">
        <v>1.0</v>
      </c>
      <c r="L1083" s="2" t="s">
        <v>30</v>
      </c>
      <c r="M1083" s="6" t="b">
        <v>1</v>
      </c>
      <c r="N1083" s="2" t="s">
        <v>4114</v>
      </c>
      <c r="O1083" s="2" t="s">
        <v>108</v>
      </c>
      <c r="P1083" s="2" t="s">
        <v>109</v>
      </c>
      <c r="Q1083" s="2" t="s">
        <v>34</v>
      </c>
      <c r="R1083" s="2" t="s">
        <v>35</v>
      </c>
      <c r="S1083" s="2" t="s">
        <v>4115</v>
      </c>
      <c r="U1083" s="2" t="s">
        <v>38</v>
      </c>
      <c r="V1083" s="2" t="s">
        <v>146</v>
      </c>
      <c r="W1083" s="2" t="s">
        <v>4054</v>
      </c>
      <c r="X1083" s="2" t="s">
        <v>4115</v>
      </c>
      <c r="Y1083" s="2" t="s">
        <v>114</v>
      </c>
    </row>
    <row r="1084">
      <c r="A1084" s="1" t="b">
        <v>0</v>
      </c>
      <c r="B1084" s="1" t="s">
        <v>25</v>
      </c>
      <c r="C1084" s="1"/>
      <c r="D1084" s="1" t="s">
        <v>141</v>
      </c>
      <c r="E1084" s="1"/>
      <c r="F1084" s="1"/>
      <c r="G1084" s="2" t="s">
        <v>27</v>
      </c>
      <c r="H1084" s="3"/>
      <c r="I1084" s="4" t="s">
        <v>4116</v>
      </c>
      <c r="J1084" s="2" t="s">
        <v>4117</v>
      </c>
      <c r="K1084" s="5">
        <v>1.0</v>
      </c>
      <c r="L1084" s="2" t="s">
        <v>30</v>
      </c>
      <c r="M1084" s="6" t="b">
        <v>1</v>
      </c>
      <c r="N1084" s="2" t="s">
        <v>4118</v>
      </c>
      <c r="O1084" s="2" t="s">
        <v>108</v>
      </c>
      <c r="P1084" s="2" t="s">
        <v>109</v>
      </c>
      <c r="Q1084" s="2" t="s">
        <v>34</v>
      </c>
      <c r="R1084" s="2" t="s">
        <v>35</v>
      </c>
      <c r="S1084" s="2" t="s">
        <v>4119</v>
      </c>
      <c r="U1084" s="2" t="s">
        <v>38</v>
      </c>
      <c r="V1084" s="2" t="s">
        <v>146</v>
      </c>
      <c r="W1084" s="2" t="s">
        <v>4054</v>
      </c>
      <c r="X1084" s="2" t="s">
        <v>4119</v>
      </c>
      <c r="Y1084" s="2" t="s">
        <v>114</v>
      </c>
    </row>
    <row r="1085">
      <c r="A1085" s="1" t="b">
        <v>0</v>
      </c>
      <c r="B1085" s="1" t="s">
        <v>25</v>
      </c>
      <c r="C1085" s="1"/>
      <c r="D1085" s="1" t="s">
        <v>141</v>
      </c>
      <c r="E1085" s="1"/>
      <c r="F1085" s="1"/>
      <c r="G1085" s="2" t="s">
        <v>27</v>
      </c>
      <c r="H1085" s="3"/>
      <c r="I1085" s="4" t="s">
        <v>4120</v>
      </c>
      <c r="J1085" s="2" t="s">
        <v>4121</v>
      </c>
      <c r="K1085" s="5">
        <v>1.0</v>
      </c>
      <c r="L1085" s="2" t="s">
        <v>30</v>
      </c>
      <c r="M1085" s="6" t="b">
        <v>1</v>
      </c>
      <c r="N1085" s="2" t="s">
        <v>4122</v>
      </c>
      <c r="O1085" s="2" t="s">
        <v>108</v>
      </c>
      <c r="P1085" s="2" t="s">
        <v>109</v>
      </c>
      <c r="Q1085" s="2" t="s">
        <v>34</v>
      </c>
      <c r="R1085" s="2" t="s">
        <v>35</v>
      </c>
      <c r="S1085" s="2" t="s">
        <v>4123</v>
      </c>
      <c r="U1085" s="2" t="s">
        <v>38</v>
      </c>
      <c r="V1085" s="2" t="s">
        <v>146</v>
      </c>
      <c r="W1085" s="2" t="s">
        <v>4054</v>
      </c>
      <c r="X1085" s="2" t="s">
        <v>4124</v>
      </c>
      <c r="Y1085" s="2" t="s">
        <v>114</v>
      </c>
    </row>
    <row r="1086">
      <c r="A1086" s="1" t="b">
        <v>0</v>
      </c>
      <c r="B1086" s="1" t="s">
        <v>25</v>
      </c>
      <c r="C1086" s="1"/>
      <c r="D1086" s="1" t="s">
        <v>141</v>
      </c>
      <c r="E1086" s="1"/>
      <c r="F1086" s="1"/>
      <c r="G1086" s="2" t="s">
        <v>27</v>
      </c>
      <c r="H1086" s="3"/>
      <c r="I1086" s="4" t="s">
        <v>4125</v>
      </c>
      <c r="J1086" s="2" t="s">
        <v>4126</v>
      </c>
      <c r="K1086" s="5">
        <v>1.0</v>
      </c>
      <c r="L1086" s="2" t="s">
        <v>30</v>
      </c>
      <c r="M1086" s="6" t="b">
        <v>1</v>
      </c>
      <c r="N1086" s="2" t="s">
        <v>4127</v>
      </c>
      <c r="O1086" s="2" t="s">
        <v>108</v>
      </c>
      <c r="P1086" s="2" t="s">
        <v>109</v>
      </c>
      <c r="Q1086" s="2" t="s">
        <v>34</v>
      </c>
      <c r="R1086" s="2" t="s">
        <v>35</v>
      </c>
      <c r="S1086" s="2" t="s">
        <v>4128</v>
      </c>
      <c r="U1086" s="2" t="s">
        <v>38</v>
      </c>
      <c r="V1086" s="2" t="s">
        <v>146</v>
      </c>
      <c r="W1086" s="2" t="s">
        <v>4054</v>
      </c>
      <c r="X1086" s="2" t="s">
        <v>4129</v>
      </c>
      <c r="Y1086" s="2" t="s">
        <v>114</v>
      </c>
    </row>
    <row r="1087">
      <c r="A1087" s="1" t="b">
        <v>0</v>
      </c>
      <c r="B1087" s="1" t="s">
        <v>25</v>
      </c>
      <c r="C1087" s="1"/>
      <c r="D1087" s="1"/>
      <c r="E1087" s="1" t="s">
        <v>43</v>
      </c>
      <c r="F1087" s="1"/>
      <c r="G1087" s="2" t="s">
        <v>27</v>
      </c>
      <c r="H1087" s="3"/>
      <c r="I1087" s="4" t="s">
        <v>4130</v>
      </c>
      <c r="J1087" s="2" t="s">
        <v>4131</v>
      </c>
      <c r="K1087" s="5">
        <v>1.0</v>
      </c>
      <c r="L1087" s="2" t="s">
        <v>46</v>
      </c>
      <c r="M1087" s="6" t="b">
        <v>1</v>
      </c>
      <c r="N1087" s="2" t="s">
        <v>47</v>
      </c>
      <c r="O1087" s="2" t="s">
        <v>48</v>
      </c>
      <c r="P1087" s="2" t="s">
        <v>49</v>
      </c>
      <c r="Q1087" s="2" t="s">
        <v>50</v>
      </c>
      <c r="R1087" s="2" t="s">
        <v>35</v>
      </c>
      <c r="S1087" s="5">
        <v>6.53169243E8</v>
      </c>
      <c r="T1087" s="2" t="s">
        <v>4132</v>
      </c>
      <c r="U1087" s="2" t="s">
        <v>38</v>
      </c>
      <c r="V1087" s="2" t="s">
        <v>52</v>
      </c>
      <c r="W1087" s="2" t="s">
        <v>4054</v>
      </c>
      <c r="X1087" s="2" t="s">
        <v>54</v>
      </c>
      <c r="Y1087" s="2" t="s">
        <v>55</v>
      </c>
    </row>
    <row r="1088">
      <c r="A1088" s="1" t="b">
        <v>0</v>
      </c>
      <c r="B1088" s="1" t="s">
        <v>25</v>
      </c>
      <c r="C1088" s="1"/>
      <c r="D1088" s="1"/>
      <c r="E1088" s="1" t="s">
        <v>43</v>
      </c>
      <c r="F1088" s="1"/>
      <c r="G1088" s="2" t="s">
        <v>27</v>
      </c>
      <c r="H1088" s="3"/>
      <c r="I1088" s="4" t="s">
        <v>4133</v>
      </c>
      <c r="J1088" s="2" t="s">
        <v>4134</v>
      </c>
      <c r="K1088" s="5">
        <v>1.0</v>
      </c>
      <c r="L1088" s="2" t="s">
        <v>46</v>
      </c>
      <c r="M1088" s="6" t="b">
        <v>1</v>
      </c>
      <c r="N1088" s="2" t="s">
        <v>47</v>
      </c>
      <c r="O1088" s="2" t="s">
        <v>48</v>
      </c>
      <c r="P1088" s="2" t="s">
        <v>49</v>
      </c>
      <c r="Q1088" s="2" t="s">
        <v>50</v>
      </c>
      <c r="R1088" s="2" t="s">
        <v>35</v>
      </c>
      <c r="S1088" s="5">
        <v>6.53169272E8</v>
      </c>
      <c r="T1088" s="2" t="s">
        <v>4132</v>
      </c>
      <c r="U1088" s="2" t="s">
        <v>38</v>
      </c>
      <c r="V1088" s="2" t="s">
        <v>52</v>
      </c>
      <c r="W1088" s="2" t="s">
        <v>4054</v>
      </c>
      <c r="X1088" s="2" t="s">
        <v>54</v>
      </c>
      <c r="Y1088" s="2" t="s">
        <v>55</v>
      </c>
    </row>
    <row r="1089">
      <c r="A1089" s="1" t="b">
        <v>0</v>
      </c>
      <c r="B1089" s="1" t="s">
        <v>25</v>
      </c>
      <c r="C1089" s="1"/>
      <c r="D1089" s="1"/>
      <c r="E1089" s="1" t="s">
        <v>43</v>
      </c>
      <c r="F1089" s="1"/>
      <c r="G1089" s="2" t="s">
        <v>27</v>
      </c>
      <c r="H1089" s="3"/>
      <c r="I1089" s="4" t="s">
        <v>4135</v>
      </c>
      <c r="J1089" s="2" t="s">
        <v>4136</v>
      </c>
      <c r="K1089" s="5">
        <v>1.0</v>
      </c>
      <c r="L1089" s="2" t="s">
        <v>46</v>
      </c>
      <c r="M1089" s="6" t="b">
        <v>1</v>
      </c>
      <c r="N1089" s="2" t="s">
        <v>47</v>
      </c>
      <c r="O1089" s="2" t="s">
        <v>48</v>
      </c>
      <c r="P1089" s="2" t="s">
        <v>49</v>
      </c>
      <c r="Q1089" s="2" t="s">
        <v>50</v>
      </c>
      <c r="R1089" s="2" t="s">
        <v>35</v>
      </c>
      <c r="S1089" s="5">
        <v>6.53169165E8</v>
      </c>
      <c r="T1089" s="2" t="s">
        <v>4137</v>
      </c>
      <c r="U1089" s="2" t="s">
        <v>38</v>
      </c>
      <c r="V1089" s="2" t="s">
        <v>52</v>
      </c>
      <c r="W1089" s="2" t="s">
        <v>4054</v>
      </c>
      <c r="X1089" s="2" t="s">
        <v>54</v>
      </c>
      <c r="Y1089" s="2" t="s">
        <v>55</v>
      </c>
    </row>
    <row r="1090">
      <c r="A1090" s="1" t="b">
        <v>0</v>
      </c>
      <c r="B1090" s="1" t="s">
        <v>25</v>
      </c>
      <c r="C1090" s="1"/>
      <c r="D1090" s="1"/>
      <c r="E1090" s="1" t="s">
        <v>43</v>
      </c>
      <c r="F1090" s="1"/>
      <c r="G1090" s="2" t="s">
        <v>27</v>
      </c>
      <c r="H1090" s="3"/>
      <c r="I1090" s="4" t="s">
        <v>4138</v>
      </c>
      <c r="J1090" s="2" t="s">
        <v>4139</v>
      </c>
      <c r="K1090" s="5">
        <v>1.0</v>
      </c>
      <c r="L1090" s="2" t="s">
        <v>46</v>
      </c>
      <c r="M1090" s="6" t="b">
        <v>1</v>
      </c>
      <c r="N1090" s="2" t="s">
        <v>47</v>
      </c>
      <c r="O1090" s="2" t="s">
        <v>48</v>
      </c>
      <c r="P1090" s="2" t="s">
        <v>49</v>
      </c>
      <c r="Q1090" s="2" t="s">
        <v>50</v>
      </c>
      <c r="R1090" s="2" t="s">
        <v>35</v>
      </c>
      <c r="S1090" s="5">
        <v>6.53169155E8</v>
      </c>
      <c r="T1090" s="2" t="s">
        <v>4137</v>
      </c>
      <c r="U1090" s="2" t="s">
        <v>38</v>
      </c>
      <c r="V1090" s="2" t="s">
        <v>52</v>
      </c>
      <c r="W1090" s="2" t="s">
        <v>4054</v>
      </c>
      <c r="X1090" s="2" t="s">
        <v>54</v>
      </c>
      <c r="Y1090" s="2" t="s">
        <v>55</v>
      </c>
    </row>
    <row r="1091">
      <c r="A1091" s="1" t="b">
        <v>0</v>
      </c>
      <c r="B1091" s="1" t="s">
        <v>25</v>
      </c>
      <c r="C1091" s="1"/>
      <c r="D1091" s="1"/>
      <c r="E1091" s="1" t="s">
        <v>43</v>
      </c>
      <c r="F1091" s="1"/>
      <c r="G1091" s="2" t="s">
        <v>27</v>
      </c>
      <c r="H1091" s="3"/>
      <c r="I1091" s="4" t="s">
        <v>4140</v>
      </c>
      <c r="J1091" s="2" t="s">
        <v>4141</v>
      </c>
      <c r="K1091" s="5">
        <v>1.0</v>
      </c>
      <c r="L1091" s="2" t="s">
        <v>46</v>
      </c>
      <c r="M1091" s="6" t="b">
        <v>1</v>
      </c>
      <c r="N1091" s="2" t="s">
        <v>47</v>
      </c>
      <c r="O1091" s="2" t="s">
        <v>48</v>
      </c>
      <c r="P1091" s="2" t="s">
        <v>49</v>
      </c>
      <c r="Q1091" s="2" t="s">
        <v>50</v>
      </c>
      <c r="R1091" s="2" t="s">
        <v>35</v>
      </c>
      <c r="S1091" s="5">
        <v>6.54586653E8</v>
      </c>
      <c r="T1091" s="2" t="s">
        <v>51</v>
      </c>
      <c r="U1091" s="2" t="s">
        <v>38</v>
      </c>
      <c r="V1091" s="2" t="s">
        <v>52</v>
      </c>
      <c r="W1091" s="2" t="s">
        <v>4054</v>
      </c>
      <c r="X1091" s="2" t="s">
        <v>54</v>
      </c>
      <c r="Y1091" s="2" t="s">
        <v>55</v>
      </c>
    </row>
    <row r="1092">
      <c r="A1092" s="1" t="b">
        <v>0</v>
      </c>
      <c r="B1092" s="1" t="s">
        <v>25</v>
      </c>
      <c r="C1092" s="1"/>
      <c r="D1092" s="1"/>
      <c r="E1092" s="1" t="s">
        <v>43</v>
      </c>
      <c r="F1092" s="1"/>
      <c r="G1092" s="2" t="s">
        <v>27</v>
      </c>
      <c r="H1092" s="3"/>
      <c r="I1092" s="4" t="s">
        <v>4142</v>
      </c>
      <c r="J1092" s="2" t="s">
        <v>4143</v>
      </c>
      <c r="K1092" s="5">
        <v>1.0</v>
      </c>
      <c r="L1092" s="2" t="s">
        <v>46</v>
      </c>
      <c r="M1092" s="6" t="b">
        <v>1</v>
      </c>
      <c r="N1092" s="2" t="s">
        <v>47</v>
      </c>
      <c r="O1092" s="2" t="s">
        <v>48</v>
      </c>
      <c r="P1092" s="2" t="s">
        <v>49</v>
      </c>
      <c r="Q1092" s="2" t="s">
        <v>50</v>
      </c>
      <c r="R1092" s="2" t="s">
        <v>35</v>
      </c>
      <c r="S1092" s="5">
        <v>6.6488345E8</v>
      </c>
      <c r="T1092" s="2" t="s">
        <v>222</v>
      </c>
      <c r="U1092" s="2" t="s">
        <v>38</v>
      </c>
      <c r="V1092" s="2" t="s">
        <v>52</v>
      </c>
      <c r="W1092" s="2" t="s">
        <v>4054</v>
      </c>
      <c r="X1092" s="2" t="s">
        <v>54</v>
      </c>
      <c r="Y1092" s="2" t="s">
        <v>55</v>
      </c>
    </row>
    <row r="1093">
      <c r="A1093" s="1" t="b">
        <v>0</v>
      </c>
      <c r="B1093" s="1" t="s">
        <v>25</v>
      </c>
      <c r="C1093" s="1"/>
      <c r="D1093" s="1"/>
      <c r="E1093" s="1" t="s">
        <v>43</v>
      </c>
      <c r="F1093" s="1"/>
      <c r="G1093" s="2" t="s">
        <v>27</v>
      </c>
      <c r="H1093" s="3"/>
      <c r="I1093" s="4" t="s">
        <v>4144</v>
      </c>
      <c r="J1093" s="2" t="s">
        <v>4145</v>
      </c>
      <c r="K1093" s="5">
        <v>1.0</v>
      </c>
      <c r="L1093" s="2" t="s">
        <v>46</v>
      </c>
      <c r="M1093" s="6" t="b">
        <v>1</v>
      </c>
      <c r="N1093" s="2" t="s">
        <v>47</v>
      </c>
      <c r="O1093" s="2" t="s">
        <v>48</v>
      </c>
      <c r="P1093" s="2" t="s">
        <v>49</v>
      </c>
      <c r="Q1093" s="2" t="s">
        <v>50</v>
      </c>
      <c r="R1093" s="2" t="s">
        <v>35</v>
      </c>
      <c r="S1093" s="5">
        <v>6.54584345E8</v>
      </c>
      <c r="T1093" s="2" t="s">
        <v>51</v>
      </c>
      <c r="U1093" s="2" t="s">
        <v>38</v>
      </c>
      <c r="V1093" s="2" t="s">
        <v>52</v>
      </c>
      <c r="W1093" s="2" t="s">
        <v>4054</v>
      </c>
      <c r="X1093" s="2" t="s">
        <v>54</v>
      </c>
      <c r="Y1093" s="2" t="s">
        <v>55</v>
      </c>
    </row>
    <row r="1094">
      <c r="A1094" s="1" t="b">
        <v>0</v>
      </c>
      <c r="B1094" s="1" t="s">
        <v>25</v>
      </c>
      <c r="C1094" s="1"/>
      <c r="D1094" s="1"/>
      <c r="E1094" s="1" t="s">
        <v>43</v>
      </c>
      <c r="F1094" s="1"/>
      <c r="G1094" s="2" t="s">
        <v>27</v>
      </c>
      <c r="H1094" s="3"/>
      <c r="I1094" s="4" t="s">
        <v>4146</v>
      </c>
      <c r="J1094" s="2" t="s">
        <v>4147</v>
      </c>
      <c r="K1094" s="5">
        <v>1.0</v>
      </c>
      <c r="L1094" s="2" t="s">
        <v>46</v>
      </c>
      <c r="M1094" s="6" t="b">
        <v>1</v>
      </c>
      <c r="N1094" s="2" t="s">
        <v>47</v>
      </c>
      <c r="O1094" s="2" t="s">
        <v>48</v>
      </c>
      <c r="P1094" s="2" t="s">
        <v>49</v>
      </c>
      <c r="Q1094" s="2" t="s">
        <v>50</v>
      </c>
      <c r="R1094" s="2" t="s">
        <v>35</v>
      </c>
      <c r="S1094" s="5">
        <v>6.57860192E8</v>
      </c>
      <c r="T1094" s="2" t="s">
        <v>4148</v>
      </c>
      <c r="U1094" s="2" t="s">
        <v>38</v>
      </c>
      <c r="V1094" s="2" t="s">
        <v>52</v>
      </c>
      <c r="W1094" s="2" t="s">
        <v>4054</v>
      </c>
      <c r="X1094" s="2" t="s">
        <v>54</v>
      </c>
      <c r="Y1094" s="2" t="s">
        <v>55</v>
      </c>
    </row>
    <row r="1095">
      <c r="A1095" s="1" t="b">
        <v>0</v>
      </c>
      <c r="B1095" s="1" t="s">
        <v>25</v>
      </c>
      <c r="C1095" s="1"/>
      <c r="D1095" s="1"/>
      <c r="E1095" s="1" t="s">
        <v>43</v>
      </c>
      <c r="F1095" s="1"/>
      <c r="G1095" s="2" t="s">
        <v>27</v>
      </c>
      <c r="H1095" s="3"/>
      <c r="I1095" s="4" t="s">
        <v>4149</v>
      </c>
      <c r="J1095" s="2" t="s">
        <v>4150</v>
      </c>
      <c r="K1095" s="5">
        <v>1.0</v>
      </c>
      <c r="L1095" s="2" t="s">
        <v>46</v>
      </c>
      <c r="M1095" s="6" t="b">
        <v>1</v>
      </c>
      <c r="N1095" s="2" t="s">
        <v>47</v>
      </c>
      <c r="O1095" s="2" t="s">
        <v>48</v>
      </c>
      <c r="P1095" s="2" t="s">
        <v>49</v>
      </c>
      <c r="Q1095" s="2" t="s">
        <v>50</v>
      </c>
      <c r="R1095" s="2" t="s">
        <v>35</v>
      </c>
      <c r="S1095" s="5">
        <v>6.64883517E8</v>
      </c>
      <c r="T1095" s="2" t="s">
        <v>222</v>
      </c>
      <c r="U1095" s="2" t="s">
        <v>38</v>
      </c>
      <c r="V1095" s="2" t="s">
        <v>52</v>
      </c>
      <c r="W1095" s="2" t="s">
        <v>4054</v>
      </c>
      <c r="X1095" s="2" t="s">
        <v>54</v>
      </c>
      <c r="Y1095" s="2" t="s">
        <v>55</v>
      </c>
    </row>
    <row r="1096">
      <c r="A1096" s="1" t="b">
        <v>0</v>
      </c>
      <c r="B1096" s="1" t="s">
        <v>25</v>
      </c>
      <c r="C1096" s="1"/>
      <c r="D1096" s="1"/>
      <c r="E1096" s="1" t="s">
        <v>43</v>
      </c>
      <c r="F1096" s="1"/>
      <c r="G1096" s="2" t="s">
        <v>27</v>
      </c>
      <c r="H1096" s="3"/>
      <c r="I1096" s="4" t="s">
        <v>4151</v>
      </c>
      <c r="J1096" s="2" t="s">
        <v>4152</v>
      </c>
      <c r="K1096" s="5">
        <v>1.0</v>
      </c>
      <c r="L1096" s="2" t="s">
        <v>46</v>
      </c>
      <c r="M1096" s="6" t="b">
        <v>1</v>
      </c>
      <c r="N1096" s="2" t="s">
        <v>47</v>
      </c>
      <c r="O1096" s="2" t="s">
        <v>48</v>
      </c>
      <c r="P1096" s="2" t="s">
        <v>49</v>
      </c>
      <c r="Q1096" s="2" t="s">
        <v>50</v>
      </c>
      <c r="R1096" s="2" t="s">
        <v>35</v>
      </c>
      <c r="S1096" s="5">
        <v>6.53195605E8</v>
      </c>
      <c r="T1096" s="2" t="s">
        <v>354</v>
      </c>
      <c r="U1096" s="2" t="s">
        <v>38</v>
      </c>
      <c r="V1096" s="2" t="s">
        <v>52</v>
      </c>
      <c r="W1096" s="2" t="s">
        <v>4054</v>
      </c>
      <c r="X1096" s="2" t="s">
        <v>54</v>
      </c>
      <c r="Y1096" s="2" t="s">
        <v>55</v>
      </c>
    </row>
    <row r="1097">
      <c r="A1097" s="1" t="b">
        <v>0</v>
      </c>
      <c r="B1097" s="1" t="s">
        <v>104</v>
      </c>
      <c r="C1097" s="1"/>
      <c r="D1097" s="1"/>
      <c r="E1097" s="1" t="s">
        <v>43</v>
      </c>
      <c r="F1097" s="1"/>
      <c r="G1097" s="2" t="s">
        <v>27</v>
      </c>
      <c r="H1097" s="3"/>
      <c r="I1097" s="4" t="s">
        <v>4153</v>
      </c>
      <c r="J1097" s="2" t="s">
        <v>4154</v>
      </c>
      <c r="K1097" s="5">
        <v>1.0</v>
      </c>
      <c r="L1097" s="2" t="s">
        <v>30</v>
      </c>
      <c r="M1097" s="6" t="b">
        <v>1</v>
      </c>
      <c r="N1097" s="2" t="s">
        <v>4155</v>
      </c>
      <c r="O1097" s="2" t="s">
        <v>108</v>
      </c>
      <c r="P1097" s="2" t="s">
        <v>109</v>
      </c>
      <c r="Q1097" s="2" t="s">
        <v>34</v>
      </c>
      <c r="R1097" s="2" t="s">
        <v>35</v>
      </c>
      <c r="S1097" s="2" t="s">
        <v>4156</v>
      </c>
      <c r="T1097" s="2" t="s">
        <v>112</v>
      </c>
      <c r="U1097" s="2" t="s">
        <v>113</v>
      </c>
      <c r="V1097" s="2" t="s">
        <v>43</v>
      </c>
      <c r="W1097" s="2" t="s">
        <v>4054</v>
      </c>
      <c r="X1097" s="2" t="s">
        <v>4156</v>
      </c>
      <c r="Y1097" s="2" t="s">
        <v>114</v>
      </c>
    </row>
    <row r="1098">
      <c r="A1098" s="1" t="b">
        <v>0</v>
      </c>
      <c r="B1098" s="1" t="s">
        <v>104</v>
      </c>
      <c r="C1098" s="1"/>
      <c r="D1098" s="1"/>
      <c r="E1098" s="1" t="s">
        <v>43</v>
      </c>
      <c r="F1098" s="1"/>
      <c r="G1098" s="2" t="s">
        <v>27</v>
      </c>
      <c r="H1098" s="3"/>
      <c r="I1098" s="4" t="s">
        <v>4157</v>
      </c>
      <c r="J1098" s="2" t="s">
        <v>4158</v>
      </c>
      <c r="K1098" s="5">
        <v>1.0</v>
      </c>
      <c r="L1098" s="2" t="s">
        <v>30</v>
      </c>
      <c r="M1098" s="6" t="b">
        <v>1</v>
      </c>
      <c r="N1098" s="2" t="s">
        <v>4159</v>
      </c>
      <c r="O1098" s="2" t="s">
        <v>108</v>
      </c>
      <c r="P1098" s="2" t="s">
        <v>109</v>
      </c>
      <c r="Q1098" s="2" t="s">
        <v>34</v>
      </c>
      <c r="R1098" s="2" t="s">
        <v>35</v>
      </c>
      <c r="S1098" s="2" t="s">
        <v>4160</v>
      </c>
      <c r="T1098" s="2" t="s">
        <v>112</v>
      </c>
      <c r="U1098" s="2" t="s">
        <v>113</v>
      </c>
      <c r="V1098" s="2" t="s">
        <v>43</v>
      </c>
      <c r="W1098" s="2" t="s">
        <v>4044</v>
      </c>
      <c r="X1098" s="2" t="s">
        <v>4160</v>
      </c>
      <c r="Y1098" s="2" t="s">
        <v>114</v>
      </c>
    </row>
    <row r="1099">
      <c r="A1099" s="1" t="b">
        <v>0</v>
      </c>
      <c r="B1099" s="1" t="s">
        <v>104</v>
      </c>
      <c r="C1099" s="1"/>
      <c r="D1099" s="1"/>
      <c r="E1099" s="1" t="s">
        <v>43</v>
      </c>
      <c r="F1099" s="1"/>
      <c r="G1099" s="2" t="s">
        <v>27</v>
      </c>
      <c r="H1099" s="3"/>
      <c r="I1099" s="4" t="s">
        <v>4161</v>
      </c>
      <c r="J1099" s="2" t="s">
        <v>4162</v>
      </c>
      <c r="K1099" s="5">
        <v>1.0</v>
      </c>
      <c r="L1099" s="2" t="s">
        <v>30</v>
      </c>
      <c r="M1099" s="6" t="b">
        <v>1</v>
      </c>
      <c r="N1099" s="2" t="s">
        <v>4163</v>
      </c>
      <c r="O1099" s="2" t="s">
        <v>108</v>
      </c>
      <c r="P1099" s="2" t="s">
        <v>109</v>
      </c>
      <c r="Q1099" s="2" t="s">
        <v>34</v>
      </c>
      <c r="R1099" s="2" t="s">
        <v>35</v>
      </c>
      <c r="S1099" s="2" t="s">
        <v>4164</v>
      </c>
      <c r="T1099" s="2" t="s">
        <v>112</v>
      </c>
      <c r="U1099" s="2" t="s">
        <v>113</v>
      </c>
      <c r="V1099" s="2" t="s">
        <v>43</v>
      </c>
      <c r="W1099" s="2" t="s">
        <v>4054</v>
      </c>
      <c r="X1099" s="2" t="s">
        <v>4164</v>
      </c>
      <c r="Y1099" s="2" t="s">
        <v>114</v>
      </c>
    </row>
    <row r="1100">
      <c r="A1100" s="1" t="b">
        <v>0</v>
      </c>
      <c r="B1100" s="1" t="s">
        <v>104</v>
      </c>
      <c r="C1100" s="1"/>
      <c r="D1100" s="1"/>
      <c r="E1100" s="1" t="s">
        <v>43</v>
      </c>
      <c r="F1100" s="1"/>
      <c r="G1100" s="2" t="s">
        <v>27</v>
      </c>
      <c r="H1100" s="3"/>
      <c r="I1100" s="4" t="s">
        <v>4165</v>
      </c>
      <c r="J1100" s="2" t="s">
        <v>4166</v>
      </c>
      <c r="K1100" s="5">
        <v>1.0</v>
      </c>
      <c r="L1100" s="2" t="s">
        <v>30</v>
      </c>
      <c r="M1100" s="6" t="b">
        <v>1</v>
      </c>
      <c r="N1100" s="2" t="s">
        <v>4167</v>
      </c>
      <c r="O1100" s="2" t="s">
        <v>108</v>
      </c>
      <c r="P1100" s="2" t="s">
        <v>109</v>
      </c>
      <c r="Q1100" s="2" t="s">
        <v>34</v>
      </c>
      <c r="R1100" s="2" t="s">
        <v>35</v>
      </c>
      <c r="S1100" s="2" t="s">
        <v>4168</v>
      </c>
      <c r="T1100" s="2" t="s">
        <v>112</v>
      </c>
      <c r="U1100" s="2" t="s">
        <v>113</v>
      </c>
      <c r="V1100" s="2" t="s">
        <v>43</v>
      </c>
      <c r="W1100" s="2" t="s">
        <v>4054</v>
      </c>
      <c r="X1100" s="2" t="s">
        <v>4168</v>
      </c>
      <c r="Y1100" s="2" t="s">
        <v>114</v>
      </c>
    </row>
    <row r="1101">
      <c r="A1101" s="1" t="b">
        <v>0</v>
      </c>
      <c r="B1101" s="1" t="s">
        <v>104</v>
      </c>
      <c r="C1101" s="1"/>
      <c r="D1101" s="1"/>
      <c r="E1101" s="1" t="s">
        <v>43</v>
      </c>
      <c r="F1101" s="1"/>
      <c r="G1101" s="2" t="s">
        <v>27</v>
      </c>
      <c r="H1101" s="3"/>
      <c r="I1101" s="4" t="s">
        <v>4169</v>
      </c>
      <c r="J1101" s="2" t="s">
        <v>4170</v>
      </c>
      <c r="K1101" s="5">
        <v>1.0</v>
      </c>
      <c r="L1101" s="2" t="s">
        <v>30</v>
      </c>
      <c r="M1101" s="6" t="b">
        <v>1</v>
      </c>
      <c r="N1101" s="2" t="s">
        <v>4171</v>
      </c>
      <c r="O1101" s="2" t="s">
        <v>108</v>
      </c>
      <c r="P1101" s="2" t="s">
        <v>109</v>
      </c>
      <c r="Q1101" s="2" t="s">
        <v>34</v>
      </c>
      <c r="R1101" s="2" t="s">
        <v>35</v>
      </c>
      <c r="S1101" s="2" t="s">
        <v>4172</v>
      </c>
      <c r="T1101" s="2" t="s">
        <v>112</v>
      </c>
      <c r="U1101" s="2" t="s">
        <v>113</v>
      </c>
      <c r="V1101" s="2" t="s">
        <v>43</v>
      </c>
      <c r="W1101" s="2" t="s">
        <v>4054</v>
      </c>
      <c r="X1101" s="2" t="s">
        <v>4172</v>
      </c>
      <c r="Y1101" s="2" t="s">
        <v>114</v>
      </c>
    </row>
    <row r="1102">
      <c r="A1102" s="1" t="b">
        <v>0</v>
      </c>
      <c r="B1102" s="1" t="s">
        <v>104</v>
      </c>
      <c r="C1102" s="1"/>
      <c r="D1102" s="1"/>
      <c r="E1102" s="1" t="s">
        <v>43</v>
      </c>
      <c r="F1102" s="1"/>
      <c r="G1102" s="2" t="s">
        <v>27</v>
      </c>
      <c r="H1102" s="3"/>
      <c r="I1102" s="4" t="s">
        <v>4173</v>
      </c>
      <c r="J1102" s="2" t="s">
        <v>4174</v>
      </c>
      <c r="K1102" s="5">
        <v>1.0</v>
      </c>
      <c r="L1102" s="2" t="s">
        <v>30</v>
      </c>
      <c r="M1102" s="6" t="b">
        <v>1</v>
      </c>
      <c r="N1102" s="2" t="s">
        <v>4175</v>
      </c>
      <c r="O1102" s="2" t="s">
        <v>108</v>
      </c>
      <c r="P1102" s="2" t="s">
        <v>109</v>
      </c>
      <c r="Q1102" s="2" t="s">
        <v>34</v>
      </c>
      <c r="R1102" s="2" t="s">
        <v>35</v>
      </c>
      <c r="S1102" s="2" t="s">
        <v>4176</v>
      </c>
      <c r="T1102" s="2" t="s">
        <v>112</v>
      </c>
      <c r="U1102" s="2" t="s">
        <v>113</v>
      </c>
      <c r="V1102" s="2" t="s">
        <v>43</v>
      </c>
      <c r="W1102" s="2" t="s">
        <v>4044</v>
      </c>
      <c r="X1102" s="2" t="s">
        <v>4176</v>
      </c>
      <c r="Y1102" s="2" t="s">
        <v>114</v>
      </c>
    </row>
    <row r="1103">
      <c r="A1103" s="1" t="b">
        <v>0</v>
      </c>
      <c r="B1103" s="1" t="s">
        <v>104</v>
      </c>
      <c r="C1103" s="1"/>
      <c r="D1103" s="1"/>
      <c r="E1103" s="1" t="s">
        <v>43</v>
      </c>
      <c r="F1103" s="1"/>
      <c r="G1103" s="2" t="s">
        <v>27</v>
      </c>
      <c r="H1103" s="3"/>
      <c r="I1103" s="4" t="s">
        <v>4177</v>
      </c>
      <c r="J1103" s="2" t="s">
        <v>4178</v>
      </c>
      <c r="K1103" s="5">
        <v>1.0</v>
      </c>
      <c r="L1103" s="2" t="s">
        <v>30</v>
      </c>
      <c r="M1103" s="6" t="b">
        <v>1</v>
      </c>
      <c r="N1103" s="2" t="s">
        <v>4179</v>
      </c>
      <c r="O1103" s="2" t="s">
        <v>108</v>
      </c>
      <c r="P1103" s="2" t="s">
        <v>109</v>
      </c>
      <c r="Q1103" s="2" t="s">
        <v>34</v>
      </c>
      <c r="R1103" s="2" t="s">
        <v>35</v>
      </c>
      <c r="S1103" s="2" t="s">
        <v>4180</v>
      </c>
      <c r="T1103" s="2" t="s">
        <v>112</v>
      </c>
      <c r="U1103" s="2" t="s">
        <v>113</v>
      </c>
      <c r="V1103" s="2" t="s">
        <v>43</v>
      </c>
      <c r="W1103" s="2" t="s">
        <v>4044</v>
      </c>
      <c r="X1103" s="2" t="s">
        <v>4180</v>
      </c>
      <c r="Y1103" s="2" t="s">
        <v>114</v>
      </c>
    </row>
    <row r="1104">
      <c r="A1104" s="1" t="b">
        <v>0</v>
      </c>
      <c r="B1104" s="1" t="s">
        <v>104</v>
      </c>
      <c r="C1104" s="1"/>
      <c r="D1104" s="1"/>
      <c r="E1104" s="1" t="s">
        <v>43</v>
      </c>
      <c r="F1104" s="1"/>
      <c r="G1104" s="2" t="s">
        <v>27</v>
      </c>
      <c r="H1104" s="3"/>
      <c r="I1104" s="4" t="s">
        <v>4181</v>
      </c>
      <c r="J1104" s="2" t="s">
        <v>4182</v>
      </c>
      <c r="K1104" s="5">
        <v>1.0</v>
      </c>
      <c r="L1104" s="2" t="s">
        <v>30</v>
      </c>
      <c r="M1104" s="6" t="b">
        <v>1</v>
      </c>
      <c r="N1104" s="2" t="s">
        <v>4183</v>
      </c>
      <c r="O1104" s="2" t="s">
        <v>108</v>
      </c>
      <c r="P1104" s="2" t="s">
        <v>109</v>
      </c>
      <c r="Q1104" s="2" t="s">
        <v>34</v>
      </c>
      <c r="R1104" s="2" t="s">
        <v>35</v>
      </c>
      <c r="S1104" s="2" t="s">
        <v>4184</v>
      </c>
      <c r="T1104" s="2" t="s">
        <v>112</v>
      </c>
      <c r="U1104" s="2" t="s">
        <v>113</v>
      </c>
      <c r="V1104" s="2" t="s">
        <v>43</v>
      </c>
      <c r="W1104" s="2" t="s">
        <v>4054</v>
      </c>
      <c r="X1104" s="2" t="s">
        <v>4184</v>
      </c>
      <c r="Y1104" s="2" t="s">
        <v>114</v>
      </c>
    </row>
    <row r="1105">
      <c r="A1105" s="1" t="b">
        <v>0</v>
      </c>
      <c r="B1105" s="1" t="s">
        <v>104</v>
      </c>
      <c r="C1105" s="1"/>
      <c r="D1105" s="1"/>
      <c r="E1105" s="1" t="s">
        <v>43</v>
      </c>
      <c r="F1105" s="1"/>
      <c r="G1105" s="2" t="s">
        <v>27</v>
      </c>
      <c r="H1105" s="3"/>
      <c r="I1105" s="4" t="s">
        <v>4185</v>
      </c>
      <c r="J1105" s="2" t="s">
        <v>4186</v>
      </c>
      <c r="K1105" s="5">
        <v>1.0</v>
      </c>
      <c r="L1105" s="2" t="s">
        <v>30</v>
      </c>
      <c r="M1105" s="6" t="b">
        <v>1</v>
      </c>
      <c r="N1105" s="2" t="s">
        <v>4187</v>
      </c>
      <c r="O1105" s="2" t="s">
        <v>108</v>
      </c>
      <c r="P1105" s="2" t="s">
        <v>109</v>
      </c>
      <c r="Q1105" s="2" t="s">
        <v>34</v>
      </c>
      <c r="R1105" s="2" t="s">
        <v>35</v>
      </c>
      <c r="S1105" s="2" t="s">
        <v>4188</v>
      </c>
      <c r="T1105" s="2" t="s">
        <v>112</v>
      </c>
      <c r="U1105" s="2" t="s">
        <v>113</v>
      </c>
      <c r="V1105" s="2" t="s">
        <v>43</v>
      </c>
      <c r="W1105" s="2" t="s">
        <v>4054</v>
      </c>
      <c r="X1105" s="2" t="s">
        <v>4188</v>
      </c>
      <c r="Y1105" s="2" t="s">
        <v>114</v>
      </c>
    </row>
    <row r="1106">
      <c r="A1106" s="1" t="b">
        <v>0</v>
      </c>
      <c r="B1106" s="1" t="s">
        <v>104</v>
      </c>
      <c r="C1106" s="1"/>
      <c r="D1106" s="1"/>
      <c r="E1106" s="1" t="s">
        <v>43</v>
      </c>
      <c r="F1106" s="1"/>
      <c r="G1106" s="2" t="s">
        <v>27</v>
      </c>
      <c r="H1106" s="3"/>
      <c r="I1106" s="4" t="s">
        <v>4189</v>
      </c>
      <c r="J1106" s="2" t="s">
        <v>4190</v>
      </c>
      <c r="K1106" s="5">
        <v>1.0</v>
      </c>
      <c r="L1106" s="2" t="s">
        <v>30</v>
      </c>
      <c r="M1106" s="6" t="b">
        <v>1</v>
      </c>
      <c r="N1106" s="2" t="s">
        <v>4191</v>
      </c>
      <c r="O1106" s="2" t="s">
        <v>108</v>
      </c>
      <c r="P1106" s="2" t="s">
        <v>109</v>
      </c>
      <c r="Q1106" s="2" t="s">
        <v>34</v>
      </c>
      <c r="R1106" s="2" t="s">
        <v>35</v>
      </c>
      <c r="S1106" s="2" t="s">
        <v>4192</v>
      </c>
      <c r="T1106" s="2" t="s">
        <v>112</v>
      </c>
      <c r="U1106" s="2" t="s">
        <v>113</v>
      </c>
      <c r="V1106" s="2" t="s">
        <v>43</v>
      </c>
      <c r="W1106" s="2" t="s">
        <v>4044</v>
      </c>
      <c r="X1106" s="2" t="s">
        <v>4192</v>
      </c>
      <c r="Y1106" s="2" t="s">
        <v>114</v>
      </c>
    </row>
    <row r="1107">
      <c r="A1107" s="1" t="b">
        <v>0</v>
      </c>
      <c r="B1107" s="1" t="s">
        <v>104</v>
      </c>
      <c r="C1107" s="1"/>
      <c r="D1107" s="1"/>
      <c r="E1107" s="1" t="s">
        <v>43</v>
      </c>
      <c r="F1107" s="1"/>
      <c r="G1107" s="2" t="s">
        <v>27</v>
      </c>
      <c r="H1107" s="3"/>
      <c r="I1107" s="4" t="s">
        <v>4193</v>
      </c>
      <c r="J1107" s="2" t="s">
        <v>4194</v>
      </c>
      <c r="K1107" s="5">
        <v>1.0</v>
      </c>
      <c r="L1107" s="2" t="s">
        <v>30</v>
      </c>
      <c r="M1107" s="6" t="b">
        <v>1</v>
      </c>
      <c r="N1107" s="2" t="s">
        <v>4195</v>
      </c>
      <c r="O1107" s="2" t="s">
        <v>108</v>
      </c>
      <c r="P1107" s="2" t="s">
        <v>109</v>
      </c>
      <c r="Q1107" s="2" t="s">
        <v>34</v>
      </c>
      <c r="R1107" s="2" t="s">
        <v>35</v>
      </c>
      <c r="S1107" s="2" t="s">
        <v>4196</v>
      </c>
      <c r="T1107" s="2" t="s">
        <v>112</v>
      </c>
      <c r="U1107" s="2" t="s">
        <v>113</v>
      </c>
      <c r="V1107" s="2" t="s">
        <v>43</v>
      </c>
      <c r="W1107" s="2" t="s">
        <v>4044</v>
      </c>
      <c r="X1107" s="2" t="s">
        <v>4196</v>
      </c>
      <c r="Y1107" s="2" t="s">
        <v>114</v>
      </c>
    </row>
    <row r="1108">
      <c r="A1108" s="1" t="b">
        <v>0</v>
      </c>
      <c r="B1108" s="1" t="s">
        <v>104</v>
      </c>
      <c r="C1108" s="1"/>
      <c r="D1108" s="1"/>
      <c r="E1108" s="1" t="s">
        <v>43</v>
      </c>
      <c r="F1108" s="1"/>
      <c r="G1108" s="2" t="s">
        <v>27</v>
      </c>
      <c r="H1108" s="3"/>
      <c r="I1108" s="4" t="s">
        <v>4197</v>
      </c>
      <c r="J1108" s="2" t="s">
        <v>4198</v>
      </c>
      <c r="K1108" s="5">
        <v>1.0</v>
      </c>
      <c r="L1108" s="2" t="s">
        <v>30</v>
      </c>
      <c r="M1108" s="6" t="b">
        <v>1</v>
      </c>
      <c r="N1108" s="2" t="s">
        <v>4199</v>
      </c>
      <c r="O1108" s="2" t="s">
        <v>108</v>
      </c>
      <c r="P1108" s="2" t="s">
        <v>109</v>
      </c>
      <c r="Q1108" s="2" t="s">
        <v>34</v>
      </c>
      <c r="R1108" s="2" t="s">
        <v>35</v>
      </c>
      <c r="S1108" s="2" t="s">
        <v>4200</v>
      </c>
      <c r="T1108" s="2" t="s">
        <v>112</v>
      </c>
      <c r="U1108" s="2" t="s">
        <v>113</v>
      </c>
      <c r="V1108" s="2" t="s">
        <v>43</v>
      </c>
      <c r="W1108" s="2" t="s">
        <v>4054</v>
      </c>
      <c r="X1108" s="2" t="s">
        <v>4200</v>
      </c>
      <c r="Y1108" s="2" t="s">
        <v>114</v>
      </c>
    </row>
    <row r="1109">
      <c r="A1109" s="1" t="b">
        <v>0</v>
      </c>
      <c r="B1109" s="1"/>
      <c r="C1109" s="1"/>
      <c r="D1109" s="1"/>
      <c r="E1109" s="1" t="s">
        <v>367</v>
      </c>
      <c r="F1109" s="1"/>
      <c r="G1109" s="2" t="s">
        <v>27</v>
      </c>
      <c r="H1109" s="3"/>
      <c r="I1109" s="4" t="s">
        <v>4201</v>
      </c>
      <c r="J1109" s="2" t="s">
        <v>4202</v>
      </c>
      <c r="K1109" s="5">
        <v>1.0</v>
      </c>
      <c r="L1109" s="2" t="s">
        <v>30</v>
      </c>
      <c r="M1109" s="6" t="b">
        <v>1</v>
      </c>
      <c r="N1109" s="2" t="s">
        <v>4203</v>
      </c>
      <c r="O1109" s="2" t="s">
        <v>4204</v>
      </c>
      <c r="P1109" s="2" t="s">
        <v>4205</v>
      </c>
      <c r="Q1109" s="2" t="s">
        <v>34</v>
      </c>
      <c r="R1109" s="2" t="s">
        <v>35</v>
      </c>
      <c r="S1109" s="5">
        <v>182069.0</v>
      </c>
      <c r="T1109" s="2" t="s">
        <v>4206</v>
      </c>
      <c r="U1109" s="2" t="s">
        <v>253</v>
      </c>
      <c r="V1109" s="2" t="s">
        <v>367</v>
      </c>
      <c r="W1109" s="2" t="s">
        <v>4054</v>
      </c>
      <c r="X1109" s="5">
        <v>182069.0</v>
      </c>
      <c r="Y1109" s="2" t="s">
        <v>4207</v>
      </c>
    </row>
    <row r="1110">
      <c r="A1110" s="1" t="b">
        <v>0</v>
      </c>
      <c r="B1110" s="1"/>
      <c r="C1110" s="1"/>
      <c r="D1110" s="1"/>
      <c r="E1110" s="1" t="s">
        <v>367</v>
      </c>
      <c r="F1110" s="1"/>
      <c r="G1110" s="2" t="s">
        <v>27</v>
      </c>
      <c r="H1110" s="3"/>
      <c r="I1110" s="4" t="s">
        <v>4208</v>
      </c>
      <c r="J1110" s="2" t="s">
        <v>4209</v>
      </c>
      <c r="K1110" s="5">
        <v>1.0</v>
      </c>
      <c r="L1110" s="2" t="s">
        <v>30</v>
      </c>
      <c r="M1110" s="6" t="b">
        <v>1</v>
      </c>
      <c r="N1110" s="2" t="s">
        <v>4210</v>
      </c>
      <c r="O1110" s="2" t="s">
        <v>4204</v>
      </c>
      <c r="P1110" s="2" t="s">
        <v>4205</v>
      </c>
      <c r="Q1110" s="2" t="s">
        <v>34</v>
      </c>
      <c r="R1110" s="2" t="s">
        <v>35</v>
      </c>
      <c r="S1110" s="5">
        <v>182278.0</v>
      </c>
      <c r="T1110" s="2" t="s">
        <v>4211</v>
      </c>
      <c r="U1110" s="2" t="s">
        <v>253</v>
      </c>
      <c r="V1110" s="2" t="s">
        <v>367</v>
      </c>
      <c r="W1110" s="2" t="s">
        <v>4054</v>
      </c>
      <c r="X1110" s="5">
        <v>182278.0</v>
      </c>
      <c r="Y1110" s="2" t="s">
        <v>4212</v>
      </c>
    </row>
    <row r="1111">
      <c r="A1111" s="1" t="b">
        <v>0</v>
      </c>
      <c r="B1111" s="1"/>
      <c r="C1111" s="1"/>
      <c r="D1111" s="1"/>
      <c r="E1111" s="1" t="s">
        <v>367</v>
      </c>
      <c r="F1111" s="1"/>
      <c r="G1111" s="2" t="s">
        <v>27</v>
      </c>
      <c r="H1111" s="3"/>
      <c r="I1111" s="4" t="s">
        <v>4213</v>
      </c>
      <c r="J1111" s="2" t="s">
        <v>4214</v>
      </c>
      <c r="K1111" s="5">
        <v>1.0</v>
      </c>
      <c r="L1111" s="2" t="s">
        <v>30</v>
      </c>
      <c r="M1111" s="6" t="b">
        <v>1</v>
      </c>
      <c r="N1111" s="2" t="s">
        <v>4215</v>
      </c>
      <c r="O1111" s="2" t="s">
        <v>4204</v>
      </c>
      <c r="P1111" s="2" t="s">
        <v>4205</v>
      </c>
      <c r="Q1111" s="2" t="s">
        <v>34</v>
      </c>
      <c r="R1111" s="2" t="s">
        <v>35</v>
      </c>
      <c r="S1111" s="5">
        <v>182280.0</v>
      </c>
      <c r="T1111" s="2" t="s">
        <v>4216</v>
      </c>
      <c r="U1111" s="2" t="s">
        <v>253</v>
      </c>
      <c r="V1111" s="2" t="s">
        <v>367</v>
      </c>
      <c r="W1111" s="2" t="s">
        <v>4054</v>
      </c>
      <c r="X1111" s="5">
        <v>182280.0</v>
      </c>
      <c r="Y1111" s="2" t="s">
        <v>4217</v>
      </c>
    </row>
    <row r="1112">
      <c r="A1112" s="1" t="b">
        <v>0</v>
      </c>
      <c r="B1112" s="1"/>
      <c r="C1112" s="1"/>
      <c r="D1112" s="1"/>
      <c r="E1112" s="1" t="s">
        <v>367</v>
      </c>
      <c r="F1112" s="1"/>
      <c r="G1112" s="2" t="s">
        <v>27</v>
      </c>
      <c r="H1112" s="3"/>
      <c r="I1112" s="4" t="s">
        <v>4218</v>
      </c>
      <c r="J1112" s="2" t="s">
        <v>4219</v>
      </c>
      <c r="K1112" s="5">
        <v>1.0</v>
      </c>
      <c r="L1112" s="2" t="s">
        <v>30</v>
      </c>
      <c r="M1112" s="6" t="b">
        <v>1</v>
      </c>
      <c r="N1112" s="2" t="s">
        <v>4220</v>
      </c>
      <c r="O1112" s="2" t="s">
        <v>4204</v>
      </c>
      <c r="P1112" s="2" t="s">
        <v>4205</v>
      </c>
      <c r="Q1112" s="2" t="s">
        <v>34</v>
      </c>
      <c r="R1112" s="2" t="s">
        <v>35</v>
      </c>
      <c r="S1112" s="5">
        <v>195401.0</v>
      </c>
      <c r="T1112" s="2" t="s">
        <v>4216</v>
      </c>
      <c r="U1112" s="2" t="s">
        <v>253</v>
      </c>
      <c r="V1112" s="2" t="s">
        <v>367</v>
      </c>
      <c r="W1112" s="2" t="s">
        <v>4054</v>
      </c>
      <c r="X1112" s="5">
        <v>195401.0</v>
      </c>
      <c r="Y1112" s="2" t="s">
        <v>4221</v>
      </c>
    </row>
    <row r="1113">
      <c r="A1113" s="1" t="b">
        <v>0</v>
      </c>
      <c r="B1113" s="1"/>
      <c r="C1113" s="1"/>
      <c r="D1113" s="1"/>
      <c r="E1113" s="1" t="s">
        <v>367</v>
      </c>
      <c r="F1113" s="1"/>
      <c r="G1113" s="2" t="s">
        <v>27</v>
      </c>
      <c r="H1113" s="3"/>
      <c r="I1113" s="4" t="s">
        <v>4222</v>
      </c>
      <c r="J1113" s="2" t="s">
        <v>4223</v>
      </c>
      <c r="K1113" s="5">
        <v>1.0</v>
      </c>
      <c r="L1113" s="2" t="s">
        <v>30</v>
      </c>
      <c r="M1113" s="6" t="b">
        <v>1</v>
      </c>
      <c r="N1113" s="2" t="s">
        <v>4224</v>
      </c>
      <c r="O1113" s="2" t="s">
        <v>4204</v>
      </c>
      <c r="P1113" s="2" t="s">
        <v>4205</v>
      </c>
      <c r="Q1113" s="2" t="s">
        <v>34</v>
      </c>
      <c r="R1113" s="2" t="s">
        <v>35</v>
      </c>
      <c r="S1113" s="5">
        <v>18973.0</v>
      </c>
      <c r="T1113" s="2" t="s">
        <v>4051</v>
      </c>
      <c r="U1113" s="2" t="s">
        <v>253</v>
      </c>
      <c r="V1113" s="2" t="s">
        <v>367</v>
      </c>
      <c r="W1113" s="2" t="s">
        <v>4054</v>
      </c>
      <c r="X1113" s="5">
        <v>18973.0</v>
      </c>
      <c r="Y1113" s="2" t="s">
        <v>4225</v>
      </c>
    </row>
    <row r="1114">
      <c r="A1114" s="1" t="b">
        <v>0</v>
      </c>
      <c r="B1114" s="1"/>
      <c r="C1114" s="1"/>
      <c r="D1114" s="1"/>
      <c r="E1114" s="1" t="s">
        <v>244</v>
      </c>
      <c r="F1114" s="1"/>
      <c r="G1114" s="2" t="s">
        <v>27</v>
      </c>
      <c r="H1114" s="3"/>
      <c r="I1114" s="4" t="s">
        <v>4226</v>
      </c>
      <c r="J1114" s="2" t="s">
        <v>4227</v>
      </c>
      <c r="K1114" s="5">
        <v>1.0</v>
      </c>
      <c r="L1114" s="2" t="s">
        <v>46</v>
      </c>
      <c r="M1114" s="6" t="b">
        <v>1</v>
      </c>
      <c r="N1114" s="2" t="s">
        <v>4228</v>
      </c>
      <c r="O1114" s="2" t="s">
        <v>4229</v>
      </c>
      <c r="P1114" s="2" t="s">
        <v>4230</v>
      </c>
      <c r="Q1114" s="2" t="s">
        <v>50</v>
      </c>
      <c r="R1114" s="2" t="s">
        <v>35</v>
      </c>
      <c r="S1114" s="2" t="s">
        <v>4228</v>
      </c>
      <c r="T1114" s="2" t="s">
        <v>4231</v>
      </c>
      <c r="U1114" s="2" t="s">
        <v>253</v>
      </c>
      <c r="V1114" s="2" t="s">
        <v>254</v>
      </c>
      <c r="W1114" s="2" t="s">
        <v>4054</v>
      </c>
      <c r="X1114" s="2" t="s">
        <v>4232</v>
      </c>
      <c r="Y1114" s="2" t="s">
        <v>4233</v>
      </c>
    </row>
    <row r="1115">
      <c r="A1115" s="1" t="b">
        <v>0</v>
      </c>
      <c r="B1115" s="1"/>
      <c r="C1115" s="1"/>
      <c r="D1115" s="1"/>
      <c r="E1115" s="1" t="s">
        <v>2164</v>
      </c>
      <c r="F1115" s="1"/>
      <c r="G1115" s="2" t="s">
        <v>27</v>
      </c>
      <c r="H1115" s="3"/>
      <c r="I1115" s="4" t="s">
        <v>4234</v>
      </c>
      <c r="J1115" s="2" t="s">
        <v>4235</v>
      </c>
      <c r="K1115" s="5">
        <v>1.0</v>
      </c>
      <c r="L1115" s="2" t="s">
        <v>30</v>
      </c>
      <c r="M1115" s="6" t="b">
        <v>1</v>
      </c>
      <c r="N1115" s="2" t="s">
        <v>4236</v>
      </c>
      <c r="O1115" s="2" t="s">
        <v>3530</v>
      </c>
      <c r="P1115" s="2" t="s">
        <v>3531</v>
      </c>
      <c r="Q1115" s="2" t="s">
        <v>4237</v>
      </c>
      <c r="R1115" s="2" t="s">
        <v>35</v>
      </c>
      <c r="S1115" s="2" t="s">
        <v>4238</v>
      </c>
      <c r="T1115" s="3"/>
      <c r="U1115" s="2" t="s">
        <v>322</v>
      </c>
      <c r="V1115" s="2" t="s">
        <v>3534</v>
      </c>
      <c r="W1115" s="2" t="s">
        <v>4054</v>
      </c>
      <c r="X1115" s="2" t="s">
        <v>4239</v>
      </c>
      <c r="Y1115" s="2" t="s">
        <v>4240</v>
      </c>
    </row>
    <row r="1116">
      <c r="A1116" s="1" t="b">
        <v>0</v>
      </c>
      <c r="B1116" s="1"/>
      <c r="C1116" s="1"/>
      <c r="D1116" s="1"/>
      <c r="E1116" s="1" t="s">
        <v>43</v>
      </c>
      <c r="F1116" s="1"/>
      <c r="G1116" s="2" t="s">
        <v>27</v>
      </c>
      <c r="H1116" s="3"/>
      <c r="I1116" s="4" t="s">
        <v>4241</v>
      </c>
      <c r="J1116" s="2" t="s">
        <v>4242</v>
      </c>
      <c r="K1116" s="5">
        <v>1.0</v>
      </c>
      <c r="L1116" s="2" t="s">
        <v>30</v>
      </c>
      <c r="M1116" s="6" t="b">
        <v>1</v>
      </c>
      <c r="N1116" s="2" t="s">
        <v>121</v>
      </c>
      <c r="O1116" s="2" t="s">
        <v>108</v>
      </c>
      <c r="P1116" s="2" t="s">
        <v>109</v>
      </c>
      <c r="Q1116" s="2" t="s">
        <v>34</v>
      </c>
      <c r="R1116" s="2" t="s">
        <v>35</v>
      </c>
      <c r="S1116" s="2" t="s">
        <v>4243</v>
      </c>
      <c r="T1116" s="2" t="s">
        <v>4244</v>
      </c>
      <c r="U1116" s="2" t="s">
        <v>38</v>
      </c>
      <c r="V1116" s="2" t="s">
        <v>43</v>
      </c>
      <c r="W1116" s="2" t="s">
        <v>4054</v>
      </c>
      <c r="X1116" s="2" t="s">
        <v>121</v>
      </c>
      <c r="Y1116" s="2" t="s">
        <v>124</v>
      </c>
    </row>
    <row r="1117">
      <c r="A1117" s="1" t="b">
        <v>0</v>
      </c>
      <c r="B1117" s="1"/>
      <c r="C1117" s="1"/>
      <c r="D1117" s="1"/>
      <c r="E1117" s="1" t="s">
        <v>43</v>
      </c>
      <c r="F1117" s="1"/>
      <c r="G1117" s="2" t="s">
        <v>27</v>
      </c>
      <c r="H1117" s="3"/>
      <c r="I1117" s="4" t="s">
        <v>4245</v>
      </c>
      <c r="J1117" s="2" t="s">
        <v>4246</v>
      </c>
      <c r="K1117" s="5">
        <v>1.0</v>
      </c>
      <c r="L1117" s="2" t="s">
        <v>30</v>
      </c>
      <c r="M1117" s="6" t="b">
        <v>1</v>
      </c>
      <c r="N1117" s="2" t="s">
        <v>121</v>
      </c>
      <c r="O1117" s="2" t="s">
        <v>108</v>
      </c>
      <c r="P1117" s="2" t="s">
        <v>109</v>
      </c>
      <c r="Q1117" s="2" t="s">
        <v>34</v>
      </c>
      <c r="R1117" s="2" t="s">
        <v>35</v>
      </c>
      <c r="S1117" s="2" t="s">
        <v>4247</v>
      </c>
      <c r="T1117" s="2" t="s">
        <v>4248</v>
      </c>
      <c r="U1117" s="2" t="s">
        <v>38</v>
      </c>
      <c r="V1117" s="2" t="s">
        <v>43</v>
      </c>
      <c r="W1117" s="2" t="s">
        <v>4054</v>
      </c>
      <c r="X1117" s="2" t="s">
        <v>121</v>
      </c>
      <c r="Y1117" s="2" t="s">
        <v>124</v>
      </c>
    </row>
    <row r="1118">
      <c r="A1118" s="1" t="b">
        <v>0</v>
      </c>
      <c r="B1118" s="1"/>
      <c r="C1118" s="1"/>
      <c r="D1118" s="1"/>
      <c r="E1118" s="1" t="s">
        <v>43</v>
      </c>
      <c r="F1118" s="1"/>
      <c r="G1118" s="2" t="s">
        <v>27</v>
      </c>
      <c r="H1118" s="3"/>
      <c r="I1118" s="4" t="s">
        <v>4249</v>
      </c>
      <c r="J1118" s="2" t="s">
        <v>4250</v>
      </c>
      <c r="K1118" s="5">
        <v>1.0</v>
      </c>
      <c r="L1118" s="2" t="s">
        <v>30</v>
      </c>
      <c r="M1118" s="6" t="b">
        <v>1</v>
      </c>
      <c r="N1118" s="2" t="s">
        <v>121</v>
      </c>
      <c r="O1118" s="2" t="s">
        <v>108</v>
      </c>
      <c r="P1118" s="2" t="s">
        <v>109</v>
      </c>
      <c r="Q1118" s="2" t="s">
        <v>34</v>
      </c>
      <c r="R1118" s="2" t="s">
        <v>35</v>
      </c>
      <c r="S1118" s="2" t="s">
        <v>4251</v>
      </c>
      <c r="T1118" s="2" t="s">
        <v>4252</v>
      </c>
      <c r="U1118" s="2" t="s">
        <v>38</v>
      </c>
      <c r="V1118" s="2" t="s">
        <v>43</v>
      </c>
      <c r="W1118" s="2" t="s">
        <v>4054</v>
      </c>
      <c r="X1118" s="2" t="s">
        <v>121</v>
      </c>
      <c r="Y1118" s="2" t="s">
        <v>124</v>
      </c>
    </row>
    <row r="1119">
      <c r="A1119" s="1" t="b">
        <v>0</v>
      </c>
      <c r="B1119" s="1"/>
      <c r="C1119" s="1"/>
      <c r="D1119" s="1"/>
      <c r="E1119" s="1"/>
      <c r="F1119" s="1"/>
      <c r="G1119" s="2" t="s">
        <v>27</v>
      </c>
      <c r="H1119" s="3"/>
      <c r="I1119" s="4" t="s">
        <v>4253</v>
      </c>
      <c r="J1119" s="2" t="s">
        <v>4254</v>
      </c>
      <c r="K1119" s="5">
        <v>1.0</v>
      </c>
      <c r="L1119" s="2" t="s">
        <v>30</v>
      </c>
      <c r="M1119" s="6" t="b">
        <v>1</v>
      </c>
      <c r="N1119" s="2" t="s">
        <v>4255</v>
      </c>
      <c r="O1119" s="2" t="s">
        <v>108</v>
      </c>
      <c r="P1119" s="2" t="s">
        <v>109</v>
      </c>
      <c r="Q1119" s="2" t="s">
        <v>34</v>
      </c>
      <c r="R1119" s="2" t="s">
        <v>35</v>
      </c>
      <c r="S1119" s="2" t="s">
        <v>4256</v>
      </c>
      <c r="T1119" s="2" t="s">
        <v>112</v>
      </c>
      <c r="U1119" s="2" t="s">
        <v>2876</v>
      </c>
      <c r="V1119" s="2" t="s">
        <v>4257</v>
      </c>
      <c r="W1119" s="2" t="s">
        <v>4054</v>
      </c>
      <c r="X1119" s="2" t="s">
        <v>4256</v>
      </c>
      <c r="Y1119" s="2" t="s">
        <v>114</v>
      </c>
    </row>
    <row r="1120">
      <c r="A1120" s="1" t="b">
        <v>0</v>
      </c>
      <c r="B1120" s="1"/>
      <c r="C1120" s="1"/>
      <c r="D1120" s="1"/>
      <c r="E1120" s="1"/>
      <c r="F1120" s="1"/>
      <c r="G1120" s="2" t="s">
        <v>27</v>
      </c>
      <c r="H1120" s="3"/>
      <c r="I1120" s="4" t="s">
        <v>4258</v>
      </c>
      <c r="J1120" s="2" t="s">
        <v>4259</v>
      </c>
      <c r="K1120" s="5">
        <v>1.0</v>
      </c>
      <c r="L1120" s="2" t="s">
        <v>30</v>
      </c>
      <c r="M1120" s="6" t="b">
        <v>1</v>
      </c>
      <c r="N1120" s="2" t="s">
        <v>4260</v>
      </c>
      <c r="O1120" s="2" t="s">
        <v>108</v>
      </c>
      <c r="P1120" s="2" t="s">
        <v>109</v>
      </c>
      <c r="Q1120" s="2" t="s">
        <v>34</v>
      </c>
      <c r="R1120" s="2" t="s">
        <v>35</v>
      </c>
      <c r="S1120" s="2" t="s">
        <v>4261</v>
      </c>
      <c r="T1120" s="2" t="s">
        <v>112</v>
      </c>
      <c r="U1120" s="2" t="s">
        <v>2876</v>
      </c>
      <c r="V1120" s="2" t="s">
        <v>4257</v>
      </c>
      <c r="W1120" s="2" t="s">
        <v>4054</v>
      </c>
      <c r="X1120" s="2" t="s">
        <v>4261</v>
      </c>
      <c r="Y1120" s="2" t="s">
        <v>114</v>
      </c>
    </row>
    <row r="1121">
      <c r="A1121" s="1" t="b">
        <v>0</v>
      </c>
      <c r="B1121" s="1"/>
      <c r="C1121" s="1"/>
      <c r="D1121" s="1"/>
      <c r="E1121" s="1"/>
      <c r="F1121" s="1"/>
      <c r="G1121" s="2" t="s">
        <v>27</v>
      </c>
      <c r="H1121" s="3"/>
      <c r="I1121" s="4" t="s">
        <v>4262</v>
      </c>
      <c r="J1121" s="2" t="s">
        <v>4263</v>
      </c>
      <c r="K1121" s="5">
        <v>1.0</v>
      </c>
      <c r="L1121" s="2" t="s">
        <v>30</v>
      </c>
      <c r="M1121" s="6" t="b">
        <v>1</v>
      </c>
      <c r="N1121" s="2" t="s">
        <v>4264</v>
      </c>
      <c r="O1121" s="2" t="s">
        <v>108</v>
      </c>
      <c r="P1121" s="2" t="s">
        <v>109</v>
      </c>
      <c r="Q1121" s="2" t="s">
        <v>34</v>
      </c>
      <c r="R1121" s="2" t="s">
        <v>35</v>
      </c>
      <c r="S1121" s="2" t="s">
        <v>4265</v>
      </c>
      <c r="T1121" s="2" t="s">
        <v>112</v>
      </c>
      <c r="U1121" s="2" t="s">
        <v>2876</v>
      </c>
      <c r="V1121" s="2" t="s">
        <v>4257</v>
      </c>
      <c r="W1121" s="2" t="s">
        <v>4054</v>
      </c>
      <c r="X1121" s="2" t="s">
        <v>4265</v>
      </c>
      <c r="Y1121" s="2" t="s">
        <v>114</v>
      </c>
    </row>
    <row r="1122">
      <c r="A1122" s="1" t="b">
        <v>0</v>
      </c>
      <c r="B1122" s="1"/>
      <c r="C1122" s="1"/>
      <c r="D1122" s="1"/>
      <c r="E1122" s="1"/>
      <c r="F1122" s="1"/>
      <c r="G1122" s="2" t="s">
        <v>27</v>
      </c>
      <c r="H1122" s="3"/>
      <c r="I1122" s="4" t="s">
        <v>4266</v>
      </c>
      <c r="J1122" s="2" t="s">
        <v>4267</v>
      </c>
      <c r="K1122" s="5">
        <v>1.0</v>
      </c>
      <c r="L1122" s="2" t="s">
        <v>30</v>
      </c>
      <c r="M1122" s="6" t="b">
        <v>1</v>
      </c>
      <c r="N1122" s="2" t="s">
        <v>4268</v>
      </c>
      <c r="O1122" s="2" t="s">
        <v>108</v>
      </c>
      <c r="P1122" s="2" t="s">
        <v>109</v>
      </c>
      <c r="Q1122" s="2" t="s">
        <v>34</v>
      </c>
      <c r="R1122" s="2" t="s">
        <v>35</v>
      </c>
      <c r="S1122" s="2" t="s">
        <v>4269</v>
      </c>
      <c r="T1122" s="2" t="s">
        <v>112</v>
      </c>
      <c r="U1122" s="2" t="s">
        <v>2876</v>
      </c>
      <c r="V1122" s="2" t="s">
        <v>4257</v>
      </c>
      <c r="W1122" s="2" t="s">
        <v>4054</v>
      </c>
      <c r="X1122" s="2" t="s">
        <v>4269</v>
      </c>
      <c r="Y1122" s="2" t="s">
        <v>114</v>
      </c>
    </row>
    <row r="1123">
      <c r="A1123" s="1" t="b">
        <v>0</v>
      </c>
      <c r="B1123" s="1"/>
      <c r="C1123" s="1"/>
      <c r="D1123" s="1"/>
      <c r="E1123" s="1"/>
      <c r="F1123" s="1"/>
      <c r="G1123" s="2" t="s">
        <v>27</v>
      </c>
      <c r="H1123" s="3"/>
      <c r="I1123" s="4" t="s">
        <v>4270</v>
      </c>
      <c r="J1123" s="2" t="s">
        <v>4271</v>
      </c>
      <c r="K1123" s="5">
        <v>1.0</v>
      </c>
      <c r="L1123" s="2" t="s">
        <v>30</v>
      </c>
      <c r="M1123" s="6" t="b">
        <v>1</v>
      </c>
      <c r="N1123" s="2" t="s">
        <v>4272</v>
      </c>
      <c r="O1123" s="2" t="s">
        <v>108</v>
      </c>
      <c r="P1123" s="2" t="s">
        <v>109</v>
      </c>
      <c r="Q1123" s="2" t="s">
        <v>34</v>
      </c>
      <c r="R1123" s="2" t="s">
        <v>35</v>
      </c>
      <c r="S1123" s="2" t="s">
        <v>4273</v>
      </c>
      <c r="T1123" s="2" t="s">
        <v>112</v>
      </c>
      <c r="U1123" s="2" t="s">
        <v>2876</v>
      </c>
      <c r="V1123" s="2" t="s">
        <v>4257</v>
      </c>
      <c r="W1123" s="2" t="s">
        <v>4054</v>
      </c>
      <c r="X1123" s="2" t="s">
        <v>4273</v>
      </c>
      <c r="Y1123" s="2" t="s">
        <v>114</v>
      </c>
    </row>
    <row r="1124">
      <c r="A1124" s="1" t="b">
        <v>0</v>
      </c>
      <c r="B1124" s="1"/>
      <c r="C1124" s="1"/>
      <c r="D1124" s="1"/>
      <c r="E1124" s="1"/>
      <c r="F1124" s="1"/>
      <c r="G1124" s="2" t="s">
        <v>27</v>
      </c>
      <c r="H1124" s="3"/>
      <c r="I1124" s="4" t="s">
        <v>4274</v>
      </c>
      <c r="J1124" s="2" t="s">
        <v>4275</v>
      </c>
      <c r="K1124" s="5">
        <v>1.0</v>
      </c>
      <c r="L1124" s="2" t="s">
        <v>30</v>
      </c>
      <c r="M1124" s="6" t="b">
        <v>1</v>
      </c>
      <c r="N1124" s="2" t="s">
        <v>4276</v>
      </c>
      <c r="O1124" s="2" t="s">
        <v>108</v>
      </c>
      <c r="P1124" s="2" t="s">
        <v>109</v>
      </c>
      <c r="Q1124" s="2" t="s">
        <v>34</v>
      </c>
      <c r="R1124" s="2" t="s">
        <v>35</v>
      </c>
      <c r="S1124" s="2" t="s">
        <v>4277</v>
      </c>
      <c r="T1124" s="2" t="s">
        <v>112</v>
      </c>
      <c r="U1124" s="2" t="s">
        <v>2876</v>
      </c>
      <c r="V1124" s="2" t="s">
        <v>4257</v>
      </c>
      <c r="W1124" s="2" t="s">
        <v>4054</v>
      </c>
      <c r="X1124" s="2" t="s">
        <v>4277</v>
      </c>
      <c r="Y1124" s="2" t="s">
        <v>114</v>
      </c>
    </row>
    <row r="1125">
      <c r="A1125" s="1" t="b">
        <v>0</v>
      </c>
      <c r="B1125" s="1" t="s">
        <v>25</v>
      </c>
      <c r="C1125" s="1"/>
      <c r="D1125" s="1"/>
      <c r="E1125" s="1" t="s">
        <v>43</v>
      </c>
      <c r="F1125" s="1"/>
      <c r="G1125" s="2" t="s">
        <v>27</v>
      </c>
      <c r="H1125" s="3"/>
      <c r="I1125" s="4" t="s">
        <v>4278</v>
      </c>
      <c r="J1125" s="2" t="s">
        <v>4279</v>
      </c>
      <c r="K1125" s="5">
        <v>1.0</v>
      </c>
      <c r="L1125" s="2" t="s">
        <v>46</v>
      </c>
      <c r="M1125" s="6" t="b">
        <v>1</v>
      </c>
      <c r="N1125" s="2" t="s">
        <v>47</v>
      </c>
      <c r="O1125" s="2" t="s">
        <v>48</v>
      </c>
      <c r="P1125" s="2" t="s">
        <v>49</v>
      </c>
      <c r="Q1125" s="2" t="s">
        <v>50</v>
      </c>
      <c r="R1125" s="2" t="s">
        <v>35</v>
      </c>
      <c r="S1125" s="5">
        <v>6.53196526E8</v>
      </c>
      <c r="T1125" s="2" t="s">
        <v>4280</v>
      </c>
      <c r="U1125" s="2" t="s">
        <v>38</v>
      </c>
      <c r="V1125" s="2" t="s">
        <v>52</v>
      </c>
      <c r="W1125" s="2" t="s">
        <v>4281</v>
      </c>
      <c r="X1125" s="2" t="s">
        <v>54</v>
      </c>
      <c r="Y1125" s="2" t="s">
        <v>55</v>
      </c>
    </row>
    <row r="1126">
      <c r="A1126" s="1" t="b">
        <v>0</v>
      </c>
      <c r="B1126" s="1" t="s">
        <v>25</v>
      </c>
      <c r="C1126" s="1"/>
      <c r="D1126" s="1"/>
      <c r="E1126" s="1" t="s">
        <v>43</v>
      </c>
      <c r="F1126" s="1"/>
      <c r="G1126" s="2" t="s">
        <v>27</v>
      </c>
      <c r="H1126" s="3"/>
      <c r="I1126" s="4" t="s">
        <v>4282</v>
      </c>
      <c r="J1126" s="2" t="s">
        <v>4283</v>
      </c>
      <c r="K1126" s="5">
        <v>1.0</v>
      </c>
      <c r="L1126" s="2" t="s">
        <v>46</v>
      </c>
      <c r="M1126" s="6" t="b">
        <v>1</v>
      </c>
      <c r="N1126" s="2" t="s">
        <v>47</v>
      </c>
      <c r="O1126" s="2" t="s">
        <v>48</v>
      </c>
      <c r="P1126" s="2" t="s">
        <v>49</v>
      </c>
      <c r="Q1126" s="2" t="s">
        <v>50</v>
      </c>
      <c r="R1126" s="2" t="s">
        <v>35</v>
      </c>
      <c r="S1126" s="5">
        <v>6.71539473E8</v>
      </c>
      <c r="T1126" s="2" t="s">
        <v>4280</v>
      </c>
      <c r="U1126" s="2" t="s">
        <v>38</v>
      </c>
      <c r="V1126" s="2" t="s">
        <v>52</v>
      </c>
      <c r="W1126" s="2" t="s">
        <v>4281</v>
      </c>
      <c r="X1126" s="2" t="s">
        <v>54</v>
      </c>
      <c r="Y1126" s="2" t="s">
        <v>55</v>
      </c>
    </row>
    <row r="1127">
      <c r="A1127" s="1" t="b">
        <v>0</v>
      </c>
      <c r="B1127" s="1" t="s">
        <v>104</v>
      </c>
      <c r="C1127" s="1"/>
      <c r="D1127" s="1"/>
      <c r="E1127" s="1" t="s">
        <v>43</v>
      </c>
      <c r="F1127" s="1"/>
      <c r="G1127" s="2" t="s">
        <v>27</v>
      </c>
      <c r="H1127" s="3"/>
      <c r="I1127" s="4" t="s">
        <v>4284</v>
      </c>
      <c r="J1127" s="2" t="s">
        <v>4285</v>
      </c>
      <c r="K1127" s="5">
        <v>1.0</v>
      </c>
      <c r="L1127" s="2" t="s">
        <v>30</v>
      </c>
      <c r="M1127" s="6" t="b">
        <v>1</v>
      </c>
      <c r="N1127" s="2" t="s">
        <v>4286</v>
      </c>
      <c r="O1127" s="2" t="s">
        <v>108</v>
      </c>
      <c r="P1127" s="2" t="s">
        <v>109</v>
      </c>
      <c r="Q1127" s="2" t="s">
        <v>34</v>
      </c>
      <c r="R1127" s="2" t="s">
        <v>35</v>
      </c>
      <c r="S1127" s="2" t="s">
        <v>4287</v>
      </c>
      <c r="T1127" s="2" t="s">
        <v>112</v>
      </c>
      <c r="U1127" s="2" t="s">
        <v>113</v>
      </c>
      <c r="V1127" s="2" t="s">
        <v>43</v>
      </c>
      <c r="W1127" s="2" t="s">
        <v>4288</v>
      </c>
      <c r="X1127" s="2" t="s">
        <v>4287</v>
      </c>
      <c r="Y1127" s="2" t="s">
        <v>4289</v>
      </c>
    </row>
    <row r="1128">
      <c r="A1128" s="1" t="b">
        <v>0</v>
      </c>
      <c r="B1128" s="1" t="s">
        <v>104</v>
      </c>
      <c r="C1128" s="1"/>
      <c r="D1128" s="1"/>
      <c r="E1128" s="1" t="s">
        <v>43</v>
      </c>
      <c r="F1128" s="1"/>
      <c r="G1128" s="2" t="s">
        <v>27</v>
      </c>
      <c r="H1128" s="3"/>
      <c r="I1128" s="4" t="s">
        <v>4290</v>
      </c>
      <c r="J1128" s="2" t="s">
        <v>4291</v>
      </c>
      <c r="K1128" s="5">
        <v>1.0</v>
      </c>
      <c r="L1128" s="2" t="s">
        <v>30</v>
      </c>
      <c r="M1128" s="6" t="b">
        <v>1</v>
      </c>
      <c r="N1128" s="2" t="s">
        <v>4292</v>
      </c>
      <c r="O1128" s="2" t="s">
        <v>108</v>
      </c>
      <c r="P1128" s="2" t="s">
        <v>109</v>
      </c>
      <c r="Q1128" s="2" t="s">
        <v>34</v>
      </c>
      <c r="R1128" s="2" t="s">
        <v>35</v>
      </c>
      <c r="S1128" s="2" t="s">
        <v>4293</v>
      </c>
      <c r="T1128" s="2" t="s">
        <v>112</v>
      </c>
      <c r="U1128" s="2" t="s">
        <v>113</v>
      </c>
      <c r="V1128" s="2" t="s">
        <v>43</v>
      </c>
      <c r="W1128" s="2" t="s">
        <v>4288</v>
      </c>
      <c r="X1128" s="2" t="s">
        <v>4293</v>
      </c>
      <c r="Y1128" s="2" t="s">
        <v>114</v>
      </c>
    </row>
    <row r="1129">
      <c r="A1129" s="1" t="b">
        <v>0</v>
      </c>
      <c r="B1129" s="1" t="s">
        <v>104</v>
      </c>
      <c r="C1129" s="1"/>
      <c r="D1129" s="1"/>
      <c r="E1129" s="1" t="s">
        <v>43</v>
      </c>
      <c r="F1129" s="1"/>
      <c r="G1129" s="2" t="s">
        <v>27</v>
      </c>
      <c r="H1129" s="3"/>
      <c r="I1129" s="4" t="s">
        <v>4294</v>
      </c>
      <c r="J1129" s="2" t="s">
        <v>4295</v>
      </c>
      <c r="K1129" s="5">
        <v>1.0</v>
      </c>
      <c r="L1129" s="2" t="s">
        <v>30</v>
      </c>
      <c r="M1129" s="6" t="b">
        <v>1</v>
      </c>
      <c r="N1129" s="2" t="s">
        <v>4296</v>
      </c>
      <c r="O1129" s="2" t="s">
        <v>108</v>
      </c>
      <c r="P1129" s="2" t="s">
        <v>109</v>
      </c>
      <c r="Q1129" s="2" t="s">
        <v>34</v>
      </c>
      <c r="R1129" s="2" t="s">
        <v>35</v>
      </c>
      <c r="S1129" s="2" t="s">
        <v>4297</v>
      </c>
      <c r="T1129" s="2" t="s">
        <v>112</v>
      </c>
      <c r="U1129" s="2" t="s">
        <v>113</v>
      </c>
      <c r="V1129" s="2" t="s">
        <v>43</v>
      </c>
      <c r="W1129" s="2" t="s">
        <v>4288</v>
      </c>
      <c r="X1129" s="2" t="s">
        <v>4297</v>
      </c>
      <c r="Y1129" s="2" t="s">
        <v>114</v>
      </c>
    </row>
    <row r="1130">
      <c r="A1130" s="1" t="b">
        <v>0</v>
      </c>
      <c r="B1130" s="1"/>
      <c r="C1130" s="1"/>
      <c r="D1130" s="1"/>
      <c r="E1130" s="1"/>
      <c r="F1130" s="1"/>
      <c r="G1130" s="2" t="s">
        <v>27</v>
      </c>
      <c r="H1130" s="3"/>
      <c r="I1130" s="4" t="s">
        <v>4298</v>
      </c>
      <c r="J1130" s="2" t="s">
        <v>4299</v>
      </c>
      <c r="K1130" s="5">
        <v>1.0</v>
      </c>
      <c r="L1130" s="2" t="s">
        <v>30</v>
      </c>
      <c r="M1130" s="6" t="b">
        <v>1</v>
      </c>
      <c r="N1130" s="2" t="s">
        <v>4300</v>
      </c>
      <c r="O1130" s="2" t="s">
        <v>318</v>
      </c>
      <c r="P1130" s="2" t="s">
        <v>109</v>
      </c>
      <c r="Q1130" s="2" t="s">
        <v>319</v>
      </c>
      <c r="R1130" s="2" t="s">
        <v>35</v>
      </c>
      <c r="S1130" s="2" t="s">
        <v>4301</v>
      </c>
      <c r="T1130" s="2" t="s">
        <v>112</v>
      </c>
      <c r="U1130" s="2" t="s">
        <v>253</v>
      </c>
      <c r="V1130" s="2" t="s">
        <v>323</v>
      </c>
      <c r="W1130" s="2" t="s">
        <v>4302</v>
      </c>
      <c r="X1130" s="2" t="s">
        <v>4303</v>
      </c>
      <c r="Y1130" s="2" t="s">
        <v>4304</v>
      </c>
    </row>
    <row r="1131">
      <c r="A1131" s="1" t="b">
        <v>0</v>
      </c>
      <c r="B1131" s="1"/>
      <c r="C1131" s="1"/>
      <c r="D1131" s="1"/>
      <c r="E1131" s="1"/>
      <c r="F1131" s="1"/>
      <c r="G1131" s="2" t="s">
        <v>27</v>
      </c>
      <c r="H1131" s="3"/>
      <c r="I1131" s="4" t="s">
        <v>4305</v>
      </c>
      <c r="J1131" s="2" t="s">
        <v>4306</v>
      </c>
      <c r="K1131" s="5">
        <v>1.0</v>
      </c>
      <c r="L1131" s="2" t="s">
        <v>30</v>
      </c>
      <c r="M1131" s="6" t="b">
        <v>1</v>
      </c>
      <c r="N1131" s="2" t="s">
        <v>4300</v>
      </c>
      <c r="O1131" s="2" t="s">
        <v>318</v>
      </c>
      <c r="P1131" s="2" t="s">
        <v>109</v>
      </c>
      <c r="Q1131" s="2" t="s">
        <v>319</v>
      </c>
      <c r="R1131" s="2" t="s">
        <v>35</v>
      </c>
      <c r="S1131" s="2" t="s">
        <v>4307</v>
      </c>
      <c r="T1131" s="2" t="s">
        <v>112</v>
      </c>
      <c r="U1131" s="2" t="s">
        <v>253</v>
      </c>
      <c r="V1131" s="2" t="s">
        <v>323</v>
      </c>
      <c r="W1131" s="2" t="s">
        <v>4302</v>
      </c>
      <c r="X1131" s="2" t="s">
        <v>4303</v>
      </c>
      <c r="Y1131" s="2" t="s">
        <v>4304</v>
      </c>
    </row>
    <row r="1132">
      <c r="A1132" s="1" t="b">
        <v>0</v>
      </c>
      <c r="B1132" s="1" t="s">
        <v>25</v>
      </c>
      <c r="C1132" s="1"/>
      <c r="D1132" s="1" t="s">
        <v>141</v>
      </c>
      <c r="E1132" s="1"/>
      <c r="F1132" s="1" t="b">
        <v>1</v>
      </c>
      <c r="G1132" s="2" t="s">
        <v>27</v>
      </c>
      <c r="H1132" s="3"/>
      <c r="I1132" s="4" t="s">
        <v>4308</v>
      </c>
      <c r="J1132" s="2" t="s">
        <v>4309</v>
      </c>
      <c r="K1132" s="5">
        <v>1.0</v>
      </c>
      <c r="L1132" s="2" t="s">
        <v>30</v>
      </c>
      <c r="M1132" s="6" t="b">
        <v>1</v>
      </c>
      <c r="N1132" s="2" t="s">
        <v>144</v>
      </c>
      <c r="O1132" s="2" t="s">
        <v>67</v>
      </c>
      <c r="P1132" s="2" t="s">
        <v>68</v>
      </c>
      <c r="Q1132" s="2" t="s">
        <v>34</v>
      </c>
      <c r="R1132" s="2" t="s">
        <v>35</v>
      </c>
      <c r="S1132" s="2" t="s">
        <v>4105</v>
      </c>
      <c r="T1132" s="2" t="s">
        <v>37</v>
      </c>
      <c r="U1132" s="2" t="s">
        <v>38</v>
      </c>
      <c r="V1132" s="2" t="s">
        <v>146</v>
      </c>
      <c r="W1132" s="2" t="s">
        <v>4310</v>
      </c>
      <c r="X1132" s="2" t="s">
        <v>148</v>
      </c>
      <c r="Y1132" s="2" t="s">
        <v>81</v>
      </c>
    </row>
    <row r="1133">
      <c r="A1133" s="1" t="b">
        <v>0</v>
      </c>
      <c r="B1133" s="1" t="s">
        <v>25</v>
      </c>
      <c r="C1133" s="1"/>
      <c r="D1133" s="1" t="s">
        <v>26</v>
      </c>
      <c r="E1133" s="1"/>
      <c r="F1133" s="1" t="b">
        <v>1</v>
      </c>
      <c r="G1133" s="2" t="s">
        <v>27</v>
      </c>
      <c r="H1133" s="3"/>
      <c r="I1133" s="4" t="s">
        <v>4311</v>
      </c>
      <c r="J1133" s="2" t="s">
        <v>4312</v>
      </c>
      <c r="K1133" s="5">
        <v>1.0</v>
      </c>
      <c r="L1133" s="2" t="s">
        <v>65</v>
      </c>
      <c r="M1133" s="6" t="b">
        <v>1</v>
      </c>
      <c r="N1133" s="2" t="s">
        <v>66</v>
      </c>
      <c r="O1133" s="2" t="s">
        <v>67</v>
      </c>
      <c r="P1133" s="2" t="s">
        <v>68</v>
      </c>
      <c r="Q1133" s="2" t="s">
        <v>69</v>
      </c>
      <c r="R1133" s="2" t="s">
        <v>35</v>
      </c>
      <c r="S1133" s="2" t="s">
        <v>4313</v>
      </c>
      <c r="T1133" s="2" t="s">
        <v>37</v>
      </c>
      <c r="U1133" s="2" t="s">
        <v>38</v>
      </c>
      <c r="V1133" s="2" t="s">
        <v>39</v>
      </c>
      <c r="W1133" s="2" t="s">
        <v>4314</v>
      </c>
      <c r="X1133" s="2" t="s">
        <v>72</v>
      </c>
      <c r="Y1133" s="2" t="s">
        <v>73</v>
      </c>
    </row>
    <row r="1134">
      <c r="A1134" s="1" t="b">
        <v>0</v>
      </c>
      <c r="B1134" s="1" t="s">
        <v>25</v>
      </c>
      <c r="C1134" s="1"/>
      <c r="D1134" s="1" t="s">
        <v>26</v>
      </c>
      <c r="E1134" s="1"/>
      <c r="F1134" s="1" t="b">
        <v>1</v>
      </c>
      <c r="G1134" s="2" t="s">
        <v>27</v>
      </c>
      <c r="H1134" s="3"/>
      <c r="I1134" s="4" t="s">
        <v>4315</v>
      </c>
      <c r="J1134" s="2" t="s">
        <v>4316</v>
      </c>
      <c r="K1134" s="5">
        <v>1.0</v>
      </c>
      <c r="L1134" s="2" t="s">
        <v>65</v>
      </c>
      <c r="M1134" s="6" t="b">
        <v>1</v>
      </c>
      <c r="N1134" s="2" t="s">
        <v>233</v>
      </c>
      <c r="O1134" s="2" t="s">
        <v>67</v>
      </c>
      <c r="P1134" s="2" t="s">
        <v>68</v>
      </c>
      <c r="Q1134" s="2" t="s">
        <v>69</v>
      </c>
      <c r="R1134" s="2" t="s">
        <v>4317</v>
      </c>
      <c r="S1134" s="2" t="s">
        <v>4318</v>
      </c>
      <c r="T1134" s="7"/>
      <c r="U1134" s="2" t="s">
        <v>38</v>
      </c>
      <c r="V1134" s="2" t="s">
        <v>39</v>
      </c>
      <c r="W1134" s="2" t="s">
        <v>4319</v>
      </c>
      <c r="X1134" s="2" t="s">
        <v>237</v>
      </c>
      <c r="Y1134" s="2" t="s">
        <v>73</v>
      </c>
    </row>
    <row r="1135">
      <c r="A1135" s="1" t="b">
        <v>0</v>
      </c>
      <c r="B1135" s="1" t="s">
        <v>25</v>
      </c>
      <c r="C1135" s="1"/>
      <c r="D1135" s="1" t="s">
        <v>26</v>
      </c>
      <c r="E1135" s="1"/>
      <c r="F1135" s="1" t="b">
        <v>1</v>
      </c>
      <c r="G1135" s="2" t="s">
        <v>27</v>
      </c>
      <c r="H1135" s="3"/>
      <c r="I1135" s="4" t="s">
        <v>4320</v>
      </c>
      <c r="J1135" s="2" t="s">
        <v>4321</v>
      </c>
      <c r="K1135" s="5">
        <v>1.0</v>
      </c>
      <c r="L1135" s="2" t="s">
        <v>65</v>
      </c>
      <c r="M1135" s="6" t="b">
        <v>1</v>
      </c>
      <c r="N1135" s="2" t="s">
        <v>233</v>
      </c>
      <c r="O1135" s="2" t="s">
        <v>67</v>
      </c>
      <c r="P1135" s="2" t="s">
        <v>68</v>
      </c>
      <c r="Q1135" s="2" t="s">
        <v>69</v>
      </c>
      <c r="R1135" s="2" t="s">
        <v>4322</v>
      </c>
      <c r="S1135" s="2" t="s">
        <v>4323</v>
      </c>
      <c r="T1135" s="7"/>
      <c r="U1135" s="2" t="s">
        <v>38</v>
      </c>
      <c r="V1135" s="2" t="s">
        <v>39</v>
      </c>
      <c r="W1135" s="2" t="s">
        <v>4324</v>
      </c>
      <c r="X1135" s="2" t="s">
        <v>237</v>
      </c>
      <c r="Y1135" s="2" t="s">
        <v>73</v>
      </c>
    </row>
    <row r="1136">
      <c r="A1136" s="1" t="b">
        <v>0</v>
      </c>
      <c r="B1136" s="1" t="s">
        <v>25</v>
      </c>
      <c r="C1136" s="1"/>
      <c r="D1136" s="1" t="s">
        <v>26</v>
      </c>
      <c r="E1136" s="1"/>
      <c r="F1136" s="1" t="b">
        <v>1</v>
      </c>
      <c r="G1136" s="2" t="s">
        <v>27</v>
      </c>
      <c r="H1136" s="3"/>
      <c r="I1136" s="4" t="s">
        <v>4325</v>
      </c>
      <c r="J1136" s="2" t="s">
        <v>4326</v>
      </c>
      <c r="K1136" s="5">
        <v>1.0</v>
      </c>
      <c r="L1136" s="2" t="s">
        <v>30</v>
      </c>
      <c r="M1136" s="6" t="b">
        <v>1</v>
      </c>
      <c r="N1136" s="2" t="s">
        <v>144</v>
      </c>
      <c r="O1136" s="2" t="s">
        <v>67</v>
      </c>
      <c r="P1136" s="2" t="s">
        <v>68</v>
      </c>
      <c r="Q1136" s="2" t="s">
        <v>34</v>
      </c>
      <c r="R1136" s="2" t="s">
        <v>35</v>
      </c>
      <c r="S1136" s="2" t="s">
        <v>4327</v>
      </c>
      <c r="T1136" s="2" t="s">
        <v>37</v>
      </c>
      <c r="U1136" s="2" t="s">
        <v>38</v>
      </c>
      <c r="V1136" s="2" t="s">
        <v>39</v>
      </c>
      <c r="W1136" s="2" t="s">
        <v>4328</v>
      </c>
      <c r="X1136" s="2" t="s">
        <v>148</v>
      </c>
      <c r="Y1136" s="2" t="s">
        <v>81</v>
      </c>
    </row>
    <row r="1137">
      <c r="A1137" s="1" t="b">
        <v>0</v>
      </c>
      <c r="B1137" s="1"/>
      <c r="C1137" s="1"/>
      <c r="D1137" s="1"/>
      <c r="E1137" s="1"/>
      <c r="F1137" s="1" t="b">
        <v>1</v>
      </c>
      <c r="G1137" s="2" t="s">
        <v>27</v>
      </c>
      <c r="H1137" s="3"/>
      <c r="I1137" s="4" t="s">
        <v>4329</v>
      </c>
      <c r="J1137" s="2" t="s">
        <v>4330</v>
      </c>
      <c r="K1137" s="5">
        <v>1.0</v>
      </c>
      <c r="L1137" s="2" t="s">
        <v>65</v>
      </c>
      <c r="M1137" s="6" t="b">
        <v>1</v>
      </c>
      <c r="N1137" s="2" t="s">
        <v>76</v>
      </c>
      <c r="O1137" s="2" t="s">
        <v>67</v>
      </c>
      <c r="P1137" s="2" t="s">
        <v>68</v>
      </c>
      <c r="Q1137" s="2" t="s">
        <v>69</v>
      </c>
      <c r="R1137" s="2" t="s">
        <v>35</v>
      </c>
      <c r="S1137" s="2" t="s">
        <v>4331</v>
      </c>
      <c r="T1137" s="2" t="s">
        <v>37</v>
      </c>
      <c r="U1137" s="2" t="s">
        <v>38</v>
      </c>
      <c r="V1137" s="2" t="s">
        <v>78</v>
      </c>
      <c r="W1137" s="2" t="s">
        <v>4332</v>
      </c>
      <c r="X1137" s="2" t="s">
        <v>80</v>
      </c>
      <c r="Y1137" s="2" t="s">
        <v>81</v>
      </c>
    </row>
    <row r="1138">
      <c r="A1138" s="1" t="b">
        <v>0</v>
      </c>
      <c r="B1138" s="1" t="s">
        <v>25</v>
      </c>
      <c r="C1138" s="1"/>
      <c r="D1138" s="1" t="s">
        <v>141</v>
      </c>
      <c r="E1138" s="1"/>
      <c r="F1138" s="1"/>
      <c r="G1138" s="2" t="s">
        <v>27</v>
      </c>
      <c r="H1138" s="3"/>
      <c r="I1138" s="4" t="s">
        <v>4333</v>
      </c>
      <c r="J1138" s="2" t="s">
        <v>4334</v>
      </c>
      <c r="K1138" s="5">
        <v>1.0</v>
      </c>
      <c r="L1138" s="2" t="s">
        <v>30</v>
      </c>
      <c r="M1138" s="6" t="b">
        <v>1</v>
      </c>
      <c r="N1138" s="2" t="s">
        <v>4104</v>
      </c>
      <c r="O1138" s="2" t="s">
        <v>67</v>
      </c>
      <c r="P1138" s="2" t="s">
        <v>68</v>
      </c>
      <c r="Q1138" s="2" t="s">
        <v>34</v>
      </c>
      <c r="R1138" s="2" t="s">
        <v>35</v>
      </c>
      <c r="S1138" s="2" t="s">
        <v>4335</v>
      </c>
      <c r="T1138" s="2" t="s">
        <v>285</v>
      </c>
      <c r="U1138" s="2" t="s">
        <v>38</v>
      </c>
      <c r="V1138" s="2" t="s">
        <v>146</v>
      </c>
      <c r="W1138" s="2" t="s">
        <v>4336</v>
      </c>
      <c r="X1138" s="2" t="s">
        <v>4104</v>
      </c>
      <c r="Y1138" s="2" t="s">
        <v>4106</v>
      </c>
    </row>
    <row r="1139">
      <c r="A1139" s="1" t="b">
        <v>0</v>
      </c>
      <c r="B1139" s="1" t="s">
        <v>25</v>
      </c>
      <c r="C1139" s="1"/>
      <c r="D1139" s="1" t="s">
        <v>141</v>
      </c>
      <c r="E1139" s="1"/>
      <c r="F1139" s="1"/>
      <c r="G1139" s="2" t="s">
        <v>27</v>
      </c>
      <c r="H1139" s="3"/>
      <c r="I1139" s="4" t="s">
        <v>4337</v>
      </c>
      <c r="J1139" s="2" t="s">
        <v>4338</v>
      </c>
      <c r="K1139" s="5">
        <v>1.0</v>
      </c>
      <c r="L1139" s="2" t="s">
        <v>30</v>
      </c>
      <c r="M1139" s="6" t="b">
        <v>1</v>
      </c>
      <c r="N1139" s="2" t="s">
        <v>4104</v>
      </c>
      <c r="O1139" s="2" t="s">
        <v>67</v>
      </c>
      <c r="P1139" s="2" t="s">
        <v>68</v>
      </c>
      <c r="Q1139" s="2" t="s">
        <v>34</v>
      </c>
      <c r="R1139" s="2" t="s">
        <v>35</v>
      </c>
      <c r="S1139" s="2" t="s">
        <v>4339</v>
      </c>
      <c r="T1139" s="2" t="s">
        <v>285</v>
      </c>
      <c r="U1139" s="2" t="s">
        <v>38</v>
      </c>
      <c r="V1139" s="2" t="s">
        <v>146</v>
      </c>
      <c r="W1139" s="2" t="s">
        <v>4340</v>
      </c>
      <c r="X1139" s="2" t="s">
        <v>4104</v>
      </c>
      <c r="Y1139" s="2" t="s">
        <v>4106</v>
      </c>
    </row>
    <row r="1140">
      <c r="A1140" s="1" t="b">
        <v>0</v>
      </c>
      <c r="B1140" s="1" t="s">
        <v>25</v>
      </c>
      <c r="C1140" s="1"/>
      <c r="D1140" s="1" t="s">
        <v>141</v>
      </c>
      <c r="E1140" s="1"/>
      <c r="F1140" s="1" t="b">
        <v>1</v>
      </c>
      <c r="G1140" s="2" t="s">
        <v>27</v>
      </c>
      <c r="H1140" s="3"/>
      <c r="I1140" s="4" t="s">
        <v>4341</v>
      </c>
      <c r="J1140" s="2" t="s">
        <v>4342</v>
      </c>
      <c r="K1140" s="5">
        <v>1.0</v>
      </c>
      <c r="L1140" s="2" t="s">
        <v>30</v>
      </c>
      <c r="M1140" s="6" t="b">
        <v>1</v>
      </c>
      <c r="N1140" s="2" t="s">
        <v>151</v>
      </c>
      <c r="O1140" s="2" t="s">
        <v>67</v>
      </c>
      <c r="P1140" s="2" t="s">
        <v>68</v>
      </c>
      <c r="Q1140" s="2" t="s">
        <v>34</v>
      </c>
      <c r="R1140" s="2" t="s">
        <v>35</v>
      </c>
      <c r="S1140" s="2" t="s">
        <v>4343</v>
      </c>
      <c r="T1140" s="2" t="s">
        <v>112</v>
      </c>
      <c r="U1140" s="2" t="s">
        <v>38</v>
      </c>
      <c r="V1140" s="2" t="s">
        <v>146</v>
      </c>
      <c r="W1140" s="2" t="s">
        <v>4344</v>
      </c>
      <c r="X1140" s="2" t="s">
        <v>154</v>
      </c>
      <c r="Y1140" s="2" t="s">
        <v>155</v>
      </c>
    </row>
    <row r="1141">
      <c r="A1141" s="1" t="b">
        <v>0</v>
      </c>
      <c r="B1141" s="1" t="s">
        <v>25</v>
      </c>
      <c r="C1141" s="1"/>
      <c r="D1141" s="1" t="s">
        <v>141</v>
      </c>
      <c r="E1141" s="1"/>
      <c r="F1141" s="1" t="b">
        <v>1</v>
      </c>
      <c r="G1141" s="2" t="s">
        <v>27</v>
      </c>
      <c r="H1141" s="3"/>
      <c r="I1141" s="4" t="s">
        <v>4345</v>
      </c>
      <c r="J1141" s="2" t="s">
        <v>4346</v>
      </c>
      <c r="K1141" s="5">
        <v>1.0</v>
      </c>
      <c r="L1141" s="2" t="s">
        <v>30</v>
      </c>
      <c r="M1141" s="6" t="b">
        <v>1</v>
      </c>
      <c r="N1141" s="2" t="s">
        <v>151</v>
      </c>
      <c r="O1141" s="2" t="s">
        <v>67</v>
      </c>
      <c r="P1141" s="2" t="s">
        <v>68</v>
      </c>
      <c r="Q1141" s="2" t="s">
        <v>34</v>
      </c>
      <c r="R1141" s="2" t="s">
        <v>35</v>
      </c>
      <c r="S1141" s="2" t="s">
        <v>4347</v>
      </c>
      <c r="T1141" s="2" t="s">
        <v>112</v>
      </c>
      <c r="U1141" s="2" t="s">
        <v>38</v>
      </c>
      <c r="V1141" s="2" t="s">
        <v>146</v>
      </c>
      <c r="W1141" s="2" t="s">
        <v>4344</v>
      </c>
      <c r="X1141" s="2" t="s">
        <v>154</v>
      </c>
      <c r="Y1141" s="2" t="s">
        <v>155</v>
      </c>
    </row>
    <row r="1142">
      <c r="A1142" s="1" t="b">
        <v>0</v>
      </c>
      <c r="B1142" s="1" t="s">
        <v>25</v>
      </c>
      <c r="C1142" s="1"/>
      <c r="D1142" s="1" t="s">
        <v>141</v>
      </c>
      <c r="E1142" s="1"/>
      <c r="F1142" s="1" t="b">
        <v>1</v>
      </c>
      <c r="G1142" s="2" t="s">
        <v>27</v>
      </c>
      <c r="H1142" s="3"/>
      <c r="I1142" s="4" t="s">
        <v>4348</v>
      </c>
      <c r="J1142" s="2" t="s">
        <v>4349</v>
      </c>
      <c r="K1142" s="5">
        <v>1.0</v>
      </c>
      <c r="L1142" s="2" t="s">
        <v>30</v>
      </c>
      <c r="M1142" s="6" t="b">
        <v>1</v>
      </c>
      <c r="N1142" s="2" t="s">
        <v>151</v>
      </c>
      <c r="O1142" s="2" t="s">
        <v>67</v>
      </c>
      <c r="P1142" s="2" t="s">
        <v>68</v>
      </c>
      <c r="Q1142" s="2" t="s">
        <v>34</v>
      </c>
      <c r="R1142" s="2" t="s">
        <v>35</v>
      </c>
      <c r="S1142" s="2" t="s">
        <v>4350</v>
      </c>
      <c r="T1142" s="2" t="s">
        <v>112</v>
      </c>
      <c r="U1142" s="2" t="s">
        <v>38</v>
      </c>
      <c r="V1142" s="2" t="s">
        <v>146</v>
      </c>
      <c r="W1142" s="2" t="s">
        <v>4351</v>
      </c>
      <c r="X1142" s="2" t="s">
        <v>154</v>
      </c>
      <c r="Y1142" s="2" t="s">
        <v>155</v>
      </c>
    </row>
    <row r="1143">
      <c r="A1143" s="1" t="b">
        <v>0</v>
      </c>
      <c r="B1143" s="1"/>
      <c r="C1143" s="1"/>
      <c r="D1143" s="1"/>
      <c r="E1143" s="1"/>
      <c r="F1143" s="1" t="b">
        <v>1</v>
      </c>
      <c r="G1143" s="2" t="s">
        <v>27</v>
      </c>
      <c r="H1143" s="3"/>
      <c r="I1143" s="4" t="s">
        <v>4352</v>
      </c>
      <c r="J1143" s="2" t="s">
        <v>4353</v>
      </c>
      <c r="K1143" s="5">
        <v>1.0</v>
      </c>
      <c r="L1143" s="2" t="s">
        <v>65</v>
      </c>
      <c r="M1143" s="6" t="b">
        <v>1</v>
      </c>
      <c r="N1143" s="2" t="s">
        <v>76</v>
      </c>
      <c r="O1143" s="2" t="s">
        <v>67</v>
      </c>
      <c r="P1143" s="2" t="s">
        <v>68</v>
      </c>
      <c r="Q1143" s="2" t="s">
        <v>69</v>
      </c>
      <c r="R1143" s="2" t="s">
        <v>35</v>
      </c>
      <c r="S1143" s="2" t="s">
        <v>4354</v>
      </c>
      <c r="T1143" s="2" t="s">
        <v>37</v>
      </c>
      <c r="U1143" s="2" t="s">
        <v>38</v>
      </c>
      <c r="V1143" s="2" t="s">
        <v>78</v>
      </c>
      <c r="W1143" s="2" t="s">
        <v>4355</v>
      </c>
      <c r="X1143" s="2" t="s">
        <v>80</v>
      </c>
      <c r="Y1143" s="2" t="s">
        <v>81</v>
      </c>
    </row>
    <row r="1144">
      <c r="A1144" s="1" t="b">
        <v>0</v>
      </c>
      <c r="B1144" s="1"/>
      <c r="C1144" s="1"/>
      <c r="D1144" s="1"/>
      <c r="E1144" s="1"/>
      <c r="F1144" s="1" t="b">
        <v>1</v>
      </c>
      <c r="G1144" s="2" t="s">
        <v>27</v>
      </c>
      <c r="H1144" s="3"/>
      <c r="I1144" s="4" t="s">
        <v>4356</v>
      </c>
      <c r="J1144" s="2" t="s">
        <v>4357</v>
      </c>
      <c r="K1144" s="5">
        <v>1.0</v>
      </c>
      <c r="L1144" s="2" t="s">
        <v>65</v>
      </c>
      <c r="M1144" s="6" t="b">
        <v>1</v>
      </c>
      <c r="N1144" s="2" t="s">
        <v>76</v>
      </c>
      <c r="O1144" s="2" t="s">
        <v>67</v>
      </c>
      <c r="P1144" s="2" t="s">
        <v>68</v>
      </c>
      <c r="Q1144" s="2" t="s">
        <v>69</v>
      </c>
      <c r="R1144" s="2" t="s">
        <v>35</v>
      </c>
      <c r="S1144" s="2" t="s">
        <v>4358</v>
      </c>
      <c r="T1144" s="2" t="s">
        <v>37</v>
      </c>
      <c r="U1144" s="2" t="s">
        <v>38</v>
      </c>
      <c r="V1144" s="2" t="s">
        <v>78</v>
      </c>
      <c r="W1144" s="2" t="s">
        <v>4359</v>
      </c>
      <c r="X1144" s="2" t="s">
        <v>80</v>
      </c>
      <c r="Y1144" s="2" t="s">
        <v>81</v>
      </c>
    </row>
    <row r="1145">
      <c r="A1145" s="1" t="b">
        <v>0</v>
      </c>
      <c r="B1145" s="1"/>
      <c r="C1145" s="1"/>
      <c r="D1145" s="1"/>
      <c r="E1145" s="1"/>
      <c r="F1145" s="1" t="b">
        <v>1</v>
      </c>
      <c r="G1145" s="2" t="s">
        <v>27</v>
      </c>
      <c r="H1145" s="3"/>
      <c r="I1145" s="4" t="s">
        <v>4360</v>
      </c>
      <c r="J1145" s="2" t="s">
        <v>4361</v>
      </c>
      <c r="K1145" s="5">
        <v>1.0</v>
      </c>
      <c r="L1145" s="2" t="s">
        <v>65</v>
      </c>
      <c r="M1145" s="6" t="b">
        <v>1</v>
      </c>
      <c r="N1145" s="2" t="s">
        <v>76</v>
      </c>
      <c r="O1145" s="2" t="s">
        <v>67</v>
      </c>
      <c r="P1145" s="2" t="s">
        <v>68</v>
      </c>
      <c r="Q1145" s="2" t="s">
        <v>69</v>
      </c>
      <c r="R1145" s="2" t="s">
        <v>35</v>
      </c>
      <c r="S1145" s="2" t="s">
        <v>4362</v>
      </c>
      <c r="T1145" s="2" t="s">
        <v>37</v>
      </c>
      <c r="U1145" s="2" t="s">
        <v>38</v>
      </c>
      <c r="V1145" s="2" t="s">
        <v>78</v>
      </c>
      <c r="W1145" s="2" t="s">
        <v>4363</v>
      </c>
      <c r="X1145" s="2" t="s">
        <v>80</v>
      </c>
      <c r="Y1145" s="2" t="s">
        <v>81</v>
      </c>
    </row>
    <row r="1146">
      <c r="A1146" s="1" t="b">
        <v>0</v>
      </c>
      <c r="B1146" s="1"/>
      <c r="C1146" s="1"/>
      <c r="D1146" s="1"/>
      <c r="E1146" s="1"/>
      <c r="F1146" s="1" t="b">
        <v>1</v>
      </c>
      <c r="G1146" s="2" t="s">
        <v>27</v>
      </c>
      <c r="H1146" s="3"/>
      <c r="I1146" s="4" t="s">
        <v>4364</v>
      </c>
      <c r="J1146" s="2" t="s">
        <v>4365</v>
      </c>
      <c r="K1146" s="5">
        <v>1.0</v>
      </c>
      <c r="L1146" s="2" t="s">
        <v>65</v>
      </c>
      <c r="M1146" s="6" t="b">
        <v>1</v>
      </c>
      <c r="N1146" s="2" t="s">
        <v>76</v>
      </c>
      <c r="O1146" s="2" t="s">
        <v>67</v>
      </c>
      <c r="P1146" s="2" t="s">
        <v>68</v>
      </c>
      <c r="Q1146" s="2" t="s">
        <v>69</v>
      </c>
      <c r="R1146" s="2" t="s">
        <v>35</v>
      </c>
      <c r="S1146" s="2" t="s">
        <v>4366</v>
      </c>
      <c r="T1146" s="2" t="s">
        <v>37</v>
      </c>
      <c r="U1146" s="2" t="s">
        <v>38</v>
      </c>
      <c r="V1146" s="2" t="s">
        <v>78</v>
      </c>
      <c r="W1146" s="2" t="s">
        <v>4367</v>
      </c>
      <c r="X1146" s="2" t="s">
        <v>80</v>
      </c>
      <c r="Y1146" s="2" t="s">
        <v>81</v>
      </c>
    </row>
    <row r="1147">
      <c r="A1147" s="1" t="b">
        <v>0</v>
      </c>
      <c r="B1147" s="1" t="s">
        <v>25</v>
      </c>
      <c r="C1147" s="1"/>
      <c r="D1147" s="1" t="s">
        <v>141</v>
      </c>
      <c r="E1147" s="1"/>
      <c r="F1147" s="1"/>
      <c r="G1147" s="2" t="s">
        <v>27</v>
      </c>
      <c r="H1147" s="3"/>
      <c r="I1147" s="4" t="s">
        <v>4368</v>
      </c>
      <c r="J1147" s="2" t="s">
        <v>4369</v>
      </c>
      <c r="K1147" s="5">
        <v>1.0</v>
      </c>
      <c r="L1147" s="2" t="s">
        <v>65</v>
      </c>
      <c r="M1147" s="6" t="b">
        <v>1</v>
      </c>
      <c r="N1147" s="2" t="s">
        <v>4370</v>
      </c>
      <c r="O1147" s="2" t="s">
        <v>67</v>
      </c>
      <c r="P1147" s="2" t="s">
        <v>68</v>
      </c>
      <c r="Q1147" s="2" t="s">
        <v>69</v>
      </c>
      <c r="R1147" s="2" t="s">
        <v>35</v>
      </c>
      <c r="S1147" s="2" t="s">
        <v>4371</v>
      </c>
      <c r="T1147" s="7"/>
      <c r="U1147" s="2" t="s">
        <v>2876</v>
      </c>
      <c r="V1147" s="2" t="s">
        <v>146</v>
      </c>
      <c r="W1147" s="2" t="s">
        <v>4372</v>
      </c>
      <c r="X1147" s="2" t="s">
        <v>4373</v>
      </c>
      <c r="Y1147" s="2" t="s">
        <v>4374</v>
      </c>
    </row>
    <row r="1148">
      <c r="A1148" s="1" t="b">
        <v>0</v>
      </c>
      <c r="B1148" s="1" t="s">
        <v>25</v>
      </c>
      <c r="C1148" s="1"/>
      <c r="D1148" s="1" t="s">
        <v>141</v>
      </c>
      <c r="E1148" s="1"/>
      <c r="F1148" s="1"/>
      <c r="G1148" s="2" t="s">
        <v>27</v>
      </c>
      <c r="H1148" s="3"/>
      <c r="I1148" s="4" t="s">
        <v>4375</v>
      </c>
      <c r="J1148" s="2" t="s">
        <v>4376</v>
      </c>
      <c r="K1148" s="5">
        <v>1.0</v>
      </c>
      <c r="L1148" s="2" t="s">
        <v>65</v>
      </c>
      <c r="M1148" s="6" t="b">
        <v>1</v>
      </c>
      <c r="N1148" s="2" t="s">
        <v>4370</v>
      </c>
      <c r="O1148" s="2" t="s">
        <v>67</v>
      </c>
      <c r="P1148" s="2" t="s">
        <v>68</v>
      </c>
      <c r="Q1148" s="2" t="s">
        <v>69</v>
      </c>
      <c r="R1148" s="2" t="s">
        <v>35</v>
      </c>
      <c r="S1148" s="2" t="s">
        <v>4350</v>
      </c>
      <c r="T1148" s="7"/>
      <c r="U1148" s="2" t="s">
        <v>2876</v>
      </c>
      <c r="V1148" s="2" t="s">
        <v>146</v>
      </c>
      <c r="W1148" s="2" t="s">
        <v>4372</v>
      </c>
      <c r="X1148" s="2" t="s">
        <v>4373</v>
      </c>
      <c r="Y1148" s="2" t="s">
        <v>4374</v>
      </c>
    </row>
    <row r="1149">
      <c r="A1149" s="1" t="b">
        <v>0</v>
      </c>
      <c r="B1149" s="1" t="s">
        <v>25</v>
      </c>
      <c r="C1149" s="1"/>
      <c r="D1149" s="1" t="s">
        <v>141</v>
      </c>
      <c r="E1149" s="1"/>
      <c r="F1149" s="1"/>
      <c r="G1149" s="2" t="s">
        <v>27</v>
      </c>
      <c r="H1149" s="3"/>
      <c r="I1149" s="4" t="s">
        <v>4377</v>
      </c>
      <c r="J1149" s="2" t="s">
        <v>4378</v>
      </c>
      <c r="K1149" s="5">
        <v>1.0</v>
      </c>
      <c r="L1149" s="2" t="s">
        <v>84</v>
      </c>
      <c r="M1149" s="6" t="b">
        <v>1</v>
      </c>
      <c r="N1149" s="2" t="s">
        <v>4379</v>
      </c>
      <c r="O1149" s="2" t="s">
        <v>67</v>
      </c>
      <c r="P1149" s="2" t="s">
        <v>68</v>
      </c>
      <c r="Q1149" s="2" t="s">
        <v>86</v>
      </c>
      <c r="R1149" s="2" t="s">
        <v>35</v>
      </c>
      <c r="S1149" s="2" t="s">
        <v>4380</v>
      </c>
      <c r="T1149" s="7"/>
      <c r="U1149" s="2" t="s">
        <v>2876</v>
      </c>
      <c r="V1149" s="2" t="s">
        <v>146</v>
      </c>
      <c r="W1149" s="2" t="s">
        <v>4372</v>
      </c>
      <c r="X1149" s="2" t="s">
        <v>4381</v>
      </c>
      <c r="Y1149" s="2" t="s">
        <v>4382</v>
      </c>
    </row>
    <row r="1150">
      <c r="A1150" s="1" t="b">
        <v>0</v>
      </c>
      <c r="B1150" s="1" t="s">
        <v>25</v>
      </c>
      <c r="C1150" s="1"/>
      <c r="D1150" s="1" t="s">
        <v>141</v>
      </c>
      <c r="E1150" s="1"/>
      <c r="F1150" s="1"/>
      <c r="G1150" s="2" t="s">
        <v>27</v>
      </c>
      <c r="H1150" s="3"/>
      <c r="I1150" s="4" t="s">
        <v>4383</v>
      </c>
      <c r="J1150" s="2" t="s">
        <v>4384</v>
      </c>
      <c r="K1150" s="5">
        <v>1.0</v>
      </c>
      <c r="L1150" s="2" t="s">
        <v>84</v>
      </c>
      <c r="M1150" s="6" t="b">
        <v>1</v>
      </c>
      <c r="N1150" s="2" t="s">
        <v>4379</v>
      </c>
      <c r="O1150" s="2" t="s">
        <v>67</v>
      </c>
      <c r="P1150" s="2" t="s">
        <v>68</v>
      </c>
      <c r="Q1150" s="2" t="s">
        <v>86</v>
      </c>
      <c r="R1150" s="2" t="s">
        <v>35</v>
      </c>
      <c r="S1150" s="2" t="s">
        <v>4385</v>
      </c>
      <c r="T1150" s="7"/>
      <c r="U1150" s="2" t="s">
        <v>2876</v>
      </c>
      <c r="V1150" s="2" t="s">
        <v>146</v>
      </c>
      <c r="W1150" s="2" t="s">
        <v>4372</v>
      </c>
      <c r="X1150" s="2" t="s">
        <v>4381</v>
      </c>
      <c r="Y1150" s="2" t="s">
        <v>4382</v>
      </c>
    </row>
    <row r="1151">
      <c r="A1151" s="1" t="b">
        <v>0</v>
      </c>
      <c r="B1151" s="1" t="s">
        <v>25</v>
      </c>
      <c r="C1151" s="1"/>
      <c r="D1151" s="1" t="s">
        <v>141</v>
      </c>
      <c r="E1151" s="1"/>
      <c r="F1151" s="1"/>
      <c r="G1151" s="2" t="s">
        <v>27</v>
      </c>
      <c r="H1151" s="3"/>
      <c r="I1151" s="4" t="s">
        <v>4386</v>
      </c>
      <c r="J1151" s="2" t="s">
        <v>4387</v>
      </c>
      <c r="K1151" s="5">
        <v>1.0</v>
      </c>
      <c r="L1151" s="2" t="s">
        <v>84</v>
      </c>
      <c r="M1151" s="6" t="b">
        <v>1</v>
      </c>
      <c r="N1151" s="2" t="s">
        <v>4379</v>
      </c>
      <c r="O1151" s="2" t="s">
        <v>67</v>
      </c>
      <c r="P1151" s="2" t="s">
        <v>68</v>
      </c>
      <c r="Q1151" s="2" t="s">
        <v>86</v>
      </c>
      <c r="R1151" s="2" t="s">
        <v>35</v>
      </c>
      <c r="S1151" s="2" t="s">
        <v>4388</v>
      </c>
      <c r="T1151" s="7"/>
      <c r="U1151" s="2" t="s">
        <v>2876</v>
      </c>
      <c r="V1151" s="2" t="s">
        <v>146</v>
      </c>
      <c r="W1151" s="2" t="s">
        <v>4372</v>
      </c>
      <c r="X1151" s="2" t="s">
        <v>4381</v>
      </c>
      <c r="Y1151" s="2" t="s">
        <v>4382</v>
      </c>
    </row>
    <row r="1152">
      <c r="A1152" s="1" t="b">
        <v>0</v>
      </c>
      <c r="B1152" s="1" t="s">
        <v>25</v>
      </c>
      <c r="C1152" s="1"/>
      <c r="D1152" s="1" t="s">
        <v>141</v>
      </c>
      <c r="E1152" s="1"/>
      <c r="F1152" s="1"/>
      <c r="G1152" s="2" t="s">
        <v>27</v>
      </c>
      <c r="H1152" s="3"/>
      <c r="I1152" s="4" t="s">
        <v>4389</v>
      </c>
      <c r="J1152" s="2" t="s">
        <v>4390</v>
      </c>
      <c r="K1152" s="5">
        <v>1.0</v>
      </c>
      <c r="L1152" s="2" t="s">
        <v>84</v>
      </c>
      <c r="M1152" s="6" t="b">
        <v>1</v>
      </c>
      <c r="N1152" s="2" t="s">
        <v>4379</v>
      </c>
      <c r="O1152" s="2" t="s">
        <v>67</v>
      </c>
      <c r="P1152" s="2" t="s">
        <v>68</v>
      </c>
      <c r="Q1152" s="2" t="s">
        <v>86</v>
      </c>
      <c r="R1152" s="2" t="s">
        <v>35</v>
      </c>
      <c r="S1152" s="2" t="s">
        <v>4391</v>
      </c>
      <c r="T1152" s="7"/>
      <c r="U1152" s="2" t="s">
        <v>2876</v>
      </c>
      <c r="V1152" s="2" t="s">
        <v>146</v>
      </c>
      <c r="W1152" s="2" t="s">
        <v>4372</v>
      </c>
      <c r="X1152" s="2" t="s">
        <v>4381</v>
      </c>
      <c r="Y1152" s="2" t="s">
        <v>4382</v>
      </c>
    </row>
    <row r="1153">
      <c r="A1153" s="1" t="b">
        <v>0</v>
      </c>
      <c r="B1153" s="1" t="s">
        <v>25</v>
      </c>
      <c r="C1153" s="1"/>
      <c r="D1153" s="1" t="s">
        <v>141</v>
      </c>
      <c r="E1153" s="1"/>
      <c r="F1153" s="1"/>
      <c r="G1153" s="2" t="s">
        <v>27</v>
      </c>
      <c r="H1153" s="3"/>
      <c r="I1153" s="4" t="s">
        <v>4392</v>
      </c>
      <c r="J1153" s="2" t="s">
        <v>4393</v>
      </c>
      <c r="K1153" s="5">
        <v>1.0</v>
      </c>
      <c r="L1153" s="2" t="s">
        <v>84</v>
      </c>
      <c r="M1153" s="6" t="b">
        <v>1</v>
      </c>
      <c r="N1153" s="2" t="s">
        <v>4379</v>
      </c>
      <c r="O1153" s="2" t="s">
        <v>67</v>
      </c>
      <c r="P1153" s="2" t="s">
        <v>68</v>
      </c>
      <c r="Q1153" s="2" t="s">
        <v>86</v>
      </c>
      <c r="R1153" s="2" t="s">
        <v>35</v>
      </c>
      <c r="S1153" s="2" t="s">
        <v>4394</v>
      </c>
      <c r="T1153" s="7"/>
      <c r="U1153" s="2" t="s">
        <v>2876</v>
      </c>
      <c r="V1153" s="2" t="s">
        <v>146</v>
      </c>
      <c r="W1153" s="2" t="s">
        <v>4372</v>
      </c>
      <c r="X1153" s="2" t="s">
        <v>4381</v>
      </c>
      <c r="Y1153" s="2" t="s">
        <v>4382</v>
      </c>
    </row>
    <row r="1154">
      <c r="A1154" s="1" t="b">
        <v>0</v>
      </c>
      <c r="B1154" s="1" t="s">
        <v>25</v>
      </c>
      <c r="C1154" s="1"/>
      <c r="D1154" s="1" t="s">
        <v>141</v>
      </c>
      <c r="E1154" s="1"/>
      <c r="F1154" s="1"/>
      <c r="G1154" s="2" t="s">
        <v>27</v>
      </c>
      <c r="H1154" s="3"/>
      <c r="I1154" s="4" t="s">
        <v>4395</v>
      </c>
      <c r="J1154" s="2" t="s">
        <v>4396</v>
      </c>
      <c r="K1154" s="5">
        <v>1.0</v>
      </c>
      <c r="L1154" s="2" t="s">
        <v>84</v>
      </c>
      <c r="M1154" s="6" t="b">
        <v>1</v>
      </c>
      <c r="N1154" s="2" t="s">
        <v>4379</v>
      </c>
      <c r="O1154" s="2" t="s">
        <v>67</v>
      </c>
      <c r="P1154" s="2" t="s">
        <v>68</v>
      </c>
      <c r="Q1154" s="2" t="s">
        <v>86</v>
      </c>
      <c r="R1154" s="2" t="s">
        <v>35</v>
      </c>
      <c r="S1154" s="2" t="s">
        <v>4397</v>
      </c>
      <c r="T1154" s="7"/>
      <c r="U1154" s="2" t="s">
        <v>2876</v>
      </c>
      <c r="V1154" s="2" t="s">
        <v>146</v>
      </c>
      <c r="W1154" s="2" t="s">
        <v>4372</v>
      </c>
      <c r="X1154" s="2" t="s">
        <v>4381</v>
      </c>
      <c r="Y1154" s="2" t="s">
        <v>4382</v>
      </c>
    </row>
    <row r="1155">
      <c r="A1155" s="1" t="b">
        <v>0</v>
      </c>
      <c r="B1155" s="1" t="s">
        <v>25</v>
      </c>
      <c r="C1155" s="1"/>
      <c r="D1155" s="1" t="s">
        <v>141</v>
      </c>
      <c r="E1155" s="1"/>
      <c r="F1155" s="1"/>
      <c r="G1155" s="2" t="s">
        <v>27</v>
      </c>
      <c r="H1155" s="3"/>
      <c r="I1155" s="4" t="s">
        <v>4398</v>
      </c>
      <c r="J1155" s="2" t="s">
        <v>4399</v>
      </c>
      <c r="K1155" s="5">
        <v>1.0</v>
      </c>
      <c r="L1155" s="2" t="s">
        <v>84</v>
      </c>
      <c r="M1155" s="6" t="b">
        <v>1</v>
      </c>
      <c r="N1155" s="2" t="s">
        <v>4379</v>
      </c>
      <c r="O1155" s="2" t="s">
        <v>67</v>
      </c>
      <c r="P1155" s="2" t="s">
        <v>68</v>
      </c>
      <c r="Q1155" s="2" t="s">
        <v>86</v>
      </c>
      <c r="R1155" s="2" t="s">
        <v>35</v>
      </c>
      <c r="S1155" s="2" t="s">
        <v>4400</v>
      </c>
      <c r="T1155" s="7"/>
      <c r="U1155" s="2" t="s">
        <v>2876</v>
      </c>
      <c r="V1155" s="2" t="s">
        <v>146</v>
      </c>
      <c r="W1155" s="2" t="s">
        <v>4372</v>
      </c>
      <c r="X1155" s="2" t="s">
        <v>4381</v>
      </c>
      <c r="Y1155" s="2" t="s">
        <v>4382</v>
      </c>
    </row>
    <row r="1156">
      <c r="A1156" s="1" t="b">
        <v>0</v>
      </c>
      <c r="B1156" s="1" t="s">
        <v>25</v>
      </c>
      <c r="C1156" s="1"/>
      <c r="D1156" s="1" t="s">
        <v>141</v>
      </c>
      <c r="E1156" s="1"/>
      <c r="F1156" s="1"/>
      <c r="G1156" s="2" t="s">
        <v>27</v>
      </c>
      <c r="H1156" s="3"/>
      <c r="I1156" s="4" t="s">
        <v>4401</v>
      </c>
      <c r="J1156" s="2" t="s">
        <v>4402</v>
      </c>
      <c r="K1156" s="5">
        <v>1.0</v>
      </c>
      <c r="L1156" s="2" t="s">
        <v>84</v>
      </c>
      <c r="M1156" s="6" t="b">
        <v>1</v>
      </c>
      <c r="N1156" s="2" t="s">
        <v>4379</v>
      </c>
      <c r="O1156" s="2" t="s">
        <v>67</v>
      </c>
      <c r="P1156" s="2" t="s">
        <v>68</v>
      </c>
      <c r="Q1156" s="2" t="s">
        <v>86</v>
      </c>
      <c r="R1156" s="2" t="s">
        <v>35</v>
      </c>
      <c r="S1156" s="2" t="s">
        <v>4403</v>
      </c>
      <c r="T1156" s="7"/>
      <c r="U1156" s="2" t="s">
        <v>2876</v>
      </c>
      <c r="V1156" s="2" t="s">
        <v>146</v>
      </c>
      <c r="W1156" s="2" t="s">
        <v>4372</v>
      </c>
      <c r="X1156" s="2" t="s">
        <v>4381</v>
      </c>
      <c r="Y1156" s="2" t="s">
        <v>4382</v>
      </c>
    </row>
    <row r="1157">
      <c r="A1157" s="1" t="b">
        <v>0</v>
      </c>
      <c r="B1157" s="1" t="s">
        <v>25</v>
      </c>
      <c r="C1157" s="1"/>
      <c r="D1157" s="1" t="s">
        <v>141</v>
      </c>
      <c r="E1157" s="1"/>
      <c r="F1157" s="1"/>
      <c r="G1157" s="2" t="s">
        <v>27</v>
      </c>
      <c r="H1157" s="3"/>
      <c r="I1157" s="4" t="s">
        <v>4404</v>
      </c>
      <c r="J1157" s="2" t="s">
        <v>4405</v>
      </c>
      <c r="K1157" s="5">
        <v>1.0</v>
      </c>
      <c r="L1157" s="2" t="s">
        <v>84</v>
      </c>
      <c r="M1157" s="6" t="b">
        <v>1</v>
      </c>
      <c r="N1157" s="2" t="s">
        <v>4379</v>
      </c>
      <c r="O1157" s="2" t="s">
        <v>67</v>
      </c>
      <c r="P1157" s="2" t="s">
        <v>68</v>
      </c>
      <c r="Q1157" s="2" t="s">
        <v>86</v>
      </c>
      <c r="R1157" s="2" t="s">
        <v>35</v>
      </c>
      <c r="S1157" s="2" t="s">
        <v>4406</v>
      </c>
      <c r="T1157" s="7"/>
      <c r="U1157" s="2" t="s">
        <v>2876</v>
      </c>
      <c r="V1157" s="2" t="s">
        <v>146</v>
      </c>
      <c r="W1157" s="2" t="s">
        <v>4372</v>
      </c>
      <c r="X1157" s="2" t="s">
        <v>4381</v>
      </c>
      <c r="Y1157" s="2" t="s">
        <v>4382</v>
      </c>
    </row>
    <row r="1158">
      <c r="A1158" s="1" t="b">
        <v>0</v>
      </c>
      <c r="B1158" s="1" t="s">
        <v>25</v>
      </c>
      <c r="C1158" s="1"/>
      <c r="D1158" s="1" t="s">
        <v>141</v>
      </c>
      <c r="E1158" s="1"/>
      <c r="F1158" s="1"/>
      <c r="G1158" s="2" t="s">
        <v>27</v>
      </c>
      <c r="H1158" s="3"/>
      <c r="I1158" s="4" t="s">
        <v>4407</v>
      </c>
      <c r="J1158" s="2" t="s">
        <v>4408</v>
      </c>
      <c r="K1158" s="5">
        <v>1.0</v>
      </c>
      <c r="L1158" s="2" t="s">
        <v>84</v>
      </c>
      <c r="M1158" s="6" t="b">
        <v>1</v>
      </c>
      <c r="N1158" s="2" t="s">
        <v>4379</v>
      </c>
      <c r="O1158" s="2" t="s">
        <v>67</v>
      </c>
      <c r="P1158" s="2" t="s">
        <v>68</v>
      </c>
      <c r="Q1158" s="2" t="s">
        <v>86</v>
      </c>
      <c r="R1158" s="2" t="s">
        <v>35</v>
      </c>
      <c r="S1158" s="2" t="s">
        <v>4409</v>
      </c>
      <c r="T1158" s="7"/>
      <c r="U1158" s="2" t="s">
        <v>2876</v>
      </c>
      <c r="V1158" s="2" t="s">
        <v>146</v>
      </c>
      <c r="W1158" s="2" t="s">
        <v>4372</v>
      </c>
      <c r="X1158" s="2" t="s">
        <v>4381</v>
      </c>
      <c r="Y1158" s="2" t="s">
        <v>4382</v>
      </c>
    </row>
    <row r="1159">
      <c r="A1159" s="1" t="b">
        <v>0</v>
      </c>
      <c r="B1159" s="1" t="s">
        <v>25</v>
      </c>
      <c r="C1159" s="1"/>
      <c r="D1159" s="1" t="s">
        <v>26</v>
      </c>
      <c r="E1159" s="1"/>
      <c r="F1159" s="1" t="b">
        <v>1</v>
      </c>
      <c r="G1159" s="2" t="s">
        <v>27</v>
      </c>
      <c r="H1159" s="3"/>
      <c r="I1159" s="4" t="s">
        <v>4410</v>
      </c>
      <c r="J1159" s="2" t="s">
        <v>4411</v>
      </c>
      <c r="K1159" s="5">
        <v>1.0</v>
      </c>
      <c r="L1159" s="2" t="s">
        <v>65</v>
      </c>
      <c r="M1159" s="6" t="b">
        <v>1</v>
      </c>
      <c r="N1159" s="2" t="s">
        <v>233</v>
      </c>
      <c r="O1159" s="2" t="s">
        <v>67</v>
      </c>
      <c r="P1159" s="2" t="s">
        <v>68</v>
      </c>
      <c r="Q1159" s="2" t="s">
        <v>69</v>
      </c>
      <c r="R1159" s="2" t="s">
        <v>4412</v>
      </c>
      <c r="S1159" s="2" t="s">
        <v>4413</v>
      </c>
      <c r="T1159" s="7"/>
      <c r="U1159" s="2" t="s">
        <v>38</v>
      </c>
      <c r="V1159" s="2" t="s">
        <v>39</v>
      </c>
      <c r="W1159" s="2" t="s">
        <v>4414</v>
      </c>
      <c r="X1159" s="2" t="s">
        <v>237</v>
      </c>
      <c r="Y1159" s="2" t="s">
        <v>73</v>
      </c>
    </row>
    <row r="1160">
      <c r="A1160" s="1" t="b">
        <v>0</v>
      </c>
      <c r="B1160" s="1" t="s">
        <v>25</v>
      </c>
      <c r="C1160" s="1"/>
      <c r="D1160" s="1" t="s">
        <v>26</v>
      </c>
      <c r="E1160" s="1"/>
      <c r="F1160" s="1" t="b">
        <v>1</v>
      </c>
      <c r="G1160" s="2" t="s">
        <v>27</v>
      </c>
      <c r="H1160" s="3"/>
      <c r="I1160" s="4" t="s">
        <v>4415</v>
      </c>
      <c r="J1160" s="2" t="s">
        <v>4416</v>
      </c>
      <c r="K1160" s="5">
        <v>1.0</v>
      </c>
      <c r="L1160" s="2" t="s">
        <v>65</v>
      </c>
      <c r="M1160" s="6" t="b">
        <v>1</v>
      </c>
      <c r="N1160" s="2" t="s">
        <v>233</v>
      </c>
      <c r="O1160" s="2" t="s">
        <v>67</v>
      </c>
      <c r="P1160" s="2" t="s">
        <v>68</v>
      </c>
      <c r="Q1160" s="2" t="s">
        <v>69</v>
      </c>
      <c r="R1160" s="2" t="s">
        <v>4417</v>
      </c>
      <c r="S1160" s="2" t="s">
        <v>4418</v>
      </c>
      <c r="T1160" s="7"/>
      <c r="U1160" s="2" t="s">
        <v>38</v>
      </c>
      <c r="V1160" s="2" t="s">
        <v>39</v>
      </c>
      <c r="W1160" s="2" t="s">
        <v>4419</v>
      </c>
      <c r="X1160" s="2" t="s">
        <v>237</v>
      </c>
      <c r="Y1160" s="2" t="s">
        <v>73</v>
      </c>
    </row>
    <row r="1161">
      <c r="A1161" s="1" t="b">
        <v>0</v>
      </c>
      <c r="B1161" s="1" t="s">
        <v>25</v>
      </c>
      <c r="C1161" s="1"/>
      <c r="D1161" s="1" t="s">
        <v>141</v>
      </c>
      <c r="E1161" s="1"/>
      <c r="F1161" s="1"/>
      <c r="G1161" s="2" t="s">
        <v>27</v>
      </c>
      <c r="H1161" s="3"/>
      <c r="I1161" s="4" t="s">
        <v>4420</v>
      </c>
      <c r="J1161" s="2" t="s">
        <v>4421</v>
      </c>
      <c r="K1161" s="5">
        <v>1.0</v>
      </c>
      <c r="L1161" s="2" t="s">
        <v>30</v>
      </c>
      <c r="M1161" s="6" t="b">
        <v>1</v>
      </c>
      <c r="N1161" s="2" t="s">
        <v>3774</v>
      </c>
      <c r="O1161" s="2" t="s">
        <v>32</v>
      </c>
      <c r="P1161" s="2" t="s">
        <v>33</v>
      </c>
      <c r="Q1161" s="2" t="s">
        <v>34</v>
      </c>
      <c r="R1161" s="2" t="s">
        <v>35</v>
      </c>
      <c r="S1161" s="2" t="s">
        <v>4422</v>
      </c>
      <c r="T1161" s="2" t="s">
        <v>37</v>
      </c>
      <c r="U1161" s="2" t="s">
        <v>38</v>
      </c>
      <c r="V1161" s="2" t="s">
        <v>146</v>
      </c>
      <c r="W1161" s="2" t="s">
        <v>4423</v>
      </c>
      <c r="X1161" s="2" t="s">
        <v>3777</v>
      </c>
      <c r="Y1161" s="2" t="s">
        <v>42</v>
      </c>
    </row>
    <row r="1162">
      <c r="A1162" s="1" t="b">
        <v>0</v>
      </c>
      <c r="B1162" s="1" t="s">
        <v>25</v>
      </c>
      <c r="C1162" s="1"/>
      <c r="D1162" s="1" t="s">
        <v>141</v>
      </c>
      <c r="E1162" s="1"/>
      <c r="F1162" s="1" t="b">
        <v>1</v>
      </c>
      <c r="G1162" s="2" t="s">
        <v>27</v>
      </c>
      <c r="H1162" s="3"/>
      <c r="I1162" s="4" t="s">
        <v>4424</v>
      </c>
      <c r="J1162" s="2" t="s">
        <v>4425</v>
      </c>
      <c r="K1162" s="5">
        <v>1.0</v>
      </c>
      <c r="L1162" s="2" t="s">
        <v>30</v>
      </c>
      <c r="M1162" s="6" t="b">
        <v>1</v>
      </c>
      <c r="N1162" s="2" t="s">
        <v>151</v>
      </c>
      <c r="O1162" s="2" t="s">
        <v>67</v>
      </c>
      <c r="P1162" s="2" t="s">
        <v>68</v>
      </c>
      <c r="Q1162" s="2" t="s">
        <v>34</v>
      </c>
      <c r="R1162" s="2" t="s">
        <v>35</v>
      </c>
      <c r="S1162" s="2" t="s">
        <v>4426</v>
      </c>
      <c r="T1162" s="2" t="s">
        <v>112</v>
      </c>
      <c r="U1162" s="2" t="s">
        <v>38</v>
      </c>
      <c r="V1162" s="2" t="s">
        <v>146</v>
      </c>
      <c r="W1162" s="2" t="s">
        <v>4427</v>
      </c>
      <c r="X1162" s="2" t="s">
        <v>154</v>
      </c>
      <c r="Y1162" s="2" t="s">
        <v>155</v>
      </c>
    </row>
    <row r="1163">
      <c r="A1163" s="1" t="b">
        <v>0</v>
      </c>
      <c r="B1163" s="1" t="s">
        <v>25</v>
      </c>
      <c r="C1163" s="1"/>
      <c r="D1163" s="1" t="s">
        <v>26</v>
      </c>
      <c r="E1163" s="1"/>
      <c r="F1163" s="1" t="b">
        <v>1</v>
      </c>
      <c r="G1163" s="2" t="s">
        <v>27</v>
      </c>
      <c r="H1163" s="3"/>
      <c r="I1163" s="4" t="s">
        <v>4428</v>
      </c>
      <c r="J1163" s="2" t="s">
        <v>4429</v>
      </c>
      <c r="K1163" s="5">
        <v>1.0</v>
      </c>
      <c r="L1163" s="2" t="s">
        <v>65</v>
      </c>
      <c r="M1163" s="6" t="b">
        <v>1</v>
      </c>
      <c r="N1163" s="2" t="s">
        <v>66</v>
      </c>
      <c r="O1163" s="2" t="s">
        <v>67</v>
      </c>
      <c r="P1163" s="2" t="s">
        <v>68</v>
      </c>
      <c r="Q1163" s="2" t="s">
        <v>69</v>
      </c>
      <c r="R1163" s="2" t="s">
        <v>35</v>
      </c>
      <c r="S1163" s="2" t="s">
        <v>4430</v>
      </c>
      <c r="T1163" s="2" t="s">
        <v>37</v>
      </c>
      <c r="U1163" s="2" t="s">
        <v>38</v>
      </c>
      <c r="V1163" s="2" t="s">
        <v>39</v>
      </c>
      <c r="W1163" s="2" t="s">
        <v>4431</v>
      </c>
      <c r="X1163" s="2" t="s">
        <v>72</v>
      </c>
      <c r="Y1163" s="2" t="s">
        <v>73</v>
      </c>
    </row>
    <row r="1164">
      <c r="A1164" s="1" t="b">
        <v>0</v>
      </c>
      <c r="B1164" s="1"/>
      <c r="C1164" s="1" t="s">
        <v>243</v>
      </c>
      <c r="D1164" s="1"/>
      <c r="E1164" s="1" t="s">
        <v>367</v>
      </c>
      <c r="F1164" s="1"/>
      <c r="G1164" s="2" t="s">
        <v>27</v>
      </c>
      <c r="H1164" s="5">
        <v>4.0</v>
      </c>
      <c r="I1164" s="4" t="s">
        <v>4432</v>
      </c>
      <c r="J1164" s="2" t="s">
        <v>4433</v>
      </c>
      <c r="K1164" s="5">
        <v>1.0</v>
      </c>
      <c r="L1164" s="2" t="s">
        <v>30</v>
      </c>
      <c r="M1164" s="6" t="b">
        <v>1</v>
      </c>
      <c r="N1164" s="2" t="s">
        <v>370</v>
      </c>
      <c r="O1164" s="2" t="s">
        <v>108</v>
      </c>
      <c r="P1164" s="2" t="s">
        <v>109</v>
      </c>
      <c r="Q1164" s="2" t="s">
        <v>34</v>
      </c>
      <c r="R1164" s="2" t="s">
        <v>35</v>
      </c>
      <c r="S1164" s="5">
        <v>193379.0</v>
      </c>
      <c r="T1164" s="2" t="s">
        <v>371</v>
      </c>
      <c r="U1164" s="2" t="s">
        <v>253</v>
      </c>
      <c r="V1164" s="2" t="s">
        <v>372</v>
      </c>
      <c r="W1164" s="2" t="s">
        <v>4434</v>
      </c>
      <c r="X1164" s="2" t="s">
        <v>374</v>
      </c>
      <c r="Y1164" s="2" t="s">
        <v>375</v>
      </c>
    </row>
    <row r="1165">
      <c r="A1165" s="1" t="b">
        <v>0</v>
      </c>
      <c r="B1165" s="1"/>
      <c r="C1165" s="1" t="s">
        <v>243</v>
      </c>
      <c r="D1165" s="1"/>
      <c r="E1165" s="1" t="s">
        <v>367</v>
      </c>
      <c r="F1165" s="1"/>
      <c r="G1165" s="2" t="s">
        <v>27</v>
      </c>
      <c r="H1165" s="5">
        <v>5.0</v>
      </c>
      <c r="I1165" s="4" t="s">
        <v>4435</v>
      </c>
      <c r="J1165" s="2" t="s">
        <v>4436</v>
      </c>
      <c r="K1165" s="5">
        <v>1.0</v>
      </c>
      <c r="L1165" s="2" t="s">
        <v>30</v>
      </c>
      <c r="M1165" s="6" t="b">
        <v>1</v>
      </c>
      <c r="N1165" s="2" t="s">
        <v>370</v>
      </c>
      <c r="O1165" s="2" t="s">
        <v>108</v>
      </c>
      <c r="P1165" s="2" t="s">
        <v>109</v>
      </c>
      <c r="Q1165" s="2" t="s">
        <v>34</v>
      </c>
      <c r="R1165" s="2" t="s">
        <v>35</v>
      </c>
      <c r="S1165" s="5">
        <v>193644.0</v>
      </c>
      <c r="T1165" s="2" t="s">
        <v>3848</v>
      </c>
      <c r="U1165" s="2" t="s">
        <v>253</v>
      </c>
      <c r="V1165" s="2" t="s">
        <v>372</v>
      </c>
      <c r="W1165" s="2" t="s">
        <v>4434</v>
      </c>
      <c r="X1165" s="2" t="s">
        <v>374</v>
      </c>
      <c r="Y1165" s="2" t="s">
        <v>375</v>
      </c>
    </row>
    <row r="1166">
      <c r="A1166" s="1" t="b">
        <v>0</v>
      </c>
      <c r="B1166" s="1" t="s">
        <v>25</v>
      </c>
      <c r="C1166" s="1"/>
      <c r="D1166" s="1" t="s">
        <v>141</v>
      </c>
      <c r="E1166" s="1"/>
      <c r="F1166" s="1"/>
      <c r="G1166" s="2" t="s">
        <v>27</v>
      </c>
      <c r="H1166" s="3"/>
      <c r="I1166" s="4" t="s">
        <v>4437</v>
      </c>
      <c r="J1166" s="2" t="s">
        <v>4438</v>
      </c>
      <c r="K1166" s="5">
        <v>1.0</v>
      </c>
      <c r="L1166" s="2" t="s">
        <v>30</v>
      </c>
      <c r="M1166" s="6" t="b">
        <v>1</v>
      </c>
      <c r="N1166" s="2" t="s">
        <v>4439</v>
      </c>
      <c r="O1166" s="2" t="s">
        <v>108</v>
      </c>
      <c r="P1166" s="2" t="s">
        <v>109</v>
      </c>
      <c r="Q1166" s="2" t="s">
        <v>34</v>
      </c>
      <c r="R1166" s="2" t="s">
        <v>35</v>
      </c>
      <c r="S1166" s="2" t="s">
        <v>4440</v>
      </c>
      <c r="U1166" s="2" t="s">
        <v>38</v>
      </c>
      <c r="V1166" s="2" t="s">
        <v>146</v>
      </c>
      <c r="W1166" s="2" t="s">
        <v>4441</v>
      </c>
      <c r="X1166" s="2" t="s">
        <v>4440</v>
      </c>
      <c r="Y1166" s="2" t="s">
        <v>114</v>
      </c>
    </row>
    <row r="1167">
      <c r="A1167" s="1" t="b">
        <v>0</v>
      </c>
      <c r="B1167" s="1" t="s">
        <v>25</v>
      </c>
      <c r="C1167" s="1"/>
      <c r="D1167" s="1" t="s">
        <v>141</v>
      </c>
      <c r="E1167" s="1"/>
      <c r="F1167" s="1"/>
      <c r="G1167" s="2" t="s">
        <v>27</v>
      </c>
      <c r="H1167" s="3"/>
      <c r="I1167" s="4" t="s">
        <v>4442</v>
      </c>
      <c r="J1167" s="2" t="s">
        <v>4443</v>
      </c>
      <c r="K1167" s="5">
        <v>1.0</v>
      </c>
      <c r="L1167" s="2" t="s">
        <v>30</v>
      </c>
      <c r="M1167" s="6" t="b">
        <v>1</v>
      </c>
      <c r="N1167" s="2" t="s">
        <v>4444</v>
      </c>
      <c r="O1167" s="2" t="s">
        <v>108</v>
      </c>
      <c r="P1167" s="2" t="s">
        <v>109</v>
      </c>
      <c r="Q1167" s="2" t="s">
        <v>34</v>
      </c>
      <c r="R1167" s="2" t="s">
        <v>35</v>
      </c>
      <c r="S1167" s="2" t="s">
        <v>4445</v>
      </c>
      <c r="U1167" s="2" t="s">
        <v>38</v>
      </c>
      <c r="V1167" s="2" t="s">
        <v>146</v>
      </c>
      <c r="W1167" s="2" t="s">
        <v>4441</v>
      </c>
      <c r="X1167" s="2" t="s">
        <v>4446</v>
      </c>
      <c r="Y1167" s="2" t="s">
        <v>114</v>
      </c>
    </row>
    <row r="1168">
      <c r="A1168" s="1" t="b">
        <v>0</v>
      </c>
      <c r="B1168" s="1" t="s">
        <v>25</v>
      </c>
      <c r="C1168" s="1"/>
      <c r="D1168" s="1" t="s">
        <v>141</v>
      </c>
      <c r="E1168" s="1"/>
      <c r="F1168" s="1"/>
      <c r="G1168" s="2" t="s">
        <v>27</v>
      </c>
      <c r="H1168" s="3"/>
      <c r="I1168" s="4" t="s">
        <v>4447</v>
      </c>
      <c r="J1168" s="2" t="s">
        <v>4448</v>
      </c>
      <c r="K1168" s="5">
        <v>1.0</v>
      </c>
      <c r="L1168" s="2" t="s">
        <v>30</v>
      </c>
      <c r="M1168" s="6" t="b">
        <v>1</v>
      </c>
      <c r="N1168" s="2" t="s">
        <v>4449</v>
      </c>
      <c r="O1168" s="2" t="s">
        <v>108</v>
      </c>
      <c r="P1168" s="2" t="s">
        <v>109</v>
      </c>
      <c r="Q1168" s="2" t="s">
        <v>34</v>
      </c>
      <c r="R1168" s="2" t="s">
        <v>35</v>
      </c>
      <c r="S1168" s="2" t="s">
        <v>4450</v>
      </c>
      <c r="U1168" s="2" t="s">
        <v>38</v>
      </c>
      <c r="V1168" s="2" t="s">
        <v>146</v>
      </c>
      <c r="W1168" s="2" t="s">
        <v>4441</v>
      </c>
      <c r="X1168" s="2" t="s">
        <v>4451</v>
      </c>
      <c r="Y1168" s="2" t="s">
        <v>114</v>
      </c>
    </row>
    <row r="1169">
      <c r="A1169" s="1" t="b">
        <v>0</v>
      </c>
      <c r="B1169" s="1" t="s">
        <v>25</v>
      </c>
      <c r="C1169" s="1"/>
      <c r="D1169" s="1" t="s">
        <v>141</v>
      </c>
      <c r="E1169" s="1"/>
      <c r="F1169" s="1"/>
      <c r="G1169" s="2" t="s">
        <v>27</v>
      </c>
      <c r="H1169" s="3"/>
      <c r="I1169" s="4" t="s">
        <v>4452</v>
      </c>
      <c r="J1169" s="2" t="s">
        <v>4453</v>
      </c>
      <c r="K1169" s="5">
        <v>1.0</v>
      </c>
      <c r="L1169" s="2" t="s">
        <v>30</v>
      </c>
      <c r="M1169" s="6" t="b">
        <v>1</v>
      </c>
      <c r="N1169" s="2" t="s">
        <v>4454</v>
      </c>
      <c r="O1169" s="2" t="s">
        <v>108</v>
      </c>
      <c r="P1169" s="2" t="s">
        <v>109</v>
      </c>
      <c r="Q1169" s="2" t="s">
        <v>34</v>
      </c>
      <c r="R1169" s="2" t="s">
        <v>35</v>
      </c>
      <c r="S1169" s="2" t="s">
        <v>4455</v>
      </c>
      <c r="U1169" s="2" t="s">
        <v>38</v>
      </c>
      <c r="V1169" s="2" t="s">
        <v>146</v>
      </c>
      <c r="W1169" s="2" t="s">
        <v>4441</v>
      </c>
      <c r="X1169" s="2" t="s">
        <v>4456</v>
      </c>
      <c r="Y1169" s="2" t="s">
        <v>114</v>
      </c>
    </row>
    <row r="1170">
      <c r="A1170" s="1" t="b">
        <v>0</v>
      </c>
      <c r="B1170" s="1" t="s">
        <v>104</v>
      </c>
      <c r="C1170" s="1"/>
      <c r="D1170" s="1"/>
      <c r="E1170" s="1" t="s">
        <v>43</v>
      </c>
      <c r="F1170" s="1"/>
      <c r="G1170" s="2" t="s">
        <v>27</v>
      </c>
      <c r="H1170" s="3"/>
      <c r="I1170" s="4" t="s">
        <v>4457</v>
      </c>
      <c r="J1170" s="2" t="s">
        <v>4458</v>
      </c>
      <c r="K1170" s="5">
        <v>1.0</v>
      </c>
      <c r="L1170" s="2" t="s">
        <v>30</v>
      </c>
      <c r="M1170" s="6" t="b">
        <v>1</v>
      </c>
      <c r="N1170" s="2" t="s">
        <v>4459</v>
      </c>
      <c r="O1170" s="2" t="s">
        <v>108</v>
      </c>
      <c r="P1170" s="2" t="s">
        <v>109</v>
      </c>
      <c r="Q1170" s="2" t="s">
        <v>34</v>
      </c>
      <c r="R1170" s="2" t="s">
        <v>35</v>
      </c>
      <c r="S1170" s="2" t="s">
        <v>4460</v>
      </c>
      <c r="T1170" s="2" t="s">
        <v>112</v>
      </c>
      <c r="U1170" s="2" t="s">
        <v>113</v>
      </c>
      <c r="V1170" s="2" t="s">
        <v>43</v>
      </c>
      <c r="W1170" s="2" t="s">
        <v>4441</v>
      </c>
      <c r="X1170" s="2" t="s">
        <v>4460</v>
      </c>
      <c r="Y1170" s="2" t="s">
        <v>114</v>
      </c>
    </row>
    <row r="1171">
      <c r="A1171" s="1" t="b">
        <v>0</v>
      </c>
      <c r="B1171" s="1" t="s">
        <v>104</v>
      </c>
      <c r="C1171" s="1"/>
      <c r="D1171" s="1"/>
      <c r="E1171" s="1" t="s">
        <v>43</v>
      </c>
      <c r="F1171" s="1"/>
      <c r="G1171" s="2" t="s">
        <v>27</v>
      </c>
      <c r="H1171" s="3"/>
      <c r="I1171" s="4" t="s">
        <v>4461</v>
      </c>
      <c r="J1171" s="2" t="s">
        <v>4462</v>
      </c>
      <c r="K1171" s="5">
        <v>1.0</v>
      </c>
      <c r="L1171" s="2" t="s">
        <v>30</v>
      </c>
      <c r="M1171" s="6" t="b">
        <v>1</v>
      </c>
      <c r="N1171" s="2" t="s">
        <v>4463</v>
      </c>
      <c r="O1171" s="2" t="s">
        <v>108</v>
      </c>
      <c r="P1171" s="2" t="s">
        <v>109</v>
      </c>
      <c r="Q1171" s="2" t="s">
        <v>34</v>
      </c>
      <c r="R1171" s="2" t="s">
        <v>35</v>
      </c>
      <c r="S1171" s="2" t="s">
        <v>4464</v>
      </c>
      <c r="T1171" s="2" t="s">
        <v>112</v>
      </c>
      <c r="U1171" s="2" t="s">
        <v>113</v>
      </c>
      <c r="V1171" s="2" t="s">
        <v>43</v>
      </c>
      <c r="W1171" s="2" t="s">
        <v>4441</v>
      </c>
      <c r="X1171" s="2" t="s">
        <v>4464</v>
      </c>
      <c r="Y1171" s="2" t="s">
        <v>114</v>
      </c>
    </row>
    <row r="1172">
      <c r="A1172" s="1" t="b">
        <v>0</v>
      </c>
      <c r="B1172" s="1"/>
      <c r="C1172" s="1"/>
      <c r="D1172" s="1"/>
      <c r="E1172" s="1" t="s">
        <v>367</v>
      </c>
      <c r="F1172" s="1"/>
      <c r="G1172" s="2" t="s">
        <v>27</v>
      </c>
      <c r="H1172" s="3"/>
      <c r="I1172" s="4" t="s">
        <v>4465</v>
      </c>
      <c r="J1172" s="2" t="s">
        <v>4466</v>
      </c>
      <c r="K1172" s="5">
        <v>1.0</v>
      </c>
      <c r="L1172" s="2" t="s">
        <v>30</v>
      </c>
      <c r="M1172" s="6" t="b">
        <v>1</v>
      </c>
      <c r="N1172" s="2" t="s">
        <v>4467</v>
      </c>
      <c r="O1172" s="2" t="s">
        <v>4204</v>
      </c>
      <c r="P1172" s="2" t="s">
        <v>4205</v>
      </c>
      <c r="Q1172" s="2" t="s">
        <v>34</v>
      </c>
      <c r="R1172" s="2" t="s">
        <v>35</v>
      </c>
      <c r="S1172" s="5">
        <v>182061.0</v>
      </c>
      <c r="T1172" s="2" t="s">
        <v>4206</v>
      </c>
      <c r="U1172" s="2" t="s">
        <v>253</v>
      </c>
      <c r="V1172" s="2" t="s">
        <v>367</v>
      </c>
      <c r="W1172" s="2" t="s">
        <v>4441</v>
      </c>
      <c r="X1172" s="5">
        <v>182061.0</v>
      </c>
      <c r="Y1172" s="2" t="s">
        <v>4468</v>
      </c>
    </row>
    <row r="1173">
      <c r="A1173" s="1" t="b">
        <v>0</v>
      </c>
      <c r="B1173" s="1"/>
      <c r="C1173" s="1"/>
      <c r="D1173" s="1"/>
      <c r="E1173" s="1" t="s">
        <v>367</v>
      </c>
      <c r="F1173" s="1"/>
      <c r="G1173" s="2" t="s">
        <v>27</v>
      </c>
      <c r="H1173" s="3"/>
      <c r="I1173" s="4" t="s">
        <v>4469</v>
      </c>
      <c r="J1173" s="2" t="s">
        <v>4470</v>
      </c>
      <c r="K1173" s="5">
        <v>1.0</v>
      </c>
      <c r="L1173" s="2" t="s">
        <v>30</v>
      </c>
      <c r="M1173" s="6" t="b">
        <v>1</v>
      </c>
      <c r="N1173" s="2" t="s">
        <v>4471</v>
      </c>
      <c r="O1173" s="2" t="s">
        <v>4204</v>
      </c>
      <c r="P1173" s="2" t="s">
        <v>4205</v>
      </c>
      <c r="Q1173" s="2" t="s">
        <v>34</v>
      </c>
      <c r="R1173" s="2" t="s">
        <v>35</v>
      </c>
      <c r="S1173" s="5">
        <v>182932.0</v>
      </c>
      <c r="T1173" s="2" t="s">
        <v>4051</v>
      </c>
      <c r="U1173" s="2" t="s">
        <v>253</v>
      </c>
      <c r="V1173" s="2" t="s">
        <v>367</v>
      </c>
      <c r="W1173" s="2" t="s">
        <v>4441</v>
      </c>
      <c r="X1173" s="5">
        <v>182932.0</v>
      </c>
      <c r="Y1173" s="2" t="s">
        <v>4472</v>
      </c>
    </row>
    <row r="1174">
      <c r="A1174" s="1" t="b">
        <v>0</v>
      </c>
      <c r="B1174" s="1"/>
      <c r="C1174" s="1"/>
      <c r="D1174" s="1"/>
      <c r="E1174" s="1" t="s">
        <v>367</v>
      </c>
      <c r="F1174" s="1"/>
      <c r="G1174" s="2" t="s">
        <v>27</v>
      </c>
      <c r="H1174" s="3"/>
      <c r="I1174" s="4" t="s">
        <v>4473</v>
      </c>
      <c r="J1174" s="2" t="s">
        <v>4474</v>
      </c>
      <c r="K1174" s="5">
        <v>1.0</v>
      </c>
      <c r="L1174" s="2" t="s">
        <v>30</v>
      </c>
      <c r="M1174" s="6" t="b">
        <v>1</v>
      </c>
      <c r="N1174" s="2" t="s">
        <v>4475</v>
      </c>
      <c r="O1174" s="2" t="s">
        <v>4204</v>
      </c>
      <c r="P1174" s="2" t="s">
        <v>4205</v>
      </c>
      <c r="Q1174" s="2" t="s">
        <v>34</v>
      </c>
      <c r="R1174" s="2" t="s">
        <v>35</v>
      </c>
      <c r="S1174" s="5">
        <v>182275.0</v>
      </c>
      <c r="T1174" s="2" t="s">
        <v>4211</v>
      </c>
      <c r="U1174" s="2" t="s">
        <v>253</v>
      </c>
      <c r="V1174" s="2" t="s">
        <v>367</v>
      </c>
      <c r="W1174" s="2" t="s">
        <v>4441</v>
      </c>
      <c r="X1174" s="5">
        <v>182275.0</v>
      </c>
      <c r="Y1174" s="2" t="s">
        <v>4476</v>
      </c>
    </row>
    <row r="1175">
      <c r="A1175" s="1" t="b">
        <v>0</v>
      </c>
      <c r="B1175" s="1"/>
      <c r="C1175" s="1"/>
      <c r="D1175" s="1"/>
      <c r="E1175" s="1" t="s">
        <v>367</v>
      </c>
      <c r="F1175" s="1"/>
      <c r="G1175" s="2" t="s">
        <v>27</v>
      </c>
      <c r="H1175" s="3"/>
      <c r="I1175" s="4" t="s">
        <v>4477</v>
      </c>
      <c r="J1175" s="2" t="s">
        <v>4478</v>
      </c>
      <c r="K1175" s="5">
        <v>1.0</v>
      </c>
      <c r="L1175" s="2" t="s">
        <v>30</v>
      </c>
      <c r="M1175" s="6" t="b">
        <v>1</v>
      </c>
      <c r="N1175" s="2" t="s">
        <v>4479</v>
      </c>
      <c r="O1175" s="2" t="s">
        <v>4204</v>
      </c>
      <c r="P1175" s="2" t="s">
        <v>4205</v>
      </c>
      <c r="Q1175" s="2" t="s">
        <v>34</v>
      </c>
      <c r="R1175" s="2" t="s">
        <v>35</v>
      </c>
      <c r="S1175" s="5">
        <v>182062.0</v>
      </c>
      <c r="T1175" s="2" t="s">
        <v>4206</v>
      </c>
      <c r="U1175" s="2" t="s">
        <v>253</v>
      </c>
      <c r="V1175" s="2" t="s">
        <v>367</v>
      </c>
      <c r="W1175" s="2" t="s">
        <v>4441</v>
      </c>
      <c r="X1175" s="5">
        <v>182062.0</v>
      </c>
      <c r="Y1175" s="2" t="s">
        <v>4480</v>
      </c>
    </row>
    <row r="1176">
      <c r="A1176" s="1" t="b">
        <v>0</v>
      </c>
      <c r="B1176" s="1"/>
      <c r="C1176" s="1"/>
      <c r="D1176" s="1"/>
      <c r="E1176" s="1" t="s">
        <v>367</v>
      </c>
      <c r="F1176" s="1"/>
      <c r="G1176" s="2" t="s">
        <v>27</v>
      </c>
      <c r="H1176" s="3"/>
      <c r="I1176" s="4" t="s">
        <v>4481</v>
      </c>
      <c r="J1176" s="2" t="s">
        <v>4482</v>
      </c>
      <c r="K1176" s="5">
        <v>1.0</v>
      </c>
      <c r="L1176" s="2" t="s">
        <v>30</v>
      </c>
      <c r="M1176" s="6" t="b">
        <v>1</v>
      </c>
      <c r="N1176" s="2" t="s">
        <v>4483</v>
      </c>
      <c r="O1176" s="2" t="s">
        <v>4204</v>
      </c>
      <c r="P1176" s="2" t="s">
        <v>4205</v>
      </c>
      <c r="Q1176" s="2" t="s">
        <v>34</v>
      </c>
      <c r="R1176" s="2" t="s">
        <v>35</v>
      </c>
      <c r="S1176" s="5">
        <v>18965.0</v>
      </c>
      <c r="T1176" s="2" t="s">
        <v>4051</v>
      </c>
      <c r="U1176" s="2" t="s">
        <v>253</v>
      </c>
      <c r="V1176" s="2" t="s">
        <v>367</v>
      </c>
      <c r="W1176" s="2" t="s">
        <v>4441</v>
      </c>
      <c r="X1176" s="5">
        <v>18965.0</v>
      </c>
      <c r="Y1176" s="2" t="s">
        <v>4484</v>
      </c>
    </row>
    <row r="1177">
      <c r="A1177" s="1" t="b">
        <v>0</v>
      </c>
      <c r="B1177" s="1"/>
      <c r="C1177" s="1"/>
      <c r="D1177" s="1"/>
      <c r="E1177" s="1" t="s">
        <v>367</v>
      </c>
      <c r="F1177" s="1"/>
      <c r="G1177" s="2" t="s">
        <v>27</v>
      </c>
      <c r="H1177" s="3"/>
      <c r="I1177" s="4" t="s">
        <v>4485</v>
      </c>
      <c r="J1177" s="2" t="s">
        <v>4486</v>
      </c>
      <c r="K1177" s="5">
        <v>1.0</v>
      </c>
      <c r="L1177" s="2" t="s">
        <v>30</v>
      </c>
      <c r="M1177" s="6" t="b">
        <v>1</v>
      </c>
      <c r="N1177" s="2" t="s">
        <v>4487</v>
      </c>
      <c r="O1177" s="2" t="s">
        <v>4204</v>
      </c>
      <c r="P1177" s="2" t="s">
        <v>4205</v>
      </c>
      <c r="Q1177" s="2" t="s">
        <v>34</v>
      </c>
      <c r="R1177" s="2" t="s">
        <v>35</v>
      </c>
      <c r="S1177" s="5">
        <v>181349.0</v>
      </c>
      <c r="T1177" s="2" t="s">
        <v>4211</v>
      </c>
      <c r="U1177" s="2" t="s">
        <v>253</v>
      </c>
      <c r="V1177" s="2" t="s">
        <v>367</v>
      </c>
      <c r="W1177" s="2" t="s">
        <v>4441</v>
      </c>
      <c r="X1177" s="5">
        <v>181349.0</v>
      </c>
      <c r="Y1177" s="2" t="s">
        <v>4488</v>
      </c>
    </row>
    <row r="1178">
      <c r="A1178" s="1" t="b">
        <v>0</v>
      </c>
      <c r="B1178" s="1"/>
      <c r="C1178" s="1"/>
      <c r="D1178" s="1"/>
      <c r="E1178" s="1" t="s">
        <v>367</v>
      </c>
      <c r="F1178" s="1"/>
      <c r="G1178" s="2" t="s">
        <v>27</v>
      </c>
      <c r="H1178" s="3"/>
      <c r="I1178" s="4" t="s">
        <v>4489</v>
      </c>
      <c r="J1178" s="2" t="s">
        <v>4490</v>
      </c>
      <c r="K1178" s="5">
        <v>1.0</v>
      </c>
      <c r="L1178" s="2" t="s">
        <v>30</v>
      </c>
      <c r="M1178" s="6" t="b">
        <v>1</v>
      </c>
      <c r="N1178" s="2" t="s">
        <v>4491</v>
      </c>
      <c r="O1178" s="2" t="s">
        <v>4204</v>
      </c>
      <c r="P1178" s="2" t="s">
        <v>4205</v>
      </c>
      <c r="Q1178" s="2" t="s">
        <v>34</v>
      </c>
      <c r="R1178" s="2" t="s">
        <v>35</v>
      </c>
      <c r="S1178" s="5">
        <v>190381.0</v>
      </c>
      <c r="T1178" s="2" t="s">
        <v>4051</v>
      </c>
      <c r="U1178" s="2" t="s">
        <v>253</v>
      </c>
      <c r="V1178" s="2" t="s">
        <v>367</v>
      </c>
      <c r="W1178" s="2" t="s">
        <v>4441</v>
      </c>
      <c r="X1178" s="5">
        <v>190381.0</v>
      </c>
      <c r="Y1178" s="2" t="s">
        <v>4492</v>
      </c>
    </row>
    <row r="1179">
      <c r="A1179" s="1" t="b">
        <v>0</v>
      </c>
      <c r="B1179" s="1"/>
      <c r="C1179" s="1"/>
      <c r="D1179" s="1"/>
      <c r="E1179" s="1" t="s">
        <v>43</v>
      </c>
      <c r="F1179" s="1"/>
      <c r="G1179" s="2" t="s">
        <v>27</v>
      </c>
      <c r="H1179" s="3"/>
      <c r="I1179" s="4" t="s">
        <v>4493</v>
      </c>
      <c r="J1179" s="2" t="s">
        <v>4494</v>
      </c>
      <c r="K1179" s="5">
        <v>1.0</v>
      </c>
      <c r="L1179" s="2" t="s">
        <v>30</v>
      </c>
      <c r="M1179" s="6" t="b">
        <v>1</v>
      </c>
      <c r="N1179" s="2" t="s">
        <v>121</v>
      </c>
      <c r="O1179" s="2" t="s">
        <v>108</v>
      </c>
      <c r="P1179" s="2" t="s">
        <v>109</v>
      </c>
      <c r="Q1179" s="2" t="s">
        <v>34</v>
      </c>
      <c r="R1179" s="2" t="s">
        <v>35</v>
      </c>
      <c r="S1179" s="2" t="s">
        <v>4495</v>
      </c>
      <c r="T1179" s="2" t="s">
        <v>4496</v>
      </c>
      <c r="U1179" s="2" t="s">
        <v>38</v>
      </c>
      <c r="V1179" s="2" t="s">
        <v>43</v>
      </c>
      <c r="W1179" s="2" t="s">
        <v>4441</v>
      </c>
      <c r="X1179" s="2" t="s">
        <v>121</v>
      </c>
      <c r="Y1179" s="2" t="s">
        <v>124</v>
      </c>
    </row>
    <row r="1180">
      <c r="A1180" s="1" t="b">
        <v>0</v>
      </c>
      <c r="B1180" s="1"/>
      <c r="C1180" s="1"/>
      <c r="D1180" s="1"/>
      <c r="E1180" s="1" t="s">
        <v>43</v>
      </c>
      <c r="F1180" s="1"/>
      <c r="G1180" s="2" t="s">
        <v>27</v>
      </c>
      <c r="H1180" s="3"/>
      <c r="I1180" s="4" t="s">
        <v>4497</v>
      </c>
      <c r="J1180" s="2" t="s">
        <v>4498</v>
      </c>
      <c r="K1180" s="5">
        <v>1.0</v>
      </c>
      <c r="L1180" s="2" t="s">
        <v>30</v>
      </c>
      <c r="M1180" s="6" t="b">
        <v>1</v>
      </c>
      <c r="N1180" s="2" t="s">
        <v>121</v>
      </c>
      <c r="O1180" s="2" t="s">
        <v>108</v>
      </c>
      <c r="P1180" s="2" t="s">
        <v>109</v>
      </c>
      <c r="Q1180" s="2" t="s">
        <v>34</v>
      </c>
      <c r="R1180" s="2" t="s">
        <v>35</v>
      </c>
      <c r="S1180" s="2" t="s">
        <v>4499</v>
      </c>
      <c r="T1180" s="2" t="s">
        <v>4500</v>
      </c>
      <c r="U1180" s="2" t="s">
        <v>38</v>
      </c>
      <c r="V1180" s="2" t="s">
        <v>43</v>
      </c>
      <c r="W1180" s="2" t="s">
        <v>4441</v>
      </c>
      <c r="X1180" s="2" t="s">
        <v>121</v>
      </c>
      <c r="Y1180" s="2" t="s">
        <v>124</v>
      </c>
    </row>
    <row r="1181">
      <c r="A1181" s="1" t="b">
        <v>0</v>
      </c>
      <c r="B1181" s="1" t="s">
        <v>25</v>
      </c>
      <c r="C1181" s="1"/>
      <c r="D1181" s="1"/>
      <c r="E1181" s="1" t="s">
        <v>43</v>
      </c>
      <c r="F1181" s="1"/>
      <c r="G1181" s="2" t="s">
        <v>27</v>
      </c>
      <c r="H1181" s="3"/>
      <c r="I1181" s="4" t="s">
        <v>4501</v>
      </c>
      <c r="J1181" s="2" t="s">
        <v>4502</v>
      </c>
      <c r="K1181" s="5">
        <v>1.0</v>
      </c>
      <c r="L1181" s="2" t="s">
        <v>46</v>
      </c>
      <c r="M1181" s="6" t="b">
        <v>1</v>
      </c>
      <c r="N1181" s="2" t="s">
        <v>47</v>
      </c>
      <c r="O1181" s="2" t="s">
        <v>48</v>
      </c>
      <c r="P1181" s="2" t="s">
        <v>49</v>
      </c>
      <c r="Q1181" s="2" t="s">
        <v>50</v>
      </c>
      <c r="R1181" s="2" t="s">
        <v>35</v>
      </c>
      <c r="S1181" s="5">
        <v>6.53195634E8</v>
      </c>
      <c r="T1181" s="2" t="s">
        <v>4148</v>
      </c>
      <c r="U1181" s="2" t="s">
        <v>38</v>
      </c>
      <c r="V1181" s="2" t="s">
        <v>52</v>
      </c>
      <c r="W1181" s="2" t="s">
        <v>4503</v>
      </c>
      <c r="X1181" s="2" t="s">
        <v>54</v>
      </c>
      <c r="Y1181" s="2" t="s">
        <v>55</v>
      </c>
    </row>
    <row r="1182">
      <c r="A1182" s="1" t="b">
        <v>0</v>
      </c>
      <c r="B1182" s="1" t="s">
        <v>25</v>
      </c>
      <c r="C1182" s="1"/>
      <c r="D1182" s="1"/>
      <c r="E1182" s="1" t="s">
        <v>43</v>
      </c>
      <c r="F1182" s="1"/>
      <c r="G1182" s="2" t="s">
        <v>27</v>
      </c>
      <c r="H1182" s="3"/>
      <c r="I1182" s="4" t="s">
        <v>4504</v>
      </c>
      <c r="J1182" s="2" t="s">
        <v>4505</v>
      </c>
      <c r="K1182" s="5">
        <v>1.0</v>
      </c>
      <c r="L1182" s="2" t="s">
        <v>46</v>
      </c>
      <c r="M1182" s="6" t="b">
        <v>1</v>
      </c>
      <c r="N1182" s="2" t="s">
        <v>47</v>
      </c>
      <c r="O1182" s="2" t="s">
        <v>48</v>
      </c>
      <c r="P1182" s="2" t="s">
        <v>49</v>
      </c>
      <c r="Q1182" s="2" t="s">
        <v>50</v>
      </c>
      <c r="R1182" s="2" t="s">
        <v>35</v>
      </c>
      <c r="S1182" s="5">
        <v>6.71544731E8</v>
      </c>
      <c r="T1182" s="2" t="s">
        <v>4148</v>
      </c>
      <c r="U1182" s="2" t="s">
        <v>38</v>
      </c>
      <c r="V1182" s="2" t="s">
        <v>52</v>
      </c>
      <c r="W1182" s="2" t="s">
        <v>4503</v>
      </c>
      <c r="X1182" s="2" t="s">
        <v>54</v>
      </c>
      <c r="Y1182" s="2" t="s">
        <v>55</v>
      </c>
    </row>
    <row r="1183">
      <c r="A1183" s="1" t="b">
        <v>0</v>
      </c>
      <c r="B1183" s="1" t="s">
        <v>25</v>
      </c>
      <c r="C1183" s="1"/>
      <c r="D1183" s="1"/>
      <c r="E1183" s="1" t="s">
        <v>43</v>
      </c>
      <c r="F1183" s="1"/>
      <c r="G1183" s="2" t="s">
        <v>27</v>
      </c>
      <c r="H1183" s="3"/>
      <c r="I1183" s="4" t="s">
        <v>4506</v>
      </c>
      <c r="J1183" s="2" t="s">
        <v>4507</v>
      </c>
      <c r="K1183" s="5">
        <v>1.0</v>
      </c>
      <c r="L1183" s="2" t="s">
        <v>46</v>
      </c>
      <c r="M1183" s="6" t="b">
        <v>1</v>
      </c>
      <c r="N1183" s="2" t="s">
        <v>47</v>
      </c>
      <c r="O1183" s="2" t="s">
        <v>48</v>
      </c>
      <c r="P1183" s="2" t="s">
        <v>49</v>
      </c>
      <c r="Q1183" s="2" t="s">
        <v>50</v>
      </c>
      <c r="R1183" s="2" t="s">
        <v>35</v>
      </c>
      <c r="S1183" s="5">
        <v>6.54587288E8</v>
      </c>
      <c r="T1183" s="2" t="s">
        <v>51</v>
      </c>
      <c r="U1183" s="2" t="s">
        <v>38</v>
      </c>
      <c r="V1183" s="2" t="s">
        <v>52</v>
      </c>
      <c r="W1183" s="2" t="s">
        <v>4503</v>
      </c>
      <c r="X1183" s="2" t="s">
        <v>54</v>
      </c>
      <c r="Y1183" s="2" t="s">
        <v>55</v>
      </c>
    </row>
    <row r="1184">
      <c r="A1184" s="1" t="b">
        <v>0</v>
      </c>
      <c r="B1184" s="1" t="s">
        <v>25</v>
      </c>
      <c r="C1184" s="1"/>
      <c r="D1184" s="1" t="s">
        <v>26</v>
      </c>
      <c r="E1184" s="1"/>
      <c r="F1184" s="1" t="b">
        <v>1</v>
      </c>
      <c r="G1184" s="2" t="s">
        <v>27</v>
      </c>
      <c r="H1184" s="3"/>
      <c r="I1184" s="4" t="s">
        <v>4508</v>
      </c>
      <c r="J1184" s="2" t="s">
        <v>4509</v>
      </c>
      <c r="K1184" s="5">
        <v>1.0</v>
      </c>
      <c r="L1184" s="2" t="s">
        <v>65</v>
      </c>
      <c r="M1184" s="6" t="b">
        <v>1</v>
      </c>
      <c r="N1184" s="2" t="s">
        <v>66</v>
      </c>
      <c r="O1184" s="2" t="s">
        <v>67</v>
      </c>
      <c r="P1184" s="2" t="s">
        <v>68</v>
      </c>
      <c r="Q1184" s="2" t="s">
        <v>69</v>
      </c>
      <c r="R1184" s="2" t="s">
        <v>35</v>
      </c>
      <c r="S1184" s="2" t="s">
        <v>4510</v>
      </c>
      <c r="T1184" s="2" t="s">
        <v>37</v>
      </c>
      <c r="U1184" s="2" t="s">
        <v>38</v>
      </c>
      <c r="V1184" s="2" t="s">
        <v>39</v>
      </c>
      <c r="W1184" s="2" t="s">
        <v>4511</v>
      </c>
      <c r="X1184" s="2" t="s">
        <v>72</v>
      </c>
      <c r="Y1184" s="2" t="s">
        <v>73</v>
      </c>
    </row>
    <row r="1185">
      <c r="A1185" s="1" t="b">
        <v>0</v>
      </c>
      <c r="B1185" s="1" t="s">
        <v>25</v>
      </c>
      <c r="C1185" s="1"/>
      <c r="D1185" s="1" t="s">
        <v>26</v>
      </c>
      <c r="E1185" s="1"/>
      <c r="F1185" s="1" t="b">
        <v>1</v>
      </c>
      <c r="G1185" s="2" t="s">
        <v>27</v>
      </c>
      <c r="H1185" s="3"/>
      <c r="I1185" s="4" t="s">
        <v>4512</v>
      </c>
      <c r="J1185" s="2" t="s">
        <v>4513</v>
      </c>
      <c r="K1185" s="5">
        <v>1.0</v>
      </c>
      <c r="L1185" s="2" t="s">
        <v>65</v>
      </c>
      <c r="M1185" s="6" t="b">
        <v>1</v>
      </c>
      <c r="N1185" s="2" t="s">
        <v>66</v>
      </c>
      <c r="O1185" s="2" t="s">
        <v>67</v>
      </c>
      <c r="P1185" s="2" t="s">
        <v>68</v>
      </c>
      <c r="Q1185" s="2" t="s">
        <v>69</v>
      </c>
      <c r="R1185" s="2" t="s">
        <v>35</v>
      </c>
      <c r="S1185" s="2" t="s">
        <v>4514</v>
      </c>
      <c r="T1185" s="2" t="s">
        <v>37</v>
      </c>
      <c r="U1185" s="2" t="s">
        <v>38</v>
      </c>
      <c r="V1185" s="2" t="s">
        <v>39</v>
      </c>
      <c r="W1185" s="2" t="s">
        <v>4515</v>
      </c>
      <c r="X1185" s="2" t="s">
        <v>72</v>
      </c>
      <c r="Y1185" s="2" t="s">
        <v>73</v>
      </c>
    </row>
    <row r="1186">
      <c r="A1186" s="1" t="b">
        <v>0</v>
      </c>
      <c r="B1186" s="1" t="s">
        <v>25</v>
      </c>
      <c r="C1186" s="1"/>
      <c r="D1186" s="1" t="s">
        <v>141</v>
      </c>
      <c r="E1186" s="1"/>
      <c r="F1186" s="1"/>
      <c r="G1186" s="2" t="s">
        <v>27</v>
      </c>
      <c r="H1186" s="3"/>
      <c r="I1186" s="4" t="s">
        <v>4516</v>
      </c>
      <c r="J1186" s="2" t="s">
        <v>4517</v>
      </c>
      <c r="K1186" s="5">
        <v>1.0</v>
      </c>
      <c r="L1186" s="2" t="s">
        <v>30</v>
      </c>
      <c r="M1186" s="6" t="b">
        <v>1</v>
      </c>
      <c r="N1186" s="2" t="s">
        <v>4104</v>
      </c>
      <c r="O1186" s="2" t="s">
        <v>67</v>
      </c>
      <c r="P1186" s="2" t="s">
        <v>68</v>
      </c>
      <c r="Q1186" s="2" t="s">
        <v>34</v>
      </c>
      <c r="R1186" s="2" t="s">
        <v>35</v>
      </c>
      <c r="S1186" s="2" t="s">
        <v>4518</v>
      </c>
      <c r="T1186" s="2" t="s">
        <v>285</v>
      </c>
      <c r="U1186" s="2" t="s">
        <v>38</v>
      </c>
      <c r="V1186" s="2" t="s">
        <v>146</v>
      </c>
      <c r="W1186" s="2" t="s">
        <v>4519</v>
      </c>
      <c r="X1186" s="2" t="s">
        <v>4104</v>
      </c>
      <c r="Y1186" s="2" t="s">
        <v>4106</v>
      </c>
    </row>
    <row r="1187">
      <c r="A1187" s="1" t="b">
        <v>0</v>
      </c>
      <c r="B1187" s="1" t="s">
        <v>25</v>
      </c>
      <c r="C1187" s="1"/>
      <c r="D1187" s="1" t="s">
        <v>141</v>
      </c>
      <c r="E1187" s="1"/>
      <c r="F1187" s="1"/>
      <c r="G1187" s="2" t="s">
        <v>27</v>
      </c>
      <c r="H1187" s="3"/>
      <c r="I1187" s="4" t="s">
        <v>4520</v>
      </c>
      <c r="J1187" s="2" t="s">
        <v>4521</v>
      </c>
      <c r="K1187" s="5">
        <v>1.0</v>
      </c>
      <c r="L1187" s="2" t="s">
        <v>30</v>
      </c>
      <c r="M1187" s="6" t="b">
        <v>1</v>
      </c>
      <c r="N1187" s="2" t="s">
        <v>4104</v>
      </c>
      <c r="O1187" s="2" t="s">
        <v>67</v>
      </c>
      <c r="P1187" s="2" t="s">
        <v>68</v>
      </c>
      <c r="Q1187" s="2" t="s">
        <v>34</v>
      </c>
      <c r="R1187" s="2" t="s">
        <v>35</v>
      </c>
      <c r="S1187" s="2" t="s">
        <v>4522</v>
      </c>
      <c r="T1187" s="2" t="s">
        <v>285</v>
      </c>
      <c r="U1187" s="2" t="s">
        <v>38</v>
      </c>
      <c r="V1187" s="2" t="s">
        <v>146</v>
      </c>
      <c r="W1187" s="2" t="s">
        <v>4519</v>
      </c>
      <c r="X1187" s="2" t="s">
        <v>4104</v>
      </c>
      <c r="Y1187" s="2" t="s">
        <v>4106</v>
      </c>
    </row>
    <row r="1188">
      <c r="A1188" s="1" t="b">
        <v>0</v>
      </c>
      <c r="B1188" s="1" t="s">
        <v>25</v>
      </c>
      <c r="C1188" s="1"/>
      <c r="D1188" s="1" t="s">
        <v>141</v>
      </c>
      <c r="E1188" s="1"/>
      <c r="F1188" s="1"/>
      <c r="G1188" s="2" t="s">
        <v>27</v>
      </c>
      <c r="H1188" s="3"/>
      <c r="I1188" s="4" t="s">
        <v>4523</v>
      </c>
      <c r="J1188" s="2" t="s">
        <v>4524</v>
      </c>
      <c r="K1188" s="5">
        <v>1.0</v>
      </c>
      <c r="L1188" s="2" t="s">
        <v>30</v>
      </c>
      <c r="M1188" s="6" t="b">
        <v>1</v>
      </c>
      <c r="N1188" s="2" t="s">
        <v>4104</v>
      </c>
      <c r="O1188" s="2" t="s">
        <v>67</v>
      </c>
      <c r="P1188" s="2" t="s">
        <v>68</v>
      </c>
      <c r="Q1188" s="2" t="s">
        <v>34</v>
      </c>
      <c r="R1188" s="2" t="s">
        <v>35</v>
      </c>
      <c r="S1188" s="2" t="s">
        <v>4525</v>
      </c>
      <c r="T1188" s="2" t="s">
        <v>285</v>
      </c>
      <c r="U1188" s="2" t="s">
        <v>38</v>
      </c>
      <c r="V1188" s="2" t="s">
        <v>146</v>
      </c>
      <c r="W1188" s="2" t="s">
        <v>4526</v>
      </c>
      <c r="X1188" s="2" t="s">
        <v>4104</v>
      </c>
      <c r="Y1188" s="2" t="s">
        <v>4106</v>
      </c>
    </row>
    <row r="1189">
      <c r="A1189" s="1" t="b">
        <v>0</v>
      </c>
      <c r="B1189" s="1" t="s">
        <v>25</v>
      </c>
      <c r="C1189" s="1"/>
      <c r="D1189" s="1" t="s">
        <v>26</v>
      </c>
      <c r="E1189" s="1"/>
      <c r="F1189" s="1"/>
      <c r="G1189" s="2" t="s">
        <v>27</v>
      </c>
      <c r="H1189" s="3"/>
      <c r="I1189" s="4" t="s">
        <v>4527</v>
      </c>
      <c r="J1189" s="2" t="s">
        <v>4528</v>
      </c>
      <c r="K1189" s="5">
        <v>1.0</v>
      </c>
      <c r="L1189" s="2" t="s">
        <v>65</v>
      </c>
      <c r="M1189" s="6" t="b">
        <v>1</v>
      </c>
      <c r="N1189" s="2" t="s">
        <v>283</v>
      </c>
      <c r="O1189" s="2" t="s">
        <v>67</v>
      </c>
      <c r="P1189" s="2" t="s">
        <v>68</v>
      </c>
      <c r="Q1189" s="2" t="s">
        <v>69</v>
      </c>
      <c r="R1189" s="2" t="s">
        <v>35</v>
      </c>
      <c r="S1189" s="2" t="s">
        <v>4529</v>
      </c>
      <c r="T1189" s="2" t="s">
        <v>285</v>
      </c>
      <c r="U1189" s="2" t="s">
        <v>38</v>
      </c>
      <c r="V1189" s="2" t="s">
        <v>39</v>
      </c>
      <c r="W1189" s="2" t="s">
        <v>4530</v>
      </c>
      <c r="X1189" s="2" t="s">
        <v>283</v>
      </c>
      <c r="Y1189" s="2" t="s">
        <v>287</v>
      </c>
    </row>
    <row r="1190">
      <c r="A1190" s="1" t="b">
        <v>0</v>
      </c>
      <c r="B1190" s="1" t="s">
        <v>25</v>
      </c>
      <c r="C1190" s="1"/>
      <c r="D1190" s="1" t="s">
        <v>26</v>
      </c>
      <c r="E1190" s="1"/>
      <c r="F1190" s="1"/>
      <c r="G1190" s="2" t="s">
        <v>27</v>
      </c>
      <c r="H1190" s="3"/>
      <c r="I1190" s="4" t="s">
        <v>4531</v>
      </c>
      <c r="J1190" s="2" t="s">
        <v>4532</v>
      </c>
      <c r="K1190" s="5">
        <v>1.0</v>
      </c>
      <c r="L1190" s="2" t="s">
        <v>30</v>
      </c>
      <c r="M1190" s="6" t="b">
        <v>1</v>
      </c>
      <c r="N1190" s="2" t="s">
        <v>4533</v>
      </c>
      <c r="O1190" s="2" t="s">
        <v>67</v>
      </c>
      <c r="P1190" s="2" t="s">
        <v>68</v>
      </c>
      <c r="Q1190" s="2" t="s">
        <v>4534</v>
      </c>
      <c r="R1190" s="2" t="s">
        <v>35</v>
      </c>
      <c r="S1190" s="2" t="s">
        <v>647</v>
      </c>
      <c r="T1190" s="2" t="s">
        <v>285</v>
      </c>
      <c r="U1190" s="2" t="s">
        <v>38</v>
      </c>
      <c r="V1190" s="2" t="s">
        <v>39</v>
      </c>
      <c r="W1190" s="2" t="s">
        <v>4535</v>
      </c>
      <c r="X1190" s="2" t="s">
        <v>4533</v>
      </c>
      <c r="Y1190" s="2" t="s">
        <v>4536</v>
      </c>
    </row>
    <row r="1191">
      <c r="A1191" s="1" t="b">
        <v>0</v>
      </c>
      <c r="B1191" s="1" t="s">
        <v>25</v>
      </c>
      <c r="C1191" s="1"/>
      <c r="D1191" s="1" t="s">
        <v>26</v>
      </c>
      <c r="E1191" s="1"/>
      <c r="F1191" s="1" t="b">
        <v>1</v>
      </c>
      <c r="G1191" s="2" t="s">
        <v>27</v>
      </c>
      <c r="H1191" s="3"/>
      <c r="I1191" s="4" t="s">
        <v>4537</v>
      </c>
      <c r="J1191" s="2" t="s">
        <v>4538</v>
      </c>
      <c r="K1191" s="5">
        <v>1.0</v>
      </c>
      <c r="L1191" s="2" t="s">
        <v>30</v>
      </c>
      <c r="M1191" s="6" t="b">
        <v>1</v>
      </c>
      <c r="N1191" s="2" t="s">
        <v>151</v>
      </c>
      <c r="O1191" s="2" t="s">
        <v>67</v>
      </c>
      <c r="P1191" s="2" t="s">
        <v>68</v>
      </c>
      <c r="Q1191" s="2" t="s">
        <v>34</v>
      </c>
      <c r="R1191" s="2" t="s">
        <v>35</v>
      </c>
      <c r="S1191" s="2" t="s">
        <v>650</v>
      </c>
      <c r="T1191" s="7"/>
      <c r="U1191" s="2" t="s">
        <v>38</v>
      </c>
      <c r="V1191" s="2" t="s">
        <v>39</v>
      </c>
      <c r="W1191" s="2" t="s">
        <v>4539</v>
      </c>
      <c r="X1191" s="2" t="s">
        <v>154</v>
      </c>
      <c r="Y1191" s="2" t="s">
        <v>155</v>
      </c>
    </row>
    <row r="1192">
      <c r="A1192" s="1" t="b">
        <v>0</v>
      </c>
      <c r="B1192" s="1" t="s">
        <v>25</v>
      </c>
      <c r="C1192" s="1"/>
      <c r="D1192" s="1" t="s">
        <v>26</v>
      </c>
      <c r="E1192" s="1"/>
      <c r="F1192" s="1" t="b">
        <v>1</v>
      </c>
      <c r="G1192" s="2" t="s">
        <v>27</v>
      </c>
      <c r="H1192" s="3"/>
      <c r="I1192" s="4" t="s">
        <v>4540</v>
      </c>
      <c r="J1192" s="2" t="s">
        <v>4541</v>
      </c>
      <c r="K1192" s="5">
        <v>1.0</v>
      </c>
      <c r="L1192" s="2" t="s">
        <v>30</v>
      </c>
      <c r="M1192" s="6" t="b">
        <v>1</v>
      </c>
      <c r="N1192" s="2" t="s">
        <v>144</v>
      </c>
      <c r="O1192" s="2" t="s">
        <v>67</v>
      </c>
      <c r="P1192" s="2" t="s">
        <v>68</v>
      </c>
      <c r="Q1192" s="2" t="s">
        <v>34</v>
      </c>
      <c r="R1192" s="2" t="s">
        <v>35</v>
      </c>
      <c r="S1192" s="2" t="s">
        <v>4542</v>
      </c>
      <c r="T1192" s="2" t="s">
        <v>37</v>
      </c>
      <c r="U1192" s="2" t="s">
        <v>38</v>
      </c>
      <c r="V1192" s="2" t="s">
        <v>39</v>
      </c>
      <c r="W1192" s="2" t="s">
        <v>4543</v>
      </c>
      <c r="X1192" s="2" t="s">
        <v>148</v>
      </c>
      <c r="Y1192" s="2" t="s">
        <v>81</v>
      </c>
    </row>
    <row r="1193">
      <c r="A1193" s="1" t="b">
        <v>0</v>
      </c>
      <c r="B1193" s="1"/>
      <c r="C1193" s="1"/>
      <c r="D1193" s="1"/>
      <c r="E1193" s="1"/>
      <c r="F1193" s="1"/>
      <c r="G1193" s="2" t="s">
        <v>27</v>
      </c>
      <c r="H1193" s="3"/>
      <c r="I1193" s="4" t="s">
        <v>4544</v>
      </c>
      <c r="J1193" s="2" t="s">
        <v>4545</v>
      </c>
      <c r="K1193" s="5">
        <v>1.0</v>
      </c>
      <c r="L1193" s="2" t="s">
        <v>30</v>
      </c>
      <c r="M1193" s="6" t="b">
        <v>1</v>
      </c>
      <c r="N1193" s="2" t="s">
        <v>190</v>
      </c>
      <c r="O1193" s="2" t="s">
        <v>67</v>
      </c>
      <c r="P1193" s="2" t="s">
        <v>33</v>
      </c>
      <c r="Q1193" s="2" t="s">
        <v>34</v>
      </c>
      <c r="R1193" s="2" t="s">
        <v>35</v>
      </c>
      <c r="S1193" s="2" t="s">
        <v>4546</v>
      </c>
      <c r="T1193" s="2" t="s">
        <v>37</v>
      </c>
      <c r="U1193" s="2" t="s">
        <v>38</v>
      </c>
      <c r="V1193" s="2" t="s">
        <v>112</v>
      </c>
      <c r="W1193" s="2" t="s">
        <v>4547</v>
      </c>
      <c r="X1193" s="2" t="s">
        <v>193</v>
      </c>
      <c r="Y1193" s="2" t="s">
        <v>42</v>
      </c>
    </row>
    <row r="1194">
      <c r="A1194" s="1" t="b">
        <v>0</v>
      </c>
      <c r="B1194" s="1"/>
      <c r="C1194" s="1"/>
      <c r="D1194" s="1"/>
      <c r="E1194" s="1"/>
      <c r="F1194" s="1"/>
      <c r="G1194" s="2" t="s">
        <v>27</v>
      </c>
      <c r="H1194" s="3"/>
      <c r="I1194" s="4" t="s">
        <v>4548</v>
      </c>
      <c r="J1194" s="2" t="s">
        <v>4549</v>
      </c>
      <c r="K1194" s="5">
        <v>1.0</v>
      </c>
      <c r="L1194" s="2" t="s">
        <v>30</v>
      </c>
      <c r="M1194" s="6" t="b">
        <v>1</v>
      </c>
      <c r="N1194" s="2" t="s">
        <v>190</v>
      </c>
      <c r="O1194" s="2" t="s">
        <v>67</v>
      </c>
      <c r="P1194" s="2" t="s">
        <v>33</v>
      </c>
      <c r="Q1194" s="2" t="s">
        <v>34</v>
      </c>
      <c r="R1194" s="2" t="s">
        <v>35</v>
      </c>
      <c r="S1194" s="2" t="s">
        <v>4550</v>
      </c>
      <c r="T1194" s="2" t="s">
        <v>37</v>
      </c>
      <c r="U1194" s="2" t="s">
        <v>38</v>
      </c>
      <c r="V1194" s="2" t="s">
        <v>112</v>
      </c>
      <c r="W1194" s="2" t="s">
        <v>4547</v>
      </c>
      <c r="X1194" s="2" t="s">
        <v>193</v>
      </c>
      <c r="Y1194" s="2" t="s">
        <v>42</v>
      </c>
    </row>
    <row r="1195">
      <c r="A1195" s="1" t="b">
        <v>0</v>
      </c>
      <c r="B1195" s="1" t="s">
        <v>25</v>
      </c>
      <c r="C1195" s="1"/>
      <c r="D1195" s="1" t="s">
        <v>26</v>
      </c>
      <c r="E1195" s="1"/>
      <c r="F1195" s="1" t="b">
        <v>1</v>
      </c>
      <c r="G1195" s="2" t="s">
        <v>27</v>
      </c>
      <c r="H1195" s="3"/>
      <c r="I1195" s="4" t="s">
        <v>4551</v>
      </c>
      <c r="J1195" s="2" t="s">
        <v>4552</v>
      </c>
      <c r="K1195" s="5">
        <v>1.0</v>
      </c>
      <c r="L1195" s="2" t="s">
        <v>65</v>
      </c>
      <c r="M1195" s="6" t="b">
        <v>1</v>
      </c>
      <c r="N1195" s="2" t="s">
        <v>162</v>
      </c>
      <c r="O1195" s="2" t="s">
        <v>67</v>
      </c>
      <c r="P1195" s="2" t="s">
        <v>68</v>
      </c>
      <c r="Q1195" s="2" t="s">
        <v>69</v>
      </c>
      <c r="R1195" s="2" t="s">
        <v>35</v>
      </c>
      <c r="S1195" s="2" t="s">
        <v>4553</v>
      </c>
      <c r="T1195" s="2" t="s">
        <v>112</v>
      </c>
      <c r="U1195" s="2" t="s">
        <v>38</v>
      </c>
      <c r="V1195" s="2" t="s">
        <v>39</v>
      </c>
      <c r="W1195" s="2" t="s">
        <v>4554</v>
      </c>
      <c r="X1195" s="2" t="s">
        <v>165</v>
      </c>
      <c r="Y1195" s="2" t="s">
        <v>166</v>
      </c>
    </row>
    <row r="1196">
      <c r="A1196" s="1" t="b">
        <v>0</v>
      </c>
      <c r="B1196" s="1" t="s">
        <v>25</v>
      </c>
      <c r="C1196" s="1"/>
      <c r="D1196" s="1" t="s">
        <v>26</v>
      </c>
      <c r="E1196" s="1"/>
      <c r="F1196" s="1" t="b">
        <v>1</v>
      </c>
      <c r="G1196" s="2" t="s">
        <v>27</v>
      </c>
      <c r="H1196" s="3"/>
      <c r="I1196" s="4" t="s">
        <v>4555</v>
      </c>
      <c r="J1196" s="2" t="s">
        <v>4556</v>
      </c>
      <c r="K1196" s="5">
        <v>1.0</v>
      </c>
      <c r="L1196" s="2" t="s">
        <v>30</v>
      </c>
      <c r="M1196" s="6" t="b">
        <v>1</v>
      </c>
      <c r="N1196" s="2" t="s">
        <v>151</v>
      </c>
      <c r="O1196" s="2" t="s">
        <v>67</v>
      </c>
      <c r="P1196" s="2" t="s">
        <v>68</v>
      </c>
      <c r="Q1196" s="2" t="s">
        <v>34</v>
      </c>
      <c r="R1196" s="2" t="s">
        <v>35</v>
      </c>
      <c r="S1196" s="2" t="s">
        <v>4557</v>
      </c>
      <c r="T1196" s="2" t="s">
        <v>112</v>
      </c>
      <c r="U1196" s="2" t="s">
        <v>38</v>
      </c>
      <c r="V1196" s="2" t="s">
        <v>39</v>
      </c>
      <c r="W1196" s="2" t="s">
        <v>4558</v>
      </c>
      <c r="X1196" s="2" t="s">
        <v>154</v>
      </c>
      <c r="Y1196" s="2" t="s">
        <v>155</v>
      </c>
    </row>
    <row r="1197">
      <c r="A1197" s="1" t="b">
        <v>0</v>
      </c>
      <c r="B1197" s="1" t="s">
        <v>25</v>
      </c>
      <c r="C1197" s="1"/>
      <c r="D1197" s="1" t="s">
        <v>26</v>
      </c>
      <c r="E1197" s="1"/>
      <c r="F1197" s="1" t="b">
        <v>1</v>
      </c>
      <c r="G1197" s="2" t="s">
        <v>27</v>
      </c>
      <c r="H1197" s="3"/>
      <c r="I1197" s="4" t="s">
        <v>4559</v>
      </c>
      <c r="J1197" s="2" t="s">
        <v>4560</v>
      </c>
      <c r="K1197" s="5">
        <v>1.0</v>
      </c>
      <c r="L1197" s="2" t="s">
        <v>65</v>
      </c>
      <c r="M1197" s="6" t="b">
        <v>1</v>
      </c>
      <c r="N1197" s="2" t="s">
        <v>233</v>
      </c>
      <c r="O1197" s="2" t="s">
        <v>67</v>
      </c>
      <c r="P1197" s="2" t="s">
        <v>68</v>
      </c>
      <c r="Q1197" s="2" t="s">
        <v>69</v>
      </c>
      <c r="R1197" s="2" t="s">
        <v>4561</v>
      </c>
      <c r="S1197" s="2" t="s">
        <v>4562</v>
      </c>
      <c r="T1197" s="7"/>
      <c r="U1197" s="2" t="s">
        <v>38</v>
      </c>
      <c r="V1197" s="2" t="s">
        <v>39</v>
      </c>
      <c r="W1197" s="2" t="s">
        <v>4563</v>
      </c>
      <c r="X1197" s="2" t="s">
        <v>237</v>
      </c>
      <c r="Y1197" s="2" t="s">
        <v>73</v>
      </c>
    </row>
    <row r="1198">
      <c r="A1198" s="1" t="b">
        <v>0</v>
      </c>
      <c r="B1198" s="1" t="s">
        <v>25</v>
      </c>
      <c r="C1198" s="1"/>
      <c r="D1198" s="1" t="s">
        <v>26</v>
      </c>
      <c r="E1198" s="1"/>
      <c r="F1198" s="1" t="b">
        <v>1</v>
      </c>
      <c r="G1198" s="2" t="s">
        <v>27</v>
      </c>
      <c r="H1198" s="3"/>
      <c r="I1198" s="4" t="s">
        <v>4564</v>
      </c>
      <c r="J1198" s="2" t="s">
        <v>4565</v>
      </c>
      <c r="K1198" s="5">
        <v>1.0</v>
      </c>
      <c r="L1198" s="2" t="s">
        <v>30</v>
      </c>
      <c r="M1198" s="6" t="b">
        <v>1</v>
      </c>
      <c r="N1198" s="2" t="s">
        <v>151</v>
      </c>
      <c r="O1198" s="2" t="s">
        <v>67</v>
      </c>
      <c r="P1198" s="2" t="s">
        <v>68</v>
      </c>
      <c r="Q1198" s="2" t="s">
        <v>34</v>
      </c>
      <c r="R1198" s="2" t="s">
        <v>35</v>
      </c>
      <c r="S1198" s="2" t="s">
        <v>4566</v>
      </c>
      <c r="T1198" s="2" t="s">
        <v>112</v>
      </c>
      <c r="U1198" s="2" t="s">
        <v>38</v>
      </c>
      <c r="V1198" s="2" t="s">
        <v>39</v>
      </c>
      <c r="W1198" s="2" t="s">
        <v>4567</v>
      </c>
      <c r="X1198" s="2" t="s">
        <v>154</v>
      </c>
      <c r="Y1198" s="2" t="s">
        <v>155</v>
      </c>
    </row>
    <row r="1199">
      <c r="A1199" s="1" t="b">
        <v>0</v>
      </c>
      <c r="B1199" s="1" t="s">
        <v>25</v>
      </c>
      <c r="C1199" s="1"/>
      <c r="D1199" s="1" t="s">
        <v>26</v>
      </c>
      <c r="E1199" s="1"/>
      <c r="F1199" s="1" t="b">
        <v>1</v>
      </c>
      <c r="G1199" s="2" t="s">
        <v>27</v>
      </c>
      <c r="H1199" s="3"/>
      <c r="I1199" s="4" t="s">
        <v>4568</v>
      </c>
      <c r="J1199" s="2" t="s">
        <v>4569</v>
      </c>
      <c r="K1199" s="5">
        <v>1.0</v>
      </c>
      <c r="L1199" s="2" t="s">
        <v>65</v>
      </c>
      <c r="M1199" s="6" t="b">
        <v>1</v>
      </c>
      <c r="N1199" s="2" t="s">
        <v>162</v>
      </c>
      <c r="O1199" s="2" t="s">
        <v>67</v>
      </c>
      <c r="P1199" s="2" t="s">
        <v>68</v>
      </c>
      <c r="Q1199" s="2" t="s">
        <v>69</v>
      </c>
      <c r="R1199" s="2" t="s">
        <v>35</v>
      </c>
      <c r="S1199" s="2" t="s">
        <v>4570</v>
      </c>
      <c r="T1199" s="2" t="s">
        <v>112</v>
      </c>
      <c r="U1199" s="2" t="s">
        <v>38</v>
      </c>
      <c r="V1199" s="2" t="s">
        <v>39</v>
      </c>
      <c r="W1199" s="2" t="s">
        <v>4571</v>
      </c>
      <c r="X1199" s="2" t="s">
        <v>165</v>
      </c>
      <c r="Y1199" s="2" t="s">
        <v>166</v>
      </c>
    </row>
    <row r="1200">
      <c r="A1200" s="1" t="b">
        <v>0</v>
      </c>
      <c r="B1200" s="1" t="s">
        <v>25</v>
      </c>
      <c r="C1200" s="1"/>
      <c r="D1200" s="1" t="s">
        <v>26</v>
      </c>
      <c r="E1200" s="1"/>
      <c r="F1200" s="1" t="b">
        <v>1</v>
      </c>
      <c r="G1200" s="2" t="s">
        <v>27</v>
      </c>
      <c r="H1200" s="3"/>
      <c r="I1200" s="4" t="s">
        <v>4572</v>
      </c>
      <c r="J1200" s="2" t="s">
        <v>4573</v>
      </c>
      <c r="K1200" s="5">
        <v>1.0</v>
      </c>
      <c r="L1200" s="2" t="s">
        <v>65</v>
      </c>
      <c r="M1200" s="6" t="b">
        <v>1</v>
      </c>
      <c r="N1200" s="2" t="s">
        <v>162</v>
      </c>
      <c r="O1200" s="2" t="s">
        <v>67</v>
      </c>
      <c r="P1200" s="2" t="s">
        <v>68</v>
      </c>
      <c r="Q1200" s="2" t="s">
        <v>69</v>
      </c>
      <c r="R1200" s="2" t="s">
        <v>35</v>
      </c>
      <c r="S1200" s="2" t="s">
        <v>4574</v>
      </c>
      <c r="T1200" s="2" t="s">
        <v>112</v>
      </c>
      <c r="U1200" s="2" t="s">
        <v>38</v>
      </c>
      <c r="V1200" s="2" t="s">
        <v>39</v>
      </c>
      <c r="W1200" s="2" t="s">
        <v>4575</v>
      </c>
      <c r="X1200" s="2" t="s">
        <v>165</v>
      </c>
      <c r="Y1200" s="2" t="s">
        <v>166</v>
      </c>
    </row>
    <row r="1201">
      <c r="A1201" s="1" t="b">
        <v>0</v>
      </c>
      <c r="B1201" s="1" t="s">
        <v>25</v>
      </c>
      <c r="C1201" s="1"/>
      <c r="D1201" s="1" t="s">
        <v>26</v>
      </c>
      <c r="E1201" s="1"/>
      <c r="F1201" s="1" t="b">
        <v>1</v>
      </c>
      <c r="G1201" s="2" t="s">
        <v>27</v>
      </c>
      <c r="H1201" s="3"/>
      <c r="I1201" s="4" t="s">
        <v>4576</v>
      </c>
      <c r="J1201" s="2" t="s">
        <v>4577</v>
      </c>
      <c r="K1201" s="5">
        <v>1.0</v>
      </c>
      <c r="L1201" s="2" t="s">
        <v>65</v>
      </c>
      <c r="M1201" s="6" t="b">
        <v>1</v>
      </c>
      <c r="N1201" s="2" t="s">
        <v>162</v>
      </c>
      <c r="O1201" s="2" t="s">
        <v>67</v>
      </c>
      <c r="P1201" s="2" t="s">
        <v>68</v>
      </c>
      <c r="Q1201" s="2" t="s">
        <v>69</v>
      </c>
      <c r="R1201" s="2" t="s">
        <v>35</v>
      </c>
      <c r="S1201" s="2" t="s">
        <v>4578</v>
      </c>
      <c r="T1201" s="2" t="s">
        <v>112</v>
      </c>
      <c r="U1201" s="2" t="s">
        <v>38</v>
      </c>
      <c r="V1201" s="2" t="s">
        <v>39</v>
      </c>
      <c r="W1201" s="2" t="s">
        <v>4579</v>
      </c>
      <c r="X1201" s="2" t="s">
        <v>165</v>
      </c>
      <c r="Y1201" s="2" t="s">
        <v>166</v>
      </c>
    </row>
    <row r="1202">
      <c r="A1202" s="1" t="b">
        <v>0</v>
      </c>
      <c r="B1202" s="1" t="s">
        <v>25</v>
      </c>
      <c r="C1202" s="1"/>
      <c r="D1202" s="1" t="s">
        <v>26</v>
      </c>
      <c r="E1202" s="1"/>
      <c r="F1202" s="1" t="b">
        <v>1</v>
      </c>
      <c r="G1202" s="2" t="s">
        <v>27</v>
      </c>
      <c r="H1202" s="3"/>
      <c r="I1202" s="4" t="s">
        <v>4580</v>
      </c>
      <c r="J1202" s="2" t="s">
        <v>4581</v>
      </c>
      <c r="K1202" s="5">
        <v>1.0</v>
      </c>
      <c r="L1202" s="2" t="s">
        <v>65</v>
      </c>
      <c r="M1202" s="6" t="b">
        <v>1</v>
      </c>
      <c r="N1202" s="2" t="s">
        <v>233</v>
      </c>
      <c r="O1202" s="2" t="s">
        <v>67</v>
      </c>
      <c r="P1202" s="2" t="s">
        <v>68</v>
      </c>
      <c r="Q1202" s="2" t="s">
        <v>69</v>
      </c>
      <c r="R1202" s="2" t="s">
        <v>4582</v>
      </c>
      <c r="S1202" s="2" t="s">
        <v>4583</v>
      </c>
      <c r="T1202" s="7"/>
      <c r="U1202" s="2" t="s">
        <v>38</v>
      </c>
      <c r="V1202" s="2" t="s">
        <v>39</v>
      </c>
      <c r="W1202" s="2" t="s">
        <v>4584</v>
      </c>
      <c r="X1202" s="2" t="s">
        <v>237</v>
      </c>
      <c r="Y1202" s="2" t="s">
        <v>73</v>
      </c>
    </row>
    <row r="1203">
      <c r="A1203" s="1" t="b">
        <v>0</v>
      </c>
      <c r="B1203" s="1" t="s">
        <v>25</v>
      </c>
      <c r="C1203" s="1"/>
      <c r="D1203" s="1" t="s">
        <v>26</v>
      </c>
      <c r="E1203" s="1"/>
      <c r="F1203" s="1" t="b">
        <v>1</v>
      </c>
      <c r="G1203" s="2" t="s">
        <v>27</v>
      </c>
      <c r="H1203" s="3"/>
      <c r="I1203" s="4" t="s">
        <v>4585</v>
      </c>
      <c r="J1203" s="2" t="s">
        <v>4586</v>
      </c>
      <c r="K1203" s="5">
        <v>1.0</v>
      </c>
      <c r="L1203" s="2" t="s">
        <v>65</v>
      </c>
      <c r="M1203" s="6" t="b">
        <v>1</v>
      </c>
      <c r="N1203" s="2" t="s">
        <v>162</v>
      </c>
      <c r="O1203" s="2" t="s">
        <v>67</v>
      </c>
      <c r="P1203" s="2" t="s">
        <v>68</v>
      </c>
      <c r="Q1203" s="2" t="s">
        <v>69</v>
      </c>
      <c r="R1203" s="2" t="s">
        <v>35</v>
      </c>
      <c r="S1203" s="2" t="s">
        <v>4587</v>
      </c>
      <c r="T1203" s="2" t="s">
        <v>112</v>
      </c>
      <c r="U1203" s="2" t="s">
        <v>38</v>
      </c>
      <c r="V1203" s="2" t="s">
        <v>39</v>
      </c>
      <c r="W1203" s="2" t="s">
        <v>4588</v>
      </c>
      <c r="X1203" s="2" t="s">
        <v>165</v>
      </c>
      <c r="Y1203" s="2" t="s">
        <v>166</v>
      </c>
    </row>
    <row r="1204">
      <c r="A1204" s="1" t="b">
        <v>0</v>
      </c>
      <c r="B1204" s="1" t="s">
        <v>104</v>
      </c>
      <c r="C1204" s="1"/>
      <c r="D1204" s="1"/>
      <c r="E1204" s="1"/>
      <c r="F1204" s="1"/>
      <c r="G1204" s="2" t="s">
        <v>27</v>
      </c>
      <c r="H1204" s="3"/>
      <c r="I1204" s="4" t="s">
        <v>4589</v>
      </c>
      <c r="J1204" s="2" t="s">
        <v>4590</v>
      </c>
      <c r="K1204" s="5">
        <v>1.0</v>
      </c>
      <c r="L1204" s="2" t="s">
        <v>30</v>
      </c>
      <c r="M1204" s="6" t="b">
        <v>1</v>
      </c>
      <c r="N1204" s="2" t="s">
        <v>317</v>
      </c>
      <c r="O1204" s="2" t="s">
        <v>318</v>
      </c>
      <c r="P1204" s="2" t="s">
        <v>109</v>
      </c>
      <c r="Q1204" s="2" t="s">
        <v>319</v>
      </c>
      <c r="R1204" s="2" t="s">
        <v>35</v>
      </c>
      <c r="S1204" s="2" t="s">
        <v>4591</v>
      </c>
      <c r="T1204" s="2" t="s">
        <v>321</v>
      </c>
      <c r="U1204" s="2" t="s">
        <v>322</v>
      </c>
      <c r="V1204" s="2" t="s">
        <v>323</v>
      </c>
      <c r="W1204" s="2" t="s">
        <v>4592</v>
      </c>
      <c r="X1204" s="2" t="s">
        <v>325</v>
      </c>
      <c r="Y1204" s="2" t="s">
        <v>326</v>
      </c>
    </row>
    <row r="1205">
      <c r="A1205" s="1" t="b">
        <v>0</v>
      </c>
      <c r="B1205" s="1" t="s">
        <v>104</v>
      </c>
      <c r="C1205" s="1"/>
      <c r="D1205" s="1"/>
      <c r="E1205" s="1"/>
      <c r="F1205" s="1"/>
      <c r="G1205" s="2" t="s">
        <v>27</v>
      </c>
      <c r="H1205" s="3"/>
      <c r="I1205" s="4" t="s">
        <v>4593</v>
      </c>
      <c r="J1205" s="2" t="s">
        <v>4594</v>
      </c>
      <c r="K1205" s="5">
        <v>1.0</v>
      </c>
      <c r="L1205" s="2" t="s">
        <v>30</v>
      </c>
      <c r="M1205" s="6" t="b">
        <v>1</v>
      </c>
      <c r="N1205" s="2" t="s">
        <v>317</v>
      </c>
      <c r="O1205" s="2" t="s">
        <v>318</v>
      </c>
      <c r="P1205" s="2" t="s">
        <v>109</v>
      </c>
      <c r="Q1205" s="2" t="s">
        <v>319</v>
      </c>
      <c r="R1205" s="2" t="s">
        <v>35</v>
      </c>
      <c r="S1205" s="2" t="s">
        <v>4595</v>
      </c>
      <c r="T1205" s="2" t="s">
        <v>321</v>
      </c>
      <c r="U1205" s="2" t="s">
        <v>322</v>
      </c>
      <c r="V1205" s="2" t="s">
        <v>323</v>
      </c>
      <c r="W1205" s="2" t="s">
        <v>4592</v>
      </c>
      <c r="X1205" s="2" t="s">
        <v>325</v>
      </c>
      <c r="Y1205" s="2" t="s">
        <v>326</v>
      </c>
    </row>
    <row r="1206">
      <c r="A1206" s="1" t="b">
        <v>0</v>
      </c>
      <c r="B1206" s="1"/>
      <c r="C1206" s="1"/>
      <c r="D1206" s="1"/>
      <c r="E1206" s="1" t="s">
        <v>43</v>
      </c>
      <c r="F1206" s="1"/>
      <c r="G1206" s="2" t="s">
        <v>27</v>
      </c>
      <c r="H1206" s="3"/>
      <c r="I1206" s="4" t="s">
        <v>4596</v>
      </c>
      <c r="J1206" s="2" t="s">
        <v>4597</v>
      </c>
      <c r="K1206" s="5">
        <v>1.0</v>
      </c>
      <c r="L1206" s="2" t="s">
        <v>248</v>
      </c>
      <c r="M1206" s="6" t="b">
        <v>1</v>
      </c>
      <c r="N1206" s="2" t="s">
        <v>4598</v>
      </c>
      <c r="O1206" s="2" t="s">
        <v>4599</v>
      </c>
      <c r="P1206" s="2" t="s">
        <v>4600</v>
      </c>
      <c r="Q1206" s="2" t="s">
        <v>431</v>
      </c>
      <c r="R1206" s="2" t="s">
        <v>35</v>
      </c>
      <c r="S1206" s="2" t="s">
        <v>4601</v>
      </c>
      <c r="T1206" s="2" t="s">
        <v>112</v>
      </c>
      <c r="U1206" s="2" t="s">
        <v>2876</v>
      </c>
      <c r="V1206" s="2" t="s">
        <v>43</v>
      </c>
      <c r="W1206" s="2" t="s">
        <v>4602</v>
      </c>
      <c r="X1206" s="2" t="s">
        <v>4603</v>
      </c>
      <c r="Y1206" s="2" t="s">
        <v>4604</v>
      </c>
    </row>
    <row r="1207">
      <c r="A1207" s="1" t="b">
        <v>0</v>
      </c>
      <c r="B1207" s="1"/>
      <c r="C1207" s="1"/>
      <c r="D1207" s="1"/>
      <c r="E1207" s="1" t="s">
        <v>43</v>
      </c>
      <c r="F1207" s="1"/>
      <c r="G1207" s="2" t="s">
        <v>27</v>
      </c>
      <c r="H1207" s="3"/>
      <c r="I1207" s="4" t="s">
        <v>4605</v>
      </c>
      <c r="J1207" s="2" t="s">
        <v>4606</v>
      </c>
      <c r="K1207" s="5">
        <v>1.0</v>
      </c>
      <c r="L1207" s="2" t="s">
        <v>248</v>
      </c>
      <c r="M1207" s="6" t="b">
        <v>1</v>
      </c>
      <c r="N1207" s="2" t="s">
        <v>4607</v>
      </c>
      <c r="O1207" s="2" t="s">
        <v>4599</v>
      </c>
      <c r="P1207" s="2" t="s">
        <v>4600</v>
      </c>
      <c r="Q1207" s="2" t="s">
        <v>431</v>
      </c>
      <c r="R1207" s="2" t="s">
        <v>35</v>
      </c>
      <c r="S1207" s="2" t="s">
        <v>4601</v>
      </c>
      <c r="T1207" s="2" t="s">
        <v>112</v>
      </c>
      <c r="U1207" s="2" t="s">
        <v>2876</v>
      </c>
      <c r="V1207" s="2" t="s">
        <v>43</v>
      </c>
      <c r="W1207" s="2" t="s">
        <v>4602</v>
      </c>
      <c r="X1207" s="2" t="s">
        <v>4608</v>
      </c>
      <c r="Y1207" s="2" t="s">
        <v>4609</v>
      </c>
    </row>
    <row r="1208">
      <c r="A1208" s="1" t="b">
        <v>0</v>
      </c>
      <c r="B1208" s="1"/>
      <c r="C1208" s="1"/>
      <c r="D1208" s="1"/>
      <c r="E1208" s="1"/>
      <c r="F1208" s="1"/>
      <c r="G1208" s="2" t="s">
        <v>27</v>
      </c>
      <c r="H1208" s="3"/>
      <c r="I1208" s="4" t="s">
        <v>4610</v>
      </c>
      <c r="J1208" s="2" t="s">
        <v>4611</v>
      </c>
      <c r="K1208" s="5">
        <v>1.0</v>
      </c>
      <c r="L1208" s="2" t="s">
        <v>84</v>
      </c>
      <c r="M1208" s="6" t="b">
        <v>1</v>
      </c>
      <c r="N1208" s="2" t="s">
        <v>200</v>
      </c>
      <c r="O1208" s="2" t="s">
        <v>32</v>
      </c>
      <c r="P1208" s="2" t="s">
        <v>33</v>
      </c>
      <c r="Q1208" s="2" t="s">
        <v>86</v>
      </c>
      <c r="R1208" s="2" t="s">
        <v>35</v>
      </c>
      <c r="S1208" s="2" t="s">
        <v>4612</v>
      </c>
      <c r="T1208" s="2" t="s">
        <v>37</v>
      </c>
      <c r="U1208" s="2" t="s">
        <v>38</v>
      </c>
      <c r="V1208" s="2" t="s">
        <v>78</v>
      </c>
      <c r="W1208" s="2" t="s">
        <v>4613</v>
      </c>
      <c r="X1208" s="2" t="s">
        <v>203</v>
      </c>
      <c r="Y1208" s="2" t="s">
        <v>173</v>
      </c>
    </row>
    <row r="1209">
      <c r="A1209" s="1" t="b">
        <v>0</v>
      </c>
      <c r="B1209" s="1" t="s">
        <v>25</v>
      </c>
      <c r="C1209" s="1"/>
      <c r="D1209" s="1" t="s">
        <v>26</v>
      </c>
      <c r="E1209" s="1"/>
      <c r="F1209" s="1" t="b">
        <v>1</v>
      </c>
      <c r="G1209" s="2" t="s">
        <v>27</v>
      </c>
      <c r="H1209" s="3"/>
      <c r="I1209" s="4" t="s">
        <v>4614</v>
      </c>
      <c r="J1209" s="2" t="s">
        <v>4615</v>
      </c>
      <c r="K1209" s="5">
        <v>1.0</v>
      </c>
      <c r="L1209" s="2" t="s">
        <v>65</v>
      </c>
      <c r="M1209" s="6" t="b">
        <v>1</v>
      </c>
      <c r="N1209" s="2" t="s">
        <v>233</v>
      </c>
      <c r="O1209" s="2" t="s">
        <v>67</v>
      </c>
      <c r="P1209" s="2" t="s">
        <v>68</v>
      </c>
      <c r="Q1209" s="2" t="s">
        <v>69</v>
      </c>
      <c r="R1209" s="2" t="s">
        <v>4616</v>
      </c>
      <c r="S1209" s="2" t="s">
        <v>4617</v>
      </c>
      <c r="T1209" s="7"/>
      <c r="U1209" s="2" t="s">
        <v>38</v>
      </c>
      <c r="V1209" s="2" t="s">
        <v>39</v>
      </c>
      <c r="W1209" s="2" t="s">
        <v>4618</v>
      </c>
      <c r="X1209" s="2" t="s">
        <v>237</v>
      </c>
      <c r="Y1209" s="2" t="s">
        <v>73</v>
      </c>
    </row>
    <row r="1210">
      <c r="A1210" s="1" t="b">
        <v>0</v>
      </c>
      <c r="B1210" s="1" t="s">
        <v>25</v>
      </c>
      <c r="C1210" s="1"/>
      <c r="D1210" s="1" t="s">
        <v>26</v>
      </c>
      <c r="E1210" s="1"/>
      <c r="F1210" s="1" t="b">
        <v>1</v>
      </c>
      <c r="G1210" s="2" t="s">
        <v>27</v>
      </c>
      <c r="H1210" s="3"/>
      <c r="I1210" s="4" t="s">
        <v>4619</v>
      </c>
      <c r="J1210" s="2" t="s">
        <v>4620</v>
      </c>
      <c r="K1210" s="5">
        <v>1.0</v>
      </c>
      <c r="L1210" s="2" t="s">
        <v>65</v>
      </c>
      <c r="M1210" s="6" t="b">
        <v>1</v>
      </c>
      <c r="N1210" s="2" t="s">
        <v>233</v>
      </c>
      <c r="O1210" s="2" t="s">
        <v>67</v>
      </c>
      <c r="P1210" s="2" t="s">
        <v>68</v>
      </c>
      <c r="Q1210" s="2" t="s">
        <v>69</v>
      </c>
      <c r="R1210" s="2" t="s">
        <v>4621</v>
      </c>
      <c r="S1210" s="2" t="s">
        <v>4622</v>
      </c>
      <c r="T1210" s="7"/>
      <c r="U1210" s="2" t="s">
        <v>38</v>
      </c>
      <c r="V1210" s="2" t="s">
        <v>39</v>
      </c>
      <c r="W1210" s="2" t="s">
        <v>4623</v>
      </c>
      <c r="X1210" s="2" t="s">
        <v>237</v>
      </c>
      <c r="Y1210" s="2" t="s">
        <v>73</v>
      </c>
    </row>
    <row r="1211">
      <c r="A1211" s="1" t="b">
        <v>0</v>
      </c>
      <c r="B1211" s="1" t="s">
        <v>25</v>
      </c>
      <c r="C1211" s="1"/>
      <c r="D1211" s="1" t="s">
        <v>141</v>
      </c>
      <c r="E1211" s="1"/>
      <c r="F1211" s="1" t="b">
        <v>1</v>
      </c>
      <c r="G1211" s="2" t="s">
        <v>27</v>
      </c>
      <c r="H1211" s="3"/>
      <c r="I1211" s="4" t="s">
        <v>4624</v>
      </c>
      <c r="J1211" s="2" t="s">
        <v>4625</v>
      </c>
      <c r="K1211" s="5">
        <v>1.0</v>
      </c>
      <c r="L1211" s="2" t="s">
        <v>65</v>
      </c>
      <c r="M1211" s="6" t="b">
        <v>1</v>
      </c>
      <c r="N1211" s="2" t="s">
        <v>76</v>
      </c>
      <c r="O1211" s="2" t="s">
        <v>67</v>
      </c>
      <c r="P1211" s="2" t="s">
        <v>68</v>
      </c>
      <c r="Q1211" s="2" t="s">
        <v>69</v>
      </c>
      <c r="R1211" s="2" t="s">
        <v>35</v>
      </c>
      <c r="S1211" s="2" t="s">
        <v>4626</v>
      </c>
      <c r="T1211" s="2" t="s">
        <v>37</v>
      </c>
      <c r="U1211" s="2" t="s">
        <v>38</v>
      </c>
      <c r="V1211" s="2" t="s">
        <v>146</v>
      </c>
      <c r="W1211" s="2" t="s">
        <v>4627</v>
      </c>
      <c r="X1211" s="2" t="s">
        <v>80</v>
      </c>
      <c r="Y1211" s="2" t="s">
        <v>81</v>
      </c>
    </row>
    <row r="1212">
      <c r="A1212" s="1" t="b">
        <v>0</v>
      </c>
      <c r="B1212" s="1" t="s">
        <v>25</v>
      </c>
      <c r="C1212" s="1"/>
      <c r="D1212" s="1" t="s">
        <v>26</v>
      </c>
      <c r="E1212" s="1"/>
      <c r="F1212" s="1" t="b">
        <v>1</v>
      </c>
      <c r="G1212" s="2" t="s">
        <v>27</v>
      </c>
      <c r="H1212" s="3"/>
      <c r="I1212" s="4" t="s">
        <v>4628</v>
      </c>
      <c r="J1212" s="2" t="s">
        <v>4629</v>
      </c>
      <c r="K1212" s="5">
        <v>1.0</v>
      </c>
      <c r="L1212" s="2" t="s">
        <v>30</v>
      </c>
      <c r="M1212" s="6" t="b">
        <v>1</v>
      </c>
      <c r="N1212" s="2" t="s">
        <v>3158</v>
      </c>
      <c r="O1212" s="2" t="s">
        <v>67</v>
      </c>
      <c r="P1212" s="2" t="s">
        <v>68</v>
      </c>
      <c r="Q1212" s="2" t="s">
        <v>34</v>
      </c>
      <c r="R1212" s="2" t="s">
        <v>35</v>
      </c>
      <c r="S1212" s="2" t="s">
        <v>4630</v>
      </c>
      <c r="T1212" s="2" t="s">
        <v>37</v>
      </c>
      <c r="U1212" s="2" t="s">
        <v>38</v>
      </c>
      <c r="V1212" s="2" t="s">
        <v>39</v>
      </c>
      <c r="W1212" s="2" t="s">
        <v>4631</v>
      </c>
      <c r="X1212" s="2" t="s">
        <v>3161</v>
      </c>
      <c r="Y1212" s="2" t="s">
        <v>81</v>
      </c>
    </row>
    <row r="1213">
      <c r="A1213" s="1" t="b">
        <v>0</v>
      </c>
      <c r="B1213" s="1" t="s">
        <v>25</v>
      </c>
      <c r="C1213" s="1"/>
      <c r="D1213" s="1" t="s">
        <v>26</v>
      </c>
      <c r="E1213" s="1"/>
      <c r="F1213" s="1" t="b">
        <v>1</v>
      </c>
      <c r="G1213" s="2" t="s">
        <v>27</v>
      </c>
      <c r="H1213" s="3"/>
      <c r="I1213" s="4" t="s">
        <v>4632</v>
      </c>
      <c r="J1213" s="2" t="s">
        <v>4633</v>
      </c>
      <c r="K1213" s="5">
        <v>1.0</v>
      </c>
      <c r="L1213" s="2" t="s">
        <v>30</v>
      </c>
      <c r="M1213" s="6" t="b">
        <v>1</v>
      </c>
      <c r="N1213" s="2" t="s">
        <v>3219</v>
      </c>
      <c r="O1213" s="2" t="s">
        <v>67</v>
      </c>
      <c r="P1213" s="2" t="s">
        <v>68</v>
      </c>
      <c r="Q1213" s="2" t="s">
        <v>34</v>
      </c>
      <c r="R1213" s="2" t="s">
        <v>35</v>
      </c>
      <c r="S1213" s="2" t="s">
        <v>4634</v>
      </c>
      <c r="T1213" s="2" t="s">
        <v>37</v>
      </c>
      <c r="U1213" s="2" t="s">
        <v>38</v>
      </c>
      <c r="V1213" s="2" t="s">
        <v>39</v>
      </c>
      <c r="W1213" s="2" t="s">
        <v>4635</v>
      </c>
      <c r="X1213" s="2" t="s">
        <v>3222</v>
      </c>
      <c r="Y1213" s="2" t="s">
        <v>81</v>
      </c>
    </row>
    <row r="1214">
      <c r="A1214" s="1" t="b">
        <v>0</v>
      </c>
      <c r="B1214" s="1" t="s">
        <v>25</v>
      </c>
      <c r="C1214" s="1"/>
      <c r="D1214" s="1" t="s">
        <v>26</v>
      </c>
      <c r="E1214" s="1"/>
      <c r="F1214" s="1" t="b">
        <v>1</v>
      </c>
      <c r="G1214" s="2" t="s">
        <v>27</v>
      </c>
      <c r="H1214" s="3"/>
      <c r="I1214" s="4" t="s">
        <v>4636</v>
      </c>
      <c r="J1214" s="2" t="s">
        <v>4637</v>
      </c>
      <c r="K1214" s="5">
        <v>1.0</v>
      </c>
      <c r="L1214" s="2" t="s">
        <v>30</v>
      </c>
      <c r="M1214" s="6" t="b">
        <v>1</v>
      </c>
      <c r="N1214" s="2" t="s">
        <v>3219</v>
      </c>
      <c r="O1214" s="2" t="s">
        <v>67</v>
      </c>
      <c r="P1214" s="2" t="s">
        <v>68</v>
      </c>
      <c r="Q1214" s="2" t="s">
        <v>34</v>
      </c>
      <c r="R1214" s="2" t="s">
        <v>35</v>
      </c>
      <c r="S1214" s="2" t="s">
        <v>4638</v>
      </c>
      <c r="T1214" s="2" t="s">
        <v>37</v>
      </c>
      <c r="U1214" s="2" t="s">
        <v>38</v>
      </c>
      <c r="V1214" s="2" t="s">
        <v>39</v>
      </c>
      <c r="W1214" s="2" t="s">
        <v>4639</v>
      </c>
      <c r="X1214" s="2" t="s">
        <v>3222</v>
      </c>
      <c r="Y1214" s="2" t="s">
        <v>81</v>
      </c>
    </row>
    <row r="1215">
      <c r="A1215" s="1" t="b">
        <v>0</v>
      </c>
      <c r="B1215" s="1" t="s">
        <v>25</v>
      </c>
      <c r="C1215" s="1"/>
      <c r="D1215" s="1" t="s">
        <v>141</v>
      </c>
      <c r="E1215" s="1"/>
      <c r="F1215" s="1"/>
      <c r="G1215" s="2" t="s">
        <v>27</v>
      </c>
      <c r="H1215" s="3"/>
      <c r="I1215" s="4" t="s">
        <v>4640</v>
      </c>
      <c r="J1215" s="2" t="s">
        <v>4641</v>
      </c>
      <c r="K1215" s="5">
        <v>1.0</v>
      </c>
      <c r="L1215" s="2" t="s">
        <v>30</v>
      </c>
      <c r="M1215" s="6" t="b">
        <v>1</v>
      </c>
      <c r="N1215" s="2" t="s">
        <v>3774</v>
      </c>
      <c r="O1215" s="2" t="s">
        <v>32</v>
      </c>
      <c r="P1215" s="2" t="s">
        <v>33</v>
      </c>
      <c r="Q1215" s="2" t="s">
        <v>34</v>
      </c>
      <c r="R1215" s="2" t="s">
        <v>35</v>
      </c>
      <c r="S1215" s="2" t="s">
        <v>4642</v>
      </c>
      <c r="T1215" s="2" t="s">
        <v>37</v>
      </c>
      <c r="U1215" s="2" t="s">
        <v>38</v>
      </c>
      <c r="V1215" s="2" t="s">
        <v>146</v>
      </c>
      <c r="W1215" s="2" t="s">
        <v>4643</v>
      </c>
      <c r="X1215" s="2" t="s">
        <v>3777</v>
      </c>
      <c r="Y1215" s="2" t="s">
        <v>42</v>
      </c>
    </row>
    <row r="1216">
      <c r="A1216" s="1" t="b">
        <v>0</v>
      </c>
      <c r="B1216" s="1" t="s">
        <v>25</v>
      </c>
      <c r="C1216" s="1"/>
      <c r="D1216" s="1" t="s">
        <v>141</v>
      </c>
      <c r="E1216" s="1"/>
      <c r="F1216" s="1" t="b">
        <v>1</v>
      </c>
      <c r="G1216" s="2" t="s">
        <v>27</v>
      </c>
      <c r="H1216" s="3"/>
      <c r="I1216" s="4" t="s">
        <v>4644</v>
      </c>
      <c r="J1216" s="2" t="s">
        <v>4645</v>
      </c>
      <c r="K1216" s="5">
        <v>1.0</v>
      </c>
      <c r="L1216" s="2" t="s">
        <v>30</v>
      </c>
      <c r="M1216" s="6" t="b">
        <v>1</v>
      </c>
      <c r="N1216" s="2" t="s">
        <v>3158</v>
      </c>
      <c r="O1216" s="2" t="s">
        <v>67</v>
      </c>
      <c r="P1216" s="2" t="s">
        <v>68</v>
      </c>
      <c r="Q1216" s="2" t="s">
        <v>34</v>
      </c>
      <c r="R1216" s="2" t="s">
        <v>35</v>
      </c>
      <c r="S1216" s="2" t="s">
        <v>4646</v>
      </c>
      <c r="T1216" s="2" t="s">
        <v>37</v>
      </c>
      <c r="U1216" s="2" t="s">
        <v>38</v>
      </c>
      <c r="V1216" s="2" t="s">
        <v>146</v>
      </c>
      <c r="W1216" s="2" t="s">
        <v>4647</v>
      </c>
      <c r="X1216" s="2" t="s">
        <v>3161</v>
      </c>
      <c r="Y1216" s="2" t="s">
        <v>81</v>
      </c>
    </row>
    <row r="1217">
      <c r="A1217" s="1" t="b">
        <v>0</v>
      </c>
      <c r="B1217" s="1"/>
      <c r="C1217" s="1"/>
      <c r="D1217" s="1"/>
      <c r="E1217" s="1"/>
      <c r="F1217" s="1"/>
      <c r="G1217" s="2" t="s">
        <v>27</v>
      </c>
      <c r="H1217" s="3"/>
      <c r="I1217" s="4" t="s">
        <v>4648</v>
      </c>
      <c r="J1217" s="2" t="s">
        <v>4649</v>
      </c>
      <c r="K1217" s="5">
        <v>1.0</v>
      </c>
      <c r="L1217" s="2" t="s">
        <v>30</v>
      </c>
      <c r="M1217" s="6" t="b">
        <v>1</v>
      </c>
      <c r="N1217" s="2" t="s">
        <v>190</v>
      </c>
      <c r="O1217" s="2" t="s">
        <v>67</v>
      </c>
      <c r="P1217" s="2" t="s">
        <v>33</v>
      </c>
      <c r="Q1217" s="2" t="s">
        <v>34</v>
      </c>
      <c r="R1217" s="2" t="s">
        <v>35</v>
      </c>
      <c r="S1217" s="2" t="s">
        <v>4650</v>
      </c>
      <c r="T1217" s="2" t="s">
        <v>37</v>
      </c>
      <c r="U1217" s="2" t="s">
        <v>38</v>
      </c>
      <c r="V1217" s="2" t="s">
        <v>112</v>
      </c>
      <c r="W1217" s="2" t="s">
        <v>4651</v>
      </c>
      <c r="X1217" s="2" t="s">
        <v>193</v>
      </c>
      <c r="Y1217" s="2" t="s">
        <v>42</v>
      </c>
    </row>
    <row r="1218">
      <c r="A1218" s="1" t="b">
        <v>0</v>
      </c>
      <c r="B1218" s="1"/>
      <c r="C1218" s="1" t="s">
        <v>243</v>
      </c>
      <c r="D1218" s="1"/>
      <c r="E1218" s="1" t="s">
        <v>244</v>
      </c>
      <c r="F1218" s="1"/>
      <c r="G1218" s="2" t="s">
        <v>245</v>
      </c>
      <c r="H1218" s="5">
        <v>1.0</v>
      </c>
      <c r="I1218" s="4" t="s">
        <v>4652</v>
      </c>
      <c r="J1218" s="2" t="s">
        <v>4653</v>
      </c>
      <c r="K1218" s="5">
        <v>1.0</v>
      </c>
      <c r="L1218" s="2" t="s">
        <v>248</v>
      </c>
      <c r="M1218" s="6" t="b">
        <v>1</v>
      </c>
      <c r="N1218" s="2" t="s">
        <v>3258</v>
      </c>
      <c r="O1218" s="2" t="s">
        <v>250</v>
      </c>
      <c r="P1218" s="2" t="s">
        <v>49</v>
      </c>
      <c r="Q1218" s="2" t="s">
        <v>251</v>
      </c>
      <c r="R1218" s="2" t="s">
        <v>252</v>
      </c>
      <c r="S1218" s="5">
        <v>1.001422905E9</v>
      </c>
      <c r="T1218" s="2" t="s">
        <v>3259</v>
      </c>
      <c r="U1218" s="2" t="s">
        <v>253</v>
      </c>
      <c r="V1218" s="2" t="s">
        <v>254</v>
      </c>
      <c r="W1218" s="2" t="s">
        <v>4654</v>
      </c>
      <c r="X1218" s="2" t="s">
        <v>3261</v>
      </c>
      <c r="Y1218" s="2" t="s">
        <v>3262</v>
      </c>
    </row>
    <row r="1219">
      <c r="A1219" s="1" t="b">
        <v>0</v>
      </c>
      <c r="B1219" s="1"/>
      <c r="C1219" s="1" t="s">
        <v>243</v>
      </c>
      <c r="D1219" s="1"/>
      <c r="E1219" s="1" t="s">
        <v>244</v>
      </c>
      <c r="F1219" s="1"/>
      <c r="G1219" s="2" t="s">
        <v>245</v>
      </c>
      <c r="H1219" s="5">
        <v>1.0</v>
      </c>
      <c r="I1219" s="4" t="s">
        <v>4655</v>
      </c>
      <c r="J1219" s="2" t="s">
        <v>4656</v>
      </c>
      <c r="K1219" s="5">
        <v>1.0</v>
      </c>
      <c r="L1219" s="2" t="s">
        <v>248</v>
      </c>
      <c r="M1219" s="6" t="b">
        <v>1</v>
      </c>
      <c r="N1219" s="2" t="s">
        <v>3258</v>
      </c>
      <c r="O1219" s="2" t="s">
        <v>250</v>
      </c>
      <c r="P1219" s="2" t="s">
        <v>49</v>
      </c>
      <c r="Q1219" s="2" t="s">
        <v>251</v>
      </c>
      <c r="R1219" s="2" t="s">
        <v>252</v>
      </c>
      <c r="S1219" s="5">
        <v>1.001425139E9</v>
      </c>
      <c r="T1219" s="2" t="s">
        <v>3259</v>
      </c>
      <c r="U1219" s="2" t="s">
        <v>253</v>
      </c>
      <c r="V1219" s="2" t="s">
        <v>254</v>
      </c>
      <c r="W1219" s="2" t="s">
        <v>4654</v>
      </c>
      <c r="X1219" s="2" t="s">
        <v>3261</v>
      </c>
      <c r="Y1219" s="2" t="s">
        <v>3262</v>
      </c>
    </row>
    <row r="1220">
      <c r="A1220" s="1" t="b">
        <v>0</v>
      </c>
      <c r="B1220" s="1"/>
      <c r="C1220" s="1" t="s">
        <v>243</v>
      </c>
      <c r="D1220" s="1"/>
      <c r="E1220" s="1" t="s">
        <v>244</v>
      </c>
      <c r="F1220" s="1"/>
      <c r="G1220" s="2" t="s">
        <v>245</v>
      </c>
      <c r="H1220" s="5">
        <v>1.0</v>
      </c>
      <c r="I1220" s="4" t="s">
        <v>4657</v>
      </c>
      <c r="J1220" s="2" t="s">
        <v>4658</v>
      </c>
      <c r="K1220" s="5">
        <v>1.0</v>
      </c>
      <c r="L1220" s="2" t="s">
        <v>248</v>
      </c>
      <c r="M1220" s="6" t="b">
        <v>1</v>
      </c>
      <c r="N1220" s="2" t="s">
        <v>3258</v>
      </c>
      <c r="O1220" s="2" t="s">
        <v>250</v>
      </c>
      <c r="P1220" s="2" t="s">
        <v>49</v>
      </c>
      <c r="Q1220" s="2" t="s">
        <v>251</v>
      </c>
      <c r="R1220" s="2" t="s">
        <v>252</v>
      </c>
      <c r="S1220" s="5">
        <v>1.001462085E9</v>
      </c>
      <c r="T1220" s="2" t="s">
        <v>3259</v>
      </c>
      <c r="U1220" s="2" t="s">
        <v>253</v>
      </c>
      <c r="V1220" s="2" t="s">
        <v>254</v>
      </c>
      <c r="W1220" s="2" t="s">
        <v>4654</v>
      </c>
      <c r="X1220" s="2" t="s">
        <v>3261</v>
      </c>
      <c r="Y1220" s="2" t="s">
        <v>3262</v>
      </c>
    </row>
    <row r="1221">
      <c r="A1221" s="1" t="b">
        <v>0</v>
      </c>
      <c r="B1221" s="1"/>
      <c r="C1221" s="1" t="s">
        <v>243</v>
      </c>
      <c r="D1221" s="1"/>
      <c r="E1221" s="1" t="s">
        <v>244</v>
      </c>
      <c r="F1221" s="1"/>
      <c r="G1221" s="2" t="s">
        <v>245</v>
      </c>
      <c r="H1221" s="5">
        <v>1.0</v>
      </c>
      <c r="I1221" s="4" t="s">
        <v>4659</v>
      </c>
      <c r="J1221" s="2" t="s">
        <v>4660</v>
      </c>
      <c r="K1221" s="5">
        <v>1.0</v>
      </c>
      <c r="L1221" s="2" t="s">
        <v>248</v>
      </c>
      <c r="M1221" s="6" t="b">
        <v>1</v>
      </c>
      <c r="N1221" s="2" t="s">
        <v>3258</v>
      </c>
      <c r="O1221" s="2" t="s">
        <v>250</v>
      </c>
      <c r="P1221" s="2" t="s">
        <v>49</v>
      </c>
      <c r="Q1221" s="2" t="s">
        <v>251</v>
      </c>
      <c r="R1221" s="2" t="s">
        <v>252</v>
      </c>
      <c r="S1221" s="5">
        <v>1.001478009E9</v>
      </c>
      <c r="T1221" s="2" t="s">
        <v>3259</v>
      </c>
      <c r="U1221" s="2" t="s">
        <v>253</v>
      </c>
      <c r="V1221" s="2" t="s">
        <v>254</v>
      </c>
      <c r="W1221" s="2" t="s">
        <v>4654</v>
      </c>
      <c r="X1221" s="2" t="s">
        <v>3261</v>
      </c>
      <c r="Y1221" s="2" t="s">
        <v>3262</v>
      </c>
    </row>
    <row r="1222">
      <c r="A1222" s="1" t="b">
        <v>0</v>
      </c>
      <c r="B1222" s="1"/>
      <c r="C1222" s="1" t="s">
        <v>243</v>
      </c>
      <c r="D1222" s="1"/>
      <c r="E1222" s="1" t="s">
        <v>244</v>
      </c>
      <c r="F1222" s="1"/>
      <c r="G1222" s="2" t="s">
        <v>245</v>
      </c>
      <c r="H1222" s="5">
        <v>1.0</v>
      </c>
      <c r="I1222" s="4" t="s">
        <v>4661</v>
      </c>
      <c r="J1222" s="2" t="s">
        <v>4662</v>
      </c>
      <c r="K1222" s="5">
        <v>1.0</v>
      </c>
      <c r="L1222" s="2" t="s">
        <v>248</v>
      </c>
      <c r="M1222" s="6" t="b">
        <v>1</v>
      </c>
      <c r="N1222" s="2" t="s">
        <v>3258</v>
      </c>
      <c r="O1222" s="2" t="s">
        <v>250</v>
      </c>
      <c r="P1222" s="2" t="s">
        <v>49</v>
      </c>
      <c r="Q1222" s="2" t="s">
        <v>251</v>
      </c>
      <c r="R1222" s="2" t="s">
        <v>252</v>
      </c>
      <c r="S1222" s="5">
        <v>1.001483877E9</v>
      </c>
      <c r="T1222" s="2" t="s">
        <v>3259</v>
      </c>
      <c r="U1222" s="2" t="s">
        <v>253</v>
      </c>
      <c r="V1222" s="2" t="s">
        <v>254</v>
      </c>
      <c r="W1222" s="2" t="s">
        <v>4654</v>
      </c>
      <c r="X1222" s="2" t="s">
        <v>3261</v>
      </c>
      <c r="Y1222" s="2" t="s">
        <v>3262</v>
      </c>
    </row>
    <row r="1223">
      <c r="A1223" s="1" t="b">
        <v>0</v>
      </c>
      <c r="B1223" s="1"/>
      <c r="C1223" s="1" t="s">
        <v>243</v>
      </c>
      <c r="D1223" s="1"/>
      <c r="E1223" s="1" t="s">
        <v>244</v>
      </c>
      <c r="F1223" s="1"/>
      <c r="G1223" s="2" t="s">
        <v>245</v>
      </c>
      <c r="H1223" s="5">
        <v>1.0</v>
      </c>
      <c r="I1223" s="4" t="s">
        <v>4663</v>
      </c>
      <c r="J1223" s="2" t="s">
        <v>4664</v>
      </c>
      <c r="K1223" s="5">
        <v>1.0</v>
      </c>
      <c r="L1223" s="2" t="s">
        <v>248</v>
      </c>
      <c r="M1223" s="6" t="b">
        <v>1</v>
      </c>
      <c r="N1223" s="2" t="s">
        <v>3258</v>
      </c>
      <c r="O1223" s="2" t="s">
        <v>250</v>
      </c>
      <c r="P1223" s="2" t="s">
        <v>49</v>
      </c>
      <c r="Q1223" s="2" t="s">
        <v>251</v>
      </c>
      <c r="R1223" s="2" t="s">
        <v>252</v>
      </c>
      <c r="S1223" s="5">
        <v>1.001497435E9</v>
      </c>
      <c r="T1223" s="2" t="s">
        <v>3259</v>
      </c>
      <c r="U1223" s="2" t="s">
        <v>253</v>
      </c>
      <c r="V1223" s="2" t="s">
        <v>254</v>
      </c>
      <c r="W1223" s="2" t="s">
        <v>4654</v>
      </c>
      <c r="X1223" s="2" t="s">
        <v>3261</v>
      </c>
      <c r="Y1223" s="2" t="s">
        <v>3262</v>
      </c>
    </row>
    <row r="1224">
      <c r="A1224" s="1" t="b">
        <v>0</v>
      </c>
      <c r="B1224" s="1"/>
      <c r="C1224" s="1" t="s">
        <v>243</v>
      </c>
      <c r="D1224" s="1"/>
      <c r="E1224" s="1" t="s">
        <v>244</v>
      </c>
      <c r="F1224" s="1"/>
      <c r="G1224" s="2" t="s">
        <v>245</v>
      </c>
      <c r="H1224" s="5">
        <v>1.0</v>
      </c>
      <c r="I1224" s="4" t="s">
        <v>4665</v>
      </c>
      <c r="J1224" s="2" t="s">
        <v>4666</v>
      </c>
      <c r="K1224" s="5">
        <v>1.0</v>
      </c>
      <c r="L1224" s="2" t="s">
        <v>248</v>
      </c>
      <c r="M1224" s="6" t="b">
        <v>1</v>
      </c>
      <c r="N1224" s="2" t="s">
        <v>3258</v>
      </c>
      <c r="O1224" s="2" t="s">
        <v>250</v>
      </c>
      <c r="P1224" s="2" t="s">
        <v>49</v>
      </c>
      <c r="Q1224" s="2" t="s">
        <v>251</v>
      </c>
      <c r="R1224" s="2" t="s">
        <v>252</v>
      </c>
      <c r="S1224" s="5">
        <v>1.00296225E9</v>
      </c>
      <c r="T1224" s="2" t="s">
        <v>3259</v>
      </c>
      <c r="U1224" s="2" t="s">
        <v>253</v>
      </c>
      <c r="V1224" s="2" t="s">
        <v>254</v>
      </c>
      <c r="W1224" s="2" t="s">
        <v>4654</v>
      </c>
      <c r="X1224" s="2" t="s">
        <v>3261</v>
      </c>
      <c r="Y1224" s="2" t="s">
        <v>3262</v>
      </c>
    </row>
    <row r="1225">
      <c r="A1225" s="1" t="b">
        <v>0</v>
      </c>
      <c r="B1225" s="1"/>
      <c r="C1225" s="1" t="s">
        <v>243</v>
      </c>
      <c r="D1225" s="1"/>
      <c r="E1225" s="1" t="s">
        <v>244</v>
      </c>
      <c r="F1225" s="1"/>
      <c r="G1225" s="2" t="s">
        <v>245</v>
      </c>
      <c r="H1225" s="5">
        <v>1.0</v>
      </c>
      <c r="I1225" s="4" t="s">
        <v>4667</v>
      </c>
      <c r="J1225" s="2" t="s">
        <v>4668</v>
      </c>
      <c r="K1225" s="5">
        <v>1.0</v>
      </c>
      <c r="L1225" s="2" t="s">
        <v>248</v>
      </c>
      <c r="M1225" s="6" t="b">
        <v>1</v>
      </c>
      <c r="N1225" s="2" t="s">
        <v>3258</v>
      </c>
      <c r="O1225" s="2" t="s">
        <v>250</v>
      </c>
      <c r="P1225" s="2" t="s">
        <v>49</v>
      </c>
      <c r="Q1225" s="2" t="s">
        <v>251</v>
      </c>
      <c r="R1225" s="2" t="s">
        <v>252</v>
      </c>
      <c r="S1225" s="5">
        <v>1.005032096E9</v>
      </c>
      <c r="T1225" s="2" t="s">
        <v>3259</v>
      </c>
      <c r="U1225" s="2" t="s">
        <v>253</v>
      </c>
      <c r="V1225" s="2" t="s">
        <v>254</v>
      </c>
      <c r="W1225" s="2" t="s">
        <v>4654</v>
      </c>
      <c r="X1225" s="2" t="s">
        <v>3261</v>
      </c>
      <c r="Y1225" s="2" t="s">
        <v>3262</v>
      </c>
    </row>
    <row r="1226">
      <c r="A1226" s="1" t="b">
        <v>0</v>
      </c>
      <c r="B1226" s="1"/>
      <c r="C1226" s="1" t="s">
        <v>243</v>
      </c>
      <c r="D1226" s="1"/>
      <c r="E1226" s="1" t="s">
        <v>244</v>
      </c>
      <c r="F1226" s="1"/>
      <c r="G1226" s="2" t="s">
        <v>245</v>
      </c>
      <c r="H1226" s="5">
        <v>1.0</v>
      </c>
      <c r="I1226" s="4" t="s">
        <v>4669</v>
      </c>
      <c r="J1226" s="2" t="s">
        <v>4670</v>
      </c>
      <c r="K1226" s="5">
        <v>1.0</v>
      </c>
      <c r="L1226" s="2" t="s">
        <v>248</v>
      </c>
      <c r="M1226" s="6" t="b">
        <v>1</v>
      </c>
      <c r="N1226" s="2" t="s">
        <v>3258</v>
      </c>
      <c r="O1226" s="2" t="s">
        <v>250</v>
      </c>
      <c r="P1226" s="2" t="s">
        <v>49</v>
      </c>
      <c r="Q1226" s="2" t="s">
        <v>251</v>
      </c>
      <c r="R1226" s="2" t="s">
        <v>252</v>
      </c>
      <c r="S1226" s="5">
        <v>1.005032781E9</v>
      </c>
      <c r="T1226" s="2" t="s">
        <v>3259</v>
      </c>
      <c r="U1226" s="2" t="s">
        <v>253</v>
      </c>
      <c r="V1226" s="2" t="s">
        <v>254</v>
      </c>
      <c r="W1226" s="2" t="s">
        <v>4654</v>
      </c>
      <c r="X1226" s="2" t="s">
        <v>3261</v>
      </c>
      <c r="Y1226" s="2" t="s">
        <v>3262</v>
      </c>
    </row>
    <row r="1227">
      <c r="A1227" s="1" t="b">
        <v>0</v>
      </c>
      <c r="B1227" s="1"/>
      <c r="C1227" s="1" t="s">
        <v>243</v>
      </c>
      <c r="D1227" s="1"/>
      <c r="E1227" s="1" t="s">
        <v>244</v>
      </c>
      <c r="F1227" s="1"/>
      <c r="G1227" s="2" t="s">
        <v>245</v>
      </c>
      <c r="H1227" s="5">
        <v>1.0</v>
      </c>
      <c r="I1227" s="4" t="s">
        <v>4671</v>
      </c>
      <c r="J1227" s="2" t="s">
        <v>4672</v>
      </c>
      <c r="K1227" s="5">
        <v>1.0</v>
      </c>
      <c r="L1227" s="2" t="s">
        <v>248</v>
      </c>
      <c r="M1227" s="6" t="b">
        <v>1</v>
      </c>
      <c r="N1227" s="2" t="s">
        <v>3258</v>
      </c>
      <c r="O1227" s="2" t="s">
        <v>250</v>
      </c>
      <c r="P1227" s="2" t="s">
        <v>49</v>
      </c>
      <c r="Q1227" s="2" t="s">
        <v>251</v>
      </c>
      <c r="R1227" s="2" t="s">
        <v>252</v>
      </c>
      <c r="S1227" s="5">
        <v>1.005083233E9</v>
      </c>
      <c r="T1227" s="2" t="s">
        <v>3259</v>
      </c>
      <c r="U1227" s="2" t="s">
        <v>253</v>
      </c>
      <c r="V1227" s="2" t="s">
        <v>254</v>
      </c>
      <c r="W1227" s="2" t="s">
        <v>4654</v>
      </c>
      <c r="X1227" s="2" t="s">
        <v>3261</v>
      </c>
      <c r="Y1227" s="2" t="s">
        <v>3262</v>
      </c>
    </row>
    <row r="1228">
      <c r="A1228" s="1" t="b">
        <v>0</v>
      </c>
      <c r="B1228" s="1"/>
      <c r="C1228" s="1" t="s">
        <v>243</v>
      </c>
      <c r="D1228" s="1"/>
      <c r="E1228" s="1" t="s">
        <v>244</v>
      </c>
      <c r="F1228" s="1"/>
      <c r="G1228" s="2" t="s">
        <v>245</v>
      </c>
      <c r="H1228" s="5">
        <v>1.0</v>
      </c>
      <c r="I1228" s="4" t="s">
        <v>4673</v>
      </c>
      <c r="J1228" s="2" t="s">
        <v>4674</v>
      </c>
      <c r="K1228" s="5">
        <v>1.0</v>
      </c>
      <c r="L1228" s="2" t="s">
        <v>248</v>
      </c>
      <c r="M1228" s="6" t="b">
        <v>1</v>
      </c>
      <c r="N1228" s="2" t="s">
        <v>3258</v>
      </c>
      <c r="O1228" s="2" t="s">
        <v>250</v>
      </c>
      <c r="P1228" s="2" t="s">
        <v>49</v>
      </c>
      <c r="Q1228" s="2" t="s">
        <v>251</v>
      </c>
      <c r="R1228" s="2" t="s">
        <v>252</v>
      </c>
      <c r="S1228" s="5">
        <v>1.005097706E9</v>
      </c>
      <c r="T1228" s="2" t="s">
        <v>3259</v>
      </c>
      <c r="U1228" s="2" t="s">
        <v>253</v>
      </c>
      <c r="V1228" s="2" t="s">
        <v>254</v>
      </c>
      <c r="W1228" s="2" t="s">
        <v>4654</v>
      </c>
      <c r="X1228" s="2" t="s">
        <v>3261</v>
      </c>
      <c r="Y1228" s="2" t="s">
        <v>3262</v>
      </c>
    </row>
    <row r="1229">
      <c r="A1229" s="1" t="b">
        <v>0</v>
      </c>
      <c r="B1229" s="1"/>
      <c r="C1229" s="1" t="s">
        <v>243</v>
      </c>
      <c r="D1229" s="1"/>
      <c r="E1229" s="1" t="s">
        <v>244</v>
      </c>
      <c r="F1229" s="1"/>
      <c r="G1229" s="2" t="s">
        <v>245</v>
      </c>
      <c r="H1229" s="5">
        <v>1.0</v>
      </c>
      <c r="I1229" s="4" t="s">
        <v>4675</v>
      </c>
      <c r="J1229" s="2" t="s">
        <v>4676</v>
      </c>
      <c r="K1229" s="5">
        <v>1.0</v>
      </c>
      <c r="L1229" s="2" t="s">
        <v>248</v>
      </c>
      <c r="M1229" s="6" t="b">
        <v>1</v>
      </c>
      <c r="N1229" s="2" t="s">
        <v>3258</v>
      </c>
      <c r="O1229" s="2" t="s">
        <v>250</v>
      </c>
      <c r="P1229" s="2" t="s">
        <v>49</v>
      </c>
      <c r="Q1229" s="2" t="s">
        <v>251</v>
      </c>
      <c r="R1229" s="2" t="s">
        <v>252</v>
      </c>
      <c r="S1229" s="5">
        <v>1.005116394E9</v>
      </c>
      <c r="T1229" s="2" t="s">
        <v>3259</v>
      </c>
      <c r="U1229" s="2" t="s">
        <v>253</v>
      </c>
      <c r="V1229" s="2" t="s">
        <v>254</v>
      </c>
      <c r="W1229" s="2" t="s">
        <v>4654</v>
      </c>
      <c r="X1229" s="2" t="s">
        <v>3261</v>
      </c>
      <c r="Y1229" s="2" t="s">
        <v>3262</v>
      </c>
    </row>
    <row r="1230">
      <c r="A1230" s="1" t="b">
        <v>0</v>
      </c>
      <c r="B1230" s="1"/>
      <c r="C1230" s="1" t="s">
        <v>243</v>
      </c>
      <c r="D1230" s="1"/>
      <c r="E1230" s="1" t="s">
        <v>244</v>
      </c>
      <c r="F1230" s="1"/>
      <c r="G1230" s="2" t="s">
        <v>245</v>
      </c>
      <c r="H1230" s="5">
        <v>1.0</v>
      </c>
      <c r="I1230" s="4" t="s">
        <v>4677</v>
      </c>
      <c r="J1230" s="2" t="s">
        <v>4678</v>
      </c>
      <c r="K1230" s="5">
        <v>1.0</v>
      </c>
      <c r="L1230" s="2" t="s">
        <v>248</v>
      </c>
      <c r="M1230" s="6" t="b">
        <v>1</v>
      </c>
      <c r="N1230" s="2" t="s">
        <v>3258</v>
      </c>
      <c r="O1230" s="2" t="s">
        <v>250</v>
      </c>
      <c r="P1230" s="2" t="s">
        <v>49</v>
      </c>
      <c r="Q1230" s="2" t="s">
        <v>251</v>
      </c>
      <c r="R1230" s="2" t="s">
        <v>252</v>
      </c>
      <c r="S1230" s="5">
        <v>6.85790763E8</v>
      </c>
      <c r="T1230" s="2" t="s">
        <v>3259</v>
      </c>
      <c r="U1230" s="2" t="s">
        <v>253</v>
      </c>
      <c r="V1230" s="2" t="s">
        <v>254</v>
      </c>
      <c r="W1230" s="2" t="s">
        <v>4654</v>
      </c>
      <c r="X1230" s="2" t="s">
        <v>3261</v>
      </c>
      <c r="Y1230" s="2" t="s">
        <v>3262</v>
      </c>
    </row>
    <row r="1231">
      <c r="A1231" s="1" t="b">
        <v>0</v>
      </c>
      <c r="B1231" s="1"/>
      <c r="C1231" s="1" t="s">
        <v>243</v>
      </c>
      <c r="D1231" s="1"/>
      <c r="E1231" s="1" t="s">
        <v>244</v>
      </c>
      <c r="F1231" s="1"/>
      <c r="G1231" s="2" t="s">
        <v>245</v>
      </c>
      <c r="H1231" s="5">
        <v>1.0</v>
      </c>
      <c r="I1231" s="4" t="s">
        <v>4679</v>
      </c>
      <c r="J1231" s="2" t="s">
        <v>4680</v>
      </c>
      <c r="K1231" s="5">
        <v>1.0</v>
      </c>
      <c r="L1231" s="2" t="s">
        <v>248</v>
      </c>
      <c r="M1231" s="6" t="b">
        <v>1</v>
      </c>
      <c r="N1231" s="2" t="s">
        <v>3258</v>
      </c>
      <c r="O1231" s="2" t="s">
        <v>250</v>
      </c>
      <c r="P1231" s="2" t="s">
        <v>49</v>
      </c>
      <c r="Q1231" s="2" t="s">
        <v>251</v>
      </c>
      <c r="R1231" s="2" t="s">
        <v>252</v>
      </c>
      <c r="S1231" s="5">
        <v>6.95576844E8</v>
      </c>
      <c r="T1231" s="2" t="s">
        <v>3259</v>
      </c>
      <c r="U1231" s="2" t="s">
        <v>253</v>
      </c>
      <c r="V1231" s="2" t="s">
        <v>254</v>
      </c>
      <c r="W1231" s="2" t="s">
        <v>4654</v>
      </c>
      <c r="X1231" s="2" t="s">
        <v>3261</v>
      </c>
      <c r="Y1231" s="2" t="s">
        <v>3262</v>
      </c>
    </row>
    <row r="1232">
      <c r="A1232" s="1" t="b">
        <v>0</v>
      </c>
      <c r="B1232" s="1"/>
      <c r="C1232" s="1" t="s">
        <v>243</v>
      </c>
      <c r="D1232" s="1"/>
      <c r="E1232" s="1" t="s">
        <v>244</v>
      </c>
      <c r="F1232" s="1"/>
      <c r="G1232" s="2" t="s">
        <v>245</v>
      </c>
      <c r="H1232" s="5">
        <v>1.0</v>
      </c>
      <c r="I1232" s="4" t="s">
        <v>4681</v>
      </c>
      <c r="J1232" s="2" t="s">
        <v>4682</v>
      </c>
      <c r="K1232" s="5">
        <v>1.0</v>
      </c>
      <c r="L1232" s="2" t="s">
        <v>248</v>
      </c>
      <c r="M1232" s="6" t="b">
        <v>1</v>
      </c>
      <c r="N1232" s="2" t="s">
        <v>3258</v>
      </c>
      <c r="O1232" s="2" t="s">
        <v>250</v>
      </c>
      <c r="P1232" s="2" t="s">
        <v>49</v>
      </c>
      <c r="Q1232" s="2" t="s">
        <v>251</v>
      </c>
      <c r="R1232" s="2" t="s">
        <v>252</v>
      </c>
      <c r="S1232" s="5">
        <v>7.3205878E8</v>
      </c>
      <c r="T1232" s="2" t="s">
        <v>3259</v>
      </c>
      <c r="U1232" s="2" t="s">
        <v>253</v>
      </c>
      <c r="V1232" s="2" t="s">
        <v>254</v>
      </c>
      <c r="W1232" s="2" t="s">
        <v>4654</v>
      </c>
      <c r="X1232" s="2" t="s">
        <v>3261</v>
      </c>
      <c r="Y1232" s="2" t="s">
        <v>3262</v>
      </c>
    </row>
    <row r="1233">
      <c r="A1233" s="1" t="b">
        <v>0</v>
      </c>
      <c r="B1233" s="1"/>
      <c r="C1233" s="1" t="s">
        <v>243</v>
      </c>
      <c r="D1233" s="1"/>
      <c r="E1233" s="1" t="s">
        <v>244</v>
      </c>
      <c r="F1233" s="1"/>
      <c r="G1233" s="2" t="s">
        <v>245</v>
      </c>
      <c r="H1233" s="5">
        <v>1.0</v>
      </c>
      <c r="I1233" s="4" t="s">
        <v>4683</v>
      </c>
      <c r="J1233" s="2" t="s">
        <v>4684</v>
      </c>
      <c r="K1233" s="5">
        <v>1.0</v>
      </c>
      <c r="L1233" s="2" t="s">
        <v>248</v>
      </c>
      <c r="M1233" s="6" t="b">
        <v>1</v>
      </c>
      <c r="N1233" s="2" t="s">
        <v>3258</v>
      </c>
      <c r="O1233" s="2" t="s">
        <v>250</v>
      </c>
      <c r="P1233" s="2" t="s">
        <v>49</v>
      </c>
      <c r="Q1233" s="2" t="s">
        <v>251</v>
      </c>
      <c r="R1233" s="2" t="s">
        <v>252</v>
      </c>
      <c r="S1233" s="5">
        <v>7.32115399E8</v>
      </c>
      <c r="T1233" s="2" t="s">
        <v>3259</v>
      </c>
      <c r="U1233" s="2" t="s">
        <v>253</v>
      </c>
      <c r="V1233" s="2" t="s">
        <v>254</v>
      </c>
      <c r="W1233" s="2" t="s">
        <v>4654</v>
      </c>
      <c r="X1233" s="2" t="s">
        <v>3261</v>
      </c>
      <c r="Y1233" s="2" t="s">
        <v>3262</v>
      </c>
    </row>
    <row r="1234">
      <c r="A1234" s="1" t="b">
        <v>0</v>
      </c>
      <c r="B1234" s="1"/>
      <c r="C1234" s="1" t="s">
        <v>243</v>
      </c>
      <c r="D1234" s="1"/>
      <c r="E1234" s="1" t="s">
        <v>244</v>
      </c>
      <c r="F1234" s="1"/>
      <c r="G1234" s="2" t="s">
        <v>245</v>
      </c>
      <c r="H1234" s="5">
        <v>1.0</v>
      </c>
      <c r="I1234" s="4" t="s">
        <v>4685</v>
      </c>
      <c r="J1234" s="2" t="s">
        <v>4686</v>
      </c>
      <c r="K1234" s="5">
        <v>1.0</v>
      </c>
      <c r="L1234" s="2" t="s">
        <v>248</v>
      </c>
      <c r="M1234" s="6" t="b">
        <v>1</v>
      </c>
      <c r="N1234" s="2" t="s">
        <v>3258</v>
      </c>
      <c r="O1234" s="2" t="s">
        <v>250</v>
      </c>
      <c r="P1234" s="2" t="s">
        <v>49</v>
      </c>
      <c r="Q1234" s="2" t="s">
        <v>251</v>
      </c>
      <c r="R1234" s="2" t="s">
        <v>252</v>
      </c>
      <c r="S1234" s="5">
        <v>7.37989339E8</v>
      </c>
      <c r="T1234" s="2" t="s">
        <v>3259</v>
      </c>
      <c r="U1234" s="2" t="s">
        <v>253</v>
      </c>
      <c r="V1234" s="2" t="s">
        <v>254</v>
      </c>
      <c r="W1234" s="2" t="s">
        <v>4654</v>
      </c>
      <c r="X1234" s="2" t="s">
        <v>3261</v>
      </c>
      <c r="Y1234" s="2" t="s">
        <v>3262</v>
      </c>
    </row>
    <row r="1235">
      <c r="A1235" s="1" t="b">
        <v>0</v>
      </c>
      <c r="B1235" s="1"/>
      <c r="C1235" s="1" t="s">
        <v>243</v>
      </c>
      <c r="D1235" s="1"/>
      <c r="E1235" s="1" t="s">
        <v>244</v>
      </c>
      <c r="F1235" s="1"/>
      <c r="G1235" s="2" t="s">
        <v>245</v>
      </c>
      <c r="H1235" s="5">
        <v>1.0</v>
      </c>
      <c r="I1235" s="4" t="s">
        <v>4687</v>
      </c>
      <c r="J1235" s="2" t="s">
        <v>4688</v>
      </c>
      <c r="K1235" s="5">
        <v>1.0</v>
      </c>
      <c r="L1235" s="2" t="s">
        <v>248</v>
      </c>
      <c r="M1235" s="6" t="b">
        <v>1</v>
      </c>
      <c r="N1235" s="2" t="s">
        <v>3258</v>
      </c>
      <c r="O1235" s="2" t="s">
        <v>250</v>
      </c>
      <c r="P1235" s="2" t="s">
        <v>49</v>
      </c>
      <c r="Q1235" s="2" t="s">
        <v>251</v>
      </c>
      <c r="R1235" s="2" t="s">
        <v>252</v>
      </c>
      <c r="S1235" s="5">
        <v>7.38006528E8</v>
      </c>
      <c r="T1235" s="2" t="s">
        <v>3259</v>
      </c>
      <c r="U1235" s="2" t="s">
        <v>253</v>
      </c>
      <c r="V1235" s="2" t="s">
        <v>254</v>
      </c>
      <c r="W1235" s="2" t="s">
        <v>4654</v>
      </c>
      <c r="X1235" s="2" t="s">
        <v>3261</v>
      </c>
      <c r="Y1235" s="2" t="s">
        <v>3262</v>
      </c>
    </row>
    <row r="1236">
      <c r="A1236" s="1" t="b">
        <v>0</v>
      </c>
      <c r="B1236" s="1"/>
      <c r="C1236" s="1" t="s">
        <v>243</v>
      </c>
      <c r="D1236" s="1"/>
      <c r="E1236" s="1" t="s">
        <v>244</v>
      </c>
      <c r="F1236" s="1"/>
      <c r="G1236" s="2" t="s">
        <v>245</v>
      </c>
      <c r="H1236" s="5">
        <v>1.0</v>
      </c>
      <c r="I1236" s="4" t="s">
        <v>4689</v>
      </c>
      <c r="J1236" s="2" t="s">
        <v>4690</v>
      </c>
      <c r="K1236" s="5">
        <v>1.0</v>
      </c>
      <c r="L1236" s="2" t="s">
        <v>248</v>
      </c>
      <c r="M1236" s="6" t="b">
        <v>1</v>
      </c>
      <c r="N1236" s="2" t="s">
        <v>3258</v>
      </c>
      <c r="O1236" s="2" t="s">
        <v>250</v>
      </c>
      <c r="P1236" s="2" t="s">
        <v>49</v>
      </c>
      <c r="Q1236" s="2" t="s">
        <v>251</v>
      </c>
      <c r="R1236" s="2" t="s">
        <v>252</v>
      </c>
      <c r="S1236" s="5">
        <v>7.66791358E8</v>
      </c>
      <c r="T1236" s="2" t="s">
        <v>3259</v>
      </c>
      <c r="U1236" s="2" t="s">
        <v>253</v>
      </c>
      <c r="V1236" s="2" t="s">
        <v>254</v>
      </c>
      <c r="W1236" s="2" t="s">
        <v>4654</v>
      </c>
      <c r="X1236" s="2" t="s">
        <v>3261</v>
      </c>
      <c r="Y1236" s="2" t="s">
        <v>3262</v>
      </c>
    </row>
    <row r="1237">
      <c r="A1237" s="1" t="b">
        <v>0</v>
      </c>
      <c r="B1237" s="1"/>
      <c r="C1237" s="1" t="s">
        <v>243</v>
      </c>
      <c r="D1237" s="1"/>
      <c r="E1237" s="1" t="s">
        <v>244</v>
      </c>
      <c r="F1237" s="1"/>
      <c r="G1237" s="2" t="s">
        <v>245</v>
      </c>
      <c r="H1237" s="5">
        <v>1.0</v>
      </c>
      <c r="I1237" s="4" t="s">
        <v>4691</v>
      </c>
      <c r="J1237" s="2" t="s">
        <v>4692</v>
      </c>
      <c r="K1237" s="5">
        <v>1.0</v>
      </c>
      <c r="L1237" s="2" t="s">
        <v>248</v>
      </c>
      <c r="M1237" s="6" t="b">
        <v>1</v>
      </c>
      <c r="N1237" s="2" t="s">
        <v>3258</v>
      </c>
      <c r="O1237" s="2" t="s">
        <v>250</v>
      </c>
      <c r="P1237" s="2" t="s">
        <v>49</v>
      </c>
      <c r="Q1237" s="2" t="s">
        <v>251</v>
      </c>
      <c r="R1237" s="2" t="s">
        <v>252</v>
      </c>
      <c r="S1237" s="5">
        <v>8.05743256E8</v>
      </c>
      <c r="T1237" s="2" t="s">
        <v>3259</v>
      </c>
      <c r="U1237" s="2" t="s">
        <v>253</v>
      </c>
      <c r="V1237" s="2" t="s">
        <v>254</v>
      </c>
      <c r="W1237" s="2" t="s">
        <v>4654</v>
      </c>
      <c r="X1237" s="2" t="s">
        <v>3261</v>
      </c>
      <c r="Y1237" s="2" t="s">
        <v>3262</v>
      </c>
    </row>
    <row r="1238">
      <c r="A1238" s="1" t="b">
        <v>0</v>
      </c>
      <c r="B1238" s="1"/>
      <c r="C1238" s="1" t="s">
        <v>243</v>
      </c>
      <c r="D1238" s="1"/>
      <c r="E1238" s="1" t="s">
        <v>244</v>
      </c>
      <c r="F1238" s="1"/>
      <c r="G1238" s="2" t="s">
        <v>245</v>
      </c>
      <c r="H1238" s="5">
        <v>1.0</v>
      </c>
      <c r="I1238" s="4" t="s">
        <v>4693</v>
      </c>
      <c r="J1238" s="2" t="s">
        <v>4694</v>
      </c>
      <c r="K1238" s="5">
        <v>1.0</v>
      </c>
      <c r="L1238" s="2" t="s">
        <v>248</v>
      </c>
      <c r="M1238" s="6" t="b">
        <v>1</v>
      </c>
      <c r="N1238" s="2" t="s">
        <v>3258</v>
      </c>
      <c r="O1238" s="2" t="s">
        <v>250</v>
      </c>
      <c r="P1238" s="2" t="s">
        <v>49</v>
      </c>
      <c r="Q1238" s="2" t="s">
        <v>251</v>
      </c>
      <c r="R1238" s="2" t="s">
        <v>252</v>
      </c>
      <c r="S1238" s="5">
        <v>8.11822915E8</v>
      </c>
      <c r="T1238" s="2" t="s">
        <v>3259</v>
      </c>
      <c r="U1238" s="2" t="s">
        <v>253</v>
      </c>
      <c r="V1238" s="2" t="s">
        <v>254</v>
      </c>
      <c r="W1238" s="2" t="s">
        <v>4654</v>
      </c>
      <c r="X1238" s="2" t="s">
        <v>3261</v>
      </c>
      <c r="Y1238" s="2" t="s">
        <v>3262</v>
      </c>
    </row>
    <row r="1239">
      <c r="A1239" s="1" t="b">
        <v>0</v>
      </c>
      <c r="B1239" s="1"/>
      <c r="C1239" s="1" t="s">
        <v>243</v>
      </c>
      <c r="D1239" s="1"/>
      <c r="E1239" s="1" t="s">
        <v>244</v>
      </c>
      <c r="F1239" s="1"/>
      <c r="G1239" s="2" t="s">
        <v>245</v>
      </c>
      <c r="H1239" s="5">
        <v>1.0</v>
      </c>
      <c r="I1239" s="4" t="s">
        <v>4695</v>
      </c>
      <c r="J1239" s="2" t="s">
        <v>4696</v>
      </c>
      <c r="K1239" s="5">
        <v>1.0</v>
      </c>
      <c r="L1239" s="2" t="s">
        <v>248</v>
      </c>
      <c r="M1239" s="6" t="b">
        <v>1</v>
      </c>
      <c r="N1239" s="2" t="s">
        <v>3258</v>
      </c>
      <c r="O1239" s="2" t="s">
        <v>250</v>
      </c>
      <c r="P1239" s="2" t="s">
        <v>49</v>
      </c>
      <c r="Q1239" s="2" t="s">
        <v>251</v>
      </c>
      <c r="R1239" s="2" t="s">
        <v>252</v>
      </c>
      <c r="S1239" s="5">
        <v>8.12033452E8</v>
      </c>
      <c r="T1239" s="2" t="s">
        <v>3259</v>
      </c>
      <c r="U1239" s="2" t="s">
        <v>253</v>
      </c>
      <c r="V1239" s="2" t="s">
        <v>254</v>
      </c>
      <c r="W1239" s="2" t="s">
        <v>4654</v>
      </c>
      <c r="X1239" s="2" t="s">
        <v>3261</v>
      </c>
      <c r="Y1239" s="2" t="s">
        <v>3262</v>
      </c>
    </row>
    <row r="1240">
      <c r="A1240" s="1" t="b">
        <v>0</v>
      </c>
      <c r="B1240" s="1"/>
      <c r="C1240" s="1" t="s">
        <v>243</v>
      </c>
      <c r="D1240" s="1"/>
      <c r="E1240" s="1" t="s">
        <v>244</v>
      </c>
      <c r="F1240" s="1"/>
      <c r="G1240" s="2" t="s">
        <v>245</v>
      </c>
      <c r="H1240" s="5">
        <v>1.0</v>
      </c>
      <c r="I1240" s="4" t="s">
        <v>4697</v>
      </c>
      <c r="J1240" s="2" t="s">
        <v>4698</v>
      </c>
      <c r="K1240" s="5">
        <v>1.0</v>
      </c>
      <c r="L1240" s="2" t="s">
        <v>248</v>
      </c>
      <c r="M1240" s="6" t="b">
        <v>1</v>
      </c>
      <c r="N1240" s="2" t="s">
        <v>3258</v>
      </c>
      <c r="O1240" s="2" t="s">
        <v>250</v>
      </c>
      <c r="P1240" s="2" t="s">
        <v>49</v>
      </c>
      <c r="Q1240" s="2" t="s">
        <v>251</v>
      </c>
      <c r="R1240" s="2" t="s">
        <v>252</v>
      </c>
      <c r="S1240" s="5">
        <v>8.39923944E8</v>
      </c>
      <c r="T1240" s="2" t="s">
        <v>3259</v>
      </c>
      <c r="U1240" s="2" t="s">
        <v>253</v>
      </c>
      <c r="V1240" s="2" t="s">
        <v>254</v>
      </c>
      <c r="W1240" s="2" t="s">
        <v>4654</v>
      </c>
      <c r="X1240" s="2" t="s">
        <v>3261</v>
      </c>
      <c r="Y1240" s="2" t="s">
        <v>3262</v>
      </c>
    </row>
    <row r="1241">
      <c r="A1241" s="1" t="b">
        <v>0</v>
      </c>
      <c r="B1241" s="1"/>
      <c r="C1241" s="1" t="s">
        <v>243</v>
      </c>
      <c r="D1241" s="1"/>
      <c r="E1241" s="1" t="s">
        <v>244</v>
      </c>
      <c r="F1241" s="1"/>
      <c r="G1241" s="2" t="s">
        <v>245</v>
      </c>
      <c r="H1241" s="5">
        <v>1.0</v>
      </c>
      <c r="I1241" s="4" t="s">
        <v>4699</v>
      </c>
      <c r="J1241" s="2" t="s">
        <v>4700</v>
      </c>
      <c r="K1241" s="5">
        <v>1.0</v>
      </c>
      <c r="L1241" s="2" t="s">
        <v>248</v>
      </c>
      <c r="M1241" s="6" t="b">
        <v>1</v>
      </c>
      <c r="N1241" s="2" t="s">
        <v>3258</v>
      </c>
      <c r="O1241" s="2" t="s">
        <v>250</v>
      </c>
      <c r="P1241" s="2" t="s">
        <v>49</v>
      </c>
      <c r="Q1241" s="2" t="s">
        <v>251</v>
      </c>
      <c r="R1241" s="2" t="s">
        <v>252</v>
      </c>
      <c r="S1241" s="5">
        <v>8.39950125E8</v>
      </c>
      <c r="T1241" s="2" t="s">
        <v>3259</v>
      </c>
      <c r="U1241" s="2" t="s">
        <v>253</v>
      </c>
      <c r="V1241" s="2" t="s">
        <v>254</v>
      </c>
      <c r="W1241" s="2" t="s">
        <v>4654</v>
      </c>
      <c r="X1241" s="2" t="s">
        <v>3261</v>
      </c>
      <c r="Y1241" s="2" t="s">
        <v>3262</v>
      </c>
    </row>
    <row r="1242">
      <c r="A1242" s="1" t="b">
        <v>0</v>
      </c>
      <c r="B1242" s="1"/>
      <c r="C1242" s="1" t="s">
        <v>243</v>
      </c>
      <c r="D1242" s="1"/>
      <c r="E1242" s="1" t="s">
        <v>244</v>
      </c>
      <c r="F1242" s="1"/>
      <c r="G1242" s="2" t="s">
        <v>245</v>
      </c>
      <c r="H1242" s="5">
        <v>1.0</v>
      </c>
      <c r="I1242" s="4" t="s">
        <v>4701</v>
      </c>
      <c r="J1242" s="2" t="s">
        <v>4702</v>
      </c>
      <c r="K1242" s="5">
        <v>1.0</v>
      </c>
      <c r="L1242" s="2" t="s">
        <v>248</v>
      </c>
      <c r="M1242" s="6" t="b">
        <v>1</v>
      </c>
      <c r="N1242" s="2" t="s">
        <v>3258</v>
      </c>
      <c r="O1242" s="2" t="s">
        <v>250</v>
      </c>
      <c r="P1242" s="2" t="s">
        <v>49</v>
      </c>
      <c r="Q1242" s="2" t="s">
        <v>251</v>
      </c>
      <c r="R1242" s="2" t="s">
        <v>252</v>
      </c>
      <c r="S1242" s="5">
        <v>8.39970928E8</v>
      </c>
      <c r="T1242" s="2" t="s">
        <v>3259</v>
      </c>
      <c r="U1242" s="2" t="s">
        <v>253</v>
      </c>
      <c r="V1242" s="2" t="s">
        <v>254</v>
      </c>
      <c r="W1242" s="2" t="s">
        <v>4654</v>
      </c>
      <c r="X1242" s="2" t="s">
        <v>3261</v>
      </c>
      <c r="Y1242" s="2" t="s">
        <v>3262</v>
      </c>
    </row>
    <row r="1243">
      <c r="A1243" s="1" t="b">
        <v>0</v>
      </c>
      <c r="B1243" s="1"/>
      <c r="C1243" s="1" t="s">
        <v>243</v>
      </c>
      <c r="D1243" s="1"/>
      <c r="E1243" s="1" t="s">
        <v>244</v>
      </c>
      <c r="F1243" s="1"/>
      <c r="G1243" s="2" t="s">
        <v>245</v>
      </c>
      <c r="H1243" s="5">
        <v>1.0</v>
      </c>
      <c r="I1243" s="4" t="s">
        <v>4703</v>
      </c>
      <c r="J1243" s="2" t="s">
        <v>4704</v>
      </c>
      <c r="K1243" s="5">
        <v>1.0</v>
      </c>
      <c r="L1243" s="2" t="s">
        <v>248</v>
      </c>
      <c r="M1243" s="6" t="b">
        <v>1</v>
      </c>
      <c r="N1243" s="2" t="s">
        <v>3258</v>
      </c>
      <c r="O1243" s="2" t="s">
        <v>250</v>
      </c>
      <c r="P1243" s="2" t="s">
        <v>49</v>
      </c>
      <c r="Q1243" s="2" t="s">
        <v>251</v>
      </c>
      <c r="R1243" s="2" t="s">
        <v>252</v>
      </c>
      <c r="S1243" s="5">
        <v>8.40031638E8</v>
      </c>
      <c r="T1243" s="2" t="s">
        <v>3259</v>
      </c>
      <c r="U1243" s="2" t="s">
        <v>253</v>
      </c>
      <c r="V1243" s="2" t="s">
        <v>254</v>
      </c>
      <c r="W1243" s="2" t="s">
        <v>4654</v>
      </c>
      <c r="X1243" s="2" t="s">
        <v>3261</v>
      </c>
      <c r="Y1243" s="2" t="s">
        <v>3262</v>
      </c>
    </row>
    <row r="1244">
      <c r="A1244" s="1" t="b">
        <v>0</v>
      </c>
      <c r="B1244" s="1"/>
      <c r="C1244" s="1" t="s">
        <v>243</v>
      </c>
      <c r="D1244" s="1"/>
      <c r="E1244" s="1" t="s">
        <v>244</v>
      </c>
      <c r="F1244" s="1"/>
      <c r="G1244" s="2" t="s">
        <v>245</v>
      </c>
      <c r="H1244" s="5">
        <v>1.0</v>
      </c>
      <c r="I1244" s="4" t="s">
        <v>4705</v>
      </c>
      <c r="J1244" s="2" t="s">
        <v>4706</v>
      </c>
      <c r="K1244" s="5">
        <v>1.0</v>
      </c>
      <c r="L1244" s="2" t="s">
        <v>248</v>
      </c>
      <c r="M1244" s="6" t="b">
        <v>1</v>
      </c>
      <c r="N1244" s="2" t="s">
        <v>3258</v>
      </c>
      <c r="O1244" s="2" t="s">
        <v>250</v>
      </c>
      <c r="P1244" s="2" t="s">
        <v>49</v>
      </c>
      <c r="Q1244" s="2" t="s">
        <v>251</v>
      </c>
      <c r="R1244" s="2" t="s">
        <v>252</v>
      </c>
      <c r="S1244" s="5">
        <v>8.40043506E8</v>
      </c>
      <c r="T1244" s="2" t="s">
        <v>3259</v>
      </c>
      <c r="U1244" s="2" t="s">
        <v>253</v>
      </c>
      <c r="V1244" s="2" t="s">
        <v>254</v>
      </c>
      <c r="W1244" s="2" t="s">
        <v>4654</v>
      </c>
      <c r="X1244" s="2" t="s">
        <v>3261</v>
      </c>
      <c r="Y1244" s="2" t="s">
        <v>3262</v>
      </c>
    </row>
    <row r="1245">
      <c r="A1245" s="1" t="b">
        <v>0</v>
      </c>
      <c r="B1245" s="1"/>
      <c r="C1245" s="1" t="s">
        <v>243</v>
      </c>
      <c r="D1245" s="1"/>
      <c r="E1245" s="1" t="s">
        <v>244</v>
      </c>
      <c r="F1245" s="1"/>
      <c r="G1245" s="2" t="s">
        <v>245</v>
      </c>
      <c r="H1245" s="5">
        <v>1.0</v>
      </c>
      <c r="I1245" s="4" t="s">
        <v>4707</v>
      </c>
      <c r="J1245" s="2" t="s">
        <v>4708</v>
      </c>
      <c r="K1245" s="5">
        <v>1.0</v>
      </c>
      <c r="L1245" s="2" t="s">
        <v>248</v>
      </c>
      <c r="M1245" s="6" t="b">
        <v>1</v>
      </c>
      <c r="N1245" s="2" t="s">
        <v>3258</v>
      </c>
      <c r="O1245" s="2" t="s">
        <v>250</v>
      </c>
      <c r="P1245" s="2" t="s">
        <v>49</v>
      </c>
      <c r="Q1245" s="2" t="s">
        <v>251</v>
      </c>
      <c r="R1245" s="2" t="s">
        <v>252</v>
      </c>
      <c r="S1245" s="5">
        <v>8.40047288E8</v>
      </c>
      <c r="T1245" s="2" t="s">
        <v>3259</v>
      </c>
      <c r="U1245" s="2" t="s">
        <v>253</v>
      </c>
      <c r="V1245" s="2" t="s">
        <v>254</v>
      </c>
      <c r="W1245" s="2" t="s">
        <v>4654</v>
      </c>
      <c r="X1245" s="2" t="s">
        <v>3261</v>
      </c>
      <c r="Y1245" s="2" t="s">
        <v>3262</v>
      </c>
    </row>
    <row r="1246">
      <c r="A1246" s="1" t="b">
        <v>0</v>
      </c>
      <c r="B1246" s="1"/>
      <c r="C1246" s="1" t="s">
        <v>243</v>
      </c>
      <c r="D1246" s="1"/>
      <c r="E1246" s="1" t="s">
        <v>244</v>
      </c>
      <c r="F1246" s="1"/>
      <c r="G1246" s="2" t="s">
        <v>245</v>
      </c>
      <c r="H1246" s="5">
        <v>1.0</v>
      </c>
      <c r="I1246" s="4" t="s">
        <v>4709</v>
      </c>
      <c r="J1246" s="2" t="s">
        <v>4710</v>
      </c>
      <c r="K1246" s="5">
        <v>1.0</v>
      </c>
      <c r="L1246" s="2" t="s">
        <v>248</v>
      </c>
      <c r="M1246" s="6" t="b">
        <v>1</v>
      </c>
      <c r="N1246" s="2" t="s">
        <v>3258</v>
      </c>
      <c r="O1246" s="2" t="s">
        <v>250</v>
      </c>
      <c r="P1246" s="2" t="s">
        <v>49</v>
      </c>
      <c r="Q1246" s="2" t="s">
        <v>251</v>
      </c>
      <c r="R1246" s="2" t="s">
        <v>252</v>
      </c>
      <c r="S1246" s="5">
        <v>8.40062001E8</v>
      </c>
      <c r="T1246" s="2" t="s">
        <v>3259</v>
      </c>
      <c r="U1246" s="2" t="s">
        <v>253</v>
      </c>
      <c r="V1246" s="2" t="s">
        <v>254</v>
      </c>
      <c r="W1246" s="2" t="s">
        <v>4654</v>
      </c>
      <c r="X1246" s="2" t="s">
        <v>3261</v>
      </c>
      <c r="Y1246" s="2" t="s">
        <v>3262</v>
      </c>
    </row>
    <row r="1247">
      <c r="A1247" s="1" t="b">
        <v>0</v>
      </c>
      <c r="B1247" s="1"/>
      <c r="C1247" s="1" t="s">
        <v>243</v>
      </c>
      <c r="D1247" s="1"/>
      <c r="E1247" s="1" t="s">
        <v>244</v>
      </c>
      <c r="F1247" s="1"/>
      <c r="G1247" s="2" t="s">
        <v>245</v>
      </c>
      <c r="H1247" s="5">
        <v>1.0</v>
      </c>
      <c r="I1247" s="4" t="s">
        <v>4711</v>
      </c>
      <c r="J1247" s="2" t="s">
        <v>4712</v>
      </c>
      <c r="K1247" s="5">
        <v>1.0</v>
      </c>
      <c r="L1247" s="2" t="s">
        <v>248</v>
      </c>
      <c r="M1247" s="6" t="b">
        <v>1</v>
      </c>
      <c r="N1247" s="2" t="s">
        <v>3258</v>
      </c>
      <c r="O1247" s="2" t="s">
        <v>250</v>
      </c>
      <c r="P1247" s="2" t="s">
        <v>49</v>
      </c>
      <c r="Q1247" s="2" t="s">
        <v>251</v>
      </c>
      <c r="R1247" s="2" t="s">
        <v>252</v>
      </c>
      <c r="S1247" s="5">
        <v>8.40142358E8</v>
      </c>
      <c r="T1247" s="2" t="s">
        <v>3259</v>
      </c>
      <c r="U1247" s="2" t="s">
        <v>253</v>
      </c>
      <c r="V1247" s="2" t="s">
        <v>254</v>
      </c>
      <c r="W1247" s="2" t="s">
        <v>4654</v>
      </c>
      <c r="X1247" s="2" t="s">
        <v>3261</v>
      </c>
      <c r="Y1247" s="2" t="s">
        <v>3262</v>
      </c>
    </row>
    <row r="1248">
      <c r="A1248" s="1" t="b">
        <v>0</v>
      </c>
      <c r="B1248" s="1"/>
      <c r="C1248" s="1" t="s">
        <v>243</v>
      </c>
      <c r="D1248" s="1"/>
      <c r="E1248" s="1" t="s">
        <v>244</v>
      </c>
      <c r="F1248" s="1"/>
      <c r="G1248" s="2" t="s">
        <v>245</v>
      </c>
      <c r="H1248" s="5">
        <v>1.0</v>
      </c>
      <c r="I1248" s="4" t="s">
        <v>4713</v>
      </c>
      <c r="J1248" s="2" t="s">
        <v>4714</v>
      </c>
      <c r="K1248" s="5">
        <v>1.0</v>
      </c>
      <c r="L1248" s="2" t="s">
        <v>248</v>
      </c>
      <c r="M1248" s="6" t="b">
        <v>1</v>
      </c>
      <c r="N1248" s="2" t="s">
        <v>3258</v>
      </c>
      <c r="O1248" s="2" t="s">
        <v>250</v>
      </c>
      <c r="P1248" s="2" t="s">
        <v>49</v>
      </c>
      <c r="Q1248" s="2" t="s">
        <v>251</v>
      </c>
      <c r="R1248" s="2" t="s">
        <v>252</v>
      </c>
      <c r="S1248" s="5">
        <v>8.48565246E8</v>
      </c>
      <c r="T1248" s="2" t="s">
        <v>3259</v>
      </c>
      <c r="U1248" s="2" t="s">
        <v>253</v>
      </c>
      <c r="V1248" s="2" t="s">
        <v>254</v>
      </c>
      <c r="W1248" s="2" t="s">
        <v>4654</v>
      </c>
      <c r="X1248" s="2" t="s">
        <v>3261</v>
      </c>
      <c r="Y1248" s="2" t="s">
        <v>3262</v>
      </c>
    </row>
    <row r="1249">
      <c r="A1249" s="1" t="b">
        <v>0</v>
      </c>
      <c r="B1249" s="1"/>
      <c r="C1249" s="1" t="s">
        <v>243</v>
      </c>
      <c r="D1249" s="1"/>
      <c r="E1249" s="1" t="s">
        <v>244</v>
      </c>
      <c r="F1249" s="1"/>
      <c r="G1249" s="2" t="s">
        <v>245</v>
      </c>
      <c r="H1249" s="5">
        <v>1.0</v>
      </c>
      <c r="I1249" s="4" t="s">
        <v>4715</v>
      </c>
      <c r="J1249" s="2" t="s">
        <v>4716</v>
      </c>
      <c r="K1249" s="5">
        <v>1.0</v>
      </c>
      <c r="L1249" s="2" t="s">
        <v>248</v>
      </c>
      <c r="M1249" s="6" t="b">
        <v>1</v>
      </c>
      <c r="N1249" s="2" t="s">
        <v>3258</v>
      </c>
      <c r="O1249" s="2" t="s">
        <v>250</v>
      </c>
      <c r="P1249" s="2" t="s">
        <v>49</v>
      </c>
      <c r="Q1249" s="2" t="s">
        <v>251</v>
      </c>
      <c r="R1249" s="2" t="s">
        <v>252</v>
      </c>
      <c r="S1249" s="5">
        <v>8.48610436E8</v>
      </c>
      <c r="T1249" s="2" t="s">
        <v>3259</v>
      </c>
      <c r="U1249" s="2" t="s">
        <v>253</v>
      </c>
      <c r="V1249" s="2" t="s">
        <v>254</v>
      </c>
      <c r="W1249" s="2" t="s">
        <v>4654</v>
      </c>
      <c r="X1249" s="2" t="s">
        <v>3261</v>
      </c>
      <c r="Y1249" s="2" t="s">
        <v>3262</v>
      </c>
    </row>
    <row r="1250">
      <c r="A1250" s="1" t="b">
        <v>0</v>
      </c>
      <c r="B1250" s="1"/>
      <c r="C1250" s="1" t="s">
        <v>243</v>
      </c>
      <c r="D1250" s="1"/>
      <c r="E1250" s="1" t="s">
        <v>244</v>
      </c>
      <c r="F1250" s="1"/>
      <c r="G1250" s="2" t="s">
        <v>245</v>
      </c>
      <c r="H1250" s="5">
        <v>1.0</v>
      </c>
      <c r="I1250" s="4" t="s">
        <v>4717</v>
      </c>
      <c r="J1250" s="2" t="s">
        <v>4718</v>
      </c>
      <c r="K1250" s="5">
        <v>1.0</v>
      </c>
      <c r="L1250" s="2" t="s">
        <v>248</v>
      </c>
      <c r="M1250" s="6" t="b">
        <v>1</v>
      </c>
      <c r="N1250" s="2" t="s">
        <v>3258</v>
      </c>
      <c r="O1250" s="2" t="s">
        <v>250</v>
      </c>
      <c r="P1250" s="2" t="s">
        <v>49</v>
      </c>
      <c r="Q1250" s="2" t="s">
        <v>251</v>
      </c>
      <c r="R1250" s="2" t="s">
        <v>252</v>
      </c>
      <c r="S1250" s="5">
        <v>8.48636884E8</v>
      </c>
      <c r="T1250" s="2" t="s">
        <v>3259</v>
      </c>
      <c r="U1250" s="2" t="s">
        <v>253</v>
      </c>
      <c r="V1250" s="2" t="s">
        <v>254</v>
      </c>
      <c r="W1250" s="2" t="s">
        <v>4654</v>
      </c>
      <c r="X1250" s="2" t="s">
        <v>3261</v>
      </c>
      <c r="Y1250" s="2" t="s">
        <v>3262</v>
      </c>
    </row>
    <row r="1251">
      <c r="A1251" s="1" t="b">
        <v>0</v>
      </c>
      <c r="B1251" s="1"/>
      <c r="C1251" s="1" t="s">
        <v>243</v>
      </c>
      <c r="D1251" s="1"/>
      <c r="E1251" s="1" t="s">
        <v>244</v>
      </c>
      <c r="F1251" s="1"/>
      <c r="G1251" s="2" t="s">
        <v>245</v>
      </c>
      <c r="H1251" s="5">
        <v>1.0</v>
      </c>
      <c r="I1251" s="4" t="s">
        <v>4719</v>
      </c>
      <c r="J1251" s="2" t="s">
        <v>4720</v>
      </c>
      <c r="K1251" s="5">
        <v>1.0</v>
      </c>
      <c r="L1251" s="2" t="s">
        <v>248</v>
      </c>
      <c r="M1251" s="6" t="b">
        <v>1</v>
      </c>
      <c r="N1251" s="2" t="s">
        <v>3258</v>
      </c>
      <c r="O1251" s="2" t="s">
        <v>250</v>
      </c>
      <c r="P1251" s="2" t="s">
        <v>49</v>
      </c>
      <c r="Q1251" s="2" t="s">
        <v>251</v>
      </c>
      <c r="R1251" s="2" t="s">
        <v>252</v>
      </c>
      <c r="S1251" s="5">
        <v>8.48646756E8</v>
      </c>
      <c r="T1251" s="2" t="s">
        <v>3259</v>
      </c>
      <c r="U1251" s="2" t="s">
        <v>253</v>
      </c>
      <c r="V1251" s="2" t="s">
        <v>254</v>
      </c>
      <c r="W1251" s="2" t="s">
        <v>4654</v>
      </c>
      <c r="X1251" s="2" t="s">
        <v>3261</v>
      </c>
      <c r="Y1251" s="2" t="s">
        <v>3262</v>
      </c>
    </row>
    <row r="1252">
      <c r="A1252" s="1" t="b">
        <v>0</v>
      </c>
      <c r="B1252" s="1"/>
      <c r="C1252" s="1" t="s">
        <v>243</v>
      </c>
      <c r="D1252" s="1"/>
      <c r="E1252" s="1" t="s">
        <v>244</v>
      </c>
      <c r="F1252" s="1"/>
      <c r="G1252" s="2" t="s">
        <v>245</v>
      </c>
      <c r="H1252" s="5">
        <v>1.0</v>
      </c>
      <c r="I1252" s="4" t="s">
        <v>4721</v>
      </c>
      <c r="J1252" s="2" t="s">
        <v>4722</v>
      </c>
      <c r="K1252" s="5">
        <v>1.0</v>
      </c>
      <c r="L1252" s="2" t="s">
        <v>248</v>
      </c>
      <c r="M1252" s="6" t="b">
        <v>1</v>
      </c>
      <c r="N1252" s="2" t="s">
        <v>3258</v>
      </c>
      <c r="O1252" s="2" t="s">
        <v>250</v>
      </c>
      <c r="P1252" s="2" t="s">
        <v>49</v>
      </c>
      <c r="Q1252" s="2" t="s">
        <v>251</v>
      </c>
      <c r="R1252" s="2" t="s">
        <v>252</v>
      </c>
      <c r="S1252" s="5">
        <v>8.89767432E8</v>
      </c>
      <c r="T1252" s="2" t="s">
        <v>3259</v>
      </c>
      <c r="U1252" s="2" t="s">
        <v>253</v>
      </c>
      <c r="V1252" s="2" t="s">
        <v>254</v>
      </c>
      <c r="W1252" s="2" t="s">
        <v>4654</v>
      </c>
      <c r="X1252" s="2" t="s">
        <v>3261</v>
      </c>
      <c r="Y1252" s="2" t="s">
        <v>3262</v>
      </c>
    </row>
    <row r="1253">
      <c r="A1253" s="1" t="b">
        <v>0</v>
      </c>
      <c r="B1253" s="1"/>
      <c r="C1253" s="1" t="s">
        <v>243</v>
      </c>
      <c r="D1253" s="1"/>
      <c r="E1253" s="1" t="s">
        <v>244</v>
      </c>
      <c r="F1253" s="1"/>
      <c r="G1253" s="2" t="s">
        <v>245</v>
      </c>
      <c r="H1253" s="5">
        <v>1.0</v>
      </c>
      <c r="I1253" s="4" t="s">
        <v>4723</v>
      </c>
      <c r="J1253" s="2" t="s">
        <v>4724</v>
      </c>
      <c r="K1253" s="5">
        <v>1.0</v>
      </c>
      <c r="L1253" s="2" t="s">
        <v>248</v>
      </c>
      <c r="M1253" s="6" t="b">
        <v>1</v>
      </c>
      <c r="N1253" s="2" t="s">
        <v>3258</v>
      </c>
      <c r="O1253" s="2" t="s">
        <v>250</v>
      </c>
      <c r="P1253" s="2" t="s">
        <v>49</v>
      </c>
      <c r="Q1253" s="2" t="s">
        <v>251</v>
      </c>
      <c r="R1253" s="2" t="s">
        <v>252</v>
      </c>
      <c r="S1253" s="5">
        <v>8.89779159E8</v>
      </c>
      <c r="T1253" s="2" t="s">
        <v>3259</v>
      </c>
      <c r="U1253" s="2" t="s">
        <v>253</v>
      </c>
      <c r="V1253" s="2" t="s">
        <v>254</v>
      </c>
      <c r="W1253" s="2" t="s">
        <v>4654</v>
      </c>
      <c r="X1253" s="2" t="s">
        <v>3261</v>
      </c>
      <c r="Y1253" s="2" t="s">
        <v>3262</v>
      </c>
    </row>
    <row r="1254">
      <c r="A1254" s="1" t="b">
        <v>0</v>
      </c>
      <c r="B1254" s="1"/>
      <c r="C1254" s="1" t="s">
        <v>243</v>
      </c>
      <c r="D1254" s="1"/>
      <c r="E1254" s="1" t="s">
        <v>244</v>
      </c>
      <c r="F1254" s="1"/>
      <c r="G1254" s="2" t="s">
        <v>245</v>
      </c>
      <c r="H1254" s="5">
        <v>1.0</v>
      </c>
      <c r="I1254" s="4" t="s">
        <v>4725</v>
      </c>
      <c r="J1254" s="2" t="s">
        <v>4726</v>
      </c>
      <c r="K1254" s="5">
        <v>1.0</v>
      </c>
      <c r="L1254" s="2" t="s">
        <v>248</v>
      </c>
      <c r="M1254" s="6" t="b">
        <v>1</v>
      </c>
      <c r="N1254" s="2" t="s">
        <v>3258</v>
      </c>
      <c r="O1254" s="2" t="s">
        <v>250</v>
      </c>
      <c r="P1254" s="2" t="s">
        <v>49</v>
      </c>
      <c r="Q1254" s="2" t="s">
        <v>251</v>
      </c>
      <c r="R1254" s="2" t="s">
        <v>252</v>
      </c>
      <c r="S1254" s="5">
        <v>8.89787076E8</v>
      </c>
      <c r="T1254" s="2" t="s">
        <v>3259</v>
      </c>
      <c r="U1254" s="2" t="s">
        <v>253</v>
      </c>
      <c r="V1254" s="2" t="s">
        <v>254</v>
      </c>
      <c r="W1254" s="2" t="s">
        <v>4654</v>
      </c>
      <c r="X1254" s="2" t="s">
        <v>3261</v>
      </c>
      <c r="Y1254" s="2" t="s">
        <v>3262</v>
      </c>
    </row>
    <row r="1255">
      <c r="A1255" s="1" t="b">
        <v>0</v>
      </c>
      <c r="B1255" s="1"/>
      <c r="C1255" s="1" t="s">
        <v>243</v>
      </c>
      <c r="D1255" s="1"/>
      <c r="E1255" s="1" t="s">
        <v>244</v>
      </c>
      <c r="F1255" s="1"/>
      <c r="G1255" s="2" t="s">
        <v>245</v>
      </c>
      <c r="H1255" s="5">
        <v>1.0</v>
      </c>
      <c r="I1255" s="4" t="s">
        <v>4727</v>
      </c>
      <c r="J1255" s="2" t="s">
        <v>4728</v>
      </c>
      <c r="K1255" s="5">
        <v>1.0</v>
      </c>
      <c r="L1255" s="2" t="s">
        <v>248</v>
      </c>
      <c r="M1255" s="6" t="b">
        <v>1</v>
      </c>
      <c r="N1255" s="2" t="s">
        <v>3258</v>
      </c>
      <c r="O1255" s="2" t="s">
        <v>250</v>
      </c>
      <c r="P1255" s="2" t="s">
        <v>49</v>
      </c>
      <c r="Q1255" s="2" t="s">
        <v>251</v>
      </c>
      <c r="R1255" s="2" t="s">
        <v>252</v>
      </c>
      <c r="S1255" s="5">
        <v>8.93412652E8</v>
      </c>
      <c r="T1255" s="2" t="s">
        <v>3259</v>
      </c>
      <c r="U1255" s="2" t="s">
        <v>253</v>
      </c>
      <c r="V1255" s="2" t="s">
        <v>254</v>
      </c>
      <c r="W1255" s="2" t="s">
        <v>4654</v>
      </c>
      <c r="X1255" s="2" t="s">
        <v>3261</v>
      </c>
      <c r="Y1255" s="2" t="s">
        <v>3262</v>
      </c>
    </row>
    <row r="1256">
      <c r="A1256" s="1" t="b">
        <v>0</v>
      </c>
      <c r="B1256" s="1"/>
      <c r="C1256" s="1" t="s">
        <v>243</v>
      </c>
      <c r="D1256" s="1"/>
      <c r="E1256" s="1" t="s">
        <v>244</v>
      </c>
      <c r="F1256" s="1"/>
      <c r="G1256" s="2" t="s">
        <v>245</v>
      </c>
      <c r="H1256" s="5">
        <v>1.0</v>
      </c>
      <c r="I1256" s="4" t="s">
        <v>4729</v>
      </c>
      <c r="J1256" s="2" t="s">
        <v>4730</v>
      </c>
      <c r="K1256" s="5">
        <v>1.0</v>
      </c>
      <c r="L1256" s="2" t="s">
        <v>248</v>
      </c>
      <c r="M1256" s="6" t="b">
        <v>1</v>
      </c>
      <c r="N1256" s="2" t="s">
        <v>3258</v>
      </c>
      <c r="O1256" s="2" t="s">
        <v>250</v>
      </c>
      <c r="P1256" s="2" t="s">
        <v>49</v>
      </c>
      <c r="Q1256" s="2" t="s">
        <v>251</v>
      </c>
      <c r="R1256" s="2" t="s">
        <v>252</v>
      </c>
      <c r="S1256" s="5">
        <v>8.9364719E8</v>
      </c>
      <c r="T1256" s="2" t="s">
        <v>3259</v>
      </c>
      <c r="U1256" s="2" t="s">
        <v>253</v>
      </c>
      <c r="V1256" s="2" t="s">
        <v>254</v>
      </c>
      <c r="W1256" s="2" t="s">
        <v>4654</v>
      </c>
      <c r="X1256" s="2" t="s">
        <v>3261</v>
      </c>
      <c r="Y1256" s="2" t="s">
        <v>3262</v>
      </c>
    </row>
    <row r="1257">
      <c r="A1257" s="1" t="b">
        <v>0</v>
      </c>
      <c r="B1257" s="1"/>
      <c r="C1257" s="1" t="s">
        <v>243</v>
      </c>
      <c r="D1257" s="1"/>
      <c r="E1257" s="1" t="s">
        <v>244</v>
      </c>
      <c r="F1257" s="1"/>
      <c r="G1257" s="2" t="s">
        <v>245</v>
      </c>
      <c r="H1257" s="5">
        <v>1.0</v>
      </c>
      <c r="I1257" s="4" t="s">
        <v>4731</v>
      </c>
      <c r="J1257" s="2" t="s">
        <v>4732</v>
      </c>
      <c r="K1257" s="5">
        <v>1.0</v>
      </c>
      <c r="L1257" s="2" t="s">
        <v>248</v>
      </c>
      <c r="M1257" s="6" t="b">
        <v>1</v>
      </c>
      <c r="N1257" s="2" t="s">
        <v>3258</v>
      </c>
      <c r="O1257" s="2" t="s">
        <v>250</v>
      </c>
      <c r="P1257" s="2" t="s">
        <v>49</v>
      </c>
      <c r="Q1257" s="2" t="s">
        <v>251</v>
      </c>
      <c r="R1257" s="2" t="s">
        <v>252</v>
      </c>
      <c r="S1257" s="5">
        <v>8.93714311E8</v>
      </c>
      <c r="T1257" s="2" t="s">
        <v>3259</v>
      </c>
      <c r="U1257" s="2" t="s">
        <v>253</v>
      </c>
      <c r="V1257" s="2" t="s">
        <v>254</v>
      </c>
      <c r="W1257" s="2" t="s">
        <v>4654</v>
      </c>
      <c r="X1257" s="2" t="s">
        <v>3261</v>
      </c>
      <c r="Y1257" s="2" t="s">
        <v>3262</v>
      </c>
    </row>
    <row r="1258">
      <c r="A1258" s="1" t="b">
        <v>0</v>
      </c>
      <c r="B1258" s="1"/>
      <c r="C1258" s="1" t="s">
        <v>243</v>
      </c>
      <c r="D1258" s="1"/>
      <c r="E1258" s="1" t="s">
        <v>244</v>
      </c>
      <c r="F1258" s="1"/>
      <c r="G1258" s="2" t="s">
        <v>245</v>
      </c>
      <c r="H1258" s="5">
        <v>1.0</v>
      </c>
      <c r="I1258" s="4" t="s">
        <v>4733</v>
      </c>
      <c r="J1258" s="2" t="s">
        <v>4734</v>
      </c>
      <c r="K1258" s="5">
        <v>1.0</v>
      </c>
      <c r="L1258" s="2" t="s">
        <v>248</v>
      </c>
      <c r="M1258" s="6" t="b">
        <v>1</v>
      </c>
      <c r="N1258" s="2" t="s">
        <v>3258</v>
      </c>
      <c r="O1258" s="2" t="s">
        <v>250</v>
      </c>
      <c r="P1258" s="2" t="s">
        <v>49</v>
      </c>
      <c r="Q1258" s="2" t="s">
        <v>251</v>
      </c>
      <c r="R1258" s="2" t="s">
        <v>252</v>
      </c>
      <c r="S1258" s="5">
        <v>8.94360289E8</v>
      </c>
      <c r="T1258" s="2" t="s">
        <v>3259</v>
      </c>
      <c r="U1258" s="2" t="s">
        <v>253</v>
      </c>
      <c r="V1258" s="2" t="s">
        <v>254</v>
      </c>
      <c r="W1258" s="2" t="s">
        <v>4654</v>
      </c>
      <c r="X1258" s="2" t="s">
        <v>3261</v>
      </c>
      <c r="Y1258" s="2" t="s">
        <v>3262</v>
      </c>
    </row>
    <row r="1259">
      <c r="A1259" s="1" t="b">
        <v>0</v>
      </c>
      <c r="B1259" s="1"/>
      <c r="C1259" s="1" t="s">
        <v>243</v>
      </c>
      <c r="D1259" s="1"/>
      <c r="E1259" s="1" t="s">
        <v>244</v>
      </c>
      <c r="F1259" s="1"/>
      <c r="G1259" s="2" t="s">
        <v>245</v>
      </c>
      <c r="H1259" s="5">
        <v>1.0</v>
      </c>
      <c r="I1259" s="4" t="s">
        <v>4735</v>
      </c>
      <c r="J1259" s="2" t="s">
        <v>4736</v>
      </c>
      <c r="K1259" s="5">
        <v>1.0</v>
      </c>
      <c r="L1259" s="2" t="s">
        <v>248</v>
      </c>
      <c r="M1259" s="6" t="b">
        <v>1</v>
      </c>
      <c r="N1259" s="2" t="s">
        <v>3258</v>
      </c>
      <c r="O1259" s="2" t="s">
        <v>250</v>
      </c>
      <c r="P1259" s="2" t="s">
        <v>49</v>
      </c>
      <c r="Q1259" s="2" t="s">
        <v>251</v>
      </c>
      <c r="R1259" s="2" t="s">
        <v>252</v>
      </c>
      <c r="S1259" s="5">
        <v>8.94528079E8</v>
      </c>
      <c r="T1259" s="2" t="s">
        <v>3259</v>
      </c>
      <c r="U1259" s="2" t="s">
        <v>253</v>
      </c>
      <c r="V1259" s="2" t="s">
        <v>254</v>
      </c>
      <c r="W1259" s="2" t="s">
        <v>4654</v>
      </c>
      <c r="X1259" s="2" t="s">
        <v>3261</v>
      </c>
      <c r="Y1259" s="2" t="s">
        <v>3262</v>
      </c>
    </row>
    <row r="1260">
      <c r="A1260" s="1" t="b">
        <v>0</v>
      </c>
      <c r="B1260" s="1"/>
      <c r="C1260" s="1" t="s">
        <v>243</v>
      </c>
      <c r="D1260" s="1"/>
      <c r="E1260" s="1" t="s">
        <v>244</v>
      </c>
      <c r="F1260" s="1"/>
      <c r="G1260" s="2" t="s">
        <v>245</v>
      </c>
      <c r="H1260" s="5">
        <v>1.0</v>
      </c>
      <c r="I1260" s="4" t="s">
        <v>4737</v>
      </c>
      <c r="J1260" s="2" t="s">
        <v>4738</v>
      </c>
      <c r="K1260" s="5">
        <v>1.0</v>
      </c>
      <c r="L1260" s="2" t="s">
        <v>248</v>
      </c>
      <c r="M1260" s="6" t="b">
        <v>1</v>
      </c>
      <c r="N1260" s="2" t="s">
        <v>3258</v>
      </c>
      <c r="O1260" s="2" t="s">
        <v>250</v>
      </c>
      <c r="P1260" s="2" t="s">
        <v>49</v>
      </c>
      <c r="Q1260" s="2" t="s">
        <v>251</v>
      </c>
      <c r="R1260" s="2" t="s">
        <v>252</v>
      </c>
      <c r="S1260" s="5">
        <v>9.1103021E8</v>
      </c>
      <c r="T1260" s="2" t="s">
        <v>3259</v>
      </c>
      <c r="U1260" s="2" t="s">
        <v>253</v>
      </c>
      <c r="V1260" s="2" t="s">
        <v>254</v>
      </c>
      <c r="W1260" s="2" t="s">
        <v>4654</v>
      </c>
      <c r="X1260" s="2" t="s">
        <v>3261</v>
      </c>
      <c r="Y1260" s="2" t="s">
        <v>3262</v>
      </c>
    </row>
    <row r="1261">
      <c r="A1261" s="1" t="b">
        <v>0</v>
      </c>
      <c r="B1261" s="1"/>
      <c r="C1261" s="1" t="s">
        <v>243</v>
      </c>
      <c r="D1261" s="1"/>
      <c r="E1261" s="1" t="s">
        <v>244</v>
      </c>
      <c r="F1261" s="1"/>
      <c r="G1261" s="2" t="s">
        <v>245</v>
      </c>
      <c r="H1261" s="5">
        <v>1.0</v>
      </c>
      <c r="I1261" s="4" t="s">
        <v>4739</v>
      </c>
      <c r="J1261" s="2" t="s">
        <v>4740</v>
      </c>
      <c r="K1261" s="5">
        <v>1.0</v>
      </c>
      <c r="L1261" s="2" t="s">
        <v>248</v>
      </c>
      <c r="M1261" s="6" t="b">
        <v>1</v>
      </c>
      <c r="N1261" s="2" t="s">
        <v>3258</v>
      </c>
      <c r="O1261" s="2" t="s">
        <v>250</v>
      </c>
      <c r="P1261" s="2" t="s">
        <v>49</v>
      </c>
      <c r="Q1261" s="2" t="s">
        <v>251</v>
      </c>
      <c r="R1261" s="2" t="s">
        <v>252</v>
      </c>
      <c r="S1261" s="5">
        <v>9.11052828E8</v>
      </c>
      <c r="T1261" s="2" t="s">
        <v>3259</v>
      </c>
      <c r="U1261" s="2" t="s">
        <v>253</v>
      </c>
      <c r="V1261" s="2" t="s">
        <v>254</v>
      </c>
      <c r="W1261" s="2" t="s">
        <v>4654</v>
      </c>
      <c r="X1261" s="2" t="s">
        <v>3261</v>
      </c>
      <c r="Y1261" s="2" t="s">
        <v>3262</v>
      </c>
    </row>
    <row r="1262">
      <c r="A1262" s="1" t="b">
        <v>0</v>
      </c>
      <c r="B1262" s="1"/>
      <c r="C1262" s="1" t="s">
        <v>243</v>
      </c>
      <c r="D1262" s="1"/>
      <c r="E1262" s="1" t="s">
        <v>244</v>
      </c>
      <c r="F1262" s="1"/>
      <c r="G1262" s="2" t="s">
        <v>245</v>
      </c>
      <c r="H1262" s="5">
        <v>1.0</v>
      </c>
      <c r="I1262" s="4" t="s">
        <v>4741</v>
      </c>
      <c r="J1262" s="2" t="s">
        <v>4742</v>
      </c>
      <c r="K1262" s="5">
        <v>1.0</v>
      </c>
      <c r="L1262" s="2" t="s">
        <v>248</v>
      </c>
      <c r="M1262" s="6" t="b">
        <v>1</v>
      </c>
      <c r="N1262" s="2" t="s">
        <v>3258</v>
      </c>
      <c r="O1262" s="2" t="s">
        <v>250</v>
      </c>
      <c r="P1262" s="2" t="s">
        <v>49</v>
      </c>
      <c r="Q1262" s="2" t="s">
        <v>251</v>
      </c>
      <c r="R1262" s="2" t="s">
        <v>252</v>
      </c>
      <c r="S1262" s="5">
        <v>9.11076688E8</v>
      </c>
      <c r="T1262" s="2" t="s">
        <v>3259</v>
      </c>
      <c r="U1262" s="2" t="s">
        <v>253</v>
      </c>
      <c r="V1262" s="2" t="s">
        <v>254</v>
      </c>
      <c r="W1262" s="2" t="s">
        <v>4654</v>
      </c>
      <c r="X1262" s="2" t="s">
        <v>3261</v>
      </c>
      <c r="Y1262" s="2" t="s">
        <v>3262</v>
      </c>
    </row>
    <row r="1263">
      <c r="A1263" s="1" t="b">
        <v>0</v>
      </c>
      <c r="B1263" s="1"/>
      <c r="C1263" s="1" t="s">
        <v>243</v>
      </c>
      <c r="D1263" s="1"/>
      <c r="E1263" s="1" t="s">
        <v>244</v>
      </c>
      <c r="F1263" s="1"/>
      <c r="G1263" s="2" t="s">
        <v>245</v>
      </c>
      <c r="H1263" s="5">
        <v>1.0</v>
      </c>
      <c r="I1263" s="4" t="s">
        <v>4743</v>
      </c>
      <c r="J1263" s="2" t="s">
        <v>4744</v>
      </c>
      <c r="K1263" s="5">
        <v>1.0</v>
      </c>
      <c r="L1263" s="2" t="s">
        <v>248</v>
      </c>
      <c r="M1263" s="6" t="b">
        <v>1</v>
      </c>
      <c r="N1263" s="2" t="s">
        <v>3258</v>
      </c>
      <c r="O1263" s="2" t="s">
        <v>250</v>
      </c>
      <c r="P1263" s="2" t="s">
        <v>49</v>
      </c>
      <c r="Q1263" s="2" t="s">
        <v>251</v>
      </c>
      <c r="R1263" s="2" t="s">
        <v>252</v>
      </c>
      <c r="S1263" s="5">
        <v>9.11084481E8</v>
      </c>
      <c r="T1263" s="2" t="s">
        <v>3259</v>
      </c>
      <c r="U1263" s="2" t="s">
        <v>253</v>
      </c>
      <c r="V1263" s="2" t="s">
        <v>254</v>
      </c>
      <c r="W1263" s="2" t="s">
        <v>4654</v>
      </c>
      <c r="X1263" s="2" t="s">
        <v>3261</v>
      </c>
      <c r="Y1263" s="2" t="s">
        <v>3262</v>
      </c>
    </row>
    <row r="1264">
      <c r="A1264" s="1" t="b">
        <v>0</v>
      </c>
      <c r="B1264" s="1"/>
      <c r="C1264" s="1" t="s">
        <v>243</v>
      </c>
      <c r="D1264" s="1"/>
      <c r="E1264" s="1" t="s">
        <v>244</v>
      </c>
      <c r="F1264" s="1"/>
      <c r="G1264" s="2" t="s">
        <v>245</v>
      </c>
      <c r="H1264" s="5">
        <v>1.0</v>
      </c>
      <c r="I1264" s="4" t="s">
        <v>4745</v>
      </c>
      <c r="J1264" s="2" t="s">
        <v>4746</v>
      </c>
      <c r="K1264" s="5">
        <v>1.0</v>
      </c>
      <c r="L1264" s="2" t="s">
        <v>248</v>
      </c>
      <c r="M1264" s="6" t="b">
        <v>1</v>
      </c>
      <c r="N1264" s="2" t="s">
        <v>3258</v>
      </c>
      <c r="O1264" s="2" t="s">
        <v>250</v>
      </c>
      <c r="P1264" s="2" t="s">
        <v>49</v>
      </c>
      <c r="Q1264" s="2" t="s">
        <v>251</v>
      </c>
      <c r="R1264" s="2" t="s">
        <v>252</v>
      </c>
      <c r="S1264" s="5">
        <v>9.11111047E8</v>
      </c>
      <c r="T1264" s="2" t="s">
        <v>3259</v>
      </c>
      <c r="U1264" s="2" t="s">
        <v>253</v>
      </c>
      <c r="V1264" s="2" t="s">
        <v>254</v>
      </c>
      <c r="W1264" s="2" t="s">
        <v>4654</v>
      </c>
      <c r="X1264" s="2" t="s">
        <v>3261</v>
      </c>
      <c r="Y1264" s="2" t="s">
        <v>3262</v>
      </c>
    </row>
    <row r="1265">
      <c r="A1265" s="1" t="b">
        <v>0</v>
      </c>
      <c r="B1265" s="1"/>
      <c r="C1265" s="1" t="s">
        <v>243</v>
      </c>
      <c r="D1265" s="1"/>
      <c r="E1265" s="1" t="s">
        <v>244</v>
      </c>
      <c r="F1265" s="1"/>
      <c r="G1265" s="2" t="s">
        <v>245</v>
      </c>
      <c r="H1265" s="5">
        <v>1.0</v>
      </c>
      <c r="I1265" s="4" t="s">
        <v>4747</v>
      </c>
      <c r="J1265" s="2" t="s">
        <v>4748</v>
      </c>
      <c r="K1265" s="5">
        <v>1.0</v>
      </c>
      <c r="L1265" s="2" t="s">
        <v>248</v>
      </c>
      <c r="M1265" s="6" t="b">
        <v>1</v>
      </c>
      <c r="N1265" s="2" t="s">
        <v>3258</v>
      </c>
      <c r="O1265" s="2" t="s">
        <v>250</v>
      </c>
      <c r="P1265" s="2" t="s">
        <v>49</v>
      </c>
      <c r="Q1265" s="2" t="s">
        <v>251</v>
      </c>
      <c r="R1265" s="2" t="s">
        <v>252</v>
      </c>
      <c r="S1265" s="5">
        <v>9.11155494E8</v>
      </c>
      <c r="T1265" s="2" t="s">
        <v>3259</v>
      </c>
      <c r="U1265" s="2" t="s">
        <v>253</v>
      </c>
      <c r="V1265" s="2" t="s">
        <v>254</v>
      </c>
      <c r="W1265" s="2" t="s">
        <v>4654</v>
      </c>
      <c r="X1265" s="2" t="s">
        <v>3261</v>
      </c>
      <c r="Y1265" s="2" t="s">
        <v>3262</v>
      </c>
    </row>
    <row r="1266">
      <c r="A1266" s="1" t="b">
        <v>0</v>
      </c>
      <c r="B1266" s="1"/>
      <c r="C1266" s="1" t="s">
        <v>243</v>
      </c>
      <c r="D1266" s="1"/>
      <c r="E1266" s="1" t="s">
        <v>244</v>
      </c>
      <c r="F1266" s="1"/>
      <c r="G1266" s="2" t="s">
        <v>245</v>
      </c>
      <c r="H1266" s="5">
        <v>2.0</v>
      </c>
      <c r="I1266" s="4" t="s">
        <v>4749</v>
      </c>
      <c r="J1266" s="2" t="s">
        <v>4750</v>
      </c>
      <c r="K1266" s="5">
        <v>1.0</v>
      </c>
      <c r="L1266" s="2" t="s">
        <v>248</v>
      </c>
      <c r="M1266" s="6" t="b">
        <v>1</v>
      </c>
      <c r="N1266" s="2" t="s">
        <v>3920</v>
      </c>
      <c r="O1266" s="2" t="s">
        <v>250</v>
      </c>
      <c r="P1266" s="2" t="s">
        <v>49</v>
      </c>
      <c r="Q1266" s="2" t="s">
        <v>251</v>
      </c>
      <c r="R1266" s="2" t="s">
        <v>252</v>
      </c>
      <c r="S1266" s="5">
        <v>6.50076115E8</v>
      </c>
      <c r="T1266" s="2" t="s">
        <v>3259</v>
      </c>
      <c r="U1266" s="2" t="s">
        <v>253</v>
      </c>
      <c r="V1266" s="2" t="s">
        <v>254</v>
      </c>
      <c r="W1266" s="2" t="s">
        <v>4654</v>
      </c>
      <c r="X1266" s="2" t="s">
        <v>3921</v>
      </c>
      <c r="Y1266" s="2" t="s">
        <v>3922</v>
      </c>
    </row>
    <row r="1267">
      <c r="A1267" s="1" t="b">
        <v>0</v>
      </c>
      <c r="B1267" s="1"/>
      <c r="C1267" s="1" t="s">
        <v>243</v>
      </c>
      <c r="D1267" s="1"/>
      <c r="E1267" s="1" t="s">
        <v>244</v>
      </c>
      <c r="F1267" s="1"/>
      <c r="G1267" s="2" t="s">
        <v>245</v>
      </c>
      <c r="H1267" s="5">
        <v>2.0</v>
      </c>
      <c r="I1267" s="4" t="s">
        <v>4751</v>
      </c>
      <c r="J1267" s="2" t="s">
        <v>4752</v>
      </c>
      <c r="K1267" s="5">
        <v>1.0</v>
      </c>
      <c r="L1267" s="2" t="s">
        <v>248</v>
      </c>
      <c r="M1267" s="6" t="b">
        <v>1</v>
      </c>
      <c r="N1267" s="2" t="s">
        <v>3920</v>
      </c>
      <c r="O1267" s="2" t="s">
        <v>250</v>
      </c>
      <c r="P1267" s="2" t="s">
        <v>49</v>
      </c>
      <c r="Q1267" s="2" t="s">
        <v>251</v>
      </c>
      <c r="R1267" s="2" t="s">
        <v>252</v>
      </c>
      <c r="S1267" s="5">
        <v>6.50077366E8</v>
      </c>
      <c r="T1267" s="2" t="s">
        <v>3259</v>
      </c>
      <c r="U1267" s="2" t="s">
        <v>253</v>
      </c>
      <c r="V1267" s="2" t="s">
        <v>254</v>
      </c>
      <c r="W1267" s="2" t="s">
        <v>4654</v>
      </c>
      <c r="X1267" s="2" t="s">
        <v>3921</v>
      </c>
      <c r="Y1267" s="2" t="s">
        <v>3922</v>
      </c>
    </row>
    <row r="1268">
      <c r="A1268" s="1" t="b">
        <v>0</v>
      </c>
      <c r="B1268" s="1"/>
      <c r="C1268" s="1" t="s">
        <v>243</v>
      </c>
      <c r="D1268" s="1"/>
      <c r="E1268" s="1" t="s">
        <v>244</v>
      </c>
      <c r="F1268" s="1"/>
      <c r="G1268" s="2" t="s">
        <v>245</v>
      </c>
      <c r="H1268" s="5">
        <v>2.0</v>
      </c>
      <c r="I1268" s="4" t="s">
        <v>4753</v>
      </c>
      <c r="J1268" s="2" t="s">
        <v>4754</v>
      </c>
      <c r="K1268" s="5">
        <v>1.0</v>
      </c>
      <c r="L1268" s="2" t="s">
        <v>248</v>
      </c>
      <c r="M1268" s="6" t="b">
        <v>1</v>
      </c>
      <c r="N1268" s="2" t="s">
        <v>3920</v>
      </c>
      <c r="O1268" s="2" t="s">
        <v>250</v>
      </c>
      <c r="P1268" s="2" t="s">
        <v>49</v>
      </c>
      <c r="Q1268" s="2" t="s">
        <v>251</v>
      </c>
      <c r="R1268" s="2" t="s">
        <v>252</v>
      </c>
      <c r="S1268" s="5">
        <v>6.53808728E8</v>
      </c>
      <c r="T1268" s="2" t="s">
        <v>3259</v>
      </c>
      <c r="U1268" s="2" t="s">
        <v>253</v>
      </c>
      <c r="V1268" s="2" t="s">
        <v>254</v>
      </c>
      <c r="W1268" s="2" t="s">
        <v>4654</v>
      </c>
      <c r="X1268" s="2" t="s">
        <v>3921</v>
      </c>
      <c r="Y1268" s="2" t="s">
        <v>3922</v>
      </c>
    </row>
    <row r="1269">
      <c r="A1269" s="1" t="b">
        <v>0</v>
      </c>
      <c r="B1269" s="1"/>
      <c r="C1269" s="1" t="s">
        <v>243</v>
      </c>
      <c r="D1269" s="1"/>
      <c r="E1269" s="1" t="s">
        <v>244</v>
      </c>
      <c r="F1269" s="1"/>
      <c r="G1269" s="2" t="s">
        <v>245</v>
      </c>
      <c r="H1269" s="5">
        <v>2.0</v>
      </c>
      <c r="I1269" s="4" t="s">
        <v>4755</v>
      </c>
      <c r="J1269" s="2" t="s">
        <v>4756</v>
      </c>
      <c r="K1269" s="5">
        <v>1.0</v>
      </c>
      <c r="L1269" s="2" t="s">
        <v>248</v>
      </c>
      <c r="M1269" s="6" t="b">
        <v>1</v>
      </c>
      <c r="N1269" s="2" t="s">
        <v>3920</v>
      </c>
      <c r="O1269" s="2" t="s">
        <v>250</v>
      </c>
      <c r="P1269" s="2" t="s">
        <v>49</v>
      </c>
      <c r="Q1269" s="2" t="s">
        <v>251</v>
      </c>
      <c r="R1269" s="2" t="s">
        <v>252</v>
      </c>
      <c r="S1269" s="5">
        <v>6.53810044E8</v>
      </c>
      <c r="T1269" s="2" t="s">
        <v>3259</v>
      </c>
      <c r="U1269" s="2" t="s">
        <v>253</v>
      </c>
      <c r="V1269" s="2" t="s">
        <v>254</v>
      </c>
      <c r="W1269" s="2" t="s">
        <v>4654</v>
      </c>
      <c r="X1269" s="2" t="s">
        <v>3921</v>
      </c>
      <c r="Y1269" s="2" t="s">
        <v>3922</v>
      </c>
    </row>
    <row r="1270">
      <c r="A1270" s="1" t="b">
        <v>0</v>
      </c>
      <c r="B1270" s="1"/>
      <c r="C1270" s="1" t="s">
        <v>243</v>
      </c>
      <c r="D1270" s="1"/>
      <c r="E1270" s="1" t="s">
        <v>244</v>
      </c>
      <c r="F1270" s="1"/>
      <c r="G1270" s="2" t="s">
        <v>245</v>
      </c>
      <c r="H1270" s="5">
        <v>2.0</v>
      </c>
      <c r="I1270" s="4" t="s">
        <v>4757</v>
      </c>
      <c r="J1270" s="2" t="s">
        <v>4758</v>
      </c>
      <c r="K1270" s="5">
        <v>1.0</v>
      </c>
      <c r="L1270" s="2" t="s">
        <v>248</v>
      </c>
      <c r="M1270" s="6" t="b">
        <v>1</v>
      </c>
      <c r="N1270" s="2" t="s">
        <v>3920</v>
      </c>
      <c r="O1270" s="2" t="s">
        <v>250</v>
      </c>
      <c r="P1270" s="2" t="s">
        <v>49</v>
      </c>
      <c r="Q1270" s="2" t="s">
        <v>251</v>
      </c>
      <c r="R1270" s="2" t="s">
        <v>252</v>
      </c>
      <c r="S1270" s="5">
        <v>6.8576668E8</v>
      </c>
      <c r="T1270" s="2" t="s">
        <v>3259</v>
      </c>
      <c r="U1270" s="2" t="s">
        <v>253</v>
      </c>
      <c r="V1270" s="2" t="s">
        <v>254</v>
      </c>
      <c r="W1270" s="2" t="s">
        <v>4654</v>
      </c>
      <c r="X1270" s="2" t="s">
        <v>3921</v>
      </c>
      <c r="Y1270" s="2" t="s">
        <v>3922</v>
      </c>
    </row>
    <row r="1271">
      <c r="A1271" s="1" t="b">
        <v>0</v>
      </c>
      <c r="B1271" s="1"/>
      <c r="C1271" s="1" t="s">
        <v>243</v>
      </c>
      <c r="D1271" s="1"/>
      <c r="E1271" s="1" t="s">
        <v>244</v>
      </c>
      <c r="F1271" s="1"/>
      <c r="G1271" s="2" t="s">
        <v>245</v>
      </c>
      <c r="H1271" s="5">
        <v>2.0</v>
      </c>
      <c r="I1271" s="4" t="s">
        <v>4759</v>
      </c>
      <c r="J1271" s="2" t="s">
        <v>4760</v>
      </c>
      <c r="K1271" s="5">
        <v>1.0</v>
      </c>
      <c r="L1271" s="2" t="s">
        <v>248</v>
      </c>
      <c r="M1271" s="6" t="b">
        <v>1</v>
      </c>
      <c r="N1271" s="2" t="s">
        <v>3920</v>
      </c>
      <c r="O1271" s="2" t="s">
        <v>250</v>
      </c>
      <c r="P1271" s="2" t="s">
        <v>49</v>
      </c>
      <c r="Q1271" s="2" t="s">
        <v>251</v>
      </c>
      <c r="R1271" s="2" t="s">
        <v>252</v>
      </c>
      <c r="S1271" s="5">
        <v>6.85780246E8</v>
      </c>
      <c r="T1271" s="2" t="s">
        <v>3259</v>
      </c>
      <c r="U1271" s="2" t="s">
        <v>253</v>
      </c>
      <c r="V1271" s="2" t="s">
        <v>254</v>
      </c>
      <c r="W1271" s="2" t="s">
        <v>4654</v>
      </c>
      <c r="X1271" s="2" t="s">
        <v>3921</v>
      </c>
      <c r="Y1271" s="2" t="s">
        <v>3922</v>
      </c>
    </row>
    <row r="1272">
      <c r="A1272" s="1" t="b">
        <v>0</v>
      </c>
      <c r="B1272" s="1"/>
      <c r="C1272" s="1" t="s">
        <v>243</v>
      </c>
      <c r="D1272" s="1"/>
      <c r="E1272" s="1" t="s">
        <v>244</v>
      </c>
      <c r="F1272" s="1"/>
      <c r="G1272" s="2" t="s">
        <v>245</v>
      </c>
      <c r="H1272" s="5">
        <v>2.0</v>
      </c>
      <c r="I1272" s="4" t="s">
        <v>4761</v>
      </c>
      <c r="J1272" s="2" t="s">
        <v>4762</v>
      </c>
      <c r="K1272" s="5">
        <v>1.0</v>
      </c>
      <c r="L1272" s="2" t="s">
        <v>248</v>
      </c>
      <c r="M1272" s="6" t="b">
        <v>1</v>
      </c>
      <c r="N1272" s="2" t="s">
        <v>3920</v>
      </c>
      <c r="O1272" s="2" t="s">
        <v>250</v>
      </c>
      <c r="P1272" s="2" t="s">
        <v>49</v>
      </c>
      <c r="Q1272" s="2" t="s">
        <v>251</v>
      </c>
      <c r="R1272" s="2" t="s">
        <v>252</v>
      </c>
      <c r="S1272" s="5">
        <v>6.85806972E8</v>
      </c>
      <c r="T1272" s="2" t="s">
        <v>3259</v>
      </c>
      <c r="U1272" s="2" t="s">
        <v>253</v>
      </c>
      <c r="V1272" s="2" t="s">
        <v>254</v>
      </c>
      <c r="W1272" s="2" t="s">
        <v>4654</v>
      </c>
      <c r="X1272" s="2" t="s">
        <v>3921</v>
      </c>
      <c r="Y1272" s="2" t="s">
        <v>3922</v>
      </c>
    </row>
    <row r="1273">
      <c r="A1273" s="1" t="b">
        <v>0</v>
      </c>
      <c r="B1273" s="1"/>
      <c r="C1273" s="1" t="s">
        <v>243</v>
      </c>
      <c r="D1273" s="1"/>
      <c r="E1273" s="1" t="s">
        <v>244</v>
      </c>
      <c r="F1273" s="1"/>
      <c r="G1273" s="2" t="s">
        <v>245</v>
      </c>
      <c r="H1273" s="5">
        <v>2.0</v>
      </c>
      <c r="I1273" s="4" t="s">
        <v>4763</v>
      </c>
      <c r="J1273" s="2" t="s">
        <v>4764</v>
      </c>
      <c r="K1273" s="5">
        <v>1.0</v>
      </c>
      <c r="L1273" s="2" t="s">
        <v>248</v>
      </c>
      <c r="M1273" s="6" t="b">
        <v>1</v>
      </c>
      <c r="N1273" s="2" t="s">
        <v>3920</v>
      </c>
      <c r="O1273" s="2" t="s">
        <v>250</v>
      </c>
      <c r="P1273" s="2" t="s">
        <v>49</v>
      </c>
      <c r="Q1273" s="2" t="s">
        <v>251</v>
      </c>
      <c r="R1273" s="2" t="s">
        <v>252</v>
      </c>
      <c r="S1273" s="5">
        <v>6.85821059E8</v>
      </c>
      <c r="T1273" s="2" t="s">
        <v>3259</v>
      </c>
      <c r="U1273" s="2" t="s">
        <v>253</v>
      </c>
      <c r="V1273" s="2" t="s">
        <v>254</v>
      </c>
      <c r="W1273" s="2" t="s">
        <v>4654</v>
      </c>
      <c r="X1273" s="2" t="s">
        <v>3921</v>
      </c>
      <c r="Y1273" s="2" t="s">
        <v>3922</v>
      </c>
    </row>
    <row r="1274">
      <c r="A1274" s="1" t="b">
        <v>0</v>
      </c>
      <c r="B1274" s="1"/>
      <c r="C1274" s="1" t="s">
        <v>243</v>
      </c>
      <c r="D1274" s="1"/>
      <c r="E1274" s="1" t="s">
        <v>244</v>
      </c>
      <c r="F1274" s="1"/>
      <c r="G1274" s="2" t="s">
        <v>245</v>
      </c>
      <c r="H1274" s="5">
        <v>2.0</v>
      </c>
      <c r="I1274" s="4" t="s">
        <v>4765</v>
      </c>
      <c r="J1274" s="2" t="s">
        <v>4766</v>
      </c>
      <c r="K1274" s="5">
        <v>1.0</v>
      </c>
      <c r="L1274" s="2" t="s">
        <v>248</v>
      </c>
      <c r="M1274" s="6" t="b">
        <v>1</v>
      </c>
      <c r="N1274" s="2" t="s">
        <v>3920</v>
      </c>
      <c r="O1274" s="2" t="s">
        <v>250</v>
      </c>
      <c r="P1274" s="2" t="s">
        <v>49</v>
      </c>
      <c r="Q1274" s="2" t="s">
        <v>251</v>
      </c>
      <c r="R1274" s="2" t="s">
        <v>252</v>
      </c>
      <c r="S1274" s="5">
        <v>6.89306781E8</v>
      </c>
      <c r="T1274" s="2" t="s">
        <v>3259</v>
      </c>
      <c r="U1274" s="2" t="s">
        <v>253</v>
      </c>
      <c r="V1274" s="2" t="s">
        <v>254</v>
      </c>
      <c r="W1274" s="2" t="s">
        <v>4654</v>
      </c>
      <c r="X1274" s="2" t="s">
        <v>3921</v>
      </c>
      <c r="Y1274" s="2" t="s">
        <v>3922</v>
      </c>
    </row>
    <row r="1275">
      <c r="A1275" s="1" t="b">
        <v>0</v>
      </c>
      <c r="B1275" s="1"/>
      <c r="C1275" s="1" t="s">
        <v>243</v>
      </c>
      <c r="D1275" s="1"/>
      <c r="E1275" s="1" t="s">
        <v>244</v>
      </c>
      <c r="F1275" s="1"/>
      <c r="G1275" s="2" t="s">
        <v>245</v>
      </c>
      <c r="H1275" s="5">
        <v>2.0</v>
      </c>
      <c r="I1275" s="4" t="s">
        <v>4767</v>
      </c>
      <c r="J1275" s="2" t="s">
        <v>4768</v>
      </c>
      <c r="K1275" s="5">
        <v>1.0</v>
      </c>
      <c r="L1275" s="2" t="s">
        <v>248</v>
      </c>
      <c r="M1275" s="6" t="b">
        <v>1</v>
      </c>
      <c r="N1275" s="2" t="s">
        <v>3920</v>
      </c>
      <c r="O1275" s="2" t="s">
        <v>250</v>
      </c>
      <c r="P1275" s="2" t="s">
        <v>49</v>
      </c>
      <c r="Q1275" s="2" t="s">
        <v>251</v>
      </c>
      <c r="R1275" s="2" t="s">
        <v>252</v>
      </c>
      <c r="S1275" s="5">
        <v>6.89319155E8</v>
      </c>
      <c r="T1275" s="2" t="s">
        <v>3259</v>
      </c>
      <c r="U1275" s="2" t="s">
        <v>253</v>
      </c>
      <c r="V1275" s="2" t="s">
        <v>254</v>
      </c>
      <c r="W1275" s="2" t="s">
        <v>4654</v>
      </c>
      <c r="X1275" s="2" t="s">
        <v>3921</v>
      </c>
      <c r="Y1275" s="2" t="s">
        <v>3922</v>
      </c>
    </row>
    <row r="1276">
      <c r="A1276" s="1" t="b">
        <v>0</v>
      </c>
      <c r="B1276" s="1"/>
      <c r="C1276" s="1" t="s">
        <v>243</v>
      </c>
      <c r="D1276" s="1"/>
      <c r="E1276" s="1" t="s">
        <v>244</v>
      </c>
      <c r="F1276" s="1"/>
      <c r="G1276" s="2" t="s">
        <v>245</v>
      </c>
      <c r="H1276" s="5">
        <v>2.0</v>
      </c>
      <c r="I1276" s="4" t="s">
        <v>4769</v>
      </c>
      <c r="J1276" s="2" t="s">
        <v>4770</v>
      </c>
      <c r="K1276" s="5">
        <v>1.0</v>
      </c>
      <c r="L1276" s="2" t="s">
        <v>248</v>
      </c>
      <c r="M1276" s="6" t="b">
        <v>1</v>
      </c>
      <c r="N1276" s="2" t="s">
        <v>3920</v>
      </c>
      <c r="O1276" s="2" t="s">
        <v>250</v>
      </c>
      <c r="P1276" s="2" t="s">
        <v>49</v>
      </c>
      <c r="Q1276" s="2" t="s">
        <v>251</v>
      </c>
      <c r="R1276" s="2" t="s">
        <v>252</v>
      </c>
      <c r="S1276" s="5">
        <v>6.89331391E8</v>
      </c>
      <c r="T1276" s="2" t="s">
        <v>3259</v>
      </c>
      <c r="U1276" s="2" t="s">
        <v>253</v>
      </c>
      <c r="V1276" s="2" t="s">
        <v>254</v>
      </c>
      <c r="W1276" s="2" t="s">
        <v>4654</v>
      </c>
      <c r="X1276" s="2" t="s">
        <v>3921</v>
      </c>
      <c r="Y1276" s="2" t="s">
        <v>3922</v>
      </c>
    </row>
    <row r="1277">
      <c r="A1277" s="1" t="b">
        <v>0</v>
      </c>
      <c r="B1277" s="1"/>
      <c r="C1277" s="1" t="s">
        <v>243</v>
      </c>
      <c r="D1277" s="1"/>
      <c r="E1277" s="1" t="s">
        <v>244</v>
      </c>
      <c r="F1277" s="1"/>
      <c r="G1277" s="2" t="s">
        <v>245</v>
      </c>
      <c r="H1277" s="5">
        <v>2.0</v>
      </c>
      <c r="I1277" s="4" t="s">
        <v>4771</v>
      </c>
      <c r="J1277" s="2" t="s">
        <v>4772</v>
      </c>
      <c r="K1277" s="5">
        <v>1.0</v>
      </c>
      <c r="L1277" s="2" t="s">
        <v>248</v>
      </c>
      <c r="M1277" s="6" t="b">
        <v>1</v>
      </c>
      <c r="N1277" s="2" t="s">
        <v>3920</v>
      </c>
      <c r="O1277" s="2" t="s">
        <v>250</v>
      </c>
      <c r="P1277" s="2" t="s">
        <v>49</v>
      </c>
      <c r="Q1277" s="2" t="s">
        <v>251</v>
      </c>
      <c r="R1277" s="2" t="s">
        <v>252</v>
      </c>
      <c r="S1277" s="5">
        <v>6.89331593E8</v>
      </c>
      <c r="T1277" s="2" t="s">
        <v>3259</v>
      </c>
      <c r="U1277" s="2" t="s">
        <v>253</v>
      </c>
      <c r="V1277" s="2" t="s">
        <v>254</v>
      </c>
      <c r="W1277" s="2" t="s">
        <v>4654</v>
      </c>
      <c r="X1277" s="2" t="s">
        <v>3921</v>
      </c>
      <c r="Y1277" s="2" t="s">
        <v>3922</v>
      </c>
    </row>
    <row r="1278">
      <c r="A1278" s="1" t="b">
        <v>0</v>
      </c>
      <c r="B1278" s="1"/>
      <c r="C1278" s="1" t="s">
        <v>243</v>
      </c>
      <c r="D1278" s="1"/>
      <c r="E1278" s="1" t="s">
        <v>244</v>
      </c>
      <c r="F1278" s="1"/>
      <c r="G1278" s="2" t="s">
        <v>245</v>
      </c>
      <c r="H1278" s="5">
        <v>2.0</v>
      </c>
      <c r="I1278" s="4" t="s">
        <v>4773</v>
      </c>
      <c r="J1278" s="2" t="s">
        <v>4774</v>
      </c>
      <c r="K1278" s="5">
        <v>1.0</v>
      </c>
      <c r="L1278" s="2" t="s">
        <v>248</v>
      </c>
      <c r="M1278" s="6" t="b">
        <v>1</v>
      </c>
      <c r="N1278" s="2" t="s">
        <v>3920</v>
      </c>
      <c r="O1278" s="2" t="s">
        <v>250</v>
      </c>
      <c r="P1278" s="2" t="s">
        <v>49</v>
      </c>
      <c r="Q1278" s="2" t="s">
        <v>251</v>
      </c>
      <c r="R1278" s="2" t="s">
        <v>252</v>
      </c>
      <c r="S1278" s="5">
        <v>6.89338841E8</v>
      </c>
      <c r="T1278" s="2" t="s">
        <v>3259</v>
      </c>
      <c r="U1278" s="2" t="s">
        <v>253</v>
      </c>
      <c r="V1278" s="2" t="s">
        <v>254</v>
      </c>
      <c r="W1278" s="2" t="s">
        <v>4654</v>
      </c>
      <c r="X1278" s="2" t="s">
        <v>3921</v>
      </c>
      <c r="Y1278" s="2" t="s">
        <v>3922</v>
      </c>
    </row>
    <row r="1279">
      <c r="A1279" s="1" t="b">
        <v>0</v>
      </c>
      <c r="B1279" s="1"/>
      <c r="C1279" s="1" t="s">
        <v>243</v>
      </c>
      <c r="D1279" s="1"/>
      <c r="E1279" s="1" t="s">
        <v>244</v>
      </c>
      <c r="F1279" s="1"/>
      <c r="G1279" s="2" t="s">
        <v>245</v>
      </c>
      <c r="H1279" s="5">
        <v>2.0</v>
      </c>
      <c r="I1279" s="4" t="s">
        <v>4775</v>
      </c>
      <c r="J1279" s="2" t="s">
        <v>4776</v>
      </c>
      <c r="K1279" s="5">
        <v>1.0</v>
      </c>
      <c r="L1279" s="2" t="s">
        <v>248</v>
      </c>
      <c r="M1279" s="6" t="b">
        <v>1</v>
      </c>
      <c r="N1279" s="2" t="s">
        <v>3920</v>
      </c>
      <c r="O1279" s="2" t="s">
        <v>250</v>
      </c>
      <c r="P1279" s="2" t="s">
        <v>49</v>
      </c>
      <c r="Q1279" s="2" t="s">
        <v>251</v>
      </c>
      <c r="R1279" s="2" t="s">
        <v>252</v>
      </c>
      <c r="S1279" s="5">
        <v>6.89360084E8</v>
      </c>
      <c r="T1279" s="2" t="s">
        <v>3259</v>
      </c>
      <c r="U1279" s="2" t="s">
        <v>253</v>
      </c>
      <c r="V1279" s="2" t="s">
        <v>254</v>
      </c>
      <c r="W1279" s="2" t="s">
        <v>4654</v>
      </c>
      <c r="X1279" s="2" t="s">
        <v>3921</v>
      </c>
      <c r="Y1279" s="2" t="s">
        <v>3922</v>
      </c>
    </row>
    <row r="1280">
      <c r="A1280" s="1" t="b">
        <v>0</v>
      </c>
      <c r="B1280" s="1"/>
      <c r="C1280" s="1" t="s">
        <v>243</v>
      </c>
      <c r="D1280" s="1"/>
      <c r="E1280" s="1" t="s">
        <v>244</v>
      </c>
      <c r="F1280" s="1"/>
      <c r="G1280" s="2" t="s">
        <v>245</v>
      </c>
      <c r="H1280" s="5">
        <v>2.0</v>
      </c>
      <c r="I1280" s="4" t="s">
        <v>4777</v>
      </c>
      <c r="J1280" s="2" t="s">
        <v>4778</v>
      </c>
      <c r="K1280" s="5">
        <v>1.0</v>
      </c>
      <c r="L1280" s="2" t="s">
        <v>248</v>
      </c>
      <c r="M1280" s="6" t="b">
        <v>1</v>
      </c>
      <c r="N1280" s="2" t="s">
        <v>3920</v>
      </c>
      <c r="O1280" s="2" t="s">
        <v>250</v>
      </c>
      <c r="P1280" s="2" t="s">
        <v>49</v>
      </c>
      <c r="Q1280" s="2" t="s">
        <v>251</v>
      </c>
      <c r="R1280" s="2" t="s">
        <v>252</v>
      </c>
      <c r="S1280" s="5">
        <v>6.95500665E8</v>
      </c>
      <c r="T1280" s="2" t="s">
        <v>3259</v>
      </c>
      <c r="U1280" s="2" t="s">
        <v>253</v>
      </c>
      <c r="V1280" s="2" t="s">
        <v>254</v>
      </c>
      <c r="W1280" s="2" t="s">
        <v>4654</v>
      </c>
      <c r="X1280" s="2" t="s">
        <v>3921</v>
      </c>
      <c r="Y1280" s="2" t="s">
        <v>3922</v>
      </c>
    </row>
    <row r="1281">
      <c r="A1281" s="1" t="b">
        <v>0</v>
      </c>
      <c r="B1281" s="1"/>
      <c r="C1281" s="1" t="s">
        <v>243</v>
      </c>
      <c r="D1281" s="1"/>
      <c r="E1281" s="1" t="s">
        <v>244</v>
      </c>
      <c r="F1281" s="1"/>
      <c r="G1281" s="2" t="s">
        <v>245</v>
      </c>
      <c r="H1281" s="5">
        <v>2.0</v>
      </c>
      <c r="I1281" s="4" t="s">
        <v>4779</v>
      </c>
      <c r="J1281" s="2" t="s">
        <v>4780</v>
      </c>
      <c r="K1281" s="5">
        <v>1.0</v>
      </c>
      <c r="L1281" s="2" t="s">
        <v>248</v>
      </c>
      <c r="M1281" s="6" t="b">
        <v>1</v>
      </c>
      <c r="N1281" s="2" t="s">
        <v>3920</v>
      </c>
      <c r="O1281" s="2" t="s">
        <v>250</v>
      </c>
      <c r="P1281" s="2" t="s">
        <v>49</v>
      </c>
      <c r="Q1281" s="2" t="s">
        <v>251</v>
      </c>
      <c r="R1281" s="2" t="s">
        <v>252</v>
      </c>
      <c r="S1281" s="5">
        <v>6.95533933E8</v>
      </c>
      <c r="T1281" s="2" t="s">
        <v>3259</v>
      </c>
      <c r="U1281" s="2" t="s">
        <v>253</v>
      </c>
      <c r="V1281" s="2" t="s">
        <v>254</v>
      </c>
      <c r="W1281" s="2" t="s">
        <v>4654</v>
      </c>
      <c r="X1281" s="2" t="s">
        <v>3921</v>
      </c>
      <c r="Y1281" s="2" t="s">
        <v>3922</v>
      </c>
    </row>
    <row r="1282">
      <c r="A1282" s="1" t="b">
        <v>0</v>
      </c>
      <c r="B1282" s="1"/>
      <c r="C1282" s="1" t="s">
        <v>243</v>
      </c>
      <c r="D1282" s="1"/>
      <c r="E1282" s="1" t="s">
        <v>244</v>
      </c>
      <c r="F1282" s="1"/>
      <c r="G1282" s="2" t="s">
        <v>245</v>
      </c>
      <c r="H1282" s="5">
        <v>2.0</v>
      </c>
      <c r="I1282" s="4" t="s">
        <v>4781</v>
      </c>
      <c r="J1282" s="2" t="s">
        <v>4782</v>
      </c>
      <c r="K1282" s="5">
        <v>1.0</v>
      </c>
      <c r="L1282" s="2" t="s">
        <v>248</v>
      </c>
      <c r="M1282" s="6" t="b">
        <v>1</v>
      </c>
      <c r="N1282" s="2" t="s">
        <v>3920</v>
      </c>
      <c r="O1282" s="2" t="s">
        <v>250</v>
      </c>
      <c r="P1282" s="2" t="s">
        <v>49</v>
      </c>
      <c r="Q1282" s="2" t="s">
        <v>251</v>
      </c>
      <c r="R1282" s="2" t="s">
        <v>252</v>
      </c>
      <c r="S1282" s="5">
        <v>6.95564858E8</v>
      </c>
      <c r="T1282" s="2" t="s">
        <v>3259</v>
      </c>
      <c r="U1282" s="2" t="s">
        <v>253</v>
      </c>
      <c r="V1282" s="2" t="s">
        <v>254</v>
      </c>
      <c r="W1282" s="2" t="s">
        <v>4654</v>
      </c>
      <c r="X1282" s="2" t="s">
        <v>3921</v>
      </c>
      <c r="Y1282" s="2" t="s">
        <v>3922</v>
      </c>
    </row>
    <row r="1283">
      <c r="A1283" s="1" t="b">
        <v>0</v>
      </c>
      <c r="B1283" s="1"/>
      <c r="C1283" s="1" t="s">
        <v>243</v>
      </c>
      <c r="D1283" s="1"/>
      <c r="E1283" s="1" t="s">
        <v>244</v>
      </c>
      <c r="F1283" s="1"/>
      <c r="G1283" s="2" t="s">
        <v>245</v>
      </c>
      <c r="H1283" s="5">
        <v>2.0</v>
      </c>
      <c r="I1283" s="4" t="s">
        <v>4783</v>
      </c>
      <c r="J1283" s="2" t="s">
        <v>4784</v>
      </c>
      <c r="K1283" s="5">
        <v>1.0</v>
      </c>
      <c r="L1283" s="2" t="s">
        <v>248</v>
      </c>
      <c r="M1283" s="6" t="b">
        <v>1</v>
      </c>
      <c r="N1283" s="2" t="s">
        <v>3920</v>
      </c>
      <c r="O1283" s="2" t="s">
        <v>250</v>
      </c>
      <c r="P1283" s="2" t="s">
        <v>49</v>
      </c>
      <c r="Q1283" s="2" t="s">
        <v>251</v>
      </c>
      <c r="R1283" s="2" t="s">
        <v>252</v>
      </c>
      <c r="S1283" s="5">
        <v>6.95574463E8</v>
      </c>
      <c r="T1283" s="2" t="s">
        <v>3259</v>
      </c>
      <c r="U1283" s="2" t="s">
        <v>253</v>
      </c>
      <c r="V1283" s="2" t="s">
        <v>254</v>
      </c>
      <c r="W1283" s="2" t="s">
        <v>4654</v>
      </c>
      <c r="X1283" s="2" t="s">
        <v>3921</v>
      </c>
      <c r="Y1283" s="2" t="s">
        <v>3922</v>
      </c>
    </row>
    <row r="1284">
      <c r="A1284" s="1" t="b">
        <v>0</v>
      </c>
      <c r="B1284" s="1"/>
      <c r="C1284" s="1" t="s">
        <v>243</v>
      </c>
      <c r="D1284" s="1"/>
      <c r="E1284" s="1" t="s">
        <v>244</v>
      </c>
      <c r="F1284" s="1"/>
      <c r="G1284" s="2" t="s">
        <v>245</v>
      </c>
      <c r="H1284" s="5">
        <v>2.0</v>
      </c>
      <c r="I1284" s="4" t="s">
        <v>4785</v>
      </c>
      <c r="J1284" s="2" t="s">
        <v>4786</v>
      </c>
      <c r="K1284" s="5">
        <v>1.0</v>
      </c>
      <c r="L1284" s="2" t="s">
        <v>248</v>
      </c>
      <c r="M1284" s="6" t="b">
        <v>1</v>
      </c>
      <c r="N1284" s="2" t="s">
        <v>3920</v>
      </c>
      <c r="O1284" s="2" t="s">
        <v>250</v>
      </c>
      <c r="P1284" s="2" t="s">
        <v>49</v>
      </c>
      <c r="Q1284" s="2" t="s">
        <v>251</v>
      </c>
      <c r="R1284" s="2" t="s">
        <v>252</v>
      </c>
      <c r="S1284" s="5">
        <v>7.32105067E8</v>
      </c>
      <c r="T1284" s="2" t="s">
        <v>3259</v>
      </c>
      <c r="U1284" s="2" t="s">
        <v>253</v>
      </c>
      <c r="V1284" s="2" t="s">
        <v>254</v>
      </c>
      <c r="W1284" s="2" t="s">
        <v>4654</v>
      </c>
      <c r="X1284" s="2" t="s">
        <v>3921</v>
      </c>
      <c r="Y1284" s="2" t="s">
        <v>3922</v>
      </c>
    </row>
    <row r="1285">
      <c r="A1285" s="1" t="b">
        <v>0</v>
      </c>
      <c r="B1285" s="1"/>
      <c r="C1285" s="1" t="s">
        <v>243</v>
      </c>
      <c r="D1285" s="1"/>
      <c r="E1285" s="1" t="s">
        <v>244</v>
      </c>
      <c r="F1285" s="1"/>
      <c r="G1285" s="2" t="s">
        <v>245</v>
      </c>
      <c r="H1285" s="5">
        <v>2.0</v>
      </c>
      <c r="I1285" s="4" t="s">
        <v>4787</v>
      </c>
      <c r="J1285" s="2" t="s">
        <v>4788</v>
      </c>
      <c r="K1285" s="5">
        <v>1.0</v>
      </c>
      <c r="L1285" s="2" t="s">
        <v>248</v>
      </c>
      <c r="M1285" s="6" t="b">
        <v>1</v>
      </c>
      <c r="N1285" s="2" t="s">
        <v>3920</v>
      </c>
      <c r="O1285" s="2" t="s">
        <v>250</v>
      </c>
      <c r="P1285" s="2" t="s">
        <v>49</v>
      </c>
      <c r="Q1285" s="2" t="s">
        <v>251</v>
      </c>
      <c r="R1285" s="2" t="s">
        <v>252</v>
      </c>
      <c r="S1285" s="5">
        <v>7.32127116E8</v>
      </c>
      <c r="T1285" s="2" t="s">
        <v>3259</v>
      </c>
      <c r="U1285" s="2" t="s">
        <v>253</v>
      </c>
      <c r="V1285" s="2" t="s">
        <v>254</v>
      </c>
      <c r="W1285" s="2" t="s">
        <v>4654</v>
      </c>
      <c r="X1285" s="2" t="s">
        <v>3921</v>
      </c>
      <c r="Y1285" s="2" t="s">
        <v>3922</v>
      </c>
    </row>
    <row r="1286">
      <c r="A1286" s="1" t="b">
        <v>0</v>
      </c>
      <c r="B1286" s="1"/>
      <c r="C1286" s="1" t="s">
        <v>243</v>
      </c>
      <c r="D1286" s="1"/>
      <c r="E1286" s="1" t="s">
        <v>244</v>
      </c>
      <c r="F1286" s="1"/>
      <c r="G1286" s="2" t="s">
        <v>245</v>
      </c>
      <c r="H1286" s="5">
        <v>2.0</v>
      </c>
      <c r="I1286" s="4" t="s">
        <v>4789</v>
      </c>
      <c r="J1286" s="2" t="s">
        <v>4790</v>
      </c>
      <c r="K1286" s="5">
        <v>1.0</v>
      </c>
      <c r="L1286" s="2" t="s">
        <v>248</v>
      </c>
      <c r="M1286" s="6" t="b">
        <v>1</v>
      </c>
      <c r="N1286" s="2" t="s">
        <v>3920</v>
      </c>
      <c r="O1286" s="2" t="s">
        <v>250</v>
      </c>
      <c r="P1286" s="2" t="s">
        <v>49</v>
      </c>
      <c r="Q1286" s="2" t="s">
        <v>251</v>
      </c>
      <c r="R1286" s="2" t="s">
        <v>252</v>
      </c>
      <c r="S1286" s="5">
        <v>7.32141075E8</v>
      </c>
      <c r="T1286" s="2" t="s">
        <v>3259</v>
      </c>
      <c r="U1286" s="2" t="s">
        <v>253</v>
      </c>
      <c r="V1286" s="2" t="s">
        <v>254</v>
      </c>
      <c r="W1286" s="2" t="s">
        <v>4654</v>
      </c>
      <c r="X1286" s="2" t="s">
        <v>3921</v>
      </c>
      <c r="Y1286" s="2" t="s">
        <v>3922</v>
      </c>
    </row>
    <row r="1287">
      <c r="A1287" s="1" t="b">
        <v>0</v>
      </c>
      <c r="B1287" s="1"/>
      <c r="C1287" s="1" t="s">
        <v>243</v>
      </c>
      <c r="D1287" s="1"/>
      <c r="E1287" s="1" t="s">
        <v>244</v>
      </c>
      <c r="F1287" s="1"/>
      <c r="G1287" s="2" t="s">
        <v>245</v>
      </c>
      <c r="H1287" s="5">
        <v>2.0</v>
      </c>
      <c r="I1287" s="4" t="s">
        <v>4791</v>
      </c>
      <c r="J1287" s="2" t="s">
        <v>4792</v>
      </c>
      <c r="K1287" s="5">
        <v>1.0</v>
      </c>
      <c r="L1287" s="2" t="s">
        <v>248</v>
      </c>
      <c r="M1287" s="6" t="b">
        <v>1</v>
      </c>
      <c r="N1287" s="2" t="s">
        <v>3920</v>
      </c>
      <c r="O1287" s="2" t="s">
        <v>250</v>
      </c>
      <c r="P1287" s="2" t="s">
        <v>49</v>
      </c>
      <c r="Q1287" s="2" t="s">
        <v>251</v>
      </c>
      <c r="R1287" s="2" t="s">
        <v>252</v>
      </c>
      <c r="S1287" s="5">
        <v>7.37159E8</v>
      </c>
      <c r="T1287" s="2" t="s">
        <v>3259</v>
      </c>
      <c r="U1287" s="2" t="s">
        <v>253</v>
      </c>
      <c r="V1287" s="2" t="s">
        <v>254</v>
      </c>
      <c r="W1287" s="2" t="s">
        <v>4654</v>
      </c>
      <c r="X1287" s="2" t="s">
        <v>3921</v>
      </c>
      <c r="Y1287" s="2" t="s">
        <v>3922</v>
      </c>
    </row>
    <row r="1288">
      <c r="A1288" s="1" t="b">
        <v>0</v>
      </c>
      <c r="B1288" s="1"/>
      <c r="C1288" s="1" t="s">
        <v>243</v>
      </c>
      <c r="D1288" s="1"/>
      <c r="E1288" s="1" t="s">
        <v>244</v>
      </c>
      <c r="F1288" s="1"/>
      <c r="G1288" s="2" t="s">
        <v>245</v>
      </c>
      <c r="H1288" s="5">
        <v>2.0</v>
      </c>
      <c r="I1288" s="4" t="s">
        <v>4793</v>
      </c>
      <c r="J1288" s="2" t="s">
        <v>4794</v>
      </c>
      <c r="K1288" s="5">
        <v>1.0</v>
      </c>
      <c r="L1288" s="2" t="s">
        <v>248</v>
      </c>
      <c r="M1288" s="6" t="b">
        <v>1</v>
      </c>
      <c r="N1288" s="2" t="s">
        <v>3920</v>
      </c>
      <c r="O1288" s="2" t="s">
        <v>250</v>
      </c>
      <c r="P1288" s="2" t="s">
        <v>49</v>
      </c>
      <c r="Q1288" s="2" t="s">
        <v>251</v>
      </c>
      <c r="R1288" s="2" t="s">
        <v>252</v>
      </c>
      <c r="S1288" s="5">
        <v>7.37549021E8</v>
      </c>
      <c r="T1288" s="2" t="s">
        <v>3259</v>
      </c>
      <c r="U1288" s="2" t="s">
        <v>253</v>
      </c>
      <c r="V1288" s="2" t="s">
        <v>254</v>
      </c>
      <c r="W1288" s="2" t="s">
        <v>4654</v>
      </c>
      <c r="X1288" s="2" t="s">
        <v>3921</v>
      </c>
      <c r="Y1288" s="2" t="s">
        <v>3922</v>
      </c>
    </row>
    <row r="1289">
      <c r="A1289" s="1" t="b">
        <v>0</v>
      </c>
      <c r="B1289" s="1"/>
      <c r="C1289" s="1" t="s">
        <v>243</v>
      </c>
      <c r="D1289" s="1"/>
      <c r="E1289" s="1" t="s">
        <v>244</v>
      </c>
      <c r="F1289" s="1"/>
      <c r="G1289" s="2" t="s">
        <v>245</v>
      </c>
      <c r="H1289" s="5">
        <v>2.0</v>
      </c>
      <c r="I1289" s="4" t="s">
        <v>4795</v>
      </c>
      <c r="J1289" s="2" t="s">
        <v>4796</v>
      </c>
      <c r="K1289" s="5">
        <v>1.0</v>
      </c>
      <c r="L1289" s="2" t="s">
        <v>248</v>
      </c>
      <c r="M1289" s="6" t="b">
        <v>1</v>
      </c>
      <c r="N1289" s="2" t="s">
        <v>3920</v>
      </c>
      <c r="O1289" s="2" t="s">
        <v>250</v>
      </c>
      <c r="P1289" s="2" t="s">
        <v>49</v>
      </c>
      <c r="Q1289" s="2" t="s">
        <v>251</v>
      </c>
      <c r="R1289" s="2" t="s">
        <v>252</v>
      </c>
      <c r="S1289" s="5">
        <v>7.37549661E8</v>
      </c>
      <c r="T1289" s="2" t="s">
        <v>3259</v>
      </c>
      <c r="U1289" s="2" t="s">
        <v>253</v>
      </c>
      <c r="V1289" s="2" t="s">
        <v>254</v>
      </c>
      <c r="W1289" s="2" t="s">
        <v>4654</v>
      </c>
      <c r="X1289" s="2" t="s">
        <v>3921</v>
      </c>
      <c r="Y1289" s="2" t="s">
        <v>3922</v>
      </c>
    </row>
    <row r="1290">
      <c r="A1290" s="1" t="b">
        <v>0</v>
      </c>
      <c r="B1290" s="1"/>
      <c r="C1290" s="1" t="s">
        <v>243</v>
      </c>
      <c r="D1290" s="1"/>
      <c r="E1290" s="1" t="s">
        <v>244</v>
      </c>
      <c r="F1290" s="1"/>
      <c r="G1290" s="2" t="s">
        <v>245</v>
      </c>
      <c r="H1290" s="5">
        <v>2.0</v>
      </c>
      <c r="I1290" s="4" t="s">
        <v>4797</v>
      </c>
      <c r="J1290" s="2" t="s">
        <v>4798</v>
      </c>
      <c r="K1290" s="5">
        <v>1.0</v>
      </c>
      <c r="L1290" s="2" t="s">
        <v>248</v>
      </c>
      <c r="M1290" s="6" t="b">
        <v>1</v>
      </c>
      <c r="N1290" s="2" t="s">
        <v>3920</v>
      </c>
      <c r="O1290" s="2" t="s">
        <v>250</v>
      </c>
      <c r="P1290" s="2" t="s">
        <v>49</v>
      </c>
      <c r="Q1290" s="2" t="s">
        <v>251</v>
      </c>
      <c r="R1290" s="2" t="s">
        <v>252</v>
      </c>
      <c r="S1290" s="5">
        <v>7.37553506E8</v>
      </c>
      <c r="T1290" s="2" t="s">
        <v>3259</v>
      </c>
      <c r="U1290" s="2" t="s">
        <v>253</v>
      </c>
      <c r="V1290" s="2" t="s">
        <v>254</v>
      </c>
      <c r="W1290" s="2" t="s">
        <v>4654</v>
      </c>
      <c r="X1290" s="2" t="s">
        <v>3921</v>
      </c>
      <c r="Y1290" s="2" t="s">
        <v>3922</v>
      </c>
    </row>
    <row r="1291">
      <c r="A1291" s="1" t="b">
        <v>0</v>
      </c>
      <c r="B1291" s="1"/>
      <c r="C1291" s="1" t="s">
        <v>243</v>
      </c>
      <c r="D1291" s="1"/>
      <c r="E1291" s="1" t="s">
        <v>244</v>
      </c>
      <c r="F1291" s="1"/>
      <c r="G1291" s="2" t="s">
        <v>245</v>
      </c>
      <c r="H1291" s="5">
        <v>2.0</v>
      </c>
      <c r="I1291" s="4" t="s">
        <v>4799</v>
      </c>
      <c r="J1291" s="2" t="s">
        <v>4800</v>
      </c>
      <c r="K1291" s="5">
        <v>1.0</v>
      </c>
      <c r="L1291" s="2" t="s">
        <v>248</v>
      </c>
      <c r="M1291" s="6" t="b">
        <v>1</v>
      </c>
      <c r="N1291" s="2" t="s">
        <v>3920</v>
      </c>
      <c r="O1291" s="2" t="s">
        <v>250</v>
      </c>
      <c r="P1291" s="2" t="s">
        <v>49</v>
      </c>
      <c r="Q1291" s="2" t="s">
        <v>251</v>
      </c>
      <c r="R1291" s="2" t="s">
        <v>252</v>
      </c>
      <c r="S1291" s="5">
        <v>7.37792547E8</v>
      </c>
      <c r="T1291" s="2" t="s">
        <v>3259</v>
      </c>
      <c r="U1291" s="2" t="s">
        <v>253</v>
      </c>
      <c r="V1291" s="2" t="s">
        <v>254</v>
      </c>
      <c r="W1291" s="2" t="s">
        <v>4654</v>
      </c>
      <c r="X1291" s="2" t="s">
        <v>3921</v>
      </c>
      <c r="Y1291" s="2" t="s">
        <v>3922</v>
      </c>
    </row>
    <row r="1292">
      <c r="A1292" s="1" t="b">
        <v>0</v>
      </c>
      <c r="B1292" s="1"/>
      <c r="C1292" s="1" t="s">
        <v>243</v>
      </c>
      <c r="D1292" s="1"/>
      <c r="E1292" s="1" t="s">
        <v>244</v>
      </c>
      <c r="F1292" s="1"/>
      <c r="G1292" s="2" t="s">
        <v>245</v>
      </c>
      <c r="H1292" s="5">
        <v>2.0</v>
      </c>
      <c r="I1292" s="4" t="s">
        <v>4801</v>
      </c>
      <c r="J1292" s="2" t="s">
        <v>4802</v>
      </c>
      <c r="K1292" s="5">
        <v>1.0</v>
      </c>
      <c r="L1292" s="2" t="s">
        <v>248</v>
      </c>
      <c r="M1292" s="6" t="b">
        <v>1</v>
      </c>
      <c r="N1292" s="2" t="s">
        <v>3920</v>
      </c>
      <c r="O1292" s="2" t="s">
        <v>250</v>
      </c>
      <c r="P1292" s="2" t="s">
        <v>49</v>
      </c>
      <c r="Q1292" s="2" t="s">
        <v>251</v>
      </c>
      <c r="R1292" s="2" t="s">
        <v>252</v>
      </c>
      <c r="S1292" s="5">
        <v>7.4038066E8</v>
      </c>
      <c r="T1292" s="2" t="s">
        <v>3259</v>
      </c>
      <c r="U1292" s="2" t="s">
        <v>253</v>
      </c>
      <c r="V1292" s="2" t="s">
        <v>254</v>
      </c>
      <c r="W1292" s="2" t="s">
        <v>4654</v>
      </c>
      <c r="X1292" s="2" t="s">
        <v>3921</v>
      </c>
      <c r="Y1292" s="2" t="s">
        <v>3922</v>
      </c>
    </row>
    <row r="1293">
      <c r="A1293" s="1" t="b">
        <v>0</v>
      </c>
      <c r="B1293" s="1"/>
      <c r="C1293" s="1" t="s">
        <v>243</v>
      </c>
      <c r="D1293" s="1"/>
      <c r="E1293" s="1" t="s">
        <v>244</v>
      </c>
      <c r="F1293" s="1"/>
      <c r="G1293" s="2" t="s">
        <v>245</v>
      </c>
      <c r="H1293" s="5">
        <v>2.0</v>
      </c>
      <c r="I1293" s="4" t="s">
        <v>4803</v>
      </c>
      <c r="J1293" s="2" t="s">
        <v>4804</v>
      </c>
      <c r="K1293" s="5">
        <v>1.0</v>
      </c>
      <c r="L1293" s="2" t="s">
        <v>248</v>
      </c>
      <c r="M1293" s="6" t="b">
        <v>1</v>
      </c>
      <c r="N1293" s="2" t="s">
        <v>3920</v>
      </c>
      <c r="O1293" s="2" t="s">
        <v>250</v>
      </c>
      <c r="P1293" s="2" t="s">
        <v>49</v>
      </c>
      <c r="Q1293" s="2" t="s">
        <v>251</v>
      </c>
      <c r="R1293" s="2" t="s">
        <v>252</v>
      </c>
      <c r="S1293" s="5">
        <v>7.66789211E8</v>
      </c>
      <c r="T1293" s="2" t="s">
        <v>3259</v>
      </c>
      <c r="U1293" s="2" t="s">
        <v>253</v>
      </c>
      <c r="V1293" s="2" t="s">
        <v>254</v>
      </c>
      <c r="W1293" s="2" t="s">
        <v>4654</v>
      </c>
      <c r="X1293" s="2" t="s">
        <v>3921</v>
      </c>
      <c r="Y1293" s="2" t="s">
        <v>3922</v>
      </c>
    </row>
    <row r="1294">
      <c r="A1294" s="1" t="b">
        <v>0</v>
      </c>
      <c r="B1294" s="1"/>
      <c r="C1294" s="1" t="s">
        <v>243</v>
      </c>
      <c r="D1294" s="1"/>
      <c r="E1294" s="1" t="s">
        <v>244</v>
      </c>
      <c r="F1294" s="1"/>
      <c r="G1294" s="2" t="s">
        <v>245</v>
      </c>
      <c r="H1294" s="5">
        <v>2.0</v>
      </c>
      <c r="I1294" s="4" t="s">
        <v>4805</v>
      </c>
      <c r="J1294" s="2" t="s">
        <v>4806</v>
      </c>
      <c r="K1294" s="5">
        <v>1.0</v>
      </c>
      <c r="L1294" s="2" t="s">
        <v>248</v>
      </c>
      <c r="M1294" s="6" t="b">
        <v>1</v>
      </c>
      <c r="N1294" s="2" t="s">
        <v>3920</v>
      </c>
      <c r="O1294" s="2" t="s">
        <v>250</v>
      </c>
      <c r="P1294" s="2" t="s">
        <v>49</v>
      </c>
      <c r="Q1294" s="2" t="s">
        <v>251</v>
      </c>
      <c r="R1294" s="2" t="s">
        <v>252</v>
      </c>
      <c r="S1294" s="5">
        <v>7.66791643E8</v>
      </c>
      <c r="T1294" s="2" t="s">
        <v>3259</v>
      </c>
      <c r="U1294" s="2" t="s">
        <v>253</v>
      </c>
      <c r="V1294" s="2" t="s">
        <v>254</v>
      </c>
      <c r="W1294" s="2" t="s">
        <v>4654</v>
      </c>
      <c r="X1294" s="2" t="s">
        <v>3921</v>
      </c>
      <c r="Y1294" s="2" t="s">
        <v>3922</v>
      </c>
    </row>
    <row r="1295">
      <c r="A1295" s="1" t="b">
        <v>0</v>
      </c>
      <c r="B1295" s="1"/>
      <c r="C1295" s="1" t="s">
        <v>243</v>
      </c>
      <c r="D1295" s="1"/>
      <c r="E1295" s="1" t="s">
        <v>244</v>
      </c>
      <c r="F1295" s="1"/>
      <c r="G1295" s="2" t="s">
        <v>245</v>
      </c>
      <c r="H1295" s="5">
        <v>2.0</v>
      </c>
      <c r="I1295" s="4" t="s">
        <v>4807</v>
      </c>
      <c r="J1295" s="2" t="s">
        <v>4808</v>
      </c>
      <c r="K1295" s="5">
        <v>1.0</v>
      </c>
      <c r="L1295" s="2" t="s">
        <v>248</v>
      </c>
      <c r="M1295" s="6" t="b">
        <v>1</v>
      </c>
      <c r="N1295" s="2" t="s">
        <v>3920</v>
      </c>
      <c r="O1295" s="2" t="s">
        <v>250</v>
      </c>
      <c r="P1295" s="2" t="s">
        <v>49</v>
      </c>
      <c r="Q1295" s="2" t="s">
        <v>251</v>
      </c>
      <c r="R1295" s="2" t="s">
        <v>252</v>
      </c>
      <c r="S1295" s="5">
        <v>7.66984328E8</v>
      </c>
      <c r="T1295" s="2" t="s">
        <v>3259</v>
      </c>
      <c r="U1295" s="2" t="s">
        <v>253</v>
      </c>
      <c r="V1295" s="2" t="s">
        <v>254</v>
      </c>
      <c r="W1295" s="2" t="s">
        <v>4654</v>
      </c>
      <c r="X1295" s="2" t="s">
        <v>3921</v>
      </c>
      <c r="Y1295" s="2" t="s">
        <v>3922</v>
      </c>
    </row>
    <row r="1296">
      <c r="A1296" s="1" t="b">
        <v>0</v>
      </c>
      <c r="B1296" s="1"/>
      <c r="C1296" s="1" t="s">
        <v>243</v>
      </c>
      <c r="D1296" s="1"/>
      <c r="E1296" s="1" t="s">
        <v>244</v>
      </c>
      <c r="F1296" s="1"/>
      <c r="G1296" s="2" t="s">
        <v>245</v>
      </c>
      <c r="H1296" s="5">
        <v>2.0</v>
      </c>
      <c r="I1296" s="4" t="s">
        <v>4809</v>
      </c>
      <c r="J1296" s="2" t="s">
        <v>4810</v>
      </c>
      <c r="K1296" s="5">
        <v>1.0</v>
      </c>
      <c r="L1296" s="2" t="s">
        <v>248</v>
      </c>
      <c r="M1296" s="6" t="b">
        <v>1</v>
      </c>
      <c r="N1296" s="2" t="s">
        <v>3920</v>
      </c>
      <c r="O1296" s="2" t="s">
        <v>250</v>
      </c>
      <c r="P1296" s="2" t="s">
        <v>49</v>
      </c>
      <c r="Q1296" s="2" t="s">
        <v>251</v>
      </c>
      <c r="R1296" s="2" t="s">
        <v>252</v>
      </c>
      <c r="S1296" s="5">
        <v>7.67084655E8</v>
      </c>
      <c r="T1296" s="2" t="s">
        <v>3259</v>
      </c>
      <c r="U1296" s="2" t="s">
        <v>253</v>
      </c>
      <c r="V1296" s="2" t="s">
        <v>254</v>
      </c>
      <c r="W1296" s="2" t="s">
        <v>4654</v>
      </c>
      <c r="X1296" s="2" t="s">
        <v>3921</v>
      </c>
      <c r="Y1296" s="2" t="s">
        <v>3922</v>
      </c>
    </row>
    <row r="1297">
      <c r="A1297" s="1" t="b">
        <v>0</v>
      </c>
      <c r="B1297" s="1"/>
      <c r="C1297" s="1" t="s">
        <v>243</v>
      </c>
      <c r="D1297" s="1"/>
      <c r="E1297" s="1" t="s">
        <v>244</v>
      </c>
      <c r="F1297" s="1"/>
      <c r="G1297" s="2" t="s">
        <v>245</v>
      </c>
      <c r="H1297" s="5">
        <v>2.0</v>
      </c>
      <c r="I1297" s="4" t="s">
        <v>4811</v>
      </c>
      <c r="J1297" s="2" t="s">
        <v>4812</v>
      </c>
      <c r="K1297" s="5">
        <v>1.0</v>
      </c>
      <c r="L1297" s="2" t="s">
        <v>248</v>
      </c>
      <c r="M1297" s="6" t="b">
        <v>1</v>
      </c>
      <c r="N1297" s="2" t="s">
        <v>3920</v>
      </c>
      <c r="O1297" s="2" t="s">
        <v>250</v>
      </c>
      <c r="P1297" s="2" t="s">
        <v>49</v>
      </c>
      <c r="Q1297" s="2" t="s">
        <v>251</v>
      </c>
      <c r="R1297" s="2" t="s">
        <v>252</v>
      </c>
      <c r="S1297" s="5">
        <v>7.67801031E8</v>
      </c>
      <c r="T1297" s="2" t="s">
        <v>3259</v>
      </c>
      <c r="U1297" s="2" t="s">
        <v>253</v>
      </c>
      <c r="V1297" s="2" t="s">
        <v>254</v>
      </c>
      <c r="W1297" s="2" t="s">
        <v>4654</v>
      </c>
      <c r="X1297" s="2" t="s">
        <v>3921</v>
      </c>
      <c r="Y1297" s="2" t="s">
        <v>3922</v>
      </c>
    </row>
    <row r="1298">
      <c r="A1298" s="1" t="b">
        <v>0</v>
      </c>
      <c r="B1298" s="1"/>
      <c r="C1298" s="1" t="s">
        <v>243</v>
      </c>
      <c r="D1298" s="1"/>
      <c r="E1298" s="1" t="s">
        <v>244</v>
      </c>
      <c r="F1298" s="1"/>
      <c r="G1298" s="2" t="s">
        <v>245</v>
      </c>
      <c r="H1298" s="5">
        <v>2.0</v>
      </c>
      <c r="I1298" s="4" t="s">
        <v>4813</v>
      </c>
      <c r="J1298" s="2" t="s">
        <v>4814</v>
      </c>
      <c r="K1298" s="5">
        <v>1.0</v>
      </c>
      <c r="L1298" s="2" t="s">
        <v>248</v>
      </c>
      <c r="M1298" s="6" t="b">
        <v>1</v>
      </c>
      <c r="N1298" s="2" t="s">
        <v>3920</v>
      </c>
      <c r="O1298" s="2" t="s">
        <v>250</v>
      </c>
      <c r="P1298" s="2" t="s">
        <v>49</v>
      </c>
      <c r="Q1298" s="2" t="s">
        <v>251</v>
      </c>
      <c r="R1298" s="2" t="s">
        <v>252</v>
      </c>
      <c r="S1298" s="5">
        <v>7.68893737E8</v>
      </c>
      <c r="T1298" s="2" t="s">
        <v>3259</v>
      </c>
      <c r="U1298" s="2" t="s">
        <v>253</v>
      </c>
      <c r="V1298" s="2" t="s">
        <v>254</v>
      </c>
      <c r="W1298" s="2" t="s">
        <v>4654</v>
      </c>
      <c r="X1298" s="2" t="s">
        <v>3921</v>
      </c>
      <c r="Y1298" s="2" t="s">
        <v>3922</v>
      </c>
    </row>
    <row r="1299">
      <c r="A1299" s="1" t="b">
        <v>0</v>
      </c>
      <c r="B1299" s="1"/>
      <c r="C1299" s="1" t="s">
        <v>243</v>
      </c>
      <c r="D1299" s="1"/>
      <c r="E1299" s="1" t="s">
        <v>244</v>
      </c>
      <c r="F1299" s="1"/>
      <c r="G1299" s="2" t="s">
        <v>245</v>
      </c>
      <c r="H1299" s="5">
        <v>2.0</v>
      </c>
      <c r="I1299" s="4" t="s">
        <v>4815</v>
      </c>
      <c r="J1299" s="2" t="s">
        <v>4816</v>
      </c>
      <c r="K1299" s="5">
        <v>1.0</v>
      </c>
      <c r="L1299" s="2" t="s">
        <v>248</v>
      </c>
      <c r="M1299" s="6" t="b">
        <v>1</v>
      </c>
      <c r="N1299" s="2" t="s">
        <v>3920</v>
      </c>
      <c r="O1299" s="2" t="s">
        <v>250</v>
      </c>
      <c r="P1299" s="2" t="s">
        <v>49</v>
      </c>
      <c r="Q1299" s="2" t="s">
        <v>251</v>
      </c>
      <c r="R1299" s="2" t="s">
        <v>252</v>
      </c>
      <c r="S1299" s="5">
        <v>7.70249617E8</v>
      </c>
      <c r="T1299" s="2" t="s">
        <v>3259</v>
      </c>
      <c r="U1299" s="2" t="s">
        <v>253</v>
      </c>
      <c r="V1299" s="2" t="s">
        <v>254</v>
      </c>
      <c r="W1299" s="2" t="s">
        <v>4654</v>
      </c>
      <c r="X1299" s="2" t="s">
        <v>3921</v>
      </c>
      <c r="Y1299" s="2" t="s">
        <v>3922</v>
      </c>
    </row>
    <row r="1300">
      <c r="A1300" s="1" t="b">
        <v>0</v>
      </c>
      <c r="B1300" s="1"/>
      <c r="C1300" s="1" t="s">
        <v>243</v>
      </c>
      <c r="D1300" s="1"/>
      <c r="E1300" s="1" t="s">
        <v>244</v>
      </c>
      <c r="F1300" s="1"/>
      <c r="G1300" s="2" t="s">
        <v>245</v>
      </c>
      <c r="H1300" s="5">
        <v>2.0</v>
      </c>
      <c r="I1300" s="4" t="s">
        <v>4817</v>
      </c>
      <c r="J1300" s="2" t="s">
        <v>4818</v>
      </c>
      <c r="K1300" s="5">
        <v>1.0</v>
      </c>
      <c r="L1300" s="2" t="s">
        <v>248</v>
      </c>
      <c r="M1300" s="6" t="b">
        <v>1</v>
      </c>
      <c r="N1300" s="2" t="s">
        <v>3920</v>
      </c>
      <c r="O1300" s="2" t="s">
        <v>250</v>
      </c>
      <c r="P1300" s="2" t="s">
        <v>49</v>
      </c>
      <c r="Q1300" s="2" t="s">
        <v>251</v>
      </c>
      <c r="R1300" s="2" t="s">
        <v>252</v>
      </c>
      <c r="S1300" s="5">
        <v>7.7055986E8</v>
      </c>
      <c r="T1300" s="2" t="s">
        <v>3259</v>
      </c>
      <c r="U1300" s="2" t="s">
        <v>253</v>
      </c>
      <c r="V1300" s="2" t="s">
        <v>254</v>
      </c>
      <c r="W1300" s="2" t="s">
        <v>4654</v>
      </c>
      <c r="X1300" s="2" t="s">
        <v>3921</v>
      </c>
      <c r="Y1300" s="2" t="s">
        <v>3922</v>
      </c>
    </row>
    <row r="1301">
      <c r="A1301" s="1" t="b">
        <v>0</v>
      </c>
      <c r="B1301" s="1"/>
      <c r="C1301" s="1" t="s">
        <v>243</v>
      </c>
      <c r="D1301" s="1"/>
      <c r="E1301" s="1" t="s">
        <v>244</v>
      </c>
      <c r="F1301" s="1"/>
      <c r="G1301" s="2" t="s">
        <v>245</v>
      </c>
      <c r="H1301" s="5">
        <v>2.0</v>
      </c>
      <c r="I1301" s="4" t="s">
        <v>4819</v>
      </c>
      <c r="J1301" s="2" t="s">
        <v>4820</v>
      </c>
      <c r="K1301" s="5">
        <v>1.0</v>
      </c>
      <c r="L1301" s="2" t="s">
        <v>248</v>
      </c>
      <c r="M1301" s="6" t="b">
        <v>1</v>
      </c>
      <c r="N1301" s="2" t="s">
        <v>3920</v>
      </c>
      <c r="O1301" s="2" t="s">
        <v>250</v>
      </c>
      <c r="P1301" s="2" t="s">
        <v>49</v>
      </c>
      <c r="Q1301" s="2" t="s">
        <v>251</v>
      </c>
      <c r="R1301" s="2" t="s">
        <v>252</v>
      </c>
      <c r="S1301" s="5">
        <v>7.70622754E8</v>
      </c>
      <c r="T1301" s="2" t="s">
        <v>3259</v>
      </c>
      <c r="U1301" s="2" t="s">
        <v>253</v>
      </c>
      <c r="V1301" s="2" t="s">
        <v>254</v>
      </c>
      <c r="W1301" s="2" t="s">
        <v>4654</v>
      </c>
      <c r="X1301" s="2" t="s">
        <v>3921</v>
      </c>
      <c r="Y1301" s="2" t="s">
        <v>3922</v>
      </c>
    </row>
    <row r="1302">
      <c r="A1302" s="1" t="b">
        <v>0</v>
      </c>
      <c r="B1302" s="1"/>
      <c r="C1302" s="1" t="s">
        <v>243</v>
      </c>
      <c r="D1302" s="1"/>
      <c r="E1302" s="1" t="s">
        <v>244</v>
      </c>
      <c r="F1302" s="1"/>
      <c r="G1302" s="2" t="s">
        <v>245</v>
      </c>
      <c r="H1302" s="5">
        <v>2.0</v>
      </c>
      <c r="I1302" s="4" t="s">
        <v>4821</v>
      </c>
      <c r="J1302" s="2" t="s">
        <v>4822</v>
      </c>
      <c r="K1302" s="5">
        <v>1.0</v>
      </c>
      <c r="L1302" s="2" t="s">
        <v>248</v>
      </c>
      <c r="M1302" s="6" t="b">
        <v>1</v>
      </c>
      <c r="N1302" s="2" t="s">
        <v>3920</v>
      </c>
      <c r="O1302" s="2" t="s">
        <v>250</v>
      </c>
      <c r="P1302" s="2" t="s">
        <v>49</v>
      </c>
      <c r="Q1302" s="2" t="s">
        <v>251</v>
      </c>
      <c r="R1302" s="2" t="s">
        <v>252</v>
      </c>
      <c r="S1302" s="5">
        <v>7.83622479E8</v>
      </c>
      <c r="T1302" s="2" t="s">
        <v>3259</v>
      </c>
      <c r="U1302" s="2" t="s">
        <v>253</v>
      </c>
      <c r="V1302" s="2" t="s">
        <v>254</v>
      </c>
      <c r="W1302" s="2" t="s">
        <v>4654</v>
      </c>
      <c r="X1302" s="2" t="s">
        <v>3921</v>
      </c>
      <c r="Y1302" s="2" t="s">
        <v>3922</v>
      </c>
    </row>
    <row r="1303">
      <c r="A1303" s="1" t="b">
        <v>0</v>
      </c>
      <c r="B1303" s="1"/>
      <c r="C1303" s="1" t="s">
        <v>243</v>
      </c>
      <c r="D1303" s="1"/>
      <c r="E1303" s="1" t="s">
        <v>244</v>
      </c>
      <c r="F1303" s="1"/>
      <c r="G1303" s="2" t="s">
        <v>245</v>
      </c>
      <c r="H1303" s="5">
        <v>2.0</v>
      </c>
      <c r="I1303" s="4" t="s">
        <v>4823</v>
      </c>
      <c r="J1303" s="2" t="s">
        <v>4824</v>
      </c>
      <c r="K1303" s="5">
        <v>1.0</v>
      </c>
      <c r="L1303" s="2" t="s">
        <v>248</v>
      </c>
      <c r="M1303" s="6" t="b">
        <v>1</v>
      </c>
      <c r="N1303" s="2" t="s">
        <v>3920</v>
      </c>
      <c r="O1303" s="2" t="s">
        <v>250</v>
      </c>
      <c r="P1303" s="2" t="s">
        <v>49</v>
      </c>
      <c r="Q1303" s="2" t="s">
        <v>251</v>
      </c>
      <c r="R1303" s="2" t="s">
        <v>252</v>
      </c>
      <c r="S1303" s="5">
        <v>7.83629881E8</v>
      </c>
      <c r="T1303" s="2" t="s">
        <v>3259</v>
      </c>
      <c r="U1303" s="2" t="s">
        <v>253</v>
      </c>
      <c r="V1303" s="2" t="s">
        <v>254</v>
      </c>
      <c r="W1303" s="2" t="s">
        <v>4654</v>
      </c>
      <c r="X1303" s="2" t="s">
        <v>3921</v>
      </c>
      <c r="Y1303" s="2" t="s">
        <v>3922</v>
      </c>
    </row>
    <row r="1304">
      <c r="A1304" s="1" t="b">
        <v>0</v>
      </c>
      <c r="B1304" s="1"/>
      <c r="C1304" s="1" t="s">
        <v>243</v>
      </c>
      <c r="D1304" s="1"/>
      <c r="E1304" s="1" t="s">
        <v>244</v>
      </c>
      <c r="F1304" s="1"/>
      <c r="G1304" s="2" t="s">
        <v>245</v>
      </c>
      <c r="H1304" s="5">
        <v>2.0</v>
      </c>
      <c r="I1304" s="4" t="s">
        <v>4825</v>
      </c>
      <c r="J1304" s="2" t="s">
        <v>4826</v>
      </c>
      <c r="K1304" s="5">
        <v>1.0</v>
      </c>
      <c r="L1304" s="2" t="s">
        <v>248</v>
      </c>
      <c r="M1304" s="6" t="b">
        <v>1</v>
      </c>
      <c r="N1304" s="2" t="s">
        <v>3920</v>
      </c>
      <c r="O1304" s="2" t="s">
        <v>250</v>
      </c>
      <c r="P1304" s="2" t="s">
        <v>49</v>
      </c>
      <c r="Q1304" s="2" t="s">
        <v>251</v>
      </c>
      <c r="R1304" s="2" t="s">
        <v>252</v>
      </c>
      <c r="S1304" s="5">
        <v>7.86447528E8</v>
      </c>
      <c r="T1304" s="2" t="s">
        <v>3259</v>
      </c>
      <c r="U1304" s="2" t="s">
        <v>253</v>
      </c>
      <c r="V1304" s="2" t="s">
        <v>254</v>
      </c>
      <c r="W1304" s="2" t="s">
        <v>4654</v>
      </c>
      <c r="X1304" s="2" t="s">
        <v>3921</v>
      </c>
      <c r="Y1304" s="2" t="s">
        <v>3922</v>
      </c>
    </row>
    <row r="1305">
      <c r="A1305" s="1" t="b">
        <v>0</v>
      </c>
      <c r="B1305" s="1"/>
      <c r="C1305" s="1" t="s">
        <v>243</v>
      </c>
      <c r="D1305" s="1"/>
      <c r="E1305" s="1" t="s">
        <v>244</v>
      </c>
      <c r="F1305" s="1"/>
      <c r="G1305" s="2" t="s">
        <v>245</v>
      </c>
      <c r="H1305" s="5">
        <v>2.0</v>
      </c>
      <c r="I1305" s="4" t="s">
        <v>4827</v>
      </c>
      <c r="J1305" s="2" t="s">
        <v>4828</v>
      </c>
      <c r="K1305" s="5">
        <v>1.0</v>
      </c>
      <c r="L1305" s="2" t="s">
        <v>248</v>
      </c>
      <c r="M1305" s="6" t="b">
        <v>1</v>
      </c>
      <c r="N1305" s="2" t="s">
        <v>3920</v>
      </c>
      <c r="O1305" s="2" t="s">
        <v>250</v>
      </c>
      <c r="P1305" s="2" t="s">
        <v>49</v>
      </c>
      <c r="Q1305" s="2" t="s">
        <v>251</v>
      </c>
      <c r="R1305" s="2" t="s">
        <v>252</v>
      </c>
      <c r="S1305" s="5">
        <v>7.93395012E8</v>
      </c>
      <c r="T1305" s="2" t="s">
        <v>3259</v>
      </c>
      <c r="U1305" s="2" t="s">
        <v>253</v>
      </c>
      <c r="V1305" s="2" t="s">
        <v>254</v>
      </c>
      <c r="W1305" s="2" t="s">
        <v>4654</v>
      </c>
      <c r="X1305" s="2" t="s">
        <v>3921</v>
      </c>
      <c r="Y1305" s="2" t="s">
        <v>3922</v>
      </c>
    </row>
    <row r="1306">
      <c r="A1306" s="1" t="b">
        <v>0</v>
      </c>
      <c r="B1306" s="1"/>
      <c r="C1306" s="1" t="s">
        <v>243</v>
      </c>
      <c r="D1306" s="1"/>
      <c r="E1306" s="1" t="s">
        <v>244</v>
      </c>
      <c r="F1306" s="1"/>
      <c r="G1306" s="2" t="s">
        <v>245</v>
      </c>
      <c r="H1306" s="5">
        <v>2.0</v>
      </c>
      <c r="I1306" s="4" t="s">
        <v>4829</v>
      </c>
      <c r="J1306" s="2" t="s">
        <v>4830</v>
      </c>
      <c r="K1306" s="5">
        <v>1.0</v>
      </c>
      <c r="L1306" s="2" t="s">
        <v>248</v>
      </c>
      <c r="M1306" s="6" t="b">
        <v>1</v>
      </c>
      <c r="N1306" s="2" t="s">
        <v>3920</v>
      </c>
      <c r="O1306" s="2" t="s">
        <v>250</v>
      </c>
      <c r="P1306" s="2" t="s">
        <v>49</v>
      </c>
      <c r="Q1306" s="2" t="s">
        <v>251</v>
      </c>
      <c r="R1306" s="2" t="s">
        <v>252</v>
      </c>
      <c r="S1306" s="5">
        <v>7.9427219E8</v>
      </c>
      <c r="T1306" s="2" t="s">
        <v>3259</v>
      </c>
      <c r="U1306" s="2" t="s">
        <v>253</v>
      </c>
      <c r="V1306" s="2" t="s">
        <v>254</v>
      </c>
      <c r="W1306" s="2" t="s">
        <v>4654</v>
      </c>
      <c r="X1306" s="2" t="s">
        <v>3921</v>
      </c>
      <c r="Y1306" s="2" t="s">
        <v>3922</v>
      </c>
    </row>
    <row r="1307">
      <c r="A1307" s="1" t="b">
        <v>0</v>
      </c>
      <c r="B1307" s="1"/>
      <c r="C1307" s="1" t="s">
        <v>243</v>
      </c>
      <c r="D1307" s="1"/>
      <c r="E1307" s="1" t="s">
        <v>244</v>
      </c>
      <c r="F1307" s="1"/>
      <c r="G1307" s="2" t="s">
        <v>245</v>
      </c>
      <c r="H1307" s="5">
        <v>2.0</v>
      </c>
      <c r="I1307" s="4" t="s">
        <v>4831</v>
      </c>
      <c r="J1307" s="2" t="s">
        <v>4832</v>
      </c>
      <c r="K1307" s="5">
        <v>1.0</v>
      </c>
      <c r="L1307" s="2" t="s">
        <v>248</v>
      </c>
      <c r="M1307" s="6" t="b">
        <v>1</v>
      </c>
      <c r="N1307" s="2" t="s">
        <v>3920</v>
      </c>
      <c r="O1307" s="2" t="s">
        <v>250</v>
      </c>
      <c r="P1307" s="2" t="s">
        <v>49</v>
      </c>
      <c r="Q1307" s="2" t="s">
        <v>251</v>
      </c>
      <c r="R1307" s="2" t="s">
        <v>252</v>
      </c>
      <c r="S1307" s="5">
        <v>7.97048104E8</v>
      </c>
      <c r="T1307" s="2" t="s">
        <v>3259</v>
      </c>
      <c r="U1307" s="2" t="s">
        <v>253</v>
      </c>
      <c r="V1307" s="2" t="s">
        <v>254</v>
      </c>
      <c r="W1307" s="2" t="s">
        <v>4654</v>
      </c>
      <c r="X1307" s="2" t="s">
        <v>3921</v>
      </c>
      <c r="Y1307" s="2" t="s">
        <v>3922</v>
      </c>
    </row>
    <row r="1308">
      <c r="A1308" s="1" t="b">
        <v>0</v>
      </c>
      <c r="B1308" s="1"/>
      <c r="C1308" s="1" t="s">
        <v>243</v>
      </c>
      <c r="D1308" s="1"/>
      <c r="E1308" s="1" t="s">
        <v>244</v>
      </c>
      <c r="F1308" s="1"/>
      <c r="G1308" s="2" t="s">
        <v>245</v>
      </c>
      <c r="H1308" s="5">
        <v>2.0</v>
      </c>
      <c r="I1308" s="4" t="s">
        <v>4833</v>
      </c>
      <c r="J1308" s="2" t="s">
        <v>4834</v>
      </c>
      <c r="K1308" s="5">
        <v>1.0</v>
      </c>
      <c r="L1308" s="2" t="s">
        <v>248</v>
      </c>
      <c r="M1308" s="6" t="b">
        <v>1</v>
      </c>
      <c r="N1308" s="2" t="s">
        <v>3920</v>
      </c>
      <c r="O1308" s="2" t="s">
        <v>250</v>
      </c>
      <c r="P1308" s="2" t="s">
        <v>49</v>
      </c>
      <c r="Q1308" s="2" t="s">
        <v>251</v>
      </c>
      <c r="R1308" s="2" t="s">
        <v>252</v>
      </c>
      <c r="S1308" s="5">
        <v>7.99031221E8</v>
      </c>
      <c r="T1308" s="2" t="s">
        <v>3259</v>
      </c>
      <c r="U1308" s="2" t="s">
        <v>253</v>
      </c>
      <c r="V1308" s="2" t="s">
        <v>254</v>
      </c>
      <c r="W1308" s="2" t="s">
        <v>4654</v>
      </c>
      <c r="X1308" s="2" t="s">
        <v>3921</v>
      </c>
      <c r="Y1308" s="2" t="s">
        <v>3922</v>
      </c>
    </row>
    <row r="1309">
      <c r="A1309" s="1" t="b">
        <v>0</v>
      </c>
      <c r="B1309" s="1"/>
      <c r="C1309" s="1" t="s">
        <v>243</v>
      </c>
      <c r="D1309" s="1"/>
      <c r="E1309" s="1" t="s">
        <v>244</v>
      </c>
      <c r="F1309" s="1"/>
      <c r="G1309" s="2" t="s">
        <v>245</v>
      </c>
      <c r="H1309" s="5">
        <v>2.0</v>
      </c>
      <c r="I1309" s="4" t="s">
        <v>4835</v>
      </c>
      <c r="J1309" s="2" t="s">
        <v>4836</v>
      </c>
      <c r="K1309" s="5">
        <v>1.0</v>
      </c>
      <c r="L1309" s="2" t="s">
        <v>248</v>
      </c>
      <c r="M1309" s="6" t="b">
        <v>1</v>
      </c>
      <c r="N1309" s="2" t="s">
        <v>3920</v>
      </c>
      <c r="O1309" s="2" t="s">
        <v>250</v>
      </c>
      <c r="P1309" s="2" t="s">
        <v>49</v>
      </c>
      <c r="Q1309" s="2" t="s">
        <v>251</v>
      </c>
      <c r="R1309" s="2" t="s">
        <v>252</v>
      </c>
      <c r="S1309" s="5">
        <v>8.05729797E8</v>
      </c>
      <c r="T1309" s="2" t="s">
        <v>3259</v>
      </c>
      <c r="U1309" s="2" t="s">
        <v>253</v>
      </c>
      <c r="V1309" s="2" t="s">
        <v>254</v>
      </c>
      <c r="W1309" s="2" t="s">
        <v>4654</v>
      </c>
      <c r="X1309" s="2" t="s">
        <v>3921</v>
      </c>
      <c r="Y1309" s="2" t="s">
        <v>3922</v>
      </c>
    </row>
    <row r="1310">
      <c r="A1310" s="1" t="b">
        <v>0</v>
      </c>
      <c r="B1310" s="1"/>
      <c r="C1310" s="1" t="s">
        <v>243</v>
      </c>
      <c r="D1310" s="1"/>
      <c r="E1310" s="1" t="s">
        <v>244</v>
      </c>
      <c r="F1310" s="1"/>
      <c r="G1310" s="2" t="s">
        <v>245</v>
      </c>
      <c r="H1310" s="5">
        <v>2.0</v>
      </c>
      <c r="I1310" s="4" t="s">
        <v>4837</v>
      </c>
      <c r="J1310" s="2" t="s">
        <v>4838</v>
      </c>
      <c r="K1310" s="5">
        <v>1.0</v>
      </c>
      <c r="L1310" s="2" t="s">
        <v>248</v>
      </c>
      <c r="M1310" s="6" t="b">
        <v>1</v>
      </c>
      <c r="N1310" s="2" t="s">
        <v>3920</v>
      </c>
      <c r="O1310" s="2" t="s">
        <v>250</v>
      </c>
      <c r="P1310" s="2" t="s">
        <v>49</v>
      </c>
      <c r="Q1310" s="2" t="s">
        <v>251</v>
      </c>
      <c r="R1310" s="2" t="s">
        <v>252</v>
      </c>
      <c r="S1310" s="5">
        <v>8.05740173E8</v>
      </c>
      <c r="T1310" s="2" t="s">
        <v>3259</v>
      </c>
      <c r="U1310" s="2" t="s">
        <v>253</v>
      </c>
      <c r="V1310" s="2" t="s">
        <v>254</v>
      </c>
      <c r="W1310" s="2" t="s">
        <v>4654</v>
      </c>
      <c r="X1310" s="2" t="s">
        <v>3921</v>
      </c>
      <c r="Y1310" s="2" t="s">
        <v>3922</v>
      </c>
    </row>
    <row r="1311">
      <c r="A1311" s="1" t="b">
        <v>0</v>
      </c>
      <c r="B1311" s="1"/>
      <c r="C1311" s="1" t="s">
        <v>243</v>
      </c>
      <c r="D1311" s="1"/>
      <c r="E1311" s="1" t="s">
        <v>244</v>
      </c>
      <c r="F1311" s="1"/>
      <c r="G1311" s="2" t="s">
        <v>245</v>
      </c>
      <c r="H1311" s="5">
        <v>2.0</v>
      </c>
      <c r="I1311" s="4" t="s">
        <v>4839</v>
      </c>
      <c r="J1311" s="2" t="s">
        <v>4840</v>
      </c>
      <c r="K1311" s="5">
        <v>1.0</v>
      </c>
      <c r="L1311" s="2" t="s">
        <v>248</v>
      </c>
      <c r="M1311" s="6" t="b">
        <v>1</v>
      </c>
      <c r="N1311" s="2" t="s">
        <v>3920</v>
      </c>
      <c r="O1311" s="2" t="s">
        <v>250</v>
      </c>
      <c r="P1311" s="2" t="s">
        <v>49</v>
      </c>
      <c r="Q1311" s="2" t="s">
        <v>251</v>
      </c>
      <c r="R1311" s="2" t="s">
        <v>252</v>
      </c>
      <c r="S1311" s="5">
        <v>8.0577288E8</v>
      </c>
      <c r="T1311" s="2" t="s">
        <v>3259</v>
      </c>
      <c r="U1311" s="2" t="s">
        <v>253</v>
      </c>
      <c r="V1311" s="2" t="s">
        <v>254</v>
      </c>
      <c r="W1311" s="2" t="s">
        <v>4654</v>
      </c>
      <c r="X1311" s="2" t="s">
        <v>3921</v>
      </c>
      <c r="Y1311" s="2" t="s">
        <v>3922</v>
      </c>
    </row>
    <row r="1312">
      <c r="A1312" s="1" t="b">
        <v>0</v>
      </c>
      <c r="B1312" s="1"/>
      <c r="C1312" s="1" t="s">
        <v>243</v>
      </c>
      <c r="D1312" s="1"/>
      <c r="E1312" s="1" t="s">
        <v>244</v>
      </c>
      <c r="F1312" s="1"/>
      <c r="G1312" s="2" t="s">
        <v>245</v>
      </c>
      <c r="H1312" s="5">
        <v>2.0</v>
      </c>
      <c r="I1312" s="4" t="s">
        <v>4841</v>
      </c>
      <c r="J1312" s="2" t="s">
        <v>4842</v>
      </c>
      <c r="K1312" s="5">
        <v>1.0</v>
      </c>
      <c r="L1312" s="2" t="s">
        <v>248</v>
      </c>
      <c r="M1312" s="6" t="b">
        <v>1</v>
      </c>
      <c r="N1312" s="2" t="s">
        <v>3920</v>
      </c>
      <c r="O1312" s="2" t="s">
        <v>250</v>
      </c>
      <c r="P1312" s="2" t="s">
        <v>49</v>
      </c>
      <c r="Q1312" s="2" t="s">
        <v>251</v>
      </c>
      <c r="R1312" s="2" t="s">
        <v>252</v>
      </c>
      <c r="S1312" s="5">
        <v>8.11809232E8</v>
      </c>
      <c r="T1312" s="2" t="s">
        <v>3259</v>
      </c>
      <c r="U1312" s="2" t="s">
        <v>253</v>
      </c>
      <c r="V1312" s="2" t="s">
        <v>254</v>
      </c>
      <c r="W1312" s="2" t="s">
        <v>4654</v>
      </c>
      <c r="X1312" s="2" t="s">
        <v>3921</v>
      </c>
      <c r="Y1312" s="2" t="s">
        <v>3922</v>
      </c>
    </row>
    <row r="1313">
      <c r="A1313" s="1" t="b">
        <v>0</v>
      </c>
      <c r="B1313" s="1"/>
      <c r="C1313" s="1" t="s">
        <v>243</v>
      </c>
      <c r="D1313" s="1"/>
      <c r="E1313" s="1" t="s">
        <v>244</v>
      </c>
      <c r="F1313" s="1"/>
      <c r="G1313" s="2" t="s">
        <v>245</v>
      </c>
      <c r="H1313" s="5">
        <v>2.0</v>
      </c>
      <c r="I1313" s="4" t="s">
        <v>4843</v>
      </c>
      <c r="J1313" s="2" t="s">
        <v>4844</v>
      </c>
      <c r="K1313" s="5">
        <v>1.0</v>
      </c>
      <c r="L1313" s="2" t="s">
        <v>248</v>
      </c>
      <c r="M1313" s="6" t="b">
        <v>1</v>
      </c>
      <c r="N1313" s="2" t="s">
        <v>3920</v>
      </c>
      <c r="O1313" s="2" t="s">
        <v>250</v>
      </c>
      <c r="P1313" s="2" t="s">
        <v>49</v>
      </c>
      <c r="Q1313" s="2" t="s">
        <v>251</v>
      </c>
      <c r="R1313" s="2" t="s">
        <v>252</v>
      </c>
      <c r="S1313" s="5">
        <v>8.11814337E8</v>
      </c>
      <c r="T1313" s="2" t="s">
        <v>3259</v>
      </c>
      <c r="U1313" s="2" t="s">
        <v>253</v>
      </c>
      <c r="V1313" s="2" t="s">
        <v>254</v>
      </c>
      <c r="W1313" s="2" t="s">
        <v>4654</v>
      </c>
      <c r="X1313" s="2" t="s">
        <v>3921</v>
      </c>
      <c r="Y1313" s="2" t="s">
        <v>3922</v>
      </c>
    </row>
    <row r="1314">
      <c r="A1314" s="1" t="b">
        <v>0</v>
      </c>
      <c r="B1314" s="1"/>
      <c r="C1314" s="1" t="s">
        <v>243</v>
      </c>
      <c r="D1314" s="1"/>
      <c r="E1314" s="1" t="s">
        <v>244</v>
      </c>
      <c r="F1314" s="1"/>
      <c r="G1314" s="2" t="s">
        <v>245</v>
      </c>
      <c r="H1314" s="5">
        <v>2.0</v>
      </c>
      <c r="I1314" s="4" t="s">
        <v>4845</v>
      </c>
      <c r="J1314" s="2" t="s">
        <v>4846</v>
      </c>
      <c r="K1314" s="5">
        <v>1.0</v>
      </c>
      <c r="L1314" s="2" t="s">
        <v>248</v>
      </c>
      <c r="M1314" s="6" t="b">
        <v>1</v>
      </c>
      <c r="N1314" s="2" t="s">
        <v>3920</v>
      </c>
      <c r="O1314" s="2" t="s">
        <v>250</v>
      </c>
      <c r="P1314" s="2" t="s">
        <v>49</v>
      </c>
      <c r="Q1314" s="2" t="s">
        <v>251</v>
      </c>
      <c r="R1314" s="2" t="s">
        <v>252</v>
      </c>
      <c r="S1314" s="5">
        <v>8.118915E8</v>
      </c>
      <c r="T1314" s="2" t="s">
        <v>3259</v>
      </c>
      <c r="U1314" s="2" t="s">
        <v>253</v>
      </c>
      <c r="V1314" s="2" t="s">
        <v>254</v>
      </c>
      <c r="W1314" s="2" t="s">
        <v>4654</v>
      </c>
      <c r="X1314" s="2" t="s">
        <v>3921</v>
      </c>
      <c r="Y1314" s="2" t="s">
        <v>3922</v>
      </c>
    </row>
    <row r="1315">
      <c r="A1315" s="1" t="b">
        <v>0</v>
      </c>
      <c r="B1315" s="1"/>
      <c r="C1315" s="1" t="s">
        <v>243</v>
      </c>
      <c r="D1315" s="1"/>
      <c r="E1315" s="1" t="s">
        <v>244</v>
      </c>
      <c r="F1315" s="1"/>
      <c r="G1315" s="2" t="s">
        <v>245</v>
      </c>
      <c r="H1315" s="5">
        <v>2.0</v>
      </c>
      <c r="I1315" s="4" t="s">
        <v>4847</v>
      </c>
      <c r="J1315" s="2" t="s">
        <v>4848</v>
      </c>
      <c r="K1315" s="5">
        <v>1.0</v>
      </c>
      <c r="L1315" s="2" t="s">
        <v>248</v>
      </c>
      <c r="M1315" s="6" t="b">
        <v>1</v>
      </c>
      <c r="N1315" s="2" t="s">
        <v>3920</v>
      </c>
      <c r="O1315" s="2" t="s">
        <v>250</v>
      </c>
      <c r="P1315" s="2" t="s">
        <v>49</v>
      </c>
      <c r="Q1315" s="2" t="s">
        <v>251</v>
      </c>
      <c r="R1315" s="2" t="s">
        <v>252</v>
      </c>
      <c r="S1315" s="5">
        <v>8.11912202E8</v>
      </c>
      <c r="T1315" s="2" t="s">
        <v>3259</v>
      </c>
      <c r="U1315" s="2" t="s">
        <v>253</v>
      </c>
      <c r="V1315" s="2" t="s">
        <v>254</v>
      </c>
      <c r="W1315" s="2" t="s">
        <v>4654</v>
      </c>
      <c r="X1315" s="2" t="s">
        <v>3921</v>
      </c>
      <c r="Y1315" s="2" t="s">
        <v>3922</v>
      </c>
    </row>
    <row r="1316">
      <c r="A1316" s="1" t="b">
        <v>0</v>
      </c>
      <c r="B1316" s="1"/>
      <c r="C1316" s="1" t="s">
        <v>243</v>
      </c>
      <c r="D1316" s="1"/>
      <c r="E1316" s="1" t="s">
        <v>244</v>
      </c>
      <c r="F1316" s="1"/>
      <c r="G1316" s="2" t="s">
        <v>245</v>
      </c>
      <c r="H1316" s="5">
        <v>2.0</v>
      </c>
      <c r="I1316" s="4" t="s">
        <v>4849</v>
      </c>
      <c r="J1316" s="2" t="s">
        <v>4850</v>
      </c>
      <c r="K1316" s="5">
        <v>1.0</v>
      </c>
      <c r="L1316" s="2" t="s">
        <v>248</v>
      </c>
      <c r="M1316" s="6" t="b">
        <v>1</v>
      </c>
      <c r="N1316" s="2" t="s">
        <v>3920</v>
      </c>
      <c r="O1316" s="2" t="s">
        <v>250</v>
      </c>
      <c r="P1316" s="2" t="s">
        <v>49</v>
      </c>
      <c r="Q1316" s="2" t="s">
        <v>251</v>
      </c>
      <c r="R1316" s="2" t="s">
        <v>252</v>
      </c>
      <c r="S1316" s="5">
        <v>8.11932153E8</v>
      </c>
      <c r="T1316" s="2" t="s">
        <v>3259</v>
      </c>
      <c r="U1316" s="2" t="s">
        <v>253</v>
      </c>
      <c r="V1316" s="2" t="s">
        <v>254</v>
      </c>
      <c r="W1316" s="2" t="s">
        <v>4654</v>
      </c>
      <c r="X1316" s="2" t="s">
        <v>3921</v>
      </c>
      <c r="Y1316" s="2" t="s">
        <v>3922</v>
      </c>
    </row>
    <row r="1317">
      <c r="A1317" s="1" t="b">
        <v>0</v>
      </c>
      <c r="B1317" s="1"/>
      <c r="C1317" s="1" t="s">
        <v>243</v>
      </c>
      <c r="D1317" s="1"/>
      <c r="E1317" s="1" t="s">
        <v>244</v>
      </c>
      <c r="F1317" s="1"/>
      <c r="G1317" s="2" t="s">
        <v>245</v>
      </c>
      <c r="H1317" s="5">
        <v>2.0</v>
      </c>
      <c r="I1317" s="4" t="s">
        <v>4851</v>
      </c>
      <c r="J1317" s="2" t="s">
        <v>4852</v>
      </c>
      <c r="K1317" s="5">
        <v>1.0</v>
      </c>
      <c r="L1317" s="2" t="s">
        <v>248</v>
      </c>
      <c r="M1317" s="6" t="b">
        <v>1</v>
      </c>
      <c r="N1317" s="2" t="s">
        <v>3920</v>
      </c>
      <c r="O1317" s="2" t="s">
        <v>250</v>
      </c>
      <c r="P1317" s="2" t="s">
        <v>49</v>
      </c>
      <c r="Q1317" s="2" t="s">
        <v>251</v>
      </c>
      <c r="R1317" s="2" t="s">
        <v>252</v>
      </c>
      <c r="S1317" s="5">
        <v>8.11950289E8</v>
      </c>
      <c r="T1317" s="2" t="s">
        <v>3259</v>
      </c>
      <c r="U1317" s="2" t="s">
        <v>253</v>
      </c>
      <c r="V1317" s="2" t="s">
        <v>254</v>
      </c>
      <c r="W1317" s="2" t="s">
        <v>4654</v>
      </c>
      <c r="X1317" s="2" t="s">
        <v>3921</v>
      </c>
      <c r="Y1317" s="2" t="s">
        <v>3922</v>
      </c>
    </row>
    <row r="1318">
      <c r="A1318" s="1" t="b">
        <v>0</v>
      </c>
      <c r="B1318" s="1"/>
      <c r="C1318" s="1" t="s">
        <v>243</v>
      </c>
      <c r="D1318" s="1"/>
      <c r="E1318" s="1" t="s">
        <v>244</v>
      </c>
      <c r="F1318" s="1"/>
      <c r="G1318" s="2" t="s">
        <v>245</v>
      </c>
      <c r="H1318" s="5">
        <v>2.0</v>
      </c>
      <c r="I1318" s="4" t="s">
        <v>4853</v>
      </c>
      <c r="J1318" s="2" t="s">
        <v>4854</v>
      </c>
      <c r="K1318" s="5">
        <v>1.0</v>
      </c>
      <c r="L1318" s="2" t="s">
        <v>248</v>
      </c>
      <c r="M1318" s="6" t="b">
        <v>1</v>
      </c>
      <c r="N1318" s="2" t="s">
        <v>3920</v>
      </c>
      <c r="O1318" s="2" t="s">
        <v>250</v>
      </c>
      <c r="P1318" s="2" t="s">
        <v>49</v>
      </c>
      <c r="Q1318" s="2" t="s">
        <v>251</v>
      </c>
      <c r="R1318" s="2" t="s">
        <v>252</v>
      </c>
      <c r="S1318" s="5">
        <v>8.11953283E8</v>
      </c>
      <c r="T1318" s="2" t="s">
        <v>3259</v>
      </c>
      <c r="U1318" s="2" t="s">
        <v>253</v>
      </c>
      <c r="V1318" s="2" t="s">
        <v>254</v>
      </c>
      <c r="W1318" s="2" t="s">
        <v>4654</v>
      </c>
      <c r="X1318" s="2" t="s">
        <v>3921</v>
      </c>
      <c r="Y1318" s="2" t="s">
        <v>3922</v>
      </c>
    </row>
    <row r="1319">
      <c r="A1319" s="1" t="b">
        <v>0</v>
      </c>
      <c r="B1319" s="1"/>
      <c r="C1319" s="1" t="s">
        <v>243</v>
      </c>
      <c r="D1319" s="1"/>
      <c r="E1319" s="1" t="s">
        <v>244</v>
      </c>
      <c r="F1319" s="1"/>
      <c r="G1319" s="2" t="s">
        <v>245</v>
      </c>
      <c r="H1319" s="5">
        <v>2.0</v>
      </c>
      <c r="I1319" s="4" t="s">
        <v>4855</v>
      </c>
      <c r="J1319" s="2" t="s">
        <v>4856</v>
      </c>
      <c r="K1319" s="5">
        <v>1.0</v>
      </c>
      <c r="L1319" s="2" t="s">
        <v>248</v>
      </c>
      <c r="M1319" s="6" t="b">
        <v>1</v>
      </c>
      <c r="N1319" s="2" t="s">
        <v>3920</v>
      </c>
      <c r="O1319" s="2" t="s">
        <v>250</v>
      </c>
      <c r="P1319" s="2" t="s">
        <v>49</v>
      </c>
      <c r="Q1319" s="2" t="s">
        <v>251</v>
      </c>
      <c r="R1319" s="2" t="s">
        <v>252</v>
      </c>
      <c r="S1319" s="5">
        <v>8.11963128E8</v>
      </c>
      <c r="T1319" s="2" t="s">
        <v>3259</v>
      </c>
      <c r="U1319" s="2" t="s">
        <v>253</v>
      </c>
      <c r="V1319" s="2" t="s">
        <v>254</v>
      </c>
      <c r="W1319" s="2" t="s">
        <v>4654</v>
      </c>
      <c r="X1319" s="2" t="s">
        <v>3921</v>
      </c>
      <c r="Y1319" s="2" t="s">
        <v>3922</v>
      </c>
    </row>
    <row r="1320">
      <c r="A1320" s="1" t="b">
        <v>0</v>
      </c>
      <c r="B1320" s="1"/>
      <c r="C1320" s="1" t="s">
        <v>243</v>
      </c>
      <c r="D1320" s="1"/>
      <c r="E1320" s="1" t="s">
        <v>244</v>
      </c>
      <c r="F1320" s="1"/>
      <c r="G1320" s="2" t="s">
        <v>245</v>
      </c>
      <c r="H1320" s="5">
        <v>2.0</v>
      </c>
      <c r="I1320" s="4" t="s">
        <v>4857</v>
      </c>
      <c r="J1320" s="2" t="s">
        <v>4858</v>
      </c>
      <c r="K1320" s="5">
        <v>1.0</v>
      </c>
      <c r="L1320" s="2" t="s">
        <v>248</v>
      </c>
      <c r="M1320" s="6" t="b">
        <v>1</v>
      </c>
      <c r="N1320" s="2" t="s">
        <v>3920</v>
      </c>
      <c r="O1320" s="2" t="s">
        <v>250</v>
      </c>
      <c r="P1320" s="2" t="s">
        <v>49</v>
      </c>
      <c r="Q1320" s="2" t="s">
        <v>251</v>
      </c>
      <c r="R1320" s="2" t="s">
        <v>252</v>
      </c>
      <c r="S1320" s="5">
        <v>8.11984547E8</v>
      </c>
      <c r="T1320" s="2" t="s">
        <v>3259</v>
      </c>
      <c r="U1320" s="2" t="s">
        <v>253</v>
      </c>
      <c r="V1320" s="2" t="s">
        <v>254</v>
      </c>
      <c r="W1320" s="2" t="s">
        <v>4654</v>
      </c>
      <c r="X1320" s="2" t="s">
        <v>3921</v>
      </c>
      <c r="Y1320" s="2" t="s">
        <v>3922</v>
      </c>
    </row>
    <row r="1321">
      <c r="A1321" s="1" t="b">
        <v>0</v>
      </c>
      <c r="B1321" s="1"/>
      <c r="C1321" s="1" t="s">
        <v>243</v>
      </c>
      <c r="D1321" s="1"/>
      <c r="E1321" s="1" t="s">
        <v>244</v>
      </c>
      <c r="F1321" s="1"/>
      <c r="G1321" s="2" t="s">
        <v>245</v>
      </c>
      <c r="H1321" s="5">
        <v>2.0</v>
      </c>
      <c r="I1321" s="4" t="s">
        <v>4859</v>
      </c>
      <c r="J1321" s="2" t="s">
        <v>4860</v>
      </c>
      <c r="K1321" s="5">
        <v>1.0</v>
      </c>
      <c r="L1321" s="2" t="s">
        <v>248</v>
      </c>
      <c r="M1321" s="6" t="b">
        <v>1</v>
      </c>
      <c r="N1321" s="2" t="s">
        <v>3920</v>
      </c>
      <c r="O1321" s="2" t="s">
        <v>250</v>
      </c>
      <c r="P1321" s="2" t="s">
        <v>49</v>
      </c>
      <c r="Q1321" s="2" t="s">
        <v>251</v>
      </c>
      <c r="R1321" s="2" t="s">
        <v>252</v>
      </c>
      <c r="S1321" s="5">
        <v>8.11989435E8</v>
      </c>
      <c r="T1321" s="2" t="s">
        <v>3259</v>
      </c>
      <c r="U1321" s="2" t="s">
        <v>253</v>
      </c>
      <c r="V1321" s="2" t="s">
        <v>254</v>
      </c>
      <c r="W1321" s="2" t="s">
        <v>4654</v>
      </c>
      <c r="X1321" s="2" t="s">
        <v>3921</v>
      </c>
      <c r="Y1321" s="2" t="s">
        <v>3922</v>
      </c>
    </row>
    <row r="1322">
      <c r="A1322" s="1" t="b">
        <v>0</v>
      </c>
      <c r="B1322" s="1"/>
      <c r="C1322" s="1" t="s">
        <v>243</v>
      </c>
      <c r="D1322" s="1"/>
      <c r="E1322" s="1" t="s">
        <v>244</v>
      </c>
      <c r="F1322" s="1"/>
      <c r="G1322" s="2" t="s">
        <v>245</v>
      </c>
      <c r="H1322" s="5">
        <v>2.0</v>
      </c>
      <c r="I1322" s="4" t="s">
        <v>4861</v>
      </c>
      <c r="J1322" s="2" t="s">
        <v>4862</v>
      </c>
      <c r="K1322" s="5">
        <v>1.0</v>
      </c>
      <c r="L1322" s="2" t="s">
        <v>248</v>
      </c>
      <c r="M1322" s="6" t="b">
        <v>1</v>
      </c>
      <c r="N1322" s="2" t="s">
        <v>3920</v>
      </c>
      <c r="O1322" s="2" t="s">
        <v>250</v>
      </c>
      <c r="P1322" s="2" t="s">
        <v>49</v>
      </c>
      <c r="Q1322" s="2" t="s">
        <v>251</v>
      </c>
      <c r="R1322" s="2" t="s">
        <v>252</v>
      </c>
      <c r="S1322" s="5">
        <v>8.32515726E8</v>
      </c>
      <c r="T1322" s="2" t="s">
        <v>3259</v>
      </c>
      <c r="U1322" s="2" t="s">
        <v>253</v>
      </c>
      <c r="V1322" s="2" t="s">
        <v>254</v>
      </c>
      <c r="W1322" s="2" t="s">
        <v>4654</v>
      </c>
      <c r="X1322" s="2" t="s">
        <v>3921</v>
      </c>
      <c r="Y1322" s="2" t="s">
        <v>3922</v>
      </c>
    </row>
    <row r="1323">
      <c r="A1323" s="1" t="b">
        <v>0</v>
      </c>
      <c r="B1323" s="1"/>
      <c r="C1323" s="1" t="s">
        <v>243</v>
      </c>
      <c r="D1323" s="1"/>
      <c r="E1323" s="1" t="s">
        <v>244</v>
      </c>
      <c r="F1323" s="1"/>
      <c r="G1323" s="2" t="s">
        <v>245</v>
      </c>
      <c r="H1323" s="5">
        <v>2.0</v>
      </c>
      <c r="I1323" s="4" t="s">
        <v>4863</v>
      </c>
      <c r="J1323" s="2" t="s">
        <v>4864</v>
      </c>
      <c r="K1323" s="5">
        <v>1.0</v>
      </c>
      <c r="L1323" s="2" t="s">
        <v>248</v>
      </c>
      <c r="M1323" s="6" t="b">
        <v>1</v>
      </c>
      <c r="N1323" s="2" t="s">
        <v>3920</v>
      </c>
      <c r="O1323" s="2" t="s">
        <v>250</v>
      </c>
      <c r="P1323" s="2" t="s">
        <v>49</v>
      </c>
      <c r="Q1323" s="2" t="s">
        <v>251</v>
      </c>
      <c r="R1323" s="2" t="s">
        <v>252</v>
      </c>
      <c r="S1323" s="5">
        <v>8.32523835E8</v>
      </c>
      <c r="T1323" s="2" t="s">
        <v>3259</v>
      </c>
      <c r="U1323" s="2" t="s">
        <v>253</v>
      </c>
      <c r="V1323" s="2" t="s">
        <v>254</v>
      </c>
      <c r="W1323" s="2" t="s">
        <v>4654</v>
      </c>
      <c r="X1323" s="2" t="s">
        <v>3921</v>
      </c>
      <c r="Y1323" s="2" t="s">
        <v>3922</v>
      </c>
    </row>
    <row r="1324">
      <c r="A1324" s="1" t="b">
        <v>0</v>
      </c>
      <c r="B1324" s="1"/>
      <c r="C1324" s="1" t="s">
        <v>243</v>
      </c>
      <c r="D1324" s="1"/>
      <c r="E1324" s="1" t="s">
        <v>244</v>
      </c>
      <c r="F1324" s="1"/>
      <c r="G1324" s="2" t="s">
        <v>245</v>
      </c>
      <c r="H1324" s="5">
        <v>2.0</v>
      </c>
      <c r="I1324" s="4" t="s">
        <v>4865</v>
      </c>
      <c r="J1324" s="2" t="s">
        <v>4866</v>
      </c>
      <c r="K1324" s="5">
        <v>1.0</v>
      </c>
      <c r="L1324" s="2" t="s">
        <v>248</v>
      </c>
      <c r="M1324" s="6" t="b">
        <v>1</v>
      </c>
      <c r="N1324" s="2" t="s">
        <v>3920</v>
      </c>
      <c r="O1324" s="2" t="s">
        <v>250</v>
      </c>
      <c r="P1324" s="2" t="s">
        <v>49</v>
      </c>
      <c r="Q1324" s="2" t="s">
        <v>251</v>
      </c>
      <c r="R1324" s="2" t="s">
        <v>252</v>
      </c>
      <c r="S1324" s="5">
        <v>8.32526715E8</v>
      </c>
      <c r="T1324" s="2" t="s">
        <v>3259</v>
      </c>
      <c r="U1324" s="2" t="s">
        <v>253</v>
      </c>
      <c r="V1324" s="2" t="s">
        <v>254</v>
      </c>
      <c r="W1324" s="2" t="s">
        <v>4654</v>
      </c>
      <c r="X1324" s="2" t="s">
        <v>3921</v>
      </c>
      <c r="Y1324" s="2" t="s">
        <v>3922</v>
      </c>
    </row>
    <row r="1325">
      <c r="A1325" s="1" t="b">
        <v>0</v>
      </c>
      <c r="B1325" s="1"/>
      <c r="C1325" s="1" t="s">
        <v>243</v>
      </c>
      <c r="D1325" s="1"/>
      <c r="E1325" s="1" t="s">
        <v>244</v>
      </c>
      <c r="F1325" s="1"/>
      <c r="G1325" s="2" t="s">
        <v>245</v>
      </c>
      <c r="H1325" s="5">
        <v>2.0</v>
      </c>
      <c r="I1325" s="4" t="s">
        <v>4867</v>
      </c>
      <c r="J1325" s="2" t="s">
        <v>4868</v>
      </c>
      <c r="K1325" s="5">
        <v>1.0</v>
      </c>
      <c r="L1325" s="2" t="s">
        <v>248</v>
      </c>
      <c r="M1325" s="6" t="b">
        <v>1</v>
      </c>
      <c r="N1325" s="2" t="s">
        <v>3920</v>
      </c>
      <c r="O1325" s="2" t="s">
        <v>250</v>
      </c>
      <c r="P1325" s="2" t="s">
        <v>49</v>
      </c>
      <c r="Q1325" s="2" t="s">
        <v>251</v>
      </c>
      <c r="R1325" s="2" t="s">
        <v>252</v>
      </c>
      <c r="S1325" s="5">
        <v>8.32554358E8</v>
      </c>
      <c r="T1325" s="2" t="s">
        <v>3259</v>
      </c>
      <c r="U1325" s="2" t="s">
        <v>253</v>
      </c>
      <c r="V1325" s="2" t="s">
        <v>254</v>
      </c>
      <c r="W1325" s="2" t="s">
        <v>4654</v>
      </c>
      <c r="X1325" s="2" t="s">
        <v>3921</v>
      </c>
      <c r="Y1325" s="2" t="s">
        <v>3922</v>
      </c>
    </row>
    <row r="1326">
      <c r="A1326" s="1" t="b">
        <v>0</v>
      </c>
      <c r="B1326" s="1"/>
      <c r="C1326" s="1" t="s">
        <v>243</v>
      </c>
      <c r="D1326" s="1"/>
      <c r="E1326" s="1" t="s">
        <v>244</v>
      </c>
      <c r="F1326" s="1"/>
      <c r="G1326" s="2" t="s">
        <v>245</v>
      </c>
      <c r="H1326" s="5">
        <v>2.0</v>
      </c>
      <c r="I1326" s="4" t="s">
        <v>4869</v>
      </c>
      <c r="J1326" s="2" t="s">
        <v>4870</v>
      </c>
      <c r="K1326" s="5">
        <v>1.0</v>
      </c>
      <c r="L1326" s="2" t="s">
        <v>248</v>
      </c>
      <c r="M1326" s="6" t="b">
        <v>1</v>
      </c>
      <c r="N1326" s="2" t="s">
        <v>3920</v>
      </c>
      <c r="O1326" s="2" t="s">
        <v>250</v>
      </c>
      <c r="P1326" s="2" t="s">
        <v>49</v>
      </c>
      <c r="Q1326" s="2" t="s">
        <v>251</v>
      </c>
      <c r="R1326" s="2" t="s">
        <v>252</v>
      </c>
      <c r="S1326" s="5">
        <v>8.32565636E8</v>
      </c>
      <c r="T1326" s="2" t="s">
        <v>3259</v>
      </c>
      <c r="U1326" s="2" t="s">
        <v>253</v>
      </c>
      <c r="V1326" s="2" t="s">
        <v>254</v>
      </c>
      <c r="W1326" s="2" t="s">
        <v>4654</v>
      </c>
      <c r="X1326" s="2" t="s">
        <v>3921</v>
      </c>
      <c r="Y1326" s="2" t="s">
        <v>3922</v>
      </c>
    </row>
    <row r="1327">
      <c r="A1327" s="1" t="b">
        <v>0</v>
      </c>
      <c r="B1327" s="1"/>
      <c r="C1327" s="1" t="s">
        <v>243</v>
      </c>
      <c r="D1327" s="1"/>
      <c r="E1327" s="1" t="s">
        <v>244</v>
      </c>
      <c r="F1327" s="1"/>
      <c r="G1327" s="2" t="s">
        <v>245</v>
      </c>
      <c r="H1327" s="5">
        <v>2.0</v>
      </c>
      <c r="I1327" s="4" t="s">
        <v>4871</v>
      </c>
      <c r="J1327" s="2" t="s">
        <v>4872</v>
      </c>
      <c r="K1327" s="5">
        <v>1.0</v>
      </c>
      <c r="L1327" s="2" t="s">
        <v>248</v>
      </c>
      <c r="M1327" s="6" t="b">
        <v>1</v>
      </c>
      <c r="N1327" s="2" t="s">
        <v>3920</v>
      </c>
      <c r="O1327" s="2" t="s">
        <v>250</v>
      </c>
      <c r="P1327" s="2" t="s">
        <v>49</v>
      </c>
      <c r="Q1327" s="2" t="s">
        <v>251</v>
      </c>
      <c r="R1327" s="2" t="s">
        <v>252</v>
      </c>
      <c r="S1327" s="5">
        <v>8.32577255E8</v>
      </c>
      <c r="T1327" s="2" t="s">
        <v>3259</v>
      </c>
      <c r="U1327" s="2" t="s">
        <v>253</v>
      </c>
      <c r="V1327" s="2" t="s">
        <v>254</v>
      </c>
      <c r="W1327" s="2" t="s">
        <v>4654</v>
      </c>
      <c r="X1327" s="2" t="s">
        <v>3921</v>
      </c>
      <c r="Y1327" s="2" t="s">
        <v>3922</v>
      </c>
    </row>
    <row r="1328">
      <c r="A1328" s="1" t="b">
        <v>0</v>
      </c>
      <c r="B1328" s="1"/>
      <c r="C1328" s="1" t="s">
        <v>243</v>
      </c>
      <c r="D1328" s="1"/>
      <c r="E1328" s="1" t="s">
        <v>244</v>
      </c>
      <c r="F1328" s="1"/>
      <c r="G1328" s="2" t="s">
        <v>245</v>
      </c>
      <c r="H1328" s="5">
        <v>2.0</v>
      </c>
      <c r="I1328" s="4" t="s">
        <v>4873</v>
      </c>
      <c r="J1328" s="2" t="s">
        <v>4874</v>
      </c>
      <c r="K1328" s="5">
        <v>1.0</v>
      </c>
      <c r="L1328" s="2" t="s">
        <v>248</v>
      </c>
      <c r="M1328" s="6" t="b">
        <v>1</v>
      </c>
      <c r="N1328" s="2" t="s">
        <v>3920</v>
      </c>
      <c r="O1328" s="2" t="s">
        <v>250</v>
      </c>
      <c r="P1328" s="2" t="s">
        <v>49</v>
      </c>
      <c r="Q1328" s="2" t="s">
        <v>251</v>
      </c>
      <c r="R1328" s="2" t="s">
        <v>252</v>
      </c>
      <c r="S1328" s="5">
        <v>8.32614788E8</v>
      </c>
      <c r="T1328" s="2" t="s">
        <v>3259</v>
      </c>
      <c r="U1328" s="2" t="s">
        <v>253</v>
      </c>
      <c r="V1328" s="2" t="s">
        <v>254</v>
      </c>
      <c r="W1328" s="2" t="s">
        <v>4654</v>
      </c>
      <c r="X1328" s="2" t="s">
        <v>3921</v>
      </c>
      <c r="Y1328" s="2" t="s">
        <v>3922</v>
      </c>
    </row>
    <row r="1329">
      <c r="A1329" s="1" t="b">
        <v>0</v>
      </c>
      <c r="B1329" s="1"/>
      <c r="C1329" s="1" t="s">
        <v>243</v>
      </c>
      <c r="D1329" s="1"/>
      <c r="E1329" s="1" t="s">
        <v>244</v>
      </c>
      <c r="F1329" s="1"/>
      <c r="G1329" s="2" t="s">
        <v>245</v>
      </c>
      <c r="H1329" s="5">
        <v>2.0</v>
      </c>
      <c r="I1329" s="4" t="s">
        <v>4875</v>
      </c>
      <c r="J1329" s="2" t="s">
        <v>4876</v>
      </c>
      <c r="K1329" s="5">
        <v>1.0</v>
      </c>
      <c r="L1329" s="2" t="s">
        <v>248</v>
      </c>
      <c r="M1329" s="6" t="b">
        <v>1</v>
      </c>
      <c r="N1329" s="2" t="s">
        <v>3265</v>
      </c>
      <c r="O1329" s="2" t="s">
        <v>250</v>
      </c>
      <c r="P1329" s="2" t="s">
        <v>49</v>
      </c>
      <c r="Q1329" s="2" t="s">
        <v>251</v>
      </c>
      <c r="R1329" s="2" t="s">
        <v>252</v>
      </c>
      <c r="S1329" s="5">
        <v>1.037948195E9</v>
      </c>
      <c r="T1329" s="2" t="s">
        <v>3259</v>
      </c>
      <c r="U1329" s="2" t="s">
        <v>253</v>
      </c>
      <c r="V1329" s="2" t="s">
        <v>254</v>
      </c>
      <c r="W1329" s="2" t="s">
        <v>4654</v>
      </c>
      <c r="X1329" s="2" t="s">
        <v>3266</v>
      </c>
      <c r="Y1329" s="2" t="s">
        <v>3267</v>
      </c>
    </row>
    <row r="1330">
      <c r="A1330" s="1" t="b">
        <v>0</v>
      </c>
      <c r="B1330" s="1"/>
      <c r="C1330" s="1" t="s">
        <v>243</v>
      </c>
      <c r="D1330" s="1"/>
      <c r="E1330" s="1" t="s">
        <v>244</v>
      </c>
      <c r="F1330" s="1"/>
      <c r="G1330" s="2" t="s">
        <v>245</v>
      </c>
      <c r="H1330" s="5">
        <v>2.0</v>
      </c>
      <c r="I1330" s="4" t="s">
        <v>4877</v>
      </c>
      <c r="J1330" s="2" t="s">
        <v>4878</v>
      </c>
      <c r="K1330" s="5">
        <v>1.0</v>
      </c>
      <c r="L1330" s="2" t="s">
        <v>248</v>
      </c>
      <c r="M1330" s="6" t="b">
        <v>1</v>
      </c>
      <c r="N1330" s="2" t="s">
        <v>3265</v>
      </c>
      <c r="O1330" s="2" t="s">
        <v>250</v>
      </c>
      <c r="P1330" s="2" t="s">
        <v>49</v>
      </c>
      <c r="Q1330" s="2" t="s">
        <v>251</v>
      </c>
      <c r="R1330" s="2" t="s">
        <v>252</v>
      </c>
      <c r="S1330" s="5">
        <v>1.079568285E9</v>
      </c>
      <c r="T1330" s="2" t="s">
        <v>3259</v>
      </c>
      <c r="U1330" s="2" t="s">
        <v>253</v>
      </c>
      <c r="V1330" s="2" t="s">
        <v>254</v>
      </c>
      <c r="W1330" s="2" t="s">
        <v>4654</v>
      </c>
      <c r="X1330" s="2" t="s">
        <v>3266</v>
      </c>
      <c r="Y1330" s="2" t="s">
        <v>3267</v>
      </c>
    </row>
    <row r="1331">
      <c r="A1331" s="1" t="b">
        <v>0</v>
      </c>
      <c r="B1331" s="1"/>
      <c r="C1331" s="1" t="s">
        <v>243</v>
      </c>
      <c r="D1331" s="1"/>
      <c r="E1331" s="1" t="s">
        <v>244</v>
      </c>
      <c r="F1331" s="1"/>
      <c r="G1331" s="2" t="s">
        <v>245</v>
      </c>
      <c r="H1331" s="5">
        <v>2.0</v>
      </c>
      <c r="I1331" s="4" t="s">
        <v>4879</v>
      </c>
      <c r="J1331" s="2" t="s">
        <v>4880</v>
      </c>
      <c r="K1331" s="5">
        <v>1.0</v>
      </c>
      <c r="L1331" s="2" t="s">
        <v>248</v>
      </c>
      <c r="M1331" s="6" t="b">
        <v>1</v>
      </c>
      <c r="N1331" s="2" t="s">
        <v>3265</v>
      </c>
      <c r="O1331" s="2" t="s">
        <v>250</v>
      </c>
      <c r="P1331" s="2" t="s">
        <v>49</v>
      </c>
      <c r="Q1331" s="2" t="s">
        <v>251</v>
      </c>
      <c r="R1331" s="2" t="s">
        <v>252</v>
      </c>
      <c r="S1331" s="5">
        <v>1.079573757E9</v>
      </c>
      <c r="T1331" s="2" t="s">
        <v>3259</v>
      </c>
      <c r="U1331" s="2" t="s">
        <v>253</v>
      </c>
      <c r="V1331" s="2" t="s">
        <v>254</v>
      </c>
      <c r="W1331" s="2" t="s">
        <v>4654</v>
      </c>
      <c r="X1331" s="2" t="s">
        <v>3266</v>
      </c>
      <c r="Y1331" s="2" t="s">
        <v>3267</v>
      </c>
    </row>
    <row r="1332">
      <c r="A1332" s="1" t="b">
        <v>0</v>
      </c>
      <c r="B1332" s="1"/>
      <c r="C1332" s="1" t="s">
        <v>243</v>
      </c>
      <c r="D1332" s="1"/>
      <c r="E1332" s="1" t="s">
        <v>244</v>
      </c>
      <c r="F1332" s="1"/>
      <c r="G1332" s="2" t="s">
        <v>245</v>
      </c>
      <c r="H1332" s="5">
        <v>2.0</v>
      </c>
      <c r="I1332" s="4" t="s">
        <v>4881</v>
      </c>
      <c r="J1332" s="2" t="s">
        <v>4882</v>
      </c>
      <c r="K1332" s="5">
        <v>1.0</v>
      </c>
      <c r="L1332" s="2" t="s">
        <v>248</v>
      </c>
      <c r="M1332" s="6" t="b">
        <v>1</v>
      </c>
      <c r="N1332" s="2" t="s">
        <v>3265</v>
      </c>
      <c r="O1332" s="2" t="s">
        <v>250</v>
      </c>
      <c r="P1332" s="2" t="s">
        <v>49</v>
      </c>
      <c r="Q1332" s="2" t="s">
        <v>251</v>
      </c>
      <c r="R1332" s="2" t="s">
        <v>252</v>
      </c>
      <c r="S1332" s="5">
        <v>7.93615764E8</v>
      </c>
      <c r="T1332" s="2" t="s">
        <v>3259</v>
      </c>
      <c r="U1332" s="2" t="s">
        <v>253</v>
      </c>
      <c r="V1332" s="2" t="s">
        <v>254</v>
      </c>
      <c r="W1332" s="2" t="s">
        <v>4654</v>
      </c>
      <c r="X1332" s="2" t="s">
        <v>3266</v>
      </c>
      <c r="Y1332" s="2" t="s">
        <v>3267</v>
      </c>
    </row>
    <row r="1333">
      <c r="A1333" s="1" t="b">
        <v>0</v>
      </c>
      <c r="B1333" s="1"/>
      <c r="C1333" s="1" t="s">
        <v>243</v>
      </c>
      <c r="D1333" s="1"/>
      <c r="E1333" s="1" t="s">
        <v>244</v>
      </c>
      <c r="F1333" s="1"/>
      <c r="G1333" s="2" t="s">
        <v>245</v>
      </c>
      <c r="H1333" s="5">
        <v>2.0</v>
      </c>
      <c r="I1333" s="4" t="s">
        <v>4883</v>
      </c>
      <c r="J1333" s="2" t="s">
        <v>4884</v>
      </c>
      <c r="K1333" s="5">
        <v>1.0</v>
      </c>
      <c r="L1333" s="2" t="s">
        <v>248</v>
      </c>
      <c r="M1333" s="6" t="b">
        <v>1</v>
      </c>
      <c r="N1333" s="2" t="s">
        <v>3561</v>
      </c>
      <c r="O1333" s="2" t="s">
        <v>250</v>
      </c>
      <c r="P1333" s="2" t="s">
        <v>49</v>
      </c>
      <c r="Q1333" s="2" t="s">
        <v>251</v>
      </c>
      <c r="R1333" s="2" t="s">
        <v>252</v>
      </c>
      <c r="S1333" s="5">
        <v>5.41549258E8</v>
      </c>
      <c r="T1333" s="2" t="s">
        <v>112</v>
      </c>
      <c r="U1333" s="2" t="s">
        <v>253</v>
      </c>
      <c r="V1333" s="2" t="s">
        <v>254</v>
      </c>
      <c r="W1333" s="2" t="s">
        <v>4654</v>
      </c>
      <c r="X1333" s="2" t="s">
        <v>3563</v>
      </c>
      <c r="Y1333" s="2" t="s">
        <v>3564</v>
      </c>
    </row>
    <row r="1334">
      <c r="A1334" s="1" t="b">
        <v>0</v>
      </c>
      <c r="B1334" s="1"/>
      <c r="C1334" s="1" t="s">
        <v>243</v>
      </c>
      <c r="D1334" s="1"/>
      <c r="E1334" s="1" t="s">
        <v>244</v>
      </c>
      <c r="F1334" s="1"/>
      <c r="G1334" s="2" t="s">
        <v>245</v>
      </c>
      <c r="H1334" s="5">
        <v>2.0</v>
      </c>
      <c r="I1334" s="4" t="s">
        <v>4885</v>
      </c>
      <c r="J1334" s="2" t="s">
        <v>4886</v>
      </c>
      <c r="K1334" s="5">
        <v>1.0</v>
      </c>
      <c r="L1334" s="2" t="s">
        <v>248</v>
      </c>
      <c r="M1334" s="6" t="b">
        <v>1</v>
      </c>
      <c r="N1334" s="2" t="s">
        <v>3561</v>
      </c>
      <c r="O1334" s="2" t="s">
        <v>250</v>
      </c>
      <c r="P1334" s="2" t="s">
        <v>49</v>
      </c>
      <c r="Q1334" s="2" t="s">
        <v>251</v>
      </c>
      <c r="R1334" s="2" t="s">
        <v>252</v>
      </c>
      <c r="S1334" s="5">
        <v>5.41557114E8</v>
      </c>
      <c r="T1334" s="2" t="s">
        <v>112</v>
      </c>
      <c r="U1334" s="2" t="s">
        <v>253</v>
      </c>
      <c r="V1334" s="2" t="s">
        <v>254</v>
      </c>
      <c r="W1334" s="2" t="s">
        <v>4654</v>
      </c>
      <c r="X1334" s="2" t="s">
        <v>3563</v>
      </c>
      <c r="Y1334" s="2" t="s">
        <v>3564</v>
      </c>
    </row>
    <row r="1335">
      <c r="A1335" s="1" t="b">
        <v>0</v>
      </c>
      <c r="B1335" s="1"/>
      <c r="C1335" s="1" t="s">
        <v>243</v>
      </c>
      <c r="D1335" s="1"/>
      <c r="E1335" s="1" t="s">
        <v>244</v>
      </c>
      <c r="F1335" s="1"/>
      <c r="G1335" s="2" t="s">
        <v>245</v>
      </c>
      <c r="H1335" s="5">
        <v>2.0</v>
      </c>
      <c r="I1335" s="4" t="s">
        <v>4887</v>
      </c>
      <c r="J1335" s="2" t="s">
        <v>4888</v>
      </c>
      <c r="K1335" s="5">
        <v>1.0</v>
      </c>
      <c r="L1335" s="2" t="s">
        <v>248</v>
      </c>
      <c r="M1335" s="6" t="b">
        <v>1</v>
      </c>
      <c r="N1335" s="2" t="s">
        <v>3561</v>
      </c>
      <c r="O1335" s="2" t="s">
        <v>250</v>
      </c>
      <c r="P1335" s="2" t="s">
        <v>49</v>
      </c>
      <c r="Q1335" s="2" t="s">
        <v>251</v>
      </c>
      <c r="R1335" s="2" t="s">
        <v>252</v>
      </c>
      <c r="S1335" s="5">
        <v>5.69835804E8</v>
      </c>
      <c r="T1335" s="2" t="s">
        <v>112</v>
      </c>
      <c r="U1335" s="2" t="s">
        <v>253</v>
      </c>
      <c r="V1335" s="2" t="s">
        <v>254</v>
      </c>
      <c r="W1335" s="2" t="s">
        <v>4654</v>
      </c>
      <c r="X1335" s="2" t="s">
        <v>3563</v>
      </c>
      <c r="Y1335" s="2" t="s">
        <v>3564</v>
      </c>
    </row>
    <row r="1336">
      <c r="A1336" s="1" t="b">
        <v>0</v>
      </c>
      <c r="B1336" s="1"/>
      <c r="C1336" s="1" t="s">
        <v>243</v>
      </c>
      <c r="D1336" s="1"/>
      <c r="E1336" s="1" t="s">
        <v>244</v>
      </c>
      <c r="F1336" s="1"/>
      <c r="G1336" s="2" t="s">
        <v>245</v>
      </c>
      <c r="H1336" s="5">
        <v>2.0</v>
      </c>
      <c r="I1336" s="4" t="s">
        <v>4889</v>
      </c>
      <c r="J1336" s="2" t="s">
        <v>4890</v>
      </c>
      <c r="K1336" s="5">
        <v>1.0</v>
      </c>
      <c r="L1336" s="2" t="s">
        <v>248</v>
      </c>
      <c r="M1336" s="6" t="b">
        <v>1</v>
      </c>
      <c r="N1336" s="2" t="s">
        <v>3561</v>
      </c>
      <c r="O1336" s="2" t="s">
        <v>250</v>
      </c>
      <c r="P1336" s="2" t="s">
        <v>49</v>
      </c>
      <c r="Q1336" s="2" t="s">
        <v>251</v>
      </c>
      <c r="R1336" s="2" t="s">
        <v>252</v>
      </c>
      <c r="S1336" s="5">
        <v>5.69860121E8</v>
      </c>
      <c r="T1336" s="2" t="s">
        <v>112</v>
      </c>
      <c r="U1336" s="2" t="s">
        <v>253</v>
      </c>
      <c r="V1336" s="2" t="s">
        <v>254</v>
      </c>
      <c r="W1336" s="2" t="s">
        <v>4654</v>
      </c>
      <c r="X1336" s="2" t="s">
        <v>3563</v>
      </c>
      <c r="Y1336" s="2" t="s">
        <v>3564</v>
      </c>
    </row>
    <row r="1337">
      <c r="A1337" s="1" t="b">
        <v>0</v>
      </c>
      <c r="B1337" s="1"/>
      <c r="C1337" s="1" t="s">
        <v>243</v>
      </c>
      <c r="D1337" s="1"/>
      <c r="E1337" s="1" t="s">
        <v>244</v>
      </c>
      <c r="F1337" s="1"/>
      <c r="G1337" s="2" t="s">
        <v>245</v>
      </c>
      <c r="H1337" s="5">
        <v>2.0</v>
      </c>
      <c r="I1337" s="4" t="s">
        <v>4891</v>
      </c>
      <c r="J1337" s="2" t="s">
        <v>4892</v>
      </c>
      <c r="K1337" s="5">
        <v>1.0</v>
      </c>
      <c r="L1337" s="2" t="s">
        <v>248</v>
      </c>
      <c r="M1337" s="6" t="b">
        <v>1</v>
      </c>
      <c r="N1337" s="2" t="s">
        <v>3561</v>
      </c>
      <c r="O1337" s="2" t="s">
        <v>250</v>
      </c>
      <c r="P1337" s="2" t="s">
        <v>49</v>
      </c>
      <c r="Q1337" s="2" t="s">
        <v>251</v>
      </c>
      <c r="R1337" s="2" t="s">
        <v>252</v>
      </c>
      <c r="S1337" s="5">
        <v>5.71732727E8</v>
      </c>
      <c r="T1337" s="2" t="s">
        <v>112</v>
      </c>
      <c r="U1337" s="2" t="s">
        <v>253</v>
      </c>
      <c r="V1337" s="2" t="s">
        <v>254</v>
      </c>
      <c r="W1337" s="2" t="s">
        <v>4654</v>
      </c>
      <c r="X1337" s="2" t="s">
        <v>3563</v>
      </c>
      <c r="Y1337" s="2" t="s">
        <v>3564</v>
      </c>
    </row>
    <row r="1338">
      <c r="A1338" s="1" t="b">
        <v>0</v>
      </c>
      <c r="B1338" s="1"/>
      <c r="C1338" s="1" t="s">
        <v>243</v>
      </c>
      <c r="D1338" s="1"/>
      <c r="E1338" s="1" t="s">
        <v>244</v>
      </c>
      <c r="F1338" s="1"/>
      <c r="G1338" s="2" t="s">
        <v>245</v>
      </c>
      <c r="H1338" s="5">
        <v>2.0</v>
      </c>
      <c r="I1338" s="4" t="s">
        <v>4893</v>
      </c>
      <c r="J1338" s="2" t="s">
        <v>4894</v>
      </c>
      <c r="K1338" s="5">
        <v>1.0</v>
      </c>
      <c r="L1338" s="2" t="s">
        <v>248</v>
      </c>
      <c r="M1338" s="6" t="b">
        <v>1</v>
      </c>
      <c r="N1338" s="2" t="s">
        <v>3561</v>
      </c>
      <c r="O1338" s="2" t="s">
        <v>250</v>
      </c>
      <c r="P1338" s="2" t="s">
        <v>49</v>
      </c>
      <c r="Q1338" s="2" t="s">
        <v>251</v>
      </c>
      <c r="R1338" s="2" t="s">
        <v>252</v>
      </c>
      <c r="S1338" s="5">
        <v>5.92532014E8</v>
      </c>
      <c r="T1338" s="2" t="s">
        <v>112</v>
      </c>
      <c r="U1338" s="2" t="s">
        <v>253</v>
      </c>
      <c r="V1338" s="2" t="s">
        <v>254</v>
      </c>
      <c r="W1338" s="2" t="s">
        <v>4654</v>
      </c>
      <c r="X1338" s="2" t="s">
        <v>3563</v>
      </c>
      <c r="Y1338" s="2" t="s">
        <v>3564</v>
      </c>
    </row>
    <row r="1339">
      <c r="A1339" s="1" t="b">
        <v>0</v>
      </c>
      <c r="B1339" s="1"/>
      <c r="C1339" s="1" t="s">
        <v>243</v>
      </c>
      <c r="D1339" s="1"/>
      <c r="E1339" s="1" t="s">
        <v>244</v>
      </c>
      <c r="F1339" s="1"/>
      <c r="G1339" s="2" t="s">
        <v>245</v>
      </c>
      <c r="H1339" s="5">
        <v>2.0</v>
      </c>
      <c r="I1339" s="4" t="s">
        <v>4895</v>
      </c>
      <c r="J1339" s="2" t="s">
        <v>4896</v>
      </c>
      <c r="K1339" s="5">
        <v>1.0</v>
      </c>
      <c r="L1339" s="2" t="s">
        <v>248</v>
      </c>
      <c r="M1339" s="6" t="b">
        <v>1</v>
      </c>
      <c r="N1339" s="2" t="s">
        <v>3561</v>
      </c>
      <c r="O1339" s="2" t="s">
        <v>250</v>
      </c>
      <c r="P1339" s="2" t="s">
        <v>49</v>
      </c>
      <c r="Q1339" s="2" t="s">
        <v>251</v>
      </c>
      <c r="R1339" s="2" t="s">
        <v>252</v>
      </c>
      <c r="S1339" s="5">
        <v>5.95572609E8</v>
      </c>
      <c r="T1339" s="2" t="s">
        <v>112</v>
      </c>
      <c r="U1339" s="2" t="s">
        <v>253</v>
      </c>
      <c r="V1339" s="2" t="s">
        <v>254</v>
      </c>
      <c r="W1339" s="2" t="s">
        <v>4654</v>
      </c>
      <c r="X1339" s="2" t="s">
        <v>3563</v>
      </c>
      <c r="Y1339" s="2" t="s">
        <v>3564</v>
      </c>
    </row>
    <row r="1340">
      <c r="A1340" s="1" t="b">
        <v>0</v>
      </c>
      <c r="B1340" s="1"/>
      <c r="C1340" s="1" t="s">
        <v>243</v>
      </c>
      <c r="D1340" s="1"/>
      <c r="E1340" s="1" t="s">
        <v>244</v>
      </c>
      <c r="F1340" s="1"/>
      <c r="G1340" s="2" t="s">
        <v>245</v>
      </c>
      <c r="H1340" s="5">
        <v>2.0</v>
      </c>
      <c r="I1340" s="4" t="s">
        <v>4897</v>
      </c>
      <c r="J1340" s="2" t="s">
        <v>4898</v>
      </c>
      <c r="K1340" s="5">
        <v>1.0</v>
      </c>
      <c r="L1340" s="2" t="s">
        <v>248</v>
      </c>
      <c r="M1340" s="6" t="b">
        <v>1</v>
      </c>
      <c r="N1340" s="2" t="s">
        <v>3561</v>
      </c>
      <c r="O1340" s="2" t="s">
        <v>250</v>
      </c>
      <c r="P1340" s="2" t="s">
        <v>49</v>
      </c>
      <c r="Q1340" s="2" t="s">
        <v>251</v>
      </c>
      <c r="R1340" s="2" t="s">
        <v>252</v>
      </c>
      <c r="S1340" s="5">
        <v>5.95583062E8</v>
      </c>
      <c r="T1340" s="2" t="s">
        <v>112</v>
      </c>
      <c r="U1340" s="2" t="s">
        <v>253</v>
      </c>
      <c r="V1340" s="2" t="s">
        <v>254</v>
      </c>
      <c r="W1340" s="2" t="s">
        <v>4654</v>
      </c>
      <c r="X1340" s="2" t="s">
        <v>3563</v>
      </c>
      <c r="Y1340" s="2" t="s">
        <v>3564</v>
      </c>
    </row>
    <row r="1341">
      <c r="A1341" s="1" t="b">
        <v>0</v>
      </c>
      <c r="B1341" s="1"/>
      <c r="C1341" s="1" t="s">
        <v>243</v>
      </c>
      <c r="D1341" s="1"/>
      <c r="E1341" s="1" t="s">
        <v>244</v>
      </c>
      <c r="F1341" s="1"/>
      <c r="G1341" s="2" t="s">
        <v>245</v>
      </c>
      <c r="H1341" s="5">
        <v>2.0</v>
      </c>
      <c r="I1341" s="4" t="s">
        <v>4899</v>
      </c>
      <c r="J1341" s="2" t="s">
        <v>4900</v>
      </c>
      <c r="K1341" s="5">
        <v>1.0</v>
      </c>
      <c r="L1341" s="2" t="s">
        <v>248</v>
      </c>
      <c r="M1341" s="6" t="b">
        <v>1</v>
      </c>
      <c r="N1341" s="2" t="s">
        <v>3561</v>
      </c>
      <c r="O1341" s="2" t="s">
        <v>250</v>
      </c>
      <c r="P1341" s="2" t="s">
        <v>49</v>
      </c>
      <c r="Q1341" s="2" t="s">
        <v>251</v>
      </c>
      <c r="R1341" s="2" t="s">
        <v>252</v>
      </c>
      <c r="S1341" s="5">
        <v>5.96898838E8</v>
      </c>
      <c r="T1341" s="2" t="s">
        <v>112</v>
      </c>
      <c r="U1341" s="2" t="s">
        <v>253</v>
      </c>
      <c r="V1341" s="2" t="s">
        <v>254</v>
      </c>
      <c r="W1341" s="2" t="s">
        <v>4654</v>
      </c>
      <c r="X1341" s="2" t="s">
        <v>3563</v>
      </c>
      <c r="Y1341" s="2" t="s">
        <v>3564</v>
      </c>
    </row>
    <row r="1342">
      <c r="A1342" s="1" t="b">
        <v>0</v>
      </c>
      <c r="B1342" s="1"/>
      <c r="C1342" s="1" t="s">
        <v>243</v>
      </c>
      <c r="D1342" s="1"/>
      <c r="E1342" s="1" t="s">
        <v>244</v>
      </c>
      <c r="F1342" s="1"/>
      <c r="G1342" s="2" t="s">
        <v>245</v>
      </c>
      <c r="H1342" s="5">
        <v>2.0</v>
      </c>
      <c r="I1342" s="4" t="s">
        <v>4901</v>
      </c>
      <c r="J1342" s="2" t="s">
        <v>4902</v>
      </c>
      <c r="K1342" s="5">
        <v>1.0</v>
      </c>
      <c r="L1342" s="2" t="s">
        <v>248</v>
      </c>
      <c r="M1342" s="6" t="b">
        <v>1</v>
      </c>
      <c r="N1342" s="2" t="s">
        <v>3561</v>
      </c>
      <c r="O1342" s="2" t="s">
        <v>250</v>
      </c>
      <c r="P1342" s="2" t="s">
        <v>49</v>
      </c>
      <c r="Q1342" s="2" t="s">
        <v>251</v>
      </c>
      <c r="R1342" s="2" t="s">
        <v>252</v>
      </c>
      <c r="S1342" s="5">
        <v>6.02165685E8</v>
      </c>
      <c r="T1342" s="2" t="s">
        <v>112</v>
      </c>
      <c r="U1342" s="2" t="s">
        <v>253</v>
      </c>
      <c r="V1342" s="2" t="s">
        <v>254</v>
      </c>
      <c r="W1342" s="2" t="s">
        <v>4654</v>
      </c>
      <c r="X1342" s="2" t="s">
        <v>3563</v>
      </c>
      <c r="Y1342" s="2" t="s">
        <v>3564</v>
      </c>
    </row>
    <row r="1343">
      <c r="A1343" s="1" t="b">
        <v>0</v>
      </c>
      <c r="B1343" s="1"/>
      <c r="C1343" s="1" t="s">
        <v>243</v>
      </c>
      <c r="D1343" s="1"/>
      <c r="E1343" s="1" t="s">
        <v>244</v>
      </c>
      <c r="F1343" s="1"/>
      <c r="G1343" s="2" t="s">
        <v>245</v>
      </c>
      <c r="H1343" s="5">
        <v>2.0</v>
      </c>
      <c r="I1343" s="4" t="s">
        <v>4903</v>
      </c>
      <c r="J1343" s="2" t="s">
        <v>4904</v>
      </c>
      <c r="K1343" s="5">
        <v>1.0</v>
      </c>
      <c r="L1343" s="2" t="s">
        <v>248</v>
      </c>
      <c r="M1343" s="6" t="b">
        <v>1</v>
      </c>
      <c r="N1343" s="2" t="s">
        <v>3561</v>
      </c>
      <c r="O1343" s="2" t="s">
        <v>250</v>
      </c>
      <c r="P1343" s="2" t="s">
        <v>49</v>
      </c>
      <c r="Q1343" s="2" t="s">
        <v>251</v>
      </c>
      <c r="R1343" s="2" t="s">
        <v>252</v>
      </c>
      <c r="S1343" s="5">
        <v>6.53804581E8</v>
      </c>
      <c r="T1343" s="2" t="s">
        <v>112</v>
      </c>
      <c r="U1343" s="2" t="s">
        <v>253</v>
      </c>
      <c r="V1343" s="2" t="s">
        <v>254</v>
      </c>
      <c r="W1343" s="2" t="s">
        <v>4654</v>
      </c>
      <c r="X1343" s="2" t="s">
        <v>3563</v>
      </c>
      <c r="Y1343" s="2" t="s">
        <v>3564</v>
      </c>
    </row>
    <row r="1344">
      <c r="A1344" s="1" t="b">
        <v>0</v>
      </c>
      <c r="B1344" s="1"/>
      <c r="C1344" s="1" t="s">
        <v>243</v>
      </c>
      <c r="D1344" s="1"/>
      <c r="E1344" s="1" t="s">
        <v>244</v>
      </c>
      <c r="F1344" s="1"/>
      <c r="G1344" s="2" t="s">
        <v>245</v>
      </c>
      <c r="H1344" s="5">
        <v>2.0</v>
      </c>
      <c r="I1344" s="4" t="s">
        <v>4905</v>
      </c>
      <c r="J1344" s="2" t="s">
        <v>4906</v>
      </c>
      <c r="K1344" s="5">
        <v>1.0</v>
      </c>
      <c r="L1344" s="2" t="s">
        <v>248</v>
      </c>
      <c r="M1344" s="6" t="b">
        <v>1</v>
      </c>
      <c r="N1344" s="2" t="s">
        <v>3561</v>
      </c>
      <c r="O1344" s="2" t="s">
        <v>250</v>
      </c>
      <c r="P1344" s="2" t="s">
        <v>49</v>
      </c>
      <c r="Q1344" s="2" t="s">
        <v>251</v>
      </c>
      <c r="R1344" s="2" t="s">
        <v>252</v>
      </c>
      <c r="S1344" s="5">
        <v>6.53854241E8</v>
      </c>
      <c r="T1344" s="2" t="s">
        <v>112</v>
      </c>
      <c r="U1344" s="2" t="s">
        <v>253</v>
      </c>
      <c r="V1344" s="2" t="s">
        <v>254</v>
      </c>
      <c r="W1344" s="2" t="s">
        <v>4654</v>
      </c>
      <c r="X1344" s="2" t="s">
        <v>3563</v>
      </c>
      <c r="Y1344" s="2" t="s">
        <v>3564</v>
      </c>
    </row>
    <row r="1345">
      <c r="A1345" s="1" t="b">
        <v>0</v>
      </c>
      <c r="B1345" s="1"/>
      <c r="C1345" s="1" t="s">
        <v>243</v>
      </c>
      <c r="D1345" s="1"/>
      <c r="E1345" s="1" t="s">
        <v>244</v>
      </c>
      <c r="F1345" s="1"/>
      <c r="G1345" s="2" t="s">
        <v>245</v>
      </c>
      <c r="H1345" s="5">
        <v>2.0</v>
      </c>
      <c r="I1345" s="4" t="s">
        <v>4907</v>
      </c>
      <c r="J1345" s="2" t="s">
        <v>4908</v>
      </c>
      <c r="K1345" s="5">
        <v>1.0</v>
      </c>
      <c r="L1345" s="2" t="s">
        <v>248</v>
      </c>
      <c r="M1345" s="6" t="b">
        <v>1</v>
      </c>
      <c r="N1345" s="2" t="s">
        <v>3561</v>
      </c>
      <c r="O1345" s="2" t="s">
        <v>250</v>
      </c>
      <c r="P1345" s="2" t="s">
        <v>49</v>
      </c>
      <c r="Q1345" s="2" t="s">
        <v>251</v>
      </c>
      <c r="R1345" s="2" t="s">
        <v>252</v>
      </c>
      <c r="S1345" s="5">
        <v>6.54180841E8</v>
      </c>
      <c r="T1345" s="2" t="s">
        <v>112</v>
      </c>
      <c r="U1345" s="2" t="s">
        <v>253</v>
      </c>
      <c r="V1345" s="2" t="s">
        <v>254</v>
      </c>
      <c r="W1345" s="2" t="s">
        <v>4654</v>
      </c>
      <c r="X1345" s="2" t="s">
        <v>3563</v>
      </c>
      <c r="Y1345" s="2" t="s">
        <v>3564</v>
      </c>
    </row>
    <row r="1346">
      <c r="A1346" s="1" t="b">
        <v>0</v>
      </c>
      <c r="B1346" s="1"/>
      <c r="C1346" s="1" t="s">
        <v>243</v>
      </c>
      <c r="D1346" s="1"/>
      <c r="E1346" s="1" t="s">
        <v>244</v>
      </c>
      <c r="F1346" s="1"/>
      <c r="G1346" s="2" t="s">
        <v>245</v>
      </c>
      <c r="H1346" s="5">
        <v>2.0</v>
      </c>
      <c r="I1346" s="4" t="s">
        <v>4909</v>
      </c>
      <c r="J1346" s="2" t="s">
        <v>4910</v>
      </c>
      <c r="K1346" s="5">
        <v>1.0</v>
      </c>
      <c r="L1346" s="2" t="s">
        <v>248</v>
      </c>
      <c r="M1346" s="6" t="b">
        <v>1</v>
      </c>
      <c r="N1346" s="2" t="s">
        <v>3561</v>
      </c>
      <c r="O1346" s="2" t="s">
        <v>250</v>
      </c>
      <c r="P1346" s="2" t="s">
        <v>49</v>
      </c>
      <c r="Q1346" s="2" t="s">
        <v>251</v>
      </c>
      <c r="R1346" s="2" t="s">
        <v>252</v>
      </c>
      <c r="S1346" s="5">
        <v>6.85767564E8</v>
      </c>
      <c r="T1346" s="2" t="s">
        <v>112</v>
      </c>
      <c r="U1346" s="2" t="s">
        <v>253</v>
      </c>
      <c r="V1346" s="2" t="s">
        <v>254</v>
      </c>
      <c r="W1346" s="2" t="s">
        <v>4654</v>
      </c>
      <c r="X1346" s="2" t="s">
        <v>3563</v>
      </c>
      <c r="Y1346" s="2" t="s">
        <v>3564</v>
      </c>
    </row>
    <row r="1347">
      <c r="A1347" s="1" t="b">
        <v>0</v>
      </c>
      <c r="B1347" s="1"/>
      <c r="C1347" s="1" t="s">
        <v>243</v>
      </c>
      <c r="D1347" s="1"/>
      <c r="E1347" s="1" t="s">
        <v>244</v>
      </c>
      <c r="F1347" s="1"/>
      <c r="G1347" s="2" t="s">
        <v>245</v>
      </c>
      <c r="H1347" s="5">
        <v>2.0</v>
      </c>
      <c r="I1347" s="4" t="s">
        <v>4911</v>
      </c>
      <c r="J1347" s="2" t="s">
        <v>4912</v>
      </c>
      <c r="K1347" s="5">
        <v>1.0</v>
      </c>
      <c r="L1347" s="2" t="s">
        <v>248</v>
      </c>
      <c r="M1347" s="6" t="b">
        <v>1</v>
      </c>
      <c r="N1347" s="2" t="s">
        <v>3561</v>
      </c>
      <c r="O1347" s="2" t="s">
        <v>250</v>
      </c>
      <c r="P1347" s="2" t="s">
        <v>49</v>
      </c>
      <c r="Q1347" s="2" t="s">
        <v>251</v>
      </c>
      <c r="R1347" s="2" t="s">
        <v>252</v>
      </c>
      <c r="S1347" s="5">
        <v>6.85806309E8</v>
      </c>
      <c r="T1347" s="2" t="s">
        <v>112</v>
      </c>
      <c r="U1347" s="2" t="s">
        <v>253</v>
      </c>
      <c r="V1347" s="2" t="s">
        <v>254</v>
      </c>
      <c r="W1347" s="2" t="s">
        <v>4654</v>
      </c>
      <c r="X1347" s="2" t="s">
        <v>3563</v>
      </c>
      <c r="Y1347" s="2" t="s">
        <v>3564</v>
      </c>
    </row>
    <row r="1348">
      <c r="A1348" s="1" t="b">
        <v>0</v>
      </c>
      <c r="B1348" s="1"/>
      <c r="C1348" s="1" t="s">
        <v>243</v>
      </c>
      <c r="D1348" s="1"/>
      <c r="E1348" s="1" t="s">
        <v>244</v>
      </c>
      <c r="F1348" s="1"/>
      <c r="G1348" s="2" t="s">
        <v>245</v>
      </c>
      <c r="H1348" s="5">
        <v>2.0</v>
      </c>
      <c r="I1348" s="4" t="s">
        <v>4913</v>
      </c>
      <c r="J1348" s="2" t="s">
        <v>4914</v>
      </c>
      <c r="K1348" s="5">
        <v>1.0</v>
      </c>
      <c r="L1348" s="2" t="s">
        <v>248</v>
      </c>
      <c r="M1348" s="6" t="b">
        <v>1</v>
      </c>
      <c r="N1348" s="2" t="s">
        <v>3561</v>
      </c>
      <c r="O1348" s="2" t="s">
        <v>250</v>
      </c>
      <c r="P1348" s="2" t="s">
        <v>49</v>
      </c>
      <c r="Q1348" s="2" t="s">
        <v>251</v>
      </c>
      <c r="R1348" s="2" t="s">
        <v>252</v>
      </c>
      <c r="S1348" s="5">
        <v>6.85814252E8</v>
      </c>
      <c r="T1348" s="2" t="s">
        <v>112</v>
      </c>
      <c r="U1348" s="2" t="s">
        <v>253</v>
      </c>
      <c r="V1348" s="2" t="s">
        <v>254</v>
      </c>
      <c r="W1348" s="2" t="s">
        <v>4654</v>
      </c>
      <c r="X1348" s="2" t="s">
        <v>3563</v>
      </c>
      <c r="Y1348" s="2" t="s">
        <v>3564</v>
      </c>
    </row>
    <row r="1349">
      <c r="A1349" s="1" t="b">
        <v>0</v>
      </c>
      <c r="B1349" s="1"/>
      <c r="C1349" s="1" t="s">
        <v>243</v>
      </c>
      <c r="D1349" s="1"/>
      <c r="E1349" s="1" t="s">
        <v>244</v>
      </c>
      <c r="F1349" s="1"/>
      <c r="G1349" s="2" t="s">
        <v>245</v>
      </c>
      <c r="H1349" s="5">
        <v>2.0</v>
      </c>
      <c r="I1349" s="4" t="s">
        <v>4915</v>
      </c>
      <c r="J1349" s="2" t="s">
        <v>4916</v>
      </c>
      <c r="K1349" s="5">
        <v>1.0</v>
      </c>
      <c r="L1349" s="2" t="s">
        <v>248</v>
      </c>
      <c r="M1349" s="6" t="b">
        <v>1</v>
      </c>
      <c r="N1349" s="2" t="s">
        <v>3561</v>
      </c>
      <c r="O1349" s="2" t="s">
        <v>250</v>
      </c>
      <c r="P1349" s="2" t="s">
        <v>49</v>
      </c>
      <c r="Q1349" s="2" t="s">
        <v>251</v>
      </c>
      <c r="R1349" s="2" t="s">
        <v>252</v>
      </c>
      <c r="S1349" s="5">
        <v>6.85815936E8</v>
      </c>
      <c r="T1349" s="2" t="s">
        <v>112</v>
      </c>
      <c r="U1349" s="2" t="s">
        <v>253</v>
      </c>
      <c r="V1349" s="2" t="s">
        <v>254</v>
      </c>
      <c r="W1349" s="2" t="s">
        <v>4654</v>
      </c>
      <c r="X1349" s="2" t="s">
        <v>3563</v>
      </c>
      <c r="Y1349" s="2" t="s">
        <v>3564</v>
      </c>
    </row>
    <row r="1350">
      <c r="A1350" s="1" t="b">
        <v>0</v>
      </c>
      <c r="B1350" s="1"/>
      <c r="C1350" s="1" t="s">
        <v>243</v>
      </c>
      <c r="D1350" s="1"/>
      <c r="E1350" s="1" t="s">
        <v>244</v>
      </c>
      <c r="F1350" s="1"/>
      <c r="G1350" s="2" t="s">
        <v>245</v>
      </c>
      <c r="H1350" s="5">
        <v>2.0</v>
      </c>
      <c r="I1350" s="4" t="s">
        <v>4917</v>
      </c>
      <c r="J1350" s="2" t="s">
        <v>4918</v>
      </c>
      <c r="K1350" s="5">
        <v>1.0</v>
      </c>
      <c r="L1350" s="2" t="s">
        <v>248</v>
      </c>
      <c r="M1350" s="6" t="b">
        <v>1</v>
      </c>
      <c r="N1350" s="2" t="s">
        <v>3561</v>
      </c>
      <c r="O1350" s="2" t="s">
        <v>250</v>
      </c>
      <c r="P1350" s="2" t="s">
        <v>49</v>
      </c>
      <c r="Q1350" s="2" t="s">
        <v>251</v>
      </c>
      <c r="R1350" s="2" t="s">
        <v>252</v>
      </c>
      <c r="S1350" s="5">
        <v>6.89300528E8</v>
      </c>
      <c r="T1350" s="2" t="s">
        <v>112</v>
      </c>
      <c r="U1350" s="2" t="s">
        <v>253</v>
      </c>
      <c r="V1350" s="2" t="s">
        <v>254</v>
      </c>
      <c r="W1350" s="2" t="s">
        <v>4654</v>
      </c>
      <c r="X1350" s="2" t="s">
        <v>3563</v>
      </c>
      <c r="Y1350" s="2" t="s">
        <v>3564</v>
      </c>
    </row>
    <row r="1351">
      <c r="A1351" s="1" t="b">
        <v>0</v>
      </c>
      <c r="B1351" s="1"/>
      <c r="C1351" s="1" t="s">
        <v>243</v>
      </c>
      <c r="D1351" s="1"/>
      <c r="E1351" s="1" t="s">
        <v>244</v>
      </c>
      <c r="F1351" s="1"/>
      <c r="G1351" s="2" t="s">
        <v>245</v>
      </c>
      <c r="H1351" s="5">
        <v>2.0</v>
      </c>
      <c r="I1351" s="4" t="s">
        <v>4919</v>
      </c>
      <c r="J1351" s="2" t="s">
        <v>4920</v>
      </c>
      <c r="K1351" s="5">
        <v>1.0</v>
      </c>
      <c r="L1351" s="2" t="s">
        <v>248</v>
      </c>
      <c r="M1351" s="6" t="b">
        <v>1</v>
      </c>
      <c r="N1351" s="2" t="s">
        <v>3561</v>
      </c>
      <c r="O1351" s="2" t="s">
        <v>250</v>
      </c>
      <c r="P1351" s="2" t="s">
        <v>49</v>
      </c>
      <c r="Q1351" s="2" t="s">
        <v>251</v>
      </c>
      <c r="R1351" s="2" t="s">
        <v>252</v>
      </c>
      <c r="S1351" s="5">
        <v>6.89306818E8</v>
      </c>
      <c r="T1351" s="2" t="s">
        <v>112</v>
      </c>
      <c r="U1351" s="2" t="s">
        <v>253</v>
      </c>
      <c r="V1351" s="2" t="s">
        <v>254</v>
      </c>
      <c r="W1351" s="2" t="s">
        <v>4654</v>
      </c>
      <c r="X1351" s="2" t="s">
        <v>3563</v>
      </c>
      <c r="Y1351" s="2" t="s">
        <v>3564</v>
      </c>
    </row>
    <row r="1352">
      <c r="A1352" s="1" t="b">
        <v>0</v>
      </c>
      <c r="B1352" s="1"/>
      <c r="C1352" s="1" t="s">
        <v>243</v>
      </c>
      <c r="D1352" s="1"/>
      <c r="E1352" s="1" t="s">
        <v>244</v>
      </c>
      <c r="F1352" s="1"/>
      <c r="G1352" s="2" t="s">
        <v>245</v>
      </c>
      <c r="H1352" s="5">
        <v>2.0</v>
      </c>
      <c r="I1352" s="4" t="s">
        <v>4921</v>
      </c>
      <c r="J1352" s="2" t="s">
        <v>4922</v>
      </c>
      <c r="K1352" s="5">
        <v>1.0</v>
      </c>
      <c r="L1352" s="2" t="s">
        <v>248</v>
      </c>
      <c r="M1352" s="6" t="b">
        <v>1</v>
      </c>
      <c r="N1352" s="2" t="s">
        <v>3561</v>
      </c>
      <c r="O1352" s="2" t="s">
        <v>250</v>
      </c>
      <c r="P1352" s="2" t="s">
        <v>49</v>
      </c>
      <c r="Q1352" s="2" t="s">
        <v>251</v>
      </c>
      <c r="R1352" s="2" t="s">
        <v>252</v>
      </c>
      <c r="S1352" s="5">
        <v>6.8930906E8</v>
      </c>
      <c r="T1352" s="2" t="s">
        <v>112</v>
      </c>
      <c r="U1352" s="2" t="s">
        <v>253</v>
      </c>
      <c r="V1352" s="2" t="s">
        <v>254</v>
      </c>
      <c r="W1352" s="2" t="s">
        <v>4654</v>
      </c>
      <c r="X1352" s="2" t="s">
        <v>3563</v>
      </c>
      <c r="Y1352" s="2" t="s">
        <v>3564</v>
      </c>
    </row>
    <row r="1353">
      <c r="A1353" s="1" t="b">
        <v>0</v>
      </c>
      <c r="B1353" s="1"/>
      <c r="C1353" s="1" t="s">
        <v>243</v>
      </c>
      <c r="D1353" s="1"/>
      <c r="E1353" s="1" t="s">
        <v>244</v>
      </c>
      <c r="F1353" s="1"/>
      <c r="G1353" s="2" t="s">
        <v>245</v>
      </c>
      <c r="H1353" s="5">
        <v>2.0</v>
      </c>
      <c r="I1353" s="4" t="s">
        <v>4923</v>
      </c>
      <c r="J1353" s="2" t="s">
        <v>4924</v>
      </c>
      <c r="K1353" s="5">
        <v>1.0</v>
      </c>
      <c r="L1353" s="2" t="s">
        <v>248</v>
      </c>
      <c r="M1353" s="6" t="b">
        <v>1</v>
      </c>
      <c r="N1353" s="2" t="s">
        <v>3561</v>
      </c>
      <c r="O1353" s="2" t="s">
        <v>250</v>
      </c>
      <c r="P1353" s="2" t="s">
        <v>49</v>
      </c>
      <c r="Q1353" s="2" t="s">
        <v>251</v>
      </c>
      <c r="R1353" s="2" t="s">
        <v>252</v>
      </c>
      <c r="S1353" s="5">
        <v>6.89312221E8</v>
      </c>
      <c r="T1353" s="2" t="s">
        <v>112</v>
      </c>
      <c r="U1353" s="2" t="s">
        <v>253</v>
      </c>
      <c r="V1353" s="2" t="s">
        <v>254</v>
      </c>
      <c r="W1353" s="2" t="s">
        <v>4654</v>
      </c>
      <c r="X1353" s="2" t="s">
        <v>3563</v>
      </c>
      <c r="Y1353" s="2" t="s">
        <v>3564</v>
      </c>
    </row>
    <row r="1354">
      <c r="A1354" s="1" t="b">
        <v>0</v>
      </c>
      <c r="B1354" s="1"/>
      <c r="C1354" s="1" t="s">
        <v>243</v>
      </c>
      <c r="D1354" s="1"/>
      <c r="E1354" s="1" t="s">
        <v>244</v>
      </c>
      <c r="F1354" s="1"/>
      <c r="G1354" s="2" t="s">
        <v>245</v>
      </c>
      <c r="H1354" s="5">
        <v>2.0</v>
      </c>
      <c r="I1354" s="4" t="s">
        <v>4925</v>
      </c>
      <c r="J1354" s="2" t="s">
        <v>4926</v>
      </c>
      <c r="K1354" s="5">
        <v>1.0</v>
      </c>
      <c r="L1354" s="2" t="s">
        <v>248</v>
      </c>
      <c r="M1354" s="6" t="b">
        <v>1</v>
      </c>
      <c r="N1354" s="2" t="s">
        <v>3561</v>
      </c>
      <c r="O1354" s="2" t="s">
        <v>250</v>
      </c>
      <c r="P1354" s="2" t="s">
        <v>49</v>
      </c>
      <c r="Q1354" s="2" t="s">
        <v>251</v>
      </c>
      <c r="R1354" s="2" t="s">
        <v>252</v>
      </c>
      <c r="S1354" s="5">
        <v>6.89323433E8</v>
      </c>
      <c r="T1354" s="2" t="s">
        <v>112</v>
      </c>
      <c r="U1354" s="2" t="s">
        <v>253</v>
      </c>
      <c r="V1354" s="2" t="s">
        <v>254</v>
      </c>
      <c r="W1354" s="2" t="s">
        <v>4654</v>
      </c>
      <c r="X1354" s="2" t="s">
        <v>3563</v>
      </c>
      <c r="Y1354" s="2" t="s">
        <v>3564</v>
      </c>
    </row>
    <row r="1355">
      <c r="A1355" s="1" t="b">
        <v>0</v>
      </c>
      <c r="B1355" s="1"/>
      <c r="C1355" s="1" t="s">
        <v>243</v>
      </c>
      <c r="D1355" s="1"/>
      <c r="E1355" s="1" t="s">
        <v>244</v>
      </c>
      <c r="F1355" s="1"/>
      <c r="G1355" s="2" t="s">
        <v>245</v>
      </c>
      <c r="H1355" s="5">
        <v>2.0</v>
      </c>
      <c r="I1355" s="4" t="s">
        <v>4927</v>
      </c>
      <c r="J1355" s="2" t="s">
        <v>4928</v>
      </c>
      <c r="K1355" s="5">
        <v>1.0</v>
      </c>
      <c r="L1355" s="2" t="s">
        <v>248</v>
      </c>
      <c r="M1355" s="6" t="b">
        <v>1</v>
      </c>
      <c r="N1355" s="2" t="s">
        <v>3561</v>
      </c>
      <c r="O1355" s="2" t="s">
        <v>250</v>
      </c>
      <c r="P1355" s="2" t="s">
        <v>49</v>
      </c>
      <c r="Q1355" s="2" t="s">
        <v>251</v>
      </c>
      <c r="R1355" s="2" t="s">
        <v>252</v>
      </c>
      <c r="S1355" s="5">
        <v>6.89360253E8</v>
      </c>
      <c r="T1355" s="2" t="s">
        <v>112</v>
      </c>
      <c r="U1355" s="2" t="s">
        <v>253</v>
      </c>
      <c r="V1355" s="2" t="s">
        <v>254</v>
      </c>
      <c r="W1355" s="2" t="s">
        <v>4654</v>
      </c>
      <c r="X1355" s="2" t="s">
        <v>3563</v>
      </c>
      <c r="Y1355" s="2" t="s">
        <v>3564</v>
      </c>
    </row>
    <row r="1356">
      <c r="A1356" s="1" t="b">
        <v>0</v>
      </c>
      <c r="B1356" s="1"/>
      <c r="C1356" s="1" t="s">
        <v>243</v>
      </c>
      <c r="D1356" s="1"/>
      <c r="E1356" s="1" t="s">
        <v>244</v>
      </c>
      <c r="F1356" s="1"/>
      <c r="G1356" s="2" t="s">
        <v>245</v>
      </c>
      <c r="H1356" s="5">
        <v>2.0</v>
      </c>
      <c r="I1356" s="4" t="s">
        <v>4929</v>
      </c>
      <c r="J1356" s="2" t="s">
        <v>4930</v>
      </c>
      <c r="K1356" s="5">
        <v>1.0</v>
      </c>
      <c r="L1356" s="2" t="s">
        <v>248</v>
      </c>
      <c r="M1356" s="6" t="b">
        <v>1</v>
      </c>
      <c r="N1356" s="2" t="s">
        <v>3561</v>
      </c>
      <c r="O1356" s="2" t="s">
        <v>250</v>
      </c>
      <c r="P1356" s="2" t="s">
        <v>49</v>
      </c>
      <c r="Q1356" s="2" t="s">
        <v>251</v>
      </c>
      <c r="R1356" s="2" t="s">
        <v>252</v>
      </c>
      <c r="S1356" s="5">
        <v>6.8937004E8</v>
      </c>
      <c r="T1356" s="2" t="s">
        <v>112</v>
      </c>
      <c r="U1356" s="2" t="s">
        <v>253</v>
      </c>
      <c r="V1356" s="2" t="s">
        <v>254</v>
      </c>
      <c r="W1356" s="2" t="s">
        <v>4654</v>
      </c>
      <c r="X1356" s="2" t="s">
        <v>3563</v>
      </c>
      <c r="Y1356" s="2" t="s">
        <v>3564</v>
      </c>
    </row>
    <row r="1357">
      <c r="A1357" s="1" t="b">
        <v>0</v>
      </c>
      <c r="B1357" s="1"/>
      <c r="C1357" s="1" t="s">
        <v>243</v>
      </c>
      <c r="D1357" s="1"/>
      <c r="E1357" s="1" t="s">
        <v>244</v>
      </c>
      <c r="F1357" s="1"/>
      <c r="G1357" s="2" t="s">
        <v>245</v>
      </c>
      <c r="H1357" s="5">
        <v>2.0</v>
      </c>
      <c r="I1357" s="4" t="s">
        <v>4931</v>
      </c>
      <c r="J1357" s="2" t="s">
        <v>4932</v>
      </c>
      <c r="K1357" s="5">
        <v>1.0</v>
      </c>
      <c r="L1357" s="2" t="s">
        <v>248</v>
      </c>
      <c r="M1357" s="6" t="b">
        <v>1</v>
      </c>
      <c r="N1357" s="2" t="s">
        <v>3561</v>
      </c>
      <c r="O1357" s="2" t="s">
        <v>250</v>
      </c>
      <c r="P1357" s="2" t="s">
        <v>49</v>
      </c>
      <c r="Q1357" s="2" t="s">
        <v>251</v>
      </c>
      <c r="R1357" s="2" t="s">
        <v>252</v>
      </c>
      <c r="S1357" s="5">
        <v>6.95494556E8</v>
      </c>
      <c r="T1357" s="2" t="s">
        <v>112</v>
      </c>
      <c r="U1357" s="2" t="s">
        <v>253</v>
      </c>
      <c r="V1357" s="2" t="s">
        <v>254</v>
      </c>
      <c r="W1357" s="2" t="s">
        <v>4654</v>
      </c>
      <c r="X1357" s="2" t="s">
        <v>3563</v>
      </c>
      <c r="Y1357" s="2" t="s">
        <v>3564</v>
      </c>
    </row>
    <row r="1358">
      <c r="A1358" s="1" t="b">
        <v>0</v>
      </c>
      <c r="B1358" s="1"/>
      <c r="C1358" s="1" t="s">
        <v>243</v>
      </c>
      <c r="D1358" s="1"/>
      <c r="E1358" s="1" t="s">
        <v>244</v>
      </c>
      <c r="F1358" s="1"/>
      <c r="G1358" s="2" t="s">
        <v>245</v>
      </c>
      <c r="H1358" s="5">
        <v>2.0</v>
      </c>
      <c r="I1358" s="4" t="s">
        <v>4933</v>
      </c>
      <c r="J1358" s="2" t="s">
        <v>4934</v>
      </c>
      <c r="K1358" s="5">
        <v>1.0</v>
      </c>
      <c r="L1358" s="2" t="s">
        <v>248</v>
      </c>
      <c r="M1358" s="6" t="b">
        <v>1</v>
      </c>
      <c r="N1358" s="2" t="s">
        <v>3561</v>
      </c>
      <c r="O1358" s="2" t="s">
        <v>250</v>
      </c>
      <c r="P1358" s="2" t="s">
        <v>49</v>
      </c>
      <c r="Q1358" s="2" t="s">
        <v>251</v>
      </c>
      <c r="R1358" s="2" t="s">
        <v>252</v>
      </c>
      <c r="S1358" s="5">
        <v>6.95521538E8</v>
      </c>
      <c r="T1358" s="2" t="s">
        <v>112</v>
      </c>
      <c r="U1358" s="2" t="s">
        <v>253</v>
      </c>
      <c r="V1358" s="2" t="s">
        <v>254</v>
      </c>
      <c r="W1358" s="2" t="s">
        <v>4654</v>
      </c>
      <c r="X1358" s="2" t="s">
        <v>3563</v>
      </c>
      <c r="Y1358" s="2" t="s">
        <v>3564</v>
      </c>
    </row>
    <row r="1359">
      <c r="A1359" s="1" t="b">
        <v>0</v>
      </c>
      <c r="B1359" s="1"/>
      <c r="C1359" s="1" t="s">
        <v>243</v>
      </c>
      <c r="D1359" s="1"/>
      <c r="E1359" s="1" t="s">
        <v>244</v>
      </c>
      <c r="F1359" s="1"/>
      <c r="G1359" s="2" t="s">
        <v>245</v>
      </c>
      <c r="H1359" s="5">
        <v>2.0</v>
      </c>
      <c r="I1359" s="4" t="s">
        <v>4935</v>
      </c>
      <c r="J1359" s="2" t="s">
        <v>4936</v>
      </c>
      <c r="K1359" s="5">
        <v>1.0</v>
      </c>
      <c r="L1359" s="2" t="s">
        <v>248</v>
      </c>
      <c r="M1359" s="6" t="b">
        <v>1</v>
      </c>
      <c r="N1359" s="2" t="s">
        <v>3561</v>
      </c>
      <c r="O1359" s="2" t="s">
        <v>250</v>
      </c>
      <c r="P1359" s="2" t="s">
        <v>49</v>
      </c>
      <c r="Q1359" s="2" t="s">
        <v>251</v>
      </c>
      <c r="R1359" s="2" t="s">
        <v>252</v>
      </c>
      <c r="S1359" s="5">
        <v>6.95546566E8</v>
      </c>
      <c r="T1359" s="2" t="s">
        <v>112</v>
      </c>
      <c r="U1359" s="2" t="s">
        <v>253</v>
      </c>
      <c r="V1359" s="2" t="s">
        <v>254</v>
      </c>
      <c r="W1359" s="2" t="s">
        <v>4654</v>
      </c>
      <c r="X1359" s="2" t="s">
        <v>3563</v>
      </c>
      <c r="Y1359" s="2" t="s">
        <v>3564</v>
      </c>
    </row>
    <row r="1360">
      <c r="A1360" s="1" t="b">
        <v>0</v>
      </c>
      <c r="B1360" s="1"/>
      <c r="C1360" s="1" t="s">
        <v>243</v>
      </c>
      <c r="D1360" s="1"/>
      <c r="E1360" s="1" t="s">
        <v>244</v>
      </c>
      <c r="F1360" s="1"/>
      <c r="G1360" s="2" t="s">
        <v>245</v>
      </c>
      <c r="H1360" s="5">
        <v>2.0</v>
      </c>
      <c r="I1360" s="4" t="s">
        <v>4937</v>
      </c>
      <c r="J1360" s="2" t="s">
        <v>4938</v>
      </c>
      <c r="K1360" s="5">
        <v>1.0</v>
      </c>
      <c r="L1360" s="2" t="s">
        <v>248</v>
      </c>
      <c r="M1360" s="6" t="b">
        <v>1</v>
      </c>
      <c r="N1360" s="2" t="s">
        <v>3561</v>
      </c>
      <c r="O1360" s="2" t="s">
        <v>250</v>
      </c>
      <c r="P1360" s="2" t="s">
        <v>49</v>
      </c>
      <c r="Q1360" s="2" t="s">
        <v>251</v>
      </c>
      <c r="R1360" s="2" t="s">
        <v>252</v>
      </c>
      <c r="S1360" s="5">
        <v>6.95557339E8</v>
      </c>
      <c r="T1360" s="2" t="s">
        <v>112</v>
      </c>
      <c r="U1360" s="2" t="s">
        <v>253</v>
      </c>
      <c r="V1360" s="2" t="s">
        <v>254</v>
      </c>
      <c r="W1360" s="2" t="s">
        <v>4654</v>
      </c>
      <c r="X1360" s="2" t="s">
        <v>3563</v>
      </c>
      <c r="Y1360" s="2" t="s">
        <v>3564</v>
      </c>
    </row>
    <row r="1361">
      <c r="A1361" s="1" t="b">
        <v>0</v>
      </c>
      <c r="B1361" s="1"/>
      <c r="C1361" s="1" t="s">
        <v>243</v>
      </c>
      <c r="D1361" s="1"/>
      <c r="E1361" s="1" t="s">
        <v>244</v>
      </c>
      <c r="F1361" s="1"/>
      <c r="G1361" s="2" t="s">
        <v>245</v>
      </c>
      <c r="H1361" s="5">
        <v>2.0</v>
      </c>
      <c r="I1361" s="4" t="s">
        <v>4939</v>
      </c>
      <c r="J1361" s="2" t="s">
        <v>4940</v>
      </c>
      <c r="K1361" s="5">
        <v>1.0</v>
      </c>
      <c r="L1361" s="2" t="s">
        <v>248</v>
      </c>
      <c r="M1361" s="6" t="b">
        <v>1</v>
      </c>
      <c r="N1361" s="2" t="s">
        <v>3561</v>
      </c>
      <c r="O1361" s="2" t="s">
        <v>250</v>
      </c>
      <c r="P1361" s="2" t="s">
        <v>49</v>
      </c>
      <c r="Q1361" s="2" t="s">
        <v>251</v>
      </c>
      <c r="R1361" s="2" t="s">
        <v>252</v>
      </c>
      <c r="S1361" s="5">
        <v>7.1691889E8</v>
      </c>
      <c r="T1361" s="2" t="s">
        <v>112</v>
      </c>
      <c r="U1361" s="2" t="s">
        <v>253</v>
      </c>
      <c r="V1361" s="2" t="s">
        <v>254</v>
      </c>
      <c r="W1361" s="2" t="s">
        <v>4654</v>
      </c>
      <c r="X1361" s="2" t="s">
        <v>3563</v>
      </c>
      <c r="Y1361" s="2" t="s">
        <v>3564</v>
      </c>
    </row>
    <row r="1362">
      <c r="A1362" s="1" t="b">
        <v>0</v>
      </c>
      <c r="B1362" s="1"/>
      <c r="C1362" s="1" t="s">
        <v>243</v>
      </c>
      <c r="D1362" s="1"/>
      <c r="E1362" s="1" t="s">
        <v>244</v>
      </c>
      <c r="F1362" s="1"/>
      <c r="G1362" s="2" t="s">
        <v>245</v>
      </c>
      <c r="H1362" s="5">
        <v>2.0</v>
      </c>
      <c r="I1362" s="4" t="s">
        <v>4941</v>
      </c>
      <c r="J1362" s="2" t="s">
        <v>4942</v>
      </c>
      <c r="K1362" s="5">
        <v>1.0</v>
      </c>
      <c r="L1362" s="2" t="s">
        <v>248</v>
      </c>
      <c r="M1362" s="6" t="b">
        <v>1</v>
      </c>
      <c r="N1362" s="2" t="s">
        <v>3561</v>
      </c>
      <c r="O1362" s="2" t="s">
        <v>250</v>
      </c>
      <c r="P1362" s="2" t="s">
        <v>49</v>
      </c>
      <c r="Q1362" s="2" t="s">
        <v>251</v>
      </c>
      <c r="R1362" s="2" t="s">
        <v>252</v>
      </c>
      <c r="S1362" s="5">
        <v>7.16929071E8</v>
      </c>
      <c r="T1362" s="2" t="s">
        <v>112</v>
      </c>
      <c r="U1362" s="2" t="s">
        <v>253</v>
      </c>
      <c r="V1362" s="2" t="s">
        <v>254</v>
      </c>
      <c r="W1362" s="2" t="s">
        <v>4654</v>
      </c>
      <c r="X1362" s="2" t="s">
        <v>3563</v>
      </c>
      <c r="Y1362" s="2" t="s">
        <v>3564</v>
      </c>
    </row>
    <row r="1363">
      <c r="A1363" s="1" t="b">
        <v>0</v>
      </c>
      <c r="B1363" s="1"/>
      <c r="C1363" s="1" t="s">
        <v>243</v>
      </c>
      <c r="D1363" s="1"/>
      <c r="E1363" s="1" t="s">
        <v>244</v>
      </c>
      <c r="F1363" s="1"/>
      <c r="G1363" s="2" t="s">
        <v>245</v>
      </c>
      <c r="H1363" s="5">
        <v>2.0</v>
      </c>
      <c r="I1363" s="4" t="s">
        <v>4943</v>
      </c>
      <c r="J1363" s="2" t="s">
        <v>4944</v>
      </c>
      <c r="K1363" s="5">
        <v>1.0</v>
      </c>
      <c r="L1363" s="2" t="s">
        <v>248</v>
      </c>
      <c r="M1363" s="6" t="b">
        <v>1</v>
      </c>
      <c r="N1363" s="2" t="s">
        <v>3561</v>
      </c>
      <c r="O1363" s="2" t="s">
        <v>250</v>
      </c>
      <c r="P1363" s="2" t="s">
        <v>49</v>
      </c>
      <c r="Q1363" s="2" t="s">
        <v>251</v>
      </c>
      <c r="R1363" s="2" t="s">
        <v>252</v>
      </c>
      <c r="S1363" s="5">
        <v>7.37089555E8</v>
      </c>
      <c r="T1363" s="2" t="s">
        <v>112</v>
      </c>
      <c r="U1363" s="2" t="s">
        <v>253</v>
      </c>
      <c r="V1363" s="2" t="s">
        <v>254</v>
      </c>
      <c r="W1363" s="2" t="s">
        <v>4654</v>
      </c>
      <c r="X1363" s="2" t="s">
        <v>3563</v>
      </c>
      <c r="Y1363" s="2" t="s">
        <v>3564</v>
      </c>
    </row>
    <row r="1364">
      <c r="A1364" s="1" t="b">
        <v>0</v>
      </c>
      <c r="B1364" s="1"/>
      <c r="C1364" s="1" t="s">
        <v>243</v>
      </c>
      <c r="D1364" s="1"/>
      <c r="E1364" s="1" t="s">
        <v>244</v>
      </c>
      <c r="F1364" s="1"/>
      <c r="G1364" s="2" t="s">
        <v>245</v>
      </c>
      <c r="H1364" s="5">
        <v>2.0</v>
      </c>
      <c r="I1364" s="4" t="s">
        <v>4945</v>
      </c>
      <c r="J1364" s="2" t="s">
        <v>4946</v>
      </c>
      <c r="K1364" s="5">
        <v>1.0</v>
      </c>
      <c r="L1364" s="2" t="s">
        <v>248</v>
      </c>
      <c r="M1364" s="6" t="b">
        <v>1</v>
      </c>
      <c r="N1364" s="2" t="s">
        <v>3561</v>
      </c>
      <c r="O1364" s="2" t="s">
        <v>250</v>
      </c>
      <c r="P1364" s="2" t="s">
        <v>49</v>
      </c>
      <c r="Q1364" s="2" t="s">
        <v>251</v>
      </c>
      <c r="R1364" s="2" t="s">
        <v>252</v>
      </c>
      <c r="S1364" s="5">
        <v>7.37134157E8</v>
      </c>
      <c r="T1364" s="2" t="s">
        <v>112</v>
      </c>
      <c r="U1364" s="2" t="s">
        <v>253</v>
      </c>
      <c r="V1364" s="2" t="s">
        <v>254</v>
      </c>
      <c r="W1364" s="2" t="s">
        <v>4654</v>
      </c>
      <c r="X1364" s="2" t="s">
        <v>3563</v>
      </c>
      <c r="Y1364" s="2" t="s">
        <v>3564</v>
      </c>
    </row>
    <row r="1365">
      <c r="A1365" s="1" t="b">
        <v>0</v>
      </c>
      <c r="B1365" s="1"/>
      <c r="C1365" s="1" t="s">
        <v>243</v>
      </c>
      <c r="D1365" s="1"/>
      <c r="E1365" s="1" t="s">
        <v>244</v>
      </c>
      <c r="F1365" s="1"/>
      <c r="G1365" s="2" t="s">
        <v>245</v>
      </c>
      <c r="H1365" s="5">
        <v>2.0</v>
      </c>
      <c r="I1365" s="4" t="s">
        <v>4947</v>
      </c>
      <c r="J1365" s="2" t="s">
        <v>4948</v>
      </c>
      <c r="K1365" s="5">
        <v>1.0</v>
      </c>
      <c r="L1365" s="2" t="s">
        <v>248</v>
      </c>
      <c r="M1365" s="6" t="b">
        <v>1</v>
      </c>
      <c r="N1365" s="2" t="s">
        <v>3561</v>
      </c>
      <c r="O1365" s="2" t="s">
        <v>250</v>
      </c>
      <c r="P1365" s="2" t="s">
        <v>49</v>
      </c>
      <c r="Q1365" s="2" t="s">
        <v>251</v>
      </c>
      <c r="R1365" s="2" t="s">
        <v>252</v>
      </c>
      <c r="S1365" s="5">
        <v>7.37158657E8</v>
      </c>
      <c r="T1365" s="2" t="s">
        <v>112</v>
      </c>
      <c r="U1365" s="2" t="s">
        <v>253</v>
      </c>
      <c r="V1365" s="2" t="s">
        <v>254</v>
      </c>
      <c r="W1365" s="2" t="s">
        <v>4654</v>
      </c>
      <c r="X1365" s="2" t="s">
        <v>3563</v>
      </c>
      <c r="Y1365" s="2" t="s">
        <v>3564</v>
      </c>
    </row>
    <row r="1366">
      <c r="A1366" s="1" t="b">
        <v>0</v>
      </c>
      <c r="B1366" s="1"/>
      <c r="C1366" s="1" t="s">
        <v>243</v>
      </c>
      <c r="D1366" s="1"/>
      <c r="E1366" s="1" t="s">
        <v>244</v>
      </c>
      <c r="F1366" s="1"/>
      <c r="G1366" s="2" t="s">
        <v>245</v>
      </c>
      <c r="H1366" s="5">
        <v>2.0</v>
      </c>
      <c r="I1366" s="4" t="s">
        <v>4949</v>
      </c>
      <c r="J1366" s="2" t="s">
        <v>4950</v>
      </c>
      <c r="K1366" s="5">
        <v>1.0</v>
      </c>
      <c r="L1366" s="2" t="s">
        <v>248</v>
      </c>
      <c r="M1366" s="6" t="b">
        <v>1</v>
      </c>
      <c r="N1366" s="2" t="s">
        <v>3561</v>
      </c>
      <c r="O1366" s="2" t="s">
        <v>250</v>
      </c>
      <c r="P1366" s="2" t="s">
        <v>49</v>
      </c>
      <c r="Q1366" s="2" t="s">
        <v>251</v>
      </c>
      <c r="R1366" s="2" t="s">
        <v>252</v>
      </c>
      <c r="S1366" s="5">
        <v>7.37293981E8</v>
      </c>
      <c r="T1366" s="2" t="s">
        <v>112</v>
      </c>
      <c r="U1366" s="2" t="s">
        <v>253</v>
      </c>
      <c r="V1366" s="2" t="s">
        <v>254</v>
      </c>
      <c r="W1366" s="2" t="s">
        <v>4654</v>
      </c>
      <c r="X1366" s="2" t="s">
        <v>3563</v>
      </c>
      <c r="Y1366" s="2" t="s">
        <v>3564</v>
      </c>
    </row>
    <row r="1367">
      <c r="A1367" s="1" t="b">
        <v>0</v>
      </c>
      <c r="B1367" s="1"/>
      <c r="C1367" s="1" t="s">
        <v>243</v>
      </c>
      <c r="D1367" s="1"/>
      <c r="E1367" s="1" t="s">
        <v>244</v>
      </c>
      <c r="F1367" s="1"/>
      <c r="G1367" s="2" t="s">
        <v>245</v>
      </c>
      <c r="H1367" s="5">
        <v>2.0</v>
      </c>
      <c r="I1367" s="4" t="s">
        <v>4951</v>
      </c>
      <c r="J1367" s="2" t="s">
        <v>4952</v>
      </c>
      <c r="K1367" s="5">
        <v>1.0</v>
      </c>
      <c r="L1367" s="2" t="s">
        <v>248</v>
      </c>
      <c r="M1367" s="6" t="b">
        <v>1</v>
      </c>
      <c r="N1367" s="2" t="s">
        <v>3561</v>
      </c>
      <c r="O1367" s="2" t="s">
        <v>250</v>
      </c>
      <c r="P1367" s="2" t="s">
        <v>49</v>
      </c>
      <c r="Q1367" s="2" t="s">
        <v>251</v>
      </c>
      <c r="R1367" s="2" t="s">
        <v>252</v>
      </c>
      <c r="S1367" s="5">
        <v>7.37424303E8</v>
      </c>
      <c r="T1367" s="2" t="s">
        <v>112</v>
      </c>
      <c r="U1367" s="2" t="s">
        <v>253</v>
      </c>
      <c r="V1367" s="2" t="s">
        <v>254</v>
      </c>
      <c r="W1367" s="2" t="s">
        <v>4654</v>
      </c>
      <c r="X1367" s="2" t="s">
        <v>3563</v>
      </c>
      <c r="Y1367" s="2" t="s">
        <v>3564</v>
      </c>
    </row>
    <row r="1368">
      <c r="A1368" s="1" t="b">
        <v>0</v>
      </c>
      <c r="B1368" s="1"/>
      <c r="C1368" s="1" t="s">
        <v>243</v>
      </c>
      <c r="D1368" s="1"/>
      <c r="E1368" s="1" t="s">
        <v>244</v>
      </c>
      <c r="F1368" s="1"/>
      <c r="G1368" s="2" t="s">
        <v>245</v>
      </c>
      <c r="H1368" s="5">
        <v>2.0</v>
      </c>
      <c r="I1368" s="4" t="s">
        <v>4953</v>
      </c>
      <c r="J1368" s="2" t="s">
        <v>4954</v>
      </c>
      <c r="K1368" s="5">
        <v>1.0</v>
      </c>
      <c r="L1368" s="2" t="s">
        <v>248</v>
      </c>
      <c r="M1368" s="6" t="b">
        <v>1</v>
      </c>
      <c r="N1368" s="2" t="s">
        <v>3561</v>
      </c>
      <c r="O1368" s="2" t="s">
        <v>250</v>
      </c>
      <c r="P1368" s="2" t="s">
        <v>49</v>
      </c>
      <c r="Q1368" s="2" t="s">
        <v>251</v>
      </c>
      <c r="R1368" s="2" t="s">
        <v>252</v>
      </c>
      <c r="S1368" s="5">
        <v>7.37820466E8</v>
      </c>
      <c r="T1368" s="2" t="s">
        <v>112</v>
      </c>
      <c r="U1368" s="2" t="s">
        <v>253</v>
      </c>
      <c r="V1368" s="2" t="s">
        <v>254</v>
      </c>
      <c r="W1368" s="2" t="s">
        <v>4654</v>
      </c>
      <c r="X1368" s="2" t="s">
        <v>3563</v>
      </c>
      <c r="Y1368" s="2" t="s">
        <v>3564</v>
      </c>
    </row>
    <row r="1369">
      <c r="A1369" s="1" t="b">
        <v>0</v>
      </c>
      <c r="B1369" s="1"/>
      <c r="C1369" s="1" t="s">
        <v>243</v>
      </c>
      <c r="D1369" s="1"/>
      <c r="E1369" s="1" t="s">
        <v>244</v>
      </c>
      <c r="F1369" s="1"/>
      <c r="G1369" s="2" t="s">
        <v>245</v>
      </c>
      <c r="H1369" s="5">
        <v>2.0</v>
      </c>
      <c r="I1369" s="4" t="s">
        <v>4955</v>
      </c>
      <c r="J1369" s="2" t="s">
        <v>4956</v>
      </c>
      <c r="K1369" s="5">
        <v>1.0</v>
      </c>
      <c r="L1369" s="2" t="s">
        <v>248</v>
      </c>
      <c r="M1369" s="6" t="b">
        <v>1</v>
      </c>
      <c r="N1369" s="2" t="s">
        <v>3561</v>
      </c>
      <c r="O1369" s="2" t="s">
        <v>250</v>
      </c>
      <c r="P1369" s="2" t="s">
        <v>49</v>
      </c>
      <c r="Q1369" s="2" t="s">
        <v>251</v>
      </c>
      <c r="R1369" s="2" t="s">
        <v>252</v>
      </c>
      <c r="S1369" s="5">
        <v>7.37988336E8</v>
      </c>
      <c r="T1369" s="2" t="s">
        <v>112</v>
      </c>
      <c r="U1369" s="2" t="s">
        <v>253</v>
      </c>
      <c r="V1369" s="2" t="s">
        <v>254</v>
      </c>
      <c r="W1369" s="2" t="s">
        <v>4654</v>
      </c>
      <c r="X1369" s="2" t="s">
        <v>3563</v>
      </c>
      <c r="Y1369" s="2" t="s">
        <v>3564</v>
      </c>
    </row>
    <row r="1370">
      <c r="A1370" s="1" t="b">
        <v>0</v>
      </c>
      <c r="B1370" s="1"/>
      <c r="C1370" s="1" t="s">
        <v>243</v>
      </c>
      <c r="D1370" s="1"/>
      <c r="E1370" s="1" t="s">
        <v>244</v>
      </c>
      <c r="F1370" s="1"/>
      <c r="G1370" s="2" t="s">
        <v>245</v>
      </c>
      <c r="H1370" s="5">
        <v>2.0</v>
      </c>
      <c r="I1370" s="4" t="s">
        <v>4957</v>
      </c>
      <c r="J1370" s="2" t="s">
        <v>4958</v>
      </c>
      <c r="K1370" s="5">
        <v>1.0</v>
      </c>
      <c r="L1370" s="2" t="s">
        <v>248</v>
      </c>
      <c r="M1370" s="6" t="b">
        <v>1</v>
      </c>
      <c r="N1370" s="2" t="s">
        <v>3561</v>
      </c>
      <c r="O1370" s="2" t="s">
        <v>250</v>
      </c>
      <c r="P1370" s="2" t="s">
        <v>49</v>
      </c>
      <c r="Q1370" s="2" t="s">
        <v>251</v>
      </c>
      <c r="R1370" s="2" t="s">
        <v>252</v>
      </c>
      <c r="S1370" s="5">
        <v>7.67415421E8</v>
      </c>
      <c r="T1370" s="2" t="s">
        <v>112</v>
      </c>
      <c r="U1370" s="2" t="s">
        <v>253</v>
      </c>
      <c r="V1370" s="2" t="s">
        <v>254</v>
      </c>
      <c r="W1370" s="2" t="s">
        <v>4654</v>
      </c>
      <c r="X1370" s="2" t="s">
        <v>3563</v>
      </c>
      <c r="Y1370" s="2" t="s">
        <v>3564</v>
      </c>
    </row>
    <row r="1371">
      <c r="A1371" s="1" t="b">
        <v>0</v>
      </c>
      <c r="B1371" s="1"/>
      <c r="C1371" s="1" t="s">
        <v>243</v>
      </c>
      <c r="D1371" s="1"/>
      <c r="E1371" s="1" t="s">
        <v>244</v>
      </c>
      <c r="F1371" s="1"/>
      <c r="G1371" s="2" t="s">
        <v>245</v>
      </c>
      <c r="H1371" s="5">
        <v>2.0</v>
      </c>
      <c r="I1371" s="4" t="s">
        <v>4959</v>
      </c>
      <c r="J1371" s="2" t="s">
        <v>4960</v>
      </c>
      <c r="K1371" s="5">
        <v>1.0</v>
      </c>
      <c r="L1371" s="2" t="s">
        <v>248</v>
      </c>
      <c r="M1371" s="6" t="b">
        <v>1</v>
      </c>
      <c r="N1371" s="2" t="s">
        <v>3561</v>
      </c>
      <c r="O1371" s="2" t="s">
        <v>250</v>
      </c>
      <c r="P1371" s="2" t="s">
        <v>49</v>
      </c>
      <c r="Q1371" s="2" t="s">
        <v>251</v>
      </c>
      <c r="R1371" s="2" t="s">
        <v>252</v>
      </c>
      <c r="S1371" s="5">
        <v>7.6742207E8</v>
      </c>
      <c r="T1371" s="2" t="s">
        <v>112</v>
      </c>
      <c r="U1371" s="2" t="s">
        <v>253</v>
      </c>
      <c r="V1371" s="2" t="s">
        <v>254</v>
      </c>
      <c r="W1371" s="2" t="s">
        <v>4654</v>
      </c>
      <c r="X1371" s="2" t="s">
        <v>3563</v>
      </c>
      <c r="Y1371" s="2" t="s">
        <v>3564</v>
      </c>
    </row>
    <row r="1372">
      <c r="A1372" s="1" t="b">
        <v>0</v>
      </c>
      <c r="B1372" s="1"/>
      <c r="C1372" s="1" t="s">
        <v>243</v>
      </c>
      <c r="D1372" s="1"/>
      <c r="E1372" s="1" t="s">
        <v>244</v>
      </c>
      <c r="F1372" s="1"/>
      <c r="G1372" s="2" t="s">
        <v>245</v>
      </c>
      <c r="H1372" s="5">
        <v>2.0</v>
      </c>
      <c r="I1372" s="4" t="s">
        <v>4961</v>
      </c>
      <c r="J1372" s="2" t="s">
        <v>4962</v>
      </c>
      <c r="K1372" s="5">
        <v>1.0</v>
      </c>
      <c r="L1372" s="2" t="s">
        <v>248</v>
      </c>
      <c r="M1372" s="6" t="b">
        <v>1</v>
      </c>
      <c r="N1372" s="2" t="s">
        <v>3561</v>
      </c>
      <c r="O1372" s="2" t="s">
        <v>250</v>
      </c>
      <c r="P1372" s="2" t="s">
        <v>49</v>
      </c>
      <c r="Q1372" s="2" t="s">
        <v>251</v>
      </c>
      <c r="R1372" s="2" t="s">
        <v>252</v>
      </c>
      <c r="S1372" s="5">
        <v>7.67433014E8</v>
      </c>
      <c r="T1372" s="2" t="s">
        <v>112</v>
      </c>
      <c r="U1372" s="2" t="s">
        <v>253</v>
      </c>
      <c r="V1372" s="2" t="s">
        <v>254</v>
      </c>
      <c r="W1372" s="2" t="s">
        <v>4654</v>
      </c>
      <c r="X1372" s="2" t="s">
        <v>3563</v>
      </c>
      <c r="Y1372" s="2" t="s">
        <v>3564</v>
      </c>
    </row>
    <row r="1373">
      <c r="A1373" s="1" t="b">
        <v>0</v>
      </c>
      <c r="B1373" s="1"/>
      <c r="C1373" s="1" t="s">
        <v>243</v>
      </c>
      <c r="D1373" s="1"/>
      <c r="E1373" s="1" t="s">
        <v>244</v>
      </c>
      <c r="F1373" s="1"/>
      <c r="G1373" s="2" t="s">
        <v>245</v>
      </c>
      <c r="H1373" s="5">
        <v>2.0</v>
      </c>
      <c r="I1373" s="4" t="s">
        <v>4963</v>
      </c>
      <c r="J1373" s="2" t="s">
        <v>4964</v>
      </c>
      <c r="K1373" s="5">
        <v>1.0</v>
      </c>
      <c r="L1373" s="2" t="s">
        <v>248</v>
      </c>
      <c r="M1373" s="6" t="b">
        <v>1</v>
      </c>
      <c r="N1373" s="2" t="s">
        <v>3561</v>
      </c>
      <c r="O1373" s="2" t="s">
        <v>250</v>
      </c>
      <c r="P1373" s="2" t="s">
        <v>49</v>
      </c>
      <c r="Q1373" s="2" t="s">
        <v>251</v>
      </c>
      <c r="R1373" s="2" t="s">
        <v>252</v>
      </c>
      <c r="S1373" s="5">
        <v>7.67829778E8</v>
      </c>
      <c r="T1373" s="2" t="s">
        <v>112</v>
      </c>
      <c r="U1373" s="2" t="s">
        <v>253</v>
      </c>
      <c r="V1373" s="2" t="s">
        <v>254</v>
      </c>
      <c r="W1373" s="2" t="s">
        <v>4654</v>
      </c>
      <c r="X1373" s="2" t="s">
        <v>3563</v>
      </c>
      <c r="Y1373" s="2" t="s">
        <v>3564</v>
      </c>
    </row>
    <row r="1374">
      <c r="A1374" s="1" t="b">
        <v>0</v>
      </c>
      <c r="B1374" s="1"/>
      <c r="C1374" s="1" t="s">
        <v>243</v>
      </c>
      <c r="D1374" s="1"/>
      <c r="E1374" s="1" t="s">
        <v>244</v>
      </c>
      <c r="F1374" s="1"/>
      <c r="G1374" s="2" t="s">
        <v>245</v>
      </c>
      <c r="H1374" s="5">
        <v>2.0</v>
      </c>
      <c r="I1374" s="4" t="s">
        <v>4965</v>
      </c>
      <c r="J1374" s="2" t="s">
        <v>4966</v>
      </c>
      <c r="K1374" s="5">
        <v>1.0</v>
      </c>
      <c r="L1374" s="2" t="s">
        <v>248</v>
      </c>
      <c r="M1374" s="6" t="b">
        <v>1</v>
      </c>
      <c r="N1374" s="2" t="s">
        <v>3561</v>
      </c>
      <c r="O1374" s="2" t="s">
        <v>250</v>
      </c>
      <c r="P1374" s="2" t="s">
        <v>49</v>
      </c>
      <c r="Q1374" s="2" t="s">
        <v>251</v>
      </c>
      <c r="R1374" s="2" t="s">
        <v>252</v>
      </c>
      <c r="S1374" s="5">
        <v>7.68819569E8</v>
      </c>
      <c r="T1374" s="2" t="s">
        <v>112</v>
      </c>
      <c r="U1374" s="2" t="s">
        <v>253</v>
      </c>
      <c r="V1374" s="2" t="s">
        <v>254</v>
      </c>
      <c r="W1374" s="2" t="s">
        <v>4654</v>
      </c>
      <c r="X1374" s="2" t="s">
        <v>3563</v>
      </c>
      <c r="Y1374" s="2" t="s">
        <v>3564</v>
      </c>
    </row>
    <row r="1375">
      <c r="A1375" s="1" t="b">
        <v>0</v>
      </c>
      <c r="B1375" s="1"/>
      <c r="C1375" s="1" t="s">
        <v>243</v>
      </c>
      <c r="D1375" s="1"/>
      <c r="E1375" s="1" t="s">
        <v>244</v>
      </c>
      <c r="F1375" s="1"/>
      <c r="G1375" s="2" t="s">
        <v>245</v>
      </c>
      <c r="H1375" s="5">
        <v>2.0</v>
      </c>
      <c r="I1375" s="4" t="s">
        <v>4967</v>
      </c>
      <c r="J1375" s="2" t="s">
        <v>4968</v>
      </c>
      <c r="K1375" s="5">
        <v>1.0</v>
      </c>
      <c r="L1375" s="2" t="s">
        <v>248</v>
      </c>
      <c r="M1375" s="6" t="b">
        <v>1</v>
      </c>
      <c r="N1375" s="2" t="s">
        <v>3561</v>
      </c>
      <c r="O1375" s="2" t="s">
        <v>250</v>
      </c>
      <c r="P1375" s="2" t="s">
        <v>49</v>
      </c>
      <c r="Q1375" s="2" t="s">
        <v>251</v>
      </c>
      <c r="R1375" s="2" t="s">
        <v>252</v>
      </c>
      <c r="S1375" s="5">
        <v>7.68848167E8</v>
      </c>
      <c r="T1375" s="2" t="s">
        <v>112</v>
      </c>
      <c r="U1375" s="2" t="s">
        <v>253</v>
      </c>
      <c r="V1375" s="2" t="s">
        <v>254</v>
      </c>
      <c r="W1375" s="2" t="s">
        <v>4654</v>
      </c>
      <c r="X1375" s="2" t="s">
        <v>3563</v>
      </c>
      <c r="Y1375" s="2" t="s">
        <v>3564</v>
      </c>
    </row>
    <row r="1376">
      <c r="A1376" s="1" t="b">
        <v>0</v>
      </c>
      <c r="B1376" s="1"/>
      <c r="C1376" s="1" t="s">
        <v>243</v>
      </c>
      <c r="D1376" s="1"/>
      <c r="E1376" s="1" t="s">
        <v>244</v>
      </c>
      <c r="F1376" s="1"/>
      <c r="G1376" s="2" t="s">
        <v>245</v>
      </c>
      <c r="H1376" s="5">
        <v>2.0</v>
      </c>
      <c r="I1376" s="4" t="s">
        <v>4969</v>
      </c>
      <c r="J1376" s="2" t="s">
        <v>4970</v>
      </c>
      <c r="K1376" s="5">
        <v>1.0</v>
      </c>
      <c r="L1376" s="2" t="s">
        <v>248</v>
      </c>
      <c r="M1376" s="6" t="b">
        <v>1</v>
      </c>
      <c r="N1376" s="2" t="s">
        <v>3561</v>
      </c>
      <c r="O1376" s="2" t="s">
        <v>250</v>
      </c>
      <c r="P1376" s="2" t="s">
        <v>49</v>
      </c>
      <c r="Q1376" s="2" t="s">
        <v>251</v>
      </c>
      <c r="R1376" s="2" t="s">
        <v>252</v>
      </c>
      <c r="S1376" s="5">
        <v>7.6886701E8</v>
      </c>
      <c r="T1376" s="2" t="s">
        <v>112</v>
      </c>
      <c r="U1376" s="2" t="s">
        <v>253</v>
      </c>
      <c r="V1376" s="2" t="s">
        <v>254</v>
      </c>
      <c r="W1376" s="2" t="s">
        <v>4654</v>
      </c>
      <c r="X1376" s="2" t="s">
        <v>3563</v>
      </c>
      <c r="Y1376" s="2" t="s">
        <v>3564</v>
      </c>
    </row>
    <row r="1377">
      <c r="A1377" s="1" t="b">
        <v>0</v>
      </c>
      <c r="B1377" s="1"/>
      <c r="C1377" s="1" t="s">
        <v>243</v>
      </c>
      <c r="D1377" s="1"/>
      <c r="E1377" s="1" t="s">
        <v>244</v>
      </c>
      <c r="F1377" s="1"/>
      <c r="G1377" s="2" t="s">
        <v>245</v>
      </c>
      <c r="H1377" s="5">
        <v>2.0</v>
      </c>
      <c r="I1377" s="4" t="s">
        <v>4971</v>
      </c>
      <c r="J1377" s="2" t="s">
        <v>4972</v>
      </c>
      <c r="K1377" s="5">
        <v>1.0</v>
      </c>
      <c r="L1377" s="2" t="s">
        <v>248</v>
      </c>
      <c r="M1377" s="6" t="b">
        <v>1</v>
      </c>
      <c r="N1377" s="2" t="s">
        <v>3561</v>
      </c>
      <c r="O1377" s="2" t="s">
        <v>250</v>
      </c>
      <c r="P1377" s="2" t="s">
        <v>49</v>
      </c>
      <c r="Q1377" s="2" t="s">
        <v>251</v>
      </c>
      <c r="R1377" s="2" t="s">
        <v>252</v>
      </c>
      <c r="S1377" s="5">
        <v>7.6888544E8</v>
      </c>
      <c r="T1377" s="2" t="s">
        <v>112</v>
      </c>
      <c r="U1377" s="2" t="s">
        <v>253</v>
      </c>
      <c r="V1377" s="2" t="s">
        <v>254</v>
      </c>
      <c r="W1377" s="2" t="s">
        <v>4654</v>
      </c>
      <c r="X1377" s="2" t="s">
        <v>3563</v>
      </c>
      <c r="Y1377" s="2" t="s">
        <v>3564</v>
      </c>
    </row>
    <row r="1378">
      <c r="A1378" s="1" t="b">
        <v>0</v>
      </c>
      <c r="B1378" s="1"/>
      <c r="C1378" s="1" t="s">
        <v>243</v>
      </c>
      <c r="D1378" s="1"/>
      <c r="E1378" s="1" t="s">
        <v>244</v>
      </c>
      <c r="F1378" s="1"/>
      <c r="G1378" s="2" t="s">
        <v>245</v>
      </c>
      <c r="H1378" s="5">
        <v>2.0</v>
      </c>
      <c r="I1378" s="4" t="s">
        <v>4973</v>
      </c>
      <c r="J1378" s="2" t="s">
        <v>4974</v>
      </c>
      <c r="K1378" s="5">
        <v>1.0</v>
      </c>
      <c r="L1378" s="2" t="s">
        <v>248</v>
      </c>
      <c r="M1378" s="6" t="b">
        <v>1</v>
      </c>
      <c r="N1378" s="2" t="s">
        <v>3561</v>
      </c>
      <c r="O1378" s="2" t="s">
        <v>250</v>
      </c>
      <c r="P1378" s="2" t="s">
        <v>49</v>
      </c>
      <c r="Q1378" s="2" t="s">
        <v>251</v>
      </c>
      <c r="R1378" s="2" t="s">
        <v>252</v>
      </c>
      <c r="S1378" s="5">
        <v>7.68904007E8</v>
      </c>
      <c r="T1378" s="2" t="s">
        <v>112</v>
      </c>
      <c r="U1378" s="2" t="s">
        <v>253</v>
      </c>
      <c r="V1378" s="2" t="s">
        <v>254</v>
      </c>
      <c r="W1378" s="2" t="s">
        <v>4654</v>
      </c>
      <c r="X1378" s="2" t="s">
        <v>3563</v>
      </c>
      <c r="Y1378" s="2" t="s">
        <v>3564</v>
      </c>
    </row>
    <row r="1379">
      <c r="A1379" s="1" t="b">
        <v>0</v>
      </c>
      <c r="B1379" s="1"/>
      <c r="C1379" s="1" t="s">
        <v>243</v>
      </c>
      <c r="D1379" s="1"/>
      <c r="E1379" s="1" t="s">
        <v>244</v>
      </c>
      <c r="F1379" s="1"/>
      <c r="G1379" s="2" t="s">
        <v>245</v>
      </c>
      <c r="H1379" s="5">
        <v>2.0</v>
      </c>
      <c r="I1379" s="4" t="s">
        <v>4975</v>
      </c>
      <c r="J1379" s="2" t="s">
        <v>4976</v>
      </c>
      <c r="K1379" s="5">
        <v>1.0</v>
      </c>
      <c r="L1379" s="2" t="s">
        <v>248</v>
      </c>
      <c r="M1379" s="6" t="b">
        <v>1</v>
      </c>
      <c r="N1379" s="2" t="s">
        <v>3561</v>
      </c>
      <c r="O1379" s="2" t="s">
        <v>250</v>
      </c>
      <c r="P1379" s="2" t="s">
        <v>49</v>
      </c>
      <c r="Q1379" s="2" t="s">
        <v>251</v>
      </c>
      <c r="R1379" s="2" t="s">
        <v>252</v>
      </c>
      <c r="S1379" s="5">
        <v>7.6922837E8</v>
      </c>
      <c r="T1379" s="2" t="s">
        <v>112</v>
      </c>
      <c r="U1379" s="2" t="s">
        <v>253</v>
      </c>
      <c r="V1379" s="2" t="s">
        <v>254</v>
      </c>
      <c r="W1379" s="2" t="s">
        <v>4654</v>
      </c>
      <c r="X1379" s="2" t="s">
        <v>3563</v>
      </c>
      <c r="Y1379" s="2" t="s">
        <v>3564</v>
      </c>
    </row>
    <row r="1380">
      <c r="A1380" s="1" t="b">
        <v>0</v>
      </c>
      <c r="B1380" s="1"/>
      <c r="C1380" s="1" t="s">
        <v>243</v>
      </c>
      <c r="D1380" s="1"/>
      <c r="E1380" s="1" t="s">
        <v>244</v>
      </c>
      <c r="F1380" s="1"/>
      <c r="G1380" s="2" t="s">
        <v>245</v>
      </c>
      <c r="H1380" s="5">
        <v>2.0</v>
      </c>
      <c r="I1380" s="4" t="s">
        <v>4977</v>
      </c>
      <c r="J1380" s="2" t="s">
        <v>4978</v>
      </c>
      <c r="K1380" s="5">
        <v>1.0</v>
      </c>
      <c r="L1380" s="2" t="s">
        <v>248</v>
      </c>
      <c r="M1380" s="6" t="b">
        <v>1</v>
      </c>
      <c r="N1380" s="2" t="s">
        <v>3561</v>
      </c>
      <c r="O1380" s="2" t="s">
        <v>250</v>
      </c>
      <c r="P1380" s="2" t="s">
        <v>49</v>
      </c>
      <c r="Q1380" s="2" t="s">
        <v>251</v>
      </c>
      <c r="R1380" s="2" t="s">
        <v>252</v>
      </c>
      <c r="S1380" s="5">
        <v>7.70255008E8</v>
      </c>
      <c r="T1380" s="2" t="s">
        <v>112</v>
      </c>
      <c r="U1380" s="2" t="s">
        <v>253</v>
      </c>
      <c r="V1380" s="2" t="s">
        <v>254</v>
      </c>
      <c r="W1380" s="2" t="s">
        <v>4654</v>
      </c>
      <c r="X1380" s="2" t="s">
        <v>3563</v>
      </c>
      <c r="Y1380" s="2" t="s">
        <v>3564</v>
      </c>
    </row>
    <row r="1381">
      <c r="A1381" s="1" t="b">
        <v>0</v>
      </c>
      <c r="B1381" s="1"/>
      <c r="C1381" s="1" t="s">
        <v>243</v>
      </c>
      <c r="D1381" s="1"/>
      <c r="E1381" s="1" t="s">
        <v>244</v>
      </c>
      <c r="F1381" s="1"/>
      <c r="G1381" s="2" t="s">
        <v>245</v>
      </c>
      <c r="H1381" s="5">
        <v>2.0</v>
      </c>
      <c r="I1381" s="4" t="s">
        <v>4979</v>
      </c>
      <c r="J1381" s="2" t="s">
        <v>4980</v>
      </c>
      <c r="K1381" s="5">
        <v>1.0</v>
      </c>
      <c r="L1381" s="2" t="s">
        <v>248</v>
      </c>
      <c r="M1381" s="6" t="b">
        <v>1</v>
      </c>
      <c r="N1381" s="2" t="s">
        <v>3561</v>
      </c>
      <c r="O1381" s="2" t="s">
        <v>250</v>
      </c>
      <c r="P1381" s="2" t="s">
        <v>49</v>
      </c>
      <c r="Q1381" s="2" t="s">
        <v>251</v>
      </c>
      <c r="R1381" s="2" t="s">
        <v>252</v>
      </c>
      <c r="S1381" s="5">
        <v>7.70255641E8</v>
      </c>
      <c r="T1381" s="2" t="s">
        <v>112</v>
      </c>
      <c r="U1381" s="2" t="s">
        <v>253</v>
      </c>
      <c r="V1381" s="2" t="s">
        <v>254</v>
      </c>
      <c r="W1381" s="2" t="s">
        <v>4654</v>
      </c>
      <c r="X1381" s="2" t="s">
        <v>3563</v>
      </c>
      <c r="Y1381" s="2" t="s">
        <v>3564</v>
      </c>
    </row>
    <row r="1382">
      <c r="A1382" s="1" t="b">
        <v>0</v>
      </c>
      <c r="B1382" s="1"/>
      <c r="C1382" s="1" t="s">
        <v>243</v>
      </c>
      <c r="D1382" s="1"/>
      <c r="E1382" s="1" t="s">
        <v>244</v>
      </c>
      <c r="F1382" s="1"/>
      <c r="G1382" s="2" t="s">
        <v>245</v>
      </c>
      <c r="H1382" s="5">
        <v>2.0</v>
      </c>
      <c r="I1382" s="4" t="s">
        <v>4981</v>
      </c>
      <c r="J1382" s="2" t="s">
        <v>4982</v>
      </c>
      <c r="K1382" s="5">
        <v>1.0</v>
      </c>
      <c r="L1382" s="2" t="s">
        <v>248</v>
      </c>
      <c r="M1382" s="6" t="b">
        <v>1</v>
      </c>
      <c r="N1382" s="2" t="s">
        <v>3561</v>
      </c>
      <c r="O1382" s="2" t="s">
        <v>250</v>
      </c>
      <c r="P1382" s="2" t="s">
        <v>49</v>
      </c>
      <c r="Q1382" s="2" t="s">
        <v>251</v>
      </c>
      <c r="R1382" s="2" t="s">
        <v>252</v>
      </c>
      <c r="S1382" s="5">
        <v>7.70268817E8</v>
      </c>
      <c r="T1382" s="2" t="s">
        <v>112</v>
      </c>
      <c r="U1382" s="2" t="s">
        <v>253</v>
      </c>
      <c r="V1382" s="2" t="s">
        <v>254</v>
      </c>
      <c r="W1382" s="2" t="s">
        <v>4654</v>
      </c>
      <c r="X1382" s="2" t="s">
        <v>3563</v>
      </c>
      <c r="Y1382" s="2" t="s">
        <v>3564</v>
      </c>
    </row>
    <row r="1383">
      <c r="A1383" s="1" t="b">
        <v>0</v>
      </c>
      <c r="B1383" s="1"/>
      <c r="C1383" s="1" t="s">
        <v>243</v>
      </c>
      <c r="D1383" s="1"/>
      <c r="E1383" s="1" t="s">
        <v>244</v>
      </c>
      <c r="F1383" s="1"/>
      <c r="G1383" s="2" t="s">
        <v>245</v>
      </c>
      <c r="H1383" s="5">
        <v>2.0</v>
      </c>
      <c r="I1383" s="4" t="s">
        <v>4983</v>
      </c>
      <c r="J1383" s="2" t="s">
        <v>4984</v>
      </c>
      <c r="K1383" s="5">
        <v>1.0</v>
      </c>
      <c r="L1383" s="2" t="s">
        <v>248</v>
      </c>
      <c r="M1383" s="6" t="b">
        <v>1</v>
      </c>
      <c r="N1383" s="2" t="s">
        <v>3561</v>
      </c>
      <c r="O1383" s="2" t="s">
        <v>250</v>
      </c>
      <c r="P1383" s="2" t="s">
        <v>49</v>
      </c>
      <c r="Q1383" s="2" t="s">
        <v>251</v>
      </c>
      <c r="R1383" s="2" t="s">
        <v>252</v>
      </c>
      <c r="S1383" s="5">
        <v>7.70275864E8</v>
      </c>
      <c r="T1383" s="2" t="s">
        <v>112</v>
      </c>
      <c r="U1383" s="2" t="s">
        <v>253</v>
      </c>
      <c r="V1383" s="2" t="s">
        <v>254</v>
      </c>
      <c r="W1383" s="2" t="s">
        <v>4654</v>
      </c>
      <c r="X1383" s="2" t="s">
        <v>3563</v>
      </c>
      <c r="Y1383" s="2" t="s">
        <v>3564</v>
      </c>
    </row>
    <row r="1384">
      <c r="A1384" s="1" t="b">
        <v>0</v>
      </c>
      <c r="B1384" s="1"/>
      <c r="C1384" s="1" t="s">
        <v>243</v>
      </c>
      <c r="D1384" s="1"/>
      <c r="E1384" s="1" t="s">
        <v>244</v>
      </c>
      <c r="F1384" s="1"/>
      <c r="G1384" s="2" t="s">
        <v>245</v>
      </c>
      <c r="H1384" s="5">
        <v>2.0</v>
      </c>
      <c r="I1384" s="4" t="s">
        <v>4985</v>
      </c>
      <c r="J1384" s="2" t="s">
        <v>4986</v>
      </c>
      <c r="K1384" s="5">
        <v>1.0</v>
      </c>
      <c r="L1384" s="2" t="s">
        <v>248</v>
      </c>
      <c r="M1384" s="6" t="b">
        <v>1</v>
      </c>
      <c r="N1384" s="2" t="s">
        <v>3561</v>
      </c>
      <c r="O1384" s="2" t="s">
        <v>250</v>
      </c>
      <c r="P1384" s="2" t="s">
        <v>49</v>
      </c>
      <c r="Q1384" s="2" t="s">
        <v>251</v>
      </c>
      <c r="R1384" s="2" t="s">
        <v>252</v>
      </c>
      <c r="S1384" s="5">
        <v>7.70307286E8</v>
      </c>
      <c r="T1384" s="2" t="s">
        <v>112</v>
      </c>
      <c r="U1384" s="2" t="s">
        <v>253</v>
      </c>
      <c r="V1384" s="2" t="s">
        <v>254</v>
      </c>
      <c r="W1384" s="2" t="s">
        <v>4654</v>
      </c>
      <c r="X1384" s="2" t="s">
        <v>3563</v>
      </c>
      <c r="Y1384" s="2" t="s">
        <v>3564</v>
      </c>
    </row>
    <row r="1385">
      <c r="A1385" s="1" t="b">
        <v>0</v>
      </c>
      <c r="B1385" s="1"/>
      <c r="C1385" s="1" t="s">
        <v>243</v>
      </c>
      <c r="D1385" s="1"/>
      <c r="E1385" s="1" t="s">
        <v>244</v>
      </c>
      <c r="F1385" s="1"/>
      <c r="G1385" s="2" t="s">
        <v>245</v>
      </c>
      <c r="H1385" s="5">
        <v>2.0</v>
      </c>
      <c r="I1385" s="4" t="s">
        <v>4987</v>
      </c>
      <c r="J1385" s="2" t="s">
        <v>4988</v>
      </c>
      <c r="K1385" s="5">
        <v>1.0</v>
      </c>
      <c r="L1385" s="2" t="s">
        <v>248</v>
      </c>
      <c r="M1385" s="6" t="b">
        <v>1</v>
      </c>
      <c r="N1385" s="2" t="s">
        <v>3561</v>
      </c>
      <c r="O1385" s="2" t="s">
        <v>250</v>
      </c>
      <c r="P1385" s="2" t="s">
        <v>49</v>
      </c>
      <c r="Q1385" s="2" t="s">
        <v>251</v>
      </c>
      <c r="R1385" s="2" t="s">
        <v>252</v>
      </c>
      <c r="S1385" s="5">
        <v>7.70337451E8</v>
      </c>
      <c r="T1385" s="2" t="s">
        <v>112</v>
      </c>
      <c r="U1385" s="2" t="s">
        <v>253</v>
      </c>
      <c r="V1385" s="2" t="s">
        <v>254</v>
      </c>
      <c r="W1385" s="2" t="s">
        <v>4654</v>
      </c>
      <c r="X1385" s="2" t="s">
        <v>3563</v>
      </c>
      <c r="Y1385" s="2" t="s">
        <v>3564</v>
      </c>
    </row>
    <row r="1386">
      <c r="A1386" s="1" t="b">
        <v>0</v>
      </c>
      <c r="B1386" s="1"/>
      <c r="C1386" s="1" t="s">
        <v>243</v>
      </c>
      <c r="D1386" s="1"/>
      <c r="E1386" s="1" t="s">
        <v>244</v>
      </c>
      <c r="F1386" s="1"/>
      <c r="G1386" s="2" t="s">
        <v>245</v>
      </c>
      <c r="H1386" s="5">
        <v>2.0</v>
      </c>
      <c r="I1386" s="4" t="s">
        <v>4989</v>
      </c>
      <c r="J1386" s="2" t="s">
        <v>4990</v>
      </c>
      <c r="K1386" s="5">
        <v>1.0</v>
      </c>
      <c r="L1386" s="2" t="s">
        <v>248</v>
      </c>
      <c r="M1386" s="6" t="b">
        <v>1</v>
      </c>
      <c r="N1386" s="2" t="s">
        <v>3561</v>
      </c>
      <c r="O1386" s="2" t="s">
        <v>250</v>
      </c>
      <c r="P1386" s="2" t="s">
        <v>49</v>
      </c>
      <c r="Q1386" s="2" t="s">
        <v>251</v>
      </c>
      <c r="R1386" s="2" t="s">
        <v>252</v>
      </c>
      <c r="S1386" s="5">
        <v>7.70369798E8</v>
      </c>
      <c r="T1386" s="2" t="s">
        <v>112</v>
      </c>
      <c r="U1386" s="2" t="s">
        <v>253</v>
      </c>
      <c r="V1386" s="2" t="s">
        <v>254</v>
      </c>
      <c r="W1386" s="2" t="s">
        <v>4654</v>
      </c>
      <c r="X1386" s="2" t="s">
        <v>3563</v>
      </c>
      <c r="Y1386" s="2" t="s">
        <v>3564</v>
      </c>
    </row>
    <row r="1387">
      <c r="A1387" s="1" t="b">
        <v>0</v>
      </c>
      <c r="B1387" s="1"/>
      <c r="C1387" s="1" t="s">
        <v>243</v>
      </c>
      <c r="D1387" s="1"/>
      <c r="E1387" s="1" t="s">
        <v>244</v>
      </c>
      <c r="F1387" s="1"/>
      <c r="G1387" s="2" t="s">
        <v>245</v>
      </c>
      <c r="H1387" s="5">
        <v>2.0</v>
      </c>
      <c r="I1387" s="4" t="s">
        <v>4991</v>
      </c>
      <c r="J1387" s="2" t="s">
        <v>4992</v>
      </c>
      <c r="K1387" s="5">
        <v>1.0</v>
      </c>
      <c r="L1387" s="2" t="s">
        <v>248</v>
      </c>
      <c r="M1387" s="6" t="b">
        <v>1</v>
      </c>
      <c r="N1387" s="2" t="s">
        <v>3561</v>
      </c>
      <c r="O1387" s="2" t="s">
        <v>250</v>
      </c>
      <c r="P1387" s="2" t="s">
        <v>49</v>
      </c>
      <c r="Q1387" s="2" t="s">
        <v>251</v>
      </c>
      <c r="R1387" s="2" t="s">
        <v>252</v>
      </c>
      <c r="S1387" s="5">
        <v>7.70402036E8</v>
      </c>
      <c r="T1387" s="2" t="s">
        <v>112</v>
      </c>
      <c r="U1387" s="2" t="s">
        <v>253</v>
      </c>
      <c r="V1387" s="2" t="s">
        <v>254</v>
      </c>
      <c r="W1387" s="2" t="s">
        <v>4654</v>
      </c>
      <c r="X1387" s="2" t="s">
        <v>3563</v>
      </c>
      <c r="Y1387" s="2" t="s">
        <v>3564</v>
      </c>
    </row>
    <row r="1388">
      <c r="A1388" s="1" t="b">
        <v>0</v>
      </c>
      <c r="B1388" s="1"/>
      <c r="C1388" s="1" t="s">
        <v>243</v>
      </c>
      <c r="D1388" s="1"/>
      <c r="E1388" s="1" t="s">
        <v>244</v>
      </c>
      <c r="F1388" s="1"/>
      <c r="G1388" s="2" t="s">
        <v>245</v>
      </c>
      <c r="H1388" s="5">
        <v>2.0</v>
      </c>
      <c r="I1388" s="4" t="s">
        <v>4993</v>
      </c>
      <c r="J1388" s="2" t="s">
        <v>4994</v>
      </c>
      <c r="K1388" s="5">
        <v>1.0</v>
      </c>
      <c r="L1388" s="2" t="s">
        <v>248</v>
      </c>
      <c r="M1388" s="6" t="b">
        <v>1</v>
      </c>
      <c r="N1388" s="2" t="s">
        <v>3561</v>
      </c>
      <c r="O1388" s="2" t="s">
        <v>250</v>
      </c>
      <c r="P1388" s="2" t="s">
        <v>49</v>
      </c>
      <c r="Q1388" s="2" t="s">
        <v>251</v>
      </c>
      <c r="R1388" s="2" t="s">
        <v>252</v>
      </c>
      <c r="S1388" s="5">
        <v>7.70516177E8</v>
      </c>
      <c r="T1388" s="2" t="s">
        <v>112</v>
      </c>
      <c r="U1388" s="2" t="s">
        <v>253</v>
      </c>
      <c r="V1388" s="2" t="s">
        <v>254</v>
      </c>
      <c r="W1388" s="2" t="s">
        <v>4654</v>
      </c>
      <c r="X1388" s="2" t="s">
        <v>3563</v>
      </c>
      <c r="Y1388" s="2" t="s">
        <v>3564</v>
      </c>
    </row>
    <row r="1389">
      <c r="A1389" s="1" t="b">
        <v>0</v>
      </c>
      <c r="B1389" s="1"/>
      <c r="C1389" s="1" t="s">
        <v>243</v>
      </c>
      <c r="D1389" s="1"/>
      <c r="E1389" s="1" t="s">
        <v>244</v>
      </c>
      <c r="F1389" s="1"/>
      <c r="G1389" s="2" t="s">
        <v>245</v>
      </c>
      <c r="H1389" s="5">
        <v>2.0</v>
      </c>
      <c r="I1389" s="4" t="s">
        <v>4995</v>
      </c>
      <c r="J1389" s="2" t="s">
        <v>4996</v>
      </c>
      <c r="K1389" s="5">
        <v>1.0</v>
      </c>
      <c r="L1389" s="2" t="s">
        <v>248</v>
      </c>
      <c r="M1389" s="6" t="b">
        <v>1</v>
      </c>
      <c r="N1389" s="2" t="s">
        <v>3561</v>
      </c>
      <c r="O1389" s="2" t="s">
        <v>250</v>
      </c>
      <c r="P1389" s="2" t="s">
        <v>49</v>
      </c>
      <c r="Q1389" s="2" t="s">
        <v>251</v>
      </c>
      <c r="R1389" s="2" t="s">
        <v>252</v>
      </c>
      <c r="S1389" s="5">
        <v>7.70611301E8</v>
      </c>
      <c r="T1389" s="2" t="s">
        <v>112</v>
      </c>
      <c r="U1389" s="2" t="s">
        <v>253</v>
      </c>
      <c r="V1389" s="2" t="s">
        <v>254</v>
      </c>
      <c r="W1389" s="2" t="s">
        <v>4654</v>
      </c>
      <c r="X1389" s="2" t="s">
        <v>3563</v>
      </c>
      <c r="Y1389" s="2" t="s">
        <v>3564</v>
      </c>
    </row>
    <row r="1390">
      <c r="A1390" s="1" t="b">
        <v>0</v>
      </c>
      <c r="B1390" s="1"/>
      <c r="C1390" s="1" t="s">
        <v>243</v>
      </c>
      <c r="D1390" s="1"/>
      <c r="E1390" s="1" t="s">
        <v>244</v>
      </c>
      <c r="F1390" s="1"/>
      <c r="G1390" s="2" t="s">
        <v>245</v>
      </c>
      <c r="H1390" s="5">
        <v>2.0</v>
      </c>
      <c r="I1390" s="4" t="s">
        <v>4997</v>
      </c>
      <c r="J1390" s="2" t="s">
        <v>4998</v>
      </c>
      <c r="K1390" s="5">
        <v>1.0</v>
      </c>
      <c r="L1390" s="2" t="s">
        <v>248</v>
      </c>
      <c r="M1390" s="6" t="b">
        <v>1</v>
      </c>
      <c r="N1390" s="2" t="s">
        <v>3561</v>
      </c>
      <c r="O1390" s="2" t="s">
        <v>250</v>
      </c>
      <c r="P1390" s="2" t="s">
        <v>49</v>
      </c>
      <c r="Q1390" s="2" t="s">
        <v>251</v>
      </c>
      <c r="R1390" s="2" t="s">
        <v>252</v>
      </c>
      <c r="S1390" s="5">
        <v>7.70645883E8</v>
      </c>
      <c r="T1390" s="2" t="s">
        <v>112</v>
      </c>
      <c r="U1390" s="2" t="s">
        <v>253</v>
      </c>
      <c r="V1390" s="2" t="s">
        <v>254</v>
      </c>
      <c r="W1390" s="2" t="s">
        <v>4654</v>
      </c>
      <c r="X1390" s="2" t="s">
        <v>3563</v>
      </c>
      <c r="Y1390" s="2" t="s">
        <v>3564</v>
      </c>
    </row>
    <row r="1391">
      <c r="A1391" s="1" t="b">
        <v>0</v>
      </c>
      <c r="B1391" s="1"/>
      <c r="C1391" s="1" t="s">
        <v>243</v>
      </c>
      <c r="D1391" s="1"/>
      <c r="E1391" s="1" t="s">
        <v>244</v>
      </c>
      <c r="F1391" s="1"/>
      <c r="G1391" s="2" t="s">
        <v>245</v>
      </c>
      <c r="H1391" s="5">
        <v>2.0</v>
      </c>
      <c r="I1391" s="4" t="s">
        <v>4999</v>
      </c>
      <c r="J1391" s="2" t="s">
        <v>5000</v>
      </c>
      <c r="K1391" s="5">
        <v>1.0</v>
      </c>
      <c r="L1391" s="2" t="s">
        <v>248</v>
      </c>
      <c r="M1391" s="6" t="b">
        <v>1</v>
      </c>
      <c r="N1391" s="2" t="s">
        <v>3561</v>
      </c>
      <c r="O1391" s="2" t="s">
        <v>250</v>
      </c>
      <c r="P1391" s="2" t="s">
        <v>49</v>
      </c>
      <c r="Q1391" s="2" t="s">
        <v>251</v>
      </c>
      <c r="R1391" s="2" t="s">
        <v>252</v>
      </c>
      <c r="S1391" s="5">
        <v>7.70650205E8</v>
      </c>
      <c r="T1391" s="2" t="s">
        <v>112</v>
      </c>
      <c r="U1391" s="2" t="s">
        <v>253</v>
      </c>
      <c r="V1391" s="2" t="s">
        <v>254</v>
      </c>
      <c r="W1391" s="2" t="s">
        <v>4654</v>
      </c>
      <c r="X1391" s="2" t="s">
        <v>3563</v>
      </c>
      <c r="Y1391" s="2" t="s">
        <v>3564</v>
      </c>
    </row>
    <row r="1392">
      <c r="A1392" s="1" t="b">
        <v>0</v>
      </c>
      <c r="B1392" s="1"/>
      <c r="C1392" s="1" t="s">
        <v>243</v>
      </c>
      <c r="D1392" s="1"/>
      <c r="E1392" s="1" t="s">
        <v>244</v>
      </c>
      <c r="F1392" s="1"/>
      <c r="G1392" s="2" t="s">
        <v>245</v>
      </c>
      <c r="H1392" s="5">
        <v>2.0</v>
      </c>
      <c r="I1392" s="4" t="s">
        <v>5001</v>
      </c>
      <c r="J1392" s="2" t="s">
        <v>5002</v>
      </c>
      <c r="K1392" s="5">
        <v>1.0</v>
      </c>
      <c r="L1392" s="2" t="s">
        <v>248</v>
      </c>
      <c r="M1392" s="6" t="b">
        <v>1</v>
      </c>
      <c r="N1392" s="2" t="s">
        <v>3561</v>
      </c>
      <c r="O1392" s="2" t="s">
        <v>250</v>
      </c>
      <c r="P1392" s="2" t="s">
        <v>49</v>
      </c>
      <c r="Q1392" s="2" t="s">
        <v>251</v>
      </c>
      <c r="R1392" s="2" t="s">
        <v>252</v>
      </c>
      <c r="S1392" s="5">
        <v>7.70658546E8</v>
      </c>
      <c r="T1392" s="2" t="s">
        <v>112</v>
      </c>
      <c r="U1392" s="2" t="s">
        <v>253</v>
      </c>
      <c r="V1392" s="2" t="s">
        <v>254</v>
      </c>
      <c r="W1392" s="2" t="s">
        <v>4654</v>
      </c>
      <c r="X1392" s="2" t="s">
        <v>3563</v>
      </c>
      <c r="Y1392" s="2" t="s">
        <v>3564</v>
      </c>
    </row>
    <row r="1393">
      <c r="A1393" s="1" t="b">
        <v>0</v>
      </c>
      <c r="B1393" s="1"/>
      <c r="C1393" s="1" t="s">
        <v>243</v>
      </c>
      <c r="D1393" s="1"/>
      <c r="E1393" s="1" t="s">
        <v>244</v>
      </c>
      <c r="F1393" s="1"/>
      <c r="G1393" s="2" t="s">
        <v>245</v>
      </c>
      <c r="H1393" s="5">
        <v>2.0</v>
      </c>
      <c r="I1393" s="4" t="s">
        <v>5003</v>
      </c>
      <c r="J1393" s="2" t="s">
        <v>5004</v>
      </c>
      <c r="K1393" s="5">
        <v>1.0</v>
      </c>
      <c r="L1393" s="2" t="s">
        <v>248</v>
      </c>
      <c r="M1393" s="6" t="b">
        <v>1</v>
      </c>
      <c r="N1393" s="2" t="s">
        <v>3561</v>
      </c>
      <c r="O1393" s="2" t="s">
        <v>250</v>
      </c>
      <c r="P1393" s="2" t="s">
        <v>49</v>
      </c>
      <c r="Q1393" s="2" t="s">
        <v>251</v>
      </c>
      <c r="R1393" s="2" t="s">
        <v>252</v>
      </c>
      <c r="S1393" s="5">
        <v>7.74420848E8</v>
      </c>
      <c r="T1393" s="2" t="s">
        <v>112</v>
      </c>
      <c r="U1393" s="2" t="s">
        <v>253</v>
      </c>
      <c r="V1393" s="2" t="s">
        <v>254</v>
      </c>
      <c r="W1393" s="2" t="s">
        <v>4654</v>
      </c>
      <c r="X1393" s="2" t="s">
        <v>3563</v>
      </c>
      <c r="Y1393" s="2" t="s">
        <v>3564</v>
      </c>
    </row>
    <row r="1394">
      <c r="A1394" s="1" t="b">
        <v>0</v>
      </c>
      <c r="B1394" s="1"/>
      <c r="C1394" s="1" t="s">
        <v>243</v>
      </c>
      <c r="D1394" s="1"/>
      <c r="E1394" s="1" t="s">
        <v>244</v>
      </c>
      <c r="F1394" s="1"/>
      <c r="G1394" s="2" t="s">
        <v>245</v>
      </c>
      <c r="H1394" s="5">
        <v>2.0</v>
      </c>
      <c r="I1394" s="4" t="s">
        <v>5005</v>
      </c>
      <c r="J1394" s="2" t="s">
        <v>5006</v>
      </c>
      <c r="K1394" s="5">
        <v>1.0</v>
      </c>
      <c r="L1394" s="2" t="s">
        <v>248</v>
      </c>
      <c r="M1394" s="6" t="b">
        <v>1</v>
      </c>
      <c r="N1394" s="2" t="s">
        <v>3561</v>
      </c>
      <c r="O1394" s="2" t="s">
        <v>250</v>
      </c>
      <c r="P1394" s="2" t="s">
        <v>49</v>
      </c>
      <c r="Q1394" s="2" t="s">
        <v>251</v>
      </c>
      <c r="R1394" s="2" t="s">
        <v>252</v>
      </c>
      <c r="S1394" s="5">
        <v>7.74421995E8</v>
      </c>
      <c r="T1394" s="2" t="s">
        <v>112</v>
      </c>
      <c r="U1394" s="2" t="s">
        <v>253</v>
      </c>
      <c r="V1394" s="2" t="s">
        <v>254</v>
      </c>
      <c r="W1394" s="2" t="s">
        <v>4654</v>
      </c>
      <c r="X1394" s="2" t="s">
        <v>3563</v>
      </c>
      <c r="Y1394" s="2" t="s">
        <v>3564</v>
      </c>
    </row>
    <row r="1395">
      <c r="A1395" s="1" t="b">
        <v>0</v>
      </c>
      <c r="B1395" s="1"/>
      <c r="C1395" s="1" t="s">
        <v>243</v>
      </c>
      <c r="D1395" s="1"/>
      <c r="E1395" s="1" t="s">
        <v>244</v>
      </c>
      <c r="F1395" s="1"/>
      <c r="G1395" s="2" t="s">
        <v>245</v>
      </c>
      <c r="H1395" s="5">
        <v>2.0</v>
      </c>
      <c r="I1395" s="4" t="s">
        <v>5007</v>
      </c>
      <c r="J1395" s="2" t="s">
        <v>5008</v>
      </c>
      <c r="K1395" s="5">
        <v>1.0</v>
      </c>
      <c r="L1395" s="2" t="s">
        <v>248</v>
      </c>
      <c r="M1395" s="6" t="b">
        <v>1</v>
      </c>
      <c r="N1395" s="2" t="s">
        <v>3561</v>
      </c>
      <c r="O1395" s="2" t="s">
        <v>250</v>
      </c>
      <c r="P1395" s="2" t="s">
        <v>49</v>
      </c>
      <c r="Q1395" s="2" t="s">
        <v>251</v>
      </c>
      <c r="R1395" s="2" t="s">
        <v>252</v>
      </c>
      <c r="S1395" s="5">
        <v>7.74620186E8</v>
      </c>
      <c r="T1395" s="2" t="s">
        <v>112</v>
      </c>
      <c r="U1395" s="2" t="s">
        <v>253</v>
      </c>
      <c r="V1395" s="2" t="s">
        <v>254</v>
      </c>
      <c r="W1395" s="2" t="s">
        <v>4654</v>
      </c>
      <c r="X1395" s="2" t="s">
        <v>3563</v>
      </c>
      <c r="Y1395" s="2" t="s">
        <v>3564</v>
      </c>
    </row>
    <row r="1396">
      <c r="A1396" s="1" t="b">
        <v>0</v>
      </c>
      <c r="B1396" s="1"/>
      <c r="C1396" s="1" t="s">
        <v>243</v>
      </c>
      <c r="D1396" s="1"/>
      <c r="E1396" s="1" t="s">
        <v>244</v>
      </c>
      <c r="F1396" s="1"/>
      <c r="G1396" s="2" t="s">
        <v>245</v>
      </c>
      <c r="H1396" s="5">
        <v>2.0</v>
      </c>
      <c r="I1396" s="4" t="s">
        <v>5009</v>
      </c>
      <c r="J1396" s="2" t="s">
        <v>5010</v>
      </c>
      <c r="K1396" s="5">
        <v>1.0</v>
      </c>
      <c r="L1396" s="2" t="s">
        <v>248</v>
      </c>
      <c r="M1396" s="6" t="b">
        <v>1</v>
      </c>
      <c r="N1396" s="2" t="s">
        <v>3561</v>
      </c>
      <c r="O1396" s="2" t="s">
        <v>250</v>
      </c>
      <c r="P1396" s="2" t="s">
        <v>49</v>
      </c>
      <c r="Q1396" s="2" t="s">
        <v>251</v>
      </c>
      <c r="R1396" s="2" t="s">
        <v>252</v>
      </c>
      <c r="S1396" s="5">
        <v>7.83585601E8</v>
      </c>
      <c r="T1396" s="2" t="s">
        <v>112</v>
      </c>
      <c r="U1396" s="2" t="s">
        <v>253</v>
      </c>
      <c r="V1396" s="2" t="s">
        <v>254</v>
      </c>
      <c r="W1396" s="2" t="s">
        <v>4654</v>
      </c>
      <c r="X1396" s="2" t="s">
        <v>3563</v>
      </c>
      <c r="Y1396" s="2" t="s">
        <v>3564</v>
      </c>
    </row>
    <row r="1397">
      <c r="A1397" s="1" t="b">
        <v>0</v>
      </c>
      <c r="B1397" s="1"/>
      <c r="C1397" s="1" t="s">
        <v>243</v>
      </c>
      <c r="D1397" s="1"/>
      <c r="E1397" s="1" t="s">
        <v>244</v>
      </c>
      <c r="F1397" s="1"/>
      <c r="G1397" s="2" t="s">
        <v>245</v>
      </c>
      <c r="H1397" s="5">
        <v>2.0</v>
      </c>
      <c r="I1397" s="4" t="s">
        <v>5011</v>
      </c>
      <c r="J1397" s="2" t="s">
        <v>5012</v>
      </c>
      <c r="K1397" s="5">
        <v>1.0</v>
      </c>
      <c r="L1397" s="2" t="s">
        <v>248</v>
      </c>
      <c r="M1397" s="6" t="b">
        <v>1</v>
      </c>
      <c r="N1397" s="2" t="s">
        <v>3561</v>
      </c>
      <c r="O1397" s="2" t="s">
        <v>250</v>
      </c>
      <c r="P1397" s="2" t="s">
        <v>49</v>
      </c>
      <c r="Q1397" s="2" t="s">
        <v>251</v>
      </c>
      <c r="R1397" s="2" t="s">
        <v>252</v>
      </c>
      <c r="S1397" s="5">
        <v>7.83585742E8</v>
      </c>
      <c r="T1397" s="2" t="s">
        <v>112</v>
      </c>
      <c r="U1397" s="2" t="s">
        <v>253</v>
      </c>
      <c r="V1397" s="2" t="s">
        <v>254</v>
      </c>
      <c r="W1397" s="2" t="s">
        <v>4654</v>
      </c>
      <c r="X1397" s="2" t="s">
        <v>3563</v>
      </c>
      <c r="Y1397" s="2" t="s">
        <v>3564</v>
      </c>
    </row>
    <row r="1398">
      <c r="A1398" s="1" t="b">
        <v>0</v>
      </c>
      <c r="B1398" s="1"/>
      <c r="C1398" s="1" t="s">
        <v>243</v>
      </c>
      <c r="D1398" s="1"/>
      <c r="E1398" s="1" t="s">
        <v>244</v>
      </c>
      <c r="F1398" s="1"/>
      <c r="G1398" s="2" t="s">
        <v>245</v>
      </c>
      <c r="H1398" s="5">
        <v>2.0</v>
      </c>
      <c r="I1398" s="4" t="s">
        <v>5013</v>
      </c>
      <c r="J1398" s="2" t="s">
        <v>5014</v>
      </c>
      <c r="K1398" s="5">
        <v>1.0</v>
      </c>
      <c r="L1398" s="2" t="s">
        <v>248</v>
      </c>
      <c r="M1398" s="6" t="b">
        <v>1</v>
      </c>
      <c r="N1398" s="2" t="s">
        <v>3561</v>
      </c>
      <c r="O1398" s="2" t="s">
        <v>250</v>
      </c>
      <c r="P1398" s="2" t="s">
        <v>49</v>
      </c>
      <c r="Q1398" s="2" t="s">
        <v>251</v>
      </c>
      <c r="R1398" s="2" t="s">
        <v>252</v>
      </c>
      <c r="S1398" s="5">
        <v>7.83615441E8</v>
      </c>
      <c r="T1398" s="2" t="s">
        <v>112</v>
      </c>
      <c r="U1398" s="2" t="s">
        <v>253</v>
      </c>
      <c r="V1398" s="2" t="s">
        <v>254</v>
      </c>
      <c r="W1398" s="2" t="s">
        <v>4654</v>
      </c>
      <c r="X1398" s="2" t="s">
        <v>3563</v>
      </c>
      <c r="Y1398" s="2" t="s">
        <v>3564</v>
      </c>
    </row>
    <row r="1399">
      <c r="A1399" s="1" t="b">
        <v>0</v>
      </c>
      <c r="B1399" s="1"/>
      <c r="C1399" s="1" t="s">
        <v>243</v>
      </c>
      <c r="D1399" s="1"/>
      <c r="E1399" s="1" t="s">
        <v>244</v>
      </c>
      <c r="F1399" s="1"/>
      <c r="G1399" s="2" t="s">
        <v>245</v>
      </c>
      <c r="H1399" s="5">
        <v>2.0</v>
      </c>
      <c r="I1399" s="4" t="s">
        <v>5015</v>
      </c>
      <c r="J1399" s="2" t="s">
        <v>5016</v>
      </c>
      <c r="K1399" s="5">
        <v>1.0</v>
      </c>
      <c r="L1399" s="2" t="s">
        <v>248</v>
      </c>
      <c r="M1399" s="6" t="b">
        <v>1</v>
      </c>
      <c r="N1399" s="2" t="s">
        <v>3561</v>
      </c>
      <c r="O1399" s="2" t="s">
        <v>250</v>
      </c>
      <c r="P1399" s="2" t="s">
        <v>49</v>
      </c>
      <c r="Q1399" s="2" t="s">
        <v>251</v>
      </c>
      <c r="R1399" s="2" t="s">
        <v>252</v>
      </c>
      <c r="S1399" s="5">
        <v>7.83624438E8</v>
      </c>
      <c r="T1399" s="2" t="s">
        <v>112</v>
      </c>
      <c r="U1399" s="2" t="s">
        <v>253</v>
      </c>
      <c r="V1399" s="2" t="s">
        <v>254</v>
      </c>
      <c r="W1399" s="2" t="s">
        <v>4654</v>
      </c>
      <c r="X1399" s="2" t="s">
        <v>3563</v>
      </c>
      <c r="Y1399" s="2" t="s">
        <v>3564</v>
      </c>
    </row>
    <row r="1400">
      <c r="A1400" s="1" t="b">
        <v>0</v>
      </c>
      <c r="B1400" s="1"/>
      <c r="C1400" s="1" t="s">
        <v>243</v>
      </c>
      <c r="D1400" s="1"/>
      <c r="E1400" s="1" t="s">
        <v>244</v>
      </c>
      <c r="F1400" s="1"/>
      <c r="G1400" s="2" t="s">
        <v>245</v>
      </c>
      <c r="H1400" s="5">
        <v>2.0</v>
      </c>
      <c r="I1400" s="4" t="s">
        <v>5017</v>
      </c>
      <c r="J1400" s="2" t="s">
        <v>5018</v>
      </c>
      <c r="K1400" s="5">
        <v>1.0</v>
      </c>
      <c r="L1400" s="2" t="s">
        <v>248</v>
      </c>
      <c r="M1400" s="6" t="b">
        <v>1</v>
      </c>
      <c r="N1400" s="2" t="s">
        <v>3561</v>
      </c>
      <c r="O1400" s="2" t="s">
        <v>250</v>
      </c>
      <c r="P1400" s="2" t="s">
        <v>49</v>
      </c>
      <c r="Q1400" s="2" t="s">
        <v>251</v>
      </c>
      <c r="R1400" s="2" t="s">
        <v>252</v>
      </c>
      <c r="S1400" s="5">
        <v>7.83698501E8</v>
      </c>
      <c r="T1400" s="2" t="s">
        <v>112</v>
      </c>
      <c r="U1400" s="2" t="s">
        <v>253</v>
      </c>
      <c r="V1400" s="2" t="s">
        <v>254</v>
      </c>
      <c r="W1400" s="2" t="s">
        <v>4654</v>
      </c>
      <c r="X1400" s="2" t="s">
        <v>3563</v>
      </c>
      <c r="Y1400" s="2" t="s">
        <v>3564</v>
      </c>
    </row>
    <row r="1401">
      <c r="A1401" s="1" t="b">
        <v>0</v>
      </c>
      <c r="B1401" s="1"/>
      <c r="C1401" s="1" t="s">
        <v>243</v>
      </c>
      <c r="D1401" s="1"/>
      <c r="E1401" s="1" t="s">
        <v>244</v>
      </c>
      <c r="F1401" s="1"/>
      <c r="G1401" s="2" t="s">
        <v>245</v>
      </c>
      <c r="H1401" s="5">
        <v>2.0</v>
      </c>
      <c r="I1401" s="4" t="s">
        <v>5019</v>
      </c>
      <c r="J1401" s="2" t="s">
        <v>5020</v>
      </c>
      <c r="K1401" s="5">
        <v>1.0</v>
      </c>
      <c r="L1401" s="2" t="s">
        <v>248</v>
      </c>
      <c r="M1401" s="6" t="b">
        <v>1</v>
      </c>
      <c r="N1401" s="2" t="s">
        <v>3561</v>
      </c>
      <c r="O1401" s="2" t="s">
        <v>250</v>
      </c>
      <c r="P1401" s="2" t="s">
        <v>49</v>
      </c>
      <c r="Q1401" s="2" t="s">
        <v>251</v>
      </c>
      <c r="R1401" s="2" t="s">
        <v>252</v>
      </c>
      <c r="S1401" s="5">
        <v>7.85378321E8</v>
      </c>
      <c r="T1401" s="2" t="s">
        <v>112</v>
      </c>
      <c r="U1401" s="2" t="s">
        <v>253</v>
      </c>
      <c r="V1401" s="2" t="s">
        <v>254</v>
      </c>
      <c r="W1401" s="2" t="s">
        <v>4654</v>
      </c>
      <c r="X1401" s="2" t="s">
        <v>3563</v>
      </c>
      <c r="Y1401" s="2" t="s">
        <v>3564</v>
      </c>
    </row>
    <row r="1402">
      <c r="A1402" s="1" t="b">
        <v>0</v>
      </c>
      <c r="B1402" s="1"/>
      <c r="C1402" s="1" t="s">
        <v>243</v>
      </c>
      <c r="D1402" s="1"/>
      <c r="E1402" s="1" t="s">
        <v>244</v>
      </c>
      <c r="F1402" s="1"/>
      <c r="G1402" s="2" t="s">
        <v>245</v>
      </c>
      <c r="H1402" s="5">
        <v>2.0</v>
      </c>
      <c r="I1402" s="4" t="s">
        <v>5021</v>
      </c>
      <c r="J1402" s="2" t="s">
        <v>5022</v>
      </c>
      <c r="K1402" s="5">
        <v>1.0</v>
      </c>
      <c r="L1402" s="2" t="s">
        <v>248</v>
      </c>
      <c r="M1402" s="6" t="b">
        <v>1</v>
      </c>
      <c r="N1402" s="2" t="s">
        <v>3561</v>
      </c>
      <c r="O1402" s="2" t="s">
        <v>250</v>
      </c>
      <c r="P1402" s="2" t="s">
        <v>49</v>
      </c>
      <c r="Q1402" s="2" t="s">
        <v>251</v>
      </c>
      <c r="R1402" s="2" t="s">
        <v>252</v>
      </c>
      <c r="S1402" s="5">
        <v>7.85379684E8</v>
      </c>
      <c r="T1402" s="2" t="s">
        <v>112</v>
      </c>
      <c r="U1402" s="2" t="s">
        <v>253</v>
      </c>
      <c r="V1402" s="2" t="s">
        <v>254</v>
      </c>
      <c r="W1402" s="2" t="s">
        <v>4654</v>
      </c>
      <c r="X1402" s="2" t="s">
        <v>3563</v>
      </c>
      <c r="Y1402" s="2" t="s">
        <v>3564</v>
      </c>
    </row>
    <row r="1403">
      <c r="A1403" s="1" t="b">
        <v>0</v>
      </c>
      <c r="B1403" s="1"/>
      <c r="C1403" s="1" t="s">
        <v>243</v>
      </c>
      <c r="D1403" s="1"/>
      <c r="E1403" s="1" t="s">
        <v>244</v>
      </c>
      <c r="F1403" s="1"/>
      <c r="G1403" s="2" t="s">
        <v>245</v>
      </c>
      <c r="H1403" s="5">
        <v>2.0</v>
      </c>
      <c r="I1403" s="4" t="s">
        <v>5023</v>
      </c>
      <c r="J1403" s="2" t="s">
        <v>5024</v>
      </c>
      <c r="K1403" s="5">
        <v>1.0</v>
      </c>
      <c r="L1403" s="2" t="s">
        <v>248</v>
      </c>
      <c r="M1403" s="6" t="b">
        <v>1</v>
      </c>
      <c r="N1403" s="2" t="s">
        <v>3561</v>
      </c>
      <c r="O1403" s="2" t="s">
        <v>250</v>
      </c>
      <c r="P1403" s="2" t="s">
        <v>49</v>
      </c>
      <c r="Q1403" s="2" t="s">
        <v>251</v>
      </c>
      <c r="R1403" s="2" t="s">
        <v>252</v>
      </c>
      <c r="S1403" s="5">
        <v>7.86464137E8</v>
      </c>
      <c r="T1403" s="2" t="s">
        <v>112</v>
      </c>
      <c r="U1403" s="2" t="s">
        <v>253</v>
      </c>
      <c r="V1403" s="2" t="s">
        <v>254</v>
      </c>
      <c r="W1403" s="2" t="s">
        <v>4654</v>
      </c>
      <c r="X1403" s="2" t="s">
        <v>3563</v>
      </c>
      <c r="Y1403" s="2" t="s">
        <v>3564</v>
      </c>
    </row>
    <row r="1404">
      <c r="A1404" s="1" t="b">
        <v>0</v>
      </c>
      <c r="B1404" s="1"/>
      <c r="C1404" s="1" t="s">
        <v>243</v>
      </c>
      <c r="D1404" s="1"/>
      <c r="E1404" s="1" t="s">
        <v>244</v>
      </c>
      <c r="F1404" s="1"/>
      <c r="G1404" s="2" t="s">
        <v>245</v>
      </c>
      <c r="H1404" s="5">
        <v>2.0</v>
      </c>
      <c r="I1404" s="4" t="s">
        <v>5025</v>
      </c>
      <c r="J1404" s="2" t="s">
        <v>5026</v>
      </c>
      <c r="K1404" s="5">
        <v>1.0</v>
      </c>
      <c r="L1404" s="2" t="s">
        <v>248</v>
      </c>
      <c r="M1404" s="6" t="b">
        <v>1</v>
      </c>
      <c r="N1404" s="2" t="s">
        <v>3561</v>
      </c>
      <c r="O1404" s="2" t="s">
        <v>250</v>
      </c>
      <c r="P1404" s="2" t="s">
        <v>49</v>
      </c>
      <c r="Q1404" s="2" t="s">
        <v>251</v>
      </c>
      <c r="R1404" s="2" t="s">
        <v>252</v>
      </c>
      <c r="S1404" s="5">
        <v>7.86472956E8</v>
      </c>
      <c r="T1404" s="2" t="s">
        <v>112</v>
      </c>
      <c r="U1404" s="2" t="s">
        <v>253</v>
      </c>
      <c r="V1404" s="2" t="s">
        <v>254</v>
      </c>
      <c r="W1404" s="2" t="s">
        <v>4654</v>
      </c>
      <c r="X1404" s="2" t="s">
        <v>3563</v>
      </c>
      <c r="Y1404" s="2" t="s">
        <v>3564</v>
      </c>
    </row>
    <row r="1405">
      <c r="A1405" s="1" t="b">
        <v>0</v>
      </c>
      <c r="B1405" s="1"/>
      <c r="C1405" s="1" t="s">
        <v>243</v>
      </c>
      <c r="D1405" s="1"/>
      <c r="E1405" s="1" t="s">
        <v>244</v>
      </c>
      <c r="F1405" s="1"/>
      <c r="G1405" s="2" t="s">
        <v>245</v>
      </c>
      <c r="H1405" s="5">
        <v>2.0</v>
      </c>
      <c r="I1405" s="4" t="s">
        <v>5027</v>
      </c>
      <c r="J1405" s="2" t="s">
        <v>5028</v>
      </c>
      <c r="K1405" s="5">
        <v>1.0</v>
      </c>
      <c r="L1405" s="2" t="s">
        <v>248</v>
      </c>
      <c r="M1405" s="6" t="b">
        <v>1</v>
      </c>
      <c r="N1405" s="2" t="s">
        <v>3561</v>
      </c>
      <c r="O1405" s="2" t="s">
        <v>250</v>
      </c>
      <c r="P1405" s="2" t="s">
        <v>49</v>
      </c>
      <c r="Q1405" s="2" t="s">
        <v>251</v>
      </c>
      <c r="R1405" s="2" t="s">
        <v>252</v>
      </c>
      <c r="S1405" s="5">
        <v>7.86484903E8</v>
      </c>
      <c r="T1405" s="2" t="s">
        <v>112</v>
      </c>
      <c r="U1405" s="2" t="s">
        <v>253</v>
      </c>
      <c r="V1405" s="2" t="s">
        <v>254</v>
      </c>
      <c r="W1405" s="2" t="s">
        <v>4654</v>
      </c>
      <c r="X1405" s="2" t="s">
        <v>3563</v>
      </c>
      <c r="Y1405" s="2" t="s">
        <v>3564</v>
      </c>
    </row>
    <row r="1406">
      <c r="A1406" s="1" t="b">
        <v>0</v>
      </c>
      <c r="B1406" s="1"/>
      <c r="C1406" s="1" t="s">
        <v>243</v>
      </c>
      <c r="D1406" s="1"/>
      <c r="E1406" s="1" t="s">
        <v>244</v>
      </c>
      <c r="F1406" s="1"/>
      <c r="G1406" s="2" t="s">
        <v>245</v>
      </c>
      <c r="H1406" s="5">
        <v>2.0</v>
      </c>
      <c r="I1406" s="4" t="s">
        <v>5029</v>
      </c>
      <c r="J1406" s="2" t="s">
        <v>5030</v>
      </c>
      <c r="K1406" s="5">
        <v>1.0</v>
      </c>
      <c r="L1406" s="2" t="s">
        <v>248</v>
      </c>
      <c r="M1406" s="6" t="b">
        <v>1</v>
      </c>
      <c r="N1406" s="2" t="s">
        <v>3561</v>
      </c>
      <c r="O1406" s="2" t="s">
        <v>250</v>
      </c>
      <c r="P1406" s="2" t="s">
        <v>49</v>
      </c>
      <c r="Q1406" s="2" t="s">
        <v>251</v>
      </c>
      <c r="R1406" s="2" t="s">
        <v>252</v>
      </c>
      <c r="S1406" s="5">
        <v>7.86497332E8</v>
      </c>
      <c r="T1406" s="2" t="s">
        <v>112</v>
      </c>
      <c r="U1406" s="2" t="s">
        <v>253</v>
      </c>
      <c r="V1406" s="2" t="s">
        <v>254</v>
      </c>
      <c r="W1406" s="2" t="s">
        <v>4654</v>
      </c>
      <c r="X1406" s="2" t="s">
        <v>3563</v>
      </c>
      <c r="Y1406" s="2" t="s">
        <v>3564</v>
      </c>
    </row>
    <row r="1407">
      <c r="A1407" s="1" t="b">
        <v>0</v>
      </c>
      <c r="B1407" s="1"/>
      <c r="C1407" s="1" t="s">
        <v>243</v>
      </c>
      <c r="D1407" s="1"/>
      <c r="E1407" s="1" t="s">
        <v>244</v>
      </c>
      <c r="F1407" s="1"/>
      <c r="G1407" s="2" t="s">
        <v>245</v>
      </c>
      <c r="H1407" s="5">
        <v>2.0</v>
      </c>
      <c r="I1407" s="4" t="s">
        <v>5031</v>
      </c>
      <c r="J1407" s="2" t="s">
        <v>5032</v>
      </c>
      <c r="K1407" s="5">
        <v>1.0</v>
      </c>
      <c r="L1407" s="2" t="s">
        <v>248</v>
      </c>
      <c r="M1407" s="6" t="b">
        <v>1</v>
      </c>
      <c r="N1407" s="2" t="s">
        <v>3561</v>
      </c>
      <c r="O1407" s="2" t="s">
        <v>250</v>
      </c>
      <c r="P1407" s="2" t="s">
        <v>49</v>
      </c>
      <c r="Q1407" s="2" t="s">
        <v>251</v>
      </c>
      <c r="R1407" s="2" t="s">
        <v>252</v>
      </c>
      <c r="S1407" s="5">
        <v>7.86497938E8</v>
      </c>
      <c r="T1407" s="2" t="s">
        <v>112</v>
      </c>
      <c r="U1407" s="2" t="s">
        <v>253</v>
      </c>
      <c r="V1407" s="2" t="s">
        <v>254</v>
      </c>
      <c r="W1407" s="2" t="s">
        <v>4654</v>
      </c>
      <c r="X1407" s="2" t="s">
        <v>3563</v>
      </c>
      <c r="Y1407" s="2" t="s">
        <v>3564</v>
      </c>
    </row>
    <row r="1408">
      <c r="A1408" s="1" t="b">
        <v>0</v>
      </c>
      <c r="B1408" s="1"/>
      <c r="C1408" s="1" t="s">
        <v>243</v>
      </c>
      <c r="D1408" s="1"/>
      <c r="E1408" s="1" t="s">
        <v>244</v>
      </c>
      <c r="F1408" s="1"/>
      <c r="G1408" s="2" t="s">
        <v>245</v>
      </c>
      <c r="H1408" s="5">
        <v>2.0</v>
      </c>
      <c r="I1408" s="4" t="s">
        <v>5033</v>
      </c>
      <c r="J1408" s="2" t="s">
        <v>5034</v>
      </c>
      <c r="K1408" s="5">
        <v>1.0</v>
      </c>
      <c r="L1408" s="2" t="s">
        <v>248</v>
      </c>
      <c r="M1408" s="6" t="b">
        <v>1</v>
      </c>
      <c r="N1408" s="2" t="s">
        <v>3561</v>
      </c>
      <c r="O1408" s="2" t="s">
        <v>250</v>
      </c>
      <c r="P1408" s="2" t="s">
        <v>49</v>
      </c>
      <c r="Q1408" s="2" t="s">
        <v>251</v>
      </c>
      <c r="R1408" s="2" t="s">
        <v>252</v>
      </c>
      <c r="S1408" s="5">
        <v>7.86508373E8</v>
      </c>
      <c r="T1408" s="2" t="s">
        <v>112</v>
      </c>
      <c r="U1408" s="2" t="s">
        <v>253</v>
      </c>
      <c r="V1408" s="2" t="s">
        <v>254</v>
      </c>
      <c r="W1408" s="2" t="s">
        <v>4654</v>
      </c>
      <c r="X1408" s="2" t="s">
        <v>3563</v>
      </c>
      <c r="Y1408" s="2" t="s">
        <v>3564</v>
      </c>
    </row>
    <row r="1409">
      <c r="A1409" s="1" t="b">
        <v>0</v>
      </c>
      <c r="B1409" s="1"/>
      <c r="C1409" s="1" t="s">
        <v>243</v>
      </c>
      <c r="D1409" s="1"/>
      <c r="E1409" s="1" t="s">
        <v>244</v>
      </c>
      <c r="F1409" s="1"/>
      <c r="G1409" s="2" t="s">
        <v>245</v>
      </c>
      <c r="H1409" s="5">
        <v>2.0</v>
      </c>
      <c r="I1409" s="4" t="s">
        <v>5035</v>
      </c>
      <c r="J1409" s="2" t="s">
        <v>5036</v>
      </c>
      <c r="K1409" s="5">
        <v>1.0</v>
      </c>
      <c r="L1409" s="2" t="s">
        <v>248</v>
      </c>
      <c r="M1409" s="6" t="b">
        <v>1</v>
      </c>
      <c r="N1409" s="2" t="s">
        <v>3561</v>
      </c>
      <c r="O1409" s="2" t="s">
        <v>250</v>
      </c>
      <c r="P1409" s="2" t="s">
        <v>49</v>
      </c>
      <c r="Q1409" s="2" t="s">
        <v>251</v>
      </c>
      <c r="R1409" s="2" t="s">
        <v>252</v>
      </c>
      <c r="S1409" s="5">
        <v>7.87239157E8</v>
      </c>
      <c r="T1409" s="2" t="s">
        <v>112</v>
      </c>
      <c r="U1409" s="2" t="s">
        <v>253</v>
      </c>
      <c r="V1409" s="2" t="s">
        <v>254</v>
      </c>
      <c r="W1409" s="2" t="s">
        <v>4654</v>
      </c>
      <c r="X1409" s="2" t="s">
        <v>3563</v>
      </c>
      <c r="Y1409" s="2" t="s">
        <v>3564</v>
      </c>
    </row>
    <row r="1410">
      <c r="A1410" s="1" t="b">
        <v>0</v>
      </c>
      <c r="B1410" s="1"/>
      <c r="C1410" s="1" t="s">
        <v>243</v>
      </c>
      <c r="D1410" s="1"/>
      <c r="E1410" s="1" t="s">
        <v>244</v>
      </c>
      <c r="F1410" s="1"/>
      <c r="G1410" s="2" t="s">
        <v>245</v>
      </c>
      <c r="H1410" s="5">
        <v>2.0</v>
      </c>
      <c r="I1410" s="4" t="s">
        <v>5037</v>
      </c>
      <c r="J1410" s="2" t="s">
        <v>5038</v>
      </c>
      <c r="K1410" s="5">
        <v>1.0</v>
      </c>
      <c r="L1410" s="2" t="s">
        <v>248</v>
      </c>
      <c r="M1410" s="6" t="b">
        <v>1</v>
      </c>
      <c r="N1410" s="2" t="s">
        <v>3561</v>
      </c>
      <c r="O1410" s="2" t="s">
        <v>250</v>
      </c>
      <c r="P1410" s="2" t="s">
        <v>49</v>
      </c>
      <c r="Q1410" s="2" t="s">
        <v>251</v>
      </c>
      <c r="R1410" s="2" t="s">
        <v>252</v>
      </c>
      <c r="S1410" s="5">
        <v>7.93490645E8</v>
      </c>
      <c r="T1410" s="2" t="s">
        <v>112</v>
      </c>
      <c r="U1410" s="2" t="s">
        <v>253</v>
      </c>
      <c r="V1410" s="2" t="s">
        <v>254</v>
      </c>
      <c r="W1410" s="2" t="s">
        <v>4654</v>
      </c>
      <c r="X1410" s="2" t="s">
        <v>3563</v>
      </c>
      <c r="Y1410" s="2" t="s">
        <v>3564</v>
      </c>
    </row>
    <row r="1411">
      <c r="A1411" s="1" t="b">
        <v>0</v>
      </c>
      <c r="B1411" s="1"/>
      <c r="C1411" s="1" t="s">
        <v>243</v>
      </c>
      <c r="D1411" s="1"/>
      <c r="E1411" s="1" t="s">
        <v>244</v>
      </c>
      <c r="F1411" s="1"/>
      <c r="G1411" s="2" t="s">
        <v>245</v>
      </c>
      <c r="H1411" s="5">
        <v>2.0</v>
      </c>
      <c r="I1411" s="4" t="s">
        <v>5039</v>
      </c>
      <c r="J1411" s="2" t="s">
        <v>5040</v>
      </c>
      <c r="K1411" s="5">
        <v>1.0</v>
      </c>
      <c r="L1411" s="2" t="s">
        <v>248</v>
      </c>
      <c r="M1411" s="6" t="b">
        <v>1</v>
      </c>
      <c r="N1411" s="2" t="s">
        <v>3561</v>
      </c>
      <c r="O1411" s="2" t="s">
        <v>250</v>
      </c>
      <c r="P1411" s="2" t="s">
        <v>49</v>
      </c>
      <c r="Q1411" s="2" t="s">
        <v>251</v>
      </c>
      <c r="R1411" s="2" t="s">
        <v>252</v>
      </c>
      <c r="S1411" s="5">
        <v>7.93647709E8</v>
      </c>
      <c r="T1411" s="2" t="s">
        <v>112</v>
      </c>
      <c r="U1411" s="2" t="s">
        <v>253</v>
      </c>
      <c r="V1411" s="2" t="s">
        <v>254</v>
      </c>
      <c r="W1411" s="2" t="s">
        <v>4654</v>
      </c>
      <c r="X1411" s="2" t="s">
        <v>3563</v>
      </c>
      <c r="Y1411" s="2" t="s">
        <v>3564</v>
      </c>
    </row>
    <row r="1412">
      <c r="A1412" s="1" t="b">
        <v>0</v>
      </c>
      <c r="B1412" s="1"/>
      <c r="C1412" s="1" t="s">
        <v>243</v>
      </c>
      <c r="D1412" s="1"/>
      <c r="E1412" s="1" t="s">
        <v>244</v>
      </c>
      <c r="F1412" s="1"/>
      <c r="G1412" s="2" t="s">
        <v>245</v>
      </c>
      <c r="H1412" s="5">
        <v>2.0</v>
      </c>
      <c r="I1412" s="4" t="s">
        <v>5041</v>
      </c>
      <c r="J1412" s="2" t="s">
        <v>5042</v>
      </c>
      <c r="K1412" s="5">
        <v>1.0</v>
      </c>
      <c r="L1412" s="2" t="s">
        <v>248</v>
      </c>
      <c r="M1412" s="6" t="b">
        <v>1</v>
      </c>
      <c r="N1412" s="2" t="s">
        <v>3561</v>
      </c>
      <c r="O1412" s="2" t="s">
        <v>250</v>
      </c>
      <c r="P1412" s="2" t="s">
        <v>49</v>
      </c>
      <c r="Q1412" s="2" t="s">
        <v>251</v>
      </c>
      <c r="R1412" s="2" t="s">
        <v>252</v>
      </c>
      <c r="S1412" s="5">
        <v>7.94276683E8</v>
      </c>
      <c r="T1412" s="2" t="s">
        <v>112</v>
      </c>
      <c r="U1412" s="2" t="s">
        <v>253</v>
      </c>
      <c r="V1412" s="2" t="s">
        <v>254</v>
      </c>
      <c r="W1412" s="2" t="s">
        <v>4654</v>
      </c>
      <c r="X1412" s="2" t="s">
        <v>3563</v>
      </c>
      <c r="Y1412" s="2" t="s">
        <v>3564</v>
      </c>
    </row>
    <row r="1413">
      <c r="A1413" s="1" t="b">
        <v>0</v>
      </c>
      <c r="B1413" s="1"/>
      <c r="C1413" s="1" t="s">
        <v>243</v>
      </c>
      <c r="D1413" s="1"/>
      <c r="E1413" s="1" t="s">
        <v>244</v>
      </c>
      <c r="F1413" s="1"/>
      <c r="G1413" s="2" t="s">
        <v>245</v>
      </c>
      <c r="H1413" s="5">
        <v>2.0</v>
      </c>
      <c r="I1413" s="4" t="s">
        <v>5043</v>
      </c>
      <c r="J1413" s="2" t="s">
        <v>5044</v>
      </c>
      <c r="K1413" s="5">
        <v>1.0</v>
      </c>
      <c r="L1413" s="2" t="s">
        <v>248</v>
      </c>
      <c r="M1413" s="6" t="b">
        <v>1</v>
      </c>
      <c r="N1413" s="2" t="s">
        <v>3561</v>
      </c>
      <c r="O1413" s="2" t="s">
        <v>250</v>
      </c>
      <c r="P1413" s="2" t="s">
        <v>49</v>
      </c>
      <c r="Q1413" s="2" t="s">
        <v>251</v>
      </c>
      <c r="R1413" s="2" t="s">
        <v>252</v>
      </c>
      <c r="S1413" s="5">
        <v>8.32627767E8</v>
      </c>
      <c r="T1413" s="2" t="s">
        <v>112</v>
      </c>
      <c r="U1413" s="2" t="s">
        <v>253</v>
      </c>
      <c r="V1413" s="2" t="s">
        <v>254</v>
      </c>
      <c r="W1413" s="2" t="s">
        <v>4654</v>
      </c>
      <c r="X1413" s="2" t="s">
        <v>3563</v>
      </c>
      <c r="Y1413" s="2" t="s">
        <v>3564</v>
      </c>
    </row>
    <row r="1414">
      <c r="A1414" s="1" t="b">
        <v>0</v>
      </c>
      <c r="B1414" s="1"/>
      <c r="C1414" s="1" t="s">
        <v>243</v>
      </c>
      <c r="D1414" s="1"/>
      <c r="E1414" s="1" t="s">
        <v>244</v>
      </c>
      <c r="F1414" s="1"/>
      <c r="G1414" s="2" t="s">
        <v>245</v>
      </c>
      <c r="H1414" s="5">
        <v>2.0</v>
      </c>
      <c r="I1414" s="4" t="s">
        <v>5045</v>
      </c>
      <c r="J1414" s="2" t="s">
        <v>5046</v>
      </c>
      <c r="K1414" s="5">
        <v>1.0</v>
      </c>
      <c r="L1414" s="2" t="s">
        <v>248</v>
      </c>
      <c r="M1414" s="6" t="b">
        <v>1</v>
      </c>
      <c r="N1414" s="2" t="s">
        <v>249</v>
      </c>
      <c r="O1414" s="2" t="s">
        <v>250</v>
      </c>
      <c r="P1414" s="2" t="s">
        <v>49</v>
      </c>
      <c r="Q1414" s="2" t="s">
        <v>251</v>
      </c>
      <c r="R1414" s="2" t="s">
        <v>252</v>
      </c>
      <c r="S1414" s="5">
        <v>1.037452707E9</v>
      </c>
      <c r="T1414" s="2" t="s">
        <v>112</v>
      </c>
      <c r="U1414" s="2" t="s">
        <v>253</v>
      </c>
      <c r="V1414" s="2" t="s">
        <v>254</v>
      </c>
      <c r="W1414" s="2" t="s">
        <v>4654</v>
      </c>
      <c r="X1414" s="2" t="s">
        <v>256</v>
      </c>
      <c r="Y1414" s="2" t="s">
        <v>257</v>
      </c>
    </row>
    <row r="1415">
      <c r="A1415" s="1" t="b">
        <v>0</v>
      </c>
      <c r="B1415" s="1"/>
      <c r="C1415" s="1" t="s">
        <v>243</v>
      </c>
      <c r="D1415" s="1"/>
      <c r="E1415" s="1" t="s">
        <v>244</v>
      </c>
      <c r="F1415" s="1"/>
      <c r="G1415" s="2" t="s">
        <v>245</v>
      </c>
      <c r="H1415" s="5">
        <v>2.0</v>
      </c>
      <c r="I1415" s="4" t="s">
        <v>5047</v>
      </c>
      <c r="J1415" s="2" t="s">
        <v>5048</v>
      </c>
      <c r="K1415" s="5">
        <v>1.0</v>
      </c>
      <c r="L1415" s="2" t="s">
        <v>248</v>
      </c>
      <c r="M1415" s="6" t="b">
        <v>1</v>
      </c>
      <c r="N1415" s="2" t="s">
        <v>249</v>
      </c>
      <c r="O1415" s="2" t="s">
        <v>250</v>
      </c>
      <c r="P1415" s="2" t="s">
        <v>49</v>
      </c>
      <c r="Q1415" s="2" t="s">
        <v>251</v>
      </c>
      <c r="R1415" s="2" t="s">
        <v>252</v>
      </c>
      <c r="S1415" s="5">
        <v>1.037461069E9</v>
      </c>
      <c r="T1415" s="2" t="s">
        <v>112</v>
      </c>
      <c r="U1415" s="2" t="s">
        <v>253</v>
      </c>
      <c r="V1415" s="2" t="s">
        <v>254</v>
      </c>
      <c r="W1415" s="2" t="s">
        <v>4654</v>
      </c>
      <c r="X1415" s="2" t="s">
        <v>256</v>
      </c>
      <c r="Y1415" s="2" t="s">
        <v>257</v>
      </c>
    </row>
    <row r="1416">
      <c r="A1416" s="1" t="b">
        <v>0</v>
      </c>
      <c r="B1416" s="1"/>
      <c r="C1416" s="1" t="s">
        <v>243</v>
      </c>
      <c r="D1416" s="1"/>
      <c r="E1416" s="1" t="s">
        <v>244</v>
      </c>
      <c r="F1416" s="1"/>
      <c r="G1416" s="2" t="s">
        <v>245</v>
      </c>
      <c r="H1416" s="5">
        <v>2.0</v>
      </c>
      <c r="I1416" s="4" t="s">
        <v>5049</v>
      </c>
      <c r="J1416" s="2" t="s">
        <v>5050</v>
      </c>
      <c r="K1416" s="5">
        <v>1.0</v>
      </c>
      <c r="L1416" s="2" t="s">
        <v>248</v>
      </c>
      <c r="M1416" s="6" t="b">
        <v>1</v>
      </c>
      <c r="N1416" s="2" t="s">
        <v>249</v>
      </c>
      <c r="O1416" s="2" t="s">
        <v>250</v>
      </c>
      <c r="P1416" s="2" t="s">
        <v>49</v>
      </c>
      <c r="Q1416" s="2" t="s">
        <v>251</v>
      </c>
      <c r="R1416" s="2" t="s">
        <v>252</v>
      </c>
      <c r="S1416" s="5">
        <v>1.037468224E9</v>
      </c>
      <c r="T1416" s="2" t="s">
        <v>112</v>
      </c>
      <c r="U1416" s="2" t="s">
        <v>253</v>
      </c>
      <c r="V1416" s="2" t="s">
        <v>254</v>
      </c>
      <c r="W1416" s="2" t="s">
        <v>4654</v>
      </c>
      <c r="X1416" s="2" t="s">
        <v>256</v>
      </c>
      <c r="Y1416" s="2" t="s">
        <v>257</v>
      </c>
    </row>
    <row r="1417">
      <c r="A1417" s="1" t="b">
        <v>0</v>
      </c>
      <c r="B1417" s="1"/>
      <c r="C1417" s="1" t="s">
        <v>243</v>
      </c>
      <c r="D1417" s="1"/>
      <c r="E1417" s="1" t="s">
        <v>244</v>
      </c>
      <c r="F1417" s="1"/>
      <c r="G1417" s="2" t="s">
        <v>245</v>
      </c>
      <c r="H1417" s="5">
        <v>2.0</v>
      </c>
      <c r="I1417" s="4" t="s">
        <v>5051</v>
      </c>
      <c r="J1417" s="2" t="s">
        <v>5052</v>
      </c>
      <c r="K1417" s="5">
        <v>1.0</v>
      </c>
      <c r="L1417" s="2" t="s">
        <v>248</v>
      </c>
      <c r="M1417" s="6" t="b">
        <v>1</v>
      </c>
      <c r="N1417" s="2" t="s">
        <v>249</v>
      </c>
      <c r="O1417" s="2" t="s">
        <v>250</v>
      </c>
      <c r="P1417" s="2" t="s">
        <v>49</v>
      </c>
      <c r="Q1417" s="2" t="s">
        <v>251</v>
      </c>
      <c r="R1417" s="2" t="s">
        <v>252</v>
      </c>
      <c r="S1417" s="5">
        <v>1.049237275E9</v>
      </c>
      <c r="T1417" s="2" t="s">
        <v>112</v>
      </c>
      <c r="U1417" s="2" t="s">
        <v>253</v>
      </c>
      <c r="V1417" s="2" t="s">
        <v>254</v>
      </c>
      <c r="W1417" s="2" t="s">
        <v>4654</v>
      </c>
      <c r="X1417" s="2" t="s">
        <v>256</v>
      </c>
      <c r="Y1417" s="2" t="s">
        <v>257</v>
      </c>
    </row>
    <row r="1418">
      <c r="A1418" s="1" t="b">
        <v>0</v>
      </c>
      <c r="B1418" s="1"/>
      <c r="C1418" s="1" t="s">
        <v>243</v>
      </c>
      <c r="D1418" s="1"/>
      <c r="E1418" s="1" t="s">
        <v>244</v>
      </c>
      <c r="F1418" s="1"/>
      <c r="G1418" s="2" t="s">
        <v>245</v>
      </c>
      <c r="H1418" s="5">
        <v>2.0</v>
      </c>
      <c r="I1418" s="4" t="s">
        <v>5053</v>
      </c>
      <c r="J1418" s="2" t="s">
        <v>5054</v>
      </c>
      <c r="K1418" s="5">
        <v>1.0</v>
      </c>
      <c r="L1418" s="2" t="s">
        <v>248</v>
      </c>
      <c r="M1418" s="6" t="b">
        <v>1</v>
      </c>
      <c r="N1418" s="2" t="s">
        <v>249</v>
      </c>
      <c r="O1418" s="2" t="s">
        <v>250</v>
      </c>
      <c r="P1418" s="2" t="s">
        <v>49</v>
      </c>
      <c r="Q1418" s="2" t="s">
        <v>251</v>
      </c>
      <c r="R1418" s="2" t="s">
        <v>252</v>
      </c>
      <c r="S1418" s="5">
        <v>1.049254264E9</v>
      </c>
      <c r="T1418" s="2" t="s">
        <v>112</v>
      </c>
      <c r="U1418" s="2" t="s">
        <v>253</v>
      </c>
      <c r="V1418" s="2" t="s">
        <v>254</v>
      </c>
      <c r="W1418" s="2" t="s">
        <v>4654</v>
      </c>
      <c r="X1418" s="2" t="s">
        <v>256</v>
      </c>
      <c r="Y1418" s="2" t="s">
        <v>257</v>
      </c>
    </row>
    <row r="1419">
      <c r="A1419" s="1" t="b">
        <v>0</v>
      </c>
      <c r="B1419" s="1"/>
      <c r="C1419" s="1" t="s">
        <v>243</v>
      </c>
      <c r="D1419" s="1"/>
      <c r="E1419" s="1" t="s">
        <v>244</v>
      </c>
      <c r="F1419" s="1"/>
      <c r="G1419" s="2" t="s">
        <v>245</v>
      </c>
      <c r="H1419" s="5">
        <v>2.0</v>
      </c>
      <c r="I1419" s="4" t="s">
        <v>5055</v>
      </c>
      <c r="J1419" s="2" t="s">
        <v>5056</v>
      </c>
      <c r="K1419" s="5">
        <v>1.0</v>
      </c>
      <c r="L1419" s="2" t="s">
        <v>248</v>
      </c>
      <c r="M1419" s="6" t="b">
        <v>1</v>
      </c>
      <c r="N1419" s="2" t="s">
        <v>249</v>
      </c>
      <c r="O1419" s="2" t="s">
        <v>250</v>
      </c>
      <c r="P1419" s="2" t="s">
        <v>49</v>
      </c>
      <c r="Q1419" s="2" t="s">
        <v>251</v>
      </c>
      <c r="R1419" s="2" t="s">
        <v>252</v>
      </c>
      <c r="S1419" s="5">
        <v>1.058193059E9</v>
      </c>
      <c r="T1419" s="2" t="s">
        <v>112</v>
      </c>
      <c r="U1419" s="2" t="s">
        <v>253</v>
      </c>
      <c r="V1419" s="2" t="s">
        <v>254</v>
      </c>
      <c r="W1419" s="2" t="s">
        <v>4654</v>
      </c>
      <c r="X1419" s="2" t="s">
        <v>256</v>
      </c>
      <c r="Y1419" s="2" t="s">
        <v>257</v>
      </c>
    </row>
    <row r="1420">
      <c r="A1420" s="1" t="b">
        <v>0</v>
      </c>
      <c r="B1420" s="1"/>
      <c r="C1420" s="1" t="s">
        <v>243</v>
      </c>
      <c r="D1420" s="1"/>
      <c r="E1420" s="1" t="s">
        <v>244</v>
      </c>
      <c r="F1420" s="1"/>
      <c r="G1420" s="2" t="s">
        <v>245</v>
      </c>
      <c r="H1420" s="5">
        <v>2.0</v>
      </c>
      <c r="I1420" s="4" t="s">
        <v>5057</v>
      </c>
      <c r="J1420" s="2" t="s">
        <v>5058</v>
      </c>
      <c r="K1420" s="5">
        <v>1.0</v>
      </c>
      <c r="L1420" s="2" t="s">
        <v>248</v>
      </c>
      <c r="M1420" s="6" t="b">
        <v>1</v>
      </c>
      <c r="N1420" s="2" t="s">
        <v>249</v>
      </c>
      <c r="O1420" s="2" t="s">
        <v>250</v>
      </c>
      <c r="P1420" s="2" t="s">
        <v>49</v>
      </c>
      <c r="Q1420" s="2" t="s">
        <v>251</v>
      </c>
      <c r="R1420" s="2" t="s">
        <v>252</v>
      </c>
      <c r="S1420" s="5">
        <v>1.077530486E9</v>
      </c>
      <c r="T1420" s="2" t="s">
        <v>112</v>
      </c>
      <c r="U1420" s="2" t="s">
        <v>253</v>
      </c>
      <c r="V1420" s="2" t="s">
        <v>254</v>
      </c>
      <c r="W1420" s="2" t="s">
        <v>4654</v>
      </c>
      <c r="X1420" s="2" t="s">
        <v>256</v>
      </c>
      <c r="Y1420" s="2" t="s">
        <v>257</v>
      </c>
    </row>
    <row r="1421">
      <c r="A1421" s="1" t="b">
        <v>0</v>
      </c>
      <c r="B1421" s="1"/>
      <c r="C1421" s="1" t="s">
        <v>243</v>
      </c>
      <c r="D1421" s="1"/>
      <c r="E1421" s="1" t="s">
        <v>244</v>
      </c>
      <c r="F1421" s="1"/>
      <c r="G1421" s="2" t="s">
        <v>245</v>
      </c>
      <c r="H1421" s="5">
        <v>2.0</v>
      </c>
      <c r="I1421" s="4" t="s">
        <v>5059</v>
      </c>
      <c r="J1421" s="2" t="s">
        <v>5060</v>
      </c>
      <c r="K1421" s="5">
        <v>1.0</v>
      </c>
      <c r="L1421" s="2" t="s">
        <v>248</v>
      </c>
      <c r="M1421" s="6" t="b">
        <v>1</v>
      </c>
      <c r="N1421" s="2" t="s">
        <v>249</v>
      </c>
      <c r="O1421" s="2" t="s">
        <v>250</v>
      </c>
      <c r="P1421" s="2" t="s">
        <v>49</v>
      </c>
      <c r="Q1421" s="2" t="s">
        <v>251</v>
      </c>
      <c r="R1421" s="2" t="s">
        <v>252</v>
      </c>
      <c r="S1421" s="5">
        <v>1.089235664E9</v>
      </c>
      <c r="T1421" s="2" t="s">
        <v>112</v>
      </c>
      <c r="U1421" s="2" t="s">
        <v>253</v>
      </c>
      <c r="V1421" s="2" t="s">
        <v>254</v>
      </c>
      <c r="W1421" s="2" t="s">
        <v>4654</v>
      </c>
      <c r="X1421" s="2" t="s">
        <v>256</v>
      </c>
      <c r="Y1421" s="2" t="s">
        <v>257</v>
      </c>
    </row>
    <row r="1422">
      <c r="A1422" s="1" t="b">
        <v>0</v>
      </c>
      <c r="B1422" s="1"/>
      <c r="C1422" s="1" t="s">
        <v>243</v>
      </c>
      <c r="D1422" s="1"/>
      <c r="E1422" s="1" t="s">
        <v>244</v>
      </c>
      <c r="F1422" s="1"/>
      <c r="G1422" s="2" t="s">
        <v>245</v>
      </c>
      <c r="H1422" s="5">
        <v>2.0</v>
      </c>
      <c r="I1422" s="4" t="s">
        <v>5061</v>
      </c>
      <c r="J1422" s="2" t="s">
        <v>5062</v>
      </c>
      <c r="K1422" s="5">
        <v>1.0</v>
      </c>
      <c r="L1422" s="2" t="s">
        <v>248</v>
      </c>
      <c r="M1422" s="6" t="b">
        <v>1</v>
      </c>
      <c r="N1422" s="2" t="s">
        <v>249</v>
      </c>
      <c r="O1422" s="2" t="s">
        <v>250</v>
      </c>
      <c r="P1422" s="2" t="s">
        <v>49</v>
      </c>
      <c r="Q1422" s="2" t="s">
        <v>251</v>
      </c>
      <c r="R1422" s="2" t="s">
        <v>252</v>
      </c>
      <c r="S1422" s="5">
        <v>1.089235826E9</v>
      </c>
      <c r="T1422" s="2" t="s">
        <v>112</v>
      </c>
      <c r="U1422" s="2" t="s">
        <v>253</v>
      </c>
      <c r="V1422" s="2" t="s">
        <v>254</v>
      </c>
      <c r="W1422" s="2" t="s">
        <v>4654</v>
      </c>
      <c r="X1422" s="2" t="s">
        <v>256</v>
      </c>
      <c r="Y1422" s="2" t="s">
        <v>257</v>
      </c>
    </row>
    <row r="1423">
      <c r="A1423" s="1" t="b">
        <v>0</v>
      </c>
      <c r="B1423" s="1"/>
      <c r="C1423" s="1" t="s">
        <v>243</v>
      </c>
      <c r="D1423" s="1"/>
      <c r="E1423" s="1" t="s">
        <v>244</v>
      </c>
      <c r="F1423" s="1"/>
      <c r="G1423" s="2" t="s">
        <v>245</v>
      </c>
      <c r="H1423" s="5">
        <v>2.0</v>
      </c>
      <c r="I1423" s="4" t="s">
        <v>5063</v>
      </c>
      <c r="J1423" s="2" t="s">
        <v>5064</v>
      </c>
      <c r="K1423" s="5">
        <v>1.0</v>
      </c>
      <c r="L1423" s="2" t="s">
        <v>248</v>
      </c>
      <c r="M1423" s="6" t="b">
        <v>1</v>
      </c>
      <c r="N1423" s="2" t="s">
        <v>249</v>
      </c>
      <c r="O1423" s="2" t="s">
        <v>250</v>
      </c>
      <c r="P1423" s="2" t="s">
        <v>49</v>
      </c>
      <c r="Q1423" s="2" t="s">
        <v>251</v>
      </c>
      <c r="R1423" s="2" t="s">
        <v>252</v>
      </c>
      <c r="S1423" s="5">
        <v>5.62321141E8</v>
      </c>
      <c r="T1423" s="2" t="s">
        <v>112</v>
      </c>
      <c r="U1423" s="2" t="s">
        <v>253</v>
      </c>
      <c r="V1423" s="2" t="s">
        <v>254</v>
      </c>
      <c r="W1423" s="2" t="s">
        <v>4654</v>
      </c>
      <c r="X1423" s="2" t="s">
        <v>256</v>
      </c>
      <c r="Y1423" s="2" t="s">
        <v>257</v>
      </c>
    </row>
    <row r="1424">
      <c r="A1424" s="1" t="b">
        <v>0</v>
      </c>
      <c r="B1424" s="1"/>
      <c r="C1424" s="1" t="s">
        <v>243</v>
      </c>
      <c r="D1424" s="1"/>
      <c r="E1424" s="1" t="s">
        <v>244</v>
      </c>
      <c r="F1424" s="1"/>
      <c r="G1424" s="2" t="s">
        <v>245</v>
      </c>
      <c r="H1424" s="5">
        <v>2.0</v>
      </c>
      <c r="I1424" s="4" t="s">
        <v>5065</v>
      </c>
      <c r="J1424" s="2" t="s">
        <v>5066</v>
      </c>
      <c r="K1424" s="5">
        <v>1.0</v>
      </c>
      <c r="L1424" s="2" t="s">
        <v>248</v>
      </c>
      <c r="M1424" s="6" t="b">
        <v>1</v>
      </c>
      <c r="N1424" s="2" t="s">
        <v>249</v>
      </c>
      <c r="O1424" s="2" t="s">
        <v>250</v>
      </c>
      <c r="P1424" s="2" t="s">
        <v>49</v>
      </c>
      <c r="Q1424" s="2" t="s">
        <v>251</v>
      </c>
      <c r="R1424" s="2" t="s">
        <v>252</v>
      </c>
      <c r="S1424" s="5">
        <v>5.69871062E8</v>
      </c>
      <c r="T1424" s="2" t="s">
        <v>112</v>
      </c>
      <c r="U1424" s="2" t="s">
        <v>253</v>
      </c>
      <c r="V1424" s="2" t="s">
        <v>254</v>
      </c>
      <c r="W1424" s="2" t="s">
        <v>4654</v>
      </c>
      <c r="X1424" s="2" t="s">
        <v>256</v>
      </c>
      <c r="Y1424" s="2" t="s">
        <v>257</v>
      </c>
    </row>
    <row r="1425">
      <c r="A1425" s="1" t="b">
        <v>0</v>
      </c>
      <c r="B1425" s="1"/>
      <c r="C1425" s="1" t="s">
        <v>243</v>
      </c>
      <c r="D1425" s="1"/>
      <c r="E1425" s="1" t="s">
        <v>244</v>
      </c>
      <c r="F1425" s="1"/>
      <c r="G1425" s="2" t="s">
        <v>245</v>
      </c>
      <c r="H1425" s="5">
        <v>2.0</v>
      </c>
      <c r="I1425" s="4" t="s">
        <v>5067</v>
      </c>
      <c r="J1425" s="2" t="s">
        <v>5068</v>
      </c>
      <c r="K1425" s="5">
        <v>1.0</v>
      </c>
      <c r="L1425" s="2" t="s">
        <v>248</v>
      </c>
      <c r="M1425" s="6" t="b">
        <v>1</v>
      </c>
      <c r="N1425" s="2" t="s">
        <v>249</v>
      </c>
      <c r="O1425" s="2" t="s">
        <v>250</v>
      </c>
      <c r="P1425" s="2" t="s">
        <v>49</v>
      </c>
      <c r="Q1425" s="2" t="s">
        <v>251</v>
      </c>
      <c r="R1425" s="2" t="s">
        <v>252</v>
      </c>
      <c r="S1425" s="5">
        <v>5.71715966E8</v>
      </c>
      <c r="T1425" s="2" t="s">
        <v>112</v>
      </c>
      <c r="U1425" s="2" t="s">
        <v>253</v>
      </c>
      <c r="V1425" s="2" t="s">
        <v>254</v>
      </c>
      <c r="W1425" s="2" t="s">
        <v>4654</v>
      </c>
      <c r="X1425" s="2" t="s">
        <v>256</v>
      </c>
      <c r="Y1425" s="2" t="s">
        <v>257</v>
      </c>
    </row>
    <row r="1426">
      <c r="A1426" s="1" t="b">
        <v>0</v>
      </c>
      <c r="B1426" s="1"/>
      <c r="C1426" s="1" t="s">
        <v>243</v>
      </c>
      <c r="D1426" s="1"/>
      <c r="E1426" s="1" t="s">
        <v>244</v>
      </c>
      <c r="F1426" s="1"/>
      <c r="G1426" s="2" t="s">
        <v>245</v>
      </c>
      <c r="H1426" s="5">
        <v>2.0</v>
      </c>
      <c r="I1426" s="4" t="s">
        <v>5069</v>
      </c>
      <c r="J1426" s="2" t="s">
        <v>5070</v>
      </c>
      <c r="K1426" s="5">
        <v>1.0</v>
      </c>
      <c r="L1426" s="2" t="s">
        <v>248</v>
      </c>
      <c r="M1426" s="6" t="b">
        <v>1</v>
      </c>
      <c r="N1426" s="2" t="s">
        <v>249</v>
      </c>
      <c r="O1426" s="2" t="s">
        <v>250</v>
      </c>
      <c r="P1426" s="2" t="s">
        <v>49</v>
      </c>
      <c r="Q1426" s="2" t="s">
        <v>251</v>
      </c>
      <c r="R1426" s="2" t="s">
        <v>252</v>
      </c>
      <c r="S1426" s="5">
        <v>5.92479953E8</v>
      </c>
      <c r="T1426" s="2" t="s">
        <v>112</v>
      </c>
      <c r="U1426" s="2" t="s">
        <v>253</v>
      </c>
      <c r="V1426" s="2" t="s">
        <v>254</v>
      </c>
      <c r="W1426" s="2" t="s">
        <v>4654</v>
      </c>
      <c r="X1426" s="2" t="s">
        <v>256</v>
      </c>
      <c r="Y1426" s="2" t="s">
        <v>257</v>
      </c>
    </row>
    <row r="1427">
      <c r="A1427" s="1" t="b">
        <v>0</v>
      </c>
      <c r="B1427" s="1"/>
      <c r="C1427" s="1" t="s">
        <v>243</v>
      </c>
      <c r="D1427" s="1"/>
      <c r="E1427" s="1" t="s">
        <v>244</v>
      </c>
      <c r="F1427" s="1"/>
      <c r="G1427" s="2" t="s">
        <v>245</v>
      </c>
      <c r="H1427" s="5">
        <v>2.0</v>
      </c>
      <c r="I1427" s="4" t="s">
        <v>5071</v>
      </c>
      <c r="J1427" s="2" t="s">
        <v>5072</v>
      </c>
      <c r="K1427" s="5">
        <v>1.0</v>
      </c>
      <c r="L1427" s="2" t="s">
        <v>248</v>
      </c>
      <c r="M1427" s="6" t="b">
        <v>1</v>
      </c>
      <c r="N1427" s="2" t="s">
        <v>249</v>
      </c>
      <c r="O1427" s="2" t="s">
        <v>250</v>
      </c>
      <c r="P1427" s="2" t="s">
        <v>49</v>
      </c>
      <c r="Q1427" s="2" t="s">
        <v>251</v>
      </c>
      <c r="R1427" s="2" t="s">
        <v>252</v>
      </c>
      <c r="S1427" s="5">
        <v>5.96907611E8</v>
      </c>
      <c r="T1427" s="2" t="s">
        <v>112</v>
      </c>
      <c r="U1427" s="2" t="s">
        <v>253</v>
      </c>
      <c r="V1427" s="2" t="s">
        <v>254</v>
      </c>
      <c r="W1427" s="2" t="s">
        <v>4654</v>
      </c>
      <c r="X1427" s="2" t="s">
        <v>256</v>
      </c>
      <c r="Y1427" s="2" t="s">
        <v>257</v>
      </c>
    </row>
    <row r="1428">
      <c r="A1428" s="1" t="b">
        <v>0</v>
      </c>
      <c r="B1428" s="1"/>
      <c r="C1428" s="1" t="s">
        <v>243</v>
      </c>
      <c r="D1428" s="1"/>
      <c r="E1428" s="1" t="s">
        <v>244</v>
      </c>
      <c r="F1428" s="1"/>
      <c r="G1428" s="2" t="s">
        <v>245</v>
      </c>
      <c r="H1428" s="5">
        <v>2.0</v>
      </c>
      <c r="I1428" s="4" t="s">
        <v>5073</v>
      </c>
      <c r="J1428" s="2" t="s">
        <v>5074</v>
      </c>
      <c r="K1428" s="5">
        <v>1.0</v>
      </c>
      <c r="L1428" s="2" t="s">
        <v>248</v>
      </c>
      <c r="M1428" s="6" t="b">
        <v>1</v>
      </c>
      <c r="N1428" s="2" t="s">
        <v>249</v>
      </c>
      <c r="O1428" s="2" t="s">
        <v>250</v>
      </c>
      <c r="P1428" s="2" t="s">
        <v>49</v>
      </c>
      <c r="Q1428" s="2" t="s">
        <v>251</v>
      </c>
      <c r="R1428" s="2" t="s">
        <v>252</v>
      </c>
      <c r="S1428" s="5">
        <v>6.85811622E8</v>
      </c>
      <c r="T1428" s="2" t="s">
        <v>112</v>
      </c>
      <c r="U1428" s="2" t="s">
        <v>253</v>
      </c>
      <c r="V1428" s="2" t="s">
        <v>254</v>
      </c>
      <c r="W1428" s="2" t="s">
        <v>4654</v>
      </c>
      <c r="X1428" s="2" t="s">
        <v>256</v>
      </c>
      <c r="Y1428" s="2" t="s">
        <v>257</v>
      </c>
    </row>
    <row r="1429">
      <c r="A1429" s="1" t="b">
        <v>0</v>
      </c>
      <c r="B1429" s="1"/>
      <c r="C1429" s="1" t="s">
        <v>243</v>
      </c>
      <c r="D1429" s="1"/>
      <c r="E1429" s="1" t="s">
        <v>244</v>
      </c>
      <c r="F1429" s="1"/>
      <c r="G1429" s="2" t="s">
        <v>245</v>
      </c>
      <c r="H1429" s="5">
        <v>2.0</v>
      </c>
      <c r="I1429" s="4" t="s">
        <v>5075</v>
      </c>
      <c r="J1429" s="2" t="s">
        <v>5076</v>
      </c>
      <c r="K1429" s="5">
        <v>1.0</v>
      </c>
      <c r="L1429" s="2" t="s">
        <v>248</v>
      </c>
      <c r="M1429" s="6" t="b">
        <v>1</v>
      </c>
      <c r="N1429" s="2" t="s">
        <v>249</v>
      </c>
      <c r="O1429" s="2" t="s">
        <v>250</v>
      </c>
      <c r="P1429" s="2" t="s">
        <v>49</v>
      </c>
      <c r="Q1429" s="2" t="s">
        <v>251</v>
      </c>
      <c r="R1429" s="2" t="s">
        <v>252</v>
      </c>
      <c r="S1429" s="5">
        <v>6.95505884E8</v>
      </c>
      <c r="T1429" s="2" t="s">
        <v>112</v>
      </c>
      <c r="U1429" s="2" t="s">
        <v>253</v>
      </c>
      <c r="V1429" s="2" t="s">
        <v>254</v>
      </c>
      <c r="W1429" s="2" t="s">
        <v>4654</v>
      </c>
      <c r="X1429" s="2" t="s">
        <v>256</v>
      </c>
      <c r="Y1429" s="2" t="s">
        <v>257</v>
      </c>
    </row>
    <row r="1430">
      <c r="A1430" s="1" t="b">
        <v>0</v>
      </c>
      <c r="B1430" s="1"/>
      <c r="C1430" s="1" t="s">
        <v>243</v>
      </c>
      <c r="D1430" s="1"/>
      <c r="E1430" s="1" t="s">
        <v>244</v>
      </c>
      <c r="F1430" s="1"/>
      <c r="G1430" s="2" t="s">
        <v>245</v>
      </c>
      <c r="H1430" s="5">
        <v>2.0</v>
      </c>
      <c r="I1430" s="4" t="s">
        <v>5077</v>
      </c>
      <c r="J1430" s="2" t="s">
        <v>5078</v>
      </c>
      <c r="K1430" s="5">
        <v>1.0</v>
      </c>
      <c r="L1430" s="2" t="s">
        <v>248</v>
      </c>
      <c r="M1430" s="6" t="b">
        <v>1</v>
      </c>
      <c r="N1430" s="2" t="s">
        <v>249</v>
      </c>
      <c r="O1430" s="2" t="s">
        <v>250</v>
      </c>
      <c r="P1430" s="2" t="s">
        <v>49</v>
      </c>
      <c r="Q1430" s="2" t="s">
        <v>251</v>
      </c>
      <c r="R1430" s="2" t="s">
        <v>252</v>
      </c>
      <c r="S1430" s="5">
        <v>7.32141043E8</v>
      </c>
      <c r="T1430" s="2" t="s">
        <v>112</v>
      </c>
      <c r="U1430" s="2" t="s">
        <v>253</v>
      </c>
      <c r="V1430" s="2" t="s">
        <v>254</v>
      </c>
      <c r="W1430" s="2" t="s">
        <v>4654</v>
      </c>
      <c r="X1430" s="2" t="s">
        <v>256</v>
      </c>
      <c r="Y1430" s="2" t="s">
        <v>257</v>
      </c>
    </row>
    <row r="1431">
      <c r="A1431" s="1" t="b">
        <v>0</v>
      </c>
      <c r="B1431" s="1"/>
      <c r="C1431" s="1" t="s">
        <v>243</v>
      </c>
      <c r="D1431" s="1"/>
      <c r="E1431" s="1" t="s">
        <v>244</v>
      </c>
      <c r="F1431" s="1"/>
      <c r="G1431" s="2" t="s">
        <v>245</v>
      </c>
      <c r="H1431" s="5">
        <v>2.0</v>
      </c>
      <c r="I1431" s="4" t="s">
        <v>5079</v>
      </c>
      <c r="J1431" s="2" t="s">
        <v>5080</v>
      </c>
      <c r="K1431" s="5">
        <v>1.0</v>
      </c>
      <c r="L1431" s="2" t="s">
        <v>248</v>
      </c>
      <c r="M1431" s="6" t="b">
        <v>1</v>
      </c>
      <c r="N1431" s="2" t="s">
        <v>249</v>
      </c>
      <c r="O1431" s="2" t="s">
        <v>250</v>
      </c>
      <c r="P1431" s="2" t="s">
        <v>49</v>
      </c>
      <c r="Q1431" s="2" t="s">
        <v>251</v>
      </c>
      <c r="R1431" s="2" t="s">
        <v>252</v>
      </c>
      <c r="S1431" s="5">
        <v>8.28754192E8</v>
      </c>
      <c r="T1431" s="2" t="s">
        <v>112</v>
      </c>
      <c r="U1431" s="2" t="s">
        <v>253</v>
      </c>
      <c r="V1431" s="2" t="s">
        <v>254</v>
      </c>
      <c r="W1431" s="2" t="s">
        <v>4654</v>
      </c>
      <c r="X1431" s="2" t="s">
        <v>256</v>
      </c>
      <c r="Y1431" s="2" t="s">
        <v>257</v>
      </c>
    </row>
    <row r="1432">
      <c r="A1432" s="1" t="b">
        <v>0</v>
      </c>
      <c r="B1432" s="1"/>
      <c r="C1432" s="1" t="s">
        <v>243</v>
      </c>
      <c r="D1432" s="1"/>
      <c r="E1432" s="1" t="s">
        <v>244</v>
      </c>
      <c r="F1432" s="1"/>
      <c r="G1432" s="2" t="s">
        <v>245</v>
      </c>
      <c r="H1432" s="5">
        <v>2.0</v>
      </c>
      <c r="I1432" s="4" t="s">
        <v>5081</v>
      </c>
      <c r="J1432" s="2" t="s">
        <v>5082</v>
      </c>
      <c r="K1432" s="5">
        <v>1.0</v>
      </c>
      <c r="L1432" s="2" t="s">
        <v>248</v>
      </c>
      <c r="M1432" s="6" t="b">
        <v>1</v>
      </c>
      <c r="N1432" s="2" t="s">
        <v>249</v>
      </c>
      <c r="O1432" s="2" t="s">
        <v>250</v>
      </c>
      <c r="P1432" s="2" t="s">
        <v>49</v>
      </c>
      <c r="Q1432" s="2" t="s">
        <v>251</v>
      </c>
      <c r="R1432" s="2" t="s">
        <v>252</v>
      </c>
      <c r="S1432" s="5">
        <v>8.28758585E8</v>
      </c>
      <c r="T1432" s="2" t="s">
        <v>112</v>
      </c>
      <c r="U1432" s="2" t="s">
        <v>253</v>
      </c>
      <c r="V1432" s="2" t="s">
        <v>254</v>
      </c>
      <c r="W1432" s="2" t="s">
        <v>4654</v>
      </c>
      <c r="X1432" s="2" t="s">
        <v>256</v>
      </c>
      <c r="Y1432" s="2" t="s">
        <v>257</v>
      </c>
    </row>
    <row r="1433">
      <c r="A1433" s="1" t="b">
        <v>0</v>
      </c>
      <c r="B1433" s="1"/>
      <c r="C1433" s="1" t="s">
        <v>243</v>
      </c>
      <c r="D1433" s="1"/>
      <c r="E1433" s="1" t="s">
        <v>244</v>
      </c>
      <c r="F1433" s="1"/>
      <c r="G1433" s="2" t="s">
        <v>245</v>
      </c>
      <c r="H1433" s="5">
        <v>2.0</v>
      </c>
      <c r="I1433" s="4" t="s">
        <v>5083</v>
      </c>
      <c r="J1433" s="2" t="s">
        <v>5084</v>
      </c>
      <c r="K1433" s="5">
        <v>1.0</v>
      </c>
      <c r="L1433" s="2" t="s">
        <v>248</v>
      </c>
      <c r="M1433" s="6" t="b">
        <v>1</v>
      </c>
      <c r="N1433" s="2" t="s">
        <v>249</v>
      </c>
      <c r="O1433" s="2" t="s">
        <v>250</v>
      </c>
      <c r="P1433" s="2" t="s">
        <v>49</v>
      </c>
      <c r="Q1433" s="2" t="s">
        <v>251</v>
      </c>
      <c r="R1433" s="2" t="s">
        <v>252</v>
      </c>
      <c r="S1433" s="5">
        <v>8.32639358E8</v>
      </c>
      <c r="T1433" s="2" t="s">
        <v>112</v>
      </c>
      <c r="U1433" s="2" t="s">
        <v>253</v>
      </c>
      <c r="V1433" s="2" t="s">
        <v>254</v>
      </c>
      <c r="W1433" s="2" t="s">
        <v>4654</v>
      </c>
      <c r="X1433" s="2" t="s">
        <v>256</v>
      </c>
      <c r="Y1433" s="2" t="s">
        <v>257</v>
      </c>
    </row>
    <row r="1434">
      <c r="A1434" s="1" t="b">
        <v>0</v>
      </c>
      <c r="B1434" s="1"/>
      <c r="C1434" s="1" t="s">
        <v>243</v>
      </c>
      <c r="D1434" s="1"/>
      <c r="E1434" s="1" t="s">
        <v>244</v>
      </c>
      <c r="F1434" s="1"/>
      <c r="G1434" s="2" t="s">
        <v>245</v>
      </c>
      <c r="H1434" s="5">
        <v>2.0</v>
      </c>
      <c r="I1434" s="4" t="s">
        <v>5085</v>
      </c>
      <c r="J1434" s="2" t="s">
        <v>5086</v>
      </c>
      <c r="K1434" s="5">
        <v>1.0</v>
      </c>
      <c r="L1434" s="2" t="s">
        <v>248</v>
      </c>
      <c r="M1434" s="6" t="b">
        <v>1</v>
      </c>
      <c r="N1434" s="2" t="s">
        <v>249</v>
      </c>
      <c r="O1434" s="2" t="s">
        <v>250</v>
      </c>
      <c r="P1434" s="2" t="s">
        <v>49</v>
      </c>
      <c r="Q1434" s="2" t="s">
        <v>251</v>
      </c>
      <c r="R1434" s="2" t="s">
        <v>252</v>
      </c>
      <c r="S1434" s="5">
        <v>8.39221899E8</v>
      </c>
      <c r="T1434" s="2" t="s">
        <v>112</v>
      </c>
      <c r="U1434" s="2" t="s">
        <v>253</v>
      </c>
      <c r="V1434" s="2" t="s">
        <v>254</v>
      </c>
      <c r="W1434" s="2" t="s">
        <v>4654</v>
      </c>
      <c r="X1434" s="2" t="s">
        <v>256</v>
      </c>
      <c r="Y1434" s="2" t="s">
        <v>257</v>
      </c>
    </row>
    <row r="1435">
      <c r="A1435" s="1" t="b">
        <v>0</v>
      </c>
      <c r="B1435" s="1"/>
      <c r="C1435" s="1" t="s">
        <v>243</v>
      </c>
      <c r="D1435" s="1"/>
      <c r="E1435" s="1" t="s">
        <v>244</v>
      </c>
      <c r="F1435" s="1"/>
      <c r="G1435" s="2" t="s">
        <v>245</v>
      </c>
      <c r="H1435" s="5">
        <v>2.0</v>
      </c>
      <c r="I1435" s="4" t="s">
        <v>5087</v>
      </c>
      <c r="J1435" s="2" t="s">
        <v>5088</v>
      </c>
      <c r="K1435" s="5">
        <v>1.0</v>
      </c>
      <c r="L1435" s="2" t="s">
        <v>248</v>
      </c>
      <c r="M1435" s="6" t="b">
        <v>1</v>
      </c>
      <c r="N1435" s="2" t="s">
        <v>249</v>
      </c>
      <c r="O1435" s="2" t="s">
        <v>250</v>
      </c>
      <c r="P1435" s="2" t="s">
        <v>49</v>
      </c>
      <c r="Q1435" s="2" t="s">
        <v>251</v>
      </c>
      <c r="R1435" s="2" t="s">
        <v>252</v>
      </c>
      <c r="S1435" s="5">
        <v>8.3922246E8</v>
      </c>
      <c r="T1435" s="2" t="s">
        <v>112</v>
      </c>
      <c r="U1435" s="2" t="s">
        <v>253</v>
      </c>
      <c r="V1435" s="2" t="s">
        <v>254</v>
      </c>
      <c r="W1435" s="2" t="s">
        <v>4654</v>
      </c>
      <c r="X1435" s="2" t="s">
        <v>256</v>
      </c>
      <c r="Y1435" s="2" t="s">
        <v>257</v>
      </c>
    </row>
    <row r="1436">
      <c r="A1436" s="1" t="b">
        <v>0</v>
      </c>
      <c r="B1436" s="1"/>
      <c r="C1436" s="1" t="s">
        <v>243</v>
      </c>
      <c r="D1436" s="1"/>
      <c r="E1436" s="1" t="s">
        <v>244</v>
      </c>
      <c r="F1436" s="1"/>
      <c r="G1436" s="2" t="s">
        <v>245</v>
      </c>
      <c r="H1436" s="5">
        <v>2.0</v>
      </c>
      <c r="I1436" s="4" t="s">
        <v>5089</v>
      </c>
      <c r="J1436" s="2" t="s">
        <v>5090</v>
      </c>
      <c r="K1436" s="5">
        <v>1.0</v>
      </c>
      <c r="L1436" s="2" t="s">
        <v>248</v>
      </c>
      <c r="M1436" s="6" t="b">
        <v>1</v>
      </c>
      <c r="N1436" s="2" t="s">
        <v>249</v>
      </c>
      <c r="O1436" s="2" t="s">
        <v>250</v>
      </c>
      <c r="P1436" s="2" t="s">
        <v>49</v>
      </c>
      <c r="Q1436" s="2" t="s">
        <v>251</v>
      </c>
      <c r="R1436" s="2" t="s">
        <v>252</v>
      </c>
      <c r="S1436" s="5">
        <v>8.4862914E8</v>
      </c>
      <c r="T1436" s="2" t="s">
        <v>112</v>
      </c>
      <c r="U1436" s="2" t="s">
        <v>253</v>
      </c>
      <c r="V1436" s="2" t="s">
        <v>254</v>
      </c>
      <c r="W1436" s="2" t="s">
        <v>4654</v>
      </c>
      <c r="X1436" s="2" t="s">
        <v>256</v>
      </c>
      <c r="Y1436" s="2" t="s">
        <v>257</v>
      </c>
    </row>
    <row r="1437">
      <c r="A1437" s="1" t="b">
        <v>0</v>
      </c>
      <c r="B1437" s="1"/>
      <c r="C1437" s="1" t="s">
        <v>243</v>
      </c>
      <c r="D1437" s="1"/>
      <c r="E1437" s="1" t="s">
        <v>244</v>
      </c>
      <c r="F1437" s="1"/>
      <c r="G1437" s="2" t="s">
        <v>245</v>
      </c>
      <c r="H1437" s="5">
        <v>2.0</v>
      </c>
      <c r="I1437" s="4" t="s">
        <v>5091</v>
      </c>
      <c r="J1437" s="2" t="s">
        <v>5092</v>
      </c>
      <c r="K1437" s="5">
        <v>1.0</v>
      </c>
      <c r="L1437" s="2" t="s">
        <v>248</v>
      </c>
      <c r="M1437" s="6" t="b">
        <v>1</v>
      </c>
      <c r="N1437" s="2" t="s">
        <v>249</v>
      </c>
      <c r="O1437" s="2" t="s">
        <v>250</v>
      </c>
      <c r="P1437" s="2" t="s">
        <v>49</v>
      </c>
      <c r="Q1437" s="2" t="s">
        <v>251</v>
      </c>
      <c r="R1437" s="2" t="s">
        <v>252</v>
      </c>
      <c r="S1437" s="5">
        <v>8.48672037E8</v>
      </c>
      <c r="T1437" s="2" t="s">
        <v>112</v>
      </c>
      <c r="U1437" s="2" t="s">
        <v>253</v>
      </c>
      <c r="V1437" s="2" t="s">
        <v>254</v>
      </c>
      <c r="W1437" s="2" t="s">
        <v>4654</v>
      </c>
      <c r="X1437" s="2" t="s">
        <v>256</v>
      </c>
      <c r="Y1437" s="2" t="s">
        <v>257</v>
      </c>
    </row>
    <row r="1438">
      <c r="A1438" s="1" t="b">
        <v>0</v>
      </c>
      <c r="B1438" s="1"/>
      <c r="C1438" s="1" t="s">
        <v>243</v>
      </c>
      <c r="D1438" s="1"/>
      <c r="E1438" s="1" t="s">
        <v>244</v>
      </c>
      <c r="F1438" s="1"/>
      <c r="G1438" s="2" t="s">
        <v>245</v>
      </c>
      <c r="H1438" s="5">
        <v>2.0</v>
      </c>
      <c r="I1438" s="4" t="s">
        <v>5093</v>
      </c>
      <c r="J1438" s="2" t="s">
        <v>5094</v>
      </c>
      <c r="K1438" s="5">
        <v>1.0</v>
      </c>
      <c r="L1438" s="2" t="s">
        <v>248</v>
      </c>
      <c r="M1438" s="6" t="b">
        <v>1</v>
      </c>
      <c r="N1438" s="2" t="s">
        <v>249</v>
      </c>
      <c r="O1438" s="2" t="s">
        <v>250</v>
      </c>
      <c r="P1438" s="2" t="s">
        <v>49</v>
      </c>
      <c r="Q1438" s="2" t="s">
        <v>251</v>
      </c>
      <c r="R1438" s="2" t="s">
        <v>252</v>
      </c>
      <c r="S1438" s="5">
        <v>8.93503755E8</v>
      </c>
      <c r="T1438" s="2" t="s">
        <v>112</v>
      </c>
      <c r="U1438" s="2" t="s">
        <v>253</v>
      </c>
      <c r="V1438" s="2" t="s">
        <v>254</v>
      </c>
      <c r="W1438" s="2" t="s">
        <v>4654</v>
      </c>
      <c r="X1438" s="2" t="s">
        <v>256</v>
      </c>
      <c r="Y1438" s="2" t="s">
        <v>257</v>
      </c>
    </row>
    <row r="1439">
      <c r="A1439" s="1" t="b">
        <v>0</v>
      </c>
      <c r="B1439" s="1"/>
      <c r="C1439" s="1" t="s">
        <v>243</v>
      </c>
      <c r="D1439" s="1"/>
      <c r="E1439" s="1" t="s">
        <v>244</v>
      </c>
      <c r="F1439" s="1"/>
      <c r="G1439" s="2" t="s">
        <v>245</v>
      </c>
      <c r="H1439" s="5">
        <v>2.0</v>
      </c>
      <c r="I1439" s="4" t="s">
        <v>5095</v>
      </c>
      <c r="J1439" s="2" t="s">
        <v>5096</v>
      </c>
      <c r="K1439" s="5">
        <v>1.0</v>
      </c>
      <c r="L1439" s="2" t="s">
        <v>248</v>
      </c>
      <c r="M1439" s="6" t="b">
        <v>1</v>
      </c>
      <c r="N1439" s="2" t="s">
        <v>249</v>
      </c>
      <c r="O1439" s="2" t="s">
        <v>250</v>
      </c>
      <c r="P1439" s="2" t="s">
        <v>49</v>
      </c>
      <c r="Q1439" s="2" t="s">
        <v>251</v>
      </c>
      <c r="R1439" s="2" t="s">
        <v>252</v>
      </c>
      <c r="S1439" s="5">
        <v>8.94610619E8</v>
      </c>
      <c r="T1439" s="2" t="s">
        <v>112</v>
      </c>
      <c r="U1439" s="2" t="s">
        <v>253</v>
      </c>
      <c r="V1439" s="2" t="s">
        <v>254</v>
      </c>
      <c r="W1439" s="2" t="s">
        <v>4654</v>
      </c>
      <c r="X1439" s="2" t="s">
        <v>256</v>
      </c>
      <c r="Y1439" s="2" t="s">
        <v>257</v>
      </c>
    </row>
    <row r="1440">
      <c r="A1440" s="1" t="b">
        <v>0</v>
      </c>
      <c r="B1440" s="1"/>
      <c r="C1440" s="1" t="s">
        <v>243</v>
      </c>
      <c r="D1440" s="1"/>
      <c r="E1440" s="1" t="s">
        <v>244</v>
      </c>
      <c r="F1440" s="1"/>
      <c r="G1440" s="2" t="s">
        <v>245</v>
      </c>
      <c r="H1440" s="5">
        <v>2.0</v>
      </c>
      <c r="I1440" s="4" t="s">
        <v>5097</v>
      </c>
      <c r="J1440" s="2" t="s">
        <v>5098</v>
      </c>
      <c r="K1440" s="5">
        <v>1.0</v>
      </c>
      <c r="L1440" s="2" t="s">
        <v>248</v>
      </c>
      <c r="M1440" s="6" t="b">
        <v>1</v>
      </c>
      <c r="N1440" s="2" t="s">
        <v>249</v>
      </c>
      <c r="O1440" s="2" t="s">
        <v>250</v>
      </c>
      <c r="P1440" s="2" t="s">
        <v>49</v>
      </c>
      <c r="Q1440" s="2" t="s">
        <v>251</v>
      </c>
      <c r="R1440" s="2" t="s">
        <v>252</v>
      </c>
      <c r="S1440" s="5">
        <v>9.32161443E8</v>
      </c>
      <c r="T1440" s="2" t="s">
        <v>112</v>
      </c>
      <c r="U1440" s="2" t="s">
        <v>253</v>
      </c>
      <c r="V1440" s="2" t="s">
        <v>254</v>
      </c>
      <c r="W1440" s="2" t="s">
        <v>4654</v>
      </c>
      <c r="X1440" s="2" t="s">
        <v>256</v>
      </c>
      <c r="Y1440" s="2" t="s">
        <v>257</v>
      </c>
    </row>
    <row r="1441">
      <c r="A1441" s="1" t="b">
        <v>0</v>
      </c>
      <c r="B1441" s="1"/>
      <c r="C1441" s="1" t="s">
        <v>243</v>
      </c>
      <c r="D1441" s="1"/>
      <c r="E1441" s="1" t="s">
        <v>244</v>
      </c>
      <c r="F1441" s="1"/>
      <c r="G1441" s="2" t="s">
        <v>245</v>
      </c>
      <c r="H1441" s="5">
        <v>2.0</v>
      </c>
      <c r="I1441" s="4" t="s">
        <v>5099</v>
      </c>
      <c r="J1441" s="2" t="s">
        <v>5100</v>
      </c>
      <c r="K1441" s="5">
        <v>2.0</v>
      </c>
      <c r="L1441" s="2" t="s">
        <v>248</v>
      </c>
      <c r="M1441" s="6" t="b">
        <v>1</v>
      </c>
      <c r="N1441" s="2" t="s">
        <v>2106</v>
      </c>
      <c r="O1441" s="2" t="s">
        <v>263</v>
      </c>
      <c r="P1441" s="2" t="s">
        <v>49</v>
      </c>
      <c r="Q1441" s="2" t="s">
        <v>251</v>
      </c>
      <c r="R1441" s="2" t="s">
        <v>252</v>
      </c>
      <c r="S1441" s="5">
        <v>1.058768573E9</v>
      </c>
      <c r="T1441" s="7"/>
      <c r="U1441" s="2" t="s">
        <v>253</v>
      </c>
      <c r="V1441" s="2" t="s">
        <v>244</v>
      </c>
      <c r="W1441" s="2" t="s">
        <v>4654</v>
      </c>
      <c r="X1441" s="2" t="s">
        <v>5101</v>
      </c>
      <c r="Y1441" s="2" t="s">
        <v>265</v>
      </c>
    </row>
    <row r="1442">
      <c r="A1442" s="1" t="b">
        <v>0</v>
      </c>
      <c r="B1442" s="1"/>
      <c r="C1442" s="1" t="s">
        <v>243</v>
      </c>
      <c r="D1442" s="1"/>
      <c r="E1442" s="1" t="s">
        <v>244</v>
      </c>
      <c r="F1442" s="1"/>
      <c r="G1442" s="2" t="s">
        <v>245</v>
      </c>
      <c r="H1442" s="5">
        <v>2.0</v>
      </c>
      <c r="I1442" s="4" t="s">
        <v>5102</v>
      </c>
      <c r="J1442" s="2" t="s">
        <v>5103</v>
      </c>
      <c r="K1442" s="5">
        <v>2.0</v>
      </c>
      <c r="L1442" s="2" t="s">
        <v>248</v>
      </c>
      <c r="M1442" s="6" t="b">
        <v>1</v>
      </c>
      <c r="N1442" s="2" t="s">
        <v>2106</v>
      </c>
      <c r="O1442" s="2" t="s">
        <v>263</v>
      </c>
      <c r="P1442" s="2" t="s">
        <v>49</v>
      </c>
      <c r="Q1442" s="2" t="s">
        <v>251</v>
      </c>
      <c r="R1442" s="2" t="s">
        <v>252</v>
      </c>
      <c r="S1442" s="5">
        <v>5.39733464E8</v>
      </c>
      <c r="T1442" s="7"/>
      <c r="U1442" s="2" t="s">
        <v>253</v>
      </c>
      <c r="V1442" s="2" t="s">
        <v>244</v>
      </c>
      <c r="W1442" s="2" t="s">
        <v>4654</v>
      </c>
      <c r="X1442" s="2" t="s">
        <v>5104</v>
      </c>
      <c r="Y1442" s="2" t="s">
        <v>265</v>
      </c>
    </row>
    <row r="1443">
      <c r="A1443" s="1" t="b">
        <v>0</v>
      </c>
      <c r="B1443" s="1"/>
      <c r="C1443" s="1" t="s">
        <v>243</v>
      </c>
      <c r="D1443" s="1"/>
      <c r="E1443" s="1" t="s">
        <v>244</v>
      </c>
      <c r="F1443" s="1"/>
      <c r="G1443" s="2" t="s">
        <v>245</v>
      </c>
      <c r="H1443" s="5">
        <v>2.0</v>
      </c>
      <c r="I1443" s="4" t="s">
        <v>5105</v>
      </c>
      <c r="J1443" s="2" t="s">
        <v>5106</v>
      </c>
      <c r="K1443" s="5">
        <v>2.0</v>
      </c>
      <c r="L1443" s="2" t="s">
        <v>248</v>
      </c>
      <c r="M1443" s="6" t="b">
        <v>1</v>
      </c>
      <c r="N1443" s="2" t="s">
        <v>2106</v>
      </c>
      <c r="O1443" s="2" t="s">
        <v>263</v>
      </c>
      <c r="P1443" s="2" t="s">
        <v>49</v>
      </c>
      <c r="Q1443" s="2" t="s">
        <v>251</v>
      </c>
      <c r="R1443" s="2" t="s">
        <v>252</v>
      </c>
      <c r="S1443" s="5">
        <v>5.39736925E8</v>
      </c>
      <c r="T1443" s="7"/>
      <c r="U1443" s="2" t="s">
        <v>253</v>
      </c>
      <c r="V1443" s="2" t="s">
        <v>244</v>
      </c>
      <c r="W1443" s="2" t="s">
        <v>4654</v>
      </c>
      <c r="X1443" s="2" t="s">
        <v>5107</v>
      </c>
      <c r="Y1443" s="2" t="s">
        <v>265</v>
      </c>
    </row>
    <row r="1444">
      <c r="A1444" s="1" t="b">
        <v>0</v>
      </c>
      <c r="B1444" s="1"/>
      <c r="C1444" s="1" t="s">
        <v>243</v>
      </c>
      <c r="D1444" s="1"/>
      <c r="E1444" s="1" t="s">
        <v>244</v>
      </c>
      <c r="F1444" s="1"/>
      <c r="G1444" s="2" t="s">
        <v>245</v>
      </c>
      <c r="H1444" s="5">
        <v>2.0</v>
      </c>
      <c r="I1444" s="4" t="s">
        <v>5108</v>
      </c>
      <c r="J1444" s="2" t="s">
        <v>5109</v>
      </c>
      <c r="K1444" s="5">
        <v>2.0</v>
      </c>
      <c r="L1444" s="2" t="s">
        <v>248</v>
      </c>
      <c r="M1444" s="6" t="b">
        <v>1</v>
      </c>
      <c r="N1444" s="2" t="s">
        <v>2106</v>
      </c>
      <c r="O1444" s="2" t="s">
        <v>263</v>
      </c>
      <c r="P1444" s="2" t="s">
        <v>49</v>
      </c>
      <c r="Q1444" s="2" t="s">
        <v>251</v>
      </c>
      <c r="R1444" s="2" t="s">
        <v>252</v>
      </c>
      <c r="S1444" s="5">
        <v>5.39736965E8</v>
      </c>
      <c r="T1444" s="7"/>
      <c r="U1444" s="2" t="s">
        <v>253</v>
      </c>
      <c r="V1444" s="2" t="s">
        <v>244</v>
      </c>
      <c r="W1444" s="2" t="s">
        <v>4654</v>
      </c>
      <c r="X1444" s="2" t="s">
        <v>5110</v>
      </c>
      <c r="Y1444" s="2" t="s">
        <v>265</v>
      </c>
    </row>
    <row r="1445">
      <c r="A1445" s="1" t="b">
        <v>0</v>
      </c>
      <c r="B1445" s="1"/>
      <c r="C1445" s="1" t="s">
        <v>243</v>
      </c>
      <c r="D1445" s="1"/>
      <c r="E1445" s="1" t="s">
        <v>244</v>
      </c>
      <c r="F1445" s="1"/>
      <c r="G1445" s="2" t="s">
        <v>245</v>
      </c>
      <c r="H1445" s="5">
        <v>2.0</v>
      </c>
      <c r="I1445" s="4" t="s">
        <v>5111</v>
      </c>
      <c r="J1445" s="2" t="s">
        <v>5112</v>
      </c>
      <c r="K1445" s="5">
        <v>2.0</v>
      </c>
      <c r="L1445" s="2" t="s">
        <v>248</v>
      </c>
      <c r="M1445" s="6" t="b">
        <v>1</v>
      </c>
      <c r="N1445" s="2" t="s">
        <v>2106</v>
      </c>
      <c r="O1445" s="2" t="s">
        <v>263</v>
      </c>
      <c r="P1445" s="2" t="s">
        <v>49</v>
      </c>
      <c r="Q1445" s="2" t="s">
        <v>251</v>
      </c>
      <c r="R1445" s="2" t="s">
        <v>252</v>
      </c>
      <c r="S1445" s="5">
        <v>5.39736968E8</v>
      </c>
      <c r="T1445" s="7"/>
      <c r="U1445" s="2" t="s">
        <v>253</v>
      </c>
      <c r="V1445" s="2" t="s">
        <v>244</v>
      </c>
      <c r="W1445" s="2" t="s">
        <v>4654</v>
      </c>
      <c r="X1445" s="2" t="s">
        <v>5113</v>
      </c>
      <c r="Y1445" s="2" t="s">
        <v>265</v>
      </c>
    </row>
    <row r="1446">
      <c r="A1446" s="1" t="b">
        <v>0</v>
      </c>
      <c r="B1446" s="1"/>
      <c r="C1446" s="1" t="s">
        <v>243</v>
      </c>
      <c r="D1446" s="1"/>
      <c r="E1446" s="1" t="s">
        <v>244</v>
      </c>
      <c r="F1446" s="1"/>
      <c r="G1446" s="2" t="s">
        <v>245</v>
      </c>
      <c r="H1446" s="5">
        <v>2.0</v>
      </c>
      <c r="I1446" s="4" t="s">
        <v>5114</v>
      </c>
      <c r="J1446" s="2" t="s">
        <v>5115</v>
      </c>
      <c r="K1446" s="5">
        <v>2.0</v>
      </c>
      <c r="L1446" s="2" t="s">
        <v>248</v>
      </c>
      <c r="M1446" s="6" t="b">
        <v>1</v>
      </c>
      <c r="N1446" s="2" t="s">
        <v>2106</v>
      </c>
      <c r="O1446" s="2" t="s">
        <v>263</v>
      </c>
      <c r="P1446" s="2" t="s">
        <v>49</v>
      </c>
      <c r="Q1446" s="2" t="s">
        <v>251</v>
      </c>
      <c r="R1446" s="2" t="s">
        <v>252</v>
      </c>
      <c r="S1446" s="5">
        <v>5.4225024E8</v>
      </c>
      <c r="T1446" s="7"/>
      <c r="U1446" s="2" t="s">
        <v>253</v>
      </c>
      <c r="V1446" s="2" t="s">
        <v>244</v>
      </c>
      <c r="W1446" s="2" t="s">
        <v>4654</v>
      </c>
      <c r="X1446" s="2" t="s">
        <v>5116</v>
      </c>
      <c r="Y1446" s="2" t="s">
        <v>265</v>
      </c>
    </row>
    <row r="1447">
      <c r="A1447" s="1" t="b">
        <v>0</v>
      </c>
      <c r="B1447" s="1"/>
      <c r="C1447" s="1" t="s">
        <v>243</v>
      </c>
      <c r="D1447" s="1"/>
      <c r="E1447" s="1" t="s">
        <v>244</v>
      </c>
      <c r="F1447" s="1"/>
      <c r="G1447" s="2" t="s">
        <v>245</v>
      </c>
      <c r="H1447" s="5">
        <v>2.0</v>
      </c>
      <c r="I1447" s="4" t="s">
        <v>5117</v>
      </c>
      <c r="J1447" s="2" t="s">
        <v>5118</v>
      </c>
      <c r="K1447" s="5">
        <v>2.0</v>
      </c>
      <c r="L1447" s="2" t="s">
        <v>248</v>
      </c>
      <c r="M1447" s="6" t="b">
        <v>1</v>
      </c>
      <c r="N1447" s="2" t="s">
        <v>2106</v>
      </c>
      <c r="O1447" s="2" t="s">
        <v>263</v>
      </c>
      <c r="P1447" s="2" t="s">
        <v>49</v>
      </c>
      <c r="Q1447" s="2" t="s">
        <v>251</v>
      </c>
      <c r="R1447" s="2" t="s">
        <v>252</v>
      </c>
      <c r="S1447" s="5">
        <v>5.75810065E8</v>
      </c>
      <c r="T1447" s="7"/>
      <c r="U1447" s="2" t="s">
        <v>253</v>
      </c>
      <c r="V1447" s="2" t="s">
        <v>244</v>
      </c>
      <c r="W1447" s="2" t="s">
        <v>4654</v>
      </c>
      <c r="X1447" s="2" t="s">
        <v>5119</v>
      </c>
      <c r="Y1447" s="2" t="s">
        <v>265</v>
      </c>
    </row>
    <row r="1448">
      <c r="A1448" s="1" t="b">
        <v>0</v>
      </c>
      <c r="B1448" s="1"/>
      <c r="C1448" s="1" t="s">
        <v>243</v>
      </c>
      <c r="D1448" s="1"/>
      <c r="E1448" s="1" t="s">
        <v>244</v>
      </c>
      <c r="F1448" s="1"/>
      <c r="G1448" s="2" t="s">
        <v>245</v>
      </c>
      <c r="H1448" s="5">
        <v>2.0</v>
      </c>
      <c r="I1448" s="4" t="s">
        <v>5120</v>
      </c>
      <c r="J1448" s="2" t="s">
        <v>5121</v>
      </c>
      <c r="K1448" s="5">
        <v>2.0</v>
      </c>
      <c r="L1448" s="2" t="s">
        <v>248</v>
      </c>
      <c r="M1448" s="6" t="b">
        <v>1</v>
      </c>
      <c r="N1448" s="2" t="s">
        <v>2106</v>
      </c>
      <c r="O1448" s="2" t="s">
        <v>263</v>
      </c>
      <c r="P1448" s="2" t="s">
        <v>49</v>
      </c>
      <c r="Q1448" s="2" t="s">
        <v>251</v>
      </c>
      <c r="R1448" s="2" t="s">
        <v>252</v>
      </c>
      <c r="S1448" s="5">
        <v>8.19185246E8</v>
      </c>
      <c r="T1448" s="2" t="s">
        <v>293</v>
      </c>
      <c r="U1448" s="2" t="s">
        <v>253</v>
      </c>
      <c r="V1448" s="2" t="s">
        <v>244</v>
      </c>
      <c r="W1448" s="2" t="s">
        <v>4654</v>
      </c>
      <c r="X1448" s="2" t="s">
        <v>5122</v>
      </c>
      <c r="Y1448" s="2" t="s">
        <v>265</v>
      </c>
    </row>
    <row r="1449">
      <c r="A1449" s="1" t="b">
        <v>0</v>
      </c>
      <c r="B1449" s="1"/>
      <c r="C1449" s="1" t="s">
        <v>243</v>
      </c>
      <c r="D1449" s="1"/>
      <c r="E1449" s="1" t="s">
        <v>244</v>
      </c>
      <c r="F1449" s="1"/>
      <c r="G1449" s="2" t="s">
        <v>245</v>
      </c>
      <c r="H1449" s="5">
        <v>2.0</v>
      </c>
      <c r="I1449" s="4" t="s">
        <v>5123</v>
      </c>
      <c r="J1449" s="2" t="s">
        <v>5124</v>
      </c>
      <c r="K1449" s="5">
        <v>2.0</v>
      </c>
      <c r="L1449" s="2" t="s">
        <v>248</v>
      </c>
      <c r="M1449" s="6" t="b">
        <v>1</v>
      </c>
      <c r="N1449" s="2" t="s">
        <v>2106</v>
      </c>
      <c r="O1449" s="2" t="s">
        <v>263</v>
      </c>
      <c r="P1449" s="2" t="s">
        <v>49</v>
      </c>
      <c r="Q1449" s="2" t="s">
        <v>251</v>
      </c>
      <c r="R1449" s="2" t="s">
        <v>252</v>
      </c>
      <c r="S1449" s="5">
        <v>8.19194697E8</v>
      </c>
      <c r="T1449" s="2" t="s">
        <v>293</v>
      </c>
      <c r="U1449" s="2" t="s">
        <v>253</v>
      </c>
      <c r="V1449" s="2" t="s">
        <v>244</v>
      </c>
      <c r="W1449" s="2" t="s">
        <v>4654</v>
      </c>
      <c r="X1449" s="2" t="s">
        <v>5125</v>
      </c>
      <c r="Y1449" s="2" t="s">
        <v>265</v>
      </c>
    </row>
    <row r="1450">
      <c r="A1450" s="1" t="b">
        <v>0</v>
      </c>
      <c r="B1450" s="1"/>
      <c r="C1450" s="1" t="s">
        <v>243</v>
      </c>
      <c r="D1450" s="1"/>
      <c r="E1450" s="1" t="s">
        <v>244</v>
      </c>
      <c r="F1450" s="1"/>
      <c r="G1450" s="2" t="s">
        <v>245</v>
      </c>
      <c r="H1450" s="5">
        <v>2.0</v>
      </c>
      <c r="I1450" s="4" t="s">
        <v>5126</v>
      </c>
      <c r="J1450" s="2" t="s">
        <v>5127</v>
      </c>
      <c r="K1450" s="5">
        <v>2.0</v>
      </c>
      <c r="L1450" s="2" t="s">
        <v>248</v>
      </c>
      <c r="M1450" s="6" t="b">
        <v>1</v>
      </c>
      <c r="N1450" s="2" t="s">
        <v>2106</v>
      </c>
      <c r="O1450" s="2" t="s">
        <v>263</v>
      </c>
      <c r="P1450" s="2" t="s">
        <v>49</v>
      </c>
      <c r="Q1450" s="2" t="s">
        <v>251</v>
      </c>
      <c r="R1450" s="2" t="s">
        <v>252</v>
      </c>
      <c r="S1450" s="5">
        <v>8.19200626E8</v>
      </c>
      <c r="T1450" s="2" t="s">
        <v>293</v>
      </c>
      <c r="U1450" s="2" t="s">
        <v>253</v>
      </c>
      <c r="V1450" s="2" t="s">
        <v>244</v>
      </c>
      <c r="W1450" s="2" t="s">
        <v>4654</v>
      </c>
      <c r="X1450" s="2" t="s">
        <v>5128</v>
      </c>
      <c r="Y1450" s="2" t="s">
        <v>265</v>
      </c>
    </row>
    <row r="1451">
      <c r="A1451" s="1" t="b">
        <v>0</v>
      </c>
      <c r="B1451" s="1"/>
      <c r="C1451" s="1" t="s">
        <v>243</v>
      </c>
      <c r="D1451" s="1"/>
      <c r="E1451" s="1" t="s">
        <v>244</v>
      </c>
      <c r="F1451" s="1"/>
      <c r="G1451" s="2" t="s">
        <v>245</v>
      </c>
      <c r="H1451" s="5">
        <v>2.0</v>
      </c>
      <c r="I1451" s="4" t="s">
        <v>5129</v>
      </c>
      <c r="J1451" s="2" t="s">
        <v>5130</v>
      </c>
      <c r="K1451" s="5">
        <v>2.0</v>
      </c>
      <c r="L1451" s="2" t="s">
        <v>248</v>
      </c>
      <c r="M1451" s="6" t="b">
        <v>1</v>
      </c>
      <c r="N1451" s="2" t="s">
        <v>2106</v>
      </c>
      <c r="O1451" s="2" t="s">
        <v>263</v>
      </c>
      <c r="P1451" s="2" t="s">
        <v>49</v>
      </c>
      <c r="Q1451" s="2" t="s">
        <v>251</v>
      </c>
      <c r="R1451" s="2" t="s">
        <v>252</v>
      </c>
      <c r="S1451" s="5">
        <v>8.19206421E8</v>
      </c>
      <c r="T1451" s="2" t="s">
        <v>293</v>
      </c>
      <c r="U1451" s="2" t="s">
        <v>253</v>
      </c>
      <c r="V1451" s="2" t="s">
        <v>244</v>
      </c>
      <c r="W1451" s="2" t="s">
        <v>4654</v>
      </c>
      <c r="X1451" s="2" t="s">
        <v>5131</v>
      </c>
      <c r="Y1451" s="2" t="s">
        <v>265</v>
      </c>
    </row>
    <row r="1452">
      <c r="A1452" s="1" t="b">
        <v>0</v>
      </c>
      <c r="B1452" s="1"/>
      <c r="C1452" s="1" t="s">
        <v>243</v>
      </c>
      <c r="D1452" s="1"/>
      <c r="E1452" s="1" t="s">
        <v>244</v>
      </c>
      <c r="F1452" s="1"/>
      <c r="G1452" s="2" t="s">
        <v>245</v>
      </c>
      <c r="H1452" s="5">
        <v>2.0</v>
      </c>
      <c r="I1452" s="4" t="s">
        <v>5132</v>
      </c>
      <c r="J1452" s="2" t="s">
        <v>5133</v>
      </c>
      <c r="K1452" s="5">
        <v>2.0</v>
      </c>
      <c r="L1452" s="2" t="s">
        <v>248</v>
      </c>
      <c r="M1452" s="6" t="b">
        <v>1</v>
      </c>
      <c r="N1452" s="2" t="s">
        <v>2106</v>
      </c>
      <c r="O1452" s="2" t="s">
        <v>263</v>
      </c>
      <c r="P1452" s="2" t="s">
        <v>49</v>
      </c>
      <c r="Q1452" s="2" t="s">
        <v>251</v>
      </c>
      <c r="R1452" s="2" t="s">
        <v>252</v>
      </c>
      <c r="S1452" s="5">
        <v>8.19209252E8</v>
      </c>
      <c r="T1452" s="2" t="s">
        <v>293</v>
      </c>
      <c r="U1452" s="2" t="s">
        <v>253</v>
      </c>
      <c r="V1452" s="2" t="s">
        <v>244</v>
      </c>
      <c r="W1452" s="2" t="s">
        <v>4654</v>
      </c>
      <c r="X1452" s="2" t="s">
        <v>5134</v>
      </c>
      <c r="Y1452" s="2" t="s">
        <v>265</v>
      </c>
    </row>
    <row r="1453">
      <c r="A1453" s="1" t="b">
        <v>0</v>
      </c>
      <c r="B1453" s="1"/>
      <c r="C1453" s="1" t="s">
        <v>243</v>
      </c>
      <c r="D1453" s="1"/>
      <c r="E1453" s="1" t="s">
        <v>244</v>
      </c>
      <c r="F1453" s="1"/>
      <c r="G1453" s="2" t="s">
        <v>245</v>
      </c>
      <c r="H1453" s="5">
        <v>2.0</v>
      </c>
      <c r="I1453" s="4" t="s">
        <v>5135</v>
      </c>
      <c r="J1453" s="2" t="s">
        <v>5136</v>
      </c>
      <c r="K1453" s="5">
        <v>2.0</v>
      </c>
      <c r="L1453" s="2" t="s">
        <v>248</v>
      </c>
      <c r="M1453" s="6" t="b">
        <v>1</v>
      </c>
      <c r="N1453" s="2" t="s">
        <v>2106</v>
      </c>
      <c r="O1453" s="2" t="s">
        <v>263</v>
      </c>
      <c r="P1453" s="2" t="s">
        <v>49</v>
      </c>
      <c r="Q1453" s="2" t="s">
        <v>251</v>
      </c>
      <c r="R1453" s="2" t="s">
        <v>252</v>
      </c>
      <c r="S1453" s="5">
        <v>8.19213795E8</v>
      </c>
      <c r="T1453" s="2" t="s">
        <v>293</v>
      </c>
      <c r="U1453" s="2" t="s">
        <v>253</v>
      </c>
      <c r="V1453" s="2" t="s">
        <v>244</v>
      </c>
      <c r="W1453" s="2" t="s">
        <v>4654</v>
      </c>
      <c r="X1453" s="2" t="s">
        <v>5137</v>
      </c>
      <c r="Y1453" s="2" t="s">
        <v>265</v>
      </c>
    </row>
    <row r="1454">
      <c r="A1454" s="1" t="b">
        <v>0</v>
      </c>
      <c r="B1454" s="1"/>
      <c r="C1454" s="1" t="s">
        <v>243</v>
      </c>
      <c r="D1454" s="1"/>
      <c r="E1454" s="1" t="s">
        <v>244</v>
      </c>
      <c r="F1454" s="1"/>
      <c r="G1454" s="2" t="s">
        <v>245</v>
      </c>
      <c r="H1454" s="5">
        <v>2.0</v>
      </c>
      <c r="I1454" s="4" t="s">
        <v>5138</v>
      </c>
      <c r="J1454" s="2" t="s">
        <v>5139</v>
      </c>
      <c r="K1454" s="5">
        <v>2.0</v>
      </c>
      <c r="L1454" s="2" t="s">
        <v>248</v>
      </c>
      <c r="M1454" s="6" t="b">
        <v>1</v>
      </c>
      <c r="N1454" s="2" t="s">
        <v>2106</v>
      </c>
      <c r="O1454" s="2" t="s">
        <v>263</v>
      </c>
      <c r="P1454" s="2" t="s">
        <v>49</v>
      </c>
      <c r="Q1454" s="2" t="s">
        <v>251</v>
      </c>
      <c r="R1454" s="2" t="s">
        <v>252</v>
      </c>
      <c r="S1454" s="5">
        <v>8.19221461E8</v>
      </c>
      <c r="T1454" s="2" t="s">
        <v>293</v>
      </c>
      <c r="U1454" s="2" t="s">
        <v>253</v>
      </c>
      <c r="V1454" s="2" t="s">
        <v>244</v>
      </c>
      <c r="W1454" s="2" t="s">
        <v>4654</v>
      </c>
      <c r="X1454" s="2" t="s">
        <v>5140</v>
      </c>
      <c r="Y1454" s="2" t="s">
        <v>265</v>
      </c>
    </row>
    <row r="1455">
      <c r="A1455" s="1" t="b">
        <v>0</v>
      </c>
      <c r="B1455" s="1"/>
      <c r="C1455" s="1" t="s">
        <v>243</v>
      </c>
      <c r="D1455" s="1"/>
      <c r="E1455" s="1" t="s">
        <v>244</v>
      </c>
      <c r="F1455" s="1"/>
      <c r="G1455" s="2" t="s">
        <v>245</v>
      </c>
      <c r="H1455" s="5">
        <v>2.0</v>
      </c>
      <c r="I1455" s="4" t="s">
        <v>5141</v>
      </c>
      <c r="J1455" s="2" t="s">
        <v>5142</v>
      </c>
      <c r="K1455" s="5">
        <v>2.0</v>
      </c>
      <c r="L1455" s="2" t="s">
        <v>248</v>
      </c>
      <c r="M1455" s="6" t="b">
        <v>1</v>
      </c>
      <c r="N1455" s="2" t="s">
        <v>262</v>
      </c>
      <c r="O1455" s="2" t="s">
        <v>263</v>
      </c>
      <c r="P1455" s="2" t="s">
        <v>49</v>
      </c>
      <c r="Q1455" s="2" t="s">
        <v>251</v>
      </c>
      <c r="R1455" s="2" t="s">
        <v>252</v>
      </c>
      <c r="S1455" s="5">
        <v>7.7026811E8</v>
      </c>
      <c r="T1455" s="7"/>
      <c r="U1455" s="2" t="s">
        <v>253</v>
      </c>
      <c r="V1455" s="2" t="s">
        <v>244</v>
      </c>
      <c r="W1455" s="2" t="s">
        <v>4654</v>
      </c>
      <c r="X1455" s="2" t="s">
        <v>5143</v>
      </c>
      <c r="Y1455" s="2" t="s">
        <v>265</v>
      </c>
    </row>
    <row r="1456">
      <c r="A1456" s="1" t="b">
        <v>0</v>
      </c>
      <c r="B1456" s="1"/>
      <c r="C1456" s="1" t="s">
        <v>243</v>
      </c>
      <c r="D1456" s="1"/>
      <c r="E1456" s="1" t="s">
        <v>244</v>
      </c>
      <c r="F1456" s="1"/>
      <c r="G1456" s="9" t="s">
        <v>245</v>
      </c>
      <c r="H1456" s="10">
        <v>5.0</v>
      </c>
      <c r="I1456" s="11" t="s">
        <v>5144</v>
      </c>
      <c r="J1456" s="9" t="s">
        <v>5145</v>
      </c>
      <c r="K1456" s="10">
        <v>2.0</v>
      </c>
      <c r="L1456" s="9" t="s">
        <v>248</v>
      </c>
      <c r="M1456" s="12" t="b">
        <v>1</v>
      </c>
      <c r="N1456" s="9" t="s">
        <v>5146</v>
      </c>
      <c r="O1456" s="9" t="s">
        <v>263</v>
      </c>
      <c r="P1456" s="9" t="s">
        <v>49</v>
      </c>
      <c r="Q1456" s="9" t="s">
        <v>5147</v>
      </c>
      <c r="R1456" s="9" t="s">
        <v>252</v>
      </c>
      <c r="S1456" s="9" t="s">
        <v>5148</v>
      </c>
      <c r="T1456" s="13"/>
      <c r="U1456" s="9" t="s">
        <v>253</v>
      </c>
      <c r="V1456" s="9" t="s">
        <v>5149</v>
      </c>
      <c r="W1456" s="9" t="s">
        <v>4654</v>
      </c>
      <c r="X1456" s="9" t="s">
        <v>5150</v>
      </c>
      <c r="Y1456" s="9" t="s">
        <v>5151</v>
      </c>
    </row>
    <row r="1457">
      <c r="A1457" s="1" t="b">
        <v>0</v>
      </c>
      <c r="B1457" s="1"/>
      <c r="C1457" s="1"/>
      <c r="D1457" s="1"/>
      <c r="E1457" s="1" t="s">
        <v>244</v>
      </c>
      <c r="F1457" s="1"/>
      <c r="G1457" s="2" t="s">
        <v>245</v>
      </c>
      <c r="H1457" s="2"/>
      <c r="I1457" s="4" t="s">
        <v>5152</v>
      </c>
      <c r="J1457" s="2" t="s">
        <v>5153</v>
      </c>
      <c r="K1457" s="5">
        <v>2.0</v>
      </c>
      <c r="L1457" s="2" t="s">
        <v>248</v>
      </c>
      <c r="M1457" s="6" t="b">
        <v>1</v>
      </c>
      <c r="N1457" s="2" t="s">
        <v>2074</v>
      </c>
      <c r="O1457" s="2" t="s">
        <v>263</v>
      </c>
      <c r="P1457" s="2" t="s">
        <v>49</v>
      </c>
      <c r="Q1457" s="2" t="s">
        <v>251</v>
      </c>
      <c r="R1457" s="2" t="s">
        <v>252</v>
      </c>
      <c r="S1457" s="5">
        <v>1.001478009E9</v>
      </c>
      <c r="T1457" s="3"/>
      <c r="U1457" s="2" t="s">
        <v>253</v>
      </c>
      <c r="V1457" s="2" t="s">
        <v>244</v>
      </c>
      <c r="W1457" s="2" t="s">
        <v>4654</v>
      </c>
      <c r="X1457" s="2" t="s">
        <v>5154</v>
      </c>
      <c r="Y1457" s="2" t="s">
        <v>265</v>
      </c>
    </row>
    <row r="1458">
      <c r="A1458" s="1" t="b">
        <v>0</v>
      </c>
      <c r="B1458" s="1"/>
      <c r="C1458" s="1"/>
      <c r="D1458" s="1"/>
      <c r="E1458" s="1" t="s">
        <v>244</v>
      </c>
      <c r="F1458" s="1"/>
      <c r="G1458" s="2" t="s">
        <v>245</v>
      </c>
      <c r="H1458" s="2"/>
      <c r="I1458" s="4" t="s">
        <v>5155</v>
      </c>
      <c r="J1458" s="2" t="s">
        <v>5156</v>
      </c>
      <c r="K1458" s="5">
        <v>2.0</v>
      </c>
      <c r="L1458" s="2" t="s">
        <v>248</v>
      </c>
      <c r="M1458" s="6" t="b">
        <v>1</v>
      </c>
      <c r="N1458" s="2" t="s">
        <v>2074</v>
      </c>
      <c r="O1458" s="2" t="s">
        <v>263</v>
      </c>
      <c r="P1458" s="2" t="s">
        <v>49</v>
      </c>
      <c r="Q1458" s="2" t="s">
        <v>251</v>
      </c>
      <c r="R1458" s="2" t="s">
        <v>252</v>
      </c>
      <c r="S1458" s="5">
        <v>1.005032096E9</v>
      </c>
      <c r="T1458" s="3"/>
      <c r="U1458" s="2" t="s">
        <v>253</v>
      </c>
      <c r="V1458" s="2" t="s">
        <v>244</v>
      </c>
      <c r="W1458" s="2" t="s">
        <v>4654</v>
      </c>
      <c r="X1458" s="2" t="s">
        <v>5157</v>
      </c>
      <c r="Y1458" s="2" t="s">
        <v>265</v>
      </c>
    </row>
    <row r="1459">
      <c r="A1459" s="1" t="b">
        <v>0</v>
      </c>
      <c r="B1459" s="1"/>
      <c r="C1459" s="1"/>
      <c r="D1459" s="1"/>
      <c r="E1459" s="1" t="s">
        <v>244</v>
      </c>
      <c r="F1459" s="1"/>
      <c r="G1459" s="2" t="s">
        <v>245</v>
      </c>
      <c r="H1459" s="2"/>
      <c r="I1459" s="4" t="s">
        <v>5158</v>
      </c>
      <c r="J1459" s="2" t="s">
        <v>5159</v>
      </c>
      <c r="K1459" s="5">
        <v>2.0</v>
      </c>
      <c r="L1459" s="2" t="s">
        <v>248</v>
      </c>
      <c r="M1459" s="6" t="b">
        <v>1</v>
      </c>
      <c r="N1459" s="2" t="s">
        <v>2074</v>
      </c>
      <c r="O1459" s="2" t="s">
        <v>263</v>
      </c>
      <c r="P1459" s="2" t="s">
        <v>49</v>
      </c>
      <c r="Q1459" s="2" t="s">
        <v>251</v>
      </c>
      <c r="R1459" s="2" t="s">
        <v>252</v>
      </c>
      <c r="S1459" s="5">
        <v>1.055374739E9</v>
      </c>
      <c r="T1459" s="3"/>
      <c r="U1459" s="2" t="s">
        <v>253</v>
      </c>
      <c r="V1459" s="2" t="s">
        <v>244</v>
      </c>
      <c r="W1459" s="2" t="s">
        <v>4654</v>
      </c>
      <c r="X1459" s="2" t="s">
        <v>5160</v>
      </c>
      <c r="Y1459" s="2" t="s">
        <v>265</v>
      </c>
    </row>
    <row r="1460">
      <c r="A1460" s="1" t="b">
        <v>0</v>
      </c>
      <c r="B1460" s="1"/>
      <c r="C1460" s="1"/>
      <c r="D1460" s="1"/>
      <c r="E1460" s="1" t="s">
        <v>244</v>
      </c>
      <c r="F1460" s="1"/>
      <c r="G1460" s="2" t="s">
        <v>245</v>
      </c>
      <c r="H1460" s="2"/>
      <c r="I1460" s="4" t="s">
        <v>5161</v>
      </c>
      <c r="J1460" s="2" t="s">
        <v>5162</v>
      </c>
      <c r="K1460" s="5">
        <v>2.0</v>
      </c>
      <c r="L1460" s="2" t="s">
        <v>248</v>
      </c>
      <c r="M1460" s="6" t="b">
        <v>1</v>
      </c>
      <c r="N1460" s="2" t="s">
        <v>2074</v>
      </c>
      <c r="O1460" s="2" t="s">
        <v>263</v>
      </c>
      <c r="P1460" s="2" t="s">
        <v>49</v>
      </c>
      <c r="Q1460" s="2" t="s">
        <v>251</v>
      </c>
      <c r="R1460" s="2" t="s">
        <v>252</v>
      </c>
      <c r="S1460" s="5">
        <v>1.055375038E9</v>
      </c>
      <c r="T1460" s="7"/>
      <c r="U1460" s="2" t="s">
        <v>253</v>
      </c>
      <c r="V1460" s="2" t="s">
        <v>244</v>
      </c>
      <c r="W1460" s="2" t="s">
        <v>4654</v>
      </c>
      <c r="X1460" s="2" t="s">
        <v>5163</v>
      </c>
      <c r="Y1460" s="2" t="s">
        <v>265</v>
      </c>
    </row>
    <row r="1461">
      <c r="A1461" s="1" t="b">
        <v>0</v>
      </c>
      <c r="B1461" s="1"/>
      <c r="C1461" s="1"/>
      <c r="D1461" s="1"/>
      <c r="E1461" s="1" t="s">
        <v>244</v>
      </c>
      <c r="F1461" s="1"/>
      <c r="G1461" s="2" t="s">
        <v>245</v>
      </c>
      <c r="H1461" s="2"/>
      <c r="I1461" s="4" t="s">
        <v>5164</v>
      </c>
      <c r="J1461" s="2" t="s">
        <v>5165</v>
      </c>
      <c r="K1461" s="5">
        <v>2.0</v>
      </c>
      <c r="L1461" s="2" t="s">
        <v>248</v>
      </c>
      <c r="M1461" s="6" t="b">
        <v>1</v>
      </c>
      <c r="N1461" s="2" t="s">
        <v>2074</v>
      </c>
      <c r="O1461" s="2" t="s">
        <v>263</v>
      </c>
      <c r="P1461" s="2" t="s">
        <v>49</v>
      </c>
      <c r="Q1461" s="2" t="s">
        <v>251</v>
      </c>
      <c r="R1461" s="2" t="s">
        <v>252</v>
      </c>
      <c r="S1461" s="5">
        <v>1.055375149E9</v>
      </c>
      <c r="T1461" s="7"/>
      <c r="U1461" s="2" t="s">
        <v>253</v>
      </c>
      <c r="V1461" s="2" t="s">
        <v>244</v>
      </c>
      <c r="W1461" s="2" t="s">
        <v>4654</v>
      </c>
      <c r="X1461" s="2" t="s">
        <v>5166</v>
      </c>
      <c r="Y1461" s="2" t="s">
        <v>265</v>
      </c>
    </row>
    <row r="1462">
      <c r="A1462" s="1" t="b">
        <v>0</v>
      </c>
      <c r="B1462" s="1"/>
      <c r="C1462" s="1"/>
      <c r="D1462" s="1"/>
      <c r="E1462" s="1" t="s">
        <v>244</v>
      </c>
      <c r="F1462" s="1"/>
      <c r="G1462" s="2" t="s">
        <v>245</v>
      </c>
      <c r="H1462" s="2"/>
      <c r="I1462" s="4" t="s">
        <v>5167</v>
      </c>
      <c r="J1462" s="2" t="s">
        <v>5168</v>
      </c>
      <c r="K1462" s="5">
        <v>2.0</v>
      </c>
      <c r="L1462" s="2" t="s">
        <v>248</v>
      </c>
      <c r="M1462" s="6" t="b">
        <v>1</v>
      </c>
      <c r="N1462" s="2" t="s">
        <v>2074</v>
      </c>
      <c r="O1462" s="2" t="s">
        <v>263</v>
      </c>
      <c r="P1462" s="2" t="s">
        <v>49</v>
      </c>
      <c r="Q1462" s="2" t="s">
        <v>251</v>
      </c>
      <c r="R1462" s="2" t="s">
        <v>252</v>
      </c>
      <c r="S1462" s="5">
        <v>5.41549258E8</v>
      </c>
      <c r="T1462" s="7"/>
      <c r="U1462" s="2" t="s">
        <v>253</v>
      </c>
      <c r="V1462" s="2" t="s">
        <v>244</v>
      </c>
      <c r="W1462" s="2" t="s">
        <v>4654</v>
      </c>
      <c r="X1462" s="2" t="s">
        <v>5169</v>
      </c>
      <c r="Y1462" s="2" t="s">
        <v>265</v>
      </c>
    </row>
    <row r="1463">
      <c r="A1463" s="1" t="b">
        <v>0</v>
      </c>
      <c r="B1463" s="1"/>
      <c r="C1463" s="1"/>
      <c r="D1463" s="1"/>
      <c r="E1463" s="1" t="s">
        <v>244</v>
      </c>
      <c r="F1463" s="1"/>
      <c r="G1463" s="2" t="s">
        <v>245</v>
      </c>
      <c r="H1463" s="2"/>
      <c r="I1463" s="4" t="s">
        <v>5170</v>
      </c>
      <c r="J1463" s="2" t="s">
        <v>5171</v>
      </c>
      <c r="K1463" s="5">
        <v>2.0</v>
      </c>
      <c r="L1463" s="2" t="s">
        <v>248</v>
      </c>
      <c r="M1463" s="6" t="b">
        <v>1</v>
      </c>
      <c r="N1463" s="2" t="s">
        <v>2074</v>
      </c>
      <c r="O1463" s="2" t="s">
        <v>263</v>
      </c>
      <c r="P1463" s="2" t="s">
        <v>49</v>
      </c>
      <c r="Q1463" s="2" t="s">
        <v>251</v>
      </c>
      <c r="R1463" s="2" t="s">
        <v>252</v>
      </c>
      <c r="S1463" s="5">
        <v>5.41557114E8</v>
      </c>
      <c r="T1463" s="7"/>
      <c r="U1463" s="2" t="s">
        <v>253</v>
      </c>
      <c r="V1463" s="2" t="s">
        <v>244</v>
      </c>
      <c r="W1463" s="2" t="s">
        <v>4654</v>
      </c>
      <c r="X1463" s="2" t="s">
        <v>5172</v>
      </c>
      <c r="Y1463" s="2" t="s">
        <v>265</v>
      </c>
    </row>
    <row r="1464">
      <c r="A1464" s="1" t="b">
        <v>0</v>
      </c>
      <c r="B1464" s="1"/>
      <c r="C1464" s="1"/>
      <c r="D1464" s="1"/>
      <c r="E1464" s="1" t="s">
        <v>244</v>
      </c>
      <c r="F1464" s="1"/>
      <c r="G1464" s="2" t="s">
        <v>245</v>
      </c>
      <c r="H1464" s="2"/>
      <c r="I1464" s="4" t="s">
        <v>5173</v>
      </c>
      <c r="J1464" s="2" t="s">
        <v>5174</v>
      </c>
      <c r="K1464" s="5">
        <v>2.0</v>
      </c>
      <c r="L1464" s="2" t="s">
        <v>248</v>
      </c>
      <c r="M1464" s="6" t="b">
        <v>1</v>
      </c>
      <c r="N1464" s="2" t="s">
        <v>2074</v>
      </c>
      <c r="O1464" s="2" t="s">
        <v>263</v>
      </c>
      <c r="P1464" s="2" t="s">
        <v>49</v>
      </c>
      <c r="Q1464" s="2" t="s">
        <v>251</v>
      </c>
      <c r="R1464" s="2" t="s">
        <v>252</v>
      </c>
      <c r="S1464" s="5">
        <v>5.62321141E8</v>
      </c>
      <c r="T1464" s="7"/>
      <c r="U1464" s="2" t="s">
        <v>253</v>
      </c>
      <c r="V1464" s="2" t="s">
        <v>244</v>
      </c>
      <c r="W1464" s="2" t="s">
        <v>4654</v>
      </c>
      <c r="X1464" s="2" t="s">
        <v>5175</v>
      </c>
      <c r="Y1464" s="2" t="s">
        <v>265</v>
      </c>
    </row>
    <row r="1465">
      <c r="A1465" s="1" t="b">
        <v>0</v>
      </c>
      <c r="B1465" s="1"/>
      <c r="C1465" s="1"/>
      <c r="D1465" s="1"/>
      <c r="E1465" s="1" t="s">
        <v>244</v>
      </c>
      <c r="F1465" s="1"/>
      <c r="G1465" s="2" t="s">
        <v>245</v>
      </c>
      <c r="H1465" s="2"/>
      <c r="I1465" s="4" t="s">
        <v>5176</v>
      </c>
      <c r="J1465" s="2" t="s">
        <v>5177</v>
      </c>
      <c r="K1465" s="5">
        <v>2.0</v>
      </c>
      <c r="L1465" s="2" t="s">
        <v>248</v>
      </c>
      <c r="M1465" s="6" t="b">
        <v>1</v>
      </c>
      <c r="N1465" s="2" t="s">
        <v>2074</v>
      </c>
      <c r="O1465" s="2" t="s">
        <v>263</v>
      </c>
      <c r="P1465" s="2" t="s">
        <v>49</v>
      </c>
      <c r="Q1465" s="2" t="s">
        <v>251</v>
      </c>
      <c r="R1465" s="2" t="s">
        <v>252</v>
      </c>
      <c r="S1465" s="5">
        <v>5.69835804E8</v>
      </c>
      <c r="T1465" s="7"/>
      <c r="U1465" s="2" t="s">
        <v>253</v>
      </c>
      <c r="V1465" s="2" t="s">
        <v>244</v>
      </c>
      <c r="W1465" s="2" t="s">
        <v>4654</v>
      </c>
      <c r="X1465" s="2" t="s">
        <v>5178</v>
      </c>
      <c r="Y1465" s="2" t="s">
        <v>265</v>
      </c>
    </row>
    <row r="1466">
      <c r="A1466" s="1" t="b">
        <v>0</v>
      </c>
      <c r="B1466" s="1"/>
      <c r="C1466" s="1"/>
      <c r="D1466" s="1"/>
      <c r="E1466" s="1" t="s">
        <v>244</v>
      </c>
      <c r="F1466" s="1"/>
      <c r="G1466" s="2" t="s">
        <v>245</v>
      </c>
      <c r="H1466" s="2"/>
      <c r="I1466" s="4" t="s">
        <v>5179</v>
      </c>
      <c r="J1466" s="2" t="s">
        <v>5180</v>
      </c>
      <c r="K1466" s="5">
        <v>2.0</v>
      </c>
      <c r="L1466" s="2" t="s">
        <v>248</v>
      </c>
      <c r="M1466" s="6" t="b">
        <v>1</v>
      </c>
      <c r="N1466" s="2" t="s">
        <v>2074</v>
      </c>
      <c r="O1466" s="2" t="s">
        <v>263</v>
      </c>
      <c r="P1466" s="2" t="s">
        <v>49</v>
      </c>
      <c r="Q1466" s="2" t="s">
        <v>251</v>
      </c>
      <c r="R1466" s="2" t="s">
        <v>252</v>
      </c>
      <c r="S1466" s="5">
        <v>5.69860121E8</v>
      </c>
      <c r="T1466" s="7"/>
      <c r="U1466" s="2" t="s">
        <v>253</v>
      </c>
      <c r="V1466" s="2" t="s">
        <v>244</v>
      </c>
      <c r="W1466" s="2" t="s">
        <v>4654</v>
      </c>
      <c r="X1466" s="2" t="s">
        <v>5181</v>
      </c>
      <c r="Y1466" s="2" t="s">
        <v>265</v>
      </c>
    </row>
    <row r="1467">
      <c r="A1467" s="1" t="b">
        <v>0</v>
      </c>
      <c r="B1467" s="1"/>
      <c r="C1467" s="1"/>
      <c r="D1467" s="1"/>
      <c r="E1467" s="1" t="s">
        <v>244</v>
      </c>
      <c r="F1467" s="1"/>
      <c r="G1467" s="2" t="s">
        <v>245</v>
      </c>
      <c r="H1467" s="2"/>
      <c r="I1467" s="4" t="s">
        <v>5182</v>
      </c>
      <c r="J1467" s="2" t="s">
        <v>5183</v>
      </c>
      <c r="K1467" s="5">
        <v>2.0</v>
      </c>
      <c r="L1467" s="2" t="s">
        <v>248</v>
      </c>
      <c r="M1467" s="6" t="b">
        <v>1</v>
      </c>
      <c r="N1467" s="2" t="s">
        <v>2074</v>
      </c>
      <c r="O1467" s="2" t="s">
        <v>263</v>
      </c>
      <c r="P1467" s="2" t="s">
        <v>49</v>
      </c>
      <c r="Q1467" s="2" t="s">
        <v>251</v>
      </c>
      <c r="R1467" s="2" t="s">
        <v>252</v>
      </c>
      <c r="S1467" s="5">
        <v>5.69871062E8</v>
      </c>
      <c r="T1467" s="7"/>
      <c r="U1467" s="2" t="s">
        <v>253</v>
      </c>
      <c r="V1467" s="2" t="s">
        <v>244</v>
      </c>
      <c r="W1467" s="2" t="s">
        <v>4654</v>
      </c>
      <c r="X1467" s="2" t="s">
        <v>5184</v>
      </c>
      <c r="Y1467" s="2" t="s">
        <v>265</v>
      </c>
    </row>
    <row r="1468">
      <c r="A1468" s="1" t="b">
        <v>0</v>
      </c>
      <c r="B1468" s="1"/>
      <c r="C1468" s="1"/>
      <c r="D1468" s="1"/>
      <c r="E1468" s="1" t="s">
        <v>244</v>
      </c>
      <c r="F1468" s="1"/>
      <c r="G1468" s="2" t="s">
        <v>245</v>
      </c>
      <c r="H1468" s="2"/>
      <c r="I1468" s="4" t="s">
        <v>5185</v>
      </c>
      <c r="J1468" s="2" t="s">
        <v>5186</v>
      </c>
      <c r="K1468" s="5">
        <v>2.0</v>
      </c>
      <c r="L1468" s="2" t="s">
        <v>248</v>
      </c>
      <c r="M1468" s="6" t="b">
        <v>1</v>
      </c>
      <c r="N1468" s="2" t="s">
        <v>2074</v>
      </c>
      <c r="O1468" s="2" t="s">
        <v>263</v>
      </c>
      <c r="P1468" s="2" t="s">
        <v>49</v>
      </c>
      <c r="Q1468" s="2" t="s">
        <v>251</v>
      </c>
      <c r="R1468" s="2" t="s">
        <v>252</v>
      </c>
      <c r="S1468" s="5">
        <v>5.71715966E8</v>
      </c>
      <c r="T1468" s="7"/>
      <c r="U1468" s="2" t="s">
        <v>253</v>
      </c>
      <c r="V1468" s="2" t="s">
        <v>244</v>
      </c>
      <c r="W1468" s="2" t="s">
        <v>4654</v>
      </c>
      <c r="X1468" s="2" t="s">
        <v>5187</v>
      </c>
      <c r="Y1468" s="2" t="s">
        <v>265</v>
      </c>
    </row>
    <row r="1469">
      <c r="A1469" s="1" t="b">
        <v>0</v>
      </c>
      <c r="B1469" s="1"/>
      <c r="C1469" s="1"/>
      <c r="D1469" s="1"/>
      <c r="E1469" s="1" t="s">
        <v>244</v>
      </c>
      <c r="F1469" s="1"/>
      <c r="G1469" s="2" t="s">
        <v>245</v>
      </c>
      <c r="H1469" s="2"/>
      <c r="I1469" s="4" t="s">
        <v>5188</v>
      </c>
      <c r="J1469" s="2" t="s">
        <v>5189</v>
      </c>
      <c r="K1469" s="5">
        <v>2.0</v>
      </c>
      <c r="L1469" s="2" t="s">
        <v>248</v>
      </c>
      <c r="M1469" s="6" t="b">
        <v>1</v>
      </c>
      <c r="N1469" s="2" t="s">
        <v>2074</v>
      </c>
      <c r="O1469" s="2" t="s">
        <v>263</v>
      </c>
      <c r="P1469" s="2" t="s">
        <v>49</v>
      </c>
      <c r="Q1469" s="2" t="s">
        <v>251</v>
      </c>
      <c r="R1469" s="2" t="s">
        <v>252</v>
      </c>
      <c r="S1469" s="5">
        <v>5.71732727E8</v>
      </c>
      <c r="T1469" s="3"/>
      <c r="U1469" s="2" t="s">
        <v>253</v>
      </c>
      <c r="V1469" s="2" t="s">
        <v>244</v>
      </c>
      <c r="W1469" s="2" t="s">
        <v>4654</v>
      </c>
      <c r="X1469" s="2" t="s">
        <v>5190</v>
      </c>
      <c r="Y1469" s="2" t="s">
        <v>265</v>
      </c>
    </row>
    <row r="1470">
      <c r="A1470" s="1" t="b">
        <v>0</v>
      </c>
      <c r="B1470" s="1"/>
      <c r="C1470" s="1"/>
      <c r="D1470" s="1"/>
      <c r="E1470" s="1" t="s">
        <v>244</v>
      </c>
      <c r="F1470" s="1"/>
      <c r="G1470" s="2" t="s">
        <v>245</v>
      </c>
      <c r="H1470" s="2"/>
      <c r="I1470" s="4" t="s">
        <v>5191</v>
      </c>
      <c r="J1470" s="2" t="s">
        <v>5192</v>
      </c>
      <c r="K1470" s="5">
        <v>2.0</v>
      </c>
      <c r="L1470" s="2" t="s">
        <v>248</v>
      </c>
      <c r="M1470" s="6" t="b">
        <v>1</v>
      </c>
      <c r="N1470" s="2" t="s">
        <v>2074</v>
      </c>
      <c r="O1470" s="2" t="s">
        <v>263</v>
      </c>
      <c r="P1470" s="2" t="s">
        <v>49</v>
      </c>
      <c r="Q1470" s="2" t="s">
        <v>251</v>
      </c>
      <c r="R1470" s="2" t="s">
        <v>252</v>
      </c>
      <c r="S1470" s="5">
        <v>5.92479953E8</v>
      </c>
      <c r="T1470" s="7"/>
      <c r="U1470" s="2" t="s">
        <v>253</v>
      </c>
      <c r="V1470" s="2" t="s">
        <v>244</v>
      </c>
      <c r="W1470" s="2" t="s">
        <v>4654</v>
      </c>
      <c r="X1470" s="2" t="s">
        <v>5193</v>
      </c>
      <c r="Y1470" s="2" t="s">
        <v>265</v>
      </c>
    </row>
    <row r="1471">
      <c r="A1471" s="1" t="b">
        <v>0</v>
      </c>
      <c r="B1471" s="1"/>
      <c r="C1471" s="1"/>
      <c r="D1471" s="1"/>
      <c r="E1471" s="1" t="s">
        <v>244</v>
      </c>
      <c r="F1471" s="1"/>
      <c r="G1471" s="2" t="s">
        <v>245</v>
      </c>
      <c r="H1471" s="2"/>
      <c r="I1471" s="4" t="s">
        <v>5194</v>
      </c>
      <c r="J1471" s="2" t="s">
        <v>5195</v>
      </c>
      <c r="K1471" s="5">
        <v>2.0</v>
      </c>
      <c r="L1471" s="2" t="s">
        <v>248</v>
      </c>
      <c r="M1471" s="6" t="b">
        <v>1</v>
      </c>
      <c r="N1471" s="2" t="s">
        <v>2074</v>
      </c>
      <c r="O1471" s="2" t="s">
        <v>263</v>
      </c>
      <c r="P1471" s="2" t="s">
        <v>49</v>
      </c>
      <c r="Q1471" s="2" t="s">
        <v>251</v>
      </c>
      <c r="R1471" s="2" t="s">
        <v>252</v>
      </c>
      <c r="S1471" s="5">
        <v>5.92532014E8</v>
      </c>
      <c r="T1471" s="7"/>
      <c r="U1471" s="2" t="s">
        <v>253</v>
      </c>
      <c r="V1471" s="2" t="s">
        <v>244</v>
      </c>
      <c r="W1471" s="2" t="s">
        <v>4654</v>
      </c>
      <c r="X1471" s="2" t="s">
        <v>5196</v>
      </c>
      <c r="Y1471" s="2" t="s">
        <v>265</v>
      </c>
    </row>
    <row r="1472">
      <c r="A1472" s="1" t="b">
        <v>0</v>
      </c>
      <c r="B1472" s="1"/>
      <c r="C1472" s="1"/>
      <c r="D1472" s="1"/>
      <c r="E1472" s="1" t="s">
        <v>244</v>
      </c>
      <c r="F1472" s="1"/>
      <c r="G1472" s="2" t="s">
        <v>245</v>
      </c>
      <c r="H1472" s="2"/>
      <c r="I1472" s="4" t="s">
        <v>5197</v>
      </c>
      <c r="J1472" s="2" t="s">
        <v>5198</v>
      </c>
      <c r="K1472" s="5">
        <v>2.0</v>
      </c>
      <c r="L1472" s="2" t="s">
        <v>248</v>
      </c>
      <c r="M1472" s="6" t="b">
        <v>1</v>
      </c>
      <c r="N1472" s="2" t="s">
        <v>2074</v>
      </c>
      <c r="O1472" s="2" t="s">
        <v>263</v>
      </c>
      <c r="P1472" s="2" t="s">
        <v>49</v>
      </c>
      <c r="Q1472" s="2" t="s">
        <v>251</v>
      </c>
      <c r="R1472" s="2" t="s">
        <v>252</v>
      </c>
      <c r="S1472" s="5">
        <v>5.95572609E8</v>
      </c>
      <c r="T1472" s="7"/>
      <c r="U1472" s="2" t="s">
        <v>253</v>
      </c>
      <c r="V1472" s="2" t="s">
        <v>244</v>
      </c>
      <c r="W1472" s="2" t="s">
        <v>4654</v>
      </c>
      <c r="X1472" s="2" t="s">
        <v>5199</v>
      </c>
      <c r="Y1472" s="2" t="s">
        <v>265</v>
      </c>
    </row>
    <row r="1473">
      <c r="A1473" s="1" t="b">
        <v>0</v>
      </c>
      <c r="B1473" s="1"/>
      <c r="C1473" s="1"/>
      <c r="D1473" s="1"/>
      <c r="E1473" s="1" t="s">
        <v>244</v>
      </c>
      <c r="F1473" s="1"/>
      <c r="G1473" s="2" t="s">
        <v>245</v>
      </c>
      <c r="H1473" s="2"/>
      <c r="I1473" s="4" t="s">
        <v>5200</v>
      </c>
      <c r="J1473" s="2" t="s">
        <v>5201</v>
      </c>
      <c r="K1473" s="5">
        <v>2.0</v>
      </c>
      <c r="L1473" s="2" t="s">
        <v>248</v>
      </c>
      <c r="M1473" s="6" t="b">
        <v>1</v>
      </c>
      <c r="N1473" s="2" t="s">
        <v>2074</v>
      </c>
      <c r="O1473" s="2" t="s">
        <v>263</v>
      </c>
      <c r="P1473" s="2" t="s">
        <v>49</v>
      </c>
      <c r="Q1473" s="2" t="s">
        <v>251</v>
      </c>
      <c r="R1473" s="2" t="s">
        <v>252</v>
      </c>
      <c r="S1473" s="5">
        <v>5.95583062E8</v>
      </c>
      <c r="T1473" s="3"/>
      <c r="U1473" s="2" t="s">
        <v>253</v>
      </c>
      <c r="V1473" s="2" t="s">
        <v>244</v>
      </c>
      <c r="W1473" s="2" t="s">
        <v>4654</v>
      </c>
      <c r="X1473" s="2" t="s">
        <v>5202</v>
      </c>
      <c r="Y1473" s="2" t="s">
        <v>265</v>
      </c>
    </row>
    <row r="1474">
      <c r="A1474" s="1" t="b">
        <v>0</v>
      </c>
      <c r="B1474" s="1"/>
      <c r="C1474" s="1"/>
      <c r="D1474" s="1"/>
      <c r="E1474" s="1" t="s">
        <v>244</v>
      </c>
      <c r="F1474" s="1"/>
      <c r="G1474" s="2" t="s">
        <v>245</v>
      </c>
      <c r="H1474" s="2"/>
      <c r="I1474" s="4" t="s">
        <v>5203</v>
      </c>
      <c r="J1474" s="2" t="s">
        <v>5204</v>
      </c>
      <c r="K1474" s="5">
        <v>2.0</v>
      </c>
      <c r="L1474" s="2" t="s">
        <v>248</v>
      </c>
      <c r="M1474" s="6" t="b">
        <v>1</v>
      </c>
      <c r="N1474" s="2" t="s">
        <v>2074</v>
      </c>
      <c r="O1474" s="2" t="s">
        <v>263</v>
      </c>
      <c r="P1474" s="2" t="s">
        <v>49</v>
      </c>
      <c r="Q1474" s="2" t="s">
        <v>251</v>
      </c>
      <c r="R1474" s="2" t="s">
        <v>252</v>
      </c>
      <c r="S1474" s="5">
        <v>5.96898838E8</v>
      </c>
      <c r="T1474" s="3"/>
      <c r="U1474" s="2" t="s">
        <v>253</v>
      </c>
      <c r="V1474" s="2" t="s">
        <v>244</v>
      </c>
      <c r="W1474" s="2" t="s">
        <v>4654</v>
      </c>
      <c r="X1474" s="2" t="s">
        <v>5205</v>
      </c>
      <c r="Y1474" s="2" t="s">
        <v>265</v>
      </c>
    </row>
    <row r="1475">
      <c r="A1475" s="1" t="b">
        <v>0</v>
      </c>
      <c r="B1475" s="1"/>
      <c r="C1475" s="1"/>
      <c r="D1475" s="1"/>
      <c r="E1475" s="1" t="s">
        <v>244</v>
      </c>
      <c r="F1475" s="1"/>
      <c r="G1475" s="2" t="s">
        <v>245</v>
      </c>
      <c r="H1475" s="2"/>
      <c r="I1475" s="4" t="s">
        <v>5206</v>
      </c>
      <c r="J1475" s="2" t="s">
        <v>5207</v>
      </c>
      <c r="K1475" s="5">
        <v>2.0</v>
      </c>
      <c r="L1475" s="2" t="s">
        <v>248</v>
      </c>
      <c r="M1475" s="6" t="b">
        <v>1</v>
      </c>
      <c r="N1475" s="2" t="s">
        <v>2074</v>
      </c>
      <c r="O1475" s="2" t="s">
        <v>263</v>
      </c>
      <c r="P1475" s="2" t="s">
        <v>49</v>
      </c>
      <c r="Q1475" s="2" t="s">
        <v>251</v>
      </c>
      <c r="R1475" s="2" t="s">
        <v>252</v>
      </c>
      <c r="S1475" s="5">
        <v>5.96907611E8</v>
      </c>
      <c r="T1475" s="3"/>
      <c r="U1475" s="2" t="s">
        <v>253</v>
      </c>
      <c r="V1475" s="2" t="s">
        <v>244</v>
      </c>
      <c r="W1475" s="2" t="s">
        <v>4654</v>
      </c>
      <c r="X1475" s="2" t="s">
        <v>5208</v>
      </c>
      <c r="Y1475" s="2" t="s">
        <v>265</v>
      </c>
    </row>
    <row r="1476">
      <c r="A1476" s="1" t="b">
        <v>0</v>
      </c>
      <c r="B1476" s="1"/>
      <c r="C1476" s="1"/>
      <c r="D1476" s="1"/>
      <c r="E1476" s="1" t="s">
        <v>244</v>
      </c>
      <c r="F1476" s="1"/>
      <c r="G1476" s="2" t="s">
        <v>245</v>
      </c>
      <c r="H1476" s="2"/>
      <c r="I1476" s="4" t="s">
        <v>5209</v>
      </c>
      <c r="J1476" s="2" t="s">
        <v>5210</v>
      </c>
      <c r="K1476" s="5">
        <v>2.0</v>
      </c>
      <c r="L1476" s="2" t="s">
        <v>248</v>
      </c>
      <c r="M1476" s="6" t="b">
        <v>1</v>
      </c>
      <c r="N1476" s="2" t="s">
        <v>2074</v>
      </c>
      <c r="O1476" s="2" t="s">
        <v>263</v>
      </c>
      <c r="P1476" s="2" t="s">
        <v>49</v>
      </c>
      <c r="Q1476" s="2" t="s">
        <v>251</v>
      </c>
      <c r="R1476" s="2" t="s">
        <v>252</v>
      </c>
      <c r="S1476" s="5">
        <v>6.02165685E8</v>
      </c>
      <c r="T1476" s="7"/>
      <c r="U1476" s="2" t="s">
        <v>253</v>
      </c>
      <c r="V1476" s="2" t="s">
        <v>244</v>
      </c>
      <c r="W1476" s="2" t="s">
        <v>4654</v>
      </c>
      <c r="X1476" s="2" t="s">
        <v>5211</v>
      </c>
      <c r="Y1476" s="2" t="s">
        <v>265</v>
      </c>
    </row>
    <row r="1477">
      <c r="A1477" s="1" t="b">
        <v>0</v>
      </c>
      <c r="B1477" s="1"/>
      <c r="C1477" s="1"/>
      <c r="D1477" s="1"/>
      <c r="E1477" s="1" t="s">
        <v>244</v>
      </c>
      <c r="F1477" s="1"/>
      <c r="G1477" s="2" t="s">
        <v>245</v>
      </c>
      <c r="H1477" s="2"/>
      <c r="I1477" s="4" t="s">
        <v>5212</v>
      </c>
      <c r="J1477" s="2" t="s">
        <v>5213</v>
      </c>
      <c r="K1477" s="5">
        <v>2.0</v>
      </c>
      <c r="L1477" s="2" t="s">
        <v>248</v>
      </c>
      <c r="M1477" s="6" t="b">
        <v>1</v>
      </c>
      <c r="N1477" s="2" t="s">
        <v>268</v>
      </c>
      <c r="O1477" s="2" t="s">
        <v>263</v>
      </c>
      <c r="P1477" s="2" t="s">
        <v>49</v>
      </c>
      <c r="Q1477" s="2" t="s">
        <v>251</v>
      </c>
      <c r="R1477" s="2" t="s">
        <v>252</v>
      </c>
      <c r="S1477" s="5">
        <v>1.001422905E9</v>
      </c>
      <c r="T1477" s="3"/>
      <c r="U1477" s="2" t="s">
        <v>253</v>
      </c>
      <c r="V1477" s="2" t="s">
        <v>244</v>
      </c>
      <c r="W1477" s="2" t="s">
        <v>4654</v>
      </c>
      <c r="X1477" s="2" t="s">
        <v>5214</v>
      </c>
      <c r="Y1477" s="2" t="s">
        <v>265</v>
      </c>
    </row>
    <row r="1478">
      <c r="A1478" s="1" t="b">
        <v>0</v>
      </c>
      <c r="B1478" s="1"/>
      <c r="C1478" s="1"/>
      <c r="D1478" s="1"/>
      <c r="E1478" s="1" t="s">
        <v>244</v>
      </c>
      <c r="F1478" s="1"/>
      <c r="G1478" s="2" t="s">
        <v>245</v>
      </c>
      <c r="H1478" s="2"/>
      <c r="I1478" s="4" t="s">
        <v>5215</v>
      </c>
      <c r="J1478" s="2" t="s">
        <v>5216</v>
      </c>
      <c r="K1478" s="5">
        <v>2.0</v>
      </c>
      <c r="L1478" s="2" t="s">
        <v>248</v>
      </c>
      <c r="M1478" s="6" t="b">
        <v>1</v>
      </c>
      <c r="N1478" s="2" t="s">
        <v>268</v>
      </c>
      <c r="O1478" s="2" t="s">
        <v>263</v>
      </c>
      <c r="P1478" s="2" t="s">
        <v>49</v>
      </c>
      <c r="Q1478" s="2" t="s">
        <v>251</v>
      </c>
      <c r="R1478" s="2" t="s">
        <v>252</v>
      </c>
      <c r="S1478" s="5">
        <v>1.001425139E9</v>
      </c>
      <c r="T1478" s="7"/>
      <c r="U1478" s="2" t="s">
        <v>253</v>
      </c>
      <c r="V1478" s="2" t="s">
        <v>244</v>
      </c>
      <c r="W1478" s="2" t="s">
        <v>4654</v>
      </c>
      <c r="X1478" s="2" t="s">
        <v>5217</v>
      </c>
      <c r="Y1478" s="2" t="s">
        <v>265</v>
      </c>
    </row>
    <row r="1479">
      <c r="A1479" s="1" t="b">
        <v>0</v>
      </c>
      <c r="B1479" s="1"/>
      <c r="C1479" s="1"/>
      <c r="D1479" s="1"/>
      <c r="E1479" s="1" t="s">
        <v>244</v>
      </c>
      <c r="F1479" s="1"/>
      <c r="G1479" s="2" t="s">
        <v>245</v>
      </c>
      <c r="H1479" s="2"/>
      <c r="I1479" s="4" t="s">
        <v>5218</v>
      </c>
      <c r="J1479" s="2" t="s">
        <v>5219</v>
      </c>
      <c r="K1479" s="5">
        <v>2.0</v>
      </c>
      <c r="L1479" s="2" t="s">
        <v>248</v>
      </c>
      <c r="M1479" s="6" t="b">
        <v>1</v>
      </c>
      <c r="N1479" s="2" t="s">
        <v>268</v>
      </c>
      <c r="O1479" s="2" t="s">
        <v>263</v>
      </c>
      <c r="P1479" s="2" t="s">
        <v>49</v>
      </c>
      <c r="Q1479" s="2" t="s">
        <v>251</v>
      </c>
      <c r="R1479" s="2" t="s">
        <v>252</v>
      </c>
      <c r="S1479" s="5">
        <v>1.001449781E9</v>
      </c>
      <c r="T1479" s="7"/>
      <c r="U1479" s="2" t="s">
        <v>253</v>
      </c>
      <c r="V1479" s="2" t="s">
        <v>244</v>
      </c>
      <c r="W1479" s="2" t="s">
        <v>4654</v>
      </c>
      <c r="X1479" s="2" t="s">
        <v>5220</v>
      </c>
      <c r="Y1479" s="2" t="s">
        <v>265</v>
      </c>
    </row>
    <row r="1480">
      <c r="A1480" s="1" t="b">
        <v>0</v>
      </c>
      <c r="B1480" s="1"/>
      <c r="C1480" s="1"/>
      <c r="D1480" s="1"/>
      <c r="E1480" s="1" t="s">
        <v>244</v>
      </c>
      <c r="F1480" s="1"/>
      <c r="G1480" s="2" t="s">
        <v>245</v>
      </c>
      <c r="H1480" s="2"/>
      <c r="I1480" s="4" t="s">
        <v>5221</v>
      </c>
      <c r="J1480" s="2" t="s">
        <v>5222</v>
      </c>
      <c r="K1480" s="5">
        <v>2.0</v>
      </c>
      <c r="L1480" s="2" t="s">
        <v>248</v>
      </c>
      <c r="M1480" s="6" t="b">
        <v>1</v>
      </c>
      <c r="N1480" s="2" t="s">
        <v>268</v>
      </c>
      <c r="O1480" s="2" t="s">
        <v>263</v>
      </c>
      <c r="P1480" s="2" t="s">
        <v>49</v>
      </c>
      <c r="Q1480" s="2" t="s">
        <v>251</v>
      </c>
      <c r="R1480" s="2" t="s">
        <v>252</v>
      </c>
      <c r="S1480" s="5">
        <v>1.001462085E9</v>
      </c>
      <c r="T1480" s="7"/>
      <c r="U1480" s="2" t="s">
        <v>253</v>
      </c>
      <c r="V1480" s="2" t="s">
        <v>244</v>
      </c>
      <c r="W1480" s="2" t="s">
        <v>4654</v>
      </c>
      <c r="X1480" s="2" t="s">
        <v>5223</v>
      </c>
      <c r="Y1480" s="2" t="s">
        <v>265</v>
      </c>
    </row>
    <row r="1481">
      <c r="A1481" s="1" t="b">
        <v>0</v>
      </c>
      <c r="B1481" s="1"/>
      <c r="C1481" s="1"/>
      <c r="D1481" s="1"/>
      <c r="E1481" s="1" t="s">
        <v>244</v>
      </c>
      <c r="F1481" s="1"/>
      <c r="G1481" s="2" t="s">
        <v>245</v>
      </c>
      <c r="H1481" s="2"/>
      <c r="I1481" s="4" t="s">
        <v>5224</v>
      </c>
      <c r="J1481" s="2" t="s">
        <v>5225</v>
      </c>
      <c r="K1481" s="5">
        <v>2.0</v>
      </c>
      <c r="L1481" s="2" t="s">
        <v>248</v>
      </c>
      <c r="M1481" s="6" t="b">
        <v>1</v>
      </c>
      <c r="N1481" s="2" t="s">
        <v>268</v>
      </c>
      <c r="O1481" s="2" t="s">
        <v>263</v>
      </c>
      <c r="P1481" s="2" t="s">
        <v>49</v>
      </c>
      <c r="Q1481" s="2" t="s">
        <v>251</v>
      </c>
      <c r="R1481" s="2" t="s">
        <v>252</v>
      </c>
      <c r="S1481" s="5">
        <v>1.001483877E9</v>
      </c>
      <c r="T1481" s="7"/>
      <c r="U1481" s="2" t="s">
        <v>253</v>
      </c>
      <c r="V1481" s="2" t="s">
        <v>244</v>
      </c>
      <c r="W1481" s="2" t="s">
        <v>4654</v>
      </c>
      <c r="X1481" s="2" t="s">
        <v>5226</v>
      </c>
      <c r="Y1481" s="2" t="s">
        <v>265</v>
      </c>
    </row>
    <row r="1482">
      <c r="A1482" s="1" t="b">
        <v>0</v>
      </c>
      <c r="B1482" s="1"/>
      <c r="C1482" s="1"/>
      <c r="D1482" s="1"/>
      <c r="E1482" s="1" t="s">
        <v>244</v>
      </c>
      <c r="F1482" s="1"/>
      <c r="G1482" s="2" t="s">
        <v>245</v>
      </c>
      <c r="H1482" s="2"/>
      <c r="I1482" s="4" t="s">
        <v>5227</v>
      </c>
      <c r="J1482" s="2" t="s">
        <v>5228</v>
      </c>
      <c r="K1482" s="5">
        <v>2.0</v>
      </c>
      <c r="L1482" s="2" t="s">
        <v>248</v>
      </c>
      <c r="M1482" s="6" t="b">
        <v>1</v>
      </c>
      <c r="N1482" s="2" t="s">
        <v>268</v>
      </c>
      <c r="O1482" s="2" t="s">
        <v>263</v>
      </c>
      <c r="P1482" s="2" t="s">
        <v>49</v>
      </c>
      <c r="Q1482" s="2" t="s">
        <v>251</v>
      </c>
      <c r="R1482" s="2" t="s">
        <v>252</v>
      </c>
      <c r="S1482" s="5">
        <v>1.001491745E9</v>
      </c>
      <c r="T1482" s="7"/>
      <c r="U1482" s="2" t="s">
        <v>253</v>
      </c>
      <c r="V1482" s="2" t="s">
        <v>244</v>
      </c>
      <c r="W1482" s="2" t="s">
        <v>4654</v>
      </c>
      <c r="X1482" s="2" t="s">
        <v>5229</v>
      </c>
      <c r="Y1482" s="2" t="s">
        <v>265</v>
      </c>
    </row>
    <row r="1483">
      <c r="A1483" s="1" t="b">
        <v>0</v>
      </c>
      <c r="B1483" s="1"/>
      <c r="C1483" s="1"/>
      <c r="D1483" s="1"/>
      <c r="E1483" s="1" t="s">
        <v>244</v>
      </c>
      <c r="F1483" s="1"/>
      <c r="G1483" s="2" t="s">
        <v>245</v>
      </c>
      <c r="H1483" s="2"/>
      <c r="I1483" s="4" t="s">
        <v>5230</v>
      </c>
      <c r="J1483" s="2" t="s">
        <v>5231</v>
      </c>
      <c r="K1483" s="5">
        <v>2.0</v>
      </c>
      <c r="L1483" s="2" t="s">
        <v>248</v>
      </c>
      <c r="M1483" s="6" t="b">
        <v>1</v>
      </c>
      <c r="N1483" s="2" t="s">
        <v>268</v>
      </c>
      <c r="O1483" s="2" t="s">
        <v>263</v>
      </c>
      <c r="P1483" s="2" t="s">
        <v>49</v>
      </c>
      <c r="Q1483" s="2" t="s">
        <v>251</v>
      </c>
      <c r="R1483" s="2" t="s">
        <v>252</v>
      </c>
      <c r="S1483" s="5">
        <v>1.001497435E9</v>
      </c>
      <c r="T1483" s="7"/>
      <c r="U1483" s="2" t="s">
        <v>253</v>
      </c>
      <c r="V1483" s="2" t="s">
        <v>244</v>
      </c>
      <c r="W1483" s="2" t="s">
        <v>4654</v>
      </c>
      <c r="X1483" s="2" t="s">
        <v>5232</v>
      </c>
      <c r="Y1483" s="2" t="s">
        <v>265</v>
      </c>
    </row>
    <row r="1484">
      <c r="A1484" s="1" t="b">
        <v>0</v>
      </c>
      <c r="B1484" s="1"/>
      <c r="C1484" s="1"/>
      <c r="D1484" s="1"/>
      <c r="E1484" s="1" t="s">
        <v>244</v>
      </c>
      <c r="F1484" s="1"/>
      <c r="G1484" s="2" t="s">
        <v>245</v>
      </c>
      <c r="H1484" s="2"/>
      <c r="I1484" s="4" t="s">
        <v>5233</v>
      </c>
      <c r="J1484" s="2" t="s">
        <v>5234</v>
      </c>
      <c r="K1484" s="5">
        <v>2.0</v>
      </c>
      <c r="L1484" s="2" t="s">
        <v>248</v>
      </c>
      <c r="M1484" s="6" t="b">
        <v>1</v>
      </c>
      <c r="N1484" s="2" t="s">
        <v>268</v>
      </c>
      <c r="O1484" s="2" t="s">
        <v>263</v>
      </c>
      <c r="P1484" s="2" t="s">
        <v>49</v>
      </c>
      <c r="Q1484" s="2" t="s">
        <v>251</v>
      </c>
      <c r="R1484" s="2" t="s">
        <v>252</v>
      </c>
      <c r="S1484" s="5">
        <v>1.00296225E9</v>
      </c>
      <c r="T1484" s="2" t="s">
        <v>293</v>
      </c>
      <c r="U1484" s="2" t="s">
        <v>253</v>
      </c>
      <c r="V1484" s="2" t="s">
        <v>244</v>
      </c>
      <c r="W1484" s="2" t="s">
        <v>4654</v>
      </c>
      <c r="X1484" s="2" t="s">
        <v>5235</v>
      </c>
      <c r="Y1484" s="2" t="s">
        <v>265</v>
      </c>
    </row>
    <row r="1485">
      <c r="A1485" s="1" t="b">
        <v>0</v>
      </c>
      <c r="B1485" s="1"/>
      <c r="C1485" s="1"/>
      <c r="D1485" s="1"/>
      <c r="E1485" s="1" t="s">
        <v>244</v>
      </c>
      <c r="F1485" s="1"/>
      <c r="G1485" s="2" t="s">
        <v>245</v>
      </c>
      <c r="H1485" s="2"/>
      <c r="I1485" s="4" t="s">
        <v>5236</v>
      </c>
      <c r="J1485" s="2" t="s">
        <v>5237</v>
      </c>
      <c r="K1485" s="5">
        <v>2.0</v>
      </c>
      <c r="L1485" s="2" t="s">
        <v>248</v>
      </c>
      <c r="M1485" s="6" t="b">
        <v>1</v>
      </c>
      <c r="N1485" s="2" t="s">
        <v>268</v>
      </c>
      <c r="O1485" s="2" t="s">
        <v>263</v>
      </c>
      <c r="P1485" s="2" t="s">
        <v>49</v>
      </c>
      <c r="Q1485" s="2" t="s">
        <v>251</v>
      </c>
      <c r="R1485" s="2" t="s">
        <v>252</v>
      </c>
      <c r="S1485" s="5">
        <v>1.003264853E9</v>
      </c>
      <c r="T1485" s="2" t="s">
        <v>293</v>
      </c>
      <c r="U1485" s="2" t="s">
        <v>253</v>
      </c>
      <c r="V1485" s="2" t="s">
        <v>244</v>
      </c>
      <c r="W1485" s="2" t="s">
        <v>4654</v>
      </c>
      <c r="X1485" s="2" t="s">
        <v>5238</v>
      </c>
      <c r="Y1485" s="2" t="s">
        <v>265</v>
      </c>
    </row>
    <row r="1486">
      <c r="A1486" s="1" t="b">
        <v>0</v>
      </c>
      <c r="B1486" s="1"/>
      <c r="C1486" s="1"/>
      <c r="D1486" s="1"/>
      <c r="E1486" s="1" t="s">
        <v>244</v>
      </c>
      <c r="F1486" s="1"/>
      <c r="G1486" s="2" t="s">
        <v>245</v>
      </c>
      <c r="H1486" s="2"/>
      <c r="I1486" s="4" t="s">
        <v>5239</v>
      </c>
      <c r="J1486" s="2" t="s">
        <v>5240</v>
      </c>
      <c r="K1486" s="5">
        <v>2.0</v>
      </c>
      <c r="L1486" s="2" t="s">
        <v>248</v>
      </c>
      <c r="M1486" s="6" t="b">
        <v>1</v>
      </c>
      <c r="N1486" s="2" t="s">
        <v>268</v>
      </c>
      <c r="O1486" s="2" t="s">
        <v>263</v>
      </c>
      <c r="P1486" s="2" t="s">
        <v>49</v>
      </c>
      <c r="Q1486" s="2" t="s">
        <v>251</v>
      </c>
      <c r="R1486" s="2" t="s">
        <v>252</v>
      </c>
      <c r="S1486" s="5">
        <v>1.005032781E9</v>
      </c>
      <c r="T1486" s="7"/>
      <c r="U1486" s="2" t="s">
        <v>253</v>
      </c>
      <c r="V1486" s="2" t="s">
        <v>244</v>
      </c>
      <c r="W1486" s="2" t="s">
        <v>4654</v>
      </c>
      <c r="X1486" s="2" t="s">
        <v>5241</v>
      </c>
      <c r="Y1486" s="2" t="s">
        <v>265</v>
      </c>
    </row>
    <row r="1487">
      <c r="A1487" s="1" t="b">
        <v>0</v>
      </c>
      <c r="B1487" s="1"/>
      <c r="C1487" s="1"/>
      <c r="D1487" s="1"/>
      <c r="E1487" s="1" t="s">
        <v>244</v>
      </c>
      <c r="F1487" s="1"/>
      <c r="G1487" s="2" t="s">
        <v>245</v>
      </c>
      <c r="H1487" s="2"/>
      <c r="I1487" s="4" t="s">
        <v>5242</v>
      </c>
      <c r="J1487" s="2" t="s">
        <v>5243</v>
      </c>
      <c r="K1487" s="5">
        <v>2.0</v>
      </c>
      <c r="L1487" s="2" t="s">
        <v>248</v>
      </c>
      <c r="M1487" s="6" t="b">
        <v>1</v>
      </c>
      <c r="N1487" s="2" t="s">
        <v>268</v>
      </c>
      <c r="O1487" s="2" t="s">
        <v>263</v>
      </c>
      <c r="P1487" s="2" t="s">
        <v>49</v>
      </c>
      <c r="Q1487" s="2" t="s">
        <v>251</v>
      </c>
      <c r="R1487" s="2" t="s">
        <v>252</v>
      </c>
      <c r="S1487" s="5">
        <v>1.005040969E9</v>
      </c>
      <c r="T1487" s="3"/>
      <c r="U1487" s="2" t="s">
        <v>253</v>
      </c>
      <c r="V1487" s="2" t="s">
        <v>244</v>
      </c>
      <c r="W1487" s="2" t="s">
        <v>4654</v>
      </c>
      <c r="X1487" s="2" t="s">
        <v>5244</v>
      </c>
      <c r="Y1487" s="2" t="s">
        <v>265</v>
      </c>
    </row>
    <row r="1488">
      <c r="A1488" s="1" t="b">
        <v>0</v>
      </c>
      <c r="B1488" s="1"/>
      <c r="C1488" s="1"/>
      <c r="D1488" s="1"/>
      <c r="E1488" s="1" t="s">
        <v>244</v>
      </c>
      <c r="F1488" s="1"/>
      <c r="G1488" s="2" t="s">
        <v>245</v>
      </c>
      <c r="H1488" s="2"/>
      <c r="I1488" s="4" t="s">
        <v>5245</v>
      </c>
      <c r="J1488" s="2" t="s">
        <v>5246</v>
      </c>
      <c r="K1488" s="5">
        <v>2.0</v>
      </c>
      <c r="L1488" s="2" t="s">
        <v>248</v>
      </c>
      <c r="M1488" s="6" t="b">
        <v>1</v>
      </c>
      <c r="N1488" s="2" t="s">
        <v>268</v>
      </c>
      <c r="O1488" s="2" t="s">
        <v>263</v>
      </c>
      <c r="P1488" s="2" t="s">
        <v>49</v>
      </c>
      <c r="Q1488" s="2" t="s">
        <v>251</v>
      </c>
      <c r="R1488" s="2" t="s">
        <v>252</v>
      </c>
      <c r="S1488" s="5">
        <v>1.005083233E9</v>
      </c>
      <c r="T1488" s="7"/>
      <c r="U1488" s="2" t="s">
        <v>253</v>
      </c>
      <c r="V1488" s="2" t="s">
        <v>244</v>
      </c>
      <c r="W1488" s="2" t="s">
        <v>4654</v>
      </c>
      <c r="X1488" s="2" t="s">
        <v>5247</v>
      </c>
      <c r="Y1488" s="2" t="s">
        <v>265</v>
      </c>
    </row>
    <row r="1489">
      <c r="A1489" s="1" t="b">
        <v>0</v>
      </c>
      <c r="B1489" s="1"/>
      <c r="C1489" s="1"/>
      <c r="D1489" s="1"/>
      <c r="E1489" s="1" t="s">
        <v>244</v>
      </c>
      <c r="F1489" s="1"/>
      <c r="G1489" s="2" t="s">
        <v>245</v>
      </c>
      <c r="H1489" s="2"/>
      <c r="I1489" s="4" t="s">
        <v>5248</v>
      </c>
      <c r="J1489" s="2" t="s">
        <v>5249</v>
      </c>
      <c r="K1489" s="5">
        <v>2.0</v>
      </c>
      <c r="L1489" s="2" t="s">
        <v>248</v>
      </c>
      <c r="M1489" s="6" t="b">
        <v>1</v>
      </c>
      <c r="N1489" s="2" t="s">
        <v>268</v>
      </c>
      <c r="O1489" s="2" t="s">
        <v>263</v>
      </c>
      <c r="P1489" s="2" t="s">
        <v>49</v>
      </c>
      <c r="Q1489" s="2" t="s">
        <v>251</v>
      </c>
      <c r="R1489" s="2" t="s">
        <v>252</v>
      </c>
      <c r="S1489" s="5">
        <v>1.005097706E9</v>
      </c>
      <c r="T1489" s="7"/>
      <c r="U1489" s="2" t="s">
        <v>253</v>
      </c>
      <c r="V1489" s="2" t="s">
        <v>244</v>
      </c>
      <c r="W1489" s="2" t="s">
        <v>4654</v>
      </c>
      <c r="X1489" s="2" t="s">
        <v>5250</v>
      </c>
      <c r="Y1489" s="2" t="s">
        <v>265</v>
      </c>
    </row>
    <row r="1490">
      <c r="A1490" s="1" t="b">
        <v>0</v>
      </c>
      <c r="B1490" s="1"/>
      <c r="C1490" s="1"/>
      <c r="D1490" s="1"/>
      <c r="E1490" s="1" t="s">
        <v>244</v>
      </c>
      <c r="F1490" s="1"/>
      <c r="G1490" s="2" t="s">
        <v>245</v>
      </c>
      <c r="H1490" s="2"/>
      <c r="I1490" s="4" t="s">
        <v>5251</v>
      </c>
      <c r="J1490" s="2" t="s">
        <v>5252</v>
      </c>
      <c r="K1490" s="5">
        <v>2.0</v>
      </c>
      <c r="L1490" s="2" t="s">
        <v>248</v>
      </c>
      <c r="M1490" s="6" t="b">
        <v>1</v>
      </c>
      <c r="N1490" s="2" t="s">
        <v>268</v>
      </c>
      <c r="O1490" s="2" t="s">
        <v>263</v>
      </c>
      <c r="P1490" s="2" t="s">
        <v>49</v>
      </c>
      <c r="Q1490" s="2" t="s">
        <v>251</v>
      </c>
      <c r="R1490" s="2" t="s">
        <v>252</v>
      </c>
      <c r="S1490" s="5">
        <v>1.005116394E9</v>
      </c>
      <c r="T1490" s="7"/>
      <c r="U1490" s="2" t="s">
        <v>253</v>
      </c>
      <c r="V1490" s="2" t="s">
        <v>244</v>
      </c>
      <c r="W1490" s="2" t="s">
        <v>4654</v>
      </c>
      <c r="X1490" s="2" t="s">
        <v>5253</v>
      </c>
      <c r="Y1490" s="2" t="s">
        <v>265</v>
      </c>
    </row>
    <row r="1491">
      <c r="A1491" s="1" t="b">
        <v>0</v>
      </c>
      <c r="B1491" s="1"/>
      <c r="C1491" s="1"/>
      <c r="D1491" s="1"/>
      <c r="E1491" s="1" t="s">
        <v>244</v>
      </c>
      <c r="F1491" s="1"/>
      <c r="G1491" s="2" t="s">
        <v>245</v>
      </c>
      <c r="H1491" s="2"/>
      <c r="I1491" s="4" t="s">
        <v>5254</v>
      </c>
      <c r="J1491" s="2" t="s">
        <v>5255</v>
      </c>
      <c r="K1491" s="5">
        <v>2.0</v>
      </c>
      <c r="L1491" s="2" t="s">
        <v>248</v>
      </c>
      <c r="M1491" s="6" t="b">
        <v>1</v>
      </c>
      <c r="N1491" s="2" t="s">
        <v>268</v>
      </c>
      <c r="O1491" s="2" t="s">
        <v>263</v>
      </c>
      <c r="P1491" s="2" t="s">
        <v>49</v>
      </c>
      <c r="Q1491" s="2" t="s">
        <v>251</v>
      </c>
      <c r="R1491" s="2" t="s">
        <v>252</v>
      </c>
      <c r="S1491" s="5">
        <v>1.010235793E9</v>
      </c>
      <c r="T1491" s="7"/>
      <c r="U1491" s="2" t="s">
        <v>253</v>
      </c>
      <c r="V1491" s="2" t="s">
        <v>244</v>
      </c>
      <c r="W1491" s="2" t="s">
        <v>4654</v>
      </c>
      <c r="X1491" s="2" t="s">
        <v>5256</v>
      </c>
      <c r="Y1491" s="2" t="s">
        <v>265</v>
      </c>
    </row>
    <row r="1492">
      <c r="A1492" s="1" t="b">
        <v>0</v>
      </c>
      <c r="B1492" s="1"/>
      <c r="C1492" s="1"/>
      <c r="D1492" s="1"/>
      <c r="E1492" s="1" t="s">
        <v>244</v>
      </c>
      <c r="F1492" s="1"/>
      <c r="G1492" s="2" t="s">
        <v>245</v>
      </c>
      <c r="H1492" s="2"/>
      <c r="I1492" s="4" t="s">
        <v>5257</v>
      </c>
      <c r="J1492" s="2" t="s">
        <v>5258</v>
      </c>
      <c r="K1492" s="5">
        <v>2.0</v>
      </c>
      <c r="L1492" s="2" t="s">
        <v>248</v>
      </c>
      <c r="M1492" s="6" t="b">
        <v>1</v>
      </c>
      <c r="N1492" s="2" t="s">
        <v>268</v>
      </c>
      <c r="O1492" s="2" t="s">
        <v>263</v>
      </c>
      <c r="P1492" s="2" t="s">
        <v>49</v>
      </c>
      <c r="Q1492" s="2" t="s">
        <v>251</v>
      </c>
      <c r="R1492" s="2" t="s">
        <v>252</v>
      </c>
      <c r="S1492" s="5">
        <v>1.010240782E9</v>
      </c>
      <c r="T1492" s="7"/>
      <c r="U1492" s="2" t="s">
        <v>253</v>
      </c>
      <c r="V1492" s="2" t="s">
        <v>244</v>
      </c>
      <c r="W1492" s="2" t="s">
        <v>4654</v>
      </c>
      <c r="X1492" s="2" t="s">
        <v>5259</v>
      </c>
      <c r="Y1492" s="2" t="s">
        <v>265</v>
      </c>
    </row>
    <row r="1493">
      <c r="A1493" s="1" t="b">
        <v>0</v>
      </c>
      <c r="B1493" s="1"/>
      <c r="C1493" s="1"/>
      <c r="D1493" s="1"/>
      <c r="E1493" s="1" t="s">
        <v>244</v>
      </c>
      <c r="F1493" s="1"/>
      <c r="G1493" s="2" t="s">
        <v>245</v>
      </c>
      <c r="H1493" s="2"/>
      <c r="I1493" s="4" t="s">
        <v>5260</v>
      </c>
      <c r="J1493" s="2" t="s">
        <v>5261</v>
      </c>
      <c r="K1493" s="5">
        <v>2.0</v>
      </c>
      <c r="L1493" s="2" t="s">
        <v>248</v>
      </c>
      <c r="M1493" s="6" t="b">
        <v>1</v>
      </c>
      <c r="N1493" s="2" t="s">
        <v>268</v>
      </c>
      <c r="O1493" s="2" t="s">
        <v>263</v>
      </c>
      <c r="P1493" s="2" t="s">
        <v>49</v>
      </c>
      <c r="Q1493" s="2" t="s">
        <v>251</v>
      </c>
      <c r="R1493" s="2" t="s">
        <v>252</v>
      </c>
      <c r="S1493" s="5">
        <v>1.037452707E9</v>
      </c>
      <c r="T1493" s="2" t="s">
        <v>293</v>
      </c>
      <c r="U1493" s="2" t="s">
        <v>253</v>
      </c>
      <c r="V1493" s="2" t="s">
        <v>244</v>
      </c>
      <c r="W1493" s="2" t="s">
        <v>4654</v>
      </c>
      <c r="X1493" s="2" t="s">
        <v>5262</v>
      </c>
      <c r="Y1493" s="2" t="s">
        <v>265</v>
      </c>
    </row>
    <row r="1494">
      <c r="A1494" s="1" t="b">
        <v>0</v>
      </c>
      <c r="B1494" s="1"/>
      <c r="C1494" s="1"/>
      <c r="D1494" s="1"/>
      <c r="E1494" s="1" t="s">
        <v>244</v>
      </c>
      <c r="F1494" s="1"/>
      <c r="G1494" s="2" t="s">
        <v>245</v>
      </c>
      <c r="H1494" s="2"/>
      <c r="I1494" s="4" t="s">
        <v>5263</v>
      </c>
      <c r="J1494" s="2" t="s">
        <v>5264</v>
      </c>
      <c r="K1494" s="5">
        <v>2.0</v>
      </c>
      <c r="L1494" s="2" t="s">
        <v>248</v>
      </c>
      <c r="M1494" s="6" t="b">
        <v>1</v>
      </c>
      <c r="N1494" s="2" t="s">
        <v>268</v>
      </c>
      <c r="O1494" s="2" t="s">
        <v>263</v>
      </c>
      <c r="P1494" s="2" t="s">
        <v>49</v>
      </c>
      <c r="Q1494" s="2" t="s">
        <v>251</v>
      </c>
      <c r="R1494" s="2" t="s">
        <v>252</v>
      </c>
      <c r="S1494" s="5">
        <v>1.037461069E9</v>
      </c>
      <c r="T1494" s="2" t="s">
        <v>293</v>
      </c>
      <c r="U1494" s="2" t="s">
        <v>253</v>
      </c>
      <c r="V1494" s="2" t="s">
        <v>244</v>
      </c>
      <c r="W1494" s="2" t="s">
        <v>4654</v>
      </c>
      <c r="X1494" s="2" t="s">
        <v>5265</v>
      </c>
      <c r="Y1494" s="2" t="s">
        <v>265</v>
      </c>
    </row>
    <row r="1495">
      <c r="A1495" s="1" t="b">
        <v>0</v>
      </c>
      <c r="B1495" s="1"/>
      <c r="C1495" s="1"/>
      <c r="D1495" s="1"/>
      <c r="E1495" s="1" t="s">
        <v>244</v>
      </c>
      <c r="F1495" s="1"/>
      <c r="G1495" s="2" t="s">
        <v>245</v>
      </c>
      <c r="H1495" s="2"/>
      <c r="I1495" s="4" t="s">
        <v>5266</v>
      </c>
      <c r="J1495" s="2" t="s">
        <v>5267</v>
      </c>
      <c r="K1495" s="5">
        <v>2.0</v>
      </c>
      <c r="L1495" s="2" t="s">
        <v>248</v>
      </c>
      <c r="M1495" s="6" t="b">
        <v>1</v>
      </c>
      <c r="N1495" s="2" t="s">
        <v>268</v>
      </c>
      <c r="O1495" s="2" t="s">
        <v>263</v>
      </c>
      <c r="P1495" s="2" t="s">
        <v>49</v>
      </c>
      <c r="Q1495" s="2" t="s">
        <v>251</v>
      </c>
      <c r="R1495" s="2" t="s">
        <v>252</v>
      </c>
      <c r="S1495" s="5">
        <v>1.037468224E9</v>
      </c>
      <c r="T1495" s="2" t="s">
        <v>293</v>
      </c>
      <c r="U1495" s="2" t="s">
        <v>253</v>
      </c>
      <c r="V1495" s="2" t="s">
        <v>244</v>
      </c>
      <c r="W1495" s="2" t="s">
        <v>4654</v>
      </c>
      <c r="X1495" s="2" t="s">
        <v>5268</v>
      </c>
      <c r="Y1495" s="2" t="s">
        <v>265</v>
      </c>
    </row>
    <row r="1496">
      <c r="A1496" s="1" t="b">
        <v>0</v>
      </c>
      <c r="B1496" s="1"/>
      <c r="C1496" s="1"/>
      <c r="D1496" s="1"/>
      <c r="E1496" s="1" t="s">
        <v>244</v>
      </c>
      <c r="F1496" s="1"/>
      <c r="G1496" s="2" t="s">
        <v>245</v>
      </c>
      <c r="H1496" s="2"/>
      <c r="I1496" s="4" t="s">
        <v>5269</v>
      </c>
      <c r="J1496" s="2" t="s">
        <v>5270</v>
      </c>
      <c r="K1496" s="5">
        <v>2.0</v>
      </c>
      <c r="L1496" s="2" t="s">
        <v>248</v>
      </c>
      <c r="M1496" s="6" t="b">
        <v>1</v>
      </c>
      <c r="N1496" s="2" t="s">
        <v>268</v>
      </c>
      <c r="O1496" s="2" t="s">
        <v>263</v>
      </c>
      <c r="P1496" s="2" t="s">
        <v>49</v>
      </c>
      <c r="Q1496" s="2" t="s">
        <v>251</v>
      </c>
      <c r="R1496" s="2" t="s">
        <v>252</v>
      </c>
      <c r="S1496" s="5">
        <v>1.037673779E9</v>
      </c>
      <c r="T1496" s="2" t="s">
        <v>293</v>
      </c>
      <c r="U1496" s="2" t="s">
        <v>253</v>
      </c>
      <c r="V1496" s="2" t="s">
        <v>244</v>
      </c>
      <c r="W1496" s="2" t="s">
        <v>4654</v>
      </c>
      <c r="X1496" s="2" t="s">
        <v>5271</v>
      </c>
      <c r="Y1496" s="2" t="s">
        <v>265</v>
      </c>
    </row>
    <row r="1497">
      <c r="A1497" s="1" t="b">
        <v>0</v>
      </c>
      <c r="B1497" s="1"/>
      <c r="C1497" s="1"/>
      <c r="D1497" s="1"/>
      <c r="E1497" s="1" t="s">
        <v>244</v>
      </c>
      <c r="F1497" s="1"/>
      <c r="G1497" s="2" t="s">
        <v>245</v>
      </c>
      <c r="H1497" s="2"/>
      <c r="I1497" s="4" t="s">
        <v>5272</v>
      </c>
      <c r="J1497" s="2" t="s">
        <v>5273</v>
      </c>
      <c r="K1497" s="5">
        <v>2.0</v>
      </c>
      <c r="L1497" s="2" t="s">
        <v>248</v>
      </c>
      <c r="M1497" s="6" t="b">
        <v>1</v>
      </c>
      <c r="N1497" s="2" t="s">
        <v>268</v>
      </c>
      <c r="O1497" s="2" t="s">
        <v>263</v>
      </c>
      <c r="P1497" s="2" t="s">
        <v>49</v>
      </c>
      <c r="Q1497" s="2" t="s">
        <v>251</v>
      </c>
      <c r="R1497" s="2" t="s">
        <v>252</v>
      </c>
      <c r="S1497" s="5">
        <v>1.037771118E9</v>
      </c>
      <c r="T1497" s="2" t="s">
        <v>293</v>
      </c>
      <c r="U1497" s="2" t="s">
        <v>253</v>
      </c>
      <c r="V1497" s="2" t="s">
        <v>244</v>
      </c>
      <c r="W1497" s="2" t="s">
        <v>4654</v>
      </c>
      <c r="X1497" s="2" t="s">
        <v>5274</v>
      </c>
      <c r="Y1497" s="2" t="s">
        <v>265</v>
      </c>
    </row>
    <row r="1498">
      <c r="A1498" s="1" t="b">
        <v>0</v>
      </c>
      <c r="B1498" s="1"/>
      <c r="C1498" s="1"/>
      <c r="D1498" s="1"/>
      <c r="E1498" s="1" t="s">
        <v>244</v>
      </c>
      <c r="F1498" s="1"/>
      <c r="G1498" s="2" t="s">
        <v>245</v>
      </c>
      <c r="H1498" s="2"/>
      <c r="I1498" s="4" t="s">
        <v>5275</v>
      </c>
      <c r="J1498" s="2" t="s">
        <v>5276</v>
      </c>
      <c r="K1498" s="5">
        <v>2.0</v>
      </c>
      <c r="L1498" s="2" t="s">
        <v>248</v>
      </c>
      <c r="M1498" s="6" t="b">
        <v>1</v>
      </c>
      <c r="N1498" s="2" t="s">
        <v>268</v>
      </c>
      <c r="O1498" s="2" t="s">
        <v>263</v>
      </c>
      <c r="P1498" s="2" t="s">
        <v>49</v>
      </c>
      <c r="Q1498" s="2" t="s">
        <v>251</v>
      </c>
      <c r="R1498" s="2" t="s">
        <v>252</v>
      </c>
      <c r="S1498" s="5">
        <v>1.037948195E9</v>
      </c>
      <c r="T1498" s="2" t="s">
        <v>293</v>
      </c>
      <c r="U1498" s="2" t="s">
        <v>253</v>
      </c>
      <c r="V1498" s="2" t="s">
        <v>244</v>
      </c>
      <c r="W1498" s="2" t="s">
        <v>4654</v>
      </c>
      <c r="X1498" s="2" t="s">
        <v>5277</v>
      </c>
      <c r="Y1498" s="2" t="s">
        <v>265</v>
      </c>
    </row>
    <row r="1499">
      <c r="A1499" s="1" t="b">
        <v>0</v>
      </c>
      <c r="B1499" s="1"/>
      <c r="C1499" s="1"/>
      <c r="D1499" s="1"/>
      <c r="E1499" s="1" t="s">
        <v>244</v>
      </c>
      <c r="F1499" s="1"/>
      <c r="G1499" s="2" t="s">
        <v>245</v>
      </c>
      <c r="H1499" s="2"/>
      <c r="I1499" s="4" t="s">
        <v>5278</v>
      </c>
      <c r="J1499" s="2" t="s">
        <v>5279</v>
      </c>
      <c r="K1499" s="5">
        <v>2.0</v>
      </c>
      <c r="L1499" s="2" t="s">
        <v>248</v>
      </c>
      <c r="M1499" s="6" t="b">
        <v>1</v>
      </c>
      <c r="N1499" s="2" t="s">
        <v>268</v>
      </c>
      <c r="O1499" s="2" t="s">
        <v>263</v>
      </c>
      <c r="P1499" s="2" t="s">
        <v>49</v>
      </c>
      <c r="Q1499" s="2" t="s">
        <v>251</v>
      </c>
      <c r="R1499" s="2" t="s">
        <v>252</v>
      </c>
      <c r="S1499" s="5">
        <v>1.037954559E9</v>
      </c>
      <c r="T1499" s="2" t="s">
        <v>293</v>
      </c>
      <c r="U1499" s="2" t="s">
        <v>253</v>
      </c>
      <c r="V1499" s="2" t="s">
        <v>244</v>
      </c>
      <c r="W1499" s="2" t="s">
        <v>4654</v>
      </c>
      <c r="X1499" s="2" t="s">
        <v>5280</v>
      </c>
      <c r="Y1499" s="2" t="s">
        <v>265</v>
      </c>
    </row>
    <row r="1500">
      <c r="A1500" s="1" t="b">
        <v>0</v>
      </c>
      <c r="B1500" s="1"/>
      <c r="C1500" s="1"/>
      <c r="D1500" s="1"/>
      <c r="E1500" s="1" t="s">
        <v>244</v>
      </c>
      <c r="F1500" s="1"/>
      <c r="G1500" s="2" t="s">
        <v>245</v>
      </c>
      <c r="H1500" s="2"/>
      <c r="I1500" s="4" t="s">
        <v>5281</v>
      </c>
      <c r="J1500" s="2" t="s">
        <v>5282</v>
      </c>
      <c r="K1500" s="5">
        <v>2.0</v>
      </c>
      <c r="L1500" s="2" t="s">
        <v>248</v>
      </c>
      <c r="M1500" s="6" t="b">
        <v>1</v>
      </c>
      <c r="N1500" s="2" t="s">
        <v>268</v>
      </c>
      <c r="O1500" s="2" t="s">
        <v>263</v>
      </c>
      <c r="P1500" s="2" t="s">
        <v>49</v>
      </c>
      <c r="Q1500" s="2" t="s">
        <v>251</v>
      </c>
      <c r="R1500" s="2" t="s">
        <v>252</v>
      </c>
      <c r="S1500" s="5">
        <v>1.049237275E9</v>
      </c>
      <c r="T1500" s="2" t="s">
        <v>293</v>
      </c>
      <c r="U1500" s="2" t="s">
        <v>253</v>
      </c>
      <c r="V1500" s="2" t="s">
        <v>244</v>
      </c>
      <c r="W1500" s="2" t="s">
        <v>4654</v>
      </c>
      <c r="X1500" s="2" t="s">
        <v>5283</v>
      </c>
      <c r="Y1500" s="2" t="s">
        <v>265</v>
      </c>
    </row>
    <row r="1501">
      <c r="A1501" s="1" t="b">
        <v>0</v>
      </c>
      <c r="B1501" s="1"/>
      <c r="C1501" s="1"/>
      <c r="D1501" s="1"/>
      <c r="E1501" s="1" t="s">
        <v>244</v>
      </c>
      <c r="F1501" s="1"/>
      <c r="G1501" s="2" t="s">
        <v>245</v>
      </c>
      <c r="H1501" s="2"/>
      <c r="I1501" s="4" t="s">
        <v>5284</v>
      </c>
      <c r="J1501" s="2" t="s">
        <v>5285</v>
      </c>
      <c r="K1501" s="5">
        <v>2.0</v>
      </c>
      <c r="L1501" s="2" t="s">
        <v>248</v>
      </c>
      <c r="M1501" s="6" t="b">
        <v>1</v>
      </c>
      <c r="N1501" s="2" t="s">
        <v>268</v>
      </c>
      <c r="O1501" s="2" t="s">
        <v>263</v>
      </c>
      <c r="P1501" s="2" t="s">
        <v>49</v>
      </c>
      <c r="Q1501" s="2" t="s">
        <v>251</v>
      </c>
      <c r="R1501" s="2" t="s">
        <v>252</v>
      </c>
      <c r="S1501" s="5">
        <v>1.049254264E9</v>
      </c>
      <c r="T1501" s="2" t="s">
        <v>293</v>
      </c>
      <c r="U1501" s="2" t="s">
        <v>253</v>
      </c>
      <c r="V1501" s="2" t="s">
        <v>244</v>
      </c>
      <c r="W1501" s="2" t="s">
        <v>4654</v>
      </c>
      <c r="X1501" s="2" t="s">
        <v>5286</v>
      </c>
      <c r="Y1501" s="2" t="s">
        <v>265</v>
      </c>
    </row>
    <row r="1502">
      <c r="A1502" s="1" t="b">
        <v>0</v>
      </c>
      <c r="B1502" s="1"/>
      <c r="C1502" s="1"/>
      <c r="D1502" s="1"/>
      <c r="E1502" s="1" t="s">
        <v>244</v>
      </c>
      <c r="F1502" s="1"/>
      <c r="G1502" s="2" t="s">
        <v>245</v>
      </c>
      <c r="H1502" s="2"/>
      <c r="I1502" s="4" t="s">
        <v>5287</v>
      </c>
      <c r="J1502" s="2" t="s">
        <v>5288</v>
      </c>
      <c r="K1502" s="5">
        <v>2.0</v>
      </c>
      <c r="L1502" s="2" t="s">
        <v>248</v>
      </c>
      <c r="M1502" s="6" t="b">
        <v>1</v>
      </c>
      <c r="N1502" s="2" t="s">
        <v>268</v>
      </c>
      <c r="O1502" s="2" t="s">
        <v>263</v>
      </c>
      <c r="P1502" s="2" t="s">
        <v>49</v>
      </c>
      <c r="Q1502" s="2" t="s">
        <v>251</v>
      </c>
      <c r="R1502" s="2" t="s">
        <v>252</v>
      </c>
      <c r="S1502" s="5">
        <v>1.057846127E9</v>
      </c>
      <c r="T1502" s="2" t="s">
        <v>293</v>
      </c>
      <c r="U1502" s="2" t="s">
        <v>253</v>
      </c>
      <c r="V1502" s="2" t="s">
        <v>244</v>
      </c>
      <c r="W1502" s="2" t="s">
        <v>4654</v>
      </c>
      <c r="X1502" s="2" t="s">
        <v>5289</v>
      </c>
      <c r="Y1502" s="2" t="s">
        <v>265</v>
      </c>
    </row>
    <row r="1503">
      <c r="A1503" s="1" t="b">
        <v>0</v>
      </c>
      <c r="B1503" s="1"/>
      <c r="C1503" s="1"/>
      <c r="D1503" s="1"/>
      <c r="E1503" s="1" t="s">
        <v>244</v>
      </c>
      <c r="F1503" s="1"/>
      <c r="G1503" s="2" t="s">
        <v>245</v>
      </c>
      <c r="H1503" s="2"/>
      <c r="I1503" s="4" t="s">
        <v>5290</v>
      </c>
      <c r="J1503" s="2" t="s">
        <v>5291</v>
      </c>
      <c r="K1503" s="5">
        <v>2.0</v>
      </c>
      <c r="L1503" s="2" t="s">
        <v>248</v>
      </c>
      <c r="M1503" s="6" t="b">
        <v>1</v>
      </c>
      <c r="N1503" s="2" t="s">
        <v>268</v>
      </c>
      <c r="O1503" s="2" t="s">
        <v>263</v>
      </c>
      <c r="P1503" s="2" t="s">
        <v>49</v>
      </c>
      <c r="Q1503" s="2" t="s">
        <v>251</v>
      </c>
      <c r="R1503" s="2" t="s">
        <v>252</v>
      </c>
      <c r="S1503" s="5">
        <v>1.058193059E9</v>
      </c>
      <c r="T1503" s="2" t="s">
        <v>293</v>
      </c>
      <c r="U1503" s="2" t="s">
        <v>253</v>
      </c>
      <c r="V1503" s="2" t="s">
        <v>244</v>
      </c>
      <c r="W1503" s="2" t="s">
        <v>4654</v>
      </c>
      <c r="X1503" s="2" t="s">
        <v>5292</v>
      </c>
      <c r="Y1503" s="2" t="s">
        <v>265</v>
      </c>
    </row>
    <row r="1504">
      <c r="A1504" s="1" t="b">
        <v>0</v>
      </c>
      <c r="B1504" s="1"/>
      <c r="C1504" s="1"/>
      <c r="D1504" s="1"/>
      <c r="E1504" s="1" t="s">
        <v>244</v>
      </c>
      <c r="F1504" s="1"/>
      <c r="G1504" s="2" t="s">
        <v>245</v>
      </c>
      <c r="H1504" s="2"/>
      <c r="I1504" s="4" t="s">
        <v>5293</v>
      </c>
      <c r="J1504" s="2" t="s">
        <v>5294</v>
      </c>
      <c r="K1504" s="5">
        <v>2.0</v>
      </c>
      <c r="L1504" s="2" t="s">
        <v>248</v>
      </c>
      <c r="M1504" s="6" t="b">
        <v>1</v>
      </c>
      <c r="N1504" s="2" t="s">
        <v>268</v>
      </c>
      <c r="O1504" s="2" t="s">
        <v>263</v>
      </c>
      <c r="P1504" s="2" t="s">
        <v>49</v>
      </c>
      <c r="Q1504" s="2" t="s">
        <v>251</v>
      </c>
      <c r="R1504" s="2" t="s">
        <v>252</v>
      </c>
      <c r="S1504" s="5">
        <v>1.058768573E9</v>
      </c>
      <c r="T1504" s="3"/>
      <c r="U1504" s="2" t="s">
        <v>253</v>
      </c>
      <c r="V1504" s="2" t="s">
        <v>244</v>
      </c>
      <c r="W1504" s="2" t="s">
        <v>4654</v>
      </c>
      <c r="X1504" s="2" t="s">
        <v>5295</v>
      </c>
      <c r="Y1504" s="2" t="s">
        <v>265</v>
      </c>
    </row>
    <row r="1505">
      <c r="A1505" s="1" t="b">
        <v>0</v>
      </c>
      <c r="B1505" s="1"/>
      <c r="C1505" s="1"/>
      <c r="D1505" s="1"/>
      <c r="E1505" s="1" t="s">
        <v>244</v>
      </c>
      <c r="F1505" s="1"/>
      <c r="G1505" s="2" t="s">
        <v>245</v>
      </c>
      <c r="H1505" s="2"/>
      <c r="I1505" s="4" t="s">
        <v>5296</v>
      </c>
      <c r="J1505" s="2" t="s">
        <v>5297</v>
      </c>
      <c r="K1505" s="5">
        <v>2.0</v>
      </c>
      <c r="L1505" s="2" t="s">
        <v>248</v>
      </c>
      <c r="M1505" s="6" t="b">
        <v>1</v>
      </c>
      <c r="N1505" s="2" t="s">
        <v>268</v>
      </c>
      <c r="O1505" s="2" t="s">
        <v>263</v>
      </c>
      <c r="P1505" s="2" t="s">
        <v>49</v>
      </c>
      <c r="Q1505" s="2" t="s">
        <v>251</v>
      </c>
      <c r="R1505" s="2" t="s">
        <v>252</v>
      </c>
      <c r="S1505" s="5">
        <v>1.077511719E9</v>
      </c>
      <c r="T1505" s="2" t="s">
        <v>293</v>
      </c>
      <c r="U1505" s="2" t="s">
        <v>253</v>
      </c>
      <c r="V1505" s="2" t="s">
        <v>244</v>
      </c>
      <c r="W1505" s="2" t="s">
        <v>4654</v>
      </c>
      <c r="X1505" s="2" t="s">
        <v>5298</v>
      </c>
      <c r="Y1505" s="2" t="s">
        <v>265</v>
      </c>
    </row>
    <row r="1506">
      <c r="A1506" s="1" t="b">
        <v>0</v>
      </c>
      <c r="B1506" s="1"/>
      <c r="C1506" s="1"/>
      <c r="D1506" s="1"/>
      <c r="E1506" s="1" t="s">
        <v>244</v>
      </c>
      <c r="F1506" s="1"/>
      <c r="G1506" s="2" t="s">
        <v>245</v>
      </c>
      <c r="H1506" s="2"/>
      <c r="I1506" s="4" t="s">
        <v>5299</v>
      </c>
      <c r="J1506" s="2" t="s">
        <v>5300</v>
      </c>
      <c r="K1506" s="5">
        <v>2.0</v>
      </c>
      <c r="L1506" s="2" t="s">
        <v>248</v>
      </c>
      <c r="M1506" s="6" t="b">
        <v>1</v>
      </c>
      <c r="N1506" s="2" t="s">
        <v>268</v>
      </c>
      <c r="O1506" s="2" t="s">
        <v>263</v>
      </c>
      <c r="P1506" s="2" t="s">
        <v>49</v>
      </c>
      <c r="Q1506" s="2" t="s">
        <v>251</v>
      </c>
      <c r="R1506" s="2" t="s">
        <v>252</v>
      </c>
      <c r="S1506" s="5">
        <v>1.077522855E9</v>
      </c>
      <c r="T1506" s="2" t="s">
        <v>293</v>
      </c>
      <c r="U1506" s="2" t="s">
        <v>253</v>
      </c>
      <c r="V1506" s="2" t="s">
        <v>244</v>
      </c>
      <c r="W1506" s="2" t="s">
        <v>4654</v>
      </c>
      <c r="X1506" s="2" t="s">
        <v>5301</v>
      </c>
      <c r="Y1506" s="2" t="s">
        <v>265</v>
      </c>
    </row>
    <row r="1507">
      <c r="A1507" s="1" t="b">
        <v>0</v>
      </c>
      <c r="B1507" s="1"/>
      <c r="C1507" s="1"/>
      <c r="D1507" s="1"/>
      <c r="E1507" s="1" t="s">
        <v>244</v>
      </c>
      <c r="F1507" s="1"/>
      <c r="G1507" s="2" t="s">
        <v>245</v>
      </c>
      <c r="H1507" s="2"/>
      <c r="I1507" s="4" t="s">
        <v>5302</v>
      </c>
      <c r="J1507" s="2" t="s">
        <v>5303</v>
      </c>
      <c r="K1507" s="5">
        <v>2.0</v>
      </c>
      <c r="L1507" s="2" t="s">
        <v>248</v>
      </c>
      <c r="M1507" s="6" t="b">
        <v>1</v>
      </c>
      <c r="N1507" s="2" t="s">
        <v>268</v>
      </c>
      <c r="O1507" s="2" t="s">
        <v>263</v>
      </c>
      <c r="P1507" s="2" t="s">
        <v>49</v>
      </c>
      <c r="Q1507" s="2" t="s">
        <v>251</v>
      </c>
      <c r="R1507" s="2" t="s">
        <v>252</v>
      </c>
      <c r="S1507" s="5">
        <v>1.077530486E9</v>
      </c>
      <c r="T1507" s="2" t="s">
        <v>293</v>
      </c>
      <c r="U1507" s="2" t="s">
        <v>253</v>
      </c>
      <c r="V1507" s="2" t="s">
        <v>244</v>
      </c>
      <c r="W1507" s="2" t="s">
        <v>4654</v>
      </c>
      <c r="X1507" s="2" t="s">
        <v>5304</v>
      </c>
      <c r="Y1507" s="2" t="s">
        <v>265</v>
      </c>
    </row>
    <row r="1508">
      <c r="A1508" s="1" t="b">
        <v>0</v>
      </c>
      <c r="B1508" s="1"/>
      <c r="C1508" s="1"/>
      <c r="D1508" s="1"/>
      <c r="E1508" s="1" t="s">
        <v>244</v>
      </c>
      <c r="F1508" s="1"/>
      <c r="G1508" s="2" t="s">
        <v>245</v>
      </c>
      <c r="H1508" s="2"/>
      <c r="I1508" s="4" t="s">
        <v>5305</v>
      </c>
      <c r="J1508" s="2" t="s">
        <v>5306</v>
      </c>
      <c r="K1508" s="5">
        <v>2.0</v>
      </c>
      <c r="L1508" s="2" t="s">
        <v>248</v>
      </c>
      <c r="M1508" s="6" t="b">
        <v>1</v>
      </c>
      <c r="N1508" s="2" t="s">
        <v>268</v>
      </c>
      <c r="O1508" s="2" t="s">
        <v>263</v>
      </c>
      <c r="P1508" s="2" t="s">
        <v>49</v>
      </c>
      <c r="Q1508" s="2" t="s">
        <v>251</v>
      </c>
      <c r="R1508" s="2" t="s">
        <v>252</v>
      </c>
      <c r="S1508" s="5">
        <v>1.079568285E9</v>
      </c>
      <c r="T1508" s="2" t="s">
        <v>293</v>
      </c>
      <c r="U1508" s="2" t="s">
        <v>253</v>
      </c>
      <c r="V1508" s="2" t="s">
        <v>244</v>
      </c>
      <c r="W1508" s="2" t="s">
        <v>4654</v>
      </c>
      <c r="X1508" s="2" t="s">
        <v>5307</v>
      </c>
      <c r="Y1508" s="2" t="s">
        <v>265</v>
      </c>
    </row>
    <row r="1509">
      <c r="A1509" s="1" t="b">
        <v>0</v>
      </c>
      <c r="B1509" s="1"/>
      <c r="C1509" s="1"/>
      <c r="D1509" s="1"/>
      <c r="E1509" s="1" t="s">
        <v>244</v>
      </c>
      <c r="F1509" s="1"/>
      <c r="G1509" s="2" t="s">
        <v>245</v>
      </c>
      <c r="H1509" s="2"/>
      <c r="I1509" s="4" t="s">
        <v>5308</v>
      </c>
      <c r="J1509" s="2" t="s">
        <v>5309</v>
      </c>
      <c r="K1509" s="5">
        <v>2.0</v>
      </c>
      <c r="L1509" s="2" t="s">
        <v>248</v>
      </c>
      <c r="M1509" s="6" t="b">
        <v>1</v>
      </c>
      <c r="N1509" s="2" t="s">
        <v>268</v>
      </c>
      <c r="O1509" s="2" t="s">
        <v>263</v>
      </c>
      <c r="P1509" s="2" t="s">
        <v>49</v>
      </c>
      <c r="Q1509" s="2" t="s">
        <v>251</v>
      </c>
      <c r="R1509" s="2" t="s">
        <v>252</v>
      </c>
      <c r="S1509" s="5">
        <v>1.079573757E9</v>
      </c>
      <c r="T1509" s="2" t="s">
        <v>293</v>
      </c>
      <c r="U1509" s="2" t="s">
        <v>253</v>
      </c>
      <c r="V1509" s="2" t="s">
        <v>244</v>
      </c>
      <c r="W1509" s="2" t="s">
        <v>4654</v>
      </c>
      <c r="X1509" s="2" t="s">
        <v>5310</v>
      </c>
      <c r="Y1509" s="2" t="s">
        <v>265</v>
      </c>
    </row>
    <row r="1510">
      <c r="A1510" s="1" t="b">
        <v>0</v>
      </c>
      <c r="B1510" s="1"/>
      <c r="C1510" s="1"/>
      <c r="D1510" s="1"/>
      <c r="E1510" s="1" t="s">
        <v>244</v>
      </c>
      <c r="F1510" s="1"/>
      <c r="G1510" s="2" t="s">
        <v>245</v>
      </c>
      <c r="H1510" s="2"/>
      <c r="I1510" s="4" t="s">
        <v>5311</v>
      </c>
      <c r="J1510" s="2" t="s">
        <v>5312</v>
      </c>
      <c r="K1510" s="5">
        <v>2.0</v>
      </c>
      <c r="L1510" s="2" t="s">
        <v>248</v>
      </c>
      <c r="M1510" s="6" t="b">
        <v>1</v>
      </c>
      <c r="N1510" s="2" t="s">
        <v>268</v>
      </c>
      <c r="O1510" s="2" t="s">
        <v>263</v>
      </c>
      <c r="P1510" s="2" t="s">
        <v>49</v>
      </c>
      <c r="Q1510" s="2" t="s">
        <v>251</v>
      </c>
      <c r="R1510" s="2" t="s">
        <v>252</v>
      </c>
      <c r="S1510" s="5">
        <v>1.089235664E9</v>
      </c>
      <c r="T1510" s="3"/>
      <c r="U1510" s="2" t="s">
        <v>253</v>
      </c>
      <c r="V1510" s="2" t="s">
        <v>244</v>
      </c>
      <c r="W1510" s="2" t="s">
        <v>4654</v>
      </c>
      <c r="X1510" s="2" t="s">
        <v>5313</v>
      </c>
      <c r="Y1510" s="2" t="s">
        <v>265</v>
      </c>
    </row>
    <row r="1511">
      <c r="A1511" s="1" t="b">
        <v>0</v>
      </c>
      <c r="B1511" s="1"/>
      <c r="C1511" s="1"/>
      <c r="D1511" s="1"/>
      <c r="E1511" s="1" t="s">
        <v>244</v>
      </c>
      <c r="F1511" s="1"/>
      <c r="G1511" s="2" t="s">
        <v>245</v>
      </c>
      <c r="H1511" s="2"/>
      <c r="I1511" s="4" t="s">
        <v>5314</v>
      </c>
      <c r="J1511" s="2" t="s">
        <v>5315</v>
      </c>
      <c r="K1511" s="5">
        <v>2.0</v>
      </c>
      <c r="L1511" s="2" t="s">
        <v>248</v>
      </c>
      <c r="M1511" s="6" t="b">
        <v>1</v>
      </c>
      <c r="N1511" s="2" t="s">
        <v>268</v>
      </c>
      <c r="O1511" s="2" t="s">
        <v>263</v>
      </c>
      <c r="P1511" s="2" t="s">
        <v>49</v>
      </c>
      <c r="Q1511" s="2" t="s">
        <v>251</v>
      </c>
      <c r="R1511" s="2" t="s">
        <v>252</v>
      </c>
      <c r="S1511" s="5">
        <v>1.089235826E9</v>
      </c>
      <c r="T1511" s="3"/>
      <c r="U1511" s="2" t="s">
        <v>253</v>
      </c>
      <c r="V1511" s="2" t="s">
        <v>244</v>
      </c>
      <c r="W1511" s="2" t="s">
        <v>4654</v>
      </c>
      <c r="X1511" s="2" t="s">
        <v>5316</v>
      </c>
      <c r="Y1511" s="2" t="s">
        <v>265</v>
      </c>
    </row>
    <row r="1512">
      <c r="A1512" s="1" t="b">
        <v>0</v>
      </c>
      <c r="B1512" s="1"/>
      <c r="C1512" s="1"/>
      <c r="D1512" s="1"/>
      <c r="E1512" s="1" t="s">
        <v>244</v>
      </c>
      <c r="F1512" s="1"/>
      <c r="G1512" s="2" t="s">
        <v>245</v>
      </c>
      <c r="H1512" s="2"/>
      <c r="I1512" s="4" t="s">
        <v>5317</v>
      </c>
      <c r="J1512" s="2" t="s">
        <v>5318</v>
      </c>
      <c r="K1512" s="5">
        <v>2.0</v>
      </c>
      <c r="L1512" s="2" t="s">
        <v>248</v>
      </c>
      <c r="M1512" s="6" t="b">
        <v>1</v>
      </c>
      <c r="N1512" s="2" t="s">
        <v>268</v>
      </c>
      <c r="O1512" s="2" t="s">
        <v>263</v>
      </c>
      <c r="P1512" s="2" t="s">
        <v>49</v>
      </c>
      <c r="Q1512" s="2" t="s">
        <v>251</v>
      </c>
      <c r="R1512" s="2" t="s">
        <v>252</v>
      </c>
      <c r="S1512" s="5">
        <v>5.39733464E8</v>
      </c>
      <c r="T1512" s="3"/>
      <c r="U1512" s="2" t="s">
        <v>253</v>
      </c>
      <c r="V1512" s="2" t="s">
        <v>244</v>
      </c>
      <c r="W1512" s="2" t="s">
        <v>4654</v>
      </c>
      <c r="X1512" s="2" t="s">
        <v>5319</v>
      </c>
      <c r="Y1512" s="2" t="s">
        <v>265</v>
      </c>
    </row>
    <row r="1513">
      <c r="A1513" s="1" t="b">
        <v>0</v>
      </c>
      <c r="B1513" s="1"/>
      <c r="C1513" s="1"/>
      <c r="D1513" s="1"/>
      <c r="E1513" s="1" t="s">
        <v>244</v>
      </c>
      <c r="F1513" s="1"/>
      <c r="G1513" s="2" t="s">
        <v>245</v>
      </c>
      <c r="H1513" s="2"/>
      <c r="I1513" s="4" t="s">
        <v>5320</v>
      </c>
      <c r="J1513" s="2" t="s">
        <v>5321</v>
      </c>
      <c r="K1513" s="5">
        <v>2.0</v>
      </c>
      <c r="L1513" s="2" t="s">
        <v>248</v>
      </c>
      <c r="M1513" s="6" t="b">
        <v>1</v>
      </c>
      <c r="N1513" s="2" t="s">
        <v>268</v>
      </c>
      <c r="O1513" s="2" t="s">
        <v>263</v>
      </c>
      <c r="P1513" s="2" t="s">
        <v>49</v>
      </c>
      <c r="Q1513" s="2" t="s">
        <v>251</v>
      </c>
      <c r="R1513" s="2" t="s">
        <v>252</v>
      </c>
      <c r="S1513" s="5">
        <v>5.39736925E8</v>
      </c>
      <c r="T1513" s="3"/>
      <c r="U1513" s="2" t="s">
        <v>253</v>
      </c>
      <c r="V1513" s="2" t="s">
        <v>244</v>
      </c>
      <c r="W1513" s="2" t="s">
        <v>4654</v>
      </c>
      <c r="X1513" s="2" t="s">
        <v>5322</v>
      </c>
      <c r="Y1513" s="2" t="s">
        <v>265</v>
      </c>
    </row>
    <row r="1514">
      <c r="A1514" s="1" t="b">
        <v>0</v>
      </c>
      <c r="B1514" s="1"/>
      <c r="C1514" s="1"/>
      <c r="D1514" s="1"/>
      <c r="E1514" s="1" t="s">
        <v>244</v>
      </c>
      <c r="F1514" s="1"/>
      <c r="G1514" s="2" t="s">
        <v>245</v>
      </c>
      <c r="H1514" s="2"/>
      <c r="I1514" s="4" t="s">
        <v>5323</v>
      </c>
      <c r="J1514" s="2" t="s">
        <v>5324</v>
      </c>
      <c r="K1514" s="5">
        <v>2.0</v>
      </c>
      <c r="L1514" s="2" t="s">
        <v>248</v>
      </c>
      <c r="M1514" s="6" t="b">
        <v>1</v>
      </c>
      <c r="N1514" s="2" t="s">
        <v>268</v>
      </c>
      <c r="O1514" s="2" t="s">
        <v>263</v>
      </c>
      <c r="P1514" s="2" t="s">
        <v>49</v>
      </c>
      <c r="Q1514" s="2" t="s">
        <v>251</v>
      </c>
      <c r="R1514" s="2" t="s">
        <v>252</v>
      </c>
      <c r="S1514" s="5">
        <v>5.39736965E8</v>
      </c>
      <c r="T1514" s="3"/>
      <c r="U1514" s="2" t="s">
        <v>253</v>
      </c>
      <c r="V1514" s="2" t="s">
        <v>244</v>
      </c>
      <c r="W1514" s="2" t="s">
        <v>4654</v>
      </c>
      <c r="X1514" s="2" t="s">
        <v>5325</v>
      </c>
      <c r="Y1514" s="2" t="s">
        <v>265</v>
      </c>
    </row>
    <row r="1515">
      <c r="A1515" s="1" t="b">
        <v>0</v>
      </c>
      <c r="B1515" s="1"/>
      <c r="C1515" s="1"/>
      <c r="D1515" s="1"/>
      <c r="E1515" s="1" t="s">
        <v>244</v>
      </c>
      <c r="F1515" s="1"/>
      <c r="G1515" s="2" t="s">
        <v>245</v>
      </c>
      <c r="H1515" s="2"/>
      <c r="I1515" s="4" t="s">
        <v>5326</v>
      </c>
      <c r="J1515" s="2" t="s">
        <v>5327</v>
      </c>
      <c r="K1515" s="5">
        <v>2.0</v>
      </c>
      <c r="L1515" s="2" t="s">
        <v>248</v>
      </c>
      <c r="M1515" s="6" t="b">
        <v>1</v>
      </c>
      <c r="N1515" s="2" t="s">
        <v>268</v>
      </c>
      <c r="O1515" s="2" t="s">
        <v>263</v>
      </c>
      <c r="P1515" s="2" t="s">
        <v>49</v>
      </c>
      <c r="Q1515" s="2" t="s">
        <v>251</v>
      </c>
      <c r="R1515" s="2" t="s">
        <v>252</v>
      </c>
      <c r="S1515" s="5">
        <v>5.39736968E8</v>
      </c>
      <c r="T1515" s="3"/>
      <c r="U1515" s="2" t="s">
        <v>253</v>
      </c>
      <c r="V1515" s="2" t="s">
        <v>244</v>
      </c>
      <c r="W1515" s="2" t="s">
        <v>4654</v>
      </c>
      <c r="X1515" s="2" t="s">
        <v>5328</v>
      </c>
      <c r="Y1515" s="2" t="s">
        <v>265</v>
      </c>
    </row>
    <row r="1516">
      <c r="A1516" s="1" t="b">
        <v>0</v>
      </c>
      <c r="B1516" s="1"/>
      <c r="C1516" s="1"/>
      <c r="D1516" s="1"/>
      <c r="E1516" s="1" t="s">
        <v>244</v>
      </c>
      <c r="F1516" s="1"/>
      <c r="G1516" s="2" t="s">
        <v>245</v>
      </c>
      <c r="H1516" s="2"/>
      <c r="I1516" s="4" t="s">
        <v>5329</v>
      </c>
      <c r="J1516" s="2" t="s">
        <v>5330</v>
      </c>
      <c r="K1516" s="5">
        <v>2.0</v>
      </c>
      <c r="L1516" s="2" t="s">
        <v>248</v>
      </c>
      <c r="M1516" s="6" t="b">
        <v>1</v>
      </c>
      <c r="N1516" s="2" t="s">
        <v>268</v>
      </c>
      <c r="O1516" s="2" t="s">
        <v>263</v>
      </c>
      <c r="P1516" s="2" t="s">
        <v>49</v>
      </c>
      <c r="Q1516" s="2" t="s">
        <v>251</v>
      </c>
      <c r="R1516" s="2" t="s">
        <v>252</v>
      </c>
      <c r="S1516" s="5">
        <v>5.4225024E8</v>
      </c>
      <c r="T1516" s="3"/>
      <c r="U1516" s="2" t="s">
        <v>253</v>
      </c>
      <c r="V1516" s="2" t="s">
        <v>244</v>
      </c>
      <c r="W1516" s="2" t="s">
        <v>4654</v>
      </c>
      <c r="X1516" s="2" t="s">
        <v>5331</v>
      </c>
      <c r="Y1516" s="2" t="s">
        <v>265</v>
      </c>
    </row>
    <row r="1517">
      <c r="A1517" s="1" t="b">
        <v>0</v>
      </c>
      <c r="B1517" s="1"/>
      <c r="C1517" s="1"/>
      <c r="D1517" s="1"/>
      <c r="E1517" s="1" t="s">
        <v>244</v>
      </c>
      <c r="F1517" s="1"/>
      <c r="G1517" s="2" t="s">
        <v>245</v>
      </c>
      <c r="H1517" s="2"/>
      <c r="I1517" s="4" t="s">
        <v>5332</v>
      </c>
      <c r="J1517" s="2" t="s">
        <v>5333</v>
      </c>
      <c r="K1517" s="5">
        <v>2.0</v>
      </c>
      <c r="L1517" s="2" t="s">
        <v>248</v>
      </c>
      <c r="M1517" s="6" t="b">
        <v>1</v>
      </c>
      <c r="N1517" s="2" t="s">
        <v>268</v>
      </c>
      <c r="O1517" s="2" t="s">
        <v>263</v>
      </c>
      <c r="P1517" s="2" t="s">
        <v>49</v>
      </c>
      <c r="Q1517" s="2" t="s">
        <v>251</v>
      </c>
      <c r="R1517" s="2" t="s">
        <v>252</v>
      </c>
      <c r="S1517" s="5">
        <v>5.75810065E8</v>
      </c>
      <c r="T1517" s="3"/>
      <c r="U1517" s="2" t="s">
        <v>253</v>
      </c>
      <c r="V1517" s="2" t="s">
        <v>244</v>
      </c>
      <c r="W1517" s="2" t="s">
        <v>4654</v>
      </c>
      <c r="X1517" s="2" t="s">
        <v>5334</v>
      </c>
      <c r="Y1517" s="2" t="s">
        <v>265</v>
      </c>
    </row>
    <row r="1518">
      <c r="A1518" s="1" t="b">
        <v>0</v>
      </c>
      <c r="B1518" s="1"/>
      <c r="C1518" s="1"/>
      <c r="D1518" s="1"/>
      <c r="E1518" s="1" t="s">
        <v>244</v>
      </c>
      <c r="F1518" s="1"/>
      <c r="G1518" s="2" t="s">
        <v>245</v>
      </c>
      <c r="H1518" s="2"/>
      <c r="I1518" s="4" t="s">
        <v>5335</v>
      </c>
      <c r="J1518" s="2" t="s">
        <v>5336</v>
      </c>
      <c r="K1518" s="5">
        <v>2.0</v>
      </c>
      <c r="L1518" s="2" t="s">
        <v>248</v>
      </c>
      <c r="M1518" s="6" t="b">
        <v>1</v>
      </c>
      <c r="N1518" s="2" t="s">
        <v>268</v>
      </c>
      <c r="O1518" s="2" t="s">
        <v>263</v>
      </c>
      <c r="P1518" s="2" t="s">
        <v>49</v>
      </c>
      <c r="Q1518" s="2" t="s">
        <v>251</v>
      </c>
      <c r="R1518" s="2" t="s">
        <v>252</v>
      </c>
      <c r="S1518" s="5">
        <v>5.8815512E8</v>
      </c>
      <c r="T1518" s="3"/>
      <c r="U1518" s="2" t="s">
        <v>253</v>
      </c>
      <c r="V1518" s="2" t="s">
        <v>244</v>
      </c>
      <c r="W1518" s="2" t="s">
        <v>4654</v>
      </c>
      <c r="X1518" s="2" t="s">
        <v>5337</v>
      </c>
      <c r="Y1518" s="2" t="s">
        <v>265</v>
      </c>
    </row>
    <row r="1519">
      <c r="A1519" s="1" t="b">
        <v>0</v>
      </c>
      <c r="B1519" s="1"/>
      <c r="C1519" s="1"/>
      <c r="D1519" s="1"/>
      <c r="E1519" s="1" t="s">
        <v>244</v>
      </c>
      <c r="F1519" s="1"/>
      <c r="G1519" s="2" t="s">
        <v>245</v>
      </c>
      <c r="H1519" s="2"/>
      <c r="I1519" s="4" t="s">
        <v>5338</v>
      </c>
      <c r="J1519" s="2" t="s">
        <v>5339</v>
      </c>
      <c r="K1519" s="5">
        <v>2.0</v>
      </c>
      <c r="L1519" s="2" t="s">
        <v>248</v>
      </c>
      <c r="M1519" s="6" t="b">
        <v>1</v>
      </c>
      <c r="N1519" s="2" t="s">
        <v>268</v>
      </c>
      <c r="O1519" s="2" t="s">
        <v>263</v>
      </c>
      <c r="P1519" s="2" t="s">
        <v>49</v>
      </c>
      <c r="Q1519" s="2" t="s">
        <v>251</v>
      </c>
      <c r="R1519" s="2" t="s">
        <v>252</v>
      </c>
      <c r="S1519" s="5">
        <v>5.88157408E8</v>
      </c>
      <c r="T1519" s="3"/>
      <c r="U1519" s="2" t="s">
        <v>253</v>
      </c>
      <c r="V1519" s="2" t="s">
        <v>244</v>
      </c>
      <c r="W1519" s="2" t="s">
        <v>4654</v>
      </c>
      <c r="X1519" s="2" t="s">
        <v>5340</v>
      </c>
      <c r="Y1519" s="2" t="s">
        <v>265</v>
      </c>
    </row>
    <row r="1520">
      <c r="A1520" s="1" t="b">
        <v>0</v>
      </c>
      <c r="B1520" s="1"/>
      <c r="C1520" s="1"/>
      <c r="D1520" s="1"/>
      <c r="E1520" s="1" t="s">
        <v>244</v>
      </c>
      <c r="F1520" s="1"/>
      <c r="G1520" s="2" t="s">
        <v>245</v>
      </c>
      <c r="H1520" s="2"/>
      <c r="I1520" s="4" t="s">
        <v>5341</v>
      </c>
      <c r="J1520" s="2" t="s">
        <v>5342</v>
      </c>
      <c r="K1520" s="5">
        <v>2.0</v>
      </c>
      <c r="L1520" s="2" t="s">
        <v>248</v>
      </c>
      <c r="M1520" s="6" t="b">
        <v>1</v>
      </c>
      <c r="N1520" s="2" t="s">
        <v>268</v>
      </c>
      <c r="O1520" s="2" t="s">
        <v>263</v>
      </c>
      <c r="P1520" s="2" t="s">
        <v>49</v>
      </c>
      <c r="Q1520" s="2" t="s">
        <v>251</v>
      </c>
      <c r="R1520" s="2" t="s">
        <v>252</v>
      </c>
      <c r="S1520" s="5">
        <v>6.50076115E8</v>
      </c>
      <c r="T1520" s="3"/>
      <c r="U1520" s="2" t="s">
        <v>253</v>
      </c>
      <c r="V1520" s="2" t="s">
        <v>244</v>
      </c>
      <c r="W1520" s="2" t="s">
        <v>4654</v>
      </c>
      <c r="X1520" s="2" t="s">
        <v>5343</v>
      </c>
      <c r="Y1520" s="2" t="s">
        <v>265</v>
      </c>
    </row>
    <row r="1521">
      <c r="A1521" s="1" t="b">
        <v>0</v>
      </c>
      <c r="B1521" s="1"/>
      <c r="C1521" s="1"/>
      <c r="D1521" s="1"/>
      <c r="E1521" s="1" t="s">
        <v>244</v>
      </c>
      <c r="F1521" s="1"/>
      <c r="G1521" s="2" t="s">
        <v>245</v>
      </c>
      <c r="H1521" s="2"/>
      <c r="I1521" s="4" t="s">
        <v>5344</v>
      </c>
      <c r="J1521" s="2" t="s">
        <v>5345</v>
      </c>
      <c r="K1521" s="5">
        <v>2.0</v>
      </c>
      <c r="L1521" s="2" t="s">
        <v>248</v>
      </c>
      <c r="M1521" s="6" t="b">
        <v>1</v>
      </c>
      <c r="N1521" s="2" t="s">
        <v>268</v>
      </c>
      <c r="O1521" s="2" t="s">
        <v>263</v>
      </c>
      <c r="P1521" s="2" t="s">
        <v>49</v>
      </c>
      <c r="Q1521" s="2" t="s">
        <v>251</v>
      </c>
      <c r="R1521" s="2" t="s">
        <v>252</v>
      </c>
      <c r="S1521" s="5">
        <v>6.50077366E8</v>
      </c>
      <c r="T1521" s="3"/>
      <c r="U1521" s="2" t="s">
        <v>253</v>
      </c>
      <c r="V1521" s="2" t="s">
        <v>244</v>
      </c>
      <c r="W1521" s="2" t="s">
        <v>4654</v>
      </c>
      <c r="X1521" s="2" t="s">
        <v>5346</v>
      </c>
      <c r="Y1521" s="2" t="s">
        <v>265</v>
      </c>
    </row>
    <row r="1522">
      <c r="A1522" s="1" t="b">
        <v>0</v>
      </c>
      <c r="B1522" s="1"/>
      <c r="C1522" s="1"/>
      <c r="D1522" s="1"/>
      <c r="E1522" s="1" t="s">
        <v>244</v>
      </c>
      <c r="F1522" s="1"/>
      <c r="G1522" s="2" t="s">
        <v>245</v>
      </c>
      <c r="H1522" s="2"/>
      <c r="I1522" s="4" t="s">
        <v>5347</v>
      </c>
      <c r="J1522" s="2" t="s">
        <v>5348</v>
      </c>
      <c r="K1522" s="5">
        <v>2.0</v>
      </c>
      <c r="L1522" s="2" t="s">
        <v>248</v>
      </c>
      <c r="M1522" s="6" t="b">
        <v>1</v>
      </c>
      <c r="N1522" s="2" t="s">
        <v>268</v>
      </c>
      <c r="O1522" s="2" t="s">
        <v>263</v>
      </c>
      <c r="P1522" s="2" t="s">
        <v>49</v>
      </c>
      <c r="Q1522" s="2" t="s">
        <v>251</v>
      </c>
      <c r="R1522" s="2" t="s">
        <v>252</v>
      </c>
      <c r="S1522" s="5">
        <v>6.53804581E8</v>
      </c>
      <c r="T1522" s="3"/>
      <c r="U1522" s="2" t="s">
        <v>253</v>
      </c>
      <c r="V1522" s="2" t="s">
        <v>244</v>
      </c>
      <c r="W1522" s="2" t="s">
        <v>4654</v>
      </c>
      <c r="X1522" s="2" t="s">
        <v>5349</v>
      </c>
      <c r="Y1522" s="2" t="s">
        <v>265</v>
      </c>
    </row>
    <row r="1523">
      <c r="A1523" s="1" t="b">
        <v>0</v>
      </c>
      <c r="B1523" s="1"/>
      <c r="C1523" s="1"/>
      <c r="D1523" s="1"/>
      <c r="E1523" s="1" t="s">
        <v>244</v>
      </c>
      <c r="F1523" s="1"/>
      <c r="G1523" s="2" t="s">
        <v>245</v>
      </c>
      <c r="H1523" s="2"/>
      <c r="I1523" s="4" t="s">
        <v>5350</v>
      </c>
      <c r="J1523" s="2" t="s">
        <v>5351</v>
      </c>
      <c r="K1523" s="5">
        <v>2.0</v>
      </c>
      <c r="L1523" s="2" t="s">
        <v>248</v>
      </c>
      <c r="M1523" s="6" t="b">
        <v>1</v>
      </c>
      <c r="N1523" s="2" t="s">
        <v>268</v>
      </c>
      <c r="O1523" s="2" t="s">
        <v>263</v>
      </c>
      <c r="P1523" s="2" t="s">
        <v>49</v>
      </c>
      <c r="Q1523" s="2" t="s">
        <v>251</v>
      </c>
      <c r="R1523" s="2" t="s">
        <v>252</v>
      </c>
      <c r="S1523" s="5">
        <v>6.53808728E8</v>
      </c>
      <c r="T1523" s="3"/>
      <c r="U1523" s="2" t="s">
        <v>253</v>
      </c>
      <c r="V1523" s="2" t="s">
        <v>244</v>
      </c>
      <c r="W1523" s="2" t="s">
        <v>4654</v>
      </c>
      <c r="X1523" s="2" t="s">
        <v>5352</v>
      </c>
      <c r="Y1523" s="2" t="s">
        <v>265</v>
      </c>
    </row>
    <row r="1524">
      <c r="A1524" s="1" t="b">
        <v>0</v>
      </c>
      <c r="B1524" s="1"/>
      <c r="C1524" s="1"/>
      <c r="D1524" s="1"/>
      <c r="E1524" s="1" t="s">
        <v>244</v>
      </c>
      <c r="F1524" s="1"/>
      <c r="G1524" s="2" t="s">
        <v>245</v>
      </c>
      <c r="H1524" s="2"/>
      <c r="I1524" s="4" t="s">
        <v>5353</v>
      </c>
      <c r="J1524" s="2" t="s">
        <v>5354</v>
      </c>
      <c r="K1524" s="5">
        <v>2.0</v>
      </c>
      <c r="L1524" s="2" t="s">
        <v>248</v>
      </c>
      <c r="M1524" s="6" t="b">
        <v>1</v>
      </c>
      <c r="N1524" s="2" t="s">
        <v>268</v>
      </c>
      <c r="O1524" s="2" t="s">
        <v>263</v>
      </c>
      <c r="P1524" s="2" t="s">
        <v>49</v>
      </c>
      <c r="Q1524" s="2" t="s">
        <v>251</v>
      </c>
      <c r="R1524" s="2" t="s">
        <v>252</v>
      </c>
      <c r="S1524" s="5">
        <v>6.53810044E8</v>
      </c>
      <c r="T1524" s="3"/>
      <c r="U1524" s="2" t="s">
        <v>253</v>
      </c>
      <c r="V1524" s="2" t="s">
        <v>244</v>
      </c>
      <c r="W1524" s="2" t="s">
        <v>4654</v>
      </c>
      <c r="X1524" s="2" t="s">
        <v>5355</v>
      </c>
      <c r="Y1524" s="2" t="s">
        <v>265</v>
      </c>
    </row>
    <row r="1525">
      <c r="A1525" s="1" t="b">
        <v>0</v>
      </c>
      <c r="B1525" s="1"/>
      <c r="C1525" s="1"/>
      <c r="D1525" s="1"/>
      <c r="E1525" s="1" t="s">
        <v>244</v>
      </c>
      <c r="F1525" s="1"/>
      <c r="G1525" s="2" t="s">
        <v>245</v>
      </c>
      <c r="H1525" s="2"/>
      <c r="I1525" s="4" t="s">
        <v>5356</v>
      </c>
      <c r="J1525" s="2" t="s">
        <v>5357</v>
      </c>
      <c r="K1525" s="5">
        <v>2.0</v>
      </c>
      <c r="L1525" s="2" t="s">
        <v>248</v>
      </c>
      <c r="M1525" s="6" t="b">
        <v>1</v>
      </c>
      <c r="N1525" s="2" t="s">
        <v>268</v>
      </c>
      <c r="O1525" s="2" t="s">
        <v>263</v>
      </c>
      <c r="P1525" s="2" t="s">
        <v>49</v>
      </c>
      <c r="Q1525" s="2" t="s">
        <v>251</v>
      </c>
      <c r="R1525" s="2" t="s">
        <v>252</v>
      </c>
      <c r="S1525" s="5">
        <v>6.53854241E8</v>
      </c>
      <c r="T1525" s="3"/>
      <c r="U1525" s="2" t="s">
        <v>253</v>
      </c>
      <c r="V1525" s="2" t="s">
        <v>244</v>
      </c>
      <c r="W1525" s="2" t="s">
        <v>4654</v>
      </c>
      <c r="X1525" s="2" t="s">
        <v>5358</v>
      </c>
      <c r="Y1525" s="2" t="s">
        <v>265</v>
      </c>
    </row>
    <row r="1526">
      <c r="A1526" s="1" t="b">
        <v>0</v>
      </c>
      <c r="B1526" s="1"/>
      <c r="C1526" s="1"/>
      <c r="D1526" s="1"/>
      <c r="E1526" s="1" t="s">
        <v>244</v>
      </c>
      <c r="F1526" s="1"/>
      <c r="G1526" s="2" t="s">
        <v>245</v>
      </c>
      <c r="H1526" s="2"/>
      <c r="I1526" s="4" t="s">
        <v>5359</v>
      </c>
      <c r="J1526" s="2" t="s">
        <v>5360</v>
      </c>
      <c r="K1526" s="5">
        <v>2.0</v>
      </c>
      <c r="L1526" s="2" t="s">
        <v>248</v>
      </c>
      <c r="M1526" s="6" t="b">
        <v>1</v>
      </c>
      <c r="N1526" s="2" t="s">
        <v>268</v>
      </c>
      <c r="O1526" s="2" t="s">
        <v>263</v>
      </c>
      <c r="P1526" s="2" t="s">
        <v>49</v>
      </c>
      <c r="Q1526" s="2" t="s">
        <v>251</v>
      </c>
      <c r="R1526" s="2" t="s">
        <v>252</v>
      </c>
      <c r="S1526" s="5">
        <v>6.54180841E8</v>
      </c>
      <c r="T1526" s="3"/>
      <c r="U1526" s="2" t="s">
        <v>253</v>
      </c>
      <c r="V1526" s="2" t="s">
        <v>244</v>
      </c>
      <c r="W1526" s="2" t="s">
        <v>4654</v>
      </c>
      <c r="X1526" s="2" t="s">
        <v>5361</v>
      </c>
      <c r="Y1526" s="2" t="s">
        <v>265</v>
      </c>
    </row>
    <row r="1527">
      <c r="A1527" s="1" t="b">
        <v>0</v>
      </c>
      <c r="B1527" s="1"/>
      <c r="C1527" s="1"/>
      <c r="D1527" s="1"/>
      <c r="E1527" s="1" t="s">
        <v>244</v>
      </c>
      <c r="F1527" s="1"/>
      <c r="G1527" s="2" t="s">
        <v>245</v>
      </c>
      <c r="H1527" s="2"/>
      <c r="I1527" s="4" t="s">
        <v>5362</v>
      </c>
      <c r="J1527" s="2" t="s">
        <v>5363</v>
      </c>
      <c r="K1527" s="5">
        <v>2.0</v>
      </c>
      <c r="L1527" s="2" t="s">
        <v>248</v>
      </c>
      <c r="M1527" s="6" t="b">
        <v>1</v>
      </c>
      <c r="N1527" s="2" t="s">
        <v>268</v>
      </c>
      <c r="O1527" s="2" t="s">
        <v>263</v>
      </c>
      <c r="P1527" s="2" t="s">
        <v>49</v>
      </c>
      <c r="Q1527" s="2" t="s">
        <v>251</v>
      </c>
      <c r="R1527" s="2" t="s">
        <v>252</v>
      </c>
      <c r="S1527" s="5">
        <v>6.8576668E8</v>
      </c>
      <c r="T1527" s="3"/>
      <c r="U1527" s="2" t="s">
        <v>253</v>
      </c>
      <c r="V1527" s="2" t="s">
        <v>244</v>
      </c>
      <c r="W1527" s="2" t="s">
        <v>4654</v>
      </c>
      <c r="X1527" s="2" t="s">
        <v>5364</v>
      </c>
      <c r="Y1527" s="2" t="s">
        <v>265</v>
      </c>
    </row>
    <row r="1528">
      <c r="A1528" s="1" t="b">
        <v>0</v>
      </c>
      <c r="B1528" s="1"/>
      <c r="C1528" s="1"/>
      <c r="D1528" s="1"/>
      <c r="E1528" s="1" t="s">
        <v>244</v>
      </c>
      <c r="F1528" s="1"/>
      <c r="G1528" s="2" t="s">
        <v>245</v>
      </c>
      <c r="H1528" s="2"/>
      <c r="I1528" s="4" t="s">
        <v>5365</v>
      </c>
      <c r="J1528" s="2" t="s">
        <v>5366</v>
      </c>
      <c r="K1528" s="5">
        <v>2.0</v>
      </c>
      <c r="L1528" s="2" t="s">
        <v>248</v>
      </c>
      <c r="M1528" s="6" t="b">
        <v>1</v>
      </c>
      <c r="N1528" s="2" t="s">
        <v>268</v>
      </c>
      <c r="O1528" s="2" t="s">
        <v>263</v>
      </c>
      <c r="P1528" s="2" t="s">
        <v>49</v>
      </c>
      <c r="Q1528" s="2" t="s">
        <v>251</v>
      </c>
      <c r="R1528" s="2" t="s">
        <v>252</v>
      </c>
      <c r="S1528" s="5">
        <v>6.85767564E8</v>
      </c>
      <c r="T1528" s="3"/>
      <c r="U1528" s="2" t="s">
        <v>253</v>
      </c>
      <c r="V1528" s="2" t="s">
        <v>244</v>
      </c>
      <c r="W1528" s="2" t="s">
        <v>4654</v>
      </c>
      <c r="X1528" s="2" t="s">
        <v>5367</v>
      </c>
      <c r="Y1528" s="2" t="s">
        <v>265</v>
      </c>
    </row>
    <row r="1529">
      <c r="A1529" s="1" t="b">
        <v>0</v>
      </c>
      <c r="B1529" s="1"/>
      <c r="C1529" s="1"/>
      <c r="D1529" s="1"/>
      <c r="E1529" s="1" t="s">
        <v>244</v>
      </c>
      <c r="F1529" s="1"/>
      <c r="G1529" s="2" t="s">
        <v>245</v>
      </c>
      <c r="H1529" s="2"/>
      <c r="I1529" s="4" t="s">
        <v>5368</v>
      </c>
      <c r="J1529" s="2" t="s">
        <v>5369</v>
      </c>
      <c r="K1529" s="5">
        <v>2.0</v>
      </c>
      <c r="L1529" s="2" t="s">
        <v>248</v>
      </c>
      <c r="M1529" s="6" t="b">
        <v>1</v>
      </c>
      <c r="N1529" s="2" t="s">
        <v>268</v>
      </c>
      <c r="O1529" s="2" t="s">
        <v>263</v>
      </c>
      <c r="P1529" s="2" t="s">
        <v>49</v>
      </c>
      <c r="Q1529" s="2" t="s">
        <v>251</v>
      </c>
      <c r="R1529" s="2" t="s">
        <v>252</v>
      </c>
      <c r="S1529" s="5">
        <v>6.85780246E8</v>
      </c>
      <c r="T1529" s="3"/>
      <c r="U1529" s="2" t="s">
        <v>253</v>
      </c>
      <c r="V1529" s="2" t="s">
        <v>244</v>
      </c>
      <c r="W1529" s="2" t="s">
        <v>4654</v>
      </c>
      <c r="X1529" s="2" t="s">
        <v>5370</v>
      </c>
      <c r="Y1529" s="2" t="s">
        <v>265</v>
      </c>
    </row>
    <row r="1530">
      <c r="A1530" s="1" t="b">
        <v>0</v>
      </c>
      <c r="B1530" s="1"/>
      <c r="C1530" s="1"/>
      <c r="D1530" s="1"/>
      <c r="E1530" s="1" t="s">
        <v>244</v>
      </c>
      <c r="F1530" s="1"/>
      <c r="G1530" s="2" t="s">
        <v>245</v>
      </c>
      <c r="H1530" s="2"/>
      <c r="I1530" s="4" t="s">
        <v>5371</v>
      </c>
      <c r="J1530" s="2" t="s">
        <v>5372</v>
      </c>
      <c r="K1530" s="5">
        <v>2.0</v>
      </c>
      <c r="L1530" s="2" t="s">
        <v>248</v>
      </c>
      <c r="M1530" s="6" t="b">
        <v>1</v>
      </c>
      <c r="N1530" s="2" t="s">
        <v>268</v>
      </c>
      <c r="O1530" s="2" t="s">
        <v>263</v>
      </c>
      <c r="P1530" s="2" t="s">
        <v>49</v>
      </c>
      <c r="Q1530" s="2" t="s">
        <v>251</v>
      </c>
      <c r="R1530" s="2" t="s">
        <v>252</v>
      </c>
      <c r="S1530" s="5">
        <v>6.85790763E8</v>
      </c>
      <c r="T1530" s="3"/>
      <c r="U1530" s="2" t="s">
        <v>253</v>
      </c>
      <c r="V1530" s="2" t="s">
        <v>244</v>
      </c>
      <c r="W1530" s="2" t="s">
        <v>4654</v>
      </c>
      <c r="X1530" s="2" t="s">
        <v>5373</v>
      </c>
      <c r="Y1530" s="2" t="s">
        <v>265</v>
      </c>
    </row>
    <row r="1531">
      <c r="A1531" s="1" t="b">
        <v>0</v>
      </c>
      <c r="B1531" s="1"/>
      <c r="C1531" s="1"/>
      <c r="D1531" s="1"/>
      <c r="E1531" s="1" t="s">
        <v>244</v>
      </c>
      <c r="F1531" s="1"/>
      <c r="G1531" s="2" t="s">
        <v>245</v>
      </c>
      <c r="H1531" s="2"/>
      <c r="I1531" s="4" t="s">
        <v>5374</v>
      </c>
      <c r="J1531" s="2" t="s">
        <v>5375</v>
      </c>
      <c r="K1531" s="5">
        <v>2.0</v>
      </c>
      <c r="L1531" s="2" t="s">
        <v>248</v>
      </c>
      <c r="M1531" s="6" t="b">
        <v>1</v>
      </c>
      <c r="N1531" s="2" t="s">
        <v>268</v>
      </c>
      <c r="O1531" s="2" t="s">
        <v>263</v>
      </c>
      <c r="P1531" s="2" t="s">
        <v>49</v>
      </c>
      <c r="Q1531" s="2" t="s">
        <v>251</v>
      </c>
      <c r="R1531" s="2" t="s">
        <v>252</v>
      </c>
      <c r="S1531" s="5">
        <v>6.85806309E8</v>
      </c>
      <c r="T1531" s="3"/>
      <c r="U1531" s="2" t="s">
        <v>253</v>
      </c>
      <c r="V1531" s="2" t="s">
        <v>244</v>
      </c>
      <c r="W1531" s="2" t="s">
        <v>4654</v>
      </c>
      <c r="X1531" s="2" t="s">
        <v>5376</v>
      </c>
      <c r="Y1531" s="2" t="s">
        <v>265</v>
      </c>
    </row>
    <row r="1532">
      <c r="A1532" s="1" t="b">
        <v>0</v>
      </c>
      <c r="B1532" s="1"/>
      <c r="C1532" s="1"/>
      <c r="D1532" s="1"/>
      <c r="E1532" s="1" t="s">
        <v>244</v>
      </c>
      <c r="F1532" s="1"/>
      <c r="G1532" s="2" t="s">
        <v>245</v>
      </c>
      <c r="H1532" s="2"/>
      <c r="I1532" s="4" t="s">
        <v>5377</v>
      </c>
      <c r="J1532" s="2" t="s">
        <v>5378</v>
      </c>
      <c r="K1532" s="5">
        <v>2.0</v>
      </c>
      <c r="L1532" s="2" t="s">
        <v>248</v>
      </c>
      <c r="M1532" s="6" t="b">
        <v>1</v>
      </c>
      <c r="N1532" s="2" t="s">
        <v>268</v>
      </c>
      <c r="O1532" s="2" t="s">
        <v>263</v>
      </c>
      <c r="P1532" s="2" t="s">
        <v>49</v>
      </c>
      <c r="Q1532" s="2" t="s">
        <v>251</v>
      </c>
      <c r="R1532" s="2" t="s">
        <v>252</v>
      </c>
      <c r="S1532" s="5">
        <v>6.85806972E8</v>
      </c>
      <c r="T1532" s="3"/>
      <c r="U1532" s="2" t="s">
        <v>253</v>
      </c>
      <c r="V1532" s="2" t="s">
        <v>244</v>
      </c>
      <c r="W1532" s="2" t="s">
        <v>4654</v>
      </c>
      <c r="X1532" s="2" t="s">
        <v>5379</v>
      </c>
      <c r="Y1532" s="2" t="s">
        <v>265</v>
      </c>
    </row>
    <row r="1533">
      <c r="A1533" s="1" t="b">
        <v>0</v>
      </c>
      <c r="B1533" s="1"/>
      <c r="C1533" s="1"/>
      <c r="D1533" s="1"/>
      <c r="E1533" s="1" t="s">
        <v>244</v>
      </c>
      <c r="F1533" s="1"/>
      <c r="G1533" s="2" t="s">
        <v>245</v>
      </c>
      <c r="H1533" s="2"/>
      <c r="I1533" s="4" t="s">
        <v>5380</v>
      </c>
      <c r="J1533" s="2" t="s">
        <v>5381</v>
      </c>
      <c r="K1533" s="5">
        <v>2.0</v>
      </c>
      <c r="L1533" s="2" t="s">
        <v>248</v>
      </c>
      <c r="M1533" s="6" t="b">
        <v>1</v>
      </c>
      <c r="N1533" s="2" t="s">
        <v>268</v>
      </c>
      <c r="O1533" s="2" t="s">
        <v>263</v>
      </c>
      <c r="P1533" s="2" t="s">
        <v>49</v>
      </c>
      <c r="Q1533" s="2" t="s">
        <v>251</v>
      </c>
      <c r="R1533" s="2" t="s">
        <v>252</v>
      </c>
      <c r="S1533" s="5">
        <v>6.85811622E8</v>
      </c>
      <c r="T1533" s="3"/>
      <c r="U1533" s="2" t="s">
        <v>253</v>
      </c>
      <c r="V1533" s="2" t="s">
        <v>244</v>
      </c>
      <c r="W1533" s="2" t="s">
        <v>4654</v>
      </c>
      <c r="X1533" s="2" t="s">
        <v>5382</v>
      </c>
      <c r="Y1533" s="2" t="s">
        <v>265</v>
      </c>
    </row>
    <row r="1534">
      <c r="A1534" s="1" t="b">
        <v>0</v>
      </c>
      <c r="B1534" s="1"/>
      <c r="C1534" s="1"/>
      <c r="D1534" s="1"/>
      <c r="E1534" s="1" t="s">
        <v>244</v>
      </c>
      <c r="F1534" s="1"/>
      <c r="G1534" s="2" t="s">
        <v>245</v>
      </c>
      <c r="H1534" s="2"/>
      <c r="I1534" s="4" t="s">
        <v>5383</v>
      </c>
      <c r="J1534" s="2" t="s">
        <v>5384</v>
      </c>
      <c r="K1534" s="5">
        <v>2.0</v>
      </c>
      <c r="L1534" s="2" t="s">
        <v>248</v>
      </c>
      <c r="M1534" s="6" t="b">
        <v>1</v>
      </c>
      <c r="N1534" s="2" t="s">
        <v>268</v>
      </c>
      <c r="O1534" s="2" t="s">
        <v>263</v>
      </c>
      <c r="P1534" s="2" t="s">
        <v>49</v>
      </c>
      <c r="Q1534" s="2" t="s">
        <v>251</v>
      </c>
      <c r="R1534" s="2" t="s">
        <v>252</v>
      </c>
      <c r="S1534" s="5">
        <v>6.85814252E8</v>
      </c>
      <c r="T1534" s="3"/>
      <c r="U1534" s="2" t="s">
        <v>253</v>
      </c>
      <c r="V1534" s="2" t="s">
        <v>244</v>
      </c>
      <c r="W1534" s="2" t="s">
        <v>4654</v>
      </c>
      <c r="X1534" s="2" t="s">
        <v>5385</v>
      </c>
      <c r="Y1534" s="2" t="s">
        <v>265</v>
      </c>
    </row>
    <row r="1535">
      <c r="A1535" s="1" t="b">
        <v>0</v>
      </c>
      <c r="B1535" s="1"/>
      <c r="C1535" s="1"/>
      <c r="D1535" s="1"/>
      <c r="E1535" s="1" t="s">
        <v>244</v>
      </c>
      <c r="F1535" s="1"/>
      <c r="G1535" s="2" t="s">
        <v>245</v>
      </c>
      <c r="H1535" s="2"/>
      <c r="I1535" s="4" t="s">
        <v>5386</v>
      </c>
      <c r="J1535" s="2" t="s">
        <v>5387</v>
      </c>
      <c r="K1535" s="5">
        <v>2.0</v>
      </c>
      <c r="L1535" s="2" t="s">
        <v>248</v>
      </c>
      <c r="M1535" s="6" t="b">
        <v>1</v>
      </c>
      <c r="N1535" s="2" t="s">
        <v>268</v>
      </c>
      <c r="O1535" s="2" t="s">
        <v>263</v>
      </c>
      <c r="P1535" s="2" t="s">
        <v>49</v>
      </c>
      <c r="Q1535" s="2" t="s">
        <v>251</v>
      </c>
      <c r="R1535" s="2" t="s">
        <v>252</v>
      </c>
      <c r="S1535" s="5">
        <v>6.85815936E8</v>
      </c>
      <c r="T1535" s="3"/>
      <c r="U1535" s="2" t="s">
        <v>253</v>
      </c>
      <c r="V1535" s="2" t="s">
        <v>244</v>
      </c>
      <c r="W1535" s="2" t="s">
        <v>4654</v>
      </c>
      <c r="X1535" s="2" t="s">
        <v>5388</v>
      </c>
      <c r="Y1535" s="2" t="s">
        <v>265</v>
      </c>
    </row>
    <row r="1536">
      <c r="A1536" s="1" t="b">
        <v>0</v>
      </c>
      <c r="B1536" s="1"/>
      <c r="C1536" s="1"/>
      <c r="D1536" s="1"/>
      <c r="E1536" s="1" t="s">
        <v>244</v>
      </c>
      <c r="F1536" s="1"/>
      <c r="G1536" s="2" t="s">
        <v>245</v>
      </c>
      <c r="H1536" s="2"/>
      <c r="I1536" s="4" t="s">
        <v>5389</v>
      </c>
      <c r="J1536" s="2" t="s">
        <v>5390</v>
      </c>
      <c r="K1536" s="5">
        <v>2.0</v>
      </c>
      <c r="L1536" s="2" t="s">
        <v>248</v>
      </c>
      <c r="M1536" s="6" t="b">
        <v>1</v>
      </c>
      <c r="N1536" s="2" t="s">
        <v>268</v>
      </c>
      <c r="O1536" s="2" t="s">
        <v>263</v>
      </c>
      <c r="P1536" s="2" t="s">
        <v>49</v>
      </c>
      <c r="Q1536" s="2" t="s">
        <v>251</v>
      </c>
      <c r="R1536" s="2" t="s">
        <v>252</v>
      </c>
      <c r="S1536" s="5">
        <v>6.85821059E8</v>
      </c>
      <c r="T1536" s="3"/>
      <c r="U1536" s="2" t="s">
        <v>253</v>
      </c>
      <c r="V1536" s="2" t="s">
        <v>244</v>
      </c>
      <c r="W1536" s="2" t="s">
        <v>4654</v>
      </c>
      <c r="X1536" s="2" t="s">
        <v>5391</v>
      </c>
      <c r="Y1536" s="2" t="s">
        <v>265</v>
      </c>
    </row>
    <row r="1537">
      <c r="A1537" s="1" t="b">
        <v>0</v>
      </c>
      <c r="B1537" s="1"/>
      <c r="C1537" s="1"/>
      <c r="D1537" s="1"/>
      <c r="E1537" s="1" t="s">
        <v>244</v>
      </c>
      <c r="F1537" s="1"/>
      <c r="G1537" s="2" t="s">
        <v>245</v>
      </c>
      <c r="H1537" s="2"/>
      <c r="I1537" s="4" t="s">
        <v>5392</v>
      </c>
      <c r="J1537" s="2" t="s">
        <v>5393</v>
      </c>
      <c r="K1537" s="5">
        <v>2.0</v>
      </c>
      <c r="L1537" s="2" t="s">
        <v>248</v>
      </c>
      <c r="M1537" s="6" t="b">
        <v>1</v>
      </c>
      <c r="N1537" s="2" t="s">
        <v>268</v>
      </c>
      <c r="O1537" s="2" t="s">
        <v>263</v>
      </c>
      <c r="P1537" s="2" t="s">
        <v>49</v>
      </c>
      <c r="Q1537" s="2" t="s">
        <v>251</v>
      </c>
      <c r="R1537" s="2" t="s">
        <v>252</v>
      </c>
      <c r="S1537" s="5">
        <v>6.89300528E8</v>
      </c>
      <c r="T1537" s="3"/>
      <c r="U1537" s="2" t="s">
        <v>253</v>
      </c>
      <c r="V1537" s="2" t="s">
        <v>244</v>
      </c>
      <c r="W1537" s="2" t="s">
        <v>4654</v>
      </c>
      <c r="X1537" s="2" t="s">
        <v>5394</v>
      </c>
      <c r="Y1537" s="2" t="s">
        <v>265</v>
      </c>
    </row>
    <row r="1538">
      <c r="A1538" s="1" t="b">
        <v>0</v>
      </c>
      <c r="B1538" s="1"/>
      <c r="C1538" s="1"/>
      <c r="D1538" s="1"/>
      <c r="E1538" s="1" t="s">
        <v>244</v>
      </c>
      <c r="F1538" s="1"/>
      <c r="G1538" s="2" t="s">
        <v>245</v>
      </c>
      <c r="H1538" s="2"/>
      <c r="I1538" s="4" t="s">
        <v>5395</v>
      </c>
      <c r="J1538" s="2" t="s">
        <v>5396</v>
      </c>
      <c r="K1538" s="5">
        <v>2.0</v>
      </c>
      <c r="L1538" s="2" t="s">
        <v>248</v>
      </c>
      <c r="M1538" s="6" t="b">
        <v>1</v>
      </c>
      <c r="N1538" s="2" t="s">
        <v>268</v>
      </c>
      <c r="O1538" s="2" t="s">
        <v>263</v>
      </c>
      <c r="P1538" s="2" t="s">
        <v>49</v>
      </c>
      <c r="Q1538" s="2" t="s">
        <v>251</v>
      </c>
      <c r="R1538" s="2" t="s">
        <v>252</v>
      </c>
      <c r="S1538" s="5">
        <v>6.89306781E8</v>
      </c>
      <c r="T1538" s="3"/>
      <c r="U1538" s="2" t="s">
        <v>253</v>
      </c>
      <c r="V1538" s="2" t="s">
        <v>244</v>
      </c>
      <c r="W1538" s="2" t="s">
        <v>4654</v>
      </c>
      <c r="X1538" s="2" t="s">
        <v>5397</v>
      </c>
      <c r="Y1538" s="2" t="s">
        <v>265</v>
      </c>
    </row>
    <row r="1539">
      <c r="A1539" s="1" t="b">
        <v>0</v>
      </c>
      <c r="B1539" s="1"/>
      <c r="C1539" s="1"/>
      <c r="D1539" s="1"/>
      <c r="E1539" s="1" t="s">
        <v>244</v>
      </c>
      <c r="F1539" s="1"/>
      <c r="G1539" s="2" t="s">
        <v>245</v>
      </c>
      <c r="H1539" s="2"/>
      <c r="I1539" s="4" t="s">
        <v>5398</v>
      </c>
      <c r="J1539" s="2" t="s">
        <v>5399</v>
      </c>
      <c r="K1539" s="5">
        <v>2.0</v>
      </c>
      <c r="L1539" s="2" t="s">
        <v>248</v>
      </c>
      <c r="M1539" s="6" t="b">
        <v>1</v>
      </c>
      <c r="N1539" s="2" t="s">
        <v>268</v>
      </c>
      <c r="O1539" s="2" t="s">
        <v>263</v>
      </c>
      <c r="P1539" s="2" t="s">
        <v>49</v>
      </c>
      <c r="Q1539" s="2" t="s">
        <v>251</v>
      </c>
      <c r="R1539" s="2" t="s">
        <v>252</v>
      </c>
      <c r="S1539" s="5">
        <v>6.89306818E8</v>
      </c>
      <c r="T1539" s="3"/>
      <c r="U1539" s="2" t="s">
        <v>253</v>
      </c>
      <c r="V1539" s="2" t="s">
        <v>244</v>
      </c>
      <c r="W1539" s="2" t="s">
        <v>4654</v>
      </c>
      <c r="X1539" s="2" t="s">
        <v>5400</v>
      </c>
      <c r="Y1539" s="2" t="s">
        <v>265</v>
      </c>
    </row>
    <row r="1540">
      <c r="A1540" s="1" t="b">
        <v>0</v>
      </c>
      <c r="B1540" s="1"/>
      <c r="C1540" s="1"/>
      <c r="D1540" s="1"/>
      <c r="E1540" s="1" t="s">
        <v>244</v>
      </c>
      <c r="F1540" s="1"/>
      <c r="G1540" s="2" t="s">
        <v>245</v>
      </c>
      <c r="H1540" s="2"/>
      <c r="I1540" s="4" t="s">
        <v>5401</v>
      </c>
      <c r="J1540" s="2" t="s">
        <v>5402</v>
      </c>
      <c r="K1540" s="5">
        <v>2.0</v>
      </c>
      <c r="L1540" s="2" t="s">
        <v>248</v>
      </c>
      <c r="M1540" s="6" t="b">
        <v>1</v>
      </c>
      <c r="N1540" s="2" t="s">
        <v>268</v>
      </c>
      <c r="O1540" s="2" t="s">
        <v>263</v>
      </c>
      <c r="P1540" s="2" t="s">
        <v>49</v>
      </c>
      <c r="Q1540" s="2" t="s">
        <v>251</v>
      </c>
      <c r="R1540" s="2" t="s">
        <v>252</v>
      </c>
      <c r="S1540" s="5">
        <v>6.8930906E8</v>
      </c>
      <c r="T1540" s="3"/>
      <c r="U1540" s="2" t="s">
        <v>253</v>
      </c>
      <c r="V1540" s="2" t="s">
        <v>244</v>
      </c>
      <c r="W1540" s="2" t="s">
        <v>4654</v>
      </c>
      <c r="X1540" s="2" t="s">
        <v>5403</v>
      </c>
      <c r="Y1540" s="2" t="s">
        <v>265</v>
      </c>
    </row>
    <row r="1541">
      <c r="A1541" s="1" t="b">
        <v>0</v>
      </c>
      <c r="B1541" s="1"/>
      <c r="C1541" s="1"/>
      <c r="D1541" s="1"/>
      <c r="E1541" s="1" t="s">
        <v>244</v>
      </c>
      <c r="F1541" s="1"/>
      <c r="G1541" s="2" t="s">
        <v>245</v>
      </c>
      <c r="H1541" s="2"/>
      <c r="I1541" s="4" t="s">
        <v>5404</v>
      </c>
      <c r="J1541" s="2" t="s">
        <v>5405</v>
      </c>
      <c r="K1541" s="5">
        <v>2.0</v>
      </c>
      <c r="L1541" s="2" t="s">
        <v>248</v>
      </c>
      <c r="M1541" s="6" t="b">
        <v>1</v>
      </c>
      <c r="N1541" s="2" t="s">
        <v>268</v>
      </c>
      <c r="O1541" s="2" t="s">
        <v>263</v>
      </c>
      <c r="P1541" s="2" t="s">
        <v>49</v>
      </c>
      <c r="Q1541" s="2" t="s">
        <v>251</v>
      </c>
      <c r="R1541" s="2" t="s">
        <v>252</v>
      </c>
      <c r="S1541" s="5">
        <v>6.89312221E8</v>
      </c>
      <c r="T1541" s="3"/>
      <c r="U1541" s="2" t="s">
        <v>253</v>
      </c>
      <c r="V1541" s="2" t="s">
        <v>244</v>
      </c>
      <c r="W1541" s="2" t="s">
        <v>4654</v>
      </c>
      <c r="X1541" s="2" t="s">
        <v>5406</v>
      </c>
      <c r="Y1541" s="2" t="s">
        <v>265</v>
      </c>
    </row>
    <row r="1542">
      <c r="A1542" s="1" t="b">
        <v>0</v>
      </c>
      <c r="B1542" s="1"/>
      <c r="C1542" s="1"/>
      <c r="D1542" s="1"/>
      <c r="E1542" s="1" t="s">
        <v>244</v>
      </c>
      <c r="F1542" s="1"/>
      <c r="G1542" s="2" t="s">
        <v>245</v>
      </c>
      <c r="H1542" s="2"/>
      <c r="I1542" s="4" t="s">
        <v>5407</v>
      </c>
      <c r="J1542" s="2" t="s">
        <v>5408</v>
      </c>
      <c r="K1542" s="5">
        <v>2.0</v>
      </c>
      <c r="L1542" s="2" t="s">
        <v>248</v>
      </c>
      <c r="M1542" s="6" t="b">
        <v>1</v>
      </c>
      <c r="N1542" s="2" t="s">
        <v>268</v>
      </c>
      <c r="O1542" s="2" t="s">
        <v>263</v>
      </c>
      <c r="P1542" s="2" t="s">
        <v>49</v>
      </c>
      <c r="Q1542" s="2" t="s">
        <v>251</v>
      </c>
      <c r="R1542" s="2" t="s">
        <v>252</v>
      </c>
      <c r="S1542" s="5">
        <v>6.89319155E8</v>
      </c>
      <c r="T1542" s="3"/>
      <c r="U1542" s="2" t="s">
        <v>253</v>
      </c>
      <c r="V1542" s="2" t="s">
        <v>244</v>
      </c>
      <c r="W1542" s="2" t="s">
        <v>4654</v>
      </c>
      <c r="X1542" s="2" t="s">
        <v>5409</v>
      </c>
      <c r="Y1542" s="2" t="s">
        <v>265</v>
      </c>
    </row>
    <row r="1543">
      <c r="A1543" s="1" t="b">
        <v>0</v>
      </c>
      <c r="B1543" s="1"/>
      <c r="C1543" s="1"/>
      <c r="D1543" s="1"/>
      <c r="E1543" s="1" t="s">
        <v>244</v>
      </c>
      <c r="F1543" s="1"/>
      <c r="G1543" s="2" t="s">
        <v>245</v>
      </c>
      <c r="H1543" s="2"/>
      <c r="I1543" s="4" t="s">
        <v>5410</v>
      </c>
      <c r="J1543" s="2" t="s">
        <v>5411</v>
      </c>
      <c r="K1543" s="5">
        <v>2.0</v>
      </c>
      <c r="L1543" s="2" t="s">
        <v>248</v>
      </c>
      <c r="M1543" s="6" t="b">
        <v>1</v>
      </c>
      <c r="N1543" s="2" t="s">
        <v>268</v>
      </c>
      <c r="O1543" s="2" t="s">
        <v>263</v>
      </c>
      <c r="P1543" s="2" t="s">
        <v>49</v>
      </c>
      <c r="Q1543" s="2" t="s">
        <v>251</v>
      </c>
      <c r="R1543" s="2" t="s">
        <v>252</v>
      </c>
      <c r="S1543" s="5">
        <v>6.89323433E8</v>
      </c>
      <c r="T1543" s="3"/>
      <c r="U1543" s="2" t="s">
        <v>253</v>
      </c>
      <c r="V1543" s="2" t="s">
        <v>244</v>
      </c>
      <c r="W1543" s="2" t="s">
        <v>4654</v>
      </c>
      <c r="X1543" s="2" t="s">
        <v>5412</v>
      </c>
      <c r="Y1543" s="2" t="s">
        <v>265</v>
      </c>
    </row>
    <row r="1544">
      <c r="A1544" s="1" t="b">
        <v>0</v>
      </c>
      <c r="B1544" s="1"/>
      <c r="C1544" s="1"/>
      <c r="D1544" s="1"/>
      <c r="E1544" s="1" t="s">
        <v>244</v>
      </c>
      <c r="F1544" s="1"/>
      <c r="G1544" s="2" t="s">
        <v>245</v>
      </c>
      <c r="H1544" s="2"/>
      <c r="I1544" s="4" t="s">
        <v>5413</v>
      </c>
      <c r="J1544" s="2" t="s">
        <v>5414</v>
      </c>
      <c r="K1544" s="5">
        <v>2.0</v>
      </c>
      <c r="L1544" s="2" t="s">
        <v>248</v>
      </c>
      <c r="M1544" s="6" t="b">
        <v>1</v>
      </c>
      <c r="N1544" s="2" t="s">
        <v>268</v>
      </c>
      <c r="O1544" s="2" t="s">
        <v>263</v>
      </c>
      <c r="P1544" s="2" t="s">
        <v>49</v>
      </c>
      <c r="Q1544" s="2" t="s">
        <v>251</v>
      </c>
      <c r="R1544" s="2" t="s">
        <v>252</v>
      </c>
      <c r="S1544" s="5">
        <v>6.89331391E8</v>
      </c>
      <c r="T1544" s="3"/>
      <c r="U1544" s="2" t="s">
        <v>253</v>
      </c>
      <c r="V1544" s="2" t="s">
        <v>244</v>
      </c>
      <c r="W1544" s="2" t="s">
        <v>4654</v>
      </c>
      <c r="X1544" s="2" t="s">
        <v>5415</v>
      </c>
      <c r="Y1544" s="2" t="s">
        <v>265</v>
      </c>
    </row>
    <row r="1545">
      <c r="A1545" s="1" t="b">
        <v>0</v>
      </c>
      <c r="B1545" s="1"/>
      <c r="C1545" s="1"/>
      <c r="D1545" s="1"/>
      <c r="E1545" s="1" t="s">
        <v>244</v>
      </c>
      <c r="F1545" s="1"/>
      <c r="G1545" s="2" t="s">
        <v>245</v>
      </c>
      <c r="H1545" s="2"/>
      <c r="I1545" s="4" t="s">
        <v>5416</v>
      </c>
      <c r="J1545" s="2" t="s">
        <v>5417</v>
      </c>
      <c r="K1545" s="5">
        <v>2.0</v>
      </c>
      <c r="L1545" s="2" t="s">
        <v>248</v>
      </c>
      <c r="M1545" s="6" t="b">
        <v>1</v>
      </c>
      <c r="N1545" s="2" t="s">
        <v>268</v>
      </c>
      <c r="O1545" s="2" t="s">
        <v>263</v>
      </c>
      <c r="P1545" s="2" t="s">
        <v>49</v>
      </c>
      <c r="Q1545" s="2" t="s">
        <v>251</v>
      </c>
      <c r="R1545" s="2" t="s">
        <v>252</v>
      </c>
      <c r="S1545" s="5">
        <v>6.89331593E8</v>
      </c>
      <c r="T1545" s="3"/>
      <c r="U1545" s="2" t="s">
        <v>253</v>
      </c>
      <c r="V1545" s="2" t="s">
        <v>244</v>
      </c>
      <c r="W1545" s="2" t="s">
        <v>4654</v>
      </c>
      <c r="X1545" s="2" t="s">
        <v>5418</v>
      </c>
      <c r="Y1545" s="2" t="s">
        <v>265</v>
      </c>
    </row>
    <row r="1546">
      <c r="A1546" s="1" t="b">
        <v>0</v>
      </c>
      <c r="B1546" s="1"/>
      <c r="C1546" s="1"/>
      <c r="D1546" s="1"/>
      <c r="E1546" s="1" t="s">
        <v>244</v>
      </c>
      <c r="F1546" s="1"/>
      <c r="G1546" s="2" t="s">
        <v>245</v>
      </c>
      <c r="H1546" s="2"/>
      <c r="I1546" s="4" t="s">
        <v>5419</v>
      </c>
      <c r="J1546" s="2" t="s">
        <v>5420</v>
      </c>
      <c r="K1546" s="5">
        <v>2.0</v>
      </c>
      <c r="L1546" s="2" t="s">
        <v>248</v>
      </c>
      <c r="M1546" s="6" t="b">
        <v>1</v>
      </c>
      <c r="N1546" s="2" t="s">
        <v>268</v>
      </c>
      <c r="O1546" s="2" t="s">
        <v>263</v>
      </c>
      <c r="P1546" s="2" t="s">
        <v>49</v>
      </c>
      <c r="Q1546" s="2" t="s">
        <v>251</v>
      </c>
      <c r="R1546" s="2" t="s">
        <v>252</v>
      </c>
      <c r="S1546" s="5">
        <v>6.89338841E8</v>
      </c>
      <c r="T1546" s="3"/>
      <c r="U1546" s="2" t="s">
        <v>253</v>
      </c>
      <c r="V1546" s="2" t="s">
        <v>244</v>
      </c>
      <c r="W1546" s="2" t="s">
        <v>4654</v>
      </c>
      <c r="X1546" s="2" t="s">
        <v>5421</v>
      </c>
      <c r="Y1546" s="2" t="s">
        <v>265</v>
      </c>
    </row>
    <row r="1547">
      <c r="A1547" s="1" t="b">
        <v>0</v>
      </c>
      <c r="B1547" s="1"/>
      <c r="C1547" s="1"/>
      <c r="D1547" s="1"/>
      <c r="E1547" s="1" t="s">
        <v>244</v>
      </c>
      <c r="F1547" s="1"/>
      <c r="G1547" s="2" t="s">
        <v>245</v>
      </c>
      <c r="H1547" s="2"/>
      <c r="I1547" s="4" t="s">
        <v>5422</v>
      </c>
      <c r="J1547" s="2" t="s">
        <v>5423</v>
      </c>
      <c r="K1547" s="5">
        <v>2.0</v>
      </c>
      <c r="L1547" s="2" t="s">
        <v>248</v>
      </c>
      <c r="M1547" s="6" t="b">
        <v>1</v>
      </c>
      <c r="N1547" s="2" t="s">
        <v>268</v>
      </c>
      <c r="O1547" s="2" t="s">
        <v>263</v>
      </c>
      <c r="P1547" s="2" t="s">
        <v>49</v>
      </c>
      <c r="Q1547" s="2" t="s">
        <v>251</v>
      </c>
      <c r="R1547" s="2" t="s">
        <v>252</v>
      </c>
      <c r="S1547" s="5">
        <v>6.89360084E8</v>
      </c>
      <c r="T1547" s="3"/>
      <c r="U1547" s="2" t="s">
        <v>253</v>
      </c>
      <c r="V1547" s="2" t="s">
        <v>244</v>
      </c>
      <c r="W1547" s="2" t="s">
        <v>4654</v>
      </c>
      <c r="X1547" s="2" t="s">
        <v>5424</v>
      </c>
      <c r="Y1547" s="2" t="s">
        <v>265</v>
      </c>
    </row>
    <row r="1548">
      <c r="A1548" s="1" t="b">
        <v>0</v>
      </c>
      <c r="B1548" s="1"/>
      <c r="C1548" s="1"/>
      <c r="D1548" s="1"/>
      <c r="E1548" s="1" t="s">
        <v>244</v>
      </c>
      <c r="F1548" s="1"/>
      <c r="G1548" s="2" t="s">
        <v>245</v>
      </c>
      <c r="H1548" s="2"/>
      <c r="I1548" s="4" t="s">
        <v>5425</v>
      </c>
      <c r="J1548" s="2" t="s">
        <v>5426</v>
      </c>
      <c r="K1548" s="5">
        <v>2.0</v>
      </c>
      <c r="L1548" s="2" t="s">
        <v>248</v>
      </c>
      <c r="M1548" s="6" t="b">
        <v>1</v>
      </c>
      <c r="N1548" s="2" t="s">
        <v>268</v>
      </c>
      <c r="O1548" s="2" t="s">
        <v>263</v>
      </c>
      <c r="P1548" s="2" t="s">
        <v>49</v>
      </c>
      <c r="Q1548" s="2" t="s">
        <v>251</v>
      </c>
      <c r="R1548" s="2" t="s">
        <v>252</v>
      </c>
      <c r="S1548" s="5">
        <v>6.89360253E8</v>
      </c>
      <c r="T1548" s="3"/>
      <c r="U1548" s="2" t="s">
        <v>253</v>
      </c>
      <c r="V1548" s="2" t="s">
        <v>244</v>
      </c>
      <c r="W1548" s="2" t="s">
        <v>4654</v>
      </c>
      <c r="X1548" s="2" t="s">
        <v>5427</v>
      </c>
      <c r="Y1548" s="2" t="s">
        <v>265</v>
      </c>
    </row>
    <row r="1549">
      <c r="A1549" s="1" t="b">
        <v>0</v>
      </c>
      <c r="B1549" s="1"/>
      <c r="C1549" s="1"/>
      <c r="D1549" s="1"/>
      <c r="E1549" s="1" t="s">
        <v>244</v>
      </c>
      <c r="F1549" s="1"/>
      <c r="G1549" s="2" t="s">
        <v>245</v>
      </c>
      <c r="H1549" s="2"/>
      <c r="I1549" s="4" t="s">
        <v>5428</v>
      </c>
      <c r="J1549" s="2" t="s">
        <v>5429</v>
      </c>
      <c r="K1549" s="5">
        <v>2.0</v>
      </c>
      <c r="L1549" s="2" t="s">
        <v>248</v>
      </c>
      <c r="M1549" s="6" t="b">
        <v>1</v>
      </c>
      <c r="N1549" s="2" t="s">
        <v>268</v>
      </c>
      <c r="O1549" s="2" t="s">
        <v>263</v>
      </c>
      <c r="P1549" s="2" t="s">
        <v>49</v>
      </c>
      <c r="Q1549" s="2" t="s">
        <v>251</v>
      </c>
      <c r="R1549" s="2" t="s">
        <v>252</v>
      </c>
      <c r="S1549" s="5">
        <v>6.8937004E8</v>
      </c>
      <c r="T1549" s="3"/>
      <c r="U1549" s="2" t="s">
        <v>253</v>
      </c>
      <c r="V1549" s="2" t="s">
        <v>244</v>
      </c>
      <c r="W1549" s="2" t="s">
        <v>4654</v>
      </c>
      <c r="X1549" s="2" t="s">
        <v>5430</v>
      </c>
      <c r="Y1549" s="2" t="s">
        <v>265</v>
      </c>
    </row>
    <row r="1550">
      <c r="A1550" s="1" t="b">
        <v>0</v>
      </c>
      <c r="B1550" s="1"/>
      <c r="C1550" s="1"/>
      <c r="D1550" s="1"/>
      <c r="E1550" s="1" t="s">
        <v>244</v>
      </c>
      <c r="F1550" s="1"/>
      <c r="G1550" s="2" t="s">
        <v>245</v>
      </c>
      <c r="H1550" s="2"/>
      <c r="I1550" s="4" t="s">
        <v>5431</v>
      </c>
      <c r="J1550" s="2" t="s">
        <v>5432</v>
      </c>
      <c r="K1550" s="5">
        <v>2.0</v>
      </c>
      <c r="L1550" s="2" t="s">
        <v>248</v>
      </c>
      <c r="M1550" s="6" t="b">
        <v>1</v>
      </c>
      <c r="N1550" s="2" t="s">
        <v>268</v>
      </c>
      <c r="O1550" s="2" t="s">
        <v>263</v>
      </c>
      <c r="P1550" s="2" t="s">
        <v>49</v>
      </c>
      <c r="Q1550" s="2" t="s">
        <v>251</v>
      </c>
      <c r="R1550" s="2" t="s">
        <v>252</v>
      </c>
      <c r="S1550" s="5">
        <v>6.95494556E8</v>
      </c>
      <c r="T1550" s="3"/>
      <c r="U1550" s="2" t="s">
        <v>253</v>
      </c>
      <c r="V1550" s="2" t="s">
        <v>244</v>
      </c>
      <c r="W1550" s="2" t="s">
        <v>4654</v>
      </c>
      <c r="X1550" s="2" t="s">
        <v>5433</v>
      </c>
      <c r="Y1550" s="2" t="s">
        <v>265</v>
      </c>
    </row>
    <row r="1551">
      <c r="A1551" s="1" t="b">
        <v>0</v>
      </c>
      <c r="B1551" s="1"/>
      <c r="C1551" s="1"/>
      <c r="D1551" s="1"/>
      <c r="E1551" s="1" t="s">
        <v>244</v>
      </c>
      <c r="F1551" s="1"/>
      <c r="G1551" s="2" t="s">
        <v>245</v>
      </c>
      <c r="H1551" s="2"/>
      <c r="I1551" s="4" t="s">
        <v>5434</v>
      </c>
      <c r="J1551" s="2" t="s">
        <v>5435</v>
      </c>
      <c r="K1551" s="5">
        <v>2.0</v>
      </c>
      <c r="L1551" s="2" t="s">
        <v>248</v>
      </c>
      <c r="M1551" s="6" t="b">
        <v>1</v>
      </c>
      <c r="N1551" s="2" t="s">
        <v>268</v>
      </c>
      <c r="O1551" s="2" t="s">
        <v>263</v>
      </c>
      <c r="P1551" s="2" t="s">
        <v>49</v>
      </c>
      <c r="Q1551" s="2" t="s">
        <v>251</v>
      </c>
      <c r="R1551" s="2" t="s">
        <v>252</v>
      </c>
      <c r="S1551" s="5">
        <v>6.95500665E8</v>
      </c>
      <c r="T1551" s="3"/>
      <c r="U1551" s="2" t="s">
        <v>253</v>
      </c>
      <c r="V1551" s="2" t="s">
        <v>244</v>
      </c>
      <c r="W1551" s="2" t="s">
        <v>4654</v>
      </c>
      <c r="X1551" s="2" t="s">
        <v>5436</v>
      </c>
      <c r="Y1551" s="2" t="s">
        <v>265</v>
      </c>
    </row>
    <row r="1552">
      <c r="A1552" s="1" t="b">
        <v>0</v>
      </c>
      <c r="B1552" s="1"/>
      <c r="C1552" s="1"/>
      <c r="D1552" s="1"/>
      <c r="E1552" s="1" t="s">
        <v>244</v>
      </c>
      <c r="F1552" s="1"/>
      <c r="G1552" s="2" t="s">
        <v>245</v>
      </c>
      <c r="H1552" s="2"/>
      <c r="I1552" s="4" t="s">
        <v>5437</v>
      </c>
      <c r="J1552" s="2" t="s">
        <v>5438</v>
      </c>
      <c r="K1552" s="5">
        <v>2.0</v>
      </c>
      <c r="L1552" s="2" t="s">
        <v>248</v>
      </c>
      <c r="M1552" s="6" t="b">
        <v>1</v>
      </c>
      <c r="N1552" s="2" t="s">
        <v>268</v>
      </c>
      <c r="O1552" s="2" t="s">
        <v>263</v>
      </c>
      <c r="P1552" s="2" t="s">
        <v>49</v>
      </c>
      <c r="Q1552" s="2" t="s">
        <v>251</v>
      </c>
      <c r="R1552" s="2" t="s">
        <v>252</v>
      </c>
      <c r="S1552" s="5">
        <v>6.95505884E8</v>
      </c>
      <c r="T1552" s="3"/>
      <c r="U1552" s="2" t="s">
        <v>253</v>
      </c>
      <c r="V1552" s="2" t="s">
        <v>244</v>
      </c>
      <c r="W1552" s="2" t="s">
        <v>4654</v>
      </c>
      <c r="X1552" s="2" t="s">
        <v>5439</v>
      </c>
      <c r="Y1552" s="2" t="s">
        <v>265</v>
      </c>
    </row>
    <row r="1553">
      <c r="A1553" s="1" t="b">
        <v>0</v>
      </c>
      <c r="B1553" s="1"/>
      <c r="C1553" s="1"/>
      <c r="D1553" s="1"/>
      <c r="E1553" s="1" t="s">
        <v>244</v>
      </c>
      <c r="F1553" s="1"/>
      <c r="G1553" s="2" t="s">
        <v>245</v>
      </c>
      <c r="H1553" s="2"/>
      <c r="I1553" s="4" t="s">
        <v>5440</v>
      </c>
      <c r="J1553" s="2" t="s">
        <v>5441</v>
      </c>
      <c r="K1553" s="5">
        <v>2.0</v>
      </c>
      <c r="L1553" s="2" t="s">
        <v>248</v>
      </c>
      <c r="M1553" s="6" t="b">
        <v>1</v>
      </c>
      <c r="N1553" s="2" t="s">
        <v>268</v>
      </c>
      <c r="O1553" s="2" t="s">
        <v>263</v>
      </c>
      <c r="P1553" s="2" t="s">
        <v>49</v>
      </c>
      <c r="Q1553" s="2" t="s">
        <v>251</v>
      </c>
      <c r="R1553" s="2" t="s">
        <v>252</v>
      </c>
      <c r="S1553" s="5">
        <v>6.95521538E8</v>
      </c>
      <c r="T1553" s="3"/>
      <c r="U1553" s="2" t="s">
        <v>253</v>
      </c>
      <c r="V1553" s="2" t="s">
        <v>244</v>
      </c>
      <c r="W1553" s="2" t="s">
        <v>4654</v>
      </c>
      <c r="X1553" s="2" t="s">
        <v>5442</v>
      </c>
      <c r="Y1553" s="2" t="s">
        <v>265</v>
      </c>
    </row>
    <row r="1554">
      <c r="A1554" s="1" t="b">
        <v>0</v>
      </c>
      <c r="B1554" s="1"/>
      <c r="C1554" s="1"/>
      <c r="D1554" s="1"/>
      <c r="E1554" s="1" t="s">
        <v>244</v>
      </c>
      <c r="F1554" s="1"/>
      <c r="G1554" s="2" t="s">
        <v>245</v>
      </c>
      <c r="H1554" s="2"/>
      <c r="I1554" s="4" t="s">
        <v>5443</v>
      </c>
      <c r="J1554" s="2" t="s">
        <v>5444</v>
      </c>
      <c r="K1554" s="5">
        <v>2.0</v>
      </c>
      <c r="L1554" s="2" t="s">
        <v>248</v>
      </c>
      <c r="M1554" s="6" t="b">
        <v>1</v>
      </c>
      <c r="N1554" s="2" t="s">
        <v>268</v>
      </c>
      <c r="O1554" s="2" t="s">
        <v>263</v>
      </c>
      <c r="P1554" s="2" t="s">
        <v>49</v>
      </c>
      <c r="Q1554" s="2" t="s">
        <v>251</v>
      </c>
      <c r="R1554" s="2" t="s">
        <v>252</v>
      </c>
      <c r="S1554" s="5">
        <v>6.95533933E8</v>
      </c>
      <c r="T1554" s="3"/>
      <c r="U1554" s="2" t="s">
        <v>253</v>
      </c>
      <c r="V1554" s="2" t="s">
        <v>244</v>
      </c>
      <c r="W1554" s="2" t="s">
        <v>4654</v>
      </c>
      <c r="X1554" s="2" t="s">
        <v>5445</v>
      </c>
      <c r="Y1554" s="2" t="s">
        <v>265</v>
      </c>
    </row>
    <row r="1555">
      <c r="A1555" s="1" t="b">
        <v>0</v>
      </c>
      <c r="B1555" s="1"/>
      <c r="C1555" s="1"/>
      <c r="D1555" s="1"/>
      <c r="E1555" s="1" t="s">
        <v>244</v>
      </c>
      <c r="F1555" s="1"/>
      <c r="G1555" s="2" t="s">
        <v>245</v>
      </c>
      <c r="H1555" s="2"/>
      <c r="I1555" s="4" t="s">
        <v>5446</v>
      </c>
      <c r="J1555" s="2" t="s">
        <v>5447</v>
      </c>
      <c r="K1555" s="5">
        <v>2.0</v>
      </c>
      <c r="L1555" s="2" t="s">
        <v>248</v>
      </c>
      <c r="M1555" s="6" t="b">
        <v>1</v>
      </c>
      <c r="N1555" s="2" t="s">
        <v>268</v>
      </c>
      <c r="O1555" s="2" t="s">
        <v>263</v>
      </c>
      <c r="P1555" s="2" t="s">
        <v>49</v>
      </c>
      <c r="Q1555" s="2" t="s">
        <v>251</v>
      </c>
      <c r="R1555" s="2" t="s">
        <v>252</v>
      </c>
      <c r="S1555" s="5">
        <v>6.95546566E8</v>
      </c>
      <c r="T1555" s="3"/>
      <c r="U1555" s="2" t="s">
        <v>253</v>
      </c>
      <c r="V1555" s="2" t="s">
        <v>244</v>
      </c>
      <c r="W1555" s="2" t="s">
        <v>4654</v>
      </c>
      <c r="X1555" s="2" t="s">
        <v>5448</v>
      </c>
      <c r="Y1555" s="2" t="s">
        <v>265</v>
      </c>
    </row>
    <row r="1556">
      <c r="A1556" s="1" t="b">
        <v>0</v>
      </c>
      <c r="B1556" s="1"/>
      <c r="C1556" s="1"/>
      <c r="D1556" s="1"/>
      <c r="E1556" s="1" t="s">
        <v>244</v>
      </c>
      <c r="F1556" s="1"/>
      <c r="G1556" s="2" t="s">
        <v>245</v>
      </c>
      <c r="H1556" s="2"/>
      <c r="I1556" s="4" t="s">
        <v>5449</v>
      </c>
      <c r="J1556" s="2" t="s">
        <v>5450</v>
      </c>
      <c r="K1556" s="5">
        <v>2.0</v>
      </c>
      <c r="L1556" s="2" t="s">
        <v>248</v>
      </c>
      <c r="M1556" s="6" t="b">
        <v>1</v>
      </c>
      <c r="N1556" s="2" t="s">
        <v>268</v>
      </c>
      <c r="O1556" s="2" t="s">
        <v>263</v>
      </c>
      <c r="P1556" s="2" t="s">
        <v>49</v>
      </c>
      <c r="Q1556" s="2" t="s">
        <v>251</v>
      </c>
      <c r="R1556" s="2" t="s">
        <v>252</v>
      </c>
      <c r="S1556" s="5">
        <v>6.95557339E8</v>
      </c>
      <c r="T1556" s="3"/>
      <c r="U1556" s="2" t="s">
        <v>253</v>
      </c>
      <c r="V1556" s="2" t="s">
        <v>244</v>
      </c>
      <c r="W1556" s="2" t="s">
        <v>4654</v>
      </c>
      <c r="X1556" s="2" t="s">
        <v>5451</v>
      </c>
      <c r="Y1556" s="2" t="s">
        <v>265</v>
      </c>
    </row>
    <row r="1557">
      <c r="A1557" s="1" t="b">
        <v>0</v>
      </c>
      <c r="B1557" s="1"/>
      <c r="C1557" s="1"/>
      <c r="D1557" s="1"/>
      <c r="E1557" s="1" t="s">
        <v>244</v>
      </c>
      <c r="F1557" s="1"/>
      <c r="G1557" s="2" t="s">
        <v>245</v>
      </c>
      <c r="H1557" s="2"/>
      <c r="I1557" s="4" t="s">
        <v>5452</v>
      </c>
      <c r="J1557" s="2" t="s">
        <v>5453</v>
      </c>
      <c r="K1557" s="5">
        <v>2.0</v>
      </c>
      <c r="L1557" s="2" t="s">
        <v>248</v>
      </c>
      <c r="M1557" s="6" t="b">
        <v>1</v>
      </c>
      <c r="N1557" s="2" t="s">
        <v>268</v>
      </c>
      <c r="O1557" s="2" t="s">
        <v>263</v>
      </c>
      <c r="P1557" s="2" t="s">
        <v>49</v>
      </c>
      <c r="Q1557" s="2" t="s">
        <v>251</v>
      </c>
      <c r="R1557" s="2" t="s">
        <v>252</v>
      </c>
      <c r="S1557" s="5">
        <v>6.95564858E8</v>
      </c>
      <c r="T1557" s="3"/>
      <c r="U1557" s="2" t="s">
        <v>253</v>
      </c>
      <c r="V1557" s="2" t="s">
        <v>244</v>
      </c>
      <c r="W1557" s="2" t="s">
        <v>4654</v>
      </c>
      <c r="X1557" s="2" t="s">
        <v>5454</v>
      </c>
      <c r="Y1557" s="2" t="s">
        <v>265</v>
      </c>
    </row>
    <row r="1558">
      <c r="A1558" s="1" t="b">
        <v>0</v>
      </c>
      <c r="B1558" s="1"/>
      <c r="C1558" s="1"/>
      <c r="D1558" s="1"/>
      <c r="E1558" s="1" t="s">
        <v>244</v>
      </c>
      <c r="F1558" s="1"/>
      <c r="G1558" s="2" t="s">
        <v>245</v>
      </c>
      <c r="H1558" s="2"/>
      <c r="I1558" s="4" t="s">
        <v>5455</v>
      </c>
      <c r="J1558" s="2" t="s">
        <v>5456</v>
      </c>
      <c r="K1558" s="5">
        <v>2.0</v>
      </c>
      <c r="L1558" s="2" t="s">
        <v>248</v>
      </c>
      <c r="M1558" s="6" t="b">
        <v>1</v>
      </c>
      <c r="N1558" s="2" t="s">
        <v>268</v>
      </c>
      <c r="O1558" s="2" t="s">
        <v>263</v>
      </c>
      <c r="P1558" s="2" t="s">
        <v>49</v>
      </c>
      <c r="Q1558" s="2" t="s">
        <v>251</v>
      </c>
      <c r="R1558" s="2" t="s">
        <v>252</v>
      </c>
      <c r="S1558" s="5">
        <v>6.95574463E8</v>
      </c>
      <c r="T1558" s="3"/>
      <c r="U1558" s="2" t="s">
        <v>253</v>
      </c>
      <c r="V1558" s="2" t="s">
        <v>244</v>
      </c>
      <c r="W1558" s="2" t="s">
        <v>4654</v>
      </c>
      <c r="X1558" s="2" t="s">
        <v>5457</v>
      </c>
      <c r="Y1558" s="2" t="s">
        <v>265</v>
      </c>
    </row>
    <row r="1559">
      <c r="A1559" s="1" t="b">
        <v>0</v>
      </c>
      <c r="B1559" s="1"/>
      <c r="C1559" s="1"/>
      <c r="D1559" s="1"/>
      <c r="E1559" s="1" t="s">
        <v>244</v>
      </c>
      <c r="F1559" s="1"/>
      <c r="G1559" s="2" t="s">
        <v>245</v>
      </c>
      <c r="H1559" s="2"/>
      <c r="I1559" s="4" t="s">
        <v>5458</v>
      </c>
      <c r="J1559" s="2" t="s">
        <v>5459</v>
      </c>
      <c r="K1559" s="5">
        <v>2.0</v>
      </c>
      <c r="L1559" s="2" t="s">
        <v>248</v>
      </c>
      <c r="M1559" s="6" t="b">
        <v>1</v>
      </c>
      <c r="N1559" s="2" t="s">
        <v>268</v>
      </c>
      <c r="O1559" s="2" t="s">
        <v>263</v>
      </c>
      <c r="P1559" s="2" t="s">
        <v>49</v>
      </c>
      <c r="Q1559" s="2" t="s">
        <v>251</v>
      </c>
      <c r="R1559" s="2" t="s">
        <v>252</v>
      </c>
      <c r="S1559" s="5">
        <v>6.95576844E8</v>
      </c>
      <c r="T1559" s="3"/>
      <c r="U1559" s="2" t="s">
        <v>253</v>
      </c>
      <c r="V1559" s="2" t="s">
        <v>244</v>
      </c>
      <c r="W1559" s="2" t="s">
        <v>4654</v>
      </c>
      <c r="X1559" s="2" t="s">
        <v>5460</v>
      </c>
      <c r="Y1559" s="2" t="s">
        <v>265</v>
      </c>
    </row>
    <row r="1560">
      <c r="A1560" s="1" t="b">
        <v>0</v>
      </c>
      <c r="B1560" s="1"/>
      <c r="C1560" s="1"/>
      <c r="D1560" s="1"/>
      <c r="E1560" s="1" t="s">
        <v>244</v>
      </c>
      <c r="F1560" s="1"/>
      <c r="G1560" s="2" t="s">
        <v>245</v>
      </c>
      <c r="H1560" s="2"/>
      <c r="I1560" s="4" t="s">
        <v>5461</v>
      </c>
      <c r="J1560" s="2" t="s">
        <v>5462</v>
      </c>
      <c r="K1560" s="5">
        <v>2.0</v>
      </c>
      <c r="L1560" s="2" t="s">
        <v>248</v>
      </c>
      <c r="M1560" s="6" t="b">
        <v>1</v>
      </c>
      <c r="N1560" s="2" t="s">
        <v>268</v>
      </c>
      <c r="O1560" s="2" t="s">
        <v>263</v>
      </c>
      <c r="P1560" s="2" t="s">
        <v>49</v>
      </c>
      <c r="Q1560" s="2" t="s">
        <v>251</v>
      </c>
      <c r="R1560" s="2" t="s">
        <v>252</v>
      </c>
      <c r="S1560" s="5">
        <v>7.1691889E8</v>
      </c>
      <c r="T1560" s="3"/>
      <c r="U1560" s="2" t="s">
        <v>253</v>
      </c>
      <c r="V1560" s="2" t="s">
        <v>244</v>
      </c>
      <c r="W1560" s="2" t="s">
        <v>4654</v>
      </c>
      <c r="X1560" s="2" t="s">
        <v>5463</v>
      </c>
      <c r="Y1560" s="2" t="s">
        <v>265</v>
      </c>
    </row>
    <row r="1561">
      <c r="A1561" s="1" t="b">
        <v>0</v>
      </c>
      <c r="B1561" s="1"/>
      <c r="C1561" s="1"/>
      <c r="D1561" s="1"/>
      <c r="E1561" s="1" t="s">
        <v>244</v>
      </c>
      <c r="F1561" s="1"/>
      <c r="G1561" s="2" t="s">
        <v>245</v>
      </c>
      <c r="H1561" s="2"/>
      <c r="I1561" s="4" t="s">
        <v>5464</v>
      </c>
      <c r="J1561" s="2" t="s">
        <v>5465</v>
      </c>
      <c r="K1561" s="5">
        <v>2.0</v>
      </c>
      <c r="L1561" s="2" t="s">
        <v>248</v>
      </c>
      <c r="M1561" s="6" t="b">
        <v>1</v>
      </c>
      <c r="N1561" s="2" t="s">
        <v>268</v>
      </c>
      <c r="O1561" s="2" t="s">
        <v>263</v>
      </c>
      <c r="P1561" s="2" t="s">
        <v>49</v>
      </c>
      <c r="Q1561" s="2" t="s">
        <v>251</v>
      </c>
      <c r="R1561" s="2" t="s">
        <v>252</v>
      </c>
      <c r="S1561" s="5">
        <v>7.16929071E8</v>
      </c>
      <c r="T1561" s="3"/>
      <c r="U1561" s="2" t="s">
        <v>253</v>
      </c>
      <c r="V1561" s="2" t="s">
        <v>244</v>
      </c>
      <c r="W1561" s="2" t="s">
        <v>4654</v>
      </c>
      <c r="X1561" s="2" t="s">
        <v>5466</v>
      </c>
      <c r="Y1561" s="2" t="s">
        <v>265</v>
      </c>
    </row>
    <row r="1562">
      <c r="A1562" s="1" t="b">
        <v>0</v>
      </c>
      <c r="B1562" s="1"/>
      <c r="C1562" s="1"/>
      <c r="D1562" s="1"/>
      <c r="E1562" s="1" t="s">
        <v>244</v>
      </c>
      <c r="F1562" s="1"/>
      <c r="G1562" s="2" t="s">
        <v>245</v>
      </c>
      <c r="H1562" s="2"/>
      <c r="I1562" s="4" t="s">
        <v>5467</v>
      </c>
      <c r="J1562" s="2" t="s">
        <v>5468</v>
      </c>
      <c r="K1562" s="5">
        <v>2.0</v>
      </c>
      <c r="L1562" s="2" t="s">
        <v>248</v>
      </c>
      <c r="M1562" s="6" t="b">
        <v>1</v>
      </c>
      <c r="N1562" s="2" t="s">
        <v>268</v>
      </c>
      <c r="O1562" s="2" t="s">
        <v>263</v>
      </c>
      <c r="P1562" s="2" t="s">
        <v>49</v>
      </c>
      <c r="Q1562" s="2" t="s">
        <v>251</v>
      </c>
      <c r="R1562" s="2" t="s">
        <v>252</v>
      </c>
      <c r="S1562" s="5">
        <v>7.3205878E8</v>
      </c>
      <c r="T1562" s="3"/>
      <c r="U1562" s="2" t="s">
        <v>253</v>
      </c>
      <c r="V1562" s="2" t="s">
        <v>244</v>
      </c>
      <c r="W1562" s="2" t="s">
        <v>4654</v>
      </c>
      <c r="X1562" s="2" t="s">
        <v>5469</v>
      </c>
      <c r="Y1562" s="2" t="s">
        <v>265</v>
      </c>
    </row>
    <row r="1563">
      <c r="A1563" s="1" t="b">
        <v>0</v>
      </c>
      <c r="B1563" s="1"/>
      <c r="C1563" s="1"/>
      <c r="D1563" s="1"/>
      <c r="E1563" s="1" t="s">
        <v>244</v>
      </c>
      <c r="F1563" s="1"/>
      <c r="G1563" s="2" t="s">
        <v>245</v>
      </c>
      <c r="H1563" s="2"/>
      <c r="I1563" s="4" t="s">
        <v>5470</v>
      </c>
      <c r="J1563" s="2" t="s">
        <v>5471</v>
      </c>
      <c r="K1563" s="5">
        <v>2.0</v>
      </c>
      <c r="L1563" s="2" t="s">
        <v>248</v>
      </c>
      <c r="M1563" s="6" t="b">
        <v>1</v>
      </c>
      <c r="N1563" s="2" t="s">
        <v>268</v>
      </c>
      <c r="O1563" s="2" t="s">
        <v>263</v>
      </c>
      <c r="P1563" s="2" t="s">
        <v>49</v>
      </c>
      <c r="Q1563" s="2" t="s">
        <v>251</v>
      </c>
      <c r="R1563" s="2" t="s">
        <v>252</v>
      </c>
      <c r="S1563" s="5">
        <v>7.32105067E8</v>
      </c>
      <c r="T1563" s="3"/>
      <c r="U1563" s="2" t="s">
        <v>253</v>
      </c>
      <c r="V1563" s="2" t="s">
        <v>244</v>
      </c>
      <c r="W1563" s="2" t="s">
        <v>4654</v>
      </c>
      <c r="X1563" s="2" t="s">
        <v>5472</v>
      </c>
      <c r="Y1563" s="2" t="s">
        <v>265</v>
      </c>
    </row>
    <row r="1564">
      <c r="A1564" s="1" t="b">
        <v>0</v>
      </c>
      <c r="B1564" s="1"/>
      <c r="C1564" s="1"/>
      <c r="D1564" s="1"/>
      <c r="E1564" s="1" t="s">
        <v>244</v>
      </c>
      <c r="F1564" s="1"/>
      <c r="G1564" s="2" t="s">
        <v>245</v>
      </c>
      <c r="H1564" s="2"/>
      <c r="I1564" s="4" t="s">
        <v>5473</v>
      </c>
      <c r="J1564" s="2" t="s">
        <v>5474</v>
      </c>
      <c r="K1564" s="5">
        <v>2.0</v>
      </c>
      <c r="L1564" s="2" t="s">
        <v>248</v>
      </c>
      <c r="M1564" s="6" t="b">
        <v>1</v>
      </c>
      <c r="N1564" s="2" t="s">
        <v>268</v>
      </c>
      <c r="O1564" s="2" t="s">
        <v>263</v>
      </c>
      <c r="P1564" s="2" t="s">
        <v>49</v>
      </c>
      <c r="Q1564" s="2" t="s">
        <v>251</v>
      </c>
      <c r="R1564" s="2" t="s">
        <v>252</v>
      </c>
      <c r="S1564" s="5">
        <v>7.32115399E8</v>
      </c>
      <c r="T1564" s="3"/>
      <c r="U1564" s="2" t="s">
        <v>253</v>
      </c>
      <c r="V1564" s="2" t="s">
        <v>244</v>
      </c>
      <c r="W1564" s="2" t="s">
        <v>4654</v>
      </c>
      <c r="X1564" s="2" t="s">
        <v>5475</v>
      </c>
      <c r="Y1564" s="2" t="s">
        <v>265</v>
      </c>
    </row>
    <row r="1565">
      <c r="A1565" s="1" t="b">
        <v>0</v>
      </c>
      <c r="B1565" s="1"/>
      <c r="C1565" s="1"/>
      <c r="D1565" s="1"/>
      <c r="E1565" s="1" t="s">
        <v>244</v>
      </c>
      <c r="F1565" s="1"/>
      <c r="G1565" s="2" t="s">
        <v>245</v>
      </c>
      <c r="H1565" s="2"/>
      <c r="I1565" s="4" t="s">
        <v>5476</v>
      </c>
      <c r="J1565" s="2" t="s">
        <v>5477</v>
      </c>
      <c r="K1565" s="5">
        <v>2.0</v>
      </c>
      <c r="L1565" s="2" t="s">
        <v>248</v>
      </c>
      <c r="M1565" s="6" t="b">
        <v>1</v>
      </c>
      <c r="N1565" s="2" t="s">
        <v>268</v>
      </c>
      <c r="O1565" s="2" t="s">
        <v>263</v>
      </c>
      <c r="P1565" s="2" t="s">
        <v>49</v>
      </c>
      <c r="Q1565" s="2" t="s">
        <v>251</v>
      </c>
      <c r="R1565" s="2" t="s">
        <v>252</v>
      </c>
      <c r="S1565" s="5">
        <v>7.32127116E8</v>
      </c>
      <c r="T1565" s="3"/>
      <c r="U1565" s="2" t="s">
        <v>253</v>
      </c>
      <c r="V1565" s="2" t="s">
        <v>244</v>
      </c>
      <c r="W1565" s="2" t="s">
        <v>4654</v>
      </c>
      <c r="X1565" s="2" t="s">
        <v>5478</v>
      </c>
      <c r="Y1565" s="2" t="s">
        <v>265</v>
      </c>
    </row>
    <row r="1566">
      <c r="A1566" s="1" t="b">
        <v>0</v>
      </c>
      <c r="B1566" s="1"/>
      <c r="C1566" s="1"/>
      <c r="D1566" s="1"/>
      <c r="E1566" s="1" t="s">
        <v>244</v>
      </c>
      <c r="F1566" s="1"/>
      <c r="G1566" s="2" t="s">
        <v>245</v>
      </c>
      <c r="H1566" s="2"/>
      <c r="I1566" s="4" t="s">
        <v>5479</v>
      </c>
      <c r="J1566" s="2" t="s">
        <v>5480</v>
      </c>
      <c r="K1566" s="5">
        <v>2.0</v>
      </c>
      <c r="L1566" s="2" t="s">
        <v>248</v>
      </c>
      <c r="M1566" s="6" t="b">
        <v>1</v>
      </c>
      <c r="N1566" s="2" t="s">
        <v>268</v>
      </c>
      <c r="O1566" s="2" t="s">
        <v>263</v>
      </c>
      <c r="P1566" s="2" t="s">
        <v>49</v>
      </c>
      <c r="Q1566" s="2" t="s">
        <v>251</v>
      </c>
      <c r="R1566" s="2" t="s">
        <v>252</v>
      </c>
      <c r="S1566" s="5">
        <v>7.32141043E8</v>
      </c>
      <c r="T1566" s="3"/>
      <c r="U1566" s="2" t="s">
        <v>253</v>
      </c>
      <c r="V1566" s="2" t="s">
        <v>244</v>
      </c>
      <c r="W1566" s="2" t="s">
        <v>4654</v>
      </c>
      <c r="X1566" s="2" t="s">
        <v>5481</v>
      </c>
      <c r="Y1566" s="2" t="s">
        <v>265</v>
      </c>
    </row>
    <row r="1567">
      <c r="A1567" s="1" t="b">
        <v>0</v>
      </c>
      <c r="B1567" s="1"/>
      <c r="C1567" s="1"/>
      <c r="D1567" s="1"/>
      <c r="E1567" s="1" t="s">
        <v>244</v>
      </c>
      <c r="F1567" s="1"/>
      <c r="G1567" s="2" t="s">
        <v>245</v>
      </c>
      <c r="H1567" s="2"/>
      <c r="I1567" s="4" t="s">
        <v>5482</v>
      </c>
      <c r="J1567" s="2" t="s">
        <v>5483</v>
      </c>
      <c r="K1567" s="5">
        <v>2.0</v>
      </c>
      <c r="L1567" s="2" t="s">
        <v>248</v>
      </c>
      <c r="M1567" s="6" t="b">
        <v>1</v>
      </c>
      <c r="N1567" s="2" t="s">
        <v>268</v>
      </c>
      <c r="O1567" s="2" t="s">
        <v>263</v>
      </c>
      <c r="P1567" s="2" t="s">
        <v>49</v>
      </c>
      <c r="Q1567" s="2" t="s">
        <v>251</v>
      </c>
      <c r="R1567" s="2" t="s">
        <v>252</v>
      </c>
      <c r="S1567" s="5">
        <v>7.32141075E8</v>
      </c>
      <c r="T1567" s="3"/>
      <c r="U1567" s="2" t="s">
        <v>253</v>
      </c>
      <c r="V1567" s="2" t="s">
        <v>244</v>
      </c>
      <c r="W1567" s="2" t="s">
        <v>4654</v>
      </c>
      <c r="X1567" s="2" t="s">
        <v>5484</v>
      </c>
      <c r="Y1567" s="2" t="s">
        <v>265</v>
      </c>
    </row>
    <row r="1568">
      <c r="A1568" s="1" t="b">
        <v>0</v>
      </c>
      <c r="B1568" s="1"/>
      <c r="C1568" s="1"/>
      <c r="D1568" s="1"/>
      <c r="E1568" s="1" t="s">
        <v>244</v>
      </c>
      <c r="F1568" s="1"/>
      <c r="G1568" s="2" t="s">
        <v>245</v>
      </c>
      <c r="H1568" s="2"/>
      <c r="I1568" s="4" t="s">
        <v>5485</v>
      </c>
      <c r="J1568" s="2" t="s">
        <v>5486</v>
      </c>
      <c r="K1568" s="5">
        <v>2.0</v>
      </c>
      <c r="L1568" s="2" t="s">
        <v>248</v>
      </c>
      <c r="M1568" s="6" t="b">
        <v>1</v>
      </c>
      <c r="N1568" s="2" t="s">
        <v>268</v>
      </c>
      <c r="O1568" s="2" t="s">
        <v>263</v>
      </c>
      <c r="P1568" s="2" t="s">
        <v>49</v>
      </c>
      <c r="Q1568" s="2" t="s">
        <v>251</v>
      </c>
      <c r="R1568" s="2" t="s">
        <v>252</v>
      </c>
      <c r="S1568" s="5">
        <v>7.32171906E8</v>
      </c>
      <c r="T1568" s="3"/>
      <c r="U1568" s="2" t="s">
        <v>253</v>
      </c>
      <c r="V1568" s="2" t="s">
        <v>244</v>
      </c>
      <c r="W1568" s="2" t="s">
        <v>4654</v>
      </c>
      <c r="X1568" s="2" t="s">
        <v>5487</v>
      </c>
      <c r="Y1568" s="2" t="s">
        <v>265</v>
      </c>
    </row>
    <row r="1569">
      <c r="A1569" s="1" t="b">
        <v>0</v>
      </c>
      <c r="B1569" s="1"/>
      <c r="C1569" s="1"/>
      <c r="D1569" s="1"/>
      <c r="E1569" s="1" t="s">
        <v>244</v>
      </c>
      <c r="F1569" s="1"/>
      <c r="G1569" s="2" t="s">
        <v>245</v>
      </c>
      <c r="H1569" s="2"/>
      <c r="I1569" s="4" t="s">
        <v>5488</v>
      </c>
      <c r="J1569" s="2" t="s">
        <v>5489</v>
      </c>
      <c r="K1569" s="5">
        <v>2.0</v>
      </c>
      <c r="L1569" s="2" t="s">
        <v>248</v>
      </c>
      <c r="M1569" s="6" t="b">
        <v>1</v>
      </c>
      <c r="N1569" s="2" t="s">
        <v>268</v>
      </c>
      <c r="O1569" s="2" t="s">
        <v>263</v>
      </c>
      <c r="P1569" s="2" t="s">
        <v>49</v>
      </c>
      <c r="Q1569" s="2" t="s">
        <v>251</v>
      </c>
      <c r="R1569" s="2" t="s">
        <v>252</v>
      </c>
      <c r="S1569" s="5">
        <v>7.37089555E8</v>
      </c>
      <c r="T1569" s="3"/>
      <c r="U1569" s="2" t="s">
        <v>253</v>
      </c>
      <c r="V1569" s="2" t="s">
        <v>244</v>
      </c>
      <c r="W1569" s="2" t="s">
        <v>4654</v>
      </c>
      <c r="X1569" s="2" t="s">
        <v>5490</v>
      </c>
      <c r="Y1569" s="2" t="s">
        <v>265</v>
      </c>
    </row>
    <row r="1570">
      <c r="A1570" s="1" t="b">
        <v>0</v>
      </c>
      <c r="B1570" s="1"/>
      <c r="C1570" s="1"/>
      <c r="D1570" s="1"/>
      <c r="E1570" s="1" t="s">
        <v>244</v>
      </c>
      <c r="F1570" s="1"/>
      <c r="G1570" s="2" t="s">
        <v>245</v>
      </c>
      <c r="H1570" s="2"/>
      <c r="I1570" s="4" t="s">
        <v>5491</v>
      </c>
      <c r="J1570" s="2" t="s">
        <v>5492</v>
      </c>
      <c r="K1570" s="5">
        <v>2.0</v>
      </c>
      <c r="L1570" s="2" t="s">
        <v>248</v>
      </c>
      <c r="M1570" s="6" t="b">
        <v>1</v>
      </c>
      <c r="N1570" s="2" t="s">
        <v>268</v>
      </c>
      <c r="O1570" s="2" t="s">
        <v>263</v>
      </c>
      <c r="P1570" s="2" t="s">
        <v>49</v>
      </c>
      <c r="Q1570" s="2" t="s">
        <v>251</v>
      </c>
      <c r="R1570" s="2" t="s">
        <v>252</v>
      </c>
      <c r="S1570" s="5">
        <v>7.37133884E8</v>
      </c>
      <c r="T1570" s="3"/>
      <c r="U1570" s="2" t="s">
        <v>253</v>
      </c>
      <c r="V1570" s="2" t="s">
        <v>244</v>
      </c>
      <c r="W1570" s="2" t="s">
        <v>4654</v>
      </c>
      <c r="X1570" s="2" t="s">
        <v>5493</v>
      </c>
      <c r="Y1570" s="2" t="s">
        <v>265</v>
      </c>
    </row>
    <row r="1571">
      <c r="A1571" s="1" t="b">
        <v>0</v>
      </c>
      <c r="B1571" s="1"/>
      <c r="C1571" s="1"/>
      <c r="D1571" s="1"/>
      <c r="E1571" s="1" t="s">
        <v>244</v>
      </c>
      <c r="F1571" s="1"/>
      <c r="G1571" s="2" t="s">
        <v>245</v>
      </c>
      <c r="H1571" s="2"/>
      <c r="I1571" s="4" t="s">
        <v>5494</v>
      </c>
      <c r="J1571" s="2" t="s">
        <v>5495</v>
      </c>
      <c r="K1571" s="5">
        <v>2.0</v>
      </c>
      <c r="L1571" s="2" t="s">
        <v>248</v>
      </c>
      <c r="M1571" s="6" t="b">
        <v>1</v>
      </c>
      <c r="N1571" s="2" t="s">
        <v>268</v>
      </c>
      <c r="O1571" s="2" t="s">
        <v>263</v>
      </c>
      <c r="P1571" s="2" t="s">
        <v>49</v>
      </c>
      <c r="Q1571" s="2" t="s">
        <v>251</v>
      </c>
      <c r="R1571" s="2" t="s">
        <v>252</v>
      </c>
      <c r="S1571" s="5">
        <v>7.37134157E8</v>
      </c>
      <c r="T1571" s="3"/>
      <c r="U1571" s="2" t="s">
        <v>253</v>
      </c>
      <c r="V1571" s="2" t="s">
        <v>244</v>
      </c>
      <c r="W1571" s="2" t="s">
        <v>4654</v>
      </c>
      <c r="X1571" s="2" t="s">
        <v>5496</v>
      </c>
      <c r="Y1571" s="2" t="s">
        <v>265</v>
      </c>
    </row>
    <row r="1572">
      <c r="A1572" s="1" t="b">
        <v>0</v>
      </c>
      <c r="B1572" s="1"/>
      <c r="C1572" s="1"/>
      <c r="D1572" s="1"/>
      <c r="E1572" s="1" t="s">
        <v>244</v>
      </c>
      <c r="F1572" s="1"/>
      <c r="G1572" s="2" t="s">
        <v>245</v>
      </c>
      <c r="H1572" s="2"/>
      <c r="I1572" s="4" t="s">
        <v>5497</v>
      </c>
      <c r="J1572" s="2" t="s">
        <v>5498</v>
      </c>
      <c r="K1572" s="5">
        <v>2.0</v>
      </c>
      <c r="L1572" s="2" t="s">
        <v>248</v>
      </c>
      <c r="M1572" s="6" t="b">
        <v>1</v>
      </c>
      <c r="N1572" s="2" t="s">
        <v>268</v>
      </c>
      <c r="O1572" s="2" t="s">
        <v>263</v>
      </c>
      <c r="P1572" s="2" t="s">
        <v>49</v>
      </c>
      <c r="Q1572" s="2" t="s">
        <v>251</v>
      </c>
      <c r="R1572" s="2" t="s">
        <v>252</v>
      </c>
      <c r="S1572" s="5">
        <v>7.37158657E8</v>
      </c>
      <c r="T1572" s="3"/>
      <c r="U1572" s="2" t="s">
        <v>253</v>
      </c>
      <c r="V1572" s="2" t="s">
        <v>244</v>
      </c>
      <c r="W1572" s="2" t="s">
        <v>4654</v>
      </c>
      <c r="X1572" s="2" t="s">
        <v>5499</v>
      </c>
      <c r="Y1572" s="2" t="s">
        <v>265</v>
      </c>
    </row>
    <row r="1573">
      <c r="A1573" s="1" t="b">
        <v>0</v>
      </c>
      <c r="B1573" s="1"/>
      <c r="C1573" s="1"/>
      <c r="D1573" s="1"/>
      <c r="E1573" s="1" t="s">
        <v>244</v>
      </c>
      <c r="F1573" s="1"/>
      <c r="G1573" s="2" t="s">
        <v>245</v>
      </c>
      <c r="H1573" s="2"/>
      <c r="I1573" s="4" t="s">
        <v>5500</v>
      </c>
      <c r="J1573" s="2" t="s">
        <v>5501</v>
      </c>
      <c r="K1573" s="5">
        <v>2.0</v>
      </c>
      <c r="L1573" s="2" t="s">
        <v>248</v>
      </c>
      <c r="M1573" s="6" t="b">
        <v>1</v>
      </c>
      <c r="N1573" s="2" t="s">
        <v>268</v>
      </c>
      <c r="O1573" s="2" t="s">
        <v>263</v>
      </c>
      <c r="P1573" s="2" t="s">
        <v>49</v>
      </c>
      <c r="Q1573" s="2" t="s">
        <v>251</v>
      </c>
      <c r="R1573" s="2" t="s">
        <v>252</v>
      </c>
      <c r="S1573" s="5">
        <v>7.37159E8</v>
      </c>
      <c r="T1573" s="3"/>
      <c r="U1573" s="2" t="s">
        <v>253</v>
      </c>
      <c r="V1573" s="2" t="s">
        <v>244</v>
      </c>
      <c r="W1573" s="2" t="s">
        <v>4654</v>
      </c>
      <c r="X1573" s="2" t="s">
        <v>5502</v>
      </c>
      <c r="Y1573" s="2" t="s">
        <v>265</v>
      </c>
    </row>
    <row r="1574">
      <c r="A1574" s="1" t="b">
        <v>0</v>
      </c>
      <c r="B1574" s="1"/>
      <c r="C1574" s="1"/>
      <c r="D1574" s="1"/>
      <c r="E1574" s="1" t="s">
        <v>244</v>
      </c>
      <c r="F1574" s="1"/>
      <c r="G1574" s="2" t="s">
        <v>245</v>
      </c>
      <c r="H1574" s="2"/>
      <c r="I1574" s="4" t="s">
        <v>5503</v>
      </c>
      <c r="J1574" s="2" t="s">
        <v>5504</v>
      </c>
      <c r="K1574" s="5">
        <v>2.0</v>
      </c>
      <c r="L1574" s="2" t="s">
        <v>248</v>
      </c>
      <c r="M1574" s="6" t="b">
        <v>1</v>
      </c>
      <c r="N1574" s="2" t="s">
        <v>268</v>
      </c>
      <c r="O1574" s="2" t="s">
        <v>263</v>
      </c>
      <c r="P1574" s="2" t="s">
        <v>49</v>
      </c>
      <c r="Q1574" s="2" t="s">
        <v>251</v>
      </c>
      <c r="R1574" s="2" t="s">
        <v>252</v>
      </c>
      <c r="S1574" s="5">
        <v>7.3719213E8</v>
      </c>
      <c r="T1574" s="3"/>
      <c r="U1574" s="2" t="s">
        <v>253</v>
      </c>
      <c r="V1574" s="2" t="s">
        <v>244</v>
      </c>
      <c r="W1574" s="2" t="s">
        <v>4654</v>
      </c>
      <c r="X1574" s="2" t="s">
        <v>5505</v>
      </c>
      <c r="Y1574" s="2" t="s">
        <v>265</v>
      </c>
    </row>
    <row r="1575">
      <c r="A1575" s="1" t="b">
        <v>0</v>
      </c>
      <c r="B1575" s="1"/>
      <c r="C1575" s="1"/>
      <c r="D1575" s="1"/>
      <c r="E1575" s="1" t="s">
        <v>244</v>
      </c>
      <c r="F1575" s="1"/>
      <c r="G1575" s="2" t="s">
        <v>245</v>
      </c>
      <c r="H1575" s="2"/>
      <c r="I1575" s="4" t="s">
        <v>5506</v>
      </c>
      <c r="J1575" s="2" t="s">
        <v>5507</v>
      </c>
      <c r="K1575" s="5">
        <v>2.0</v>
      </c>
      <c r="L1575" s="2" t="s">
        <v>248</v>
      </c>
      <c r="M1575" s="6" t="b">
        <v>1</v>
      </c>
      <c r="N1575" s="2" t="s">
        <v>268</v>
      </c>
      <c r="O1575" s="2" t="s">
        <v>263</v>
      </c>
      <c r="P1575" s="2" t="s">
        <v>49</v>
      </c>
      <c r="Q1575" s="2" t="s">
        <v>251</v>
      </c>
      <c r="R1575" s="2" t="s">
        <v>252</v>
      </c>
      <c r="S1575" s="5">
        <v>7.3727923E8</v>
      </c>
      <c r="T1575" s="3"/>
      <c r="U1575" s="2" t="s">
        <v>253</v>
      </c>
      <c r="V1575" s="2" t="s">
        <v>244</v>
      </c>
      <c r="W1575" s="2" t="s">
        <v>4654</v>
      </c>
      <c r="X1575" s="2" t="s">
        <v>5508</v>
      </c>
      <c r="Y1575" s="2" t="s">
        <v>265</v>
      </c>
    </row>
    <row r="1576">
      <c r="A1576" s="1" t="b">
        <v>0</v>
      </c>
      <c r="B1576" s="1"/>
      <c r="C1576" s="1"/>
      <c r="D1576" s="1"/>
      <c r="E1576" s="1" t="s">
        <v>244</v>
      </c>
      <c r="F1576" s="1"/>
      <c r="G1576" s="2" t="s">
        <v>245</v>
      </c>
      <c r="H1576" s="2"/>
      <c r="I1576" s="4" t="s">
        <v>5509</v>
      </c>
      <c r="J1576" s="2" t="s">
        <v>5510</v>
      </c>
      <c r="K1576" s="5">
        <v>2.0</v>
      </c>
      <c r="L1576" s="2" t="s">
        <v>248</v>
      </c>
      <c r="M1576" s="6" t="b">
        <v>1</v>
      </c>
      <c r="N1576" s="2" t="s">
        <v>268</v>
      </c>
      <c r="O1576" s="2" t="s">
        <v>263</v>
      </c>
      <c r="P1576" s="2" t="s">
        <v>49</v>
      </c>
      <c r="Q1576" s="2" t="s">
        <v>251</v>
      </c>
      <c r="R1576" s="2" t="s">
        <v>252</v>
      </c>
      <c r="S1576" s="5">
        <v>7.37293981E8</v>
      </c>
      <c r="T1576" s="3"/>
      <c r="U1576" s="2" t="s">
        <v>253</v>
      </c>
      <c r="V1576" s="2" t="s">
        <v>244</v>
      </c>
      <c r="W1576" s="2" t="s">
        <v>4654</v>
      </c>
      <c r="X1576" s="2" t="s">
        <v>5511</v>
      </c>
      <c r="Y1576" s="2" t="s">
        <v>265</v>
      </c>
    </row>
    <row r="1577">
      <c r="A1577" s="1" t="b">
        <v>0</v>
      </c>
      <c r="B1577" s="1"/>
      <c r="C1577" s="1"/>
      <c r="D1577" s="1"/>
      <c r="E1577" s="1" t="s">
        <v>244</v>
      </c>
      <c r="F1577" s="1"/>
      <c r="G1577" s="2" t="s">
        <v>245</v>
      </c>
      <c r="H1577" s="2"/>
      <c r="I1577" s="4" t="s">
        <v>5512</v>
      </c>
      <c r="J1577" s="2" t="s">
        <v>5513</v>
      </c>
      <c r="K1577" s="5">
        <v>2.0</v>
      </c>
      <c r="L1577" s="2" t="s">
        <v>248</v>
      </c>
      <c r="M1577" s="6" t="b">
        <v>1</v>
      </c>
      <c r="N1577" s="2" t="s">
        <v>268</v>
      </c>
      <c r="O1577" s="2" t="s">
        <v>263</v>
      </c>
      <c r="P1577" s="2" t="s">
        <v>49</v>
      </c>
      <c r="Q1577" s="2" t="s">
        <v>251</v>
      </c>
      <c r="R1577" s="2" t="s">
        <v>252</v>
      </c>
      <c r="S1577" s="5">
        <v>7.37294116E8</v>
      </c>
      <c r="T1577" s="3"/>
      <c r="U1577" s="2" t="s">
        <v>253</v>
      </c>
      <c r="V1577" s="2" t="s">
        <v>244</v>
      </c>
      <c r="W1577" s="2" t="s">
        <v>4654</v>
      </c>
      <c r="X1577" s="2" t="s">
        <v>5514</v>
      </c>
      <c r="Y1577" s="2" t="s">
        <v>265</v>
      </c>
    </row>
    <row r="1578">
      <c r="A1578" s="1" t="b">
        <v>0</v>
      </c>
      <c r="B1578" s="1"/>
      <c r="C1578" s="1"/>
      <c r="D1578" s="1"/>
      <c r="E1578" s="1" t="s">
        <v>244</v>
      </c>
      <c r="F1578" s="1"/>
      <c r="G1578" s="2" t="s">
        <v>245</v>
      </c>
      <c r="H1578" s="2"/>
      <c r="I1578" s="4" t="s">
        <v>5515</v>
      </c>
      <c r="J1578" s="2" t="s">
        <v>5516</v>
      </c>
      <c r="K1578" s="5">
        <v>2.0</v>
      </c>
      <c r="L1578" s="2" t="s">
        <v>248</v>
      </c>
      <c r="M1578" s="6" t="b">
        <v>1</v>
      </c>
      <c r="N1578" s="2" t="s">
        <v>268</v>
      </c>
      <c r="O1578" s="2" t="s">
        <v>263</v>
      </c>
      <c r="P1578" s="2" t="s">
        <v>49</v>
      </c>
      <c r="Q1578" s="2" t="s">
        <v>251</v>
      </c>
      <c r="R1578" s="2" t="s">
        <v>252</v>
      </c>
      <c r="S1578" s="5">
        <v>7.37424303E8</v>
      </c>
      <c r="T1578" s="3"/>
      <c r="U1578" s="2" t="s">
        <v>253</v>
      </c>
      <c r="V1578" s="2" t="s">
        <v>244</v>
      </c>
      <c r="W1578" s="2" t="s">
        <v>4654</v>
      </c>
      <c r="X1578" s="2" t="s">
        <v>5517</v>
      </c>
      <c r="Y1578" s="2" t="s">
        <v>265</v>
      </c>
    </row>
    <row r="1579">
      <c r="A1579" s="1" t="b">
        <v>0</v>
      </c>
      <c r="B1579" s="1"/>
      <c r="C1579" s="1"/>
      <c r="D1579" s="1"/>
      <c r="E1579" s="1" t="s">
        <v>244</v>
      </c>
      <c r="F1579" s="1"/>
      <c r="G1579" s="2" t="s">
        <v>245</v>
      </c>
      <c r="H1579" s="2"/>
      <c r="I1579" s="4" t="s">
        <v>5518</v>
      </c>
      <c r="J1579" s="2" t="s">
        <v>5519</v>
      </c>
      <c r="K1579" s="5">
        <v>2.0</v>
      </c>
      <c r="L1579" s="2" t="s">
        <v>248</v>
      </c>
      <c r="M1579" s="6" t="b">
        <v>1</v>
      </c>
      <c r="N1579" s="2" t="s">
        <v>268</v>
      </c>
      <c r="O1579" s="2" t="s">
        <v>263</v>
      </c>
      <c r="P1579" s="2" t="s">
        <v>49</v>
      </c>
      <c r="Q1579" s="2" t="s">
        <v>251</v>
      </c>
      <c r="R1579" s="2" t="s">
        <v>252</v>
      </c>
      <c r="S1579" s="5">
        <v>7.37549021E8</v>
      </c>
      <c r="T1579" s="7"/>
      <c r="U1579" s="2" t="s">
        <v>253</v>
      </c>
      <c r="V1579" s="2" t="s">
        <v>244</v>
      </c>
      <c r="W1579" s="2" t="s">
        <v>4654</v>
      </c>
      <c r="X1579" s="2" t="s">
        <v>5520</v>
      </c>
      <c r="Y1579" s="2" t="s">
        <v>265</v>
      </c>
    </row>
    <row r="1580">
      <c r="A1580" s="1" t="b">
        <v>0</v>
      </c>
      <c r="B1580" s="1"/>
      <c r="C1580" s="1"/>
      <c r="D1580" s="1"/>
      <c r="E1580" s="1" t="s">
        <v>244</v>
      </c>
      <c r="F1580" s="1"/>
      <c r="G1580" s="2" t="s">
        <v>245</v>
      </c>
      <c r="H1580" s="2"/>
      <c r="I1580" s="4" t="s">
        <v>5521</v>
      </c>
      <c r="J1580" s="2" t="s">
        <v>5522</v>
      </c>
      <c r="K1580" s="5">
        <v>2.0</v>
      </c>
      <c r="L1580" s="2" t="s">
        <v>248</v>
      </c>
      <c r="M1580" s="6" t="b">
        <v>1</v>
      </c>
      <c r="N1580" s="2" t="s">
        <v>268</v>
      </c>
      <c r="O1580" s="2" t="s">
        <v>263</v>
      </c>
      <c r="P1580" s="2" t="s">
        <v>49</v>
      </c>
      <c r="Q1580" s="2" t="s">
        <v>251</v>
      </c>
      <c r="R1580" s="2" t="s">
        <v>252</v>
      </c>
      <c r="S1580" s="5">
        <v>7.37549661E8</v>
      </c>
      <c r="T1580" s="7"/>
      <c r="U1580" s="2" t="s">
        <v>253</v>
      </c>
      <c r="V1580" s="2" t="s">
        <v>244</v>
      </c>
      <c r="W1580" s="2" t="s">
        <v>4654</v>
      </c>
      <c r="X1580" s="2" t="s">
        <v>5523</v>
      </c>
      <c r="Y1580" s="2" t="s">
        <v>265</v>
      </c>
    </row>
    <row r="1581">
      <c r="A1581" s="1" t="b">
        <v>0</v>
      </c>
      <c r="B1581" s="1"/>
      <c r="C1581" s="1"/>
      <c r="D1581" s="1"/>
      <c r="E1581" s="1" t="s">
        <v>244</v>
      </c>
      <c r="F1581" s="1"/>
      <c r="G1581" s="2" t="s">
        <v>245</v>
      </c>
      <c r="H1581" s="2"/>
      <c r="I1581" s="4" t="s">
        <v>5524</v>
      </c>
      <c r="J1581" s="2" t="s">
        <v>5525</v>
      </c>
      <c r="K1581" s="5">
        <v>2.0</v>
      </c>
      <c r="L1581" s="2" t="s">
        <v>248</v>
      </c>
      <c r="M1581" s="6" t="b">
        <v>1</v>
      </c>
      <c r="N1581" s="2" t="s">
        <v>268</v>
      </c>
      <c r="O1581" s="2" t="s">
        <v>263</v>
      </c>
      <c r="P1581" s="2" t="s">
        <v>49</v>
      </c>
      <c r="Q1581" s="2" t="s">
        <v>251</v>
      </c>
      <c r="R1581" s="2" t="s">
        <v>252</v>
      </c>
      <c r="S1581" s="5">
        <v>7.37553506E8</v>
      </c>
      <c r="T1581" s="3"/>
      <c r="U1581" s="2" t="s">
        <v>253</v>
      </c>
      <c r="V1581" s="2" t="s">
        <v>244</v>
      </c>
      <c r="W1581" s="2" t="s">
        <v>4654</v>
      </c>
      <c r="X1581" s="2" t="s">
        <v>5526</v>
      </c>
      <c r="Y1581" s="2" t="s">
        <v>265</v>
      </c>
    </row>
    <row r="1582">
      <c r="A1582" s="1" t="b">
        <v>0</v>
      </c>
      <c r="B1582" s="1"/>
      <c r="C1582" s="1"/>
      <c r="D1582" s="1"/>
      <c r="E1582" s="1" t="s">
        <v>244</v>
      </c>
      <c r="F1582" s="1"/>
      <c r="G1582" s="2" t="s">
        <v>245</v>
      </c>
      <c r="H1582" s="2"/>
      <c r="I1582" s="4" t="s">
        <v>5527</v>
      </c>
      <c r="J1582" s="2" t="s">
        <v>5528</v>
      </c>
      <c r="K1582" s="5">
        <v>2.0</v>
      </c>
      <c r="L1582" s="2" t="s">
        <v>248</v>
      </c>
      <c r="M1582" s="6" t="b">
        <v>1</v>
      </c>
      <c r="N1582" s="2" t="s">
        <v>268</v>
      </c>
      <c r="O1582" s="2" t="s">
        <v>263</v>
      </c>
      <c r="P1582" s="2" t="s">
        <v>49</v>
      </c>
      <c r="Q1582" s="2" t="s">
        <v>251</v>
      </c>
      <c r="R1582" s="2" t="s">
        <v>252</v>
      </c>
      <c r="S1582" s="5">
        <v>7.37792547E8</v>
      </c>
      <c r="T1582" s="3"/>
      <c r="U1582" s="2" t="s">
        <v>253</v>
      </c>
      <c r="V1582" s="2" t="s">
        <v>244</v>
      </c>
      <c r="W1582" s="2" t="s">
        <v>4654</v>
      </c>
      <c r="X1582" s="2" t="s">
        <v>5529</v>
      </c>
      <c r="Y1582" s="2" t="s">
        <v>265</v>
      </c>
    </row>
    <row r="1583">
      <c r="A1583" s="1" t="b">
        <v>0</v>
      </c>
      <c r="B1583" s="1"/>
      <c r="C1583" s="1"/>
      <c r="D1583" s="1"/>
      <c r="E1583" s="1" t="s">
        <v>244</v>
      </c>
      <c r="F1583" s="1"/>
      <c r="G1583" s="2" t="s">
        <v>245</v>
      </c>
      <c r="H1583" s="2"/>
      <c r="I1583" s="4" t="s">
        <v>5530</v>
      </c>
      <c r="J1583" s="2" t="s">
        <v>5531</v>
      </c>
      <c r="K1583" s="5">
        <v>2.0</v>
      </c>
      <c r="L1583" s="2" t="s">
        <v>248</v>
      </c>
      <c r="M1583" s="6" t="b">
        <v>1</v>
      </c>
      <c r="N1583" s="2" t="s">
        <v>268</v>
      </c>
      <c r="O1583" s="2" t="s">
        <v>263</v>
      </c>
      <c r="P1583" s="2" t="s">
        <v>49</v>
      </c>
      <c r="Q1583" s="2" t="s">
        <v>251</v>
      </c>
      <c r="R1583" s="2" t="s">
        <v>252</v>
      </c>
      <c r="S1583" s="5">
        <v>7.37820466E8</v>
      </c>
      <c r="T1583" s="3"/>
      <c r="U1583" s="2" t="s">
        <v>253</v>
      </c>
      <c r="V1583" s="2" t="s">
        <v>244</v>
      </c>
      <c r="W1583" s="2" t="s">
        <v>4654</v>
      </c>
      <c r="X1583" s="2" t="s">
        <v>5532</v>
      </c>
      <c r="Y1583" s="2" t="s">
        <v>265</v>
      </c>
    </row>
    <row r="1584">
      <c r="A1584" s="1" t="b">
        <v>0</v>
      </c>
      <c r="B1584" s="1"/>
      <c r="C1584" s="1"/>
      <c r="D1584" s="1"/>
      <c r="E1584" s="1" t="s">
        <v>244</v>
      </c>
      <c r="F1584" s="1"/>
      <c r="G1584" s="2" t="s">
        <v>245</v>
      </c>
      <c r="H1584" s="2"/>
      <c r="I1584" s="4" t="s">
        <v>5533</v>
      </c>
      <c r="J1584" s="2" t="s">
        <v>5534</v>
      </c>
      <c r="K1584" s="5">
        <v>2.0</v>
      </c>
      <c r="L1584" s="2" t="s">
        <v>248</v>
      </c>
      <c r="M1584" s="6" t="b">
        <v>1</v>
      </c>
      <c r="N1584" s="2" t="s">
        <v>268</v>
      </c>
      <c r="O1584" s="2" t="s">
        <v>263</v>
      </c>
      <c r="P1584" s="2" t="s">
        <v>49</v>
      </c>
      <c r="Q1584" s="2" t="s">
        <v>251</v>
      </c>
      <c r="R1584" s="2" t="s">
        <v>252</v>
      </c>
      <c r="S1584" s="5">
        <v>7.37988336E8</v>
      </c>
      <c r="T1584" s="3"/>
      <c r="U1584" s="2" t="s">
        <v>253</v>
      </c>
      <c r="V1584" s="2" t="s">
        <v>244</v>
      </c>
      <c r="W1584" s="2" t="s">
        <v>4654</v>
      </c>
      <c r="X1584" s="2" t="s">
        <v>5535</v>
      </c>
      <c r="Y1584" s="2" t="s">
        <v>265</v>
      </c>
    </row>
    <row r="1585">
      <c r="A1585" s="1" t="b">
        <v>0</v>
      </c>
      <c r="B1585" s="1"/>
      <c r="C1585" s="1"/>
      <c r="D1585" s="1"/>
      <c r="E1585" s="1" t="s">
        <v>244</v>
      </c>
      <c r="F1585" s="1"/>
      <c r="G1585" s="2" t="s">
        <v>245</v>
      </c>
      <c r="H1585" s="2"/>
      <c r="I1585" s="4" t="s">
        <v>5536</v>
      </c>
      <c r="J1585" s="2" t="s">
        <v>5537</v>
      </c>
      <c r="K1585" s="5">
        <v>2.0</v>
      </c>
      <c r="L1585" s="2" t="s">
        <v>248</v>
      </c>
      <c r="M1585" s="6" t="b">
        <v>1</v>
      </c>
      <c r="N1585" s="2" t="s">
        <v>268</v>
      </c>
      <c r="O1585" s="2" t="s">
        <v>263</v>
      </c>
      <c r="P1585" s="2" t="s">
        <v>49</v>
      </c>
      <c r="Q1585" s="2" t="s">
        <v>251</v>
      </c>
      <c r="R1585" s="2" t="s">
        <v>252</v>
      </c>
      <c r="S1585" s="5">
        <v>7.37989339E8</v>
      </c>
      <c r="T1585" s="3"/>
      <c r="U1585" s="2" t="s">
        <v>253</v>
      </c>
      <c r="V1585" s="2" t="s">
        <v>244</v>
      </c>
      <c r="W1585" s="2" t="s">
        <v>4654</v>
      </c>
      <c r="X1585" s="2" t="s">
        <v>5538</v>
      </c>
      <c r="Y1585" s="2" t="s">
        <v>265</v>
      </c>
    </row>
    <row r="1586">
      <c r="A1586" s="1" t="b">
        <v>0</v>
      </c>
      <c r="B1586" s="1"/>
      <c r="C1586" s="1"/>
      <c r="D1586" s="1"/>
      <c r="E1586" s="1" t="s">
        <v>244</v>
      </c>
      <c r="F1586" s="1"/>
      <c r="G1586" s="2" t="s">
        <v>245</v>
      </c>
      <c r="H1586" s="2"/>
      <c r="I1586" s="4" t="s">
        <v>5539</v>
      </c>
      <c r="J1586" s="2" t="s">
        <v>5540</v>
      </c>
      <c r="K1586" s="5">
        <v>2.0</v>
      </c>
      <c r="L1586" s="2" t="s">
        <v>248</v>
      </c>
      <c r="M1586" s="6" t="b">
        <v>1</v>
      </c>
      <c r="N1586" s="2" t="s">
        <v>268</v>
      </c>
      <c r="O1586" s="2" t="s">
        <v>263</v>
      </c>
      <c r="P1586" s="2" t="s">
        <v>49</v>
      </c>
      <c r="Q1586" s="2" t="s">
        <v>251</v>
      </c>
      <c r="R1586" s="2" t="s">
        <v>252</v>
      </c>
      <c r="S1586" s="5">
        <v>7.38006528E8</v>
      </c>
      <c r="T1586" s="3"/>
      <c r="U1586" s="2" t="s">
        <v>253</v>
      </c>
      <c r="V1586" s="2" t="s">
        <v>244</v>
      </c>
      <c r="W1586" s="2" t="s">
        <v>4654</v>
      </c>
      <c r="X1586" s="2" t="s">
        <v>5541</v>
      </c>
      <c r="Y1586" s="2" t="s">
        <v>265</v>
      </c>
    </row>
    <row r="1587">
      <c r="A1587" s="1" t="b">
        <v>0</v>
      </c>
      <c r="B1587" s="1"/>
      <c r="C1587" s="1"/>
      <c r="D1587" s="1"/>
      <c r="E1587" s="1" t="s">
        <v>244</v>
      </c>
      <c r="F1587" s="1"/>
      <c r="G1587" s="2" t="s">
        <v>245</v>
      </c>
      <c r="H1587" s="2"/>
      <c r="I1587" s="4" t="s">
        <v>5542</v>
      </c>
      <c r="J1587" s="2" t="s">
        <v>5543</v>
      </c>
      <c r="K1587" s="5">
        <v>2.0</v>
      </c>
      <c r="L1587" s="2" t="s">
        <v>248</v>
      </c>
      <c r="M1587" s="6" t="b">
        <v>1</v>
      </c>
      <c r="N1587" s="2" t="s">
        <v>268</v>
      </c>
      <c r="O1587" s="2" t="s">
        <v>263</v>
      </c>
      <c r="P1587" s="2" t="s">
        <v>49</v>
      </c>
      <c r="Q1587" s="2" t="s">
        <v>251</v>
      </c>
      <c r="R1587" s="2" t="s">
        <v>252</v>
      </c>
      <c r="S1587" s="5">
        <v>7.4038066E8</v>
      </c>
      <c r="T1587" s="2" t="s">
        <v>293</v>
      </c>
      <c r="U1587" s="2" t="s">
        <v>253</v>
      </c>
      <c r="V1587" s="2" t="s">
        <v>244</v>
      </c>
      <c r="W1587" s="2" t="s">
        <v>4654</v>
      </c>
      <c r="X1587" s="2" t="s">
        <v>5544</v>
      </c>
      <c r="Y1587" s="2" t="s">
        <v>265</v>
      </c>
    </row>
    <row r="1588">
      <c r="A1588" s="1" t="b">
        <v>0</v>
      </c>
      <c r="B1588" s="1"/>
      <c r="C1588" s="1"/>
      <c r="D1588" s="1"/>
      <c r="E1588" s="1" t="s">
        <v>244</v>
      </c>
      <c r="F1588" s="1"/>
      <c r="G1588" s="2" t="s">
        <v>245</v>
      </c>
      <c r="H1588" s="2"/>
      <c r="I1588" s="4" t="s">
        <v>5545</v>
      </c>
      <c r="J1588" s="2" t="s">
        <v>5546</v>
      </c>
      <c r="K1588" s="5">
        <v>2.0</v>
      </c>
      <c r="L1588" s="2" t="s">
        <v>248</v>
      </c>
      <c r="M1588" s="6" t="b">
        <v>1</v>
      </c>
      <c r="N1588" s="2" t="s">
        <v>268</v>
      </c>
      <c r="O1588" s="2" t="s">
        <v>263</v>
      </c>
      <c r="P1588" s="2" t="s">
        <v>49</v>
      </c>
      <c r="Q1588" s="2" t="s">
        <v>251</v>
      </c>
      <c r="R1588" s="2" t="s">
        <v>252</v>
      </c>
      <c r="S1588" s="5">
        <v>7.4295493E8</v>
      </c>
      <c r="T1588" s="3"/>
      <c r="U1588" s="2" t="s">
        <v>253</v>
      </c>
      <c r="V1588" s="2" t="s">
        <v>244</v>
      </c>
      <c r="W1588" s="2" t="s">
        <v>4654</v>
      </c>
      <c r="X1588" s="2" t="s">
        <v>5547</v>
      </c>
      <c r="Y1588" s="2" t="s">
        <v>265</v>
      </c>
    </row>
    <row r="1589">
      <c r="A1589" s="1" t="b">
        <v>0</v>
      </c>
      <c r="B1589" s="1"/>
      <c r="C1589" s="1"/>
      <c r="D1589" s="1"/>
      <c r="E1589" s="1" t="s">
        <v>244</v>
      </c>
      <c r="F1589" s="1"/>
      <c r="G1589" s="2" t="s">
        <v>245</v>
      </c>
      <c r="H1589" s="2"/>
      <c r="I1589" s="4" t="s">
        <v>5548</v>
      </c>
      <c r="J1589" s="2" t="s">
        <v>5549</v>
      </c>
      <c r="K1589" s="5">
        <v>2.0</v>
      </c>
      <c r="L1589" s="2" t="s">
        <v>248</v>
      </c>
      <c r="M1589" s="6" t="b">
        <v>1</v>
      </c>
      <c r="N1589" s="2" t="s">
        <v>268</v>
      </c>
      <c r="O1589" s="2" t="s">
        <v>263</v>
      </c>
      <c r="P1589" s="2" t="s">
        <v>49</v>
      </c>
      <c r="Q1589" s="2" t="s">
        <v>251</v>
      </c>
      <c r="R1589" s="2" t="s">
        <v>252</v>
      </c>
      <c r="S1589" s="5">
        <v>7.66789211E8</v>
      </c>
      <c r="T1589" s="3"/>
      <c r="U1589" s="2" t="s">
        <v>253</v>
      </c>
      <c r="V1589" s="2" t="s">
        <v>244</v>
      </c>
      <c r="W1589" s="2" t="s">
        <v>4654</v>
      </c>
      <c r="X1589" s="2" t="s">
        <v>5550</v>
      </c>
      <c r="Y1589" s="2" t="s">
        <v>265</v>
      </c>
    </row>
    <row r="1590">
      <c r="A1590" s="1" t="b">
        <v>0</v>
      </c>
      <c r="B1590" s="1"/>
      <c r="C1590" s="1"/>
      <c r="D1590" s="1"/>
      <c r="E1590" s="1" t="s">
        <v>244</v>
      </c>
      <c r="F1590" s="1"/>
      <c r="G1590" s="2" t="s">
        <v>245</v>
      </c>
      <c r="H1590" s="2"/>
      <c r="I1590" s="4" t="s">
        <v>5551</v>
      </c>
      <c r="J1590" s="2" t="s">
        <v>5552</v>
      </c>
      <c r="K1590" s="5">
        <v>2.0</v>
      </c>
      <c r="L1590" s="2" t="s">
        <v>248</v>
      </c>
      <c r="M1590" s="6" t="b">
        <v>1</v>
      </c>
      <c r="N1590" s="2" t="s">
        <v>268</v>
      </c>
      <c r="O1590" s="2" t="s">
        <v>263</v>
      </c>
      <c r="P1590" s="2" t="s">
        <v>49</v>
      </c>
      <c r="Q1590" s="2" t="s">
        <v>251</v>
      </c>
      <c r="R1590" s="2" t="s">
        <v>252</v>
      </c>
      <c r="S1590" s="5">
        <v>7.66791358E8</v>
      </c>
      <c r="T1590" s="3"/>
      <c r="U1590" s="2" t="s">
        <v>253</v>
      </c>
      <c r="V1590" s="2" t="s">
        <v>244</v>
      </c>
      <c r="W1590" s="2" t="s">
        <v>4654</v>
      </c>
      <c r="X1590" s="2" t="s">
        <v>5553</v>
      </c>
      <c r="Y1590" s="2" t="s">
        <v>265</v>
      </c>
    </row>
    <row r="1591">
      <c r="A1591" s="1" t="b">
        <v>0</v>
      </c>
      <c r="B1591" s="1"/>
      <c r="C1591" s="1"/>
      <c r="D1591" s="1"/>
      <c r="E1591" s="1" t="s">
        <v>244</v>
      </c>
      <c r="F1591" s="1"/>
      <c r="G1591" s="2" t="s">
        <v>245</v>
      </c>
      <c r="H1591" s="2"/>
      <c r="I1591" s="4" t="s">
        <v>5554</v>
      </c>
      <c r="J1591" s="2" t="s">
        <v>5555</v>
      </c>
      <c r="K1591" s="5">
        <v>2.0</v>
      </c>
      <c r="L1591" s="2" t="s">
        <v>248</v>
      </c>
      <c r="M1591" s="6" t="b">
        <v>1</v>
      </c>
      <c r="N1591" s="2" t="s">
        <v>268</v>
      </c>
      <c r="O1591" s="2" t="s">
        <v>263</v>
      </c>
      <c r="P1591" s="2" t="s">
        <v>49</v>
      </c>
      <c r="Q1591" s="2" t="s">
        <v>251</v>
      </c>
      <c r="R1591" s="2" t="s">
        <v>252</v>
      </c>
      <c r="S1591" s="5">
        <v>7.66791643E8</v>
      </c>
      <c r="T1591" s="3"/>
      <c r="U1591" s="2" t="s">
        <v>253</v>
      </c>
      <c r="V1591" s="2" t="s">
        <v>244</v>
      </c>
      <c r="W1591" s="2" t="s">
        <v>4654</v>
      </c>
      <c r="X1591" s="2" t="s">
        <v>5556</v>
      </c>
      <c r="Y1591" s="2" t="s">
        <v>265</v>
      </c>
    </row>
    <row r="1592">
      <c r="A1592" s="1" t="b">
        <v>0</v>
      </c>
      <c r="B1592" s="1"/>
      <c r="C1592" s="1"/>
      <c r="D1592" s="1"/>
      <c r="E1592" s="1" t="s">
        <v>244</v>
      </c>
      <c r="F1592" s="1"/>
      <c r="G1592" s="2" t="s">
        <v>245</v>
      </c>
      <c r="H1592" s="2"/>
      <c r="I1592" s="4" t="s">
        <v>5557</v>
      </c>
      <c r="J1592" s="2" t="s">
        <v>5558</v>
      </c>
      <c r="K1592" s="5">
        <v>2.0</v>
      </c>
      <c r="L1592" s="2" t="s">
        <v>248</v>
      </c>
      <c r="M1592" s="6" t="b">
        <v>1</v>
      </c>
      <c r="N1592" s="2" t="s">
        <v>268</v>
      </c>
      <c r="O1592" s="2" t="s">
        <v>263</v>
      </c>
      <c r="P1592" s="2" t="s">
        <v>49</v>
      </c>
      <c r="Q1592" s="2" t="s">
        <v>251</v>
      </c>
      <c r="R1592" s="2" t="s">
        <v>252</v>
      </c>
      <c r="S1592" s="5">
        <v>7.66984328E8</v>
      </c>
      <c r="T1592" s="3"/>
      <c r="U1592" s="2" t="s">
        <v>253</v>
      </c>
      <c r="V1592" s="2" t="s">
        <v>244</v>
      </c>
      <c r="W1592" s="2" t="s">
        <v>4654</v>
      </c>
      <c r="X1592" s="2" t="s">
        <v>5559</v>
      </c>
      <c r="Y1592" s="2" t="s">
        <v>265</v>
      </c>
    </row>
    <row r="1593">
      <c r="A1593" s="1" t="b">
        <v>0</v>
      </c>
      <c r="B1593" s="1"/>
      <c r="C1593" s="1"/>
      <c r="D1593" s="1"/>
      <c r="E1593" s="1" t="s">
        <v>244</v>
      </c>
      <c r="F1593" s="1"/>
      <c r="G1593" s="2" t="s">
        <v>245</v>
      </c>
      <c r="H1593" s="2"/>
      <c r="I1593" s="4" t="s">
        <v>5560</v>
      </c>
      <c r="J1593" s="2" t="s">
        <v>5561</v>
      </c>
      <c r="K1593" s="5">
        <v>2.0</v>
      </c>
      <c r="L1593" s="2" t="s">
        <v>248</v>
      </c>
      <c r="M1593" s="6" t="b">
        <v>1</v>
      </c>
      <c r="N1593" s="2" t="s">
        <v>268</v>
      </c>
      <c r="O1593" s="2" t="s">
        <v>263</v>
      </c>
      <c r="P1593" s="2" t="s">
        <v>49</v>
      </c>
      <c r="Q1593" s="2" t="s">
        <v>251</v>
      </c>
      <c r="R1593" s="2" t="s">
        <v>252</v>
      </c>
      <c r="S1593" s="5">
        <v>7.67084655E8</v>
      </c>
      <c r="T1593" s="3"/>
      <c r="U1593" s="2" t="s">
        <v>253</v>
      </c>
      <c r="V1593" s="2" t="s">
        <v>244</v>
      </c>
      <c r="W1593" s="2" t="s">
        <v>4654</v>
      </c>
      <c r="X1593" s="2" t="s">
        <v>5562</v>
      </c>
      <c r="Y1593" s="2" t="s">
        <v>265</v>
      </c>
    </row>
    <row r="1594">
      <c r="A1594" s="1" t="b">
        <v>0</v>
      </c>
      <c r="B1594" s="1"/>
      <c r="C1594" s="1"/>
      <c r="D1594" s="1"/>
      <c r="E1594" s="1" t="s">
        <v>244</v>
      </c>
      <c r="F1594" s="1"/>
      <c r="G1594" s="2" t="s">
        <v>245</v>
      </c>
      <c r="H1594" s="2"/>
      <c r="I1594" s="4" t="s">
        <v>5563</v>
      </c>
      <c r="J1594" s="2" t="s">
        <v>5564</v>
      </c>
      <c r="K1594" s="5">
        <v>2.0</v>
      </c>
      <c r="L1594" s="2" t="s">
        <v>248</v>
      </c>
      <c r="M1594" s="6" t="b">
        <v>1</v>
      </c>
      <c r="N1594" s="2" t="s">
        <v>268</v>
      </c>
      <c r="O1594" s="2" t="s">
        <v>263</v>
      </c>
      <c r="P1594" s="2" t="s">
        <v>49</v>
      </c>
      <c r="Q1594" s="2" t="s">
        <v>251</v>
      </c>
      <c r="R1594" s="2" t="s">
        <v>252</v>
      </c>
      <c r="S1594" s="5">
        <v>7.67415421E8</v>
      </c>
      <c r="T1594" s="3"/>
      <c r="U1594" s="2" t="s">
        <v>253</v>
      </c>
      <c r="V1594" s="2" t="s">
        <v>244</v>
      </c>
      <c r="W1594" s="2" t="s">
        <v>4654</v>
      </c>
      <c r="X1594" s="2" t="s">
        <v>5565</v>
      </c>
      <c r="Y1594" s="2" t="s">
        <v>265</v>
      </c>
    </row>
    <row r="1595">
      <c r="A1595" s="1" t="b">
        <v>0</v>
      </c>
      <c r="B1595" s="1"/>
      <c r="C1595" s="1"/>
      <c r="D1595" s="1"/>
      <c r="E1595" s="1" t="s">
        <v>244</v>
      </c>
      <c r="F1595" s="1"/>
      <c r="G1595" s="2" t="s">
        <v>245</v>
      </c>
      <c r="H1595" s="2"/>
      <c r="I1595" s="4" t="s">
        <v>5566</v>
      </c>
      <c r="J1595" s="2" t="s">
        <v>5567</v>
      </c>
      <c r="K1595" s="5">
        <v>2.0</v>
      </c>
      <c r="L1595" s="2" t="s">
        <v>248</v>
      </c>
      <c r="M1595" s="6" t="b">
        <v>1</v>
      </c>
      <c r="N1595" s="2" t="s">
        <v>268</v>
      </c>
      <c r="O1595" s="2" t="s">
        <v>263</v>
      </c>
      <c r="P1595" s="2" t="s">
        <v>49</v>
      </c>
      <c r="Q1595" s="2" t="s">
        <v>251</v>
      </c>
      <c r="R1595" s="2" t="s">
        <v>252</v>
      </c>
      <c r="S1595" s="5">
        <v>7.6742207E8</v>
      </c>
      <c r="T1595" s="3"/>
      <c r="U1595" s="2" t="s">
        <v>253</v>
      </c>
      <c r="V1595" s="2" t="s">
        <v>244</v>
      </c>
      <c r="W1595" s="2" t="s">
        <v>4654</v>
      </c>
      <c r="X1595" s="2" t="s">
        <v>5568</v>
      </c>
      <c r="Y1595" s="2" t="s">
        <v>265</v>
      </c>
    </row>
    <row r="1596">
      <c r="A1596" s="1" t="b">
        <v>0</v>
      </c>
      <c r="B1596" s="1"/>
      <c r="C1596" s="1"/>
      <c r="D1596" s="1"/>
      <c r="E1596" s="1" t="s">
        <v>244</v>
      </c>
      <c r="F1596" s="1"/>
      <c r="G1596" s="2" t="s">
        <v>245</v>
      </c>
      <c r="H1596" s="2"/>
      <c r="I1596" s="4" t="s">
        <v>5569</v>
      </c>
      <c r="J1596" s="2" t="s">
        <v>5570</v>
      </c>
      <c r="K1596" s="5">
        <v>2.0</v>
      </c>
      <c r="L1596" s="2" t="s">
        <v>248</v>
      </c>
      <c r="M1596" s="6" t="b">
        <v>1</v>
      </c>
      <c r="N1596" s="2" t="s">
        <v>268</v>
      </c>
      <c r="O1596" s="2" t="s">
        <v>263</v>
      </c>
      <c r="P1596" s="2" t="s">
        <v>49</v>
      </c>
      <c r="Q1596" s="2" t="s">
        <v>251</v>
      </c>
      <c r="R1596" s="2" t="s">
        <v>252</v>
      </c>
      <c r="S1596" s="5">
        <v>7.67425258E8</v>
      </c>
      <c r="T1596" s="3"/>
      <c r="U1596" s="2" t="s">
        <v>253</v>
      </c>
      <c r="V1596" s="2" t="s">
        <v>244</v>
      </c>
      <c r="W1596" s="2" t="s">
        <v>4654</v>
      </c>
      <c r="X1596" s="2" t="s">
        <v>5571</v>
      </c>
      <c r="Y1596" s="2" t="s">
        <v>265</v>
      </c>
    </row>
    <row r="1597">
      <c r="A1597" s="1" t="b">
        <v>0</v>
      </c>
      <c r="B1597" s="1"/>
      <c r="C1597" s="1"/>
      <c r="D1597" s="1"/>
      <c r="E1597" s="1" t="s">
        <v>244</v>
      </c>
      <c r="F1597" s="1"/>
      <c r="G1597" s="2" t="s">
        <v>245</v>
      </c>
      <c r="H1597" s="2"/>
      <c r="I1597" s="4" t="s">
        <v>5572</v>
      </c>
      <c r="J1597" s="2" t="s">
        <v>5573</v>
      </c>
      <c r="K1597" s="5">
        <v>2.0</v>
      </c>
      <c r="L1597" s="2" t="s">
        <v>248</v>
      </c>
      <c r="M1597" s="6" t="b">
        <v>1</v>
      </c>
      <c r="N1597" s="2" t="s">
        <v>268</v>
      </c>
      <c r="O1597" s="2" t="s">
        <v>263</v>
      </c>
      <c r="P1597" s="2" t="s">
        <v>49</v>
      </c>
      <c r="Q1597" s="2" t="s">
        <v>251</v>
      </c>
      <c r="R1597" s="2" t="s">
        <v>252</v>
      </c>
      <c r="S1597" s="5">
        <v>7.67433014E8</v>
      </c>
      <c r="T1597" s="3"/>
      <c r="U1597" s="2" t="s">
        <v>253</v>
      </c>
      <c r="V1597" s="2" t="s">
        <v>244</v>
      </c>
      <c r="W1597" s="2" t="s">
        <v>4654</v>
      </c>
      <c r="X1597" s="2" t="s">
        <v>5574</v>
      </c>
      <c r="Y1597" s="2" t="s">
        <v>265</v>
      </c>
    </row>
    <row r="1598">
      <c r="A1598" s="1" t="b">
        <v>0</v>
      </c>
      <c r="B1598" s="1"/>
      <c r="C1598" s="1"/>
      <c r="D1598" s="1"/>
      <c r="E1598" s="1" t="s">
        <v>244</v>
      </c>
      <c r="F1598" s="1"/>
      <c r="G1598" s="2" t="s">
        <v>245</v>
      </c>
      <c r="H1598" s="2"/>
      <c r="I1598" s="4" t="s">
        <v>5575</v>
      </c>
      <c r="J1598" s="2" t="s">
        <v>5576</v>
      </c>
      <c r="K1598" s="5">
        <v>2.0</v>
      </c>
      <c r="L1598" s="2" t="s">
        <v>248</v>
      </c>
      <c r="M1598" s="6" t="b">
        <v>1</v>
      </c>
      <c r="N1598" s="2" t="s">
        <v>268</v>
      </c>
      <c r="O1598" s="2" t="s">
        <v>263</v>
      </c>
      <c r="P1598" s="2" t="s">
        <v>49</v>
      </c>
      <c r="Q1598" s="2" t="s">
        <v>251</v>
      </c>
      <c r="R1598" s="2" t="s">
        <v>252</v>
      </c>
      <c r="S1598" s="5">
        <v>7.67801031E8</v>
      </c>
      <c r="T1598" s="3"/>
      <c r="U1598" s="2" t="s">
        <v>253</v>
      </c>
      <c r="V1598" s="2" t="s">
        <v>244</v>
      </c>
      <c r="W1598" s="2" t="s">
        <v>4654</v>
      </c>
      <c r="X1598" s="2" t="s">
        <v>5577</v>
      </c>
      <c r="Y1598" s="2" t="s">
        <v>265</v>
      </c>
    </row>
    <row r="1599">
      <c r="A1599" s="1" t="b">
        <v>0</v>
      </c>
      <c r="B1599" s="1"/>
      <c r="C1599" s="1"/>
      <c r="D1599" s="1"/>
      <c r="E1599" s="1" t="s">
        <v>244</v>
      </c>
      <c r="F1599" s="1"/>
      <c r="G1599" s="2" t="s">
        <v>245</v>
      </c>
      <c r="H1599" s="2"/>
      <c r="I1599" s="4" t="s">
        <v>5578</v>
      </c>
      <c r="J1599" s="2" t="s">
        <v>5579</v>
      </c>
      <c r="K1599" s="5">
        <v>2.0</v>
      </c>
      <c r="L1599" s="2" t="s">
        <v>248</v>
      </c>
      <c r="M1599" s="6" t="b">
        <v>1</v>
      </c>
      <c r="N1599" s="2" t="s">
        <v>268</v>
      </c>
      <c r="O1599" s="2" t="s">
        <v>263</v>
      </c>
      <c r="P1599" s="2" t="s">
        <v>49</v>
      </c>
      <c r="Q1599" s="2" t="s">
        <v>251</v>
      </c>
      <c r="R1599" s="2" t="s">
        <v>252</v>
      </c>
      <c r="S1599" s="5">
        <v>7.67829778E8</v>
      </c>
      <c r="T1599" s="3"/>
      <c r="U1599" s="2" t="s">
        <v>253</v>
      </c>
      <c r="V1599" s="2" t="s">
        <v>244</v>
      </c>
      <c r="W1599" s="2" t="s">
        <v>4654</v>
      </c>
      <c r="X1599" s="2" t="s">
        <v>5580</v>
      </c>
      <c r="Y1599" s="2" t="s">
        <v>265</v>
      </c>
    </row>
    <row r="1600">
      <c r="A1600" s="1" t="b">
        <v>0</v>
      </c>
      <c r="B1600" s="1"/>
      <c r="C1600" s="1"/>
      <c r="D1600" s="1"/>
      <c r="E1600" s="1" t="s">
        <v>244</v>
      </c>
      <c r="F1600" s="1"/>
      <c r="G1600" s="2" t="s">
        <v>245</v>
      </c>
      <c r="H1600" s="2"/>
      <c r="I1600" s="4" t="s">
        <v>5581</v>
      </c>
      <c r="J1600" s="2" t="s">
        <v>5582</v>
      </c>
      <c r="K1600" s="5">
        <v>2.0</v>
      </c>
      <c r="L1600" s="2" t="s">
        <v>248</v>
      </c>
      <c r="M1600" s="6" t="b">
        <v>1</v>
      </c>
      <c r="N1600" s="2" t="s">
        <v>268</v>
      </c>
      <c r="O1600" s="2" t="s">
        <v>263</v>
      </c>
      <c r="P1600" s="2" t="s">
        <v>49</v>
      </c>
      <c r="Q1600" s="2" t="s">
        <v>251</v>
      </c>
      <c r="R1600" s="2" t="s">
        <v>252</v>
      </c>
      <c r="S1600" s="5">
        <v>7.68819569E8</v>
      </c>
      <c r="T1600" s="3"/>
      <c r="U1600" s="2" t="s">
        <v>253</v>
      </c>
      <c r="V1600" s="2" t="s">
        <v>244</v>
      </c>
      <c r="W1600" s="2" t="s">
        <v>4654</v>
      </c>
      <c r="X1600" s="2" t="s">
        <v>5583</v>
      </c>
      <c r="Y1600" s="2" t="s">
        <v>265</v>
      </c>
    </row>
    <row r="1601">
      <c r="A1601" s="1" t="b">
        <v>0</v>
      </c>
      <c r="B1601" s="1"/>
      <c r="C1601" s="1"/>
      <c r="D1601" s="1"/>
      <c r="E1601" s="1" t="s">
        <v>244</v>
      </c>
      <c r="F1601" s="1"/>
      <c r="G1601" s="2" t="s">
        <v>245</v>
      </c>
      <c r="H1601" s="2"/>
      <c r="I1601" s="4" t="s">
        <v>5584</v>
      </c>
      <c r="J1601" s="2" t="s">
        <v>5585</v>
      </c>
      <c r="K1601" s="5">
        <v>2.0</v>
      </c>
      <c r="L1601" s="2" t="s">
        <v>248</v>
      </c>
      <c r="M1601" s="6" t="b">
        <v>1</v>
      </c>
      <c r="N1601" s="2" t="s">
        <v>268</v>
      </c>
      <c r="O1601" s="2" t="s">
        <v>263</v>
      </c>
      <c r="P1601" s="2" t="s">
        <v>49</v>
      </c>
      <c r="Q1601" s="2" t="s">
        <v>251</v>
      </c>
      <c r="R1601" s="2" t="s">
        <v>252</v>
      </c>
      <c r="S1601" s="5">
        <v>7.68848167E8</v>
      </c>
      <c r="T1601" s="3"/>
      <c r="U1601" s="2" t="s">
        <v>253</v>
      </c>
      <c r="V1601" s="2" t="s">
        <v>244</v>
      </c>
      <c r="W1601" s="2" t="s">
        <v>4654</v>
      </c>
      <c r="X1601" s="2" t="s">
        <v>5586</v>
      </c>
      <c r="Y1601" s="2" t="s">
        <v>265</v>
      </c>
    </row>
    <row r="1602">
      <c r="A1602" s="1" t="b">
        <v>0</v>
      </c>
      <c r="B1602" s="1"/>
      <c r="C1602" s="1"/>
      <c r="D1602" s="1"/>
      <c r="E1602" s="1" t="s">
        <v>244</v>
      </c>
      <c r="F1602" s="1"/>
      <c r="G1602" s="2" t="s">
        <v>245</v>
      </c>
      <c r="H1602" s="2"/>
      <c r="I1602" s="4" t="s">
        <v>5587</v>
      </c>
      <c r="J1602" s="2" t="s">
        <v>5588</v>
      </c>
      <c r="K1602" s="5">
        <v>2.0</v>
      </c>
      <c r="L1602" s="2" t="s">
        <v>248</v>
      </c>
      <c r="M1602" s="6" t="b">
        <v>1</v>
      </c>
      <c r="N1602" s="2" t="s">
        <v>268</v>
      </c>
      <c r="O1602" s="2" t="s">
        <v>263</v>
      </c>
      <c r="P1602" s="2" t="s">
        <v>49</v>
      </c>
      <c r="Q1602" s="2" t="s">
        <v>251</v>
      </c>
      <c r="R1602" s="2" t="s">
        <v>252</v>
      </c>
      <c r="S1602" s="5">
        <v>7.6886701E8</v>
      </c>
      <c r="T1602" s="3"/>
      <c r="U1602" s="2" t="s">
        <v>253</v>
      </c>
      <c r="V1602" s="2" t="s">
        <v>244</v>
      </c>
      <c r="W1602" s="2" t="s">
        <v>4654</v>
      </c>
      <c r="X1602" s="2" t="s">
        <v>5589</v>
      </c>
      <c r="Y1602" s="2" t="s">
        <v>265</v>
      </c>
    </row>
    <row r="1603">
      <c r="A1603" s="1" t="b">
        <v>0</v>
      </c>
      <c r="B1603" s="1"/>
      <c r="C1603" s="1"/>
      <c r="D1603" s="1"/>
      <c r="E1603" s="1" t="s">
        <v>244</v>
      </c>
      <c r="F1603" s="1"/>
      <c r="G1603" s="2" t="s">
        <v>245</v>
      </c>
      <c r="H1603" s="2"/>
      <c r="I1603" s="4" t="s">
        <v>5590</v>
      </c>
      <c r="J1603" s="2" t="s">
        <v>5591</v>
      </c>
      <c r="K1603" s="5">
        <v>2.0</v>
      </c>
      <c r="L1603" s="2" t="s">
        <v>248</v>
      </c>
      <c r="M1603" s="6" t="b">
        <v>1</v>
      </c>
      <c r="N1603" s="2" t="s">
        <v>268</v>
      </c>
      <c r="O1603" s="2" t="s">
        <v>263</v>
      </c>
      <c r="P1603" s="2" t="s">
        <v>49</v>
      </c>
      <c r="Q1603" s="2" t="s">
        <v>251</v>
      </c>
      <c r="R1603" s="2" t="s">
        <v>252</v>
      </c>
      <c r="S1603" s="5">
        <v>7.6888544E8</v>
      </c>
      <c r="T1603" s="3"/>
      <c r="U1603" s="2" t="s">
        <v>253</v>
      </c>
      <c r="V1603" s="2" t="s">
        <v>244</v>
      </c>
      <c r="W1603" s="2" t="s">
        <v>4654</v>
      </c>
      <c r="X1603" s="2" t="s">
        <v>5592</v>
      </c>
      <c r="Y1603" s="2" t="s">
        <v>265</v>
      </c>
    </row>
    <row r="1604">
      <c r="A1604" s="1" t="b">
        <v>0</v>
      </c>
      <c r="B1604" s="1"/>
      <c r="C1604" s="1"/>
      <c r="D1604" s="1"/>
      <c r="E1604" s="1" t="s">
        <v>244</v>
      </c>
      <c r="F1604" s="1"/>
      <c r="G1604" s="2" t="s">
        <v>245</v>
      </c>
      <c r="H1604" s="2"/>
      <c r="I1604" s="4" t="s">
        <v>5593</v>
      </c>
      <c r="J1604" s="2" t="s">
        <v>5594</v>
      </c>
      <c r="K1604" s="5">
        <v>2.0</v>
      </c>
      <c r="L1604" s="2" t="s">
        <v>248</v>
      </c>
      <c r="M1604" s="6" t="b">
        <v>1</v>
      </c>
      <c r="N1604" s="2" t="s">
        <v>268</v>
      </c>
      <c r="O1604" s="2" t="s">
        <v>263</v>
      </c>
      <c r="P1604" s="2" t="s">
        <v>49</v>
      </c>
      <c r="Q1604" s="2" t="s">
        <v>251</v>
      </c>
      <c r="R1604" s="2" t="s">
        <v>252</v>
      </c>
      <c r="S1604" s="5">
        <v>7.68893737E8</v>
      </c>
      <c r="T1604" s="3"/>
      <c r="U1604" s="2" t="s">
        <v>253</v>
      </c>
      <c r="V1604" s="2" t="s">
        <v>244</v>
      </c>
      <c r="W1604" s="2" t="s">
        <v>4654</v>
      </c>
      <c r="X1604" s="2" t="s">
        <v>5595</v>
      </c>
      <c r="Y1604" s="2" t="s">
        <v>265</v>
      </c>
    </row>
    <row r="1605">
      <c r="A1605" s="1" t="b">
        <v>0</v>
      </c>
      <c r="B1605" s="1"/>
      <c r="C1605" s="1"/>
      <c r="D1605" s="1"/>
      <c r="E1605" s="1" t="s">
        <v>244</v>
      </c>
      <c r="F1605" s="1"/>
      <c r="G1605" s="2" t="s">
        <v>245</v>
      </c>
      <c r="H1605" s="2"/>
      <c r="I1605" s="4" t="s">
        <v>5596</v>
      </c>
      <c r="J1605" s="2" t="s">
        <v>5597</v>
      </c>
      <c r="K1605" s="5">
        <v>2.0</v>
      </c>
      <c r="L1605" s="2" t="s">
        <v>248</v>
      </c>
      <c r="M1605" s="6" t="b">
        <v>1</v>
      </c>
      <c r="N1605" s="2" t="s">
        <v>268</v>
      </c>
      <c r="O1605" s="2" t="s">
        <v>263</v>
      </c>
      <c r="P1605" s="2" t="s">
        <v>49</v>
      </c>
      <c r="Q1605" s="2" t="s">
        <v>251</v>
      </c>
      <c r="R1605" s="2" t="s">
        <v>252</v>
      </c>
      <c r="S1605" s="5">
        <v>7.68904007E8</v>
      </c>
      <c r="T1605" s="3"/>
      <c r="U1605" s="2" t="s">
        <v>253</v>
      </c>
      <c r="V1605" s="2" t="s">
        <v>244</v>
      </c>
      <c r="W1605" s="2" t="s">
        <v>4654</v>
      </c>
      <c r="X1605" s="2" t="s">
        <v>5598</v>
      </c>
      <c r="Y1605" s="2" t="s">
        <v>265</v>
      </c>
    </row>
    <row r="1606">
      <c r="A1606" s="1" t="b">
        <v>0</v>
      </c>
      <c r="B1606" s="1"/>
      <c r="C1606" s="1"/>
      <c r="D1606" s="1"/>
      <c r="E1606" s="1" t="s">
        <v>244</v>
      </c>
      <c r="F1606" s="1"/>
      <c r="G1606" s="2" t="s">
        <v>245</v>
      </c>
      <c r="H1606" s="2"/>
      <c r="I1606" s="4" t="s">
        <v>5599</v>
      </c>
      <c r="J1606" s="2" t="s">
        <v>5600</v>
      </c>
      <c r="K1606" s="5">
        <v>2.0</v>
      </c>
      <c r="L1606" s="2" t="s">
        <v>248</v>
      </c>
      <c r="M1606" s="6" t="b">
        <v>1</v>
      </c>
      <c r="N1606" s="2" t="s">
        <v>268</v>
      </c>
      <c r="O1606" s="2" t="s">
        <v>263</v>
      </c>
      <c r="P1606" s="2" t="s">
        <v>49</v>
      </c>
      <c r="Q1606" s="2" t="s">
        <v>251</v>
      </c>
      <c r="R1606" s="2" t="s">
        <v>252</v>
      </c>
      <c r="S1606" s="5">
        <v>7.6922837E8</v>
      </c>
      <c r="T1606" s="3"/>
      <c r="U1606" s="2" t="s">
        <v>253</v>
      </c>
      <c r="V1606" s="2" t="s">
        <v>244</v>
      </c>
      <c r="W1606" s="2" t="s">
        <v>4654</v>
      </c>
      <c r="X1606" s="2" t="s">
        <v>5601</v>
      </c>
      <c r="Y1606" s="2" t="s">
        <v>265</v>
      </c>
    </row>
    <row r="1607">
      <c r="A1607" s="1" t="b">
        <v>0</v>
      </c>
      <c r="B1607" s="1"/>
      <c r="C1607" s="1"/>
      <c r="D1607" s="1"/>
      <c r="E1607" s="1" t="s">
        <v>244</v>
      </c>
      <c r="F1607" s="1"/>
      <c r="G1607" s="2" t="s">
        <v>245</v>
      </c>
      <c r="H1607" s="2"/>
      <c r="I1607" s="4" t="s">
        <v>5602</v>
      </c>
      <c r="J1607" s="2" t="s">
        <v>5603</v>
      </c>
      <c r="K1607" s="5">
        <v>2.0</v>
      </c>
      <c r="L1607" s="2" t="s">
        <v>248</v>
      </c>
      <c r="M1607" s="6" t="b">
        <v>1</v>
      </c>
      <c r="N1607" s="2" t="s">
        <v>268</v>
      </c>
      <c r="O1607" s="2" t="s">
        <v>263</v>
      </c>
      <c r="P1607" s="2" t="s">
        <v>49</v>
      </c>
      <c r="Q1607" s="2" t="s">
        <v>251</v>
      </c>
      <c r="R1607" s="2" t="s">
        <v>252</v>
      </c>
      <c r="S1607" s="5">
        <v>7.70249617E8</v>
      </c>
      <c r="T1607" s="3"/>
      <c r="U1607" s="2" t="s">
        <v>253</v>
      </c>
      <c r="V1607" s="2" t="s">
        <v>244</v>
      </c>
      <c r="W1607" s="2" t="s">
        <v>4654</v>
      </c>
      <c r="X1607" s="2" t="s">
        <v>5604</v>
      </c>
      <c r="Y1607" s="2" t="s">
        <v>265</v>
      </c>
    </row>
    <row r="1608">
      <c r="A1608" s="1" t="b">
        <v>0</v>
      </c>
      <c r="B1608" s="1"/>
      <c r="C1608" s="1"/>
      <c r="D1608" s="1"/>
      <c r="E1608" s="1" t="s">
        <v>244</v>
      </c>
      <c r="F1608" s="1"/>
      <c r="G1608" s="2" t="s">
        <v>245</v>
      </c>
      <c r="H1608" s="2"/>
      <c r="I1608" s="4" t="s">
        <v>5605</v>
      </c>
      <c r="J1608" s="2" t="s">
        <v>5606</v>
      </c>
      <c r="K1608" s="5">
        <v>2.0</v>
      </c>
      <c r="L1608" s="2" t="s">
        <v>248</v>
      </c>
      <c r="M1608" s="6" t="b">
        <v>1</v>
      </c>
      <c r="N1608" s="2" t="s">
        <v>268</v>
      </c>
      <c r="O1608" s="2" t="s">
        <v>263</v>
      </c>
      <c r="P1608" s="2" t="s">
        <v>49</v>
      </c>
      <c r="Q1608" s="2" t="s">
        <v>251</v>
      </c>
      <c r="R1608" s="2" t="s">
        <v>252</v>
      </c>
      <c r="S1608" s="5">
        <v>7.70249934E8</v>
      </c>
      <c r="T1608" s="3"/>
      <c r="U1608" s="2" t="s">
        <v>253</v>
      </c>
      <c r="V1608" s="2" t="s">
        <v>244</v>
      </c>
      <c r="W1608" s="2" t="s">
        <v>4654</v>
      </c>
      <c r="X1608" s="2" t="s">
        <v>5607</v>
      </c>
      <c r="Y1608" s="2" t="s">
        <v>265</v>
      </c>
    </row>
    <row r="1609">
      <c r="A1609" s="1" t="b">
        <v>0</v>
      </c>
      <c r="B1609" s="1"/>
      <c r="C1609" s="1"/>
      <c r="D1609" s="1"/>
      <c r="E1609" s="1" t="s">
        <v>244</v>
      </c>
      <c r="F1609" s="1"/>
      <c r="G1609" s="2" t="s">
        <v>245</v>
      </c>
      <c r="H1609" s="2"/>
      <c r="I1609" s="4" t="s">
        <v>5608</v>
      </c>
      <c r="J1609" s="2" t="s">
        <v>5609</v>
      </c>
      <c r="K1609" s="5">
        <v>2.0</v>
      </c>
      <c r="L1609" s="2" t="s">
        <v>248</v>
      </c>
      <c r="M1609" s="6" t="b">
        <v>1</v>
      </c>
      <c r="N1609" s="2" t="s">
        <v>268</v>
      </c>
      <c r="O1609" s="2" t="s">
        <v>263</v>
      </c>
      <c r="P1609" s="2" t="s">
        <v>49</v>
      </c>
      <c r="Q1609" s="2" t="s">
        <v>251</v>
      </c>
      <c r="R1609" s="2" t="s">
        <v>252</v>
      </c>
      <c r="S1609" s="5">
        <v>7.70255008E8</v>
      </c>
      <c r="T1609" s="3"/>
      <c r="U1609" s="2" t="s">
        <v>253</v>
      </c>
      <c r="V1609" s="2" t="s">
        <v>244</v>
      </c>
      <c r="W1609" s="2" t="s">
        <v>4654</v>
      </c>
      <c r="X1609" s="2" t="s">
        <v>5610</v>
      </c>
      <c r="Y1609" s="2" t="s">
        <v>265</v>
      </c>
    </row>
    <row r="1610">
      <c r="A1610" s="1" t="b">
        <v>0</v>
      </c>
      <c r="B1610" s="1"/>
      <c r="C1610" s="1"/>
      <c r="D1610" s="1"/>
      <c r="E1610" s="1" t="s">
        <v>244</v>
      </c>
      <c r="F1610" s="1"/>
      <c r="G1610" s="2" t="s">
        <v>245</v>
      </c>
      <c r="H1610" s="2"/>
      <c r="I1610" s="4" t="s">
        <v>5611</v>
      </c>
      <c r="J1610" s="2" t="s">
        <v>5612</v>
      </c>
      <c r="K1610" s="5">
        <v>2.0</v>
      </c>
      <c r="L1610" s="2" t="s">
        <v>248</v>
      </c>
      <c r="M1610" s="6" t="b">
        <v>1</v>
      </c>
      <c r="N1610" s="2" t="s">
        <v>268</v>
      </c>
      <c r="O1610" s="2" t="s">
        <v>263</v>
      </c>
      <c r="P1610" s="2" t="s">
        <v>49</v>
      </c>
      <c r="Q1610" s="2" t="s">
        <v>251</v>
      </c>
      <c r="R1610" s="2" t="s">
        <v>252</v>
      </c>
      <c r="S1610" s="5">
        <v>7.70255641E8</v>
      </c>
      <c r="T1610" s="3"/>
      <c r="U1610" s="2" t="s">
        <v>253</v>
      </c>
      <c r="V1610" s="2" t="s">
        <v>244</v>
      </c>
      <c r="W1610" s="2" t="s">
        <v>4654</v>
      </c>
      <c r="X1610" s="2" t="s">
        <v>5613</v>
      </c>
      <c r="Y1610" s="2" t="s">
        <v>265</v>
      </c>
    </row>
    <row r="1611">
      <c r="A1611" s="1" t="b">
        <v>0</v>
      </c>
      <c r="B1611" s="1"/>
      <c r="C1611" s="1"/>
      <c r="D1611" s="1"/>
      <c r="E1611" s="1" t="s">
        <v>244</v>
      </c>
      <c r="F1611" s="1"/>
      <c r="G1611" s="2" t="s">
        <v>245</v>
      </c>
      <c r="H1611" s="2"/>
      <c r="I1611" s="4" t="s">
        <v>5614</v>
      </c>
      <c r="J1611" s="2" t="s">
        <v>5615</v>
      </c>
      <c r="K1611" s="5">
        <v>2.0</v>
      </c>
      <c r="L1611" s="2" t="s">
        <v>248</v>
      </c>
      <c r="M1611" s="6" t="b">
        <v>1</v>
      </c>
      <c r="N1611" s="2" t="s">
        <v>268</v>
      </c>
      <c r="O1611" s="2" t="s">
        <v>263</v>
      </c>
      <c r="P1611" s="2" t="s">
        <v>49</v>
      </c>
      <c r="Q1611" s="2" t="s">
        <v>251</v>
      </c>
      <c r="R1611" s="2" t="s">
        <v>252</v>
      </c>
      <c r="S1611" s="5">
        <v>7.7026811E8</v>
      </c>
      <c r="T1611" s="3"/>
      <c r="U1611" s="2" t="s">
        <v>253</v>
      </c>
      <c r="V1611" s="2" t="s">
        <v>244</v>
      </c>
      <c r="W1611" s="2" t="s">
        <v>4654</v>
      </c>
      <c r="X1611" s="2" t="s">
        <v>5616</v>
      </c>
      <c r="Y1611" s="2" t="s">
        <v>265</v>
      </c>
    </row>
    <row r="1612">
      <c r="A1612" s="1" t="b">
        <v>0</v>
      </c>
      <c r="B1612" s="1"/>
      <c r="C1612" s="1"/>
      <c r="D1612" s="1"/>
      <c r="E1612" s="1" t="s">
        <v>244</v>
      </c>
      <c r="F1612" s="1"/>
      <c r="G1612" s="2" t="s">
        <v>245</v>
      </c>
      <c r="H1612" s="2"/>
      <c r="I1612" s="4" t="s">
        <v>5617</v>
      </c>
      <c r="J1612" s="2" t="s">
        <v>5618</v>
      </c>
      <c r="K1612" s="5">
        <v>2.0</v>
      </c>
      <c r="L1612" s="2" t="s">
        <v>248</v>
      </c>
      <c r="M1612" s="6" t="b">
        <v>1</v>
      </c>
      <c r="N1612" s="2" t="s">
        <v>268</v>
      </c>
      <c r="O1612" s="2" t="s">
        <v>263</v>
      </c>
      <c r="P1612" s="2" t="s">
        <v>49</v>
      </c>
      <c r="Q1612" s="2" t="s">
        <v>251</v>
      </c>
      <c r="R1612" s="2" t="s">
        <v>252</v>
      </c>
      <c r="S1612" s="5">
        <v>7.70268817E8</v>
      </c>
      <c r="T1612" s="3"/>
      <c r="U1612" s="2" t="s">
        <v>253</v>
      </c>
      <c r="V1612" s="2" t="s">
        <v>244</v>
      </c>
      <c r="W1612" s="2" t="s">
        <v>4654</v>
      </c>
      <c r="X1612" s="2" t="s">
        <v>5619</v>
      </c>
      <c r="Y1612" s="2" t="s">
        <v>265</v>
      </c>
    </row>
    <row r="1613">
      <c r="A1613" s="1" t="b">
        <v>0</v>
      </c>
      <c r="B1613" s="1"/>
      <c r="C1613" s="1"/>
      <c r="D1613" s="1"/>
      <c r="E1613" s="1" t="s">
        <v>244</v>
      </c>
      <c r="F1613" s="1"/>
      <c r="G1613" s="2" t="s">
        <v>245</v>
      </c>
      <c r="H1613" s="2"/>
      <c r="I1613" s="4" t="s">
        <v>5620</v>
      </c>
      <c r="J1613" s="2" t="s">
        <v>5621</v>
      </c>
      <c r="K1613" s="5">
        <v>2.0</v>
      </c>
      <c r="L1613" s="2" t="s">
        <v>248</v>
      </c>
      <c r="M1613" s="6" t="b">
        <v>1</v>
      </c>
      <c r="N1613" s="2" t="s">
        <v>268</v>
      </c>
      <c r="O1613" s="2" t="s">
        <v>263</v>
      </c>
      <c r="P1613" s="2" t="s">
        <v>49</v>
      </c>
      <c r="Q1613" s="2" t="s">
        <v>251</v>
      </c>
      <c r="R1613" s="2" t="s">
        <v>252</v>
      </c>
      <c r="S1613" s="5">
        <v>7.70275864E8</v>
      </c>
      <c r="T1613" s="3"/>
      <c r="U1613" s="2" t="s">
        <v>253</v>
      </c>
      <c r="V1613" s="2" t="s">
        <v>244</v>
      </c>
      <c r="W1613" s="2" t="s">
        <v>4654</v>
      </c>
      <c r="X1613" s="2" t="s">
        <v>5622</v>
      </c>
      <c r="Y1613" s="2" t="s">
        <v>265</v>
      </c>
    </row>
    <row r="1614">
      <c r="A1614" s="1" t="b">
        <v>0</v>
      </c>
      <c r="B1614" s="1"/>
      <c r="C1614" s="1"/>
      <c r="D1614" s="1"/>
      <c r="E1614" s="1" t="s">
        <v>244</v>
      </c>
      <c r="F1614" s="1"/>
      <c r="G1614" s="2" t="s">
        <v>245</v>
      </c>
      <c r="H1614" s="2"/>
      <c r="I1614" s="4" t="s">
        <v>5623</v>
      </c>
      <c r="J1614" s="2" t="s">
        <v>5624</v>
      </c>
      <c r="K1614" s="5">
        <v>2.0</v>
      </c>
      <c r="L1614" s="2" t="s">
        <v>248</v>
      </c>
      <c r="M1614" s="6" t="b">
        <v>1</v>
      </c>
      <c r="N1614" s="2" t="s">
        <v>268</v>
      </c>
      <c r="O1614" s="2" t="s">
        <v>263</v>
      </c>
      <c r="P1614" s="2" t="s">
        <v>49</v>
      </c>
      <c r="Q1614" s="2" t="s">
        <v>251</v>
      </c>
      <c r="R1614" s="2" t="s">
        <v>252</v>
      </c>
      <c r="S1614" s="5">
        <v>7.70307286E8</v>
      </c>
      <c r="T1614" s="3"/>
      <c r="U1614" s="2" t="s">
        <v>253</v>
      </c>
      <c r="V1614" s="2" t="s">
        <v>244</v>
      </c>
      <c r="W1614" s="2" t="s">
        <v>4654</v>
      </c>
      <c r="X1614" s="2" t="s">
        <v>5625</v>
      </c>
      <c r="Y1614" s="2" t="s">
        <v>265</v>
      </c>
    </row>
    <row r="1615">
      <c r="A1615" s="1" t="b">
        <v>0</v>
      </c>
      <c r="B1615" s="1"/>
      <c r="C1615" s="1"/>
      <c r="D1615" s="1"/>
      <c r="E1615" s="1" t="s">
        <v>244</v>
      </c>
      <c r="F1615" s="1"/>
      <c r="G1615" s="2" t="s">
        <v>245</v>
      </c>
      <c r="H1615" s="2"/>
      <c r="I1615" s="4" t="s">
        <v>5626</v>
      </c>
      <c r="J1615" s="2" t="s">
        <v>5627</v>
      </c>
      <c r="K1615" s="5">
        <v>2.0</v>
      </c>
      <c r="L1615" s="2" t="s">
        <v>248</v>
      </c>
      <c r="M1615" s="6" t="b">
        <v>1</v>
      </c>
      <c r="N1615" s="2" t="s">
        <v>268</v>
      </c>
      <c r="O1615" s="2" t="s">
        <v>263</v>
      </c>
      <c r="P1615" s="2" t="s">
        <v>49</v>
      </c>
      <c r="Q1615" s="2" t="s">
        <v>251</v>
      </c>
      <c r="R1615" s="2" t="s">
        <v>252</v>
      </c>
      <c r="S1615" s="5">
        <v>7.70337451E8</v>
      </c>
      <c r="T1615" s="3"/>
      <c r="U1615" s="2" t="s">
        <v>253</v>
      </c>
      <c r="V1615" s="2" t="s">
        <v>244</v>
      </c>
      <c r="W1615" s="2" t="s">
        <v>4654</v>
      </c>
      <c r="X1615" s="2" t="s">
        <v>5628</v>
      </c>
      <c r="Y1615" s="2" t="s">
        <v>265</v>
      </c>
    </row>
    <row r="1616">
      <c r="A1616" s="1" t="b">
        <v>0</v>
      </c>
      <c r="B1616" s="1"/>
      <c r="C1616" s="1"/>
      <c r="D1616" s="1"/>
      <c r="E1616" s="1" t="s">
        <v>244</v>
      </c>
      <c r="F1616" s="1"/>
      <c r="G1616" s="2" t="s">
        <v>245</v>
      </c>
      <c r="H1616" s="2"/>
      <c r="I1616" s="4" t="s">
        <v>5629</v>
      </c>
      <c r="J1616" s="2" t="s">
        <v>5630</v>
      </c>
      <c r="K1616" s="5">
        <v>2.0</v>
      </c>
      <c r="L1616" s="2" t="s">
        <v>248</v>
      </c>
      <c r="M1616" s="6" t="b">
        <v>1</v>
      </c>
      <c r="N1616" s="2" t="s">
        <v>268</v>
      </c>
      <c r="O1616" s="2" t="s">
        <v>263</v>
      </c>
      <c r="P1616" s="2" t="s">
        <v>49</v>
      </c>
      <c r="Q1616" s="2" t="s">
        <v>251</v>
      </c>
      <c r="R1616" s="2" t="s">
        <v>252</v>
      </c>
      <c r="S1616" s="5">
        <v>7.70369798E8</v>
      </c>
      <c r="T1616" s="3"/>
      <c r="U1616" s="2" t="s">
        <v>253</v>
      </c>
      <c r="V1616" s="2" t="s">
        <v>244</v>
      </c>
      <c r="W1616" s="2" t="s">
        <v>4654</v>
      </c>
      <c r="X1616" s="2" t="s">
        <v>5631</v>
      </c>
      <c r="Y1616" s="2" t="s">
        <v>265</v>
      </c>
    </row>
    <row r="1617">
      <c r="A1617" s="1" t="b">
        <v>0</v>
      </c>
      <c r="B1617" s="1"/>
      <c r="C1617" s="1"/>
      <c r="D1617" s="1"/>
      <c r="E1617" s="1" t="s">
        <v>244</v>
      </c>
      <c r="F1617" s="1"/>
      <c r="G1617" s="2" t="s">
        <v>245</v>
      </c>
      <c r="H1617" s="2"/>
      <c r="I1617" s="4" t="s">
        <v>5632</v>
      </c>
      <c r="J1617" s="2" t="s">
        <v>5633</v>
      </c>
      <c r="K1617" s="5">
        <v>2.0</v>
      </c>
      <c r="L1617" s="2" t="s">
        <v>248</v>
      </c>
      <c r="M1617" s="6" t="b">
        <v>1</v>
      </c>
      <c r="N1617" s="2" t="s">
        <v>268</v>
      </c>
      <c r="O1617" s="2" t="s">
        <v>263</v>
      </c>
      <c r="P1617" s="2" t="s">
        <v>49</v>
      </c>
      <c r="Q1617" s="2" t="s">
        <v>251</v>
      </c>
      <c r="R1617" s="2" t="s">
        <v>252</v>
      </c>
      <c r="S1617" s="5">
        <v>7.70402036E8</v>
      </c>
      <c r="T1617" s="3"/>
      <c r="U1617" s="2" t="s">
        <v>253</v>
      </c>
      <c r="V1617" s="2" t="s">
        <v>244</v>
      </c>
      <c r="W1617" s="2" t="s">
        <v>4654</v>
      </c>
      <c r="X1617" s="2" t="s">
        <v>5634</v>
      </c>
      <c r="Y1617" s="2" t="s">
        <v>265</v>
      </c>
    </row>
    <row r="1618">
      <c r="A1618" s="1" t="b">
        <v>0</v>
      </c>
      <c r="B1618" s="1"/>
      <c r="C1618" s="1"/>
      <c r="D1618" s="1"/>
      <c r="E1618" s="1" t="s">
        <v>244</v>
      </c>
      <c r="F1618" s="1"/>
      <c r="G1618" s="2" t="s">
        <v>245</v>
      </c>
      <c r="H1618" s="2"/>
      <c r="I1618" s="4" t="s">
        <v>5635</v>
      </c>
      <c r="J1618" s="2" t="s">
        <v>5636</v>
      </c>
      <c r="K1618" s="5">
        <v>2.0</v>
      </c>
      <c r="L1618" s="2" t="s">
        <v>248</v>
      </c>
      <c r="M1618" s="6" t="b">
        <v>1</v>
      </c>
      <c r="N1618" s="2" t="s">
        <v>268</v>
      </c>
      <c r="O1618" s="2" t="s">
        <v>263</v>
      </c>
      <c r="P1618" s="2" t="s">
        <v>49</v>
      </c>
      <c r="Q1618" s="2" t="s">
        <v>251</v>
      </c>
      <c r="R1618" s="2" t="s">
        <v>252</v>
      </c>
      <c r="S1618" s="5">
        <v>7.70516177E8</v>
      </c>
      <c r="T1618" s="3"/>
      <c r="U1618" s="2" t="s">
        <v>253</v>
      </c>
      <c r="V1618" s="2" t="s">
        <v>244</v>
      </c>
      <c r="W1618" s="2" t="s">
        <v>4654</v>
      </c>
      <c r="X1618" s="2" t="s">
        <v>5637</v>
      </c>
      <c r="Y1618" s="2" t="s">
        <v>265</v>
      </c>
    </row>
    <row r="1619">
      <c r="A1619" s="1" t="b">
        <v>0</v>
      </c>
      <c r="B1619" s="1"/>
      <c r="C1619" s="1"/>
      <c r="D1619" s="1"/>
      <c r="E1619" s="1" t="s">
        <v>244</v>
      </c>
      <c r="F1619" s="1"/>
      <c r="G1619" s="2" t="s">
        <v>245</v>
      </c>
      <c r="H1619" s="2"/>
      <c r="I1619" s="4" t="s">
        <v>5638</v>
      </c>
      <c r="J1619" s="2" t="s">
        <v>5639</v>
      </c>
      <c r="K1619" s="5">
        <v>2.0</v>
      </c>
      <c r="L1619" s="2" t="s">
        <v>248</v>
      </c>
      <c r="M1619" s="6" t="b">
        <v>1</v>
      </c>
      <c r="N1619" s="2" t="s">
        <v>268</v>
      </c>
      <c r="O1619" s="2" t="s">
        <v>263</v>
      </c>
      <c r="P1619" s="2" t="s">
        <v>49</v>
      </c>
      <c r="Q1619" s="2" t="s">
        <v>251</v>
      </c>
      <c r="R1619" s="2" t="s">
        <v>252</v>
      </c>
      <c r="S1619" s="5">
        <v>7.7055986E8</v>
      </c>
      <c r="T1619" s="3"/>
      <c r="U1619" s="2" t="s">
        <v>253</v>
      </c>
      <c r="V1619" s="2" t="s">
        <v>244</v>
      </c>
      <c r="W1619" s="2" t="s">
        <v>4654</v>
      </c>
      <c r="X1619" s="2" t="s">
        <v>5640</v>
      </c>
      <c r="Y1619" s="2" t="s">
        <v>265</v>
      </c>
    </row>
    <row r="1620">
      <c r="A1620" s="1" t="b">
        <v>0</v>
      </c>
      <c r="B1620" s="1"/>
      <c r="C1620" s="1"/>
      <c r="D1620" s="1"/>
      <c r="E1620" s="1" t="s">
        <v>244</v>
      </c>
      <c r="F1620" s="1"/>
      <c r="G1620" s="2" t="s">
        <v>245</v>
      </c>
      <c r="H1620" s="2"/>
      <c r="I1620" s="4" t="s">
        <v>5641</v>
      </c>
      <c r="J1620" s="2" t="s">
        <v>5642</v>
      </c>
      <c r="K1620" s="5">
        <v>2.0</v>
      </c>
      <c r="L1620" s="2" t="s">
        <v>248</v>
      </c>
      <c r="M1620" s="6" t="b">
        <v>1</v>
      </c>
      <c r="N1620" s="2" t="s">
        <v>268</v>
      </c>
      <c r="O1620" s="2" t="s">
        <v>263</v>
      </c>
      <c r="P1620" s="2" t="s">
        <v>49</v>
      </c>
      <c r="Q1620" s="2" t="s">
        <v>251</v>
      </c>
      <c r="R1620" s="2" t="s">
        <v>252</v>
      </c>
      <c r="S1620" s="5">
        <v>7.70611301E8</v>
      </c>
      <c r="T1620" s="7"/>
      <c r="U1620" s="2" t="s">
        <v>253</v>
      </c>
      <c r="V1620" s="2" t="s">
        <v>244</v>
      </c>
      <c r="W1620" s="2" t="s">
        <v>4654</v>
      </c>
      <c r="X1620" s="2" t="s">
        <v>5643</v>
      </c>
      <c r="Y1620" s="2" t="s">
        <v>265</v>
      </c>
    </row>
    <row r="1621">
      <c r="A1621" s="1" t="b">
        <v>0</v>
      </c>
      <c r="B1621" s="1"/>
      <c r="C1621" s="1"/>
      <c r="D1621" s="1"/>
      <c r="E1621" s="1" t="s">
        <v>244</v>
      </c>
      <c r="F1621" s="1"/>
      <c r="G1621" s="2" t="s">
        <v>245</v>
      </c>
      <c r="H1621" s="2"/>
      <c r="I1621" s="4" t="s">
        <v>5644</v>
      </c>
      <c r="J1621" s="2" t="s">
        <v>5645</v>
      </c>
      <c r="K1621" s="5">
        <v>2.0</v>
      </c>
      <c r="L1621" s="2" t="s">
        <v>248</v>
      </c>
      <c r="M1621" s="6" t="b">
        <v>1</v>
      </c>
      <c r="N1621" s="2" t="s">
        <v>268</v>
      </c>
      <c r="O1621" s="2" t="s">
        <v>263</v>
      </c>
      <c r="P1621" s="2" t="s">
        <v>49</v>
      </c>
      <c r="Q1621" s="2" t="s">
        <v>251</v>
      </c>
      <c r="R1621" s="2" t="s">
        <v>252</v>
      </c>
      <c r="S1621" s="5">
        <v>7.70622754E8</v>
      </c>
      <c r="T1621" s="7"/>
      <c r="U1621" s="2" t="s">
        <v>253</v>
      </c>
      <c r="V1621" s="2" t="s">
        <v>244</v>
      </c>
      <c r="W1621" s="2" t="s">
        <v>4654</v>
      </c>
      <c r="X1621" s="2" t="s">
        <v>5646</v>
      </c>
      <c r="Y1621" s="2" t="s">
        <v>265</v>
      </c>
    </row>
    <row r="1622">
      <c r="A1622" s="1" t="b">
        <v>0</v>
      </c>
      <c r="B1622" s="1"/>
      <c r="C1622" s="1"/>
      <c r="D1622" s="1"/>
      <c r="E1622" s="1" t="s">
        <v>244</v>
      </c>
      <c r="F1622" s="1"/>
      <c r="G1622" s="2" t="s">
        <v>245</v>
      </c>
      <c r="H1622" s="2"/>
      <c r="I1622" s="4" t="s">
        <v>5647</v>
      </c>
      <c r="J1622" s="2" t="s">
        <v>5648</v>
      </c>
      <c r="K1622" s="5">
        <v>2.0</v>
      </c>
      <c r="L1622" s="2" t="s">
        <v>248</v>
      </c>
      <c r="M1622" s="6" t="b">
        <v>1</v>
      </c>
      <c r="N1622" s="2" t="s">
        <v>268</v>
      </c>
      <c r="O1622" s="2" t="s">
        <v>263</v>
      </c>
      <c r="P1622" s="2" t="s">
        <v>49</v>
      </c>
      <c r="Q1622" s="2" t="s">
        <v>251</v>
      </c>
      <c r="R1622" s="2" t="s">
        <v>252</v>
      </c>
      <c r="S1622" s="5">
        <v>7.70645883E8</v>
      </c>
      <c r="T1622" s="3"/>
      <c r="U1622" s="2" t="s">
        <v>253</v>
      </c>
      <c r="V1622" s="2" t="s">
        <v>244</v>
      </c>
      <c r="W1622" s="2" t="s">
        <v>4654</v>
      </c>
      <c r="X1622" s="2" t="s">
        <v>5649</v>
      </c>
      <c r="Y1622" s="2" t="s">
        <v>265</v>
      </c>
    </row>
    <row r="1623">
      <c r="A1623" s="1" t="b">
        <v>0</v>
      </c>
      <c r="B1623" s="1"/>
      <c r="C1623" s="1"/>
      <c r="D1623" s="1"/>
      <c r="E1623" s="1" t="s">
        <v>244</v>
      </c>
      <c r="F1623" s="1"/>
      <c r="G1623" s="2" t="s">
        <v>245</v>
      </c>
      <c r="H1623" s="2"/>
      <c r="I1623" s="4" t="s">
        <v>5650</v>
      </c>
      <c r="J1623" s="2" t="s">
        <v>5651</v>
      </c>
      <c r="K1623" s="5">
        <v>2.0</v>
      </c>
      <c r="L1623" s="2" t="s">
        <v>248</v>
      </c>
      <c r="M1623" s="6" t="b">
        <v>1</v>
      </c>
      <c r="N1623" s="2" t="s">
        <v>268</v>
      </c>
      <c r="O1623" s="2" t="s">
        <v>263</v>
      </c>
      <c r="P1623" s="2" t="s">
        <v>49</v>
      </c>
      <c r="Q1623" s="2" t="s">
        <v>251</v>
      </c>
      <c r="R1623" s="2" t="s">
        <v>252</v>
      </c>
      <c r="S1623" s="5">
        <v>7.70650205E8</v>
      </c>
      <c r="T1623" s="7"/>
      <c r="U1623" s="2" t="s">
        <v>253</v>
      </c>
      <c r="V1623" s="2" t="s">
        <v>244</v>
      </c>
      <c r="W1623" s="2" t="s">
        <v>4654</v>
      </c>
      <c r="X1623" s="2" t="s">
        <v>5652</v>
      </c>
      <c r="Y1623" s="2" t="s">
        <v>265</v>
      </c>
    </row>
    <row r="1624">
      <c r="A1624" s="1" t="b">
        <v>0</v>
      </c>
      <c r="B1624" s="1"/>
      <c r="C1624" s="1"/>
      <c r="D1624" s="1"/>
      <c r="E1624" s="1" t="s">
        <v>244</v>
      </c>
      <c r="F1624" s="1"/>
      <c r="G1624" s="2" t="s">
        <v>245</v>
      </c>
      <c r="H1624" s="2"/>
      <c r="I1624" s="4" t="s">
        <v>5653</v>
      </c>
      <c r="J1624" s="2" t="s">
        <v>5654</v>
      </c>
      <c r="K1624" s="5">
        <v>2.0</v>
      </c>
      <c r="L1624" s="2" t="s">
        <v>248</v>
      </c>
      <c r="M1624" s="6" t="b">
        <v>1</v>
      </c>
      <c r="N1624" s="2" t="s">
        <v>268</v>
      </c>
      <c r="O1624" s="2" t="s">
        <v>263</v>
      </c>
      <c r="P1624" s="2" t="s">
        <v>49</v>
      </c>
      <c r="Q1624" s="2" t="s">
        <v>251</v>
      </c>
      <c r="R1624" s="2" t="s">
        <v>252</v>
      </c>
      <c r="S1624" s="5">
        <v>7.70658546E8</v>
      </c>
      <c r="T1624" s="3"/>
      <c r="U1624" s="2" t="s">
        <v>253</v>
      </c>
      <c r="V1624" s="2" t="s">
        <v>244</v>
      </c>
      <c r="W1624" s="2" t="s">
        <v>4654</v>
      </c>
      <c r="X1624" s="2" t="s">
        <v>5655</v>
      </c>
      <c r="Y1624" s="2" t="s">
        <v>265</v>
      </c>
    </row>
    <row r="1625">
      <c r="A1625" s="1" t="b">
        <v>0</v>
      </c>
      <c r="B1625" s="1"/>
      <c r="C1625" s="1"/>
      <c r="D1625" s="1"/>
      <c r="E1625" s="1" t="s">
        <v>244</v>
      </c>
      <c r="F1625" s="1"/>
      <c r="G1625" s="2" t="s">
        <v>245</v>
      </c>
      <c r="H1625" s="2"/>
      <c r="I1625" s="4" t="s">
        <v>5656</v>
      </c>
      <c r="J1625" s="2" t="s">
        <v>5657</v>
      </c>
      <c r="K1625" s="5">
        <v>2.0</v>
      </c>
      <c r="L1625" s="2" t="s">
        <v>248</v>
      </c>
      <c r="M1625" s="6" t="b">
        <v>1</v>
      </c>
      <c r="N1625" s="2" t="s">
        <v>268</v>
      </c>
      <c r="O1625" s="2" t="s">
        <v>263</v>
      </c>
      <c r="P1625" s="2" t="s">
        <v>49</v>
      </c>
      <c r="Q1625" s="2" t="s">
        <v>251</v>
      </c>
      <c r="R1625" s="2" t="s">
        <v>252</v>
      </c>
      <c r="S1625" s="5">
        <v>7.74420848E8</v>
      </c>
      <c r="T1625" s="3"/>
      <c r="U1625" s="2" t="s">
        <v>253</v>
      </c>
      <c r="V1625" s="2" t="s">
        <v>244</v>
      </c>
      <c r="W1625" s="2" t="s">
        <v>4654</v>
      </c>
      <c r="X1625" s="2" t="s">
        <v>5658</v>
      </c>
      <c r="Y1625" s="2" t="s">
        <v>265</v>
      </c>
    </row>
    <row r="1626">
      <c r="A1626" s="1" t="b">
        <v>0</v>
      </c>
      <c r="B1626" s="1"/>
      <c r="C1626" s="1"/>
      <c r="D1626" s="1"/>
      <c r="E1626" s="1" t="s">
        <v>244</v>
      </c>
      <c r="F1626" s="1"/>
      <c r="G1626" s="2" t="s">
        <v>245</v>
      </c>
      <c r="H1626" s="2"/>
      <c r="I1626" s="4" t="s">
        <v>5659</v>
      </c>
      <c r="J1626" s="2" t="s">
        <v>5660</v>
      </c>
      <c r="K1626" s="5">
        <v>2.0</v>
      </c>
      <c r="L1626" s="2" t="s">
        <v>248</v>
      </c>
      <c r="M1626" s="6" t="b">
        <v>1</v>
      </c>
      <c r="N1626" s="2" t="s">
        <v>268</v>
      </c>
      <c r="O1626" s="2" t="s">
        <v>263</v>
      </c>
      <c r="P1626" s="2" t="s">
        <v>49</v>
      </c>
      <c r="Q1626" s="2" t="s">
        <v>251</v>
      </c>
      <c r="R1626" s="2" t="s">
        <v>252</v>
      </c>
      <c r="S1626" s="5">
        <v>7.74421995E8</v>
      </c>
      <c r="T1626" s="3"/>
      <c r="U1626" s="2" t="s">
        <v>253</v>
      </c>
      <c r="V1626" s="2" t="s">
        <v>244</v>
      </c>
      <c r="W1626" s="2" t="s">
        <v>4654</v>
      </c>
      <c r="X1626" s="2" t="s">
        <v>5661</v>
      </c>
      <c r="Y1626" s="2" t="s">
        <v>265</v>
      </c>
    </row>
    <row r="1627">
      <c r="A1627" s="1" t="b">
        <v>0</v>
      </c>
      <c r="B1627" s="1"/>
      <c r="C1627" s="1"/>
      <c r="D1627" s="1"/>
      <c r="E1627" s="1" t="s">
        <v>244</v>
      </c>
      <c r="F1627" s="1"/>
      <c r="G1627" s="2" t="s">
        <v>245</v>
      </c>
      <c r="H1627" s="2"/>
      <c r="I1627" s="4" t="s">
        <v>5662</v>
      </c>
      <c r="J1627" s="2" t="s">
        <v>5663</v>
      </c>
      <c r="K1627" s="5">
        <v>2.0</v>
      </c>
      <c r="L1627" s="2" t="s">
        <v>248</v>
      </c>
      <c r="M1627" s="6" t="b">
        <v>1</v>
      </c>
      <c r="N1627" s="2" t="s">
        <v>268</v>
      </c>
      <c r="O1627" s="2" t="s">
        <v>263</v>
      </c>
      <c r="P1627" s="2" t="s">
        <v>49</v>
      </c>
      <c r="Q1627" s="2" t="s">
        <v>251</v>
      </c>
      <c r="R1627" s="2" t="s">
        <v>252</v>
      </c>
      <c r="S1627" s="5">
        <v>7.74423903E8</v>
      </c>
      <c r="T1627" s="3"/>
      <c r="U1627" s="2" t="s">
        <v>253</v>
      </c>
      <c r="V1627" s="2" t="s">
        <v>244</v>
      </c>
      <c r="W1627" s="2" t="s">
        <v>4654</v>
      </c>
      <c r="X1627" s="2" t="s">
        <v>5664</v>
      </c>
      <c r="Y1627" s="2" t="s">
        <v>265</v>
      </c>
    </row>
    <row r="1628">
      <c r="A1628" s="1" t="b">
        <v>0</v>
      </c>
      <c r="B1628" s="1"/>
      <c r="C1628" s="1"/>
      <c r="D1628" s="1"/>
      <c r="E1628" s="1" t="s">
        <v>244</v>
      </c>
      <c r="F1628" s="1"/>
      <c r="G1628" s="2" t="s">
        <v>245</v>
      </c>
      <c r="H1628" s="2"/>
      <c r="I1628" s="4" t="s">
        <v>5665</v>
      </c>
      <c r="J1628" s="2" t="s">
        <v>5666</v>
      </c>
      <c r="K1628" s="5">
        <v>2.0</v>
      </c>
      <c r="L1628" s="2" t="s">
        <v>248</v>
      </c>
      <c r="M1628" s="6" t="b">
        <v>1</v>
      </c>
      <c r="N1628" s="2" t="s">
        <v>268</v>
      </c>
      <c r="O1628" s="2" t="s">
        <v>263</v>
      </c>
      <c r="P1628" s="2" t="s">
        <v>49</v>
      </c>
      <c r="Q1628" s="2" t="s">
        <v>251</v>
      </c>
      <c r="R1628" s="2" t="s">
        <v>252</v>
      </c>
      <c r="S1628" s="5">
        <v>7.74620186E8</v>
      </c>
      <c r="T1628" s="3"/>
      <c r="U1628" s="2" t="s">
        <v>253</v>
      </c>
      <c r="V1628" s="2" t="s">
        <v>244</v>
      </c>
      <c r="W1628" s="2" t="s">
        <v>4654</v>
      </c>
      <c r="X1628" s="2" t="s">
        <v>5667</v>
      </c>
      <c r="Y1628" s="2" t="s">
        <v>265</v>
      </c>
    </row>
    <row r="1629">
      <c r="A1629" s="1" t="b">
        <v>0</v>
      </c>
      <c r="B1629" s="1"/>
      <c r="C1629" s="1"/>
      <c r="D1629" s="1"/>
      <c r="E1629" s="1" t="s">
        <v>244</v>
      </c>
      <c r="F1629" s="1"/>
      <c r="G1629" s="2" t="s">
        <v>245</v>
      </c>
      <c r="H1629" s="2"/>
      <c r="I1629" s="4" t="s">
        <v>5668</v>
      </c>
      <c r="J1629" s="2" t="s">
        <v>5669</v>
      </c>
      <c r="K1629" s="5">
        <v>2.0</v>
      </c>
      <c r="L1629" s="2" t="s">
        <v>248</v>
      </c>
      <c r="M1629" s="6" t="b">
        <v>1</v>
      </c>
      <c r="N1629" s="2" t="s">
        <v>268</v>
      </c>
      <c r="O1629" s="2" t="s">
        <v>263</v>
      </c>
      <c r="P1629" s="2" t="s">
        <v>49</v>
      </c>
      <c r="Q1629" s="2" t="s">
        <v>251</v>
      </c>
      <c r="R1629" s="2" t="s">
        <v>252</v>
      </c>
      <c r="S1629" s="5">
        <v>7.83585601E8</v>
      </c>
      <c r="T1629" s="3"/>
      <c r="U1629" s="2" t="s">
        <v>253</v>
      </c>
      <c r="V1629" s="2" t="s">
        <v>244</v>
      </c>
      <c r="W1629" s="2" t="s">
        <v>4654</v>
      </c>
      <c r="X1629" s="2" t="s">
        <v>5670</v>
      </c>
      <c r="Y1629" s="2" t="s">
        <v>265</v>
      </c>
    </row>
    <row r="1630">
      <c r="A1630" s="1" t="b">
        <v>0</v>
      </c>
      <c r="B1630" s="1"/>
      <c r="C1630" s="1"/>
      <c r="D1630" s="1"/>
      <c r="E1630" s="1" t="s">
        <v>244</v>
      </c>
      <c r="F1630" s="1"/>
      <c r="G1630" s="2" t="s">
        <v>245</v>
      </c>
      <c r="H1630" s="2"/>
      <c r="I1630" s="4" t="s">
        <v>5671</v>
      </c>
      <c r="J1630" s="2" t="s">
        <v>5672</v>
      </c>
      <c r="K1630" s="5">
        <v>2.0</v>
      </c>
      <c r="L1630" s="2" t="s">
        <v>248</v>
      </c>
      <c r="M1630" s="6" t="b">
        <v>1</v>
      </c>
      <c r="N1630" s="2" t="s">
        <v>268</v>
      </c>
      <c r="O1630" s="2" t="s">
        <v>263</v>
      </c>
      <c r="P1630" s="2" t="s">
        <v>49</v>
      </c>
      <c r="Q1630" s="2" t="s">
        <v>251</v>
      </c>
      <c r="R1630" s="2" t="s">
        <v>252</v>
      </c>
      <c r="S1630" s="5">
        <v>7.83585742E8</v>
      </c>
      <c r="T1630" s="3"/>
      <c r="U1630" s="2" t="s">
        <v>253</v>
      </c>
      <c r="V1630" s="2" t="s">
        <v>244</v>
      </c>
      <c r="W1630" s="2" t="s">
        <v>4654</v>
      </c>
      <c r="X1630" s="2" t="s">
        <v>5673</v>
      </c>
      <c r="Y1630" s="2" t="s">
        <v>265</v>
      </c>
    </row>
    <row r="1631">
      <c r="A1631" s="1" t="b">
        <v>0</v>
      </c>
      <c r="B1631" s="1"/>
      <c r="C1631" s="1"/>
      <c r="D1631" s="1"/>
      <c r="E1631" s="1" t="s">
        <v>244</v>
      </c>
      <c r="F1631" s="1"/>
      <c r="G1631" s="2" t="s">
        <v>245</v>
      </c>
      <c r="H1631" s="2"/>
      <c r="I1631" s="4" t="s">
        <v>5674</v>
      </c>
      <c r="J1631" s="2" t="s">
        <v>5675</v>
      </c>
      <c r="K1631" s="5">
        <v>2.0</v>
      </c>
      <c r="L1631" s="2" t="s">
        <v>248</v>
      </c>
      <c r="M1631" s="6" t="b">
        <v>1</v>
      </c>
      <c r="N1631" s="2" t="s">
        <v>268</v>
      </c>
      <c r="O1631" s="2" t="s">
        <v>263</v>
      </c>
      <c r="P1631" s="2" t="s">
        <v>49</v>
      </c>
      <c r="Q1631" s="2" t="s">
        <v>251</v>
      </c>
      <c r="R1631" s="2" t="s">
        <v>252</v>
      </c>
      <c r="S1631" s="5">
        <v>7.83615441E8</v>
      </c>
      <c r="T1631" s="3"/>
      <c r="U1631" s="2" t="s">
        <v>253</v>
      </c>
      <c r="V1631" s="2" t="s">
        <v>244</v>
      </c>
      <c r="W1631" s="2" t="s">
        <v>4654</v>
      </c>
      <c r="X1631" s="2" t="s">
        <v>5676</v>
      </c>
      <c r="Y1631" s="2" t="s">
        <v>265</v>
      </c>
    </row>
    <row r="1632">
      <c r="A1632" s="1" t="b">
        <v>0</v>
      </c>
      <c r="B1632" s="1"/>
      <c r="C1632" s="1"/>
      <c r="D1632" s="1"/>
      <c r="E1632" s="1" t="s">
        <v>244</v>
      </c>
      <c r="F1632" s="1"/>
      <c r="G1632" s="2" t="s">
        <v>245</v>
      </c>
      <c r="H1632" s="2"/>
      <c r="I1632" s="4" t="s">
        <v>5677</v>
      </c>
      <c r="J1632" s="2" t="s">
        <v>5678</v>
      </c>
      <c r="K1632" s="5">
        <v>2.0</v>
      </c>
      <c r="L1632" s="2" t="s">
        <v>248</v>
      </c>
      <c r="M1632" s="6" t="b">
        <v>1</v>
      </c>
      <c r="N1632" s="2" t="s">
        <v>268</v>
      </c>
      <c r="O1632" s="2" t="s">
        <v>263</v>
      </c>
      <c r="P1632" s="2" t="s">
        <v>49</v>
      </c>
      <c r="Q1632" s="2" t="s">
        <v>251</v>
      </c>
      <c r="R1632" s="2" t="s">
        <v>252</v>
      </c>
      <c r="S1632" s="5">
        <v>7.83622479E8</v>
      </c>
      <c r="T1632" s="3"/>
      <c r="U1632" s="2" t="s">
        <v>253</v>
      </c>
      <c r="V1632" s="2" t="s">
        <v>244</v>
      </c>
      <c r="W1632" s="2" t="s">
        <v>4654</v>
      </c>
      <c r="X1632" s="2" t="s">
        <v>5679</v>
      </c>
      <c r="Y1632" s="2" t="s">
        <v>265</v>
      </c>
    </row>
    <row r="1633">
      <c r="A1633" s="1" t="b">
        <v>0</v>
      </c>
      <c r="B1633" s="1"/>
      <c r="C1633" s="1"/>
      <c r="D1633" s="1"/>
      <c r="E1633" s="1" t="s">
        <v>244</v>
      </c>
      <c r="F1633" s="1"/>
      <c r="G1633" s="2" t="s">
        <v>245</v>
      </c>
      <c r="H1633" s="2"/>
      <c r="I1633" s="4" t="s">
        <v>5680</v>
      </c>
      <c r="J1633" s="2" t="s">
        <v>5681</v>
      </c>
      <c r="K1633" s="5">
        <v>2.0</v>
      </c>
      <c r="L1633" s="2" t="s">
        <v>248</v>
      </c>
      <c r="M1633" s="6" t="b">
        <v>1</v>
      </c>
      <c r="N1633" s="2" t="s">
        <v>268</v>
      </c>
      <c r="O1633" s="2" t="s">
        <v>263</v>
      </c>
      <c r="P1633" s="2" t="s">
        <v>49</v>
      </c>
      <c r="Q1633" s="2" t="s">
        <v>251</v>
      </c>
      <c r="R1633" s="2" t="s">
        <v>252</v>
      </c>
      <c r="S1633" s="5">
        <v>7.83624438E8</v>
      </c>
      <c r="T1633" s="3"/>
      <c r="U1633" s="2" t="s">
        <v>253</v>
      </c>
      <c r="V1633" s="2" t="s">
        <v>244</v>
      </c>
      <c r="W1633" s="2" t="s">
        <v>4654</v>
      </c>
      <c r="X1633" s="2" t="s">
        <v>5682</v>
      </c>
      <c r="Y1633" s="2" t="s">
        <v>265</v>
      </c>
    </row>
    <row r="1634">
      <c r="A1634" s="1" t="b">
        <v>0</v>
      </c>
      <c r="B1634" s="1"/>
      <c r="C1634" s="1"/>
      <c r="D1634" s="1"/>
      <c r="E1634" s="1" t="s">
        <v>244</v>
      </c>
      <c r="F1634" s="1"/>
      <c r="G1634" s="2" t="s">
        <v>245</v>
      </c>
      <c r="H1634" s="2"/>
      <c r="I1634" s="4" t="s">
        <v>5683</v>
      </c>
      <c r="J1634" s="2" t="s">
        <v>5684</v>
      </c>
      <c r="K1634" s="5">
        <v>2.0</v>
      </c>
      <c r="L1634" s="2" t="s">
        <v>248</v>
      </c>
      <c r="M1634" s="6" t="b">
        <v>1</v>
      </c>
      <c r="N1634" s="2" t="s">
        <v>268</v>
      </c>
      <c r="O1634" s="2" t="s">
        <v>263</v>
      </c>
      <c r="P1634" s="2" t="s">
        <v>49</v>
      </c>
      <c r="Q1634" s="2" t="s">
        <v>251</v>
      </c>
      <c r="R1634" s="2" t="s">
        <v>252</v>
      </c>
      <c r="S1634" s="5">
        <v>7.83629881E8</v>
      </c>
      <c r="T1634" s="3"/>
      <c r="U1634" s="2" t="s">
        <v>253</v>
      </c>
      <c r="V1634" s="2" t="s">
        <v>244</v>
      </c>
      <c r="W1634" s="2" t="s">
        <v>4654</v>
      </c>
      <c r="X1634" s="2" t="s">
        <v>5685</v>
      </c>
      <c r="Y1634" s="2" t="s">
        <v>265</v>
      </c>
    </row>
    <row r="1635">
      <c r="A1635" s="1" t="b">
        <v>0</v>
      </c>
      <c r="B1635" s="1"/>
      <c r="C1635" s="1"/>
      <c r="D1635" s="1"/>
      <c r="E1635" s="1" t="s">
        <v>244</v>
      </c>
      <c r="F1635" s="1"/>
      <c r="G1635" s="2" t="s">
        <v>245</v>
      </c>
      <c r="H1635" s="2"/>
      <c r="I1635" s="4" t="s">
        <v>5686</v>
      </c>
      <c r="J1635" s="2" t="s">
        <v>5687</v>
      </c>
      <c r="K1635" s="5">
        <v>2.0</v>
      </c>
      <c r="L1635" s="2" t="s">
        <v>248</v>
      </c>
      <c r="M1635" s="6" t="b">
        <v>1</v>
      </c>
      <c r="N1635" s="2" t="s">
        <v>268</v>
      </c>
      <c r="O1635" s="2" t="s">
        <v>263</v>
      </c>
      <c r="P1635" s="2" t="s">
        <v>49</v>
      </c>
      <c r="Q1635" s="2" t="s">
        <v>251</v>
      </c>
      <c r="R1635" s="2" t="s">
        <v>252</v>
      </c>
      <c r="S1635" s="5">
        <v>7.83698501E8</v>
      </c>
      <c r="T1635" s="3"/>
      <c r="U1635" s="2" t="s">
        <v>253</v>
      </c>
      <c r="V1635" s="2" t="s">
        <v>244</v>
      </c>
      <c r="W1635" s="2" t="s">
        <v>4654</v>
      </c>
      <c r="X1635" s="2" t="s">
        <v>5688</v>
      </c>
      <c r="Y1635" s="2" t="s">
        <v>265</v>
      </c>
    </row>
    <row r="1636">
      <c r="A1636" s="1" t="b">
        <v>0</v>
      </c>
      <c r="B1636" s="1"/>
      <c r="C1636" s="1"/>
      <c r="D1636" s="1"/>
      <c r="E1636" s="1" t="s">
        <v>244</v>
      </c>
      <c r="F1636" s="1"/>
      <c r="G1636" s="2" t="s">
        <v>245</v>
      </c>
      <c r="H1636" s="2"/>
      <c r="I1636" s="4" t="s">
        <v>5689</v>
      </c>
      <c r="J1636" s="2" t="s">
        <v>5690</v>
      </c>
      <c r="K1636" s="5">
        <v>2.0</v>
      </c>
      <c r="L1636" s="2" t="s">
        <v>248</v>
      </c>
      <c r="M1636" s="6" t="b">
        <v>1</v>
      </c>
      <c r="N1636" s="2" t="s">
        <v>268</v>
      </c>
      <c r="O1636" s="2" t="s">
        <v>263</v>
      </c>
      <c r="P1636" s="2" t="s">
        <v>49</v>
      </c>
      <c r="Q1636" s="2" t="s">
        <v>251</v>
      </c>
      <c r="R1636" s="2" t="s">
        <v>252</v>
      </c>
      <c r="S1636" s="5">
        <v>7.85378321E8</v>
      </c>
      <c r="T1636" s="3"/>
      <c r="U1636" s="2" t="s">
        <v>253</v>
      </c>
      <c r="V1636" s="2" t="s">
        <v>244</v>
      </c>
      <c r="W1636" s="2" t="s">
        <v>4654</v>
      </c>
      <c r="X1636" s="2" t="s">
        <v>5691</v>
      </c>
      <c r="Y1636" s="2" t="s">
        <v>265</v>
      </c>
    </row>
    <row r="1637">
      <c r="A1637" s="1" t="b">
        <v>0</v>
      </c>
      <c r="B1637" s="1"/>
      <c r="C1637" s="1"/>
      <c r="D1637" s="1"/>
      <c r="E1637" s="1" t="s">
        <v>244</v>
      </c>
      <c r="F1637" s="1"/>
      <c r="G1637" s="2" t="s">
        <v>245</v>
      </c>
      <c r="H1637" s="2"/>
      <c r="I1637" s="4" t="s">
        <v>5692</v>
      </c>
      <c r="J1637" s="2" t="s">
        <v>5693</v>
      </c>
      <c r="K1637" s="5">
        <v>2.0</v>
      </c>
      <c r="L1637" s="2" t="s">
        <v>248</v>
      </c>
      <c r="M1637" s="6" t="b">
        <v>1</v>
      </c>
      <c r="N1637" s="2" t="s">
        <v>268</v>
      </c>
      <c r="O1637" s="2" t="s">
        <v>263</v>
      </c>
      <c r="P1637" s="2" t="s">
        <v>49</v>
      </c>
      <c r="Q1637" s="2" t="s">
        <v>251</v>
      </c>
      <c r="R1637" s="2" t="s">
        <v>252</v>
      </c>
      <c r="S1637" s="5">
        <v>7.85379684E8</v>
      </c>
      <c r="T1637" s="3"/>
      <c r="U1637" s="2" t="s">
        <v>253</v>
      </c>
      <c r="V1637" s="2" t="s">
        <v>244</v>
      </c>
      <c r="W1637" s="2" t="s">
        <v>4654</v>
      </c>
      <c r="X1637" s="2" t="s">
        <v>5694</v>
      </c>
      <c r="Y1637" s="2" t="s">
        <v>265</v>
      </c>
    </row>
    <row r="1638">
      <c r="A1638" s="1" t="b">
        <v>0</v>
      </c>
      <c r="B1638" s="1"/>
      <c r="C1638" s="1"/>
      <c r="D1638" s="1"/>
      <c r="E1638" s="1" t="s">
        <v>244</v>
      </c>
      <c r="F1638" s="1"/>
      <c r="G1638" s="2" t="s">
        <v>245</v>
      </c>
      <c r="H1638" s="2"/>
      <c r="I1638" s="4" t="s">
        <v>5695</v>
      </c>
      <c r="J1638" s="2" t="s">
        <v>5696</v>
      </c>
      <c r="K1638" s="5">
        <v>2.0</v>
      </c>
      <c r="L1638" s="2" t="s">
        <v>248</v>
      </c>
      <c r="M1638" s="6" t="b">
        <v>1</v>
      </c>
      <c r="N1638" s="2" t="s">
        <v>268</v>
      </c>
      <c r="O1638" s="2" t="s">
        <v>263</v>
      </c>
      <c r="P1638" s="2" t="s">
        <v>49</v>
      </c>
      <c r="Q1638" s="2" t="s">
        <v>251</v>
      </c>
      <c r="R1638" s="2" t="s">
        <v>252</v>
      </c>
      <c r="S1638" s="5">
        <v>7.86447528E8</v>
      </c>
      <c r="T1638" s="3"/>
      <c r="U1638" s="2" t="s">
        <v>253</v>
      </c>
      <c r="V1638" s="2" t="s">
        <v>244</v>
      </c>
      <c r="W1638" s="2" t="s">
        <v>4654</v>
      </c>
      <c r="X1638" s="2" t="s">
        <v>5697</v>
      </c>
      <c r="Y1638" s="2" t="s">
        <v>265</v>
      </c>
    </row>
    <row r="1639">
      <c r="A1639" s="1" t="b">
        <v>0</v>
      </c>
      <c r="B1639" s="1"/>
      <c r="C1639" s="1"/>
      <c r="D1639" s="1"/>
      <c r="E1639" s="1" t="s">
        <v>244</v>
      </c>
      <c r="F1639" s="1"/>
      <c r="G1639" s="2" t="s">
        <v>245</v>
      </c>
      <c r="H1639" s="2"/>
      <c r="I1639" s="4" t="s">
        <v>5698</v>
      </c>
      <c r="J1639" s="2" t="s">
        <v>5699</v>
      </c>
      <c r="K1639" s="5">
        <v>2.0</v>
      </c>
      <c r="L1639" s="2" t="s">
        <v>248</v>
      </c>
      <c r="M1639" s="6" t="b">
        <v>1</v>
      </c>
      <c r="N1639" s="2" t="s">
        <v>268</v>
      </c>
      <c r="O1639" s="2" t="s">
        <v>263</v>
      </c>
      <c r="P1639" s="2" t="s">
        <v>49</v>
      </c>
      <c r="Q1639" s="2" t="s">
        <v>251</v>
      </c>
      <c r="R1639" s="2" t="s">
        <v>252</v>
      </c>
      <c r="S1639" s="5">
        <v>7.86464137E8</v>
      </c>
      <c r="T1639" s="3"/>
      <c r="U1639" s="2" t="s">
        <v>253</v>
      </c>
      <c r="V1639" s="2" t="s">
        <v>244</v>
      </c>
      <c r="W1639" s="2" t="s">
        <v>4654</v>
      </c>
      <c r="X1639" s="2" t="s">
        <v>5700</v>
      </c>
      <c r="Y1639" s="2" t="s">
        <v>265</v>
      </c>
    </row>
    <row r="1640">
      <c r="A1640" s="1" t="b">
        <v>0</v>
      </c>
      <c r="B1640" s="1"/>
      <c r="C1640" s="1"/>
      <c r="D1640" s="1"/>
      <c r="E1640" s="1" t="s">
        <v>244</v>
      </c>
      <c r="F1640" s="1"/>
      <c r="G1640" s="2" t="s">
        <v>245</v>
      </c>
      <c r="H1640" s="2"/>
      <c r="I1640" s="4" t="s">
        <v>5701</v>
      </c>
      <c r="J1640" s="2" t="s">
        <v>5702</v>
      </c>
      <c r="K1640" s="5">
        <v>2.0</v>
      </c>
      <c r="L1640" s="2" t="s">
        <v>248</v>
      </c>
      <c r="M1640" s="6" t="b">
        <v>1</v>
      </c>
      <c r="N1640" s="2" t="s">
        <v>268</v>
      </c>
      <c r="O1640" s="2" t="s">
        <v>263</v>
      </c>
      <c r="P1640" s="2" t="s">
        <v>49</v>
      </c>
      <c r="Q1640" s="2" t="s">
        <v>251</v>
      </c>
      <c r="R1640" s="2" t="s">
        <v>252</v>
      </c>
      <c r="S1640" s="5">
        <v>7.86472956E8</v>
      </c>
      <c r="T1640" s="3"/>
      <c r="U1640" s="2" t="s">
        <v>253</v>
      </c>
      <c r="V1640" s="2" t="s">
        <v>244</v>
      </c>
      <c r="W1640" s="2" t="s">
        <v>4654</v>
      </c>
      <c r="X1640" s="2" t="s">
        <v>5703</v>
      </c>
      <c r="Y1640" s="2" t="s">
        <v>265</v>
      </c>
    </row>
    <row r="1641">
      <c r="A1641" s="1" t="b">
        <v>0</v>
      </c>
      <c r="B1641" s="1"/>
      <c r="C1641" s="1"/>
      <c r="D1641" s="1"/>
      <c r="E1641" s="1" t="s">
        <v>244</v>
      </c>
      <c r="F1641" s="1"/>
      <c r="G1641" s="2" t="s">
        <v>245</v>
      </c>
      <c r="H1641" s="2"/>
      <c r="I1641" s="4" t="s">
        <v>5704</v>
      </c>
      <c r="J1641" s="2" t="s">
        <v>5705</v>
      </c>
      <c r="K1641" s="5">
        <v>2.0</v>
      </c>
      <c r="L1641" s="2" t="s">
        <v>248</v>
      </c>
      <c r="M1641" s="6" t="b">
        <v>1</v>
      </c>
      <c r="N1641" s="2" t="s">
        <v>268</v>
      </c>
      <c r="O1641" s="2" t="s">
        <v>263</v>
      </c>
      <c r="P1641" s="2" t="s">
        <v>49</v>
      </c>
      <c r="Q1641" s="2" t="s">
        <v>251</v>
      </c>
      <c r="R1641" s="2" t="s">
        <v>252</v>
      </c>
      <c r="S1641" s="5">
        <v>7.86484903E8</v>
      </c>
      <c r="T1641" s="3"/>
      <c r="U1641" s="2" t="s">
        <v>253</v>
      </c>
      <c r="V1641" s="2" t="s">
        <v>244</v>
      </c>
      <c r="W1641" s="2" t="s">
        <v>4654</v>
      </c>
      <c r="X1641" s="2" t="s">
        <v>5706</v>
      </c>
      <c r="Y1641" s="2" t="s">
        <v>265</v>
      </c>
    </row>
    <row r="1642">
      <c r="A1642" s="1" t="b">
        <v>0</v>
      </c>
      <c r="B1642" s="1"/>
      <c r="C1642" s="1"/>
      <c r="D1642" s="1"/>
      <c r="E1642" s="1" t="s">
        <v>244</v>
      </c>
      <c r="F1642" s="1"/>
      <c r="G1642" s="2" t="s">
        <v>245</v>
      </c>
      <c r="H1642" s="2"/>
      <c r="I1642" s="4" t="s">
        <v>5707</v>
      </c>
      <c r="J1642" s="2" t="s">
        <v>5708</v>
      </c>
      <c r="K1642" s="5">
        <v>2.0</v>
      </c>
      <c r="L1642" s="2" t="s">
        <v>248</v>
      </c>
      <c r="M1642" s="6" t="b">
        <v>1</v>
      </c>
      <c r="N1642" s="2" t="s">
        <v>268</v>
      </c>
      <c r="O1642" s="2" t="s">
        <v>263</v>
      </c>
      <c r="P1642" s="2" t="s">
        <v>49</v>
      </c>
      <c r="Q1642" s="2" t="s">
        <v>251</v>
      </c>
      <c r="R1642" s="2" t="s">
        <v>252</v>
      </c>
      <c r="S1642" s="5">
        <v>7.86497332E8</v>
      </c>
      <c r="T1642" s="3"/>
      <c r="U1642" s="2" t="s">
        <v>253</v>
      </c>
      <c r="V1642" s="2" t="s">
        <v>244</v>
      </c>
      <c r="W1642" s="2" t="s">
        <v>4654</v>
      </c>
      <c r="X1642" s="2" t="s">
        <v>5709</v>
      </c>
      <c r="Y1642" s="2" t="s">
        <v>265</v>
      </c>
    </row>
    <row r="1643">
      <c r="A1643" s="1" t="b">
        <v>0</v>
      </c>
      <c r="B1643" s="1"/>
      <c r="C1643" s="1"/>
      <c r="D1643" s="1"/>
      <c r="E1643" s="1" t="s">
        <v>244</v>
      </c>
      <c r="F1643" s="1"/>
      <c r="G1643" s="2" t="s">
        <v>245</v>
      </c>
      <c r="H1643" s="2"/>
      <c r="I1643" s="4" t="s">
        <v>5710</v>
      </c>
      <c r="J1643" s="2" t="s">
        <v>5711</v>
      </c>
      <c r="K1643" s="5">
        <v>2.0</v>
      </c>
      <c r="L1643" s="2" t="s">
        <v>248</v>
      </c>
      <c r="M1643" s="6" t="b">
        <v>1</v>
      </c>
      <c r="N1643" s="2" t="s">
        <v>268</v>
      </c>
      <c r="O1643" s="2" t="s">
        <v>263</v>
      </c>
      <c r="P1643" s="2" t="s">
        <v>49</v>
      </c>
      <c r="Q1643" s="2" t="s">
        <v>251</v>
      </c>
      <c r="R1643" s="2" t="s">
        <v>252</v>
      </c>
      <c r="S1643" s="5">
        <v>7.86497938E8</v>
      </c>
      <c r="T1643" s="7"/>
      <c r="U1643" s="2" t="s">
        <v>253</v>
      </c>
      <c r="V1643" s="2" t="s">
        <v>244</v>
      </c>
      <c r="W1643" s="2" t="s">
        <v>4654</v>
      </c>
      <c r="X1643" s="2" t="s">
        <v>5712</v>
      </c>
      <c r="Y1643" s="2" t="s">
        <v>265</v>
      </c>
    </row>
    <row r="1644">
      <c r="A1644" s="1" t="b">
        <v>0</v>
      </c>
      <c r="B1644" s="1"/>
      <c r="C1644" s="1"/>
      <c r="D1644" s="1"/>
      <c r="E1644" s="1" t="s">
        <v>244</v>
      </c>
      <c r="F1644" s="1"/>
      <c r="G1644" s="2" t="s">
        <v>245</v>
      </c>
      <c r="H1644" s="2"/>
      <c r="I1644" s="4" t="s">
        <v>5713</v>
      </c>
      <c r="J1644" s="2" t="s">
        <v>5714</v>
      </c>
      <c r="K1644" s="5">
        <v>2.0</v>
      </c>
      <c r="L1644" s="2" t="s">
        <v>248</v>
      </c>
      <c r="M1644" s="6" t="b">
        <v>1</v>
      </c>
      <c r="N1644" s="2" t="s">
        <v>268</v>
      </c>
      <c r="O1644" s="2" t="s">
        <v>263</v>
      </c>
      <c r="P1644" s="2" t="s">
        <v>49</v>
      </c>
      <c r="Q1644" s="2" t="s">
        <v>251</v>
      </c>
      <c r="R1644" s="2" t="s">
        <v>252</v>
      </c>
      <c r="S1644" s="5">
        <v>7.86508373E8</v>
      </c>
      <c r="T1644" s="7"/>
      <c r="U1644" s="2" t="s">
        <v>253</v>
      </c>
      <c r="V1644" s="2" t="s">
        <v>244</v>
      </c>
      <c r="W1644" s="2" t="s">
        <v>4654</v>
      </c>
      <c r="X1644" s="2" t="s">
        <v>5715</v>
      </c>
      <c r="Y1644" s="2" t="s">
        <v>265</v>
      </c>
    </row>
    <row r="1645">
      <c r="A1645" s="1" t="b">
        <v>0</v>
      </c>
      <c r="B1645" s="1"/>
      <c r="C1645" s="1"/>
      <c r="D1645" s="1"/>
      <c r="E1645" s="1" t="s">
        <v>244</v>
      </c>
      <c r="F1645" s="1"/>
      <c r="G1645" s="2" t="s">
        <v>245</v>
      </c>
      <c r="H1645" s="2"/>
      <c r="I1645" s="4" t="s">
        <v>5716</v>
      </c>
      <c r="J1645" s="2" t="s">
        <v>5717</v>
      </c>
      <c r="K1645" s="5">
        <v>2.0</v>
      </c>
      <c r="L1645" s="2" t="s">
        <v>248</v>
      </c>
      <c r="M1645" s="6" t="b">
        <v>1</v>
      </c>
      <c r="N1645" s="2" t="s">
        <v>268</v>
      </c>
      <c r="O1645" s="2" t="s">
        <v>263</v>
      </c>
      <c r="P1645" s="2" t="s">
        <v>49</v>
      </c>
      <c r="Q1645" s="2" t="s">
        <v>251</v>
      </c>
      <c r="R1645" s="2" t="s">
        <v>252</v>
      </c>
      <c r="S1645" s="5">
        <v>7.87239157E8</v>
      </c>
      <c r="T1645" s="7"/>
      <c r="U1645" s="2" t="s">
        <v>253</v>
      </c>
      <c r="V1645" s="2" t="s">
        <v>244</v>
      </c>
      <c r="W1645" s="2" t="s">
        <v>4654</v>
      </c>
      <c r="X1645" s="2" t="s">
        <v>5718</v>
      </c>
      <c r="Y1645" s="2" t="s">
        <v>265</v>
      </c>
    </row>
    <row r="1646">
      <c r="A1646" s="1" t="b">
        <v>0</v>
      </c>
      <c r="B1646" s="1"/>
      <c r="C1646" s="1"/>
      <c r="D1646" s="1"/>
      <c r="E1646" s="1" t="s">
        <v>244</v>
      </c>
      <c r="F1646" s="1"/>
      <c r="G1646" s="2" t="s">
        <v>245</v>
      </c>
      <c r="H1646" s="2"/>
      <c r="I1646" s="4" t="s">
        <v>5719</v>
      </c>
      <c r="J1646" s="2" t="s">
        <v>5720</v>
      </c>
      <c r="K1646" s="5">
        <v>2.0</v>
      </c>
      <c r="L1646" s="2" t="s">
        <v>248</v>
      </c>
      <c r="M1646" s="6" t="b">
        <v>1</v>
      </c>
      <c r="N1646" s="2" t="s">
        <v>268</v>
      </c>
      <c r="O1646" s="2" t="s">
        <v>263</v>
      </c>
      <c r="P1646" s="2" t="s">
        <v>49</v>
      </c>
      <c r="Q1646" s="2" t="s">
        <v>251</v>
      </c>
      <c r="R1646" s="2" t="s">
        <v>252</v>
      </c>
      <c r="S1646" s="5">
        <v>7.93395012E8</v>
      </c>
      <c r="T1646" s="7"/>
      <c r="U1646" s="2" t="s">
        <v>253</v>
      </c>
      <c r="V1646" s="2" t="s">
        <v>244</v>
      </c>
      <c r="W1646" s="2" t="s">
        <v>4654</v>
      </c>
      <c r="X1646" s="2" t="s">
        <v>5721</v>
      </c>
      <c r="Y1646" s="2" t="s">
        <v>265</v>
      </c>
    </row>
    <row r="1647">
      <c r="A1647" s="1" t="b">
        <v>0</v>
      </c>
      <c r="B1647" s="1"/>
      <c r="C1647" s="1"/>
      <c r="D1647" s="1"/>
      <c r="E1647" s="1" t="s">
        <v>244</v>
      </c>
      <c r="F1647" s="1"/>
      <c r="G1647" s="2" t="s">
        <v>245</v>
      </c>
      <c r="H1647" s="2"/>
      <c r="I1647" s="4" t="s">
        <v>5722</v>
      </c>
      <c r="J1647" s="2" t="s">
        <v>5723</v>
      </c>
      <c r="K1647" s="5">
        <v>2.0</v>
      </c>
      <c r="L1647" s="2" t="s">
        <v>248</v>
      </c>
      <c r="M1647" s="6" t="b">
        <v>1</v>
      </c>
      <c r="N1647" s="2" t="s">
        <v>268</v>
      </c>
      <c r="O1647" s="2" t="s">
        <v>263</v>
      </c>
      <c r="P1647" s="2" t="s">
        <v>49</v>
      </c>
      <c r="Q1647" s="2" t="s">
        <v>251</v>
      </c>
      <c r="R1647" s="2" t="s">
        <v>252</v>
      </c>
      <c r="S1647" s="5">
        <v>7.93406223E8</v>
      </c>
      <c r="T1647" s="7"/>
      <c r="U1647" s="2" t="s">
        <v>253</v>
      </c>
      <c r="V1647" s="2" t="s">
        <v>244</v>
      </c>
      <c r="W1647" s="2" t="s">
        <v>4654</v>
      </c>
      <c r="X1647" s="2" t="s">
        <v>5724</v>
      </c>
      <c r="Y1647" s="2" t="s">
        <v>265</v>
      </c>
    </row>
    <row r="1648">
      <c r="A1648" s="1" t="b">
        <v>0</v>
      </c>
      <c r="B1648" s="1"/>
      <c r="C1648" s="1"/>
      <c r="D1648" s="1"/>
      <c r="E1648" s="1" t="s">
        <v>244</v>
      </c>
      <c r="F1648" s="1"/>
      <c r="G1648" s="2" t="s">
        <v>245</v>
      </c>
      <c r="H1648" s="2"/>
      <c r="I1648" s="4" t="s">
        <v>5725</v>
      </c>
      <c r="J1648" s="2" t="s">
        <v>5726</v>
      </c>
      <c r="K1648" s="5">
        <v>2.0</v>
      </c>
      <c r="L1648" s="2" t="s">
        <v>248</v>
      </c>
      <c r="M1648" s="6" t="b">
        <v>1</v>
      </c>
      <c r="N1648" s="2" t="s">
        <v>268</v>
      </c>
      <c r="O1648" s="2" t="s">
        <v>263</v>
      </c>
      <c r="P1648" s="2" t="s">
        <v>49</v>
      </c>
      <c r="Q1648" s="2" t="s">
        <v>251</v>
      </c>
      <c r="R1648" s="2" t="s">
        <v>252</v>
      </c>
      <c r="S1648" s="5">
        <v>7.93439698E8</v>
      </c>
      <c r="T1648" s="7"/>
      <c r="U1648" s="2" t="s">
        <v>253</v>
      </c>
      <c r="V1648" s="2" t="s">
        <v>244</v>
      </c>
      <c r="W1648" s="2" t="s">
        <v>4654</v>
      </c>
      <c r="X1648" s="2" t="s">
        <v>5727</v>
      </c>
      <c r="Y1648" s="2" t="s">
        <v>265</v>
      </c>
    </row>
    <row r="1649">
      <c r="A1649" s="1" t="b">
        <v>0</v>
      </c>
      <c r="B1649" s="1"/>
      <c r="C1649" s="1"/>
      <c r="D1649" s="1"/>
      <c r="E1649" s="1" t="s">
        <v>244</v>
      </c>
      <c r="F1649" s="1"/>
      <c r="G1649" s="2" t="s">
        <v>245</v>
      </c>
      <c r="H1649" s="2"/>
      <c r="I1649" s="4" t="s">
        <v>5728</v>
      </c>
      <c r="J1649" s="2" t="s">
        <v>5729</v>
      </c>
      <c r="K1649" s="5">
        <v>2.0</v>
      </c>
      <c r="L1649" s="2" t="s">
        <v>248</v>
      </c>
      <c r="M1649" s="6" t="b">
        <v>1</v>
      </c>
      <c r="N1649" s="2" t="s">
        <v>268</v>
      </c>
      <c r="O1649" s="2" t="s">
        <v>263</v>
      </c>
      <c r="P1649" s="2" t="s">
        <v>49</v>
      </c>
      <c r="Q1649" s="2" t="s">
        <v>251</v>
      </c>
      <c r="R1649" s="2" t="s">
        <v>252</v>
      </c>
      <c r="S1649" s="5">
        <v>7.93490645E8</v>
      </c>
      <c r="T1649" s="7"/>
      <c r="U1649" s="2" t="s">
        <v>253</v>
      </c>
      <c r="V1649" s="2" t="s">
        <v>244</v>
      </c>
      <c r="W1649" s="2" t="s">
        <v>4654</v>
      </c>
      <c r="X1649" s="2" t="s">
        <v>5730</v>
      </c>
      <c r="Y1649" s="2" t="s">
        <v>265</v>
      </c>
    </row>
    <row r="1650">
      <c r="A1650" s="1" t="b">
        <v>0</v>
      </c>
      <c r="B1650" s="1"/>
      <c r="C1650" s="1"/>
      <c r="D1650" s="1"/>
      <c r="E1650" s="1" t="s">
        <v>244</v>
      </c>
      <c r="F1650" s="1"/>
      <c r="G1650" s="2" t="s">
        <v>245</v>
      </c>
      <c r="H1650" s="2"/>
      <c r="I1650" s="4" t="s">
        <v>5731</v>
      </c>
      <c r="J1650" s="2" t="s">
        <v>5732</v>
      </c>
      <c r="K1650" s="5">
        <v>2.0</v>
      </c>
      <c r="L1650" s="2" t="s">
        <v>248</v>
      </c>
      <c r="M1650" s="6" t="b">
        <v>1</v>
      </c>
      <c r="N1650" s="2" t="s">
        <v>268</v>
      </c>
      <c r="O1650" s="2" t="s">
        <v>263</v>
      </c>
      <c r="P1650" s="2" t="s">
        <v>49</v>
      </c>
      <c r="Q1650" s="2" t="s">
        <v>251</v>
      </c>
      <c r="R1650" s="2" t="s">
        <v>252</v>
      </c>
      <c r="S1650" s="5">
        <v>7.93528028E8</v>
      </c>
      <c r="T1650" s="7"/>
      <c r="U1650" s="2" t="s">
        <v>253</v>
      </c>
      <c r="V1650" s="2" t="s">
        <v>244</v>
      </c>
      <c r="W1650" s="2" t="s">
        <v>4654</v>
      </c>
      <c r="X1650" s="2" t="s">
        <v>5733</v>
      </c>
      <c r="Y1650" s="2" t="s">
        <v>265</v>
      </c>
    </row>
    <row r="1651">
      <c r="A1651" s="1" t="b">
        <v>0</v>
      </c>
      <c r="B1651" s="1"/>
      <c r="C1651" s="1"/>
      <c r="D1651" s="1"/>
      <c r="E1651" s="1" t="s">
        <v>244</v>
      </c>
      <c r="F1651" s="1"/>
      <c r="G1651" s="2" t="s">
        <v>245</v>
      </c>
      <c r="H1651" s="2"/>
      <c r="I1651" s="4" t="s">
        <v>5734</v>
      </c>
      <c r="J1651" s="2" t="s">
        <v>5735</v>
      </c>
      <c r="K1651" s="5">
        <v>2.0</v>
      </c>
      <c r="L1651" s="2" t="s">
        <v>248</v>
      </c>
      <c r="M1651" s="6" t="b">
        <v>1</v>
      </c>
      <c r="N1651" s="2" t="s">
        <v>268</v>
      </c>
      <c r="O1651" s="2" t="s">
        <v>263</v>
      </c>
      <c r="P1651" s="2" t="s">
        <v>49</v>
      </c>
      <c r="Q1651" s="2" t="s">
        <v>251</v>
      </c>
      <c r="R1651" s="2" t="s">
        <v>252</v>
      </c>
      <c r="S1651" s="5">
        <v>7.93615764E8</v>
      </c>
      <c r="T1651" s="7"/>
      <c r="U1651" s="2" t="s">
        <v>253</v>
      </c>
      <c r="V1651" s="2" t="s">
        <v>244</v>
      </c>
      <c r="W1651" s="2" t="s">
        <v>4654</v>
      </c>
      <c r="X1651" s="2" t="s">
        <v>5736</v>
      </c>
      <c r="Y1651" s="2" t="s">
        <v>265</v>
      </c>
    </row>
    <row r="1652">
      <c r="A1652" s="1" t="b">
        <v>0</v>
      </c>
      <c r="B1652" s="1"/>
      <c r="C1652" s="1"/>
      <c r="D1652" s="1"/>
      <c r="E1652" s="1" t="s">
        <v>244</v>
      </c>
      <c r="F1652" s="1"/>
      <c r="G1652" s="2" t="s">
        <v>245</v>
      </c>
      <c r="H1652" s="2"/>
      <c r="I1652" s="4" t="s">
        <v>5737</v>
      </c>
      <c r="J1652" s="2" t="s">
        <v>5738</v>
      </c>
      <c r="K1652" s="5">
        <v>2.0</v>
      </c>
      <c r="L1652" s="2" t="s">
        <v>248</v>
      </c>
      <c r="M1652" s="6" t="b">
        <v>1</v>
      </c>
      <c r="N1652" s="2" t="s">
        <v>268</v>
      </c>
      <c r="O1652" s="2" t="s">
        <v>263</v>
      </c>
      <c r="P1652" s="2" t="s">
        <v>49</v>
      </c>
      <c r="Q1652" s="2" t="s">
        <v>251</v>
      </c>
      <c r="R1652" s="2" t="s">
        <v>252</v>
      </c>
      <c r="S1652" s="5">
        <v>7.93647577E8</v>
      </c>
      <c r="T1652" s="7"/>
      <c r="U1652" s="2" t="s">
        <v>253</v>
      </c>
      <c r="V1652" s="2" t="s">
        <v>244</v>
      </c>
      <c r="W1652" s="2" t="s">
        <v>4654</v>
      </c>
      <c r="X1652" s="2" t="s">
        <v>5739</v>
      </c>
      <c r="Y1652" s="2" t="s">
        <v>265</v>
      </c>
    </row>
    <row r="1653">
      <c r="A1653" s="1" t="b">
        <v>0</v>
      </c>
      <c r="B1653" s="1"/>
      <c r="C1653" s="1"/>
      <c r="D1653" s="1"/>
      <c r="E1653" s="1" t="s">
        <v>244</v>
      </c>
      <c r="F1653" s="1"/>
      <c r="G1653" s="2" t="s">
        <v>245</v>
      </c>
      <c r="H1653" s="2"/>
      <c r="I1653" s="4" t="s">
        <v>5740</v>
      </c>
      <c r="J1653" s="2" t="s">
        <v>5741</v>
      </c>
      <c r="K1653" s="5">
        <v>2.0</v>
      </c>
      <c r="L1653" s="2" t="s">
        <v>248</v>
      </c>
      <c r="M1653" s="6" t="b">
        <v>1</v>
      </c>
      <c r="N1653" s="2" t="s">
        <v>268</v>
      </c>
      <c r="O1653" s="2" t="s">
        <v>263</v>
      </c>
      <c r="P1653" s="2" t="s">
        <v>49</v>
      </c>
      <c r="Q1653" s="2" t="s">
        <v>251</v>
      </c>
      <c r="R1653" s="2" t="s">
        <v>252</v>
      </c>
      <c r="S1653" s="5">
        <v>7.93647709E8</v>
      </c>
      <c r="T1653" s="7"/>
      <c r="U1653" s="2" t="s">
        <v>253</v>
      </c>
      <c r="V1653" s="2" t="s">
        <v>244</v>
      </c>
      <c r="W1653" s="2" t="s">
        <v>4654</v>
      </c>
      <c r="X1653" s="2" t="s">
        <v>5742</v>
      </c>
      <c r="Y1653" s="2" t="s">
        <v>265</v>
      </c>
    </row>
    <row r="1654">
      <c r="A1654" s="1" t="b">
        <v>0</v>
      </c>
      <c r="B1654" s="1"/>
      <c r="C1654" s="1"/>
      <c r="D1654" s="1"/>
      <c r="E1654" s="1" t="s">
        <v>244</v>
      </c>
      <c r="F1654" s="1"/>
      <c r="G1654" s="2" t="s">
        <v>245</v>
      </c>
      <c r="H1654" s="2"/>
      <c r="I1654" s="4" t="s">
        <v>5743</v>
      </c>
      <c r="J1654" s="2" t="s">
        <v>5744</v>
      </c>
      <c r="K1654" s="5">
        <v>2.0</v>
      </c>
      <c r="L1654" s="2" t="s">
        <v>248</v>
      </c>
      <c r="M1654" s="6" t="b">
        <v>1</v>
      </c>
      <c r="N1654" s="2" t="s">
        <v>268</v>
      </c>
      <c r="O1654" s="2" t="s">
        <v>263</v>
      </c>
      <c r="P1654" s="2" t="s">
        <v>49</v>
      </c>
      <c r="Q1654" s="2" t="s">
        <v>251</v>
      </c>
      <c r="R1654" s="2" t="s">
        <v>252</v>
      </c>
      <c r="S1654" s="5">
        <v>7.9427219E8</v>
      </c>
      <c r="T1654" s="7"/>
      <c r="U1654" s="2" t="s">
        <v>253</v>
      </c>
      <c r="V1654" s="2" t="s">
        <v>244</v>
      </c>
      <c r="W1654" s="2" t="s">
        <v>4654</v>
      </c>
      <c r="X1654" s="2" t="s">
        <v>5745</v>
      </c>
      <c r="Y1654" s="2" t="s">
        <v>265</v>
      </c>
    </row>
    <row r="1655">
      <c r="A1655" s="1" t="b">
        <v>0</v>
      </c>
      <c r="B1655" s="1"/>
      <c r="C1655" s="1"/>
      <c r="D1655" s="1"/>
      <c r="E1655" s="1" t="s">
        <v>244</v>
      </c>
      <c r="F1655" s="1"/>
      <c r="G1655" s="2" t="s">
        <v>245</v>
      </c>
      <c r="H1655" s="2"/>
      <c r="I1655" s="4" t="s">
        <v>5746</v>
      </c>
      <c r="J1655" s="2" t="s">
        <v>5747</v>
      </c>
      <c r="K1655" s="5">
        <v>2.0</v>
      </c>
      <c r="L1655" s="2" t="s">
        <v>248</v>
      </c>
      <c r="M1655" s="6" t="b">
        <v>1</v>
      </c>
      <c r="N1655" s="2" t="s">
        <v>268</v>
      </c>
      <c r="O1655" s="2" t="s">
        <v>263</v>
      </c>
      <c r="P1655" s="2" t="s">
        <v>49</v>
      </c>
      <c r="Q1655" s="2" t="s">
        <v>251</v>
      </c>
      <c r="R1655" s="2" t="s">
        <v>252</v>
      </c>
      <c r="S1655" s="5">
        <v>7.94276683E8</v>
      </c>
      <c r="T1655" s="7"/>
      <c r="U1655" s="2" t="s">
        <v>253</v>
      </c>
      <c r="V1655" s="2" t="s">
        <v>244</v>
      </c>
      <c r="W1655" s="2" t="s">
        <v>4654</v>
      </c>
      <c r="X1655" s="2" t="s">
        <v>5748</v>
      </c>
      <c r="Y1655" s="2" t="s">
        <v>265</v>
      </c>
    </row>
    <row r="1656">
      <c r="A1656" s="1" t="b">
        <v>0</v>
      </c>
      <c r="B1656" s="1"/>
      <c r="C1656" s="1"/>
      <c r="D1656" s="1"/>
      <c r="E1656" s="1" t="s">
        <v>244</v>
      </c>
      <c r="F1656" s="1"/>
      <c r="G1656" s="2" t="s">
        <v>245</v>
      </c>
      <c r="H1656" s="2"/>
      <c r="I1656" s="4" t="s">
        <v>5749</v>
      </c>
      <c r="J1656" s="2" t="s">
        <v>5750</v>
      </c>
      <c r="K1656" s="5">
        <v>2.0</v>
      </c>
      <c r="L1656" s="2" t="s">
        <v>248</v>
      </c>
      <c r="M1656" s="6" t="b">
        <v>1</v>
      </c>
      <c r="N1656" s="2" t="s">
        <v>268</v>
      </c>
      <c r="O1656" s="2" t="s">
        <v>263</v>
      </c>
      <c r="P1656" s="2" t="s">
        <v>49</v>
      </c>
      <c r="Q1656" s="2" t="s">
        <v>251</v>
      </c>
      <c r="R1656" s="2" t="s">
        <v>252</v>
      </c>
      <c r="S1656" s="5">
        <v>7.97048104E8</v>
      </c>
      <c r="T1656" s="2" t="s">
        <v>293</v>
      </c>
      <c r="U1656" s="2" t="s">
        <v>253</v>
      </c>
      <c r="V1656" s="2" t="s">
        <v>244</v>
      </c>
      <c r="W1656" s="2" t="s">
        <v>4654</v>
      </c>
      <c r="X1656" s="2" t="s">
        <v>5751</v>
      </c>
      <c r="Y1656" s="2" t="s">
        <v>265</v>
      </c>
    </row>
    <row r="1657">
      <c r="A1657" s="1" t="b">
        <v>0</v>
      </c>
      <c r="B1657" s="1"/>
      <c r="C1657" s="1"/>
      <c r="D1657" s="1"/>
      <c r="E1657" s="1" t="s">
        <v>244</v>
      </c>
      <c r="F1657" s="1"/>
      <c r="G1657" s="2" t="s">
        <v>245</v>
      </c>
      <c r="H1657" s="2"/>
      <c r="I1657" s="4" t="s">
        <v>5752</v>
      </c>
      <c r="J1657" s="2" t="s">
        <v>5753</v>
      </c>
      <c r="K1657" s="5">
        <v>2.0</v>
      </c>
      <c r="L1657" s="2" t="s">
        <v>248</v>
      </c>
      <c r="M1657" s="6" t="b">
        <v>1</v>
      </c>
      <c r="N1657" s="2" t="s">
        <v>268</v>
      </c>
      <c r="O1657" s="2" t="s">
        <v>263</v>
      </c>
      <c r="P1657" s="2" t="s">
        <v>49</v>
      </c>
      <c r="Q1657" s="2" t="s">
        <v>251</v>
      </c>
      <c r="R1657" s="2" t="s">
        <v>252</v>
      </c>
      <c r="S1657" s="5">
        <v>7.97099875E8</v>
      </c>
      <c r="T1657" s="2" t="s">
        <v>293</v>
      </c>
      <c r="U1657" s="2" t="s">
        <v>253</v>
      </c>
      <c r="V1657" s="2" t="s">
        <v>244</v>
      </c>
      <c r="W1657" s="2" t="s">
        <v>4654</v>
      </c>
      <c r="X1657" s="2" t="s">
        <v>5754</v>
      </c>
      <c r="Y1657" s="2" t="s">
        <v>265</v>
      </c>
    </row>
    <row r="1658">
      <c r="A1658" s="1" t="b">
        <v>0</v>
      </c>
      <c r="B1658" s="1"/>
      <c r="C1658" s="1"/>
      <c r="D1658" s="1"/>
      <c r="E1658" s="1" t="s">
        <v>244</v>
      </c>
      <c r="F1658" s="1"/>
      <c r="G1658" s="2" t="s">
        <v>245</v>
      </c>
      <c r="H1658" s="2"/>
      <c r="I1658" s="4" t="s">
        <v>5755</v>
      </c>
      <c r="J1658" s="2" t="s">
        <v>5756</v>
      </c>
      <c r="K1658" s="5">
        <v>2.0</v>
      </c>
      <c r="L1658" s="2" t="s">
        <v>248</v>
      </c>
      <c r="M1658" s="6" t="b">
        <v>1</v>
      </c>
      <c r="N1658" s="2" t="s">
        <v>268</v>
      </c>
      <c r="O1658" s="2" t="s">
        <v>263</v>
      </c>
      <c r="P1658" s="2" t="s">
        <v>49</v>
      </c>
      <c r="Q1658" s="2" t="s">
        <v>251</v>
      </c>
      <c r="R1658" s="2" t="s">
        <v>252</v>
      </c>
      <c r="S1658" s="5">
        <v>7.99031221E8</v>
      </c>
      <c r="T1658" s="2" t="s">
        <v>293</v>
      </c>
      <c r="U1658" s="2" t="s">
        <v>253</v>
      </c>
      <c r="V1658" s="2" t="s">
        <v>244</v>
      </c>
      <c r="W1658" s="2" t="s">
        <v>4654</v>
      </c>
      <c r="X1658" s="2" t="s">
        <v>5757</v>
      </c>
      <c r="Y1658" s="2" t="s">
        <v>265</v>
      </c>
    </row>
    <row r="1659">
      <c r="A1659" s="1" t="b">
        <v>0</v>
      </c>
      <c r="B1659" s="1"/>
      <c r="C1659" s="1"/>
      <c r="D1659" s="1"/>
      <c r="E1659" s="1" t="s">
        <v>244</v>
      </c>
      <c r="F1659" s="1"/>
      <c r="G1659" s="2" t="s">
        <v>245</v>
      </c>
      <c r="H1659" s="2"/>
      <c r="I1659" s="4" t="s">
        <v>5758</v>
      </c>
      <c r="J1659" s="2" t="s">
        <v>5759</v>
      </c>
      <c r="K1659" s="5">
        <v>2.0</v>
      </c>
      <c r="L1659" s="2" t="s">
        <v>248</v>
      </c>
      <c r="M1659" s="6" t="b">
        <v>1</v>
      </c>
      <c r="N1659" s="2" t="s">
        <v>268</v>
      </c>
      <c r="O1659" s="2" t="s">
        <v>263</v>
      </c>
      <c r="P1659" s="2" t="s">
        <v>49</v>
      </c>
      <c r="Q1659" s="2" t="s">
        <v>251</v>
      </c>
      <c r="R1659" s="2" t="s">
        <v>252</v>
      </c>
      <c r="S1659" s="5">
        <v>8.05729797E8</v>
      </c>
      <c r="T1659" s="3"/>
      <c r="U1659" s="2" t="s">
        <v>253</v>
      </c>
      <c r="V1659" s="2" t="s">
        <v>244</v>
      </c>
      <c r="W1659" s="2" t="s">
        <v>4654</v>
      </c>
      <c r="X1659" s="2" t="s">
        <v>5760</v>
      </c>
      <c r="Y1659" s="2" t="s">
        <v>265</v>
      </c>
    </row>
    <row r="1660">
      <c r="A1660" s="1" t="b">
        <v>0</v>
      </c>
      <c r="B1660" s="1"/>
      <c r="C1660" s="1"/>
      <c r="D1660" s="1"/>
      <c r="E1660" s="1" t="s">
        <v>244</v>
      </c>
      <c r="F1660" s="1"/>
      <c r="G1660" s="2" t="s">
        <v>245</v>
      </c>
      <c r="H1660" s="2"/>
      <c r="I1660" s="4" t="s">
        <v>5761</v>
      </c>
      <c r="J1660" s="2" t="s">
        <v>5762</v>
      </c>
      <c r="K1660" s="5">
        <v>2.0</v>
      </c>
      <c r="L1660" s="2" t="s">
        <v>248</v>
      </c>
      <c r="M1660" s="6" t="b">
        <v>1</v>
      </c>
      <c r="N1660" s="2" t="s">
        <v>268</v>
      </c>
      <c r="O1660" s="2" t="s">
        <v>263</v>
      </c>
      <c r="P1660" s="2" t="s">
        <v>49</v>
      </c>
      <c r="Q1660" s="2" t="s">
        <v>251</v>
      </c>
      <c r="R1660" s="2" t="s">
        <v>252</v>
      </c>
      <c r="S1660" s="5">
        <v>8.05740173E8</v>
      </c>
      <c r="T1660" s="3"/>
      <c r="U1660" s="2" t="s">
        <v>253</v>
      </c>
      <c r="V1660" s="2" t="s">
        <v>244</v>
      </c>
      <c r="W1660" s="2" t="s">
        <v>4654</v>
      </c>
      <c r="X1660" s="2" t="s">
        <v>5763</v>
      </c>
      <c r="Y1660" s="2" t="s">
        <v>265</v>
      </c>
    </row>
    <row r="1661">
      <c r="A1661" s="1" t="b">
        <v>0</v>
      </c>
      <c r="B1661" s="1"/>
      <c r="C1661" s="1"/>
      <c r="D1661" s="1"/>
      <c r="E1661" s="1" t="s">
        <v>244</v>
      </c>
      <c r="F1661" s="1"/>
      <c r="G1661" s="2" t="s">
        <v>245</v>
      </c>
      <c r="H1661" s="2"/>
      <c r="I1661" s="4" t="s">
        <v>5764</v>
      </c>
      <c r="J1661" s="2" t="s">
        <v>5765</v>
      </c>
      <c r="K1661" s="5">
        <v>2.0</v>
      </c>
      <c r="L1661" s="2" t="s">
        <v>248</v>
      </c>
      <c r="M1661" s="6" t="b">
        <v>1</v>
      </c>
      <c r="N1661" s="2" t="s">
        <v>268</v>
      </c>
      <c r="O1661" s="2" t="s">
        <v>263</v>
      </c>
      <c r="P1661" s="2" t="s">
        <v>49</v>
      </c>
      <c r="Q1661" s="2" t="s">
        <v>251</v>
      </c>
      <c r="R1661" s="2" t="s">
        <v>252</v>
      </c>
      <c r="S1661" s="5">
        <v>8.05743256E8</v>
      </c>
      <c r="T1661" s="3"/>
      <c r="U1661" s="2" t="s">
        <v>253</v>
      </c>
      <c r="V1661" s="2" t="s">
        <v>244</v>
      </c>
      <c r="W1661" s="2" t="s">
        <v>4654</v>
      </c>
      <c r="X1661" s="2" t="s">
        <v>5766</v>
      </c>
      <c r="Y1661" s="2" t="s">
        <v>265</v>
      </c>
    </row>
    <row r="1662">
      <c r="A1662" s="1" t="b">
        <v>0</v>
      </c>
      <c r="B1662" s="1"/>
      <c r="C1662" s="1"/>
      <c r="D1662" s="1"/>
      <c r="E1662" s="1" t="s">
        <v>244</v>
      </c>
      <c r="F1662" s="1"/>
      <c r="G1662" s="2" t="s">
        <v>245</v>
      </c>
      <c r="H1662" s="2"/>
      <c r="I1662" s="4" t="s">
        <v>5767</v>
      </c>
      <c r="J1662" s="2" t="s">
        <v>5768</v>
      </c>
      <c r="K1662" s="5">
        <v>2.0</v>
      </c>
      <c r="L1662" s="2" t="s">
        <v>248</v>
      </c>
      <c r="M1662" s="6" t="b">
        <v>1</v>
      </c>
      <c r="N1662" s="2" t="s">
        <v>268</v>
      </c>
      <c r="O1662" s="2" t="s">
        <v>263</v>
      </c>
      <c r="P1662" s="2" t="s">
        <v>49</v>
      </c>
      <c r="Q1662" s="2" t="s">
        <v>251</v>
      </c>
      <c r="R1662" s="2" t="s">
        <v>252</v>
      </c>
      <c r="S1662" s="5">
        <v>8.0577288E8</v>
      </c>
      <c r="T1662" s="3"/>
      <c r="U1662" s="2" t="s">
        <v>253</v>
      </c>
      <c r="V1662" s="2" t="s">
        <v>244</v>
      </c>
      <c r="W1662" s="2" t="s">
        <v>4654</v>
      </c>
      <c r="X1662" s="2" t="s">
        <v>5769</v>
      </c>
      <c r="Y1662" s="2" t="s">
        <v>265</v>
      </c>
    </row>
    <row r="1663">
      <c r="A1663" s="1" t="b">
        <v>0</v>
      </c>
      <c r="B1663" s="1"/>
      <c r="C1663" s="1"/>
      <c r="D1663" s="1"/>
      <c r="E1663" s="1" t="s">
        <v>244</v>
      </c>
      <c r="F1663" s="1"/>
      <c r="G1663" s="2" t="s">
        <v>245</v>
      </c>
      <c r="H1663" s="2"/>
      <c r="I1663" s="4" t="s">
        <v>5770</v>
      </c>
      <c r="J1663" s="2" t="s">
        <v>5771</v>
      </c>
      <c r="K1663" s="5">
        <v>2.0</v>
      </c>
      <c r="L1663" s="2" t="s">
        <v>248</v>
      </c>
      <c r="M1663" s="6" t="b">
        <v>1</v>
      </c>
      <c r="N1663" s="2" t="s">
        <v>268</v>
      </c>
      <c r="O1663" s="2" t="s">
        <v>263</v>
      </c>
      <c r="P1663" s="2" t="s">
        <v>49</v>
      </c>
      <c r="Q1663" s="2" t="s">
        <v>251</v>
      </c>
      <c r="R1663" s="2" t="s">
        <v>252</v>
      </c>
      <c r="S1663" s="5">
        <v>8.11809232E8</v>
      </c>
      <c r="T1663" s="3"/>
      <c r="U1663" s="2" t="s">
        <v>253</v>
      </c>
      <c r="V1663" s="2" t="s">
        <v>244</v>
      </c>
      <c r="W1663" s="2" t="s">
        <v>4654</v>
      </c>
      <c r="X1663" s="2" t="s">
        <v>5772</v>
      </c>
      <c r="Y1663" s="2" t="s">
        <v>265</v>
      </c>
    </row>
    <row r="1664">
      <c r="A1664" s="1" t="b">
        <v>0</v>
      </c>
      <c r="B1664" s="1"/>
      <c r="C1664" s="1"/>
      <c r="D1664" s="1"/>
      <c r="E1664" s="1" t="s">
        <v>244</v>
      </c>
      <c r="F1664" s="1"/>
      <c r="G1664" s="2" t="s">
        <v>245</v>
      </c>
      <c r="H1664" s="2"/>
      <c r="I1664" s="4" t="s">
        <v>5773</v>
      </c>
      <c r="J1664" s="2" t="s">
        <v>5774</v>
      </c>
      <c r="K1664" s="5">
        <v>2.0</v>
      </c>
      <c r="L1664" s="2" t="s">
        <v>248</v>
      </c>
      <c r="M1664" s="6" t="b">
        <v>1</v>
      </c>
      <c r="N1664" s="2" t="s">
        <v>268</v>
      </c>
      <c r="O1664" s="2" t="s">
        <v>263</v>
      </c>
      <c r="P1664" s="2" t="s">
        <v>49</v>
      </c>
      <c r="Q1664" s="2" t="s">
        <v>251</v>
      </c>
      <c r="R1664" s="2" t="s">
        <v>252</v>
      </c>
      <c r="S1664" s="5">
        <v>8.11814337E8</v>
      </c>
      <c r="T1664" s="3"/>
      <c r="U1664" s="2" t="s">
        <v>253</v>
      </c>
      <c r="V1664" s="2" t="s">
        <v>244</v>
      </c>
      <c r="W1664" s="2" t="s">
        <v>4654</v>
      </c>
      <c r="X1664" s="2" t="s">
        <v>5775</v>
      </c>
      <c r="Y1664" s="2" t="s">
        <v>265</v>
      </c>
    </row>
    <row r="1665">
      <c r="A1665" s="1" t="b">
        <v>0</v>
      </c>
      <c r="B1665" s="1"/>
      <c r="C1665" s="1"/>
      <c r="D1665" s="1"/>
      <c r="E1665" s="1" t="s">
        <v>244</v>
      </c>
      <c r="F1665" s="1"/>
      <c r="G1665" s="2" t="s">
        <v>245</v>
      </c>
      <c r="H1665" s="2"/>
      <c r="I1665" s="4" t="s">
        <v>5776</v>
      </c>
      <c r="J1665" s="2" t="s">
        <v>5777</v>
      </c>
      <c r="K1665" s="5">
        <v>2.0</v>
      </c>
      <c r="L1665" s="2" t="s">
        <v>248</v>
      </c>
      <c r="M1665" s="6" t="b">
        <v>1</v>
      </c>
      <c r="N1665" s="2" t="s">
        <v>268</v>
      </c>
      <c r="O1665" s="2" t="s">
        <v>263</v>
      </c>
      <c r="P1665" s="2" t="s">
        <v>49</v>
      </c>
      <c r="Q1665" s="2" t="s">
        <v>251</v>
      </c>
      <c r="R1665" s="2" t="s">
        <v>252</v>
      </c>
      <c r="S1665" s="5">
        <v>8.11822915E8</v>
      </c>
      <c r="T1665" s="3"/>
      <c r="U1665" s="2" t="s">
        <v>253</v>
      </c>
      <c r="V1665" s="2" t="s">
        <v>244</v>
      </c>
      <c r="W1665" s="2" t="s">
        <v>4654</v>
      </c>
      <c r="X1665" s="2" t="s">
        <v>5778</v>
      </c>
      <c r="Y1665" s="2" t="s">
        <v>265</v>
      </c>
    </row>
    <row r="1666">
      <c r="A1666" s="1" t="b">
        <v>0</v>
      </c>
      <c r="B1666" s="1"/>
      <c r="C1666" s="1"/>
      <c r="D1666" s="1"/>
      <c r="E1666" s="1" t="s">
        <v>244</v>
      </c>
      <c r="F1666" s="1"/>
      <c r="G1666" s="2" t="s">
        <v>245</v>
      </c>
      <c r="H1666" s="2"/>
      <c r="I1666" s="4" t="s">
        <v>5779</v>
      </c>
      <c r="J1666" s="2" t="s">
        <v>5780</v>
      </c>
      <c r="K1666" s="5">
        <v>2.0</v>
      </c>
      <c r="L1666" s="2" t="s">
        <v>248</v>
      </c>
      <c r="M1666" s="6" t="b">
        <v>1</v>
      </c>
      <c r="N1666" s="2" t="s">
        <v>268</v>
      </c>
      <c r="O1666" s="2" t="s">
        <v>263</v>
      </c>
      <c r="P1666" s="2" t="s">
        <v>49</v>
      </c>
      <c r="Q1666" s="2" t="s">
        <v>251</v>
      </c>
      <c r="R1666" s="2" t="s">
        <v>252</v>
      </c>
      <c r="S1666" s="5">
        <v>8.118915E8</v>
      </c>
      <c r="T1666" s="3"/>
      <c r="U1666" s="2" t="s">
        <v>253</v>
      </c>
      <c r="V1666" s="2" t="s">
        <v>244</v>
      </c>
      <c r="W1666" s="2" t="s">
        <v>4654</v>
      </c>
      <c r="X1666" s="2" t="s">
        <v>5781</v>
      </c>
      <c r="Y1666" s="2" t="s">
        <v>265</v>
      </c>
    </row>
    <row r="1667">
      <c r="A1667" s="1" t="b">
        <v>0</v>
      </c>
      <c r="B1667" s="1"/>
      <c r="C1667" s="1"/>
      <c r="D1667" s="1"/>
      <c r="E1667" s="1" t="s">
        <v>244</v>
      </c>
      <c r="F1667" s="1"/>
      <c r="G1667" s="2" t="s">
        <v>245</v>
      </c>
      <c r="H1667" s="2"/>
      <c r="I1667" s="4" t="s">
        <v>5782</v>
      </c>
      <c r="J1667" s="2" t="s">
        <v>5783</v>
      </c>
      <c r="K1667" s="5">
        <v>2.0</v>
      </c>
      <c r="L1667" s="2" t="s">
        <v>248</v>
      </c>
      <c r="M1667" s="6" t="b">
        <v>1</v>
      </c>
      <c r="N1667" s="2" t="s">
        <v>268</v>
      </c>
      <c r="O1667" s="2" t="s">
        <v>263</v>
      </c>
      <c r="P1667" s="2" t="s">
        <v>49</v>
      </c>
      <c r="Q1667" s="2" t="s">
        <v>251</v>
      </c>
      <c r="R1667" s="2" t="s">
        <v>252</v>
      </c>
      <c r="S1667" s="5">
        <v>8.11912202E8</v>
      </c>
      <c r="T1667" s="3"/>
      <c r="U1667" s="2" t="s">
        <v>253</v>
      </c>
      <c r="V1667" s="2" t="s">
        <v>244</v>
      </c>
      <c r="W1667" s="2" t="s">
        <v>4654</v>
      </c>
      <c r="X1667" s="2" t="s">
        <v>5784</v>
      </c>
      <c r="Y1667" s="2" t="s">
        <v>265</v>
      </c>
    </row>
    <row r="1668">
      <c r="A1668" s="1" t="b">
        <v>0</v>
      </c>
      <c r="B1668" s="1"/>
      <c r="C1668" s="1"/>
      <c r="D1668" s="1"/>
      <c r="E1668" s="1" t="s">
        <v>244</v>
      </c>
      <c r="F1668" s="1"/>
      <c r="G1668" s="2" t="s">
        <v>245</v>
      </c>
      <c r="H1668" s="2"/>
      <c r="I1668" s="4" t="s">
        <v>5785</v>
      </c>
      <c r="J1668" s="2" t="s">
        <v>5786</v>
      </c>
      <c r="K1668" s="5">
        <v>2.0</v>
      </c>
      <c r="L1668" s="2" t="s">
        <v>248</v>
      </c>
      <c r="M1668" s="6" t="b">
        <v>1</v>
      </c>
      <c r="N1668" s="2" t="s">
        <v>268</v>
      </c>
      <c r="O1668" s="2" t="s">
        <v>263</v>
      </c>
      <c r="P1668" s="2" t="s">
        <v>49</v>
      </c>
      <c r="Q1668" s="2" t="s">
        <v>251</v>
      </c>
      <c r="R1668" s="2" t="s">
        <v>252</v>
      </c>
      <c r="S1668" s="5">
        <v>8.11932153E8</v>
      </c>
      <c r="T1668" s="3"/>
      <c r="U1668" s="2" t="s">
        <v>253</v>
      </c>
      <c r="V1668" s="2" t="s">
        <v>244</v>
      </c>
      <c r="W1668" s="2" t="s">
        <v>4654</v>
      </c>
      <c r="X1668" s="2" t="s">
        <v>5787</v>
      </c>
      <c r="Y1668" s="2" t="s">
        <v>265</v>
      </c>
    </row>
    <row r="1669">
      <c r="A1669" s="1" t="b">
        <v>0</v>
      </c>
      <c r="B1669" s="1"/>
      <c r="C1669" s="1"/>
      <c r="D1669" s="1"/>
      <c r="E1669" s="1" t="s">
        <v>244</v>
      </c>
      <c r="F1669" s="1"/>
      <c r="G1669" s="2" t="s">
        <v>245</v>
      </c>
      <c r="H1669" s="2"/>
      <c r="I1669" s="4" t="s">
        <v>5788</v>
      </c>
      <c r="J1669" s="2" t="s">
        <v>5789</v>
      </c>
      <c r="K1669" s="5">
        <v>2.0</v>
      </c>
      <c r="L1669" s="2" t="s">
        <v>248</v>
      </c>
      <c r="M1669" s="6" t="b">
        <v>1</v>
      </c>
      <c r="N1669" s="2" t="s">
        <v>268</v>
      </c>
      <c r="O1669" s="2" t="s">
        <v>263</v>
      </c>
      <c r="P1669" s="2" t="s">
        <v>49</v>
      </c>
      <c r="Q1669" s="2" t="s">
        <v>251</v>
      </c>
      <c r="R1669" s="2" t="s">
        <v>252</v>
      </c>
      <c r="S1669" s="5">
        <v>8.11950289E8</v>
      </c>
      <c r="T1669" s="3"/>
      <c r="U1669" s="2" t="s">
        <v>253</v>
      </c>
      <c r="V1669" s="2" t="s">
        <v>244</v>
      </c>
      <c r="W1669" s="2" t="s">
        <v>4654</v>
      </c>
      <c r="X1669" s="2" t="s">
        <v>5790</v>
      </c>
      <c r="Y1669" s="2" t="s">
        <v>265</v>
      </c>
    </row>
    <row r="1670">
      <c r="A1670" s="1" t="b">
        <v>0</v>
      </c>
      <c r="B1670" s="1"/>
      <c r="C1670" s="1"/>
      <c r="D1670" s="1"/>
      <c r="E1670" s="1" t="s">
        <v>244</v>
      </c>
      <c r="F1670" s="1"/>
      <c r="G1670" s="2" t="s">
        <v>245</v>
      </c>
      <c r="H1670" s="2"/>
      <c r="I1670" s="4" t="s">
        <v>5791</v>
      </c>
      <c r="J1670" s="2" t="s">
        <v>5792</v>
      </c>
      <c r="K1670" s="5">
        <v>2.0</v>
      </c>
      <c r="L1670" s="2" t="s">
        <v>248</v>
      </c>
      <c r="M1670" s="6" t="b">
        <v>1</v>
      </c>
      <c r="N1670" s="2" t="s">
        <v>268</v>
      </c>
      <c r="O1670" s="2" t="s">
        <v>263</v>
      </c>
      <c r="P1670" s="2" t="s">
        <v>49</v>
      </c>
      <c r="Q1670" s="2" t="s">
        <v>251</v>
      </c>
      <c r="R1670" s="2" t="s">
        <v>252</v>
      </c>
      <c r="S1670" s="5">
        <v>8.11953283E8</v>
      </c>
      <c r="T1670" s="3"/>
      <c r="U1670" s="2" t="s">
        <v>253</v>
      </c>
      <c r="V1670" s="2" t="s">
        <v>244</v>
      </c>
      <c r="W1670" s="2" t="s">
        <v>4654</v>
      </c>
      <c r="X1670" s="2" t="s">
        <v>5793</v>
      </c>
      <c r="Y1670" s="2" t="s">
        <v>265</v>
      </c>
    </row>
    <row r="1671">
      <c r="A1671" s="1" t="b">
        <v>0</v>
      </c>
      <c r="B1671" s="1"/>
      <c r="C1671" s="1"/>
      <c r="D1671" s="1"/>
      <c r="E1671" s="1" t="s">
        <v>244</v>
      </c>
      <c r="F1671" s="1"/>
      <c r="G1671" s="2" t="s">
        <v>245</v>
      </c>
      <c r="H1671" s="2"/>
      <c r="I1671" s="4" t="s">
        <v>5794</v>
      </c>
      <c r="J1671" s="2" t="s">
        <v>5795</v>
      </c>
      <c r="K1671" s="5">
        <v>2.0</v>
      </c>
      <c r="L1671" s="2" t="s">
        <v>248</v>
      </c>
      <c r="M1671" s="6" t="b">
        <v>1</v>
      </c>
      <c r="N1671" s="2" t="s">
        <v>268</v>
      </c>
      <c r="O1671" s="2" t="s">
        <v>263</v>
      </c>
      <c r="P1671" s="2" t="s">
        <v>49</v>
      </c>
      <c r="Q1671" s="2" t="s">
        <v>251</v>
      </c>
      <c r="R1671" s="2" t="s">
        <v>252</v>
      </c>
      <c r="S1671" s="5">
        <v>8.11963128E8</v>
      </c>
      <c r="T1671" s="3"/>
      <c r="U1671" s="2" t="s">
        <v>253</v>
      </c>
      <c r="V1671" s="2" t="s">
        <v>244</v>
      </c>
      <c r="W1671" s="2" t="s">
        <v>4654</v>
      </c>
      <c r="X1671" s="2" t="s">
        <v>5796</v>
      </c>
      <c r="Y1671" s="2" t="s">
        <v>265</v>
      </c>
    </row>
    <row r="1672">
      <c r="A1672" s="1" t="b">
        <v>0</v>
      </c>
      <c r="B1672" s="1"/>
      <c r="C1672" s="1"/>
      <c r="D1672" s="1"/>
      <c r="E1672" s="1" t="s">
        <v>244</v>
      </c>
      <c r="F1672" s="1"/>
      <c r="G1672" s="2" t="s">
        <v>245</v>
      </c>
      <c r="H1672" s="2"/>
      <c r="I1672" s="4" t="s">
        <v>5797</v>
      </c>
      <c r="J1672" s="2" t="s">
        <v>5798</v>
      </c>
      <c r="K1672" s="5">
        <v>2.0</v>
      </c>
      <c r="L1672" s="2" t="s">
        <v>248</v>
      </c>
      <c r="M1672" s="6" t="b">
        <v>1</v>
      </c>
      <c r="N1672" s="2" t="s">
        <v>268</v>
      </c>
      <c r="O1672" s="2" t="s">
        <v>263</v>
      </c>
      <c r="P1672" s="2" t="s">
        <v>49</v>
      </c>
      <c r="Q1672" s="2" t="s">
        <v>251</v>
      </c>
      <c r="R1672" s="2" t="s">
        <v>252</v>
      </c>
      <c r="S1672" s="5">
        <v>8.11984547E8</v>
      </c>
      <c r="T1672" s="3"/>
      <c r="U1672" s="2" t="s">
        <v>253</v>
      </c>
      <c r="V1672" s="2" t="s">
        <v>244</v>
      </c>
      <c r="W1672" s="2" t="s">
        <v>4654</v>
      </c>
      <c r="X1672" s="2" t="s">
        <v>5799</v>
      </c>
      <c r="Y1672" s="2" t="s">
        <v>265</v>
      </c>
    </row>
    <row r="1673">
      <c r="A1673" s="1" t="b">
        <v>0</v>
      </c>
      <c r="B1673" s="1"/>
      <c r="C1673" s="1"/>
      <c r="D1673" s="1"/>
      <c r="E1673" s="1" t="s">
        <v>244</v>
      </c>
      <c r="F1673" s="1"/>
      <c r="G1673" s="2" t="s">
        <v>245</v>
      </c>
      <c r="H1673" s="2"/>
      <c r="I1673" s="4" t="s">
        <v>5800</v>
      </c>
      <c r="J1673" s="2" t="s">
        <v>5801</v>
      </c>
      <c r="K1673" s="5">
        <v>2.0</v>
      </c>
      <c r="L1673" s="2" t="s">
        <v>248</v>
      </c>
      <c r="M1673" s="6" t="b">
        <v>1</v>
      </c>
      <c r="N1673" s="2" t="s">
        <v>268</v>
      </c>
      <c r="O1673" s="2" t="s">
        <v>263</v>
      </c>
      <c r="P1673" s="2" t="s">
        <v>49</v>
      </c>
      <c r="Q1673" s="2" t="s">
        <v>251</v>
      </c>
      <c r="R1673" s="2" t="s">
        <v>252</v>
      </c>
      <c r="S1673" s="5">
        <v>8.11989435E8</v>
      </c>
      <c r="T1673" s="3"/>
      <c r="U1673" s="2" t="s">
        <v>253</v>
      </c>
      <c r="V1673" s="2" t="s">
        <v>244</v>
      </c>
      <c r="W1673" s="2" t="s">
        <v>4654</v>
      </c>
      <c r="X1673" s="2" t="s">
        <v>5802</v>
      </c>
      <c r="Y1673" s="2" t="s">
        <v>265</v>
      </c>
    </row>
    <row r="1674">
      <c r="A1674" s="1" t="b">
        <v>0</v>
      </c>
      <c r="B1674" s="1"/>
      <c r="C1674" s="1"/>
      <c r="D1674" s="1"/>
      <c r="E1674" s="1" t="s">
        <v>244</v>
      </c>
      <c r="F1674" s="1"/>
      <c r="G1674" s="2" t="s">
        <v>245</v>
      </c>
      <c r="H1674" s="2"/>
      <c r="I1674" s="4" t="s">
        <v>5803</v>
      </c>
      <c r="J1674" s="2" t="s">
        <v>5804</v>
      </c>
      <c r="K1674" s="5">
        <v>2.0</v>
      </c>
      <c r="L1674" s="2" t="s">
        <v>248</v>
      </c>
      <c r="M1674" s="6" t="b">
        <v>1</v>
      </c>
      <c r="N1674" s="2" t="s">
        <v>268</v>
      </c>
      <c r="O1674" s="2" t="s">
        <v>263</v>
      </c>
      <c r="P1674" s="2" t="s">
        <v>49</v>
      </c>
      <c r="Q1674" s="2" t="s">
        <v>251</v>
      </c>
      <c r="R1674" s="2" t="s">
        <v>252</v>
      </c>
      <c r="S1674" s="5">
        <v>8.12033452E8</v>
      </c>
      <c r="T1674" s="3"/>
      <c r="U1674" s="2" t="s">
        <v>253</v>
      </c>
      <c r="V1674" s="2" t="s">
        <v>244</v>
      </c>
      <c r="W1674" s="2" t="s">
        <v>4654</v>
      </c>
      <c r="X1674" s="2" t="s">
        <v>5805</v>
      </c>
      <c r="Y1674" s="2" t="s">
        <v>265</v>
      </c>
    </row>
    <row r="1675">
      <c r="A1675" s="1" t="b">
        <v>0</v>
      </c>
      <c r="B1675" s="1"/>
      <c r="C1675" s="1"/>
      <c r="D1675" s="1"/>
      <c r="E1675" s="1" t="s">
        <v>244</v>
      </c>
      <c r="F1675" s="1"/>
      <c r="G1675" s="2" t="s">
        <v>245</v>
      </c>
      <c r="H1675" s="2"/>
      <c r="I1675" s="4" t="s">
        <v>5806</v>
      </c>
      <c r="J1675" s="2" t="s">
        <v>5807</v>
      </c>
      <c r="K1675" s="5">
        <v>2.0</v>
      </c>
      <c r="L1675" s="2" t="s">
        <v>248</v>
      </c>
      <c r="M1675" s="6" t="b">
        <v>1</v>
      </c>
      <c r="N1675" s="2" t="s">
        <v>268</v>
      </c>
      <c r="O1675" s="2" t="s">
        <v>263</v>
      </c>
      <c r="P1675" s="2" t="s">
        <v>49</v>
      </c>
      <c r="Q1675" s="2" t="s">
        <v>251</v>
      </c>
      <c r="R1675" s="2" t="s">
        <v>252</v>
      </c>
      <c r="S1675" s="5">
        <v>8.19133824E8</v>
      </c>
      <c r="T1675" s="2" t="s">
        <v>293</v>
      </c>
      <c r="U1675" s="2" t="s">
        <v>253</v>
      </c>
      <c r="V1675" s="2" t="s">
        <v>244</v>
      </c>
      <c r="W1675" s="2" t="s">
        <v>4654</v>
      </c>
      <c r="X1675" s="2" t="s">
        <v>5808</v>
      </c>
      <c r="Y1675" s="2" t="s">
        <v>265</v>
      </c>
    </row>
    <row r="1676">
      <c r="A1676" s="1" t="b">
        <v>0</v>
      </c>
      <c r="B1676" s="1"/>
      <c r="C1676" s="1"/>
      <c r="D1676" s="1"/>
      <c r="E1676" s="1" t="s">
        <v>244</v>
      </c>
      <c r="F1676" s="1"/>
      <c r="G1676" s="2" t="s">
        <v>245</v>
      </c>
      <c r="H1676" s="2"/>
      <c r="I1676" s="4" t="s">
        <v>5809</v>
      </c>
      <c r="J1676" s="2" t="s">
        <v>5810</v>
      </c>
      <c r="K1676" s="5">
        <v>2.0</v>
      </c>
      <c r="L1676" s="2" t="s">
        <v>248</v>
      </c>
      <c r="M1676" s="6" t="b">
        <v>1</v>
      </c>
      <c r="N1676" s="2" t="s">
        <v>268</v>
      </c>
      <c r="O1676" s="2" t="s">
        <v>263</v>
      </c>
      <c r="P1676" s="2" t="s">
        <v>49</v>
      </c>
      <c r="Q1676" s="2" t="s">
        <v>251</v>
      </c>
      <c r="R1676" s="2" t="s">
        <v>252</v>
      </c>
      <c r="S1676" s="5">
        <v>8.19185246E8</v>
      </c>
      <c r="T1676" s="2" t="s">
        <v>293</v>
      </c>
      <c r="U1676" s="2" t="s">
        <v>253</v>
      </c>
      <c r="V1676" s="2" t="s">
        <v>244</v>
      </c>
      <c r="W1676" s="2" t="s">
        <v>4654</v>
      </c>
      <c r="X1676" s="2" t="s">
        <v>5811</v>
      </c>
      <c r="Y1676" s="2" t="s">
        <v>265</v>
      </c>
    </row>
    <row r="1677">
      <c r="A1677" s="1" t="b">
        <v>0</v>
      </c>
      <c r="B1677" s="1"/>
      <c r="C1677" s="1"/>
      <c r="D1677" s="1"/>
      <c r="E1677" s="1" t="s">
        <v>244</v>
      </c>
      <c r="F1677" s="1"/>
      <c r="G1677" s="2" t="s">
        <v>245</v>
      </c>
      <c r="H1677" s="2"/>
      <c r="I1677" s="4" t="s">
        <v>5812</v>
      </c>
      <c r="J1677" s="2" t="s">
        <v>5813</v>
      </c>
      <c r="K1677" s="5">
        <v>2.0</v>
      </c>
      <c r="L1677" s="2" t="s">
        <v>248</v>
      </c>
      <c r="M1677" s="6" t="b">
        <v>1</v>
      </c>
      <c r="N1677" s="2" t="s">
        <v>268</v>
      </c>
      <c r="O1677" s="2" t="s">
        <v>263</v>
      </c>
      <c r="P1677" s="2" t="s">
        <v>49</v>
      </c>
      <c r="Q1677" s="2" t="s">
        <v>251</v>
      </c>
      <c r="R1677" s="2" t="s">
        <v>252</v>
      </c>
      <c r="S1677" s="5">
        <v>8.19194697E8</v>
      </c>
      <c r="T1677" s="2" t="s">
        <v>293</v>
      </c>
      <c r="U1677" s="2" t="s">
        <v>253</v>
      </c>
      <c r="V1677" s="2" t="s">
        <v>244</v>
      </c>
      <c r="W1677" s="2" t="s">
        <v>4654</v>
      </c>
      <c r="X1677" s="2" t="s">
        <v>5814</v>
      </c>
      <c r="Y1677" s="2" t="s">
        <v>265</v>
      </c>
    </row>
    <row r="1678">
      <c r="A1678" s="1" t="b">
        <v>0</v>
      </c>
      <c r="B1678" s="1"/>
      <c r="C1678" s="1"/>
      <c r="D1678" s="1"/>
      <c r="E1678" s="1" t="s">
        <v>244</v>
      </c>
      <c r="F1678" s="1"/>
      <c r="G1678" s="2" t="s">
        <v>245</v>
      </c>
      <c r="H1678" s="2"/>
      <c r="I1678" s="4" t="s">
        <v>5815</v>
      </c>
      <c r="J1678" s="2" t="s">
        <v>5816</v>
      </c>
      <c r="K1678" s="5">
        <v>2.0</v>
      </c>
      <c r="L1678" s="2" t="s">
        <v>248</v>
      </c>
      <c r="M1678" s="6" t="b">
        <v>1</v>
      </c>
      <c r="N1678" s="2" t="s">
        <v>268</v>
      </c>
      <c r="O1678" s="2" t="s">
        <v>263</v>
      </c>
      <c r="P1678" s="2" t="s">
        <v>49</v>
      </c>
      <c r="Q1678" s="2" t="s">
        <v>251</v>
      </c>
      <c r="R1678" s="2" t="s">
        <v>252</v>
      </c>
      <c r="S1678" s="5">
        <v>8.19197541E8</v>
      </c>
      <c r="T1678" s="2" t="s">
        <v>293</v>
      </c>
      <c r="U1678" s="2" t="s">
        <v>253</v>
      </c>
      <c r="V1678" s="2" t="s">
        <v>244</v>
      </c>
      <c r="W1678" s="2" t="s">
        <v>4654</v>
      </c>
      <c r="X1678" s="2" t="s">
        <v>5817</v>
      </c>
      <c r="Y1678" s="2" t="s">
        <v>265</v>
      </c>
    </row>
    <row r="1679">
      <c r="A1679" s="1" t="b">
        <v>0</v>
      </c>
      <c r="B1679" s="1"/>
      <c r="C1679" s="1"/>
      <c r="D1679" s="1"/>
      <c r="E1679" s="1" t="s">
        <v>244</v>
      </c>
      <c r="F1679" s="1"/>
      <c r="G1679" s="2" t="s">
        <v>245</v>
      </c>
      <c r="H1679" s="2"/>
      <c r="I1679" s="4" t="s">
        <v>5818</v>
      </c>
      <c r="J1679" s="2" t="s">
        <v>5819</v>
      </c>
      <c r="K1679" s="5">
        <v>2.0</v>
      </c>
      <c r="L1679" s="2" t="s">
        <v>248</v>
      </c>
      <c r="M1679" s="6" t="b">
        <v>1</v>
      </c>
      <c r="N1679" s="2" t="s">
        <v>268</v>
      </c>
      <c r="O1679" s="2" t="s">
        <v>263</v>
      </c>
      <c r="P1679" s="2" t="s">
        <v>49</v>
      </c>
      <c r="Q1679" s="2" t="s">
        <v>251</v>
      </c>
      <c r="R1679" s="2" t="s">
        <v>252</v>
      </c>
      <c r="S1679" s="5">
        <v>8.19200626E8</v>
      </c>
      <c r="T1679" s="2" t="s">
        <v>293</v>
      </c>
      <c r="U1679" s="2" t="s">
        <v>253</v>
      </c>
      <c r="V1679" s="2" t="s">
        <v>244</v>
      </c>
      <c r="W1679" s="2" t="s">
        <v>4654</v>
      </c>
      <c r="X1679" s="2" t="s">
        <v>5820</v>
      </c>
      <c r="Y1679" s="2" t="s">
        <v>265</v>
      </c>
    </row>
    <row r="1680">
      <c r="A1680" s="1" t="b">
        <v>0</v>
      </c>
      <c r="B1680" s="1"/>
      <c r="C1680" s="1"/>
      <c r="D1680" s="1"/>
      <c r="E1680" s="1" t="s">
        <v>244</v>
      </c>
      <c r="F1680" s="1"/>
      <c r="G1680" s="2" t="s">
        <v>245</v>
      </c>
      <c r="H1680" s="2"/>
      <c r="I1680" s="4" t="s">
        <v>5821</v>
      </c>
      <c r="J1680" s="2" t="s">
        <v>5822</v>
      </c>
      <c r="K1680" s="5">
        <v>2.0</v>
      </c>
      <c r="L1680" s="2" t="s">
        <v>248</v>
      </c>
      <c r="M1680" s="6" t="b">
        <v>1</v>
      </c>
      <c r="N1680" s="2" t="s">
        <v>268</v>
      </c>
      <c r="O1680" s="2" t="s">
        <v>263</v>
      </c>
      <c r="P1680" s="2" t="s">
        <v>49</v>
      </c>
      <c r="Q1680" s="2" t="s">
        <v>251</v>
      </c>
      <c r="R1680" s="2" t="s">
        <v>252</v>
      </c>
      <c r="S1680" s="5">
        <v>8.19206421E8</v>
      </c>
      <c r="T1680" s="2" t="s">
        <v>293</v>
      </c>
      <c r="U1680" s="2" t="s">
        <v>253</v>
      </c>
      <c r="V1680" s="2" t="s">
        <v>244</v>
      </c>
      <c r="W1680" s="2" t="s">
        <v>4654</v>
      </c>
      <c r="X1680" s="2" t="s">
        <v>5823</v>
      </c>
      <c r="Y1680" s="2" t="s">
        <v>265</v>
      </c>
    </row>
    <row r="1681">
      <c r="A1681" s="1" t="b">
        <v>0</v>
      </c>
      <c r="B1681" s="1"/>
      <c r="C1681" s="1"/>
      <c r="D1681" s="1"/>
      <c r="E1681" s="1" t="s">
        <v>244</v>
      </c>
      <c r="F1681" s="1"/>
      <c r="G1681" s="2" t="s">
        <v>245</v>
      </c>
      <c r="H1681" s="2"/>
      <c r="I1681" s="4" t="s">
        <v>5824</v>
      </c>
      <c r="J1681" s="2" t="s">
        <v>5825</v>
      </c>
      <c r="K1681" s="5">
        <v>2.0</v>
      </c>
      <c r="L1681" s="2" t="s">
        <v>248</v>
      </c>
      <c r="M1681" s="6" t="b">
        <v>1</v>
      </c>
      <c r="N1681" s="2" t="s">
        <v>268</v>
      </c>
      <c r="O1681" s="2" t="s">
        <v>263</v>
      </c>
      <c r="P1681" s="2" t="s">
        <v>49</v>
      </c>
      <c r="Q1681" s="2" t="s">
        <v>251</v>
      </c>
      <c r="R1681" s="2" t="s">
        <v>252</v>
      </c>
      <c r="S1681" s="5">
        <v>8.19209252E8</v>
      </c>
      <c r="T1681" s="2" t="s">
        <v>293</v>
      </c>
      <c r="U1681" s="2" t="s">
        <v>253</v>
      </c>
      <c r="V1681" s="2" t="s">
        <v>244</v>
      </c>
      <c r="W1681" s="2" t="s">
        <v>4654</v>
      </c>
      <c r="X1681" s="2" t="s">
        <v>5826</v>
      </c>
      <c r="Y1681" s="2" t="s">
        <v>265</v>
      </c>
    </row>
    <row r="1682">
      <c r="A1682" s="1" t="b">
        <v>0</v>
      </c>
      <c r="B1682" s="1"/>
      <c r="C1682" s="1"/>
      <c r="D1682" s="1"/>
      <c r="E1682" s="1" t="s">
        <v>244</v>
      </c>
      <c r="F1682" s="1"/>
      <c r="G1682" s="2" t="s">
        <v>245</v>
      </c>
      <c r="H1682" s="2"/>
      <c r="I1682" s="4" t="s">
        <v>5827</v>
      </c>
      <c r="J1682" s="2" t="s">
        <v>5828</v>
      </c>
      <c r="K1682" s="5">
        <v>2.0</v>
      </c>
      <c r="L1682" s="2" t="s">
        <v>248</v>
      </c>
      <c r="M1682" s="6" t="b">
        <v>1</v>
      </c>
      <c r="N1682" s="2" t="s">
        <v>268</v>
      </c>
      <c r="O1682" s="2" t="s">
        <v>263</v>
      </c>
      <c r="P1682" s="2" t="s">
        <v>49</v>
      </c>
      <c r="Q1682" s="2" t="s">
        <v>251</v>
      </c>
      <c r="R1682" s="2" t="s">
        <v>252</v>
      </c>
      <c r="S1682" s="5">
        <v>8.19213795E8</v>
      </c>
      <c r="T1682" s="2" t="s">
        <v>293</v>
      </c>
      <c r="U1682" s="2" t="s">
        <v>253</v>
      </c>
      <c r="V1682" s="2" t="s">
        <v>244</v>
      </c>
      <c r="W1682" s="2" t="s">
        <v>4654</v>
      </c>
      <c r="X1682" s="2" t="s">
        <v>5829</v>
      </c>
      <c r="Y1682" s="2" t="s">
        <v>265</v>
      </c>
    </row>
    <row r="1683">
      <c r="A1683" s="1" t="b">
        <v>0</v>
      </c>
      <c r="B1683" s="1"/>
      <c r="C1683" s="1"/>
      <c r="D1683" s="1"/>
      <c r="E1683" s="1" t="s">
        <v>244</v>
      </c>
      <c r="F1683" s="1"/>
      <c r="G1683" s="2" t="s">
        <v>245</v>
      </c>
      <c r="H1683" s="2"/>
      <c r="I1683" s="4" t="s">
        <v>5830</v>
      </c>
      <c r="J1683" s="2" t="s">
        <v>5831</v>
      </c>
      <c r="K1683" s="5">
        <v>2.0</v>
      </c>
      <c r="L1683" s="2" t="s">
        <v>248</v>
      </c>
      <c r="M1683" s="6" t="b">
        <v>1</v>
      </c>
      <c r="N1683" s="2" t="s">
        <v>268</v>
      </c>
      <c r="O1683" s="2" t="s">
        <v>263</v>
      </c>
      <c r="P1683" s="2" t="s">
        <v>49</v>
      </c>
      <c r="Q1683" s="2" t="s">
        <v>251</v>
      </c>
      <c r="R1683" s="2" t="s">
        <v>252</v>
      </c>
      <c r="S1683" s="5">
        <v>8.19221461E8</v>
      </c>
      <c r="T1683" s="2" t="s">
        <v>293</v>
      </c>
      <c r="U1683" s="2" t="s">
        <v>253</v>
      </c>
      <c r="V1683" s="2" t="s">
        <v>244</v>
      </c>
      <c r="W1683" s="2" t="s">
        <v>4654</v>
      </c>
      <c r="X1683" s="2" t="s">
        <v>5832</v>
      </c>
      <c r="Y1683" s="2" t="s">
        <v>265</v>
      </c>
    </row>
    <row r="1684">
      <c r="A1684" s="1" t="b">
        <v>0</v>
      </c>
      <c r="B1684" s="1"/>
      <c r="C1684" s="1"/>
      <c r="D1684" s="1"/>
      <c r="E1684" s="1" t="s">
        <v>244</v>
      </c>
      <c r="F1684" s="1"/>
      <c r="G1684" s="2" t="s">
        <v>245</v>
      </c>
      <c r="H1684" s="2"/>
      <c r="I1684" s="4" t="s">
        <v>5833</v>
      </c>
      <c r="J1684" s="2" t="s">
        <v>5834</v>
      </c>
      <c r="K1684" s="5">
        <v>2.0</v>
      </c>
      <c r="L1684" s="2" t="s">
        <v>248</v>
      </c>
      <c r="M1684" s="6" t="b">
        <v>1</v>
      </c>
      <c r="N1684" s="2" t="s">
        <v>268</v>
      </c>
      <c r="O1684" s="2" t="s">
        <v>263</v>
      </c>
      <c r="P1684" s="2" t="s">
        <v>49</v>
      </c>
      <c r="Q1684" s="2" t="s">
        <v>251</v>
      </c>
      <c r="R1684" s="2" t="s">
        <v>252</v>
      </c>
      <c r="S1684" s="5">
        <v>8.19223815E8</v>
      </c>
      <c r="T1684" s="2" t="s">
        <v>293</v>
      </c>
      <c r="U1684" s="2" t="s">
        <v>253</v>
      </c>
      <c r="V1684" s="2" t="s">
        <v>244</v>
      </c>
      <c r="W1684" s="2" t="s">
        <v>4654</v>
      </c>
      <c r="X1684" s="2" t="s">
        <v>5835</v>
      </c>
      <c r="Y1684" s="2" t="s">
        <v>265</v>
      </c>
    </row>
    <row r="1685">
      <c r="A1685" s="1" t="b">
        <v>0</v>
      </c>
      <c r="B1685" s="1"/>
      <c r="C1685" s="1"/>
      <c r="D1685" s="1"/>
      <c r="E1685" s="1" t="s">
        <v>244</v>
      </c>
      <c r="F1685" s="1"/>
      <c r="G1685" s="2" t="s">
        <v>245</v>
      </c>
      <c r="H1685" s="2"/>
      <c r="I1685" s="4" t="s">
        <v>5836</v>
      </c>
      <c r="J1685" s="2" t="s">
        <v>5837</v>
      </c>
      <c r="K1685" s="5">
        <v>2.0</v>
      </c>
      <c r="L1685" s="2" t="s">
        <v>248</v>
      </c>
      <c r="M1685" s="6" t="b">
        <v>1</v>
      </c>
      <c r="N1685" s="2" t="s">
        <v>268</v>
      </c>
      <c r="O1685" s="2" t="s">
        <v>263</v>
      </c>
      <c r="P1685" s="2" t="s">
        <v>49</v>
      </c>
      <c r="Q1685" s="2" t="s">
        <v>251</v>
      </c>
      <c r="R1685" s="2" t="s">
        <v>252</v>
      </c>
      <c r="S1685" s="5">
        <v>8.28754192E8</v>
      </c>
      <c r="T1685" s="7"/>
      <c r="U1685" s="2" t="s">
        <v>253</v>
      </c>
      <c r="V1685" s="2" t="s">
        <v>244</v>
      </c>
      <c r="W1685" s="2" t="s">
        <v>4654</v>
      </c>
      <c r="X1685" s="2" t="s">
        <v>5838</v>
      </c>
      <c r="Y1685" s="2" t="s">
        <v>265</v>
      </c>
    </row>
    <row r="1686">
      <c r="A1686" s="1" t="b">
        <v>0</v>
      </c>
      <c r="B1686" s="1"/>
      <c r="C1686" s="1"/>
      <c r="D1686" s="1"/>
      <c r="E1686" s="1" t="s">
        <v>244</v>
      </c>
      <c r="F1686" s="1"/>
      <c r="G1686" s="2" t="s">
        <v>245</v>
      </c>
      <c r="H1686" s="2"/>
      <c r="I1686" s="4" t="s">
        <v>5839</v>
      </c>
      <c r="J1686" s="2" t="s">
        <v>5840</v>
      </c>
      <c r="K1686" s="5">
        <v>2.0</v>
      </c>
      <c r="L1686" s="2" t="s">
        <v>248</v>
      </c>
      <c r="M1686" s="6" t="b">
        <v>1</v>
      </c>
      <c r="N1686" s="2" t="s">
        <v>268</v>
      </c>
      <c r="O1686" s="2" t="s">
        <v>263</v>
      </c>
      <c r="P1686" s="2" t="s">
        <v>49</v>
      </c>
      <c r="Q1686" s="2" t="s">
        <v>251</v>
      </c>
      <c r="R1686" s="2" t="s">
        <v>252</v>
      </c>
      <c r="S1686" s="5">
        <v>8.28758585E8</v>
      </c>
      <c r="T1686" s="7"/>
      <c r="U1686" s="2" t="s">
        <v>253</v>
      </c>
      <c r="V1686" s="2" t="s">
        <v>244</v>
      </c>
      <c r="W1686" s="2" t="s">
        <v>4654</v>
      </c>
      <c r="X1686" s="2" t="s">
        <v>5841</v>
      </c>
      <c r="Y1686" s="2" t="s">
        <v>265</v>
      </c>
    </row>
    <row r="1687">
      <c r="A1687" s="1" t="b">
        <v>0</v>
      </c>
      <c r="B1687" s="1"/>
      <c r="C1687" s="1"/>
      <c r="D1687" s="1"/>
      <c r="E1687" s="1" t="s">
        <v>244</v>
      </c>
      <c r="F1687" s="1"/>
      <c r="G1687" s="2" t="s">
        <v>245</v>
      </c>
      <c r="H1687" s="2"/>
      <c r="I1687" s="4" t="s">
        <v>5842</v>
      </c>
      <c r="J1687" s="2" t="s">
        <v>5843</v>
      </c>
      <c r="K1687" s="5">
        <v>2.0</v>
      </c>
      <c r="L1687" s="2" t="s">
        <v>248</v>
      </c>
      <c r="M1687" s="6" t="b">
        <v>1</v>
      </c>
      <c r="N1687" s="2" t="s">
        <v>268</v>
      </c>
      <c r="O1687" s="2" t="s">
        <v>263</v>
      </c>
      <c r="P1687" s="2" t="s">
        <v>49</v>
      </c>
      <c r="Q1687" s="2" t="s">
        <v>251</v>
      </c>
      <c r="R1687" s="2" t="s">
        <v>252</v>
      </c>
      <c r="S1687" s="5">
        <v>8.32515726E8</v>
      </c>
      <c r="T1687" s="7"/>
      <c r="U1687" s="2" t="s">
        <v>253</v>
      </c>
      <c r="V1687" s="2" t="s">
        <v>244</v>
      </c>
      <c r="W1687" s="2" t="s">
        <v>4654</v>
      </c>
      <c r="X1687" s="2" t="s">
        <v>5844</v>
      </c>
      <c r="Y1687" s="2" t="s">
        <v>265</v>
      </c>
    </row>
    <row r="1688">
      <c r="A1688" s="1" t="b">
        <v>0</v>
      </c>
      <c r="B1688" s="1"/>
      <c r="C1688" s="1"/>
      <c r="D1688" s="1"/>
      <c r="E1688" s="1" t="s">
        <v>244</v>
      </c>
      <c r="F1688" s="1"/>
      <c r="G1688" s="2" t="s">
        <v>245</v>
      </c>
      <c r="H1688" s="2"/>
      <c r="I1688" s="4" t="s">
        <v>5845</v>
      </c>
      <c r="J1688" s="2" t="s">
        <v>5846</v>
      </c>
      <c r="K1688" s="5">
        <v>2.0</v>
      </c>
      <c r="L1688" s="2" t="s">
        <v>248</v>
      </c>
      <c r="M1688" s="6" t="b">
        <v>1</v>
      </c>
      <c r="N1688" s="2" t="s">
        <v>268</v>
      </c>
      <c r="O1688" s="2" t="s">
        <v>263</v>
      </c>
      <c r="P1688" s="2" t="s">
        <v>49</v>
      </c>
      <c r="Q1688" s="2" t="s">
        <v>251</v>
      </c>
      <c r="R1688" s="2" t="s">
        <v>252</v>
      </c>
      <c r="S1688" s="5">
        <v>8.32523835E8</v>
      </c>
      <c r="T1688" s="7"/>
      <c r="U1688" s="2" t="s">
        <v>253</v>
      </c>
      <c r="V1688" s="2" t="s">
        <v>244</v>
      </c>
      <c r="W1688" s="2" t="s">
        <v>4654</v>
      </c>
      <c r="X1688" s="2" t="s">
        <v>5847</v>
      </c>
      <c r="Y1688" s="2" t="s">
        <v>265</v>
      </c>
    </row>
    <row r="1689">
      <c r="A1689" s="1" t="b">
        <v>0</v>
      </c>
      <c r="B1689" s="1"/>
      <c r="C1689" s="1"/>
      <c r="D1689" s="1"/>
      <c r="E1689" s="1" t="s">
        <v>244</v>
      </c>
      <c r="F1689" s="1"/>
      <c r="G1689" s="2" t="s">
        <v>245</v>
      </c>
      <c r="H1689" s="2"/>
      <c r="I1689" s="4" t="s">
        <v>5848</v>
      </c>
      <c r="J1689" s="2" t="s">
        <v>5849</v>
      </c>
      <c r="K1689" s="5">
        <v>2.0</v>
      </c>
      <c r="L1689" s="2" t="s">
        <v>248</v>
      </c>
      <c r="M1689" s="6" t="b">
        <v>1</v>
      </c>
      <c r="N1689" s="2" t="s">
        <v>268</v>
      </c>
      <c r="O1689" s="2" t="s">
        <v>263</v>
      </c>
      <c r="P1689" s="2" t="s">
        <v>49</v>
      </c>
      <c r="Q1689" s="2" t="s">
        <v>251</v>
      </c>
      <c r="R1689" s="2" t="s">
        <v>252</v>
      </c>
      <c r="S1689" s="5">
        <v>8.32526715E8</v>
      </c>
      <c r="T1689" s="7"/>
      <c r="U1689" s="2" t="s">
        <v>253</v>
      </c>
      <c r="V1689" s="2" t="s">
        <v>244</v>
      </c>
      <c r="W1689" s="2" t="s">
        <v>4654</v>
      </c>
      <c r="X1689" s="2" t="s">
        <v>5850</v>
      </c>
      <c r="Y1689" s="2" t="s">
        <v>265</v>
      </c>
    </row>
    <row r="1690">
      <c r="A1690" s="1" t="b">
        <v>0</v>
      </c>
      <c r="B1690" s="1"/>
      <c r="C1690" s="1"/>
      <c r="D1690" s="1"/>
      <c r="E1690" s="1" t="s">
        <v>244</v>
      </c>
      <c r="F1690" s="1"/>
      <c r="G1690" s="2" t="s">
        <v>245</v>
      </c>
      <c r="H1690" s="2"/>
      <c r="I1690" s="4" t="s">
        <v>5851</v>
      </c>
      <c r="J1690" s="2" t="s">
        <v>5852</v>
      </c>
      <c r="K1690" s="5">
        <v>2.0</v>
      </c>
      <c r="L1690" s="2" t="s">
        <v>248</v>
      </c>
      <c r="M1690" s="6" t="b">
        <v>1</v>
      </c>
      <c r="N1690" s="2" t="s">
        <v>268</v>
      </c>
      <c r="O1690" s="2" t="s">
        <v>263</v>
      </c>
      <c r="P1690" s="2" t="s">
        <v>49</v>
      </c>
      <c r="Q1690" s="2" t="s">
        <v>251</v>
      </c>
      <c r="R1690" s="2" t="s">
        <v>252</v>
      </c>
      <c r="S1690" s="5">
        <v>8.32554358E8</v>
      </c>
      <c r="T1690" s="7"/>
      <c r="U1690" s="2" t="s">
        <v>253</v>
      </c>
      <c r="V1690" s="2" t="s">
        <v>244</v>
      </c>
      <c r="W1690" s="2" t="s">
        <v>4654</v>
      </c>
      <c r="X1690" s="2" t="s">
        <v>5853</v>
      </c>
      <c r="Y1690" s="2" t="s">
        <v>265</v>
      </c>
    </row>
    <row r="1691">
      <c r="A1691" s="1" t="b">
        <v>0</v>
      </c>
      <c r="B1691" s="1"/>
      <c r="C1691" s="1"/>
      <c r="D1691" s="1"/>
      <c r="E1691" s="1" t="s">
        <v>244</v>
      </c>
      <c r="F1691" s="1"/>
      <c r="G1691" s="2" t="s">
        <v>245</v>
      </c>
      <c r="H1691" s="2"/>
      <c r="I1691" s="4" t="s">
        <v>5854</v>
      </c>
      <c r="J1691" s="2" t="s">
        <v>5855</v>
      </c>
      <c r="K1691" s="5">
        <v>2.0</v>
      </c>
      <c r="L1691" s="2" t="s">
        <v>248</v>
      </c>
      <c r="M1691" s="6" t="b">
        <v>1</v>
      </c>
      <c r="N1691" s="2" t="s">
        <v>268</v>
      </c>
      <c r="O1691" s="2" t="s">
        <v>263</v>
      </c>
      <c r="P1691" s="2" t="s">
        <v>49</v>
      </c>
      <c r="Q1691" s="2" t="s">
        <v>251</v>
      </c>
      <c r="R1691" s="2" t="s">
        <v>252</v>
      </c>
      <c r="S1691" s="5">
        <v>8.32565636E8</v>
      </c>
      <c r="T1691" s="7"/>
      <c r="U1691" s="2" t="s">
        <v>253</v>
      </c>
      <c r="V1691" s="2" t="s">
        <v>244</v>
      </c>
      <c r="W1691" s="2" t="s">
        <v>4654</v>
      </c>
      <c r="X1691" s="2" t="s">
        <v>5856</v>
      </c>
      <c r="Y1691" s="2" t="s">
        <v>265</v>
      </c>
    </row>
    <row r="1692">
      <c r="A1692" s="1" t="b">
        <v>0</v>
      </c>
      <c r="B1692" s="1"/>
      <c r="C1692" s="1"/>
      <c r="D1692" s="1"/>
      <c r="E1692" s="1" t="s">
        <v>244</v>
      </c>
      <c r="F1692" s="1"/>
      <c r="G1692" s="2" t="s">
        <v>245</v>
      </c>
      <c r="H1692" s="2"/>
      <c r="I1692" s="4" t="s">
        <v>5857</v>
      </c>
      <c r="J1692" s="2" t="s">
        <v>5858</v>
      </c>
      <c r="K1692" s="5">
        <v>2.0</v>
      </c>
      <c r="L1692" s="2" t="s">
        <v>248</v>
      </c>
      <c r="M1692" s="6" t="b">
        <v>1</v>
      </c>
      <c r="N1692" s="2" t="s">
        <v>268</v>
      </c>
      <c r="O1692" s="2" t="s">
        <v>263</v>
      </c>
      <c r="P1692" s="2" t="s">
        <v>49</v>
      </c>
      <c r="Q1692" s="2" t="s">
        <v>251</v>
      </c>
      <c r="R1692" s="2" t="s">
        <v>252</v>
      </c>
      <c r="S1692" s="5">
        <v>8.32577255E8</v>
      </c>
      <c r="T1692" s="7"/>
      <c r="U1692" s="2" t="s">
        <v>253</v>
      </c>
      <c r="V1692" s="2" t="s">
        <v>244</v>
      </c>
      <c r="W1692" s="2" t="s">
        <v>4654</v>
      </c>
      <c r="X1692" s="2" t="s">
        <v>5859</v>
      </c>
      <c r="Y1692" s="2" t="s">
        <v>265</v>
      </c>
    </row>
    <row r="1693">
      <c r="A1693" s="1" t="b">
        <v>0</v>
      </c>
      <c r="B1693" s="1"/>
      <c r="C1693" s="1"/>
      <c r="D1693" s="1"/>
      <c r="E1693" s="1" t="s">
        <v>244</v>
      </c>
      <c r="F1693" s="1"/>
      <c r="G1693" s="2" t="s">
        <v>245</v>
      </c>
      <c r="H1693" s="2"/>
      <c r="I1693" s="4" t="s">
        <v>5860</v>
      </c>
      <c r="J1693" s="2" t="s">
        <v>5861</v>
      </c>
      <c r="K1693" s="5">
        <v>2.0</v>
      </c>
      <c r="L1693" s="2" t="s">
        <v>248</v>
      </c>
      <c r="M1693" s="6" t="b">
        <v>1</v>
      </c>
      <c r="N1693" s="2" t="s">
        <v>268</v>
      </c>
      <c r="O1693" s="2" t="s">
        <v>263</v>
      </c>
      <c r="P1693" s="2" t="s">
        <v>49</v>
      </c>
      <c r="Q1693" s="2" t="s">
        <v>251</v>
      </c>
      <c r="R1693" s="2" t="s">
        <v>252</v>
      </c>
      <c r="S1693" s="5">
        <v>8.32614788E8</v>
      </c>
      <c r="T1693" s="7"/>
      <c r="U1693" s="2" t="s">
        <v>253</v>
      </c>
      <c r="V1693" s="2" t="s">
        <v>244</v>
      </c>
      <c r="W1693" s="2" t="s">
        <v>4654</v>
      </c>
      <c r="X1693" s="2" t="s">
        <v>5862</v>
      </c>
      <c r="Y1693" s="2" t="s">
        <v>265</v>
      </c>
    </row>
    <row r="1694">
      <c r="A1694" s="1" t="b">
        <v>0</v>
      </c>
      <c r="B1694" s="1"/>
      <c r="C1694" s="1"/>
      <c r="D1694" s="1"/>
      <c r="E1694" s="1" t="s">
        <v>244</v>
      </c>
      <c r="F1694" s="1"/>
      <c r="G1694" s="2" t="s">
        <v>245</v>
      </c>
      <c r="H1694" s="2"/>
      <c r="I1694" s="4" t="s">
        <v>5863</v>
      </c>
      <c r="J1694" s="2" t="s">
        <v>5864</v>
      </c>
      <c r="K1694" s="5">
        <v>2.0</v>
      </c>
      <c r="L1694" s="2" t="s">
        <v>248</v>
      </c>
      <c r="M1694" s="6" t="b">
        <v>1</v>
      </c>
      <c r="N1694" s="2" t="s">
        <v>268</v>
      </c>
      <c r="O1694" s="2" t="s">
        <v>263</v>
      </c>
      <c r="P1694" s="2" t="s">
        <v>49</v>
      </c>
      <c r="Q1694" s="2" t="s">
        <v>251</v>
      </c>
      <c r="R1694" s="2" t="s">
        <v>252</v>
      </c>
      <c r="S1694" s="5">
        <v>8.32627767E8</v>
      </c>
      <c r="T1694" s="7"/>
      <c r="U1694" s="2" t="s">
        <v>253</v>
      </c>
      <c r="V1694" s="2" t="s">
        <v>244</v>
      </c>
      <c r="W1694" s="2" t="s">
        <v>4654</v>
      </c>
      <c r="X1694" s="2" t="s">
        <v>5865</v>
      </c>
      <c r="Y1694" s="2" t="s">
        <v>265</v>
      </c>
    </row>
    <row r="1695">
      <c r="A1695" s="1" t="b">
        <v>0</v>
      </c>
      <c r="B1695" s="1"/>
      <c r="C1695" s="1"/>
      <c r="D1695" s="1"/>
      <c r="E1695" s="1" t="s">
        <v>244</v>
      </c>
      <c r="F1695" s="1"/>
      <c r="G1695" s="2" t="s">
        <v>245</v>
      </c>
      <c r="H1695" s="2"/>
      <c r="I1695" s="4" t="s">
        <v>5866</v>
      </c>
      <c r="J1695" s="2" t="s">
        <v>5867</v>
      </c>
      <c r="K1695" s="5">
        <v>2.0</v>
      </c>
      <c r="L1695" s="2" t="s">
        <v>248</v>
      </c>
      <c r="M1695" s="6" t="b">
        <v>1</v>
      </c>
      <c r="N1695" s="2" t="s">
        <v>268</v>
      </c>
      <c r="O1695" s="2" t="s">
        <v>263</v>
      </c>
      <c r="P1695" s="2" t="s">
        <v>49</v>
      </c>
      <c r="Q1695" s="2" t="s">
        <v>251</v>
      </c>
      <c r="R1695" s="2" t="s">
        <v>252</v>
      </c>
      <c r="S1695" s="5">
        <v>8.32639358E8</v>
      </c>
      <c r="T1695" s="7"/>
      <c r="U1695" s="2" t="s">
        <v>253</v>
      </c>
      <c r="V1695" s="2" t="s">
        <v>244</v>
      </c>
      <c r="W1695" s="2" t="s">
        <v>4654</v>
      </c>
      <c r="X1695" s="2" t="s">
        <v>5868</v>
      </c>
      <c r="Y1695" s="2" t="s">
        <v>265</v>
      </c>
    </row>
    <row r="1696">
      <c r="A1696" s="1" t="b">
        <v>0</v>
      </c>
      <c r="B1696" s="1"/>
      <c r="C1696" s="1"/>
      <c r="D1696" s="1"/>
      <c r="E1696" s="1" t="s">
        <v>244</v>
      </c>
      <c r="F1696" s="1"/>
      <c r="G1696" s="2" t="s">
        <v>245</v>
      </c>
      <c r="H1696" s="2"/>
      <c r="I1696" s="4" t="s">
        <v>5869</v>
      </c>
      <c r="J1696" s="2" t="s">
        <v>5870</v>
      </c>
      <c r="K1696" s="5">
        <v>2.0</v>
      </c>
      <c r="L1696" s="2" t="s">
        <v>248</v>
      </c>
      <c r="M1696" s="6" t="b">
        <v>1</v>
      </c>
      <c r="N1696" s="2" t="s">
        <v>268</v>
      </c>
      <c r="O1696" s="2" t="s">
        <v>263</v>
      </c>
      <c r="P1696" s="2" t="s">
        <v>49</v>
      </c>
      <c r="Q1696" s="2" t="s">
        <v>251</v>
      </c>
      <c r="R1696" s="2" t="s">
        <v>252</v>
      </c>
      <c r="S1696" s="5">
        <v>8.39221899E8</v>
      </c>
      <c r="T1696" s="3"/>
      <c r="U1696" s="2" t="s">
        <v>253</v>
      </c>
      <c r="V1696" s="2" t="s">
        <v>244</v>
      </c>
      <c r="W1696" s="2" t="s">
        <v>4654</v>
      </c>
      <c r="X1696" s="2" t="s">
        <v>5871</v>
      </c>
      <c r="Y1696" s="2" t="s">
        <v>265</v>
      </c>
    </row>
    <row r="1697">
      <c r="A1697" s="1" t="b">
        <v>0</v>
      </c>
      <c r="B1697" s="1"/>
      <c r="C1697" s="1"/>
      <c r="D1697" s="1"/>
      <c r="E1697" s="1" t="s">
        <v>244</v>
      </c>
      <c r="F1697" s="1"/>
      <c r="G1697" s="2" t="s">
        <v>245</v>
      </c>
      <c r="H1697" s="2"/>
      <c r="I1697" s="4" t="s">
        <v>5872</v>
      </c>
      <c r="J1697" s="2" t="s">
        <v>5873</v>
      </c>
      <c r="K1697" s="5">
        <v>2.0</v>
      </c>
      <c r="L1697" s="2" t="s">
        <v>248</v>
      </c>
      <c r="M1697" s="6" t="b">
        <v>1</v>
      </c>
      <c r="N1697" s="2" t="s">
        <v>268</v>
      </c>
      <c r="O1697" s="2" t="s">
        <v>263</v>
      </c>
      <c r="P1697" s="2" t="s">
        <v>49</v>
      </c>
      <c r="Q1697" s="2" t="s">
        <v>251</v>
      </c>
      <c r="R1697" s="2" t="s">
        <v>252</v>
      </c>
      <c r="S1697" s="5">
        <v>8.3922246E8</v>
      </c>
      <c r="T1697" s="3"/>
      <c r="U1697" s="2" t="s">
        <v>253</v>
      </c>
      <c r="V1697" s="2" t="s">
        <v>244</v>
      </c>
      <c r="W1697" s="2" t="s">
        <v>4654</v>
      </c>
      <c r="X1697" s="2" t="s">
        <v>5874</v>
      </c>
      <c r="Y1697" s="2" t="s">
        <v>265</v>
      </c>
    </row>
    <row r="1698">
      <c r="A1698" s="1" t="b">
        <v>0</v>
      </c>
      <c r="B1698" s="1"/>
      <c r="C1698" s="1"/>
      <c r="D1698" s="1"/>
      <c r="E1698" s="1" t="s">
        <v>244</v>
      </c>
      <c r="F1698" s="1"/>
      <c r="G1698" s="2" t="s">
        <v>245</v>
      </c>
      <c r="H1698" s="2"/>
      <c r="I1698" s="4" t="s">
        <v>5875</v>
      </c>
      <c r="J1698" s="2" t="s">
        <v>5876</v>
      </c>
      <c r="K1698" s="5">
        <v>2.0</v>
      </c>
      <c r="L1698" s="2" t="s">
        <v>248</v>
      </c>
      <c r="M1698" s="6" t="b">
        <v>1</v>
      </c>
      <c r="N1698" s="2" t="s">
        <v>268</v>
      </c>
      <c r="O1698" s="2" t="s">
        <v>263</v>
      </c>
      <c r="P1698" s="2" t="s">
        <v>49</v>
      </c>
      <c r="Q1698" s="2" t="s">
        <v>251</v>
      </c>
      <c r="R1698" s="2" t="s">
        <v>252</v>
      </c>
      <c r="S1698" s="5">
        <v>8.39923944E8</v>
      </c>
      <c r="T1698" s="3"/>
      <c r="U1698" s="2" t="s">
        <v>253</v>
      </c>
      <c r="V1698" s="2" t="s">
        <v>244</v>
      </c>
      <c r="W1698" s="2" t="s">
        <v>4654</v>
      </c>
      <c r="X1698" s="2" t="s">
        <v>5877</v>
      </c>
      <c r="Y1698" s="2" t="s">
        <v>265</v>
      </c>
    </row>
    <row r="1699">
      <c r="A1699" s="1" t="b">
        <v>0</v>
      </c>
      <c r="B1699" s="1"/>
      <c r="C1699" s="1"/>
      <c r="D1699" s="1"/>
      <c r="E1699" s="1" t="s">
        <v>244</v>
      </c>
      <c r="F1699" s="1"/>
      <c r="G1699" s="2" t="s">
        <v>245</v>
      </c>
      <c r="H1699" s="2"/>
      <c r="I1699" s="4" t="s">
        <v>5878</v>
      </c>
      <c r="J1699" s="2" t="s">
        <v>5879</v>
      </c>
      <c r="K1699" s="5">
        <v>2.0</v>
      </c>
      <c r="L1699" s="2" t="s">
        <v>248</v>
      </c>
      <c r="M1699" s="6" t="b">
        <v>1</v>
      </c>
      <c r="N1699" s="2" t="s">
        <v>268</v>
      </c>
      <c r="O1699" s="2" t="s">
        <v>263</v>
      </c>
      <c r="P1699" s="2" t="s">
        <v>49</v>
      </c>
      <c r="Q1699" s="2" t="s">
        <v>251</v>
      </c>
      <c r="R1699" s="2" t="s">
        <v>252</v>
      </c>
      <c r="S1699" s="5">
        <v>8.39950125E8</v>
      </c>
      <c r="T1699" s="3"/>
      <c r="U1699" s="2" t="s">
        <v>253</v>
      </c>
      <c r="V1699" s="2" t="s">
        <v>244</v>
      </c>
      <c r="W1699" s="2" t="s">
        <v>4654</v>
      </c>
      <c r="X1699" s="2" t="s">
        <v>5880</v>
      </c>
      <c r="Y1699" s="2" t="s">
        <v>265</v>
      </c>
    </row>
    <row r="1700">
      <c r="A1700" s="1" t="b">
        <v>0</v>
      </c>
      <c r="B1700" s="1"/>
      <c r="C1700" s="1"/>
      <c r="D1700" s="1"/>
      <c r="E1700" s="1" t="s">
        <v>244</v>
      </c>
      <c r="F1700" s="1"/>
      <c r="G1700" s="2" t="s">
        <v>245</v>
      </c>
      <c r="H1700" s="2"/>
      <c r="I1700" s="4" t="s">
        <v>5881</v>
      </c>
      <c r="J1700" s="2" t="s">
        <v>5882</v>
      </c>
      <c r="K1700" s="5">
        <v>2.0</v>
      </c>
      <c r="L1700" s="2" t="s">
        <v>248</v>
      </c>
      <c r="M1700" s="6" t="b">
        <v>1</v>
      </c>
      <c r="N1700" s="2" t="s">
        <v>268</v>
      </c>
      <c r="O1700" s="2" t="s">
        <v>263</v>
      </c>
      <c r="P1700" s="2" t="s">
        <v>49</v>
      </c>
      <c r="Q1700" s="2" t="s">
        <v>251</v>
      </c>
      <c r="R1700" s="2" t="s">
        <v>252</v>
      </c>
      <c r="S1700" s="5">
        <v>8.39970928E8</v>
      </c>
      <c r="T1700" s="3"/>
      <c r="U1700" s="2" t="s">
        <v>253</v>
      </c>
      <c r="V1700" s="2" t="s">
        <v>244</v>
      </c>
      <c r="W1700" s="2" t="s">
        <v>4654</v>
      </c>
      <c r="X1700" s="2" t="s">
        <v>5883</v>
      </c>
      <c r="Y1700" s="2" t="s">
        <v>265</v>
      </c>
    </row>
    <row r="1701">
      <c r="A1701" s="1" t="b">
        <v>0</v>
      </c>
      <c r="B1701" s="1"/>
      <c r="C1701" s="1"/>
      <c r="D1701" s="1"/>
      <c r="E1701" s="1" t="s">
        <v>244</v>
      </c>
      <c r="F1701" s="1"/>
      <c r="G1701" s="2" t="s">
        <v>245</v>
      </c>
      <c r="H1701" s="2"/>
      <c r="I1701" s="4" t="s">
        <v>5884</v>
      </c>
      <c r="J1701" s="2" t="s">
        <v>5885</v>
      </c>
      <c r="K1701" s="5">
        <v>2.0</v>
      </c>
      <c r="L1701" s="2" t="s">
        <v>248</v>
      </c>
      <c r="M1701" s="6" t="b">
        <v>1</v>
      </c>
      <c r="N1701" s="2" t="s">
        <v>268</v>
      </c>
      <c r="O1701" s="2" t="s">
        <v>263</v>
      </c>
      <c r="P1701" s="2" t="s">
        <v>49</v>
      </c>
      <c r="Q1701" s="2" t="s">
        <v>251</v>
      </c>
      <c r="R1701" s="2" t="s">
        <v>252</v>
      </c>
      <c r="S1701" s="5">
        <v>8.40031638E8</v>
      </c>
      <c r="T1701" s="3"/>
      <c r="U1701" s="2" t="s">
        <v>253</v>
      </c>
      <c r="V1701" s="2" t="s">
        <v>244</v>
      </c>
      <c r="W1701" s="2" t="s">
        <v>4654</v>
      </c>
      <c r="X1701" s="2" t="s">
        <v>5886</v>
      </c>
      <c r="Y1701" s="2" t="s">
        <v>265</v>
      </c>
    </row>
    <row r="1702">
      <c r="A1702" s="1" t="b">
        <v>0</v>
      </c>
      <c r="B1702" s="1"/>
      <c r="C1702" s="1"/>
      <c r="D1702" s="1"/>
      <c r="E1702" s="1" t="s">
        <v>244</v>
      </c>
      <c r="F1702" s="1"/>
      <c r="G1702" s="2" t="s">
        <v>245</v>
      </c>
      <c r="H1702" s="2"/>
      <c r="I1702" s="4" t="s">
        <v>5887</v>
      </c>
      <c r="J1702" s="2" t="s">
        <v>5888</v>
      </c>
      <c r="K1702" s="5">
        <v>2.0</v>
      </c>
      <c r="L1702" s="2" t="s">
        <v>248</v>
      </c>
      <c r="M1702" s="6" t="b">
        <v>1</v>
      </c>
      <c r="N1702" s="2" t="s">
        <v>268</v>
      </c>
      <c r="O1702" s="2" t="s">
        <v>263</v>
      </c>
      <c r="P1702" s="2" t="s">
        <v>49</v>
      </c>
      <c r="Q1702" s="2" t="s">
        <v>251</v>
      </c>
      <c r="R1702" s="2" t="s">
        <v>252</v>
      </c>
      <c r="S1702" s="5">
        <v>8.40043506E8</v>
      </c>
      <c r="T1702" s="3"/>
      <c r="U1702" s="2" t="s">
        <v>253</v>
      </c>
      <c r="V1702" s="2" t="s">
        <v>244</v>
      </c>
      <c r="W1702" s="2" t="s">
        <v>4654</v>
      </c>
      <c r="X1702" s="2" t="s">
        <v>5889</v>
      </c>
      <c r="Y1702" s="2" t="s">
        <v>265</v>
      </c>
    </row>
    <row r="1703">
      <c r="A1703" s="1" t="b">
        <v>0</v>
      </c>
      <c r="B1703" s="1"/>
      <c r="C1703" s="1"/>
      <c r="D1703" s="1"/>
      <c r="E1703" s="1" t="s">
        <v>244</v>
      </c>
      <c r="F1703" s="1"/>
      <c r="G1703" s="2" t="s">
        <v>245</v>
      </c>
      <c r="H1703" s="2"/>
      <c r="I1703" s="4" t="s">
        <v>5890</v>
      </c>
      <c r="J1703" s="2" t="s">
        <v>5891</v>
      </c>
      <c r="K1703" s="5">
        <v>2.0</v>
      </c>
      <c r="L1703" s="2" t="s">
        <v>248</v>
      </c>
      <c r="M1703" s="6" t="b">
        <v>1</v>
      </c>
      <c r="N1703" s="2" t="s">
        <v>268</v>
      </c>
      <c r="O1703" s="2" t="s">
        <v>263</v>
      </c>
      <c r="P1703" s="2" t="s">
        <v>49</v>
      </c>
      <c r="Q1703" s="2" t="s">
        <v>251</v>
      </c>
      <c r="R1703" s="2" t="s">
        <v>252</v>
      </c>
      <c r="S1703" s="5">
        <v>8.40047288E8</v>
      </c>
      <c r="T1703" s="3"/>
      <c r="U1703" s="2" t="s">
        <v>253</v>
      </c>
      <c r="V1703" s="2" t="s">
        <v>244</v>
      </c>
      <c r="W1703" s="2" t="s">
        <v>4654</v>
      </c>
      <c r="X1703" s="2" t="s">
        <v>5892</v>
      </c>
      <c r="Y1703" s="2" t="s">
        <v>265</v>
      </c>
    </row>
    <row r="1704">
      <c r="A1704" s="1" t="b">
        <v>0</v>
      </c>
      <c r="B1704" s="1"/>
      <c r="C1704" s="1"/>
      <c r="D1704" s="1"/>
      <c r="E1704" s="1" t="s">
        <v>244</v>
      </c>
      <c r="F1704" s="1"/>
      <c r="G1704" s="2" t="s">
        <v>245</v>
      </c>
      <c r="H1704" s="2"/>
      <c r="I1704" s="4" t="s">
        <v>5893</v>
      </c>
      <c r="J1704" s="2" t="s">
        <v>5894</v>
      </c>
      <c r="K1704" s="5">
        <v>2.0</v>
      </c>
      <c r="L1704" s="2" t="s">
        <v>248</v>
      </c>
      <c r="M1704" s="6" t="b">
        <v>1</v>
      </c>
      <c r="N1704" s="2" t="s">
        <v>268</v>
      </c>
      <c r="O1704" s="2" t="s">
        <v>263</v>
      </c>
      <c r="P1704" s="2" t="s">
        <v>49</v>
      </c>
      <c r="Q1704" s="2" t="s">
        <v>251</v>
      </c>
      <c r="R1704" s="2" t="s">
        <v>252</v>
      </c>
      <c r="S1704" s="5">
        <v>8.40062001E8</v>
      </c>
      <c r="T1704" s="3"/>
      <c r="U1704" s="2" t="s">
        <v>253</v>
      </c>
      <c r="V1704" s="2" t="s">
        <v>244</v>
      </c>
      <c r="W1704" s="2" t="s">
        <v>4654</v>
      </c>
      <c r="X1704" s="2" t="s">
        <v>5895</v>
      </c>
      <c r="Y1704" s="2" t="s">
        <v>265</v>
      </c>
    </row>
    <row r="1705">
      <c r="A1705" s="1" t="b">
        <v>0</v>
      </c>
      <c r="B1705" s="1"/>
      <c r="C1705" s="1"/>
      <c r="D1705" s="1"/>
      <c r="E1705" s="1" t="s">
        <v>244</v>
      </c>
      <c r="F1705" s="1"/>
      <c r="G1705" s="2" t="s">
        <v>245</v>
      </c>
      <c r="H1705" s="2"/>
      <c r="I1705" s="4" t="s">
        <v>5896</v>
      </c>
      <c r="J1705" s="2" t="s">
        <v>5897</v>
      </c>
      <c r="K1705" s="5">
        <v>2.0</v>
      </c>
      <c r="L1705" s="2" t="s">
        <v>248</v>
      </c>
      <c r="M1705" s="6" t="b">
        <v>1</v>
      </c>
      <c r="N1705" s="2" t="s">
        <v>268</v>
      </c>
      <c r="O1705" s="2" t="s">
        <v>263</v>
      </c>
      <c r="P1705" s="2" t="s">
        <v>49</v>
      </c>
      <c r="Q1705" s="2" t="s">
        <v>251</v>
      </c>
      <c r="R1705" s="2" t="s">
        <v>252</v>
      </c>
      <c r="S1705" s="5">
        <v>8.40142358E8</v>
      </c>
      <c r="T1705" s="3"/>
      <c r="U1705" s="2" t="s">
        <v>253</v>
      </c>
      <c r="V1705" s="2" t="s">
        <v>244</v>
      </c>
      <c r="W1705" s="2" t="s">
        <v>4654</v>
      </c>
      <c r="X1705" s="2" t="s">
        <v>5898</v>
      </c>
      <c r="Y1705" s="2" t="s">
        <v>265</v>
      </c>
    </row>
    <row r="1706">
      <c r="A1706" s="1" t="b">
        <v>0</v>
      </c>
      <c r="B1706" s="1"/>
      <c r="C1706" s="1"/>
      <c r="D1706" s="1"/>
      <c r="E1706" s="1" t="s">
        <v>244</v>
      </c>
      <c r="F1706" s="1"/>
      <c r="G1706" s="2" t="s">
        <v>245</v>
      </c>
      <c r="H1706" s="2"/>
      <c r="I1706" s="4" t="s">
        <v>5899</v>
      </c>
      <c r="J1706" s="2" t="s">
        <v>5900</v>
      </c>
      <c r="K1706" s="5">
        <v>2.0</v>
      </c>
      <c r="L1706" s="2" t="s">
        <v>248</v>
      </c>
      <c r="M1706" s="6" t="b">
        <v>1</v>
      </c>
      <c r="N1706" s="2" t="s">
        <v>268</v>
      </c>
      <c r="O1706" s="2" t="s">
        <v>263</v>
      </c>
      <c r="P1706" s="2" t="s">
        <v>49</v>
      </c>
      <c r="Q1706" s="2" t="s">
        <v>251</v>
      </c>
      <c r="R1706" s="2" t="s">
        <v>252</v>
      </c>
      <c r="S1706" s="5">
        <v>8.47865431E8</v>
      </c>
      <c r="T1706" s="2" t="s">
        <v>293</v>
      </c>
      <c r="U1706" s="2" t="s">
        <v>253</v>
      </c>
      <c r="V1706" s="2" t="s">
        <v>244</v>
      </c>
      <c r="W1706" s="2" t="s">
        <v>4654</v>
      </c>
      <c r="X1706" s="2" t="s">
        <v>5901</v>
      </c>
      <c r="Y1706" s="2" t="s">
        <v>265</v>
      </c>
    </row>
    <row r="1707">
      <c r="A1707" s="1" t="b">
        <v>0</v>
      </c>
      <c r="B1707" s="1"/>
      <c r="C1707" s="1"/>
      <c r="D1707" s="1"/>
      <c r="E1707" s="1" t="s">
        <v>244</v>
      </c>
      <c r="F1707" s="1"/>
      <c r="G1707" s="2" t="s">
        <v>245</v>
      </c>
      <c r="H1707" s="2"/>
      <c r="I1707" s="4" t="s">
        <v>5902</v>
      </c>
      <c r="J1707" s="2" t="s">
        <v>5903</v>
      </c>
      <c r="K1707" s="5">
        <v>2.0</v>
      </c>
      <c r="L1707" s="2" t="s">
        <v>248</v>
      </c>
      <c r="M1707" s="6" t="b">
        <v>1</v>
      </c>
      <c r="N1707" s="2" t="s">
        <v>268</v>
      </c>
      <c r="O1707" s="2" t="s">
        <v>263</v>
      </c>
      <c r="P1707" s="2" t="s">
        <v>49</v>
      </c>
      <c r="Q1707" s="2" t="s">
        <v>251</v>
      </c>
      <c r="R1707" s="2" t="s">
        <v>252</v>
      </c>
      <c r="S1707" s="5">
        <v>8.48348663E8</v>
      </c>
      <c r="T1707" s="2" t="s">
        <v>293</v>
      </c>
      <c r="U1707" s="2" t="s">
        <v>253</v>
      </c>
      <c r="V1707" s="2" t="s">
        <v>244</v>
      </c>
      <c r="W1707" s="2" t="s">
        <v>4654</v>
      </c>
      <c r="X1707" s="2" t="s">
        <v>5904</v>
      </c>
      <c r="Y1707" s="2" t="s">
        <v>265</v>
      </c>
    </row>
    <row r="1708">
      <c r="A1708" s="1" t="b">
        <v>0</v>
      </c>
      <c r="B1708" s="1"/>
      <c r="C1708" s="1"/>
      <c r="D1708" s="1"/>
      <c r="E1708" s="1" t="s">
        <v>244</v>
      </c>
      <c r="F1708" s="1"/>
      <c r="G1708" s="2" t="s">
        <v>245</v>
      </c>
      <c r="H1708" s="2"/>
      <c r="I1708" s="4" t="s">
        <v>5905</v>
      </c>
      <c r="J1708" s="2" t="s">
        <v>5906</v>
      </c>
      <c r="K1708" s="5">
        <v>2.0</v>
      </c>
      <c r="L1708" s="2" t="s">
        <v>248</v>
      </c>
      <c r="M1708" s="6" t="b">
        <v>1</v>
      </c>
      <c r="N1708" s="2" t="s">
        <v>268</v>
      </c>
      <c r="O1708" s="2" t="s">
        <v>263</v>
      </c>
      <c r="P1708" s="2" t="s">
        <v>49</v>
      </c>
      <c r="Q1708" s="2" t="s">
        <v>251</v>
      </c>
      <c r="R1708" s="2" t="s">
        <v>252</v>
      </c>
      <c r="S1708" s="5">
        <v>8.48565246E8</v>
      </c>
      <c r="T1708" s="2" t="s">
        <v>293</v>
      </c>
      <c r="U1708" s="2" t="s">
        <v>253</v>
      </c>
      <c r="V1708" s="2" t="s">
        <v>244</v>
      </c>
      <c r="W1708" s="2" t="s">
        <v>4654</v>
      </c>
      <c r="X1708" s="2" t="s">
        <v>5907</v>
      </c>
      <c r="Y1708" s="2" t="s">
        <v>265</v>
      </c>
    </row>
    <row r="1709">
      <c r="A1709" s="1" t="b">
        <v>0</v>
      </c>
      <c r="B1709" s="1"/>
      <c r="C1709" s="1"/>
      <c r="D1709" s="1"/>
      <c r="E1709" s="1" t="s">
        <v>244</v>
      </c>
      <c r="F1709" s="1"/>
      <c r="G1709" s="2" t="s">
        <v>245</v>
      </c>
      <c r="H1709" s="2"/>
      <c r="I1709" s="4" t="s">
        <v>5908</v>
      </c>
      <c r="J1709" s="2" t="s">
        <v>5909</v>
      </c>
      <c r="K1709" s="5">
        <v>2.0</v>
      </c>
      <c r="L1709" s="2" t="s">
        <v>248</v>
      </c>
      <c r="M1709" s="6" t="b">
        <v>1</v>
      </c>
      <c r="N1709" s="2" t="s">
        <v>268</v>
      </c>
      <c r="O1709" s="2" t="s">
        <v>263</v>
      </c>
      <c r="P1709" s="2" t="s">
        <v>49</v>
      </c>
      <c r="Q1709" s="2" t="s">
        <v>251</v>
      </c>
      <c r="R1709" s="2" t="s">
        <v>252</v>
      </c>
      <c r="S1709" s="5">
        <v>8.48610436E8</v>
      </c>
      <c r="T1709" s="2" t="s">
        <v>293</v>
      </c>
      <c r="U1709" s="2" t="s">
        <v>253</v>
      </c>
      <c r="V1709" s="2" t="s">
        <v>244</v>
      </c>
      <c r="W1709" s="2" t="s">
        <v>4654</v>
      </c>
      <c r="X1709" s="2" t="s">
        <v>5910</v>
      </c>
      <c r="Y1709" s="2" t="s">
        <v>265</v>
      </c>
    </row>
    <row r="1710">
      <c r="A1710" s="1" t="b">
        <v>0</v>
      </c>
      <c r="B1710" s="1"/>
      <c r="C1710" s="1"/>
      <c r="D1710" s="1"/>
      <c r="E1710" s="1" t="s">
        <v>244</v>
      </c>
      <c r="F1710" s="1"/>
      <c r="G1710" s="2" t="s">
        <v>245</v>
      </c>
      <c r="H1710" s="2"/>
      <c r="I1710" s="4" t="s">
        <v>5911</v>
      </c>
      <c r="J1710" s="2" t="s">
        <v>5912</v>
      </c>
      <c r="K1710" s="5">
        <v>2.0</v>
      </c>
      <c r="L1710" s="2" t="s">
        <v>248</v>
      </c>
      <c r="M1710" s="6" t="b">
        <v>1</v>
      </c>
      <c r="N1710" s="2" t="s">
        <v>268</v>
      </c>
      <c r="O1710" s="2" t="s">
        <v>263</v>
      </c>
      <c r="P1710" s="2" t="s">
        <v>49</v>
      </c>
      <c r="Q1710" s="2" t="s">
        <v>251</v>
      </c>
      <c r="R1710" s="2" t="s">
        <v>252</v>
      </c>
      <c r="S1710" s="5">
        <v>8.48627837E8</v>
      </c>
      <c r="T1710" s="2" t="s">
        <v>293</v>
      </c>
      <c r="U1710" s="2" t="s">
        <v>253</v>
      </c>
      <c r="V1710" s="2" t="s">
        <v>244</v>
      </c>
      <c r="W1710" s="2" t="s">
        <v>4654</v>
      </c>
      <c r="X1710" s="2" t="s">
        <v>5913</v>
      </c>
      <c r="Y1710" s="2" t="s">
        <v>265</v>
      </c>
    </row>
    <row r="1711">
      <c r="A1711" s="1" t="b">
        <v>0</v>
      </c>
      <c r="B1711" s="1"/>
      <c r="C1711" s="1"/>
      <c r="D1711" s="1"/>
      <c r="E1711" s="1" t="s">
        <v>244</v>
      </c>
      <c r="F1711" s="1"/>
      <c r="G1711" s="2" t="s">
        <v>245</v>
      </c>
      <c r="H1711" s="2"/>
      <c r="I1711" s="4" t="s">
        <v>5914</v>
      </c>
      <c r="J1711" s="2" t="s">
        <v>5915</v>
      </c>
      <c r="K1711" s="5">
        <v>2.0</v>
      </c>
      <c r="L1711" s="2" t="s">
        <v>248</v>
      </c>
      <c r="M1711" s="6" t="b">
        <v>1</v>
      </c>
      <c r="N1711" s="2" t="s">
        <v>268</v>
      </c>
      <c r="O1711" s="2" t="s">
        <v>263</v>
      </c>
      <c r="P1711" s="2" t="s">
        <v>49</v>
      </c>
      <c r="Q1711" s="2" t="s">
        <v>251</v>
      </c>
      <c r="R1711" s="2" t="s">
        <v>252</v>
      </c>
      <c r="S1711" s="5">
        <v>8.4862914E8</v>
      </c>
      <c r="T1711" s="2" t="s">
        <v>293</v>
      </c>
      <c r="U1711" s="2" t="s">
        <v>253</v>
      </c>
      <c r="V1711" s="2" t="s">
        <v>244</v>
      </c>
      <c r="W1711" s="2" t="s">
        <v>4654</v>
      </c>
      <c r="X1711" s="2" t="s">
        <v>5916</v>
      </c>
      <c r="Y1711" s="2" t="s">
        <v>265</v>
      </c>
    </row>
    <row r="1712">
      <c r="A1712" s="1" t="b">
        <v>0</v>
      </c>
      <c r="B1712" s="1"/>
      <c r="C1712" s="1"/>
      <c r="D1712" s="1"/>
      <c r="E1712" s="1" t="s">
        <v>244</v>
      </c>
      <c r="F1712" s="1"/>
      <c r="G1712" s="2" t="s">
        <v>245</v>
      </c>
      <c r="H1712" s="2"/>
      <c r="I1712" s="4" t="s">
        <v>5917</v>
      </c>
      <c r="J1712" s="2" t="s">
        <v>5918</v>
      </c>
      <c r="K1712" s="5">
        <v>2.0</v>
      </c>
      <c r="L1712" s="2" t="s">
        <v>248</v>
      </c>
      <c r="M1712" s="6" t="b">
        <v>1</v>
      </c>
      <c r="N1712" s="2" t="s">
        <v>268</v>
      </c>
      <c r="O1712" s="2" t="s">
        <v>263</v>
      </c>
      <c r="P1712" s="2" t="s">
        <v>49</v>
      </c>
      <c r="Q1712" s="2" t="s">
        <v>251</v>
      </c>
      <c r="R1712" s="2" t="s">
        <v>252</v>
      </c>
      <c r="S1712" s="5">
        <v>8.48632825E8</v>
      </c>
      <c r="T1712" s="2" t="s">
        <v>293</v>
      </c>
      <c r="U1712" s="2" t="s">
        <v>253</v>
      </c>
      <c r="V1712" s="2" t="s">
        <v>244</v>
      </c>
      <c r="W1712" s="2" t="s">
        <v>4654</v>
      </c>
      <c r="X1712" s="2" t="s">
        <v>5919</v>
      </c>
      <c r="Y1712" s="2" t="s">
        <v>265</v>
      </c>
    </row>
    <row r="1713">
      <c r="A1713" s="1" t="b">
        <v>0</v>
      </c>
      <c r="B1713" s="1"/>
      <c r="C1713" s="1"/>
      <c r="D1713" s="1"/>
      <c r="E1713" s="1" t="s">
        <v>244</v>
      </c>
      <c r="F1713" s="1"/>
      <c r="G1713" s="2" t="s">
        <v>245</v>
      </c>
      <c r="H1713" s="2"/>
      <c r="I1713" s="4" t="s">
        <v>5920</v>
      </c>
      <c r="J1713" s="2" t="s">
        <v>5921</v>
      </c>
      <c r="K1713" s="5">
        <v>2.0</v>
      </c>
      <c r="L1713" s="2" t="s">
        <v>248</v>
      </c>
      <c r="M1713" s="6" t="b">
        <v>1</v>
      </c>
      <c r="N1713" s="2" t="s">
        <v>268</v>
      </c>
      <c r="O1713" s="2" t="s">
        <v>263</v>
      </c>
      <c r="P1713" s="2" t="s">
        <v>49</v>
      </c>
      <c r="Q1713" s="2" t="s">
        <v>251</v>
      </c>
      <c r="R1713" s="2" t="s">
        <v>252</v>
      </c>
      <c r="S1713" s="5">
        <v>8.48636884E8</v>
      </c>
      <c r="T1713" s="2" t="s">
        <v>293</v>
      </c>
      <c r="U1713" s="2" t="s">
        <v>253</v>
      </c>
      <c r="V1713" s="2" t="s">
        <v>244</v>
      </c>
      <c r="W1713" s="2" t="s">
        <v>4654</v>
      </c>
      <c r="X1713" s="2" t="s">
        <v>5922</v>
      </c>
      <c r="Y1713" s="2" t="s">
        <v>265</v>
      </c>
    </row>
    <row r="1714">
      <c r="A1714" s="1" t="b">
        <v>0</v>
      </c>
      <c r="B1714" s="1"/>
      <c r="C1714" s="1"/>
      <c r="D1714" s="1"/>
      <c r="E1714" s="1" t="s">
        <v>244</v>
      </c>
      <c r="F1714" s="1"/>
      <c r="G1714" s="2" t="s">
        <v>245</v>
      </c>
      <c r="H1714" s="2"/>
      <c r="I1714" s="4" t="s">
        <v>5923</v>
      </c>
      <c r="J1714" s="2" t="s">
        <v>5924</v>
      </c>
      <c r="K1714" s="5">
        <v>2.0</v>
      </c>
      <c r="L1714" s="2" t="s">
        <v>248</v>
      </c>
      <c r="M1714" s="6" t="b">
        <v>1</v>
      </c>
      <c r="N1714" s="2" t="s">
        <v>268</v>
      </c>
      <c r="O1714" s="2" t="s">
        <v>263</v>
      </c>
      <c r="P1714" s="2" t="s">
        <v>49</v>
      </c>
      <c r="Q1714" s="2" t="s">
        <v>251</v>
      </c>
      <c r="R1714" s="2" t="s">
        <v>252</v>
      </c>
      <c r="S1714" s="5">
        <v>8.48646756E8</v>
      </c>
      <c r="T1714" s="2" t="s">
        <v>293</v>
      </c>
      <c r="U1714" s="2" t="s">
        <v>253</v>
      </c>
      <c r="V1714" s="2" t="s">
        <v>244</v>
      </c>
      <c r="W1714" s="2" t="s">
        <v>4654</v>
      </c>
      <c r="X1714" s="2" t="s">
        <v>5925</v>
      </c>
      <c r="Y1714" s="2" t="s">
        <v>265</v>
      </c>
    </row>
    <row r="1715">
      <c r="A1715" s="1" t="b">
        <v>0</v>
      </c>
      <c r="B1715" s="1"/>
      <c r="C1715" s="1"/>
      <c r="D1715" s="1"/>
      <c r="E1715" s="1" t="s">
        <v>244</v>
      </c>
      <c r="F1715" s="1"/>
      <c r="G1715" s="2" t="s">
        <v>245</v>
      </c>
      <c r="H1715" s="2"/>
      <c r="I1715" s="4" t="s">
        <v>5926</v>
      </c>
      <c r="J1715" s="2" t="s">
        <v>5927</v>
      </c>
      <c r="K1715" s="5">
        <v>2.0</v>
      </c>
      <c r="L1715" s="2" t="s">
        <v>248</v>
      </c>
      <c r="M1715" s="6" t="b">
        <v>1</v>
      </c>
      <c r="N1715" s="2" t="s">
        <v>268</v>
      </c>
      <c r="O1715" s="2" t="s">
        <v>263</v>
      </c>
      <c r="P1715" s="2" t="s">
        <v>49</v>
      </c>
      <c r="Q1715" s="2" t="s">
        <v>251</v>
      </c>
      <c r="R1715" s="2" t="s">
        <v>252</v>
      </c>
      <c r="S1715" s="5">
        <v>8.48672037E8</v>
      </c>
      <c r="T1715" s="2" t="s">
        <v>293</v>
      </c>
      <c r="U1715" s="2" t="s">
        <v>253</v>
      </c>
      <c r="V1715" s="2" t="s">
        <v>244</v>
      </c>
      <c r="W1715" s="2" t="s">
        <v>4654</v>
      </c>
      <c r="X1715" s="2" t="s">
        <v>5928</v>
      </c>
      <c r="Y1715" s="2" t="s">
        <v>265</v>
      </c>
    </row>
    <row r="1716">
      <c r="A1716" s="1" t="b">
        <v>0</v>
      </c>
      <c r="B1716" s="1"/>
      <c r="C1716" s="1"/>
      <c r="D1716" s="1"/>
      <c r="E1716" s="1" t="s">
        <v>244</v>
      </c>
      <c r="F1716" s="1"/>
      <c r="G1716" s="2" t="s">
        <v>245</v>
      </c>
      <c r="H1716" s="2"/>
      <c r="I1716" s="4" t="s">
        <v>5929</v>
      </c>
      <c r="J1716" s="2" t="s">
        <v>5930</v>
      </c>
      <c r="K1716" s="5">
        <v>2.0</v>
      </c>
      <c r="L1716" s="2" t="s">
        <v>248</v>
      </c>
      <c r="M1716" s="6" t="b">
        <v>1</v>
      </c>
      <c r="N1716" s="2" t="s">
        <v>268</v>
      </c>
      <c r="O1716" s="2" t="s">
        <v>263</v>
      </c>
      <c r="P1716" s="2" t="s">
        <v>49</v>
      </c>
      <c r="Q1716" s="2" t="s">
        <v>251</v>
      </c>
      <c r="R1716" s="2" t="s">
        <v>252</v>
      </c>
      <c r="S1716" s="5">
        <v>8.89748403E8</v>
      </c>
      <c r="T1716" s="7"/>
      <c r="U1716" s="2" t="s">
        <v>253</v>
      </c>
      <c r="V1716" s="2" t="s">
        <v>244</v>
      </c>
      <c r="W1716" s="2" t="s">
        <v>4654</v>
      </c>
      <c r="X1716" s="2" t="s">
        <v>5931</v>
      </c>
      <c r="Y1716" s="2" t="s">
        <v>265</v>
      </c>
    </row>
    <row r="1717">
      <c r="A1717" s="1" t="b">
        <v>0</v>
      </c>
      <c r="B1717" s="1"/>
      <c r="C1717" s="1"/>
      <c r="D1717" s="1"/>
      <c r="E1717" s="1" t="s">
        <v>244</v>
      </c>
      <c r="F1717" s="1"/>
      <c r="G1717" s="2" t="s">
        <v>245</v>
      </c>
      <c r="H1717" s="2"/>
      <c r="I1717" s="4" t="s">
        <v>5932</v>
      </c>
      <c r="J1717" s="2" t="s">
        <v>5933</v>
      </c>
      <c r="K1717" s="5">
        <v>2.0</v>
      </c>
      <c r="L1717" s="2" t="s">
        <v>248</v>
      </c>
      <c r="M1717" s="6" t="b">
        <v>1</v>
      </c>
      <c r="N1717" s="2" t="s">
        <v>268</v>
      </c>
      <c r="O1717" s="2" t="s">
        <v>263</v>
      </c>
      <c r="P1717" s="2" t="s">
        <v>49</v>
      </c>
      <c r="Q1717" s="2" t="s">
        <v>251</v>
      </c>
      <c r="R1717" s="2" t="s">
        <v>252</v>
      </c>
      <c r="S1717" s="5">
        <v>8.89767432E8</v>
      </c>
      <c r="T1717" s="7"/>
      <c r="U1717" s="2" t="s">
        <v>253</v>
      </c>
      <c r="V1717" s="2" t="s">
        <v>244</v>
      </c>
      <c r="W1717" s="2" t="s">
        <v>4654</v>
      </c>
      <c r="X1717" s="2" t="s">
        <v>5934</v>
      </c>
      <c r="Y1717" s="2" t="s">
        <v>265</v>
      </c>
    </row>
    <row r="1718">
      <c r="A1718" s="1" t="b">
        <v>0</v>
      </c>
      <c r="B1718" s="1"/>
      <c r="C1718" s="1"/>
      <c r="D1718" s="1"/>
      <c r="E1718" s="1" t="s">
        <v>244</v>
      </c>
      <c r="F1718" s="1"/>
      <c r="G1718" s="2" t="s">
        <v>245</v>
      </c>
      <c r="H1718" s="2"/>
      <c r="I1718" s="4" t="s">
        <v>5935</v>
      </c>
      <c r="J1718" s="2" t="s">
        <v>5936</v>
      </c>
      <c r="K1718" s="5">
        <v>2.0</v>
      </c>
      <c r="L1718" s="2" t="s">
        <v>248</v>
      </c>
      <c r="M1718" s="6" t="b">
        <v>1</v>
      </c>
      <c r="N1718" s="2" t="s">
        <v>268</v>
      </c>
      <c r="O1718" s="2" t="s">
        <v>263</v>
      </c>
      <c r="P1718" s="2" t="s">
        <v>49</v>
      </c>
      <c r="Q1718" s="2" t="s">
        <v>251</v>
      </c>
      <c r="R1718" s="2" t="s">
        <v>252</v>
      </c>
      <c r="S1718" s="5">
        <v>8.89779159E8</v>
      </c>
      <c r="T1718" s="7"/>
      <c r="U1718" s="2" t="s">
        <v>253</v>
      </c>
      <c r="V1718" s="2" t="s">
        <v>244</v>
      </c>
      <c r="W1718" s="2" t="s">
        <v>4654</v>
      </c>
      <c r="X1718" s="2" t="s">
        <v>5937</v>
      </c>
      <c r="Y1718" s="2" t="s">
        <v>265</v>
      </c>
    </row>
    <row r="1719">
      <c r="A1719" s="1" t="b">
        <v>0</v>
      </c>
      <c r="B1719" s="1"/>
      <c r="C1719" s="1"/>
      <c r="D1719" s="1"/>
      <c r="E1719" s="1" t="s">
        <v>244</v>
      </c>
      <c r="F1719" s="1"/>
      <c r="G1719" s="2" t="s">
        <v>245</v>
      </c>
      <c r="H1719" s="2"/>
      <c r="I1719" s="4" t="s">
        <v>5938</v>
      </c>
      <c r="J1719" s="2" t="s">
        <v>5939</v>
      </c>
      <c r="K1719" s="5">
        <v>2.0</v>
      </c>
      <c r="L1719" s="2" t="s">
        <v>248</v>
      </c>
      <c r="M1719" s="6" t="b">
        <v>1</v>
      </c>
      <c r="N1719" s="2" t="s">
        <v>268</v>
      </c>
      <c r="O1719" s="2" t="s">
        <v>263</v>
      </c>
      <c r="P1719" s="2" t="s">
        <v>49</v>
      </c>
      <c r="Q1719" s="2" t="s">
        <v>251</v>
      </c>
      <c r="R1719" s="2" t="s">
        <v>252</v>
      </c>
      <c r="S1719" s="5">
        <v>8.89787076E8</v>
      </c>
      <c r="T1719" s="7"/>
      <c r="U1719" s="2" t="s">
        <v>253</v>
      </c>
      <c r="V1719" s="2" t="s">
        <v>244</v>
      </c>
      <c r="W1719" s="2" t="s">
        <v>4654</v>
      </c>
      <c r="X1719" s="2" t="s">
        <v>5940</v>
      </c>
      <c r="Y1719" s="2" t="s">
        <v>265</v>
      </c>
    </row>
    <row r="1720">
      <c r="A1720" s="1" t="b">
        <v>0</v>
      </c>
      <c r="B1720" s="1"/>
      <c r="C1720" s="1"/>
      <c r="D1720" s="1"/>
      <c r="E1720" s="1" t="s">
        <v>244</v>
      </c>
      <c r="F1720" s="1"/>
      <c r="G1720" s="2" t="s">
        <v>245</v>
      </c>
      <c r="H1720" s="2"/>
      <c r="I1720" s="4" t="s">
        <v>5941</v>
      </c>
      <c r="J1720" s="2" t="s">
        <v>5942</v>
      </c>
      <c r="K1720" s="5">
        <v>2.0</v>
      </c>
      <c r="L1720" s="2" t="s">
        <v>248</v>
      </c>
      <c r="M1720" s="6" t="b">
        <v>1</v>
      </c>
      <c r="N1720" s="2" t="s">
        <v>268</v>
      </c>
      <c r="O1720" s="2" t="s">
        <v>263</v>
      </c>
      <c r="P1720" s="2" t="s">
        <v>49</v>
      </c>
      <c r="Q1720" s="2" t="s">
        <v>251</v>
      </c>
      <c r="R1720" s="2" t="s">
        <v>252</v>
      </c>
      <c r="S1720" s="5">
        <v>8.93412652E8</v>
      </c>
      <c r="T1720" s="2" t="s">
        <v>293</v>
      </c>
      <c r="U1720" s="2" t="s">
        <v>253</v>
      </c>
      <c r="V1720" s="2" t="s">
        <v>244</v>
      </c>
      <c r="W1720" s="2" t="s">
        <v>4654</v>
      </c>
      <c r="X1720" s="2" t="s">
        <v>5943</v>
      </c>
      <c r="Y1720" s="2" t="s">
        <v>265</v>
      </c>
    </row>
    <row r="1721">
      <c r="A1721" s="1" t="b">
        <v>0</v>
      </c>
      <c r="B1721" s="1"/>
      <c r="C1721" s="1"/>
      <c r="D1721" s="1"/>
      <c r="E1721" s="1" t="s">
        <v>244</v>
      </c>
      <c r="F1721" s="1"/>
      <c r="G1721" s="2" t="s">
        <v>245</v>
      </c>
      <c r="H1721" s="2"/>
      <c r="I1721" s="4" t="s">
        <v>5944</v>
      </c>
      <c r="J1721" s="2" t="s">
        <v>5945</v>
      </c>
      <c r="K1721" s="5">
        <v>2.0</v>
      </c>
      <c r="L1721" s="2" t="s">
        <v>248</v>
      </c>
      <c r="M1721" s="6" t="b">
        <v>1</v>
      </c>
      <c r="N1721" s="2" t="s">
        <v>268</v>
      </c>
      <c r="O1721" s="2" t="s">
        <v>263</v>
      </c>
      <c r="P1721" s="2" t="s">
        <v>49</v>
      </c>
      <c r="Q1721" s="2" t="s">
        <v>251</v>
      </c>
      <c r="R1721" s="2" t="s">
        <v>252</v>
      </c>
      <c r="S1721" s="5">
        <v>8.93503755E8</v>
      </c>
      <c r="T1721" s="2" t="s">
        <v>293</v>
      </c>
      <c r="U1721" s="2" t="s">
        <v>253</v>
      </c>
      <c r="V1721" s="2" t="s">
        <v>244</v>
      </c>
      <c r="W1721" s="2" t="s">
        <v>4654</v>
      </c>
      <c r="X1721" s="2" t="s">
        <v>5946</v>
      </c>
      <c r="Y1721" s="2" t="s">
        <v>265</v>
      </c>
    </row>
    <row r="1722">
      <c r="A1722" s="1" t="b">
        <v>0</v>
      </c>
      <c r="B1722" s="1"/>
      <c r="C1722" s="1"/>
      <c r="D1722" s="1"/>
      <c r="E1722" s="1" t="s">
        <v>244</v>
      </c>
      <c r="F1722" s="1"/>
      <c r="G1722" s="2" t="s">
        <v>245</v>
      </c>
      <c r="H1722" s="2"/>
      <c r="I1722" s="4" t="s">
        <v>5947</v>
      </c>
      <c r="J1722" s="2" t="s">
        <v>5948</v>
      </c>
      <c r="K1722" s="5">
        <v>2.0</v>
      </c>
      <c r="L1722" s="2" t="s">
        <v>248</v>
      </c>
      <c r="M1722" s="6" t="b">
        <v>1</v>
      </c>
      <c r="N1722" s="2" t="s">
        <v>268</v>
      </c>
      <c r="O1722" s="2" t="s">
        <v>263</v>
      </c>
      <c r="P1722" s="2" t="s">
        <v>49</v>
      </c>
      <c r="Q1722" s="2" t="s">
        <v>251</v>
      </c>
      <c r="R1722" s="2" t="s">
        <v>252</v>
      </c>
      <c r="S1722" s="5">
        <v>8.9364719E8</v>
      </c>
      <c r="T1722" s="2" t="s">
        <v>293</v>
      </c>
      <c r="U1722" s="2" t="s">
        <v>253</v>
      </c>
      <c r="V1722" s="2" t="s">
        <v>244</v>
      </c>
      <c r="W1722" s="2" t="s">
        <v>4654</v>
      </c>
      <c r="X1722" s="2" t="s">
        <v>5949</v>
      </c>
      <c r="Y1722" s="2" t="s">
        <v>265</v>
      </c>
    </row>
    <row r="1723">
      <c r="A1723" s="1" t="b">
        <v>0</v>
      </c>
      <c r="B1723" s="1"/>
      <c r="C1723" s="1"/>
      <c r="D1723" s="1"/>
      <c r="E1723" s="1" t="s">
        <v>244</v>
      </c>
      <c r="F1723" s="1"/>
      <c r="G1723" s="2" t="s">
        <v>245</v>
      </c>
      <c r="H1723" s="2"/>
      <c r="I1723" s="4" t="s">
        <v>5950</v>
      </c>
      <c r="J1723" s="2" t="s">
        <v>5951</v>
      </c>
      <c r="K1723" s="5">
        <v>2.0</v>
      </c>
      <c r="L1723" s="2" t="s">
        <v>248</v>
      </c>
      <c r="M1723" s="6" t="b">
        <v>1</v>
      </c>
      <c r="N1723" s="2" t="s">
        <v>268</v>
      </c>
      <c r="O1723" s="2" t="s">
        <v>263</v>
      </c>
      <c r="P1723" s="2" t="s">
        <v>49</v>
      </c>
      <c r="Q1723" s="2" t="s">
        <v>251</v>
      </c>
      <c r="R1723" s="2" t="s">
        <v>252</v>
      </c>
      <c r="S1723" s="5">
        <v>8.93714311E8</v>
      </c>
      <c r="T1723" s="2" t="s">
        <v>293</v>
      </c>
      <c r="U1723" s="2" t="s">
        <v>253</v>
      </c>
      <c r="V1723" s="2" t="s">
        <v>244</v>
      </c>
      <c r="W1723" s="2" t="s">
        <v>4654</v>
      </c>
      <c r="X1723" s="2" t="s">
        <v>5952</v>
      </c>
      <c r="Y1723" s="2" t="s">
        <v>265</v>
      </c>
    </row>
    <row r="1724">
      <c r="A1724" s="1" t="b">
        <v>0</v>
      </c>
      <c r="B1724" s="1"/>
      <c r="C1724" s="1"/>
      <c r="D1724" s="1"/>
      <c r="E1724" s="1" t="s">
        <v>244</v>
      </c>
      <c r="F1724" s="1"/>
      <c r="G1724" s="2" t="s">
        <v>245</v>
      </c>
      <c r="H1724" s="2"/>
      <c r="I1724" s="4" t="s">
        <v>5953</v>
      </c>
      <c r="J1724" s="2" t="s">
        <v>5954</v>
      </c>
      <c r="K1724" s="5">
        <v>2.0</v>
      </c>
      <c r="L1724" s="2" t="s">
        <v>248</v>
      </c>
      <c r="M1724" s="6" t="b">
        <v>1</v>
      </c>
      <c r="N1724" s="2" t="s">
        <v>268</v>
      </c>
      <c r="O1724" s="2" t="s">
        <v>263</v>
      </c>
      <c r="P1724" s="2" t="s">
        <v>49</v>
      </c>
      <c r="Q1724" s="2" t="s">
        <v>251</v>
      </c>
      <c r="R1724" s="2" t="s">
        <v>252</v>
      </c>
      <c r="S1724" s="5">
        <v>8.94360289E8</v>
      </c>
      <c r="T1724" s="2" t="s">
        <v>293</v>
      </c>
      <c r="U1724" s="2" t="s">
        <v>253</v>
      </c>
      <c r="V1724" s="2" t="s">
        <v>244</v>
      </c>
      <c r="W1724" s="2" t="s">
        <v>4654</v>
      </c>
      <c r="X1724" s="2" t="s">
        <v>5955</v>
      </c>
      <c r="Y1724" s="2" t="s">
        <v>265</v>
      </c>
    </row>
    <row r="1725">
      <c r="A1725" s="1" t="b">
        <v>0</v>
      </c>
      <c r="B1725" s="1"/>
      <c r="C1725" s="1"/>
      <c r="D1725" s="1"/>
      <c r="E1725" s="1" t="s">
        <v>244</v>
      </c>
      <c r="F1725" s="1"/>
      <c r="G1725" s="2" t="s">
        <v>245</v>
      </c>
      <c r="H1725" s="2"/>
      <c r="I1725" s="4" t="s">
        <v>5956</v>
      </c>
      <c r="J1725" s="2" t="s">
        <v>5957</v>
      </c>
      <c r="K1725" s="5">
        <v>2.0</v>
      </c>
      <c r="L1725" s="2" t="s">
        <v>248</v>
      </c>
      <c r="M1725" s="6" t="b">
        <v>1</v>
      </c>
      <c r="N1725" s="2" t="s">
        <v>268</v>
      </c>
      <c r="O1725" s="2" t="s">
        <v>263</v>
      </c>
      <c r="P1725" s="2" t="s">
        <v>49</v>
      </c>
      <c r="Q1725" s="2" t="s">
        <v>251</v>
      </c>
      <c r="R1725" s="2" t="s">
        <v>252</v>
      </c>
      <c r="S1725" s="5">
        <v>8.94528079E8</v>
      </c>
      <c r="T1725" s="2" t="s">
        <v>293</v>
      </c>
      <c r="U1725" s="2" t="s">
        <v>253</v>
      </c>
      <c r="V1725" s="2" t="s">
        <v>244</v>
      </c>
      <c r="W1725" s="2" t="s">
        <v>4654</v>
      </c>
      <c r="X1725" s="2" t="s">
        <v>5958</v>
      </c>
      <c r="Y1725" s="2" t="s">
        <v>265</v>
      </c>
    </row>
    <row r="1726">
      <c r="A1726" s="1" t="b">
        <v>0</v>
      </c>
      <c r="B1726" s="1"/>
      <c r="C1726" s="1"/>
      <c r="D1726" s="1"/>
      <c r="E1726" s="1" t="s">
        <v>244</v>
      </c>
      <c r="F1726" s="1"/>
      <c r="G1726" s="2" t="s">
        <v>245</v>
      </c>
      <c r="H1726" s="2"/>
      <c r="I1726" s="4" t="s">
        <v>5959</v>
      </c>
      <c r="J1726" s="2" t="s">
        <v>5960</v>
      </c>
      <c r="K1726" s="5">
        <v>2.0</v>
      </c>
      <c r="L1726" s="2" t="s">
        <v>248</v>
      </c>
      <c r="M1726" s="6" t="b">
        <v>1</v>
      </c>
      <c r="N1726" s="2" t="s">
        <v>268</v>
      </c>
      <c r="O1726" s="2" t="s">
        <v>263</v>
      </c>
      <c r="P1726" s="2" t="s">
        <v>49</v>
      </c>
      <c r="Q1726" s="2" t="s">
        <v>251</v>
      </c>
      <c r="R1726" s="2" t="s">
        <v>252</v>
      </c>
      <c r="S1726" s="5">
        <v>8.94610619E8</v>
      </c>
      <c r="T1726" s="2" t="s">
        <v>293</v>
      </c>
      <c r="U1726" s="2" t="s">
        <v>253</v>
      </c>
      <c r="V1726" s="2" t="s">
        <v>244</v>
      </c>
      <c r="W1726" s="2" t="s">
        <v>4654</v>
      </c>
      <c r="X1726" s="2" t="s">
        <v>5961</v>
      </c>
      <c r="Y1726" s="2" t="s">
        <v>265</v>
      </c>
    </row>
    <row r="1727">
      <c r="A1727" s="1" t="b">
        <v>0</v>
      </c>
      <c r="B1727" s="1"/>
      <c r="C1727" s="1"/>
      <c r="D1727" s="1"/>
      <c r="E1727" s="1" t="s">
        <v>244</v>
      </c>
      <c r="F1727" s="1"/>
      <c r="G1727" s="2" t="s">
        <v>245</v>
      </c>
      <c r="H1727" s="2"/>
      <c r="I1727" s="4" t="s">
        <v>5962</v>
      </c>
      <c r="J1727" s="2" t="s">
        <v>5963</v>
      </c>
      <c r="K1727" s="5">
        <v>2.0</v>
      </c>
      <c r="L1727" s="2" t="s">
        <v>248</v>
      </c>
      <c r="M1727" s="6" t="b">
        <v>1</v>
      </c>
      <c r="N1727" s="2" t="s">
        <v>268</v>
      </c>
      <c r="O1727" s="2" t="s">
        <v>263</v>
      </c>
      <c r="P1727" s="2" t="s">
        <v>49</v>
      </c>
      <c r="Q1727" s="2" t="s">
        <v>251</v>
      </c>
      <c r="R1727" s="2" t="s">
        <v>252</v>
      </c>
      <c r="S1727" s="5">
        <v>9.1103021E8</v>
      </c>
      <c r="T1727" s="7"/>
      <c r="U1727" s="2" t="s">
        <v>253</v>
      </c>
      <c r="V1727" s="2" t="s">
        <v>244</v>
      </c>
      <c r="W1727" s="2" t="s">
        <v>4654</v>
      </c>
      <c r="X1727" s="2" t="s">
        <v>5964</v>
      </c>
      <c r="Y1727" s="2" t="s">
        <v>265</v>
      </c>
    </row>
    <row r="1728">
      <c r="A1728" s="1" t="b">
        <v>0</v>
      </c>
      <c r="B1728" s="1"/>
      <c r="C1728" s="1"/>
      <c r="D1728" s="1"/>
      <c r="E1728" s="1" t="s">
        <v>244</v>
      </c>
      <c r="F1728" s="1"/>
      <c r="G1728" s="2" t="s">
        <v>245</v>
      </c>
      <c r="H1728" s="2"/>
      <c r="I1728" s="4" t="s">
        <v>5965</v>
      </c>
      <c r="J1728" s="2" t="s">
        <v>5966</v>
      </c>
      <c r="K1728" s="5">
        <v>2.0</v>
      </c>
      <c r="L1728" s="2" t="s">
        <v>248</v>
      </c>
      <c r="M1728" s="6" t="b">
        <v>1</v>
      </c>
      <c r="N1728" s="2" t="s">
        <v>268</v>
      </c>
      <c r="O1728" s="2" t="s">
        <v>263</v>
      </c>
      <c r="P1728" s="2" t="s">
        <v>49</v>
      </c>
      <c r="Q1728" s="2" t="s">
        <v>251</v>
      </c>
      <c r="R1728" s="2" t="s">
        <v>252</v>
      </c>
      <c r="S1728" s="5">
        <v>9.11052828E8</v>
      </c>
      <c r="T1728" s="7"/>
      <c r="U1728" s="2" t="s">
        <v>253</v>
      </c>
      <c r="V1728" s="2" t="s">
        <v>244</v>
      </c>
      <c r="W1728" s="2" t="s">
        <v>4654</v>
      </c>
      <c r="X1728" s="2" t="s">
        <v>5967</v>
      </c>
      <c r="Y1728" s="2" t="s">
        <v>265</v>
      </c>
    </row>
    <row r="1729">
      <c r="A1729" s="1" t="b">
        <v>0</v>
      </c>
      <c r="B1729" s="1"/>
      <c r="C1729" s="1"/>
      <c r="D1729" s="1"/>
      <c r="E1729" s="1" t="s">
        <v>244</v>
      </c>
      <c r="F1729" s="1"/>
      <c r="G1729" s="2" t="s">
        <v>245</v>
      </c>
      <c r="H1729" s="2"/>
      <c r="I1729" s="4" t="s">
        <v>5968</v>
      </c>
      <c r="J1729" s="2" t="s">
        <v>5969</v>
      </c>
      <c r="K1729" s="5">
        <v>2.0</v>
      </c>
      <c r="L1729" s="2" t="s">
        <v>248</v>
      </c>
      <c r="M1729" s="6" t="b">
        <v>1</v>
      </c>
      <c r="N1729" s="2" t="s">
        <v>268</v>
      </c>
      <c r="O1729" s="2" t="s">
        <v>263</v>
      </c>
      <c r="P1729" s="2" t="s">
        <v>49</v>
      </c>
      <c r="Q1729" s="2" t="s">
        <v>251</v>
      </c>
      <c r="R1729" s="2" t="s">
        <v>252</v>
      </c>
      <c r="S1729" s="5">
        <v>9.11076688E8</v>
      </c>
      <c r="T1729" s="7"/>
      <c r="U1729" s="2" t="s">
        <v>253</v>
      </c>
      <c r="V1729" s="2" t="s">
        <v>244</v>
      </c>
      <c r="W1729" s="2" t="s">
        <v>4654</v>
      </c>
      <c r="X1729" s="2" t="s">
        <v>5970</v>
      </c>
      <c r="Y1729" s="2" t="s">
        <v>265</v>
      </c>
    </row>
    <row r="1730">
      <c r="A1730" s="1" t="b">
        <v>0</v>
      </c>
      <c r="B1730" s="1"/>
      <c r="C1730" s="1"/>
      <c r="D1730" s="1"/>
      <c r="E1730" s="1" t="s">
        <v>244</v>
      </c>
      <c r="F1730" s="1"/>
      <c r="G1730" s="2" t="s">
        <v>245</v>
      </c>
      <c r="H1730" s="2"/>
      <c r="I1730" s="4" t="s">
        <v>5971</v>
      </c>
      <c r="J1730" s="2" t="s">
        <v>5972</v>
      </c>
      <c r="K1730" s="5">
        <v>2.0</v>
      </c>
      <c r="L1730" s="2" t="s">
        <v>248</v>
      </c>
      <c r="M1730" s="6" t="b">
        <v>1</v>
      </c>
      <c r="N1730" s="2" t="s">
        <v>268</v>
      </c>
      <c r="O1730" s="2" t="s">
        <v>263</v>
      </c>
      <c r="P1730" s="2" t="s">
        <v>49</v>
      </c>
      <c r="Q1730" s="2" t="s">
        <v>251</v>
      </c>
      <c r="R1730" s="2" t="s">
        <v>252</v>
      </c>
      <c r="S1730" s="5">
        <v>9.11084481E8</v>
      </c>
      <c r="T1730" s="7"/>
      <c r="U1730" s="2" t="s">
        <v>253</v>
      </c>
      <c r="V1730" s="2" t="s">
        <v>244</v>
      </c>
      <c r="W1730" s="2" t="s">
        <v>4654</v>
      </c>
      <c r="X1730" s="2" t="s">
        <v>5973</v>
      </c>
      <c r="Y1730" s="2" t="s">
        <v>265</v>
      </c>
    </row>
    <row r="1731">
      <c r="A1731" s="1" t="b">
        <v>0</v>
      </c>
      <c r="B1731" s="1"/>
      <c r="C1731" s="1"/>
      <c r="D1731" s="1"/>
      <c r="E1731" s="1" t="s">
        <v>244</v>
      </c>
      <c r="F1731" s="1"/>
      <c r="G1731" s="2" t="s">
        <v>245</v>
      </c>
      <c r="H1731" s="2"/>
      <c r="I1731" s="4" t="s">
        <v>5974</v>
      </c>
      <c r="J1731" s="2" t="s">
        <v>5975</v>
      </c>
      <c r="K1731" s="5">
        <v>2.0</v>
      </c>
      <c r="L1731" s="2" t="s">
        <v>248</v>
      </c>
      <c r="M1731" s="6" t="b">
        <v>1</v>
      </c>
      <c r="N1731" s="2" t="s">
        <v>268</v>
      </c>
      <c r="O1731" s="2" t="s">
        <v>263</v>
      </c>
      <c r="P1731" s="2" t="s">
        <v>49</v>
      </c>
      <c r="Q1731" s="2" t="s">
        <v>251</v>
      </c>
      <c r="R1731" s="2" t="s">
        <v>252</v>
      </c>
      <c r="S1731" s="5">
        <v>9.11111047E8</v>
      </c>
      <c r="T1731" s="3"/>
      <c r="U1731" s="2" t="s">
        <v>253</v>
      </c>
      <c r="V1731" s="2" t="s">
        <v>244</v>
      </c>
      <c r="W1731" s="2" t="s">
        <v>4654</v>
      </c>
      <c r="X1731" s="2" t="s">
        <v>5976</v>
      </c>
      <c r="Y1731" s="2" t="s">
        <v>265</v>
      </c>
    </row>
    <row r="1732">
      <c r="A1732" s="1" t="b">
        <v>0</v>
      </c>
      <c r="B1732" s="1"/>
      <c r="C1732" s="1"/>
      <c r="D1732" s="1"/>
      <c r="E1732" s="1" t="s">
        <v>244</v>
      </c>
      <c r="F1732" s="1"/>
      <c r="G1732" s="2" t="s">
        <v>245</v>
      </c>
      <c r="H1732" s="2"/>
      <c r="I1732" s="4" t="s">
        <v>5977</v>
      </c>
      <c r="J1732" s="2" t="s">
        <v>5978</v>
      </c>
      <c r="K1732" s="5">
        <v>2.0</v>
      </c>
      <c r="L1732" s="2" t="s">
        <v>248</v>
      </c>
      <c r="M1732" s="6" t="b">
        <v>1</v>
      </c>
      <c r="N1732" s="2" t="s">
        <v>268</v>
      </c>
      <c r="O1732" s="2" t="s">
        <v>263</v>
      </c>
      <c r="P1732" s="2" t="s">
        <v>49</v>
      </c>
      <c r="Q1732" s="2" t="s">
        <v>251</v>
      </c>
      <c r="R1732" s="2" t="s">
        <v>252</v>
      </c>
      <c r="S1732" s="5">
        <v>9.11155494E8</v>
      </c>
      <c r="T1732" s="3"/>
      <c r="U1732" s="2" t="s">
        <v>253</v>
      </c>
      <c r="V1732" s="2" t="s">
        <v>244</v>
      </c>
      <c r="W1732" s="2" t="s">
        <v>4654</v>
      </c>
      <c r="X1732" s="2" t="s">
        <v>5979</v>
      </c>
      <c r="Y1732" s="2" t="s">
        <v>265</v>
      </c>
    </row>
    <row r="1733">
      <c r="A1733" s="1" t="b">
        <v>0</v>
      </c>
      <c r="B1733" s="1"/>
      <c r="C1733" s="1"/>
      <c r="D1733" s="1"/>
      <c r="E1733" s="1" t="s">
        <v>244</v>
      </c>
      <c r="F1733" s="1"/>
      <c r="G1733" s="2" t="s">
        <v>245</v>
      </c>
      <c r="H1733" s="2"/>
      <c r="I1733" s="4" t="s">
        <v>5980</v>
      </c>
      <c r="J1733" s="2" t="s">
        <v>5981</v>
      </c>
      <c r="K1733" s="5">
        <v>2.0</v>
      </c>
      <c r="L1733" s="2" t="s">
        <v>248</v>
      </c>
      <c r="M1733" s="6" t="b">
        <v>1</v>
      </c>
      <c r="N1733" s="2" t="s">
        <v>268</v>
      </c>
      <c r="O1733" s="2" t="s">
        <v>263</v>
      </c>
      <c r="P1733" s="2" t="s">
        <v>49</v>
      </c>
      <c r="Q1733" s="2" t="s">
        <v>251</v>
      </c>
      <c r="R1733" s="2" t="s">
        <v>252</v>
      </c>
      <c r="S1733" s="5">
        <v>9.32072449E8</v>
      </c>
      <c r="T1733" s="2" t="s">
        <v>293</v>
      </c>
      <c r="U1733" s="2" t="s">
        <v>253</v>
      </c>
      <c r="V1733" s="2" t="s">
        <v>244</v>
      </c>
      <c r="W1733" s="2" t="s">
        <v>4654</v>
      </c>
      <c r="X1733" s="2" t="s">
        <v>5982</v>
      </c>
      <c r="Y1733" s="2" t="s">
        <v>265</v>
      </c>
    </row>
    <row r="1734">
      <c r="A1734" s="1" t="b">
        <v>0</v>
      </c>
      <c r="B1734" s="1"/>
      <c r="C1734" s="1"/>
      <c r="D1734" s="1"/>
      <c r="E1734" s="1" t="s">
        <v>244</v>
      </c>
      <c r="F1734" s="1"/>
      <c r="G1734" s="2" t="s">
        <v>245</v>
      </c>
      <c r="H1734" s="2"/>
      <c r="I1734" s="4" t="s">
        <v>5983</v>
      </c>
      <c r="J1734" s="2" t="s">
        <v>5984</v>
      </c>
      <c r="K1734" s="5">
        <v>2.0</v>
      </c>
      <c r="L1734" s="2" t="s">
        <v>248</v>
      </c>
      <c r="M1734" s="6" t="b">
        <v>1</v>
      </c>
      <c r="N1734" s="2" t="s">
        <v>268</v>
      </c>
      <c r="O1734" s="2" t="s">
        <v>263</v>
      </c>
      <c r="P1734" s="2" t="s">
        <v>49</v>
      </c>
      <c r="Q1734" s="2" t="s">
        <v>251</v>
      </c>
      <c r="R1734" s="2" t="s">
        <v>252</v>
      </c>
      <c r="S1734" s="5">
        <v>9.32161443E8</v>
      </c>
      <c r="T1734" s="2" t="s">
        <v>293</v>
      </c>
      <c r="U1734" s="2" t="s">
        <v>253</v>
      </c>
      <c r="V1734" s="2" t="s">
        <v>244</v>
      </c>
      <c r="W1734" s="2" t="s">
        <v>4654</v>
      </c>
      <c r="X1734" s="2" t="s">
        <v>5985</v>
      </c>
      <c r="Y1734" s="2" t="s">
        <v>265</v>
      </c>
    </row>
    <row r="1735">
      <c r="A1735" s="1" t="b">
        <v>0</v>
      </c>
      <c r="B1735" s="1"/>
      <c r="C1735" s="1"/>
      <c r="D1735" s="1"/>
      <c r="E1735" s="1" t="s">
        <v>244</v>
      </c>
      <c r="F1735" s="1"/>
      <c r="G1735" s="2" t="s">
        <v>245</v>
      </c>
      <c r="H1735" s="2"/>
      <c r="I1735" s="4" t="s">
        <v>5986</v>
      </c>
      <c r="J1735" s="2" t="s">
        <v>5987</v>
      </c>
      <c r="K1735" s="5">
        <v>2.0</v>
      </c>
      <c r="L1735" s="2" t="s">
        <v>248</v>
      </c>
      <c r="M1735" s="6" t="b">
        <v>1</v>
      </c>
      <c r="N1735" s="2" t="s">
        <v>268</v>
      </c>
      <c r="O1735" s="2" t="s">
        <v>263</v>
      </c>
      <c r="P1735" s="2" t="s">
        <v>49</v>
      </c>
      <c r="Q1735" s="2" t="s">
        <v>251</v>
      </c>
      <c r="R1735" s="2" t="s">
        <v>252</v>
      </c>
      <c r="S1735" s="5">
        <v>9.77164369E8</v>
      </c>
      <c r="T1735" s="3"/>
      <c r="U1735" s="2" t="s">
        <v>253</v>
      </c>
      <c r="V1735" s="2" t="s">
        <v>244</v>
      </c>
      <c r="W1735" s="2" t="s">
        <v>4654</v>
      </c>
      <c r="X1735" s="2" t="s">
        <v>5988</v>
      </c>
      <c r="Y1735" s="2" t="s">
        <v>265</v>
      </c>
    </row>
    <row r="1736">
      <c r="A1736" s="1" t="b">
        <v>0</v>
      </c>
      <c r="B1736" s="1"/>
      <c r="C1736" s="1"/>
      <c r="D1736" s="1"/>
      <c r="E1736" s="1" t="s">
        <v>244</v>
      </c>
      <c r="F1736" s="1"/>
      <c r="G1736" s="2" t="s">
        <v>245</v>
      </c>
      <c r="H1736" s="2"/>
      <c r="I1736" s="4" t="s">
        <v>5989</v>
      </c>
      <c r="J1736" s="2" t="s">
        <v>5990</v>
      </c>
      <c r="K1736" s="5">
        <v>2.0</v>
      </c>
      <c r="L1736" s="2" t="s">
        <v>248</v>
      </c>
      <c r="M1736" s="6" t="b">
        <v>1</v>
      </c>
      <c r="N1736" s="2" t="s">
        <v>268</v>
      </c>
      <c r="O1736" s="2" t="s">
        <v>263</v>
      </c>
      <c r="P1736" s="2" t="s">
        <v>49</v>
      </c>
      <c r="Q1736" s="2" t="s">
        <v>251</v>
      </c>
      <c r="R1736" s="2" t="s">
        <v>252</v>
      </c>
      <c r="S1736" s="5">
        <v>9.77174E8</v>
      </c>
      <c r="T1736" s="3"/>
      <c r="U1736" s="2" t="s">
        <v>253</v>
      </c>
      <c r="V1736" s="2" t="s">
        <v>244</v>
      </c>
      <c r="W1736" s="2" t="s">
        <v>4654</v>
      </c>
      <c r="X1736" s="2" t="s">
        <v>5991</v>
      </c>
      <c r="Y1736" s="2" t="s">
        <v>265</v>
      </c>
    </row>
    <row r="1737">
      <c r="A1737" s="1" t="b">
        <v>0</v>
      </c>
      <c r="B1737" s="1"/>
      <c r="C1737" s="1"/>
      <c r="D1737" s="1"/>
      <c r="E1737" s="1"/>
      <c r="F1737" s="1"/>
      <c r="G1737" s="2" t="s">
        <v>245</v>
      </c>
      <c r="H1737" s="2"/>
      <c r="I1737" s="4" t="s">
        <v>5992</v>
      </c>
      <c r="J1737" s="2" t="s">
        <v>5993</v>
      </c>
      <c r="K1737" s="5">
        <v>2.0</v>
      </c>
      <c r="L1737" s="2" t="s">
        <v>248</v>
      </c>
      <c r="M1737" s="6" t="b">
        <v>1</v>
      </c>
      <c r="N1737" s="2" t="s">
        <v>5994</v>
      </c>
      <c r="O1737" s="2" t="s">
        <v>263</v>
      </c>
      <c r="P1737" s="2" t="s">
        <v>49</v>
      </c>
      <c r="Q1737" s="2" t="s">
        <v>5147</v>
      </c>
      <c r="R1737" s="2" t="s">
        <v>252</v>
      </c>
      <c r="S1737" s="2" t="s">
        <v>5995</v>
      </c>
      <c r="T1737" s="3"/>
      <c r="U1737" s="2" t="s">
        <v>253</v>
      </c>
      <c r="V1737" s="2" t="s">
        <v>1636</v>
      </c>
      <c r="W1737" s="2" t="s">
        <v>4654</v>
      </c>
      <c r="X1737" s="2" t="s">
        <v>5996</v>
      </c>
      <c r="Y1737" s="2" t="s">
        <v>5151</v>
      </c>
    </row>
    <row r="1738">
      <c r="A1738" s="1" t="b">
        <v>0</v>
      </c>
      <c r="B1738" s="1"/>
      <c r="C1738" s="1"/>
      <c r="D1738" s="1"/>
      <c r="E1738" s="1"/>
      <c r="F1738" s="1"/>
      <c r="G1738" s="2" t="s">
        <v>27</v>
      </c>
      <c r="H1738" s="3"/>
      <c r="I1738" s="4" t="s">
        <v>5997</v>
      </c>
      <c r="J1738" s="2" t="s">
        <v>5998</v>
      </c>
      <c r="K1738" s="5">
        <v>1.0</v>
      </c>
      <c r="L1738" s="2" t="s">
        <v>30</v>
      </c>
      <c r="M1738" s="6" t="b">
        <v>1</v>
      </c>
      <c r="N1738" s="2" t="s">
        <v>5999</v>
      </c>
      <c r="O1738" s="2" t="s">
        <v>6000</v>
      </c>
      <c r="P1738" s="2" t="s">
        <v>109</v>
      </c>
      <c r="Q1738" s="2" t="s">
        <v>34</v>
      </c>
      <c r="R1738" s="2" t="s">
        <v>35</v>
      </c>
      <c r="S1738" s="2" t="s">
        <v>6001</v>
      </c>
      <c r="T1738" s="2" t="s">
        <v>112</v>
      </c>
      <c r="U1738" s="2" t="s">
        <v>2876</v>
      </c>
      <c r="V1738" s="2" t="s">
        <v>112</v>
      </c>
      <c r="W1738" s="2" t="s">
        <v>6002</v>
      </c>
      <c r="X1738" s="2" t="s">
        <v>6001</v>
      </c>
      <c r="Y1738" s="2" t="s">
        <v>6003</v>
      </c>
    </row>
    <row r="1739">
      <c r="A1739" s="1" t="b">
        <v>0</v>
      </c>
      <c r="B1739" s="1"/>
      <c r="C1739" s="1" t="s">
        <v>243</v>
      </c>
      <c r="D1739" s="1"/>
      <c r="E1739" s="1" t="s">
        <v>244</v>
      </c>
      <c r="F1739" s="1"/>
      <c r="G1739" s="2" t="s">
        <v>245</v>
      </c>
      <c r="H1739" s="5">
        <v>2.0</v>
      </c>
      <c r="I1739" s="4" t="s">
        <v>6004</v>
      </c>
      <c r="J1739" s="2" t="s">
        <v>6005</v>
      </c>
      <c r="K1739" s="5">
        <v>1.0</v>
      </c>
      <c r="L1739" s="2" t="s">
        <v>248</v>
      </c>
      <c r="M1739" s="6" t="b">
        <v>1</v>
      </c>
      <c r="N1739" s="2" t="s">
        <v>3561</v>
      </c>
      <c r="O1739" s="2" t="s">
        <v>250</v>
      </c>
      <c r="P1739" s="2" t="s">
        <v>49</v>
      </c>
      <c r="Q1739" s="2" t="s">
        <v>251</v>
      </c>
      <c r="R1739" s="2" t="s">
        <v>252</v>
      </c>
      <c r="S1739" s="5">
        <v>6.65713811E8</v>
      </c>
      <c r="T1739" s="2" t="s">
        <v>112</v>
      </c>
      <c r="U1739" s="2" t="s">
        <v>253</v>
      </c>
      <c r="V1739" s="2" t="s">
        <v>254</v>
      </c>
      <c r="W1739" s="2" t="s">
        <v>112</v>
      </c>
      <c r="X1739" s="2" t="s">
        <v>3563</v>
      </c>
      <c r="Y1739" s="2" t="s">
        <v>3564</v>
      </c>
    </row>
    <row r="1740">
      <c r="A1740" s="1" t="b">
        <v>0</v>
      </c>
      <c r="B1740" s="1" t="s">
        <v>25</v>
      </c>
      <c r="C1740" s="1"/>
      <c r="D1740" s="1" t="s">
        <v>141</v>
      </c>
      <c r="E1740" s="1"/>
      <c r="F1740" s="1"/>
      <c r="G1740" s="2" t="s">
        <v>27</v>
      </c>
      <c r="H1740" s="3"/>
      <c r="I1740" s="4" t="s">
        <v>6006</v>
      </c>
      <c r="J1740" s="2" t="s">
        <v>6007</v>
      </c>
      <c r="K1740" s="5">
        <v>1.0</v>
      </c>
      <c r="L1740" s="2" t="s">
        <v>30</v>
      </c>
      <c r="M1740" s="6" t="b">
        <v>1</v>
      </c>
      <c r="N1740" s="2" t="s">
        <v>4104</v>
      </c>
      <c r="O1740" s="2" t="s">
        <v>67</v>
      </c>
      <c r="P1740" s="2" t="s">
        <v>68</v>
      </c>
      <c r="Q1740" s="2" t="s">
        <v>34</v>
      </c>
      <c r="R1740" s="2" t="s">
        <v>35</v>
      </c>
      <c r="S1740" s="2" t="s">
        <v>6008</v>
      </c>
      <c r="T1740" s="2" t="s">
        <v>285</v>
      </c>
      <c r="U1740" s="2" t="s">
        <v>38</v>
      </c>
      <c r="V1740" s="2" t="s">
        <v>146</v>
      </c>
      <c r="W1740" s="2" t="s">
        <v>112</v>
      </c>
      <c r="X1740" s="2" t="s">
        <v>4104</v>
      </c>
      <c r="Y1740" s="2" t="s">
        <v>4106</v>
      </c>
    </row>
    <row r="1741">
      <c r="A1741" s="1" t="b">
        <v>0</v>
      </c>
      <c r="B1741" s="1" t="s">
        <v>25</v>
      </c>
      <c r="C1741" s="1"/>
      <c r="D1741" s="1" t="s">
        <v>26</v>
      </c>
      <c r="E1741" s="1"/>
      <c r="F1741" s="1"/>
      <c r="G1741" s="2" t="s">
        <v>27</v>
      </c>
      <c r="H1741" s="3"/>
      <c r="I1741" s="4" t="s">
        <v>6009</v>
      </c>
      <c r="J1741" s="2" t="s">
        <v>6010</v>
      </c>
      <c r="K1741" s="5">
        <v>1.0</v>
      </c>
      <c r="L1741" s="2" t="s">
        <v>65</v>
      </c>
      <c r="M1741" s="6" t="b">
        <v>1</v>
      </c>
      <c r="N1741" s="2" t="s">
        <v>283</v>
      </c>
      <c r="O1741" s="2" t="s">
        <v>67</v>
      </c>
      <c r="P1741" s="2" t="s">
        <v>68</v>
      </c>
      <c r="Q1741" s="2" t="s">
        <v>69</v>
      </c>
      <c r="R1741" s="2" t="s">
        <v>35</v>
      </c>
      <c r="S1741" s="2" t="s">
        <v>6011</v>
      </c>
      <c r="T1741" s="2" t="s">
        <v>285</v>
      </c>
      <c r="U1741" s="2" t="s">
        <v>38</v>
      </c>
      <c r="V1741" s="2" t="s">
        <v>39</v>
      </c>
      <c r="W1741" s="2" t="s">
        <v>112</v>
      </c>
      <c r="X1741" s="2" t="s">
        <v>283</v>
      </c>
      <c r="Y1741" s="2" t="s">
        <v>287</v>
      </c>
    </row>
    <row r="1742">
      <c r="A1742" s="1" t="b">
        <v>0</v>
      </c>
      <c r="B1742" s="1" t="s">
        <v>25</v>
      </c>
      <c r="C1742" s="1"/>
      <c r="D1742" s="1" t="s">
        <v>26</v>
      </c>
      <c r="E1742" s="1"/>
      <c r="F1742" s="1"/>
      <c r="G1742" s="2" t="s">
        <v>27</v>
      </c>
      <c r="H1742" s="3"/>
      <c r="I1742" s="4" t="s">
        <v>6012</v>
      </c>
      <c r="J1742" s="2" t="s">
        <v>6013</v>
      </c>
      <c r="K1742" s="5">
        <v>1.0</v>
      </c>
      <c r="L1742" s="2" t="s">
        <v>65</v>
      </c>
      <c r="M1742" s="6" t="b">
        <v>1</v>
      </c>
      <c r="N1742" s="2" t="s">
        <v>283</v>
      </c>
      <c r="O1742" s="2" t="s">
        <v>67</v>
      </c>
      <c r="P1742" s="2" t="s">
        <v>68</v>
      </c>
      <c r="Q1742" s="2" t="s">
        <v>69</v>
      </c>
      <c r="R1742" s="2" t="s">
        <v>35</v>
      </c>
      <c r="S1742" s="2" t="s">
        <v>6014</v>
      </c>
      <c r="T1742" s="2" t="s">
        <v>285</v>
      </c>
      <c r="U1742" s="2" t="s">
        <v>38</v>
      </c>
      <c r="V1742" s="2" t="s">
        <v>39</v>
      </c>
      <c r="W1742" s="2" t="s">
        <v>112</v>
      </c>
      <c r="X1742" s="2" t="s">
        <v>283</v>
      </c>
      <c r="Y1742" s="2" t="s">
        <v>287</v>
      </c>
    </row>
    <row r="1743">
      <c r="A1743" s="1" t="b">
        <v>0</v>
      </c>
      <c r="B1743" s="1" t="s">
        <v>25</v>
      </c>
      <c r="C1743" s="1"/>
      <c r="D1743" s="1" t="s">
        <v>26</v>
      </c>
      <c r="E1743" s="1"/>
      <c r="F1743" s="1"/>
      <c r="G1743" s="2" t="s">
        <v>27</v>
      </c>
      <c r="H1743" s="3"/>
      <c r="I1743" s="4" t="s">
        <v>6015</v>
      </c>
      <c r="J1743" s="2" t="s">
        <v>6016</v>
      </c>
      <c r="K1743" s="5">
        <v>1.0</v>
      </c>
      <c r="L1743" s="2" t="s">
        <v>65</v>
      </c>
      <c r="M1743" s="6" t="b">
        <v>1</v>
      </c>
      <c r="N1743" s="2" t="s">
        <v>283</v>
      </c>
      <c r="O1743" s="2" t="s">
        <v>67</v>
      </c>
      <c r="P1743" s="2" t="s">
        <v>68</v>
      </c>
      <c r="Q1743" s="2" t="s">
        <v>69</v>
      </c>
      <c r="R1743" s="2" t="s">
        <v>35</v>
      </c>
      <c r="S1743" s="2" t="s">
        <v>6017</v>
      </c>
      <c r="T1743" s="2" t="s">
        <v>285</v>
      </c>
      <c r="U1743" s="2" t="s">
        <v>38</v>
      </c>
      <c r="V1743" s="2" t="s">
        <v>39</v>
      </c>
      <c r="W1743" s="2" t="s">
        <v>112</v>
      </c>
      <c r="X1743" s="2" t="s">
        <v>283</v>
      </c>
      <c r="Y1743" s="2" t="s">
        <v>287</v>
      </c>
    </row>
    <row r="1744">
      <c r="A1744" s="1" t="b">
        <v>0</v>
      </c>
      <c r="B1744" s="1" t="s">
        <v>25</v>
      </c>
      <c r="C1744" s="1"/>
      <c r="D1744" s="1" t="s">
        <v>26</v>
      </c>
      <c r="E1744" s="1"/>
      <c r="F1744" s="1"/>
      <c r="G1744" s="2" t="s">
        <v>27</v>
      </c>
      <c r="H1744" s="3"/>
      <c r="I1744" s="4" t="s">
        <v>6018</v>
      </c>
      <c r="J1744" s="2" t="s">
        <v>6019</v>
      </c>
      <c r="K1744" s="5">
        <v>1.0</v>
      </c>
      <c r="L1744" s="2" t="s">
        <v>65</v>
      </c>
      <c r="M1744" s="6" t="b">
        <v>1</v>
      </c>
      <c r="N1744" s="2" t="s">
        <v>283</v>
      </c>
      <c r="O1744" s="2" t="s">
        <v>67</v>
      </c>
      <c r="P1744" s="2" t="s">
        <v>68</v>
      </c>
      <c r="Q1744" s="2" t="s">
        <v>69</v>
      </c>
      <c r="R1744" s="2" t="s">
        <v>35</v>
      </c>
      <c r="S1744" s="2" t="s">
        <v>6020</v>
      </c>
      <c r="T1744" s="2" t="s">
        <v>285</v>
      </c>
      <c r="U1744" s="2" t="s">
        <v>38</v>
      </c>
      <c r="V1744" s="2" t="s">
        <v>39</v>
      </c>
      <c r="W1744" s="2" t="s">
        <v>112</v>
      </c>
      <c r="X1744" s="2" t="s">
        <v>283</v>
      </c>
      <c r="Y1744" s="2" t="s">
        <v>287</v>
      </c>
    </row>
    <row r="1745">
      <c r="A1745" s="1" t="b">
        <v>0</v>
      </c>
      <c r="B1745" s="1" t="s">
        <v>25</v>
      </c>
      <c r="C1745" s="1"/>
      <c r="D1745" s="1" t="s">
        <v>26</v>
      </c>
      <c r="E1745" s="1"/>
      <c r="F1745" s="1"/>
      <c r="G1745" s="2" t="s">
        <v>27</v>
      </c>
      <c r="H1745" s="3"/>
      <c r="I1745" s="4" t="s">
        <v>6021</v>
      </c>
      <c r="J1745" s="2" t="s">
        <v>6022</v>
      </c>
      <c r="K1745" s="5">
        <v>1.0</v>
      </c>
      <c r="L1745" s="2" t="s">
        <v>65</v>
      </c>
      <c r="M1745" s="6" t="b">
        <v>1</v>
      </c>
      <c r="N1745" s="2" t="s">
        <v>283</v>
      </c>
      <c r="O1745" s="2" t="s">
        <v>67</v>
      </c>
      <c r="P1745" s="2" t="s">
        <v>68</v>
      </c>
      <c r="Q1745" s="2" t="s">
        <v>69</v>
      </c>
      <c r="R1745" s="2" t="s">
        <v>35</v>
      </c>
      <c r="S1745" s="2" t="s">
        <v>6023</v>
      </c>
      <c r="T1745" s="2" t="s">
        <v>285</v>
      </c>
      <c r="U1745" s="2" t="s">
        <v>38</v>
      </c>
      <c r="V1745" s="2" t="s">
        <v>39</v>
      </c>
      <c r="W1745" s="2" t="s">
        <v>112</v>
      </c>
      <c r="X1745" s="2" t="s">
        <v>283</v>
      </c>
      <c r="Y1745" s="2" t="s">
        <v>287</v>
      </c>
    </row>
    <row r="1746">
      <c r="A1746" s="1" t="b">
        <v>0</v>
      </c>
      <c r="B1746" s="1" t="s">
        <v>25</v>
      </c>
      <c r="C1746" s="1"/>
      <c r="D1746" s="1" t="s">
        <v>26</v>
      </c>
      <c r="E1746" s="1"/>
      <c r="F1746" s="1"/>
      <c r="G1746" s="2" t="s">
        <v>27</v>
      </c>
      <c r="H1746" s="3"/>
      <c r="I1746" s="4" t="s">
        <v>6024</v>
      </c>
      <c r="J1746" s="2" t="s">
        <v>6025</v>
      </c>
      <c r="K1746" s="5">
        <v>1.0</v>
      </c>
      <c r="L1746" s="2" t="s">
        <v>65</v>
      </c>
      <c r="M1746" s="6" t="b">
        <v>1</v>
      </c>
      <c r="N1746" s="2" t="s">
        <v>283</v>
      </c>
      <c r="O1746" s="2" t="s">
        <v>67</v>
      </c>
      <c r="P1746" s="2" t="s">
        <v>68</v>
      </c>
      <c r="Q1746" s="2" t="s">
        <v>69</v>
      </c>
      <c r="R1746" s="2" t="s">
        <v>35</v>
      </c>
      <c r="S1746" s="2" t="s">
        <v>6026</v>
      </c>
      <c r="T1746" s="2" t="s">
        <v>285</v>
      </c>
      <c r="U1746" s="2" t="s">
        <v>38</v>
      </c>
      <c r="V1746" s="2" t="s">
        <v>39</v>
      </c>
      <c r="W1746" s="2" t="s">
        <v>112</v>
      </c>
      <c r="X1746" s="2" t="s">
        <v>283</v>
      </c>
      <c r="Y1746" s="2" t="s">
        <v>287</v>
      </c>
    </row>
    <row r="1747">
      <c r="A1747" s="1" t="b">
        <v>0</v>
      </c>
      <c r="B1747" s="1" t="s">
        <v>104</v>
      </c>
      <c r="C1747" s="1"/>
      <c r="D1747" s="1"/>
      <c r="E1747" s="1" t="s">
        <v>43</v>
      </c>
      <c r="F1747" s="1"/>
      <c r="G1747" s="2" t="s">
        <v>27</v>
      </c>
      <c r="H1747" s="3"/>
      <c r="I1747" s="4" t="s">
        <v>6027</v>
      </c>
      <c r="J1747" s="2" t="s">
        <v>6028</v>
      </c>
      <c r="K1747" s="5">
        <v>1.0</v>
      </c>
      <c r="L1747" s="2" t="s">
        <v>1117</v>
      </c>
      <c r="M1747" s="6" t="b">
        <v>1</v>
      </c>
      <c r="N1747" s="2" t="s">
        <v>6029</v>
      </c>
      <c r="O1747" s="2" t="s">
        <v>1127</v>
      </c>
      <c r="P1747" s="2" t="s">
        <v>109</v>
      </c>
      <c r="Q1747" s="2" t="s">
        <v>1120</v>
      </c>
      <c r="R1747" s="2" t="s">
        <v>35</v>
      </c>
      <c r="S1747" s="2" t="s">
        <v>6030</v>
      </c>
      <c r="T1747" s="2" t="s">
        <v>112</v>
      </c>
      <c r="U1747" s="2" t="s">
        <v>113</v>
      </c>
      <c r="V1747" s="2" t="s">
        <v>43</v>
      </c>
      <c r="W1747" s="2" t="s">
        <v>112</v>
      </c>
      <c r="X1747" s="2" t="s">
        <v>6031</v>
      </c>
      <c r="Y1747" s="2" t="s">
        <v>6031</v>
      </c>
    </row>
    <row r="1748">
      <c r="A1748" s="1" t="b">
        <v>0</v>
      </c>
      <c r="B1748" s="1" t="s">
        <v>104</v>
      </c>
      <c r="C1748" s="1"/>
      <c r="D1748" s="1"/>
      <c r="E1748" s="1" t="s">
        <v>43</v>
      </c>
      <c r="F1748" s="1"/>
      <c r="G1748" s="2" t="s">
        <v>27</v>
      </c>
      <c r="H1748" s="3"/>
      <c r="I1748" s="4" t="s">
        <v>6032</v>
      </c>
      <c r="J1748" s="2" t="s">
        <v>6033</v>
      </c>
      <c r="K1748" s="5">
        <v>1.0</v>
      </c>
      <c r="L1748" s="2" t="s">
        <v>1117</v>
      </c>
      <c r="M1748" s="6" t="b">
        <v>1</v>
      </c>
      <c r="N1748" s="2" t="s">
        <v>6034</v>
      </c>
      <c r="O1748" s="2" t="s">
        <v>1127</v>
      </c>
      <c r="P1748" s="2" t="s">
        <v>109</v>
      </c>
      <c r="Q1748" s="2" t="s">
        <v>1120</v>
      </c>
      <c r="R1748" s="2" t="s">
        <v>35</v>
      </c>
      <c r="S1748" s="2" t="s">
        <v>6035</v>
      </c>
      <c r="T1748" s="2" t="s">
        <v>112</v>
      </c>
      <c r="U1748" s="2" t="s">
        <v>113</v>
      </c>
      <c r="V1748" s="2" t="s">
        <v>43</v>
      </c>
      <c r="W1748" s="2" t="s">
        <v>112</v>
      </c>
      <c r="X1748" s="2" t="s">
        <v>6036</v>
      </c>
      <c r="Y1748" s="2" t="s">
        <v>6036</v>
      </c>
    </row>
    <row r="1749">
      <c r="A1749" s="1" t="b">
        <v>0</v>
      </c>
      <c r="B1749" s="1"/>
      <c r="C1749" s="1"/>
      <c r="D1749" s="1"/>
      <c r="E1749" s="1" t="s">
        <v>422</v>
      </c>
      <c r="F1749" s="1"/>
      <c r="G1749" s="2" t="s">
        <v>27</v>
      </c>
      <c r="H1749" s="3"/>
      <c r="I1749" s="4" t="s">
        <v>6037</v>
      </c>
      <c r="J1749" s="2" t="s">
        <v>6038</v>
      </c>
      <c r="K1749" s="5">
        <v>1.0</v>
      </c>
      <c r="L1749" s="2" t="s">
        <v>425</v>
      </c>
      <c r="M1749" s="6" t="b">
        <v>1</v>
      </c>
      <c r="N1749" s="2" t="s">
        <v>6039</v>
      </c>
      <c r="O1749" s="2" t="s">
        <v>427</v>
      </c>
      <c r="P1749" s="2" t="s">
        <v>428</v>
      </c>
      <c r="Q1749" s="2" t="s">
        <v>429</v>
      </c>
      <c r="R1749" s="2" t="s">
        <v>35</v>
      </c>
      <c r="S1749" s="2" t="s">
        <v>6040</v>
      </c>
      <c r="T1749" s="2" t="s">
        <v>431</v>
      </c>
      <c r="U1749" s="2" t="s">
        <v>432</v>
      </c>
      <c r="V1749" s="2" t="s">
        <v>433</v>
      </c>
      <c r="W1749" s="2" t="s">
        <v>112</v>
      </c>
      <c r="X1749" s="2" t="s">
        <v>6041</v>
      </c>
      <c r="Y1749" s="2" t="s">
        <v>6042</v>
      </c>
    </row>
    <row r="1750">
      <c r="A1750" s="1" t="b">
        <v>0</v>
      </c>
      <c r="B1750" s="1"/>
      <c r="C1750" s="1"/>
      <c r="D1750" s="1"/>
      <c r="E1750" s="1" t="s">
        <v>422</v>
      </c>
      <c r="F1750" s="1"/>
      <c r="G1750" s="2" t="s">
        <v>27</v>
      </c>
      <c r="H1750" s="3"/>
      <c r="I1750" s="4" t="s">
        <v>6043</v>
      </c>
      <c r="J1750" s="2" t="s">
        <v>6044</v>
      </c>
      <c r="K1750" s="5">
        <v>1.0</v>
      </c>
      <c r="L1750" s="2" t="s">
        <v>425</v>
      </c>
      <c r="M1750" s="6" t="b">
        <v>1</v>
      </c>
      <c r="N1750" s="2" t="s">
        <v>6039</v>
      </c>
      <c r="O1750" s="2" t="s">
        <v>427</v>
      </c>
      <c r="P1750" s="2" t="s">
        <v>428</v>
      </c>
      <c r="Q1750" s="2" t="s">
        <v>429</v>
      </c>
      <c r="R1750" s="2" t="s">
        <v>35</v>
      </c>
      <c r="S1750" s="2" t="s">
        <v>6045</v>
      </c>
      <c r="T1750" s="2" t="s">
        <v>431</v>
      </c>
      <c r="U1750" s="2" t="s">
        <v>432</v>
      </c>
      <c r="V1750" s="2" t="s">
        <v>433</v>
      </c>
      <c r="W1750" s="2" t="s">
        <v>112</v>
      </c>
      <c r="X1750" s="2" t="s">
        <v>6041</v>
      </c>
      <c r="Y1750" s="2" t="s">
        <v>6042</v>
      </c>
    </row>
    <row r="1751">
      <c r="A1751" s="1" t="b">
        <v>0</v>
      </c>
      <c r="B1751" s="1"/>
      <c r="C1751" s="1"/>
      <c r="D1751" s="1"/>
      <c r="E1751" s="1" t="s">
        <v>422</v>
      </c>
      <c r="F1751" s="1"/>
      <c r="G1751" s="2" t="s">
        <v>27</v>
      </c>
      <c r="H1751" s="3"/>
      <c r="I1751" s="4" t="s">
        <v>6046</v>
      </c>
      <c r="J1751" s="2" t="s">
        <v>6047</v>
      </c>
      <c r="K1751" s="5">
        <v>1.0</v>
      </c>
      <c r="L1751" s="2" t="s">
        <v>425</v>
      </c>
      <c r="M1751" s="6" t="b">
        <v>1</v>
      </c>
      <c r="N1751" s="2" t="s">
        <v>6039</v>
      </c>
      <c r="O1751" s="2" t="s">
        <v>427</v>
      </c>
      <c r="P1751" s="2" t="s">
        <v>428</v>
      </c>
      <c r="Q1751" s="2" t="s">
        <v>429</v>
      </c>
      <c r="R1751" s="2" t="s">
        <v>35</v>
      </c>
      <c r="S1751" s="2" t="s">
        <v>6048</v>
      </c>
      <c r="T1751" s="2" t="s">
        <v>431</v>
      </c>
      <c r="U1751" s="2" t="s">
        <v>432</v>
      </c>
      <c r="V1751" s="2" t="s">
        <v>433</v>
      </c>
      <c r="W1751" s="2" t="s">
        <v>112</v>
      </c>
      <c r="X1751" s="2" t="s">
        <v>6041</v>
      </c>
      <c r="Y1751" s="2" t="s">
        <v>6042</v>
      </c>
    </row>
    <row r="1752">
      <c r="A1752" s="1" t="b">
        <v>0</v>
      </c>
      <c r="B1752" s="1"/>
      <c r="C1752" s="1"/>
      <c r="D1752" s="1"/>
      <c r="E1752" s="1" t="s">
        <v>422</v>
      </c>
      <c r="F1752" s="1"/>
      <c r="G1752" s="2" t="s">
        <v>27</v>
      </c>
      <c r="H1752" s="3"/>
      <c r="I1752" s="4" t="s">
        <v>6049</v>
      </c>
      <c r="J1752" s="2" t="s">
        <v>6050</v>
      </c>
      <c r="K1752" s="5">
        <v>1.0</v>
      </c>
      <c r="L1752" s="2" t="s">
        <v>425</v>
      </c>
      <c r="M1752" s="6" t="b">
        <v>1</v>
      </c>
      <c r="N1752" s="2" t="s">
        <v>6039</v>
      </c>
      <c r="O1752" s="2" t="s">
        <v>427</v>
      </c>
      <c r="P1752" s="2" t="s">
        <v>428</v>
      </c>
      <c r="Q1752" s="2" t="s">
        <v>429</v>
      </c>
      <c r="R1752" s="2" t="s">
        <v>35</v>
      </c>
      <c r="S1752" s="2" t="s">
        <v>6051</v>
      </c>
      <c r="T1752" s="2" t="s">
        <v>431</v>
      </c>
      <c r="U1752" s="2" t="s">
        <v>432</v>
      </c>
      <c r="V1752" s="2" t="s">
        <v>433</v>
      </c>
      <c r="W1752" s="2" t="s">
        <v>112</v>
      </c>
      <c r="X1752" s="2" t="s">
        <v>6041</v>
      </c>
      <c r="Y1752" s="2" t="s">
        <v>6042</v>
      </c>
    </row>
    <row r="1753">
      <c r="A1753" s="1" t="b">
        <v>0</v>
      </c>
      <c r="B1753" s="1"/>
      <c r="C1753" s="1"/>
      <c r="D1753" s="1"/>
      <c r="E1753" s="1" t="s">
        <v>422</v>
      </c>
      <c r="F1753" s="1"/>
      <c r="G1753" s="2" t="s">
        <v>27</v>
      </c>
      <c r="H1753" s="3"/>
      <c r="I1753" s="4" t="s">
        <v>6052</v>
      </c>
      <c r="J1753" s="2" t="s">
        <v>6053</v>
      </c>
      <c r="K1753" s="5">
        <v>1.0</v>
      </c>
      <c r="L1753" s="2" t="s">
        <v>425</v>
      </c>
      <c r="M1753" s="6" t="b">
        <v>1</v>
      </c>
      <c r="N1753" s="2" t="s">
        <v>6039</v>
      </c>
      <c r="O1753" s="2" t="s">
        <v>427</v>
      </c>
      <c r="P1753" s="2" t="s">
        <v>428</v>
      </c>
      <c r="Q1753" s="2" t="s">
        <v>429</v>
      </c>
      <c r="R1753" s="2" t="s">
        <v>35</v>
      </c>
      <c r="S1753" s="2" t="s">
        <v>6054</v>
      </c>
      <c r="T1753" s="2" t="s">
        <v>431</v>
      </c>
      <c r="U1753" s="2" t="s">
        <v>432</v>
      </c>
      <c r="V1753" s="2" t="s">
        <v>433</v>
      </c>
      <c r="W1753" s="2" t="s">
        <v>112</v>
      </c>
      <c r="X1753" s="2" t="s">
        <v>6041</v>
      </c>
      <c r="Y1753" s="2" t="s">
        <v>6042</v>
      </c>
    </row>
    <row r="1754">
      <c r="A1754" s="1" t="b">
        <v>0</v>
      </c>
      <c r="B1754" s="1"/>
      <c r="C1754" s="1"/>
      <c r="D1754" s="1"/>
      <c r="E1754" s="1" t="s">
        <v>422</v>
      </c>
      <c r="F1754" s="1"/>
      <c r="G1754" s="2" t="s">
        <v>27</v>
      </c>
      <c r="H1754" s="3"/>
      <c r="I1754" s="4" t="s">
        <v>6055</v>
      </c>
      <c r="J1754" s="2" t="s">
        <v>6056</v>
      </c>
      <c r="K1754" s="5">
        <v>1.0</v>
      </c>
      <c r="L1754" s="2" t="s">
        <v>425</v>
      </c>
      <c r="M1754" s="6" t="b">
        <v>1</v>
      </c>
      <c r="N1754" s="2" t="s">
        <v>6039</v>
      </c>
      <c r="O1754" s="2" t="s">
        <v>427</v>
      </c>
      <c r="P1754" s="2" t="s">
        <v>428</v>
      </c>
      <c r="Q1754" s="2" t="s">
        <v>429</v>
      </c>
      <c r="R1754" s="2" t="s">
        <v>35</v>
      </c>
      <c r="S1754" s="2" t="s">
        <v>6057</v>
      </c>
      <c r="T1754" s="2" t="s">
        <v>431</v>
      </c>
      <c r="U1754" s="2" t="s">
        <v>432</v>
      </c>
      <c r="V1754" s="2" t="s">
        <v>433</v>
      </c>
      <c r="W1754" s="2" t="s">
        <v>112</v>
      </c>
      <c r="X1754" s="2" t="s">
        <v>6041</v>
      </c>
      <c r="Y1754" s="2" t="s">
        <v>6042</v>
      </c>
    </row>
    <row r="1755">
      <c r="A1755" s="1" t="b">
        <v>0</v>
      </c>
      <c r="B1755" s="1"/>
      <c r="C1755" s="1"/>
      <c r="D1755" s="1"/>
      <c r="E1755" s="1" t="s">
        <v>422</v>
      </c>
      <c r="F1755" s="1"/>
      <c r="G1755" s="2" t="s">
        <v>27</v>
      </c>
      <c r="H1755" s="3"/>
      <c r="I1755" s="4" t="s">
        <v>6058</v>
      </c>
      <c r="J1755" s="2" t="s">
        <v>6059</v>
      </c>
      <c r="K1755" s="5">
        <v>1.0</v>
      </c>
      <c r="L1755" s="2" t="s">
        <v>425</v>
      </c>
      <c r="M1755" s="6" t="b">
        <v>1</v>
      </c>
      <c r="N1755" s="2" t="s">
        <v>6039</v>
      </c>
      <c r="O1755" s="2" t="s">
        <v>427</v>
      </c>
      <c r="P1755" s="2" t="s">
        <v>428</v>
      </c>
      <c r="Q1755" s="2" t="s">
        <v>429</v>
      </c>
      <c r="R1755" s="2" t="s">
        <v>35</v>
      </c>
      <c r="S1755" s="2" t="s">
        <v>6060</v>
      </c>
      <c r="T1755" s="2" t="s">
        <v>431</v>
      </c>
      <c r="U1755" s="2" t="s">
        <v>432</v>
      </c>
      <c r="V1755" s="2" t="s">
        <v>433</v>
      </c>
      <c r="W1755" s="2" t="s">
        <v>112</v>
      </c>
      <c r="X1755" s="2" t="s">
        <v>6041</v>
      </c>
      <c r="Y1755" s="2" t="s">
        <v>6042</v>
      </c>
    </row>
    <row r="1756">
      <c r="A1756" s="1" t="b">
        <v>0</v>
      </c>
      <c r="B1756" s="1"/>
      <c r="C1756" s="1"/>
      <c r="D1756" s="1"/>
      <c r="E1756" s="1" t="s">
        <v>422</v>
      </c>
      <c r="F1756" s="1"/>
      <c r="G1756" s="2" t="s">
        <v>27</v>
      </c>
      <c r="H1756" s="3"/>
      <c r="I1756" s="4" t="s">
        <v>6061</v>
      </c>
      <c r="J1756" s="2" t="s">
        <v>6062</v>
      </c>
      <c r="K1756" s="5">
        <v>1.0</v>
      </c>
      <c r="L1756" s="2" t="s">
        <v>425</v>
      </c>
      <c r="M1756" s="6" t="b">
        <v>1</v>
      </c>
      <c r="N1756" s="2" t="s">
        <v>6039</v>
      </c>
      <c r="O1756" s="2" t="s">
        <v>427</v>
      </c>
      <c r="P1756" s="2" t="s">
        <v>428</v>
      </c>
      <c r="Q1756" s="2" t="s">
        <v>429</v>
      </c>
      <c r="R1756" s="2" t="s">
        <v>35</v>
      </c>
      <c r="S1756" s="2" t="s">
        <v>6063</v>
      </c>
      <c r="T1756" s="2" t="s">
        <v>431</v>
      </c>
      <c r="U1756" s="2" t="s">
        <v>432</v>
      </c>
      <c r="V1756" s="2" t="s">
        <v>433</v>
      </c>
      <c r="W1756" s="2" t="s">
        <v>112</v>
      </c>
      <c r="X1756" s="2" t="s">
        <v>6041</v>
      </c>
      <c r="Y1756" s="2" t="s">
        <v>6042</v>
      </c>
    </row>
    <row r="1757">
      <c r="A1757" s="1" t="b">
        <v>0</v>
      </c>
      <c r="B1757" s="1"/>
      <c r="C1757" s="1"/>
      <c r="D1757" s="1"/>
      <c r="E1757" s="1"/>
      <c r="F1757" s="1"/>
      <c r="G1757" s="2" t="s">
        <v>27</v>
      </c>
      <c r="H1757" s="3"/>
      <c r="I1757" s="4" t="s">
        <v>6064</v>
      </c>
      <c r="J1757" s="2" t="s">
        <v>6065</v>
      </c>
      <c r="K1757" s="5">
        <v>1.0</v>
      </c>
      <c r="L1757" s="2" t="s">
        <v>84</v>
      </c>
      <c r="M1757" s="6" t="b">
        <v>1</v>
      </c>
      <c r="N1757" s="2" t="s">
        <v>6066</v>
      </c>
      <c r="O1757" s="2" t="s">
        <v>67</v>
      </c>
      <c r="P1757" s="2" t="s">
        <v>68</v>
      </c>
      <c r="Q1757" s="2" t="s">
        <v>86</v>
      </c>
      <c r="R1757" s="2" t="s">
        <v>35</v>
      </c>
      <c r="S1757" s="2" t="s">
        <v>6067</v>
      </c>
      <c r="T1757" s="2" t="s">
        <v>285</v>
      </c>
      <c r="U1757" s="2" t="s">
        <v>38</v>
      </c>
      <c r="V1757" s="2" t="s">
        <v>78</v>
      </c>
      <c r="W1757" s="2" t="s">
        <v>112</v>
      </c>
      <c r="X1757" s="2" t="s">
        <v>6066</v>
      </c>
      <c r="Y1757" s="2" t="s">
        <v>6068</v>
      </c>
    </row>
    <row r="1758">
      <c r="A1758" s="1" t="b">
        <v>0</v>
      </c>
      <c r="B1758" s="1"/>
      <c r="C1758" s="1"/>
      <c r="D1758" s="1"/>
      <c r="E1758" s="1"/>
      <c r="F1758" s="1"/>
      <c r="G1758" s="2" t="s">
        <v>27</v>
      </c>
      <c r="H1758" s="3"/>
      <c r="I1758" s="4" t="s">
        <v>6069</v>
      </c>
      <c r="J1758" s="2" t="s">
        <v>6070</v>
      </c>
      <c r="K1758" s="5">
        <v>1.0</v>
      </c>
      <c r="L1758" s="2" t="s">
        <v>84</v>
      </c>
      <c r="M1758" s="6" t="b">
        <v>1</v>
      </c>
      <c r="N1758" s="2" t="s">
        <v>6066</v>
      </c>
      <c r="O1758" s="2" t="s">
        <v>67</v>
      </c>
      <c r="P1758" s="2" t="s">
        <v>68</v>
      </c>
      <c r="Q1758" s="2" t="s">
        <v>86</v>
      </c>
      <c r="R1758" s="2" t="s">
        <v>35</v>
      </c>
      <c r="S1758" s="2" t="s">
        <v>6071</v>
      </c>
      <c r="T1758" s="2" t="s">
        <v>285</v>
      </c>
      <c r="U1758" s="2" t="s">
        <v>38</v>
      </c>
      <c r="V1758" s="2" t="s">
        <v>78</v>
      </c>
      <c r="W1758" s="2" t="s">
        <v>112</v>
      </c>
      <c r="X1758" s="2" t="s">
        <v>6066</v>
      </c>
      <c r="Y1758" s="2" t="s">
        <v>6068</v>
      </c>
    </row>
    <row r="1759">
      <c r="A1759" s="1" t="b">
        <v>0</v>
      </c>
      <c r="B1759" s="1"/>
      <c r="C1759" s="1"/>
      <c r="D1759" s="1"/>
      <c r="E1759" s="1"/>
      <c r="F1759" s="1"/>
      <c r="G1759" s="2" t="s">
        <v>27</v>
      </c>
      <c r="H1759" s="3"/>
      <c r="I1759" s="4" t="s">
        <v>6072</v>
      </c>
      <c r="J1759" s="2" t="s">
        <v>6073</v>
      </c>
      <c r="K1759" s="5">
        <v>1.0</v>
      </c>
      <c r="L1759" s="2" t="s">
        <v>84</v>
      </c>
      <c r="M1759" s="6" t="b">
        <v>1</v>
      </c>
      <c r="N1759" s="2" t="s">
        <v>6066</v>
      </c>
      <c r="O1759" s="2" t="s">
        <v>67</v>
      </c>
      <c r="P1759" s="2" t="s">
        <v>68</v>
      </c>
      <c r="Q1759" s="2" t="s">
        <v>86</v>
      </c>
      <c r="R1759" s="2" t="s">
        <v>35</v>
      </c>
      <c r="S1759" s="2" t="s">
        <v>6074</v>
      </c>
      <c r="T1759" s="2" t="s">
        <v>285</v>
      </c>
      <c r="U1759" s="2" t="s">
        <v>38</v>
      </c>
      <c r="V1759" s="2" t="s">
        <v>78</v>
      </c>
      <c r="W1759" s="2" t="s">
        <v>112</v>
      </c>
      <c r="X1759" s="2" t="s">
        <v>6066</v>
      </c>
      <c r="Y1759" s="2" t="s">
        <v>6068</v>
      </c>
    </row>
    <row r="1760">
      <c r="A1760" s="1" t="b">
        <v>0</v>
      </c>
      <c r="B1760" s="1"/>
      <c r="C1760" s="1"/>
      <c r="D1760" s="1"/>
      <c r="E1760" s="1"/>
      <c r="F1760" s="1"/>
      <c r="G1760" s="2" t="s">
        <v>27</v>
      </c>
      <c r="H1760" s="3"/>
      <c r="I1760" s="4" t="s">
        <v>6075</v>
      </c>
      <c r="J1760" s="2" t="s">
        <v>6076</v>
      </c>
      <c r="K1760" s="5">
        <v>1.0</v>
      </c>
      <c r="L1760" s="2" t="s">
        <v>84</v>
      </c>
      <c r="M1760" s="6" t="b">
        <v>1</v>
      </c>
      <c r="N1760" s="2" t="s">
        <v>6066</v>
      </c>
      <c r="O1760" s="2" t="s">
        <v>67</v>
      </c>
      <c r="P1760" s="2" t="s">
        <v>68</v>
      </c>
      <c r="Q1760" s="2" t="s">
        <v>86</v>
      </c>
      <c r="R1760" s="2" t="s">
        <v>35</v>
      </c>
      <c r="S1760" s="2" t="s">
        <v>6077</v>
      </c>
      <c r="T1760" s="2" t="s">
        <v>285</v>
      </c>
      <c r="U1760" s="2" t="s">
        <v>38</v>
      </c>
      <c r="V1760" s="2" t="s">
        <v>78</v>
      </c>
      <c r="W1760" s="2" t="s">
        <v>112</v>
      </c>
      <c r="X1760" s="2" t="s">
        <v>6066</v>
      </c>
      <c r="Y1760" s="2" t="s">
        <v>6068</v>
      </c>
    </row>
    <row r="1761">
      <c r="A1761" s="1" t="b">
        <v>0</v>
      </c>
      <c r="B1761" s="1"/>
      <c r="C1761" s="1"/>
      <c r="D1761" s="1"/>
      <c r="E1761" s="1"/>
      <c r="F1761" s="1"/>
      <c r="G1761" s="2" t="s">
        <v>27</v>
      </c>
      <c r="H1761" s="3"/>
      <c r="I1761" s="4" t="s">
        <v>6078</v>
      </c>
      <c r="J1761" s="2" t="s">
        <v>6079</v>
      </c>
      <c r="K1761" s="5">
        <v>1.0</v>
      </c>
      <c r="L1761" s="2" t="s">
        <v>84</v>
      </c>
      <c r="M1761" s="6" t="b">
        <v>1</v>
      </c>
      <c r="N1761" s="2" t="s">
        <v>6066</v>
      </c>
      <c r="O1761" s="2" t="s">
        <v>67</v>
      </c>
      <c r="P1761" s="2" t="s">
        <v>68</v>
      </c>
      <c r="Q1761" s="2" t="s">
        <v>86</v>
      </c>
      <c r="R1761" s="2" t="s">
        <v>35</v>
      </c>
      <c r="S1761" s="2" t="s">
        <v>6080</v>
      </c>
      <c r="T1761" s="2" t="s">
        <v>285</v>
      </c>
      <c r="U1761" s="2" t="s">
        <v>38</v>
      </c>
      <c r="V1761" s="2" t="s">
        <v>78</v>
      </c>
      <c r="W1761" s="2" t="s">
        <v>112</v>
      </c>
      <c r="X1761" s="2" t="s">
        <v>6066</v>
      </c>
      <c r="Y1761" s="2" t="s">
        <v>6068</v>
      </c>
    </row>
    <row r="1762">
      <c r="A1762" s="1" t="b">
        <v>0</v>
      </c>
      <c r="B1762" s="1"/>
      <c r="C1762" s="1" t="s">
        <v>243</v>
      </c>
      <c r="D1762" s="1"/>
      <c r="E1762" s="1"/>
      <c r="F1762" s="1"/>
      <c r="G1762" s="2" t="s">
        <v>2218</v>
      </c>
      <c r="H1762" s="5">
        <v>1.0</v>
      </c>
      <c r="I1762" s="4" t="s">
        <v>6081</v>
      </c>
      <c r="J1762" s="2" t="s">
        <v>6082</v>
      </c>
      <c r="K1762" s="5">
        <v>1.0</v>
      </c>
      <c r="L1762" s="2" t="s">
        <v>2221</v>
      </c>
      <c r="M1762" s="6" t="b">
        <v>1</v>
      </c>
      <c r="N1762" s="2" t="s">
        <v>6083</v>
      </c>
      <c r="O1762" s="2" t="s">
        <v>3367</v>
      </c>
      <c r="P1762" s="2" t="s">
        <v>2224</v>
      </c>
      <c r="Q1762" s="2" t="s">
        <v>2225</v>
      </c>
      <c r="R1762" s="2" t="s">
        <v>2226</v>
      </c>
      <c r="S1762" s="2" t="s">
        <v>6084</v>
      </c>
      <c r="U1762" s="2" t="s">
        <v>253</v>
      </c>
      <c r="V1762" s="2" t="s">
        <v>2254</v>
      </c>
      <c r="W1762" s="2" t="s">
        <v>6085</v>
      </c>
      <c r="X1762" s="2" t="s">
        <v>6084</v>
      </c>
      <c r="Y1762" s="2" t="s">
        <v>2352</v>
      </c>
    </row>
    <row r="1763">
      <c r="A1763" s="1" t="b">
        <v>0</v>
      </c>
      <c r="B1763" s="1"/>
      <c r="C1763" s="1" t="s">
        <v>243</v>
      </c>
      <c r="D1763" s="1"/>
      <c r="E1763" s="1"/>
      <c r="F1763" s="1"/>
      <c r="G1763" s="2" t="s">
        <v>2218</v>
      </c>
      <c r="H1763" s="5">
        <v>1.0</v>
      </c>
      <c r="I1763" s="4" t="s">
        <v>6086</v>
      </c>
      <c r="J1763" s="2" t="s">
        <v>6087</v>
      </c>
      <c r="K1763" s="5">
        <v>1.0</v>
      </c>
      <c r="L1763" s="2" t="s">
        <v>2221</v>
      </c>
      <c r="M1763" s="6" t="b">
        <v>1</v>
      </c>
      <c r="N1763" s="2" t="s">
        <v>6088</v>
      </c>
      <c r="O1763" s="2" t="s">
        <v>3367</v>
      </c>
      <c r="P1763" s="2" t="s">
        <v>2224</v>
      </c>
      <c r="Q1763" s="2" t="s">
        <v>2225</v>
      </c>
      <c r="R1763" s="2" t="s">
        <v>2226</v>
      </c>
      <c r="S1763" s="2" t="s">
        <v>6089</v>
      </c>
      <c r="U1763" s="2" t="s">
        <v>253</v>
      </c>
      <c r="V1763" s="2" t="s">
        <v>2254</v>
      </c>
      <c r="W1763" s="2" t="s">
        <v>6085</v>
      </c>
      <c r="X1763" s="2" t="s">
        <v>6089</v>
      </c>
      <c r="Y1763" s="2" t="s">
        <v>6090</v>
      </c>
    </row>
    <row r="1764">
      <c r="A1764" s="1" t="b">
        <v>0</v>
      </c>
      <c r="B1764" s="1"/>
      <c r="C1764" s="1" t="s">
        <v>243</v>
      </c>
      <c r="D1764" s="1"/>
      <c r="E1764" s="1"/>
      <c r="F1764" s="1"/>
      <c r="G1764" s="2" t="s">
        <v>2218</v>
      </c>
      <c r="H1764" s="5">
        <v>1.0</v>
      </c>
      <c r="I1764" s="4" t="s">
        <v>6091</v>
      </c>
      <c r="J1764" s="2" t="s">
        <v>6092</v>
      </c>
      <c r="K1764" s="5">
        <v>1.0</v>
      </c>
      <c r="L1764" s="2" t="s">
        <v>2221</v>
      </c>
      <c r="M1764" s="6" t="b">
        <v>1</v>
      </c>
      <c r="N1764" s="2" t="s">
        <v>6093</v>
      </c>
      <c r="O1764" s="2" t="s">
        <v>3367</v>
      </c>
      <c r="P1764" s="2" t="s">
        <v>2224</v>
      </c>
      <c r="Q1764" s="2" t="s">
        <v>2225</v>
      </c>
      <c r="R1764" s="2" t="s">
        <v>2226</v>
      </c>
      <c r="S1764" s="2" t="s">
        <v>6094</v>
      </c>
      <c r="U1764" s="2" t="s">
        <v>253</v>
      </c>
      <c r="V1764" s="2" t="s">
        <v>2254</v>
      </c>
      <c r="W1764" s="2" t="s">
        <v>6085</v>
      </c>
      <c r="X1764" s="2" t="s">
        <v>6094</v>
      </c>
      <c r="Y1764" s="2" t="s">
        <v>6095</v>
      </c>
    </row>
    <row r="1765">
      <c r="A1765" s="1" t="b">
        <v>0</v>
      </c>
      <c r="B1765" s="1"/>
      <c r="C1765" s="1" t="s">
        <v>243</v>
      </c>
      <c r="D1765" s="1"/>
      <c r="E1765" s="1"/>
      <c r="F1765" s="1"/>
      <c r="G1765" s="2" t="s">
        <v>2218</v>
      </c>
      <c r="H1765" s="5">
        <v>1.0</v>
      </c>
      <c r="I1765" s="4" t="s">
        <v>6096</v>
      </c>
      <c r="J1765" s="2" t="s">
        <v>6097</v>
      </c>
      <c r="K1765" s="5">
        <v>1.0</v>
      </c>
      <c r="L1765" s="2" t="s">
        <v>2221</v>
      </c>
      <c r="M1765" s="6" t="b">
        <v>1</v>
      </c>
      <c r="N1765" s="2" t="s">
        <v>6098</v>
      </c>
      <c r="O1765" s="2" t="s">
        <v>3367</v>
      </c>
      <c r="P1765" s="2" t="s">
        <v>2224</v>
      </c>
      <c r="Q1765" s="2" t="s">
        <v>2225</v>
      </c>
      <c r="R1765" s="2" t="s">
        <v>2226</v>
      </c>
      <c r="S1765" s="2" t="s">
        <v>6099</v>
      </c>
      <c r="U1765" s="2" t="s">
        <v>253</v>
      </c>
      <c r="V1765" s="2" t="s">
        <v>2254</v>
      </c>
      <c r="W1765" s="2" t="s">
        <v>6085</v>
      </c>
      <c r="X1765" s="2" t="s">
        <v>6099</v>
      </c>
      <c r="Y1765" s="2" t="s">
        <v>6090</v>
      </c>
    </row>
    <row r="1766">
      <c r="A1766" s="1" t="b">
        <v>0</v>
      </c>
      <c r="B1766" s="1"/>
      <c r="C1766" s="1" t="s">
        <v>243</v>
      </c>
      <c r="D1766" s="1"/>
      <c r="E1766" s="1"/>
      <c r="F1766" s="1"/>
      <c r="G1766" s="2" t="s">
        <v>2218</v>
      </c>
      <c r="H1766" s="5">
        <v>1.0</v>
      </c>
      <c r="I1766" s="4" t="s">
        <v>6100</v>
      </c>
      <c r="J1766" s="2" t="s">
        <v>6101</v>
      </c>
      <c r="K1766" s="5">
        <v>1.0</v>
      </c>
      <c r="L1766" s="2" t="s">
        <v>2221</v>
      </c>
      <c r="M1766" s="6" t="b">
        <v>1</v>
      </c>
      <c r="N1766" s="2" t="s">
        <v>6102</v>
      </c>
      <c r="O1766" s="2" t="s">
        <v>3367</v>
      </c>
      <c r="P1766" s="2" t="s">
        <v>2224</v>
      </c>
      <c r="Q1766" s="2" t="s">
        <v>2225</v>
      </c>
      <c r="R1766" s="2" t="s">
        <v>2226</v>
      </c>
      <c r="S1766" s="2" t="s">
        <v>6103</v>
      </c>
      <c r="U1766" s="2" t="s">
        <v>253</v>
      </c>
      <c r="V1766" s="2" t="s">
        <v>2254</v>
      </c>
      <c r="W1766" s="2" t="s">
        <v>6085</v>
      </c>
      <c r="X1766" s="2" t="s">
        <v>6103</v>
      </c>
      <c r="Y1766" s="2" t="s">
        <v>6104</v>
      </c>
    </row>
    <row r="1767">
      <c r="A1767" s="1" t="b">
        <v>0</v>
      </c>
      <c r="B1767" s="1"/>
      <c r="C1767" s="1" t="s">
        <v>243</v>
      </c>
      <c r="D1767" s="1"/>
      <c r="E1767" s="1"/>
      <c r="F1767" s="1"/>
      <c r="G1767" s="2" t="s">
        <v>2218</v>
      </c>
      <c r="H1767" s="5">
        <v>1.0</v>
      </c>
      <c r="I1767" s="4" t="s">
        <v>6105</v>
      </c>
      <c r="J1767" s="2" t="s">
        <v>6106</v>
      </c>
      <c r="K1767" s="5">
        <v>1.0</v>
      </c>
      <c r="L1767" s="2" t="s">
        <v>2221</v>
      </c>
      <c r="M1767" s="6" t="b">
        <v>1</v>
      </c>
      <c r="N1767" s="2" t="s">
        <v>6107</v>
      </c>
      <c r="O1767" s="2" t="s">
        <v>3367</v>
      </c>
      <c r="P1767" s="2" t="s">
        <v>2224</v>
      </c>
      <c r="Q1767" s="2" t="s">
        <v>2225</v>
      </c>
      <c r="R1767" s="2" t="s">
        <v>2226</v>
      </c>
      <c r="S1767" s="2" t="s">
        <v>6108</v>
      </c>
      <c r="U1767" s="2" t="s">
        <v>253</v>
      </c>
      <c r="V1767" s="2" t="s">
        <v>2254</v>
      </c>
      <c r="W1767" s="2" t="s">
        <v>6085</v>
      </c>
      <c r="X1767" s="2" t="s">
        <v>6108</v>
      </c>
      <c r="Y1767" s="2" t="s">
        <v>6109</v>
      </c>
    </row>
    <row r="1768">
      <c r="A1768" s="1" t="b">
        <v>0</v>
      </c>
      <c r="B1768" s="1"/>
      <c r="C1768" s="1" t="s">
        <v>243</v>
      </c>
      <c r="D1768" s="1"/>
      <c r="E1768" s="1"/>
      <c r="F1768" s="1"/>
      <c r="G1768" s="2" t="s">
        <v>2218</v>
      </c>
      <c r="H1768" s="5">
        <v>1.0</v>
      </c>
      <c r="I1768" s="4" t="s">
        <v>6110</v>
      </c>
      <c r="J1768" s="2" t="s">
        <v>6111</v>
      </c>
      <c r="K1768" s="5">
        <v>1.0</v>
      </c>
      <c r="L1768" s="2" t="s">
        <v>2221</v>
      </c>
      <c r="M1768" s="6" t="b">
        <v>1</v>
      </c>
      <c r="N1768" s="2" t="s">
        <v>6112</v>
      </c>
      <c r="O1768" s="2" t="s">
        <v>3367</v>
      </c>
      <c r="P1768" s="2" t="s">
        <v>2224</v>
      </c>
      <c r="Q1768" s="2" t="s">
        <v>2225</v>
      </c>
      <c r="R1768" s="2" t="s">
        <v>2226</v>
      </c>
      <c r="S1768" s="2" t="s">
        <v>6113</v>
      </c>
      <c r="U1768" s="2" t="s">
        <v>253</v>
      </c>
      <c r="V1768" s="2" t="s">
        <v>2254</v>
      </c>
      <c r="W1768" s="2" t="s">
        <v>6085</v>
      </c>
      <c r="X1768" s="2" t="s">
        <v>6113</v>
      </c>
      <c r="Y1768" s="2" t="s">
        <v>6114</v>
      </c>
    </row>
    <row r="1769">
      <c r="A1769" s="1" t="b">
        <v>0</v>
      </c>
      <c r="B1769" s="1"/>
      <c r="C1769" s="1" t="s">
        <v>243</v>
      </c>
      <c r="D1769" s="1"/>
      <c r="E1769" s="1"/>
      <c r="F1769" s="1"/>
      <c r="G1769" s="2" t="s">
        <v>2218</v>
      </c>
      <c r="H1769" s="5">
        <v>1.0</v>
      </c>
      <c r="I1769" s="4" t="s">
        <v>6115</v>
      </c>
      <c r="J1769" s="2" t="s">
        <v>6116</v>
      </c>
      <c r="K1769" s="5">
        <v>1.0</v>
      </c>
      <c r="L1769" s="2" t="s">
        <v>2221</v>
      </c>
      <c r="M1769" s="6" t="b">
        <v>1</v>
      </c>
      <c r="N1769" s="2" t="s">
        <v>6117</v>
      </c>
      <c r="O1769" s="2" t="s">
        <v>3367</v>
      </c>
      <c r="P1769" s="2" t="s">
        <v>2224</v>
      </c>
      <c r="Q1769" s="2" t="s">
        <v>2225</v>
      </c>
      <c r="R1769" s="2" t="s">
        <v>2226</v>
      </c>
      <c r="S1769" s="2" t="s">
        <v>6118</v>
      </c>
      <c r="U1769" s="2" t="s">
        <v>253</v>
      </c>
      <c r="V1769" s="2" t="s">
        <v>2254</v>
      </c>
      <c r="W1769" s="2" t="s">
        <v>6085</v>
      </c>
      <c r="X1769" s="2" t="s">
        <v>6118</v>
      </c>
      <c r="Y1769" s="2" t="s">
        <v>2489</v>
      </c>
    </row>
    <row r="1770">
      <c r="A1770" s="1" t="b">
        <v>0</v>
      </c>
      <c r="B1770" s="1"/>
      <c r="C1770" s="1" t="s">
        <v>243</v>
      </c>
      <c r="D1770" s="1"/>
      <c r="E1770" s="1"/>
      <c r="F1770" s="1"/>
      <c r="G1770" s="2" t="s">
        <v>2218</v>
      </c>
      <c r="H1770" s="5">
        <v>1.0</v>
      </c>
      <c r="I1770" s="4" t="s">
        <v>6119</v>
      </c>
      <c r="J1770" s="2" t="s">
        <v>6120</v>
      </c>
      <c r="K1770" s="5">
        <v>1.0</v>
      </c>
      <c r="L1770" s="2" t="s">
        <v>2221</v>
      </c>
      <c r="M1770" s="6" t="b">
        <v>1</v>
      </c>
      <c r="N1770" s="2" t="s">
        <v>6121</v>
      </c>
      <c r="O1770" s="2" t="s">
        <v>3367</v>
      </c>
      <c r="P1770" s="2" t="s">
        <v>2224</v>
      </c>
      <c r="Q1770" s="2" t="s">
        <v>2225</v>
      </c>
      <c r="R1770" s="2" t="s">
        <v>2226</v>
      </c>
      <c r="S1770" s="2" t="s">
        <v>6122</v>
      </c>
      <c r="U1770" s="2" t="s">
        <v>253</v>
      </c>
      <c r="V1770" s="2" t="s">
        <v>2254</v>
      </c>
      <c r="W1770" s="2" t="s">
        <v>6085</v>
      </c>
      <c r="X1770" s="2" t="s">
        <v>6122</v>
      </c>
      <c r="Y1770" s="2" t="s">
        <v>6123</v>
      </c>
    </row>
    <row r="1771">
      <c r="A1771" s="1" t="b">
        <v>0</v>
      </c>
      <c r="B1771" s="1"/>
      <c r="C1771" s="1" t="s">
        <v>243</v>
      </c>
      <c r="D1771" s="1"/>
      <c r="E1771" s="1"/>
      <c r="F1771" s="1"/>
      <c r="G1771" s="2" t="s">
        <v>2218</v>
      </c>
      <c r="H1771" s="5">
        <v>1.0</v>
      </c>
      <c r="I1771" s="4" t="s">
        <v>6124</v>
      </c>
      <c r="J1771" s="2" t="s">
        <v>6125</v>
      </c>
      <c r="K1771" s="5">
        <v>1.0</v>
      </c>
      <c r="L1771" s="2" t="s">
        <v>2221</v>
      </c>
      <c r="M1771" s="6" t="b">
        <v>1</v>
      </c>
      <c r="N1771" s="2" t="s">
        <v>6126</v>
      </c>
      <c r="O1771" s="2" t="s">
        <v>3367</v>
      </c>
      <c r="P1771" s="2" t="s">
        <v>2224</v>
      </c>
      <c r="Q1771" s="2" t="s">
        <v>2225</v>
      </c>
      <c r="R1771" s="2" t="s">
        <v>2226</v>
      </c>
      <c r="S1771" s="2" t="s">
        <v>6127</v>
      </c>
      <c r="U1771" s="2" t="s">
        <v>253</v>
      </c>
      <c r="V1771" s="2" t="s">
        <v>2254</v>
      </c>
      <c r="W1771" s="2" t="s">
        <v>6085</v>
      </c>
      <c r="X1771" s="2" t="s">
        <v>6127</v>
      </c>
      <c r="Y1771" s="2" t="s">
        <v>6128</v>
      </c>
    </row>
    <row r="1772">
      <c r="A1772" s="1" t="b">
        <v>0</v>
      </c>
      <c r="B1772" s="1"/>
      <c r="C1772" s="1" t="s">
        <v>243</v>
      </c>
      <c r="D1772" s="1"/>
      <c r="E1772" s="1"/>
      <c r="F1772" s="1"/>
      <c r="G1772" s="2" t="s">
        <v>2218</v>
      </c>
      <c r="H1772" s="5">
        <v>1.0</v>
      </c>
      <c r="I1772" s="4" t="s">
        <v>6129</v>
      </c>
      <c r="J1772" s="2" t="s">
        <v>6130</v>
      </c>
      <c r="K1772" s="5">
        <v>1.0</v>
      </c>
      <c r="L1772" s="2" t="s">
        <v>2221</v>
      </c>
      <c r="M1772" s="6" t="b">
        <v>1</v>
      </c>
      <c r="N1772" s="2" t="s">
        <v>6131</v>
      </c>
      <c r="O1772" s="2" t="s">
        <v>3367</v>
      </c>
      <c r="P1772" s="2" t="s">
        <v>2224</v>
      </c>
      <c r="Q1772" s="2" t="s">
        <v>2225</v>
      </c>
      <c r="R1772" s="2" t="s">
        <v>2226</v>
      </c>
      <c r="S1772" s="2" t="s">
        <v>6132</v>
      </c>
      <c r="U1772" s="2" t="s">
        <v>253</v>
      </c>
      <c r="V1772" s="2" t="s">
        <v>2254</v>
      </c>
      <c r="W1772" s="2" t="s">
        <v>6085</v>
      </c>
      <c r="X1772" s="2" t="s">
        <v>6132</v>
      </c>
      <c r="Y1772" s="2" t="s">
        <v>6114</v>
      </c>
    </row>
    <row r="1773">
      <c r="A1773" s="1" t="b">
        <v>0</v>
      </c>
      <c r="B1773" s="1"/>
      <c r="C1773" s="1" t="s">
        <v>243</v>
      </c>
      <c r="D1773" s="1"/>
      <c r="E1773" s="1"/>
      <c r="F1773" s="1"/>
      <c r="G1773" s="2" t="s">
        <v>2218</v>
      </c>
      <c r="H1773" s="5">
        <v>1.0</v>
      </c>
      <c r="I1773" s="4" t="s">
        <v>6133</v>
      </c>
      <c r="J1773" s="2" t="s">
        <v>6134</v>
      </c>
      <c r="K1773" s="5">
        <v>1.0</v>
      </c>
      <c r="L1773" s="2" t="s">
        <v>2221</v>
      </c>
      <c r="M1773" s="6" t="b">
        <v>1</v>
      </c>
      <c r="N1773" s="2" t="s">
        <v>6135</v>
      </c>
      <c r="O1773" s="2" t="s">
        <v>3367</v>
      </c>
      <c r="P1773" s="2" t="s">
        <v>2224</v>
      </c>
      <c r="Q1773" s="2" t="s">
        <v>2225</v>
      </c>
      <c r="R1773" s="2" t="s">
        <v>2226</v>
      </c>
      <c r="S1773" s="2" t="s">
        <v>6136</v>
      </c>
      <c r="U1773" s="2" t="s">
        <v>253</v>
      </c>
      <c r="V1773" s="2" t="s">
        <v>2254</v>
      </c>
      <c r="W1773" s="2" t="s">
        <v>6085</v>
      </c>
      <c r="X1773" s="2" t="s">
        <v>6137</v>
      </c>
      <c r="Y1773" s="2" t="s">
        <v>3875</v>
      </c>
    </row>
    <row r="1774">
      <c r="A1774" s="1" t="b">
        <v>0</v>
      </c>
      <c r="B1774" s="1"/>
      <c r="C1774" s="1" t="s">
        <v>243</v>
      </c>
      <c r="D1774" s="1"/>
      <c r="E1774" s="1"/>
      <c r="F1774" s="1"/>
      <c r="G1774" s="2" t="s">
        <v>2218</v>
      </c>
      <c r="H1774" s="5">
        <v>1.0</v>
      </c>
      <c r="I1774" s="4" t="s">
        <v>6138</v>
      </c>
      <c r="J1774" s="2" t="s">
        <v>6139</v>
      </c>
      <c r="K1774" s="5">
        <v>1.0</v>
      </c>
      <c r="L1774" s="2" t="s">
        <v>2221</v>
      </c>
      <c r="M1774" s="6" t="b">
        <v>1</v>
      </c>
      <c r="N1774" s="2" t="s">
        <v>6140</v>
      </c>
      <c r="O1774" s="2" t="s">
        <v>3367</v>
      </c>
      <c r="P1774" s="2" t="s">
        <v>2224</v>
      </c>
      <c r="Q1774" s="2" t="s">
        <v>2225</v>
      </c>
      <c r="R1774" s="2" t="s">
        <v>2226</v>
      </c>
      <c r="S1774" s="2" t="s">
        <v>6141</v>
      </c>
      <c r="U1774" s="2" t="s">
        <v>253</v>
      </c>
      <c r="V1774" s="2" t="s">
        <v>2254</v>
      </c>
      <c r="W1774" s="2" t="s">
        <v>6085</v>
      </c>
      <c r="X1774" s="2" t="s">
        <v>6141</v>
      </c>
      <c r="Y1774" s="2" t="s">
        <v>6142</v>
      </c>
    </row>
    <row r="1775">
      <c r="A1775" s="1" t="b">
        <v>0</v>
      </c>
      <c r="B1775" s="1"/>
      <c r="C1775" s="1" t="s">
        <v>243</v>
      </c>
      <c r="D1775" s="1"/>
      <c r="E1775" s="1"/>
      <c r="F1775" s="1"/>
      <c r="G1775" s="2" t="s">
        <v>2218</v>
      </c>
      <c r="H1775" s="5">
        <v>1.0</v>
      </c>
      <c r="I1775" s="4" t="s">
        <v>6143</v>
      </c>
      <c r="J1775" s="2" t="s">
        <v>6144</v>
      </c>
      <c r="K1775" s="5">
        <v>1.0</v>
      </c>
      <c r="L1775" s="2" t="s">
        <v>2221</v>
      </c>
      <c r="M1775" s="6" t="b">
        <v>1</v>
      </c>
      <c r="N1775" s="2" t="s">
        <v>6145</v>
      </c>
      <c r="O1775" s="2" t="s">
        <v>3367</v>
      </c>
      <c r="P1775" s="2" t="s">
        <v>2224</v>
      </c>
      <c r="Q1775" s="2" t="s">
        <v>2225</v>
      </c>
      <c r="R1775" s="2" t="s">
        <v>2226</v>
      </c>
      <c r="S1775" s="2" t="s">
        <v>6146</v>
      </c>
      <c r="U1775" s="2" t="s">
        <v>253</v>
      </c>
      <c r="V1775" s="2" t="s">
        <v>2254</v>
      </c>
      <c r="W1775" s="2" t="s">
        <v>6085</v>
      </c>
      <c r="X1775" s="2" t="s">
        <v>6146</v>
      </c>
      <c r="Y1775" s="2" t="s">
        <v>2352</v>
      </c>
    </row>
    <row r="1776">
      <c r="A1776" s="1" t="b">
        <v>0</v>
      </c>
      <c r="B1776" s="1"/>
      <c r="C1776" s="1" t="s">
        <v>243</v>
      </c>
      <c r="D1776" s="1"/>
      <c r="E1776" s="1"/>
      <c r="F1776" s="1"/>
      <c r="G1776" s="2" t="s">
        <v>2218</v>
      </c>
      <c r="H1776" s="5">
        <v>1.0</v>
      </c>
      <c r="I1776" s="4" t="s">
        <v>6147</v>
      </c>
      <c r="J1776" s="2" t="s">
        <v>6148</v>
      </c>
      <c r="K1776" s="5">
        <v>1.0</v>
      </c>
      <c r="L1776" s="2" t="s">
        <v>2221</v>
      </c>
      <c r="M1776" s="6" t="b">
        <v>1</v>
      </c>
      <c r="N1776" s="2" t="s">
        <v>6149</v>
      </c>
      <c r="O1776" s="2" t="s">
        <v>3367</v>
      </c>
      <c r="P1776" s="2" t="s">
        <v>2224</v>
      </c>
      <c r="Q1776" s="2" t="s">
        <v>2225</v>
      </c>
      <c r="R1776" s="2" t="s">
        <v>2226</v>
      </c>
      <c r="S1776" s="2" t="s">
        <v>6150</v>
      </c>
      <c r="U1776" s="2" t="s">
        <v>253</v>
      </c>
      <c r="V1776" s="2" t="s">
        <v>2254</v>
      </c>
      <c r="W1776" s="2" t="s">
        <v>6085</v>
      </c>
      <c r="X1776" s="2" t="s">
        <v>6150</v>
      </c>
      <c r="Y1776" s="2" t="s">
        <v>6090</v>
      </c>
    </row>
    <row r="1777">
      <c r="A1777" s="1" t="b">
        <v>0</v>
      </c>
      <c r="B1777" s="1"/>
      <c r="C1777" s="1" t="s">
        <v>243</v>
      </c>
      <c r="D1777" s="1"/>
      <c r="E1777" s="1"/>
      <c r="F1777" s="1"/>
      <c r="G1777" s="2" t="s">
        <v>2218</v>
      </c>
      <c r="H1777" s="5">
        <v>2.0</v>
      </c>
      <c r="I1777" s="4" t="s">
        <v>6151</v>
      </c>
      <c r="J1777" s="2" t="s">
        <v>6152</v>
      </c>
      <c r="K1777" s="5">
        <v>1.0</v>
      </c>
      <c r="L1777" s="2" t="s">
        <v>2221</v>
      </c>
      <c r="M1777" s="6" t="b">
        <v>1</v>
      </c>
      <c r="N1777" s="2" t="s">
        <v>6153</v>
      </c>
      <c r="O1777" s="2" t="s">
        <v>3367</v>
      </c>
      <c r="P1777" s="2" t="s">
        <v>2224</v>
      </c>
      <c r="Q1777" s="2" t="s">
        <v>2225</v>
      </c>
      <c r="R1777" s="2" t="s">
        <v>2226</v>
      </c>
      <c r="S1777" s="2" t="s">
        <v>6154</v>
      </c>
      <c r="U1777" s="2" t="s">
        <v>253</v>
      </c>
      <c r="V1777" s="2" t="s">
        <v>2254</v>
      </c>
      <c r="W1777" s="2" t="s">
        <v>6085</v>
      </c>
      <c r="X1777" s="2" t="s">
        <v>6154</v>
      </c>
      <c r="Y1777" s="2" t="s">
        <v>6104</v>
      </c>
    </row>
    <row r="1778">
      <c r="A1778" s="1" t="b">
        <v>0</v>
      </c>
      <c r="B1778" s="1" t="s">
        <v>25</v>
      </c>
      <c r="C1778" s="1"/>
      <c r="D1778" s="1"/>
      <c r="E1778" s="1" t="s">
        <v>43</v>
      </c>
      <c r="F1778" s="1"/>
      <c r="G1778" s="2" t="s">
        <v>27</v>
      </c>
      <c r="H1778" s="3"/>
      <c r="I1778" s="4" t="s">
        <v>6155</v>
      </c>
      <c r="J1778" s="2" t="s">
        <v>6156</v>
      </c>
      <c r="K1778" s="5">
        <v>1.0</v>
      </c>
      <c r="L1778" s="2" t="s">
        <v>46</v>
      </c>
      <c r="M1778" s="6" t="b">
        <v>1</v>
      </c>
      <c r="N1778" s="2" t="s">
        <v>47</v>
      </c>
      <c r="O1778" s="2" t="s">
        <v>48</v>
      </c>
      <c r="P1778" s="2" t="s">
        <v>49</v>
      </c>
      <c r="Q1778" s="2" t="s">
        <v>50</v>
      </c>
      <c r="R1778" s="2" t="s">
        <v>35</v>
      </c>
      <c r="S1778" s="5">
        <v>6.73727667E8</v>
      </c>
      <c r="T1778" s="2" t="s">
        <v>6157</v>
      </c>
      <c r="U1778" s="2" t="s">
        <v>38</v>
      </c>
      <c r="V1778" s="2" t="s">
        <v>52</v>
      </c>
      <c r="W1778" s="2" t="s">
        <v>6158</v>
      </c>
      <c r="X1778" s="2" t="s">
        <v>54</v>
      </c>
      <c r="Y1778" s="2" t="s">
        <v>55</v>
      </c>
    </row>
    <row r="1779">
      <c r="A1779" s="1" t="b">
        <v>0</v>
      </c>
      <c r="B1779" s="1" t="s">
        <v>25</v>
      </c>
      <c r="C1779" s="1"/>
      <c r="D1779" s="1" t="s">
        <v>26</v>
      </c>
      <c r="E1779" s="1"/>
      <c r="F1779" s="1" t="b">
        <v>1</v>
      </c>
      <c r="G1779" s="2" t="s">
        <v>27</v>
      </c>
      <c r="H1779" s="3"/>
      <c r="I1779" s="4" t="s">
        <v>6159</v>
      </c>
      <c r="J1779" s="2" t="s">
        <v>6160</v>
      </c>
      <c r="K1779" s="5">
        <v>1.0</v>
      </c>
      <c r="L1779" s="2" t="s">
        <v>65</v>
      </c>
      <c r="M1779" s="6" t="b">
        <v>1</v>
      </c>
      <c r="N1779" s="2" t="s">
        <v>162</v>
      </c>
      <c r="O1779" s="2" t="s">
        <v>67</v>
      </c>
      <c r="P1779" s="2" t="s">
        <v>68</v>
      </c>
      <c r="Q1779" s="2" t="s">
        <v>69</v>
      </c>
      <c r="R1779" s="2" t="s">
        <v>35</v>
      </c>
      <c r="S1779" s="2" t="s">
        <v>6161</v>
      </c>
      <c r="T1779" s="2" t="s">
        <v>112</v>
      </c>
      <c r="U1779" s="2" t="s">
        <v>38</v>
      </c>
      <c r="V1779" s="2" t="s">
        <v>39</v>
      </c>
      <c r="W1779" s="2" t="s">
        <v>6162</v>
      </c>
      <c r="X1779" s="2" t="s">
        <v>165</v>
      </c>
      <c r="Y1779" s="2" t="s">
        <v>166</v>
      </c>
    </row>
    <row r="1780">
      <c r="A1780" s="1" t="b">
        <v>0</v>
      </c>
      <c r="B1780" s="1"/>
      <c r="C1780" s="1"/>
      <c r="D1780" s="1"/>
      <c r="E1780" s="1" t="s">
        <v>2164</v>
      </c>
      <c r="F1780" s="1"/>
      <c r="G1780" s="2" t="s">
        <v>27</v>
      </c>
      <c r="H1780" s="3"/>
      <c r="I1780" s="4" t="s">
        <v>6163</v>
      </c>
      <c r="J1780" s="2" t="s">
        <v>6164</v>
      </c>
      <c r="K1780" s="5">
        <v>1.0</v>
      </c>
      <c r="L1780" s="2" t="s">
        <v>30</v>
      </c>
      <c r="M1780" s="6" t="b">
        <v>1</v>
      </c>
      <c r="N1780" s="2" t="s">
        <v>6165</v>
      </c>
      <c r="O1780" s="2" t="s">
        <v>6166</v>
      </c>
      <c r="P1780" s="2" t="s">
        <v>3531</v>
      </c>
      <c r="Q1780" s="2" t="s">
        <v>34</v>
      </c>
      <c r="R1780" s="2" t="s">
        <v>35</v>
      </c>
      <c r="S1780" s="2" t="s">
        <v>6167</v>
      </c>
      <c r="T1780" s="2" t="s">
        <v>6168</v>
      </c>
      <c r="U1780" s="2" t="s">
        <v>322</v>
      </c>
      <c r="V1780" s="2" t="s">
        <v>3534</v>
      </c>
      <c r="W1780" s="2" t="s">
        <v>6169</v>
      </c>
      <c r="X1780" s="2" t="s">
        <v>6170</v>
      </c>
      <c r="Y1780" s="2" t="s">
        <v>6171</v>
      </c>
    </row>
    <row r="1781">
      <c r="A1781" s="1" t="b">
        <v>0</v>
      </c>
      <c r="B1781" s="1"/>
      <c r="C1781" s="1" t="s">
        <v>243</v>
      </c>
      <c r="D1781" s="1"/>
      <c r="E1781" s="1" t="s">
        <v>244</v>
      </c>
      <c r="F1781" s="1"/>
      <c r="G1781" s="2" t="s">
        <v>245</v>
      </c>
      <c r="H1781" s="5">
        <v>1.0</v>
      </c>
      <c r="I1781" s="4" t="s">
        <v>6172</v>
      </c>
      <c r="J1781" s="2" t="s">
        <v>6173</v>
      </c>
      <c r="K1781" s="5">
        <v>1.0</v>
      </c>
      <c r="L1781" s="2" t="s">
        <v>248</v>
      </c>
      <c r="M1781" s="6" t="b">
        <v>1</v>
      </c>
      <c r="N1781" s="2" t="s">
        <v>3258</v>
      </c>
      <c r="O1781" s="2" t="s">
        <v>250</v>
      </c>
      <c r="P1781" s="2" t="s">
        <v>49</v>
      </c>
      <c r="Q1781" s="2" t="s">
        <v>251</v>
      </c>
      <c r="R1781" s="2" t="s">
        <v>252</v>
      </c>
      <c r="S1781" s="5">
        <v>9.66905488E8</v>
      </c>
      <c r="T1781" s="2" t="s">
        <v>3259</v>
      </c>
      <c r="U1781" s="2" t="s">
        <v>253</v>
      </c>
      <c r="V1781" s="2" t="s">
        <v>254</v>
      </c>
      <c r="W1781" s="2" t="s">
        <v>6174</v>
      </c>
      <c r="X1781" s="2" t="s">
        <v>3261</v>
      </c>
      <c r="Y1781" s="2" t="s">
        <v>3262</v>
      </c>
    </row>
    <row r="1782">
      <c r="A1782" s="1" t="b">
        <v>0</v>
      </c>
      <c r="B1782" s="1"/>
      <c r="C1782" s="1" t="s">
        <v>243</v>
      </c>
      <c r="D1782" s="1"/>
      <c r="E1782" s="1" t="s">
        <v>244</v>
      </c>
      <c r="F1782" s="1"/>
      <c r="G1782" s="2" t="s">
        <v>245</v>
      </c>
      <c r="H1782" s="5">
        <v>2.0</v>
      </c>
      <c r="I1782" s="4" t="s">
        <v>6175</v>
      </c>
      <c r="J1782" s="2" t="s">
        <v>6176</v>
      </c>
      <c r="K1782" s="5">
        <v>2.0</v>
      </c>
      <c r="L1782" s="2" t="s">
        <v>248</v>
      </c>
      <c r="M1782" s="6" t="b">
        <v>1</v>
      </c>
      <c r="N1782" s="2" t="s">
        <v>2106</v>
      </c>
      <c r="O1782" s="2" t="s">
        <v>263</v>
      </c>
      <c r="P1782" s="2" t="s">
        <v>49</v>
      </c>
      <c r="Q1782" s="2" t="s">
        <v>251</v>
      </c>
      <c r="R1782" s="2" t="s">
        <v>252</v>
      </c>
      <c r="S1782" s="5">
        <v>9.66910744E8</v>
      </c>
      <c r="T1782" s="2" t="s">
        <v>293</v>
      </c>
      <c r="U1782" s="2" t="s">
        <v>253</v>
      </c>
      <c r="V1782" s="2" t="s">
        <v>244</v>
      </c>
      <c r="W1782" s="2" t="s">
        <v>6174</v>
      </c>
      <c r="X1782" s="2" t="s">
        <v>6177</v>
      </c>
      <c r="Y1782" s="2" t="s">
        <v>265</v>
      </c>
    </row>
    <row r="1783">
      <c r="A1783" s="1" t="b">
        <v>0</v>
      </c>
      <c r="B1783" s="1"/>
      <c r="C1783" s="1"/>
      <c r="D1783" s="1"/>
      <c r="E1783" s="1" t="s">
        <v>244</v>
      </c>
      <c r="F1783" s="1"/>
      <c r="G1783" s="2" t="s">
        <v>245</v>
      </c>
      <c r="H1783" s="2"/>
      <c r="I1783" s="4" t="s">
        <v>6178</v>
      </c>
      <c r="J1783" s="2" t="s">
        <v>6179</v>
      </c>
      <c r="K1783" s="5">
        <v>2.0</v>
      </c>
      <c r="L1783" s="2" t="s">
        <v>248</v>
      </c>
      <c r="M1783" s="6" t="b">
        <v>1</v>
      </c>
      <c r="N1783" s="2" t="s">
        <v>268</v>
      </c>
      <c r="O1783" s="2" t="s">
        <v>263</v>
      </c>
      <c r="P1783" s="2" t="s">
        <v>49</v>
      </c>
      <c r="Q1783" s="2" t="s">
        <v>251</v>
      </c>
      <c r="R1783" s="2" t="s">
        <v>252</v>
      </c>
      <c r="S1783" s="5">
        <v>9.66905488E8</v>
      </c>
      <c r="T1783" s="2" t="s">
        <v>293</v>
      </c>
      <c r="U1783" s="2" t="s">
        <v>253</v>
      </c>
      <c r="V1783" s="2" t="s">
        <v>244</v>
      </c>
      <c r="W1783" s="2" t="s">
        <v>6174</v>
      </c>
      <c r="X1783" s="2" t="s">
        <v>6180</v>
      </c>
      <c r="Y1783" s="2" t="s">
        <v>265</v>
      </c>
    </row>
    <row r="1784">
      <c r="A1784" s="1" t="b">
        <v>0</v>
      </c>
      <c r="B1784" s="1"/>
      <c r="C1784" s="1"/>
      <c r="D1784" s="1"/>
      <c r="E1784" s="1" t="s">
        <v>244</v>
      </c>
      <c r="F1784" s="1"/>
      <c r="G1784" s="2" t="s">
        <v>245</v>
      </c>
      <c r="H1784" s="2"/>
      <c r="I1784" s="4" t="s">
        <v>6181</v>
      </c>
      <c r="J1784" s="2" t="s">
        <v>6182</v>
      </c>
      <c r="K1784" s="5">
        <v>2.0</v>
      </c>
      <c r="L1784" s="2" t="s">
        <v>248</v>
      </c>
      <c r="M1784" s="6" t="b">
        <v>1</v>
      </c>
      <c r="N1784" s="2" t="s">
        <v>268</v>
      </c>
      <c r="O1784" s="2" t="s">
        <v>263</v>
      </c>
      <c r="P1784" s="2" t="s">
        <v>49</v>
      </c>
      <c r="Q1784" s="2" t="s">
        <v>251</v>
      </c>
      <c r="R1784" s="2" t="s">
        <v>252</v>
      </c>
      <c r="S1784" s="5">
        <v>9.66910744E8</v>
      </c>
      <c r="T1784" s="2" t="s">
        <v>293</v>
      </c>
      <c r="U1784" s="2" t="s">
        <v>253</v>
      </c>
      <c r="V1784" s="2" t="s">
        <v>244</v>
      </c>
      <c r="W1784" s="2" t="s">
        <v>6174</v>
      </c>
      <c r="X1784" s="2" t="s">
        <v>6183</v>
      </c>
      <c r="Y1784" s="2" t="s">
        <v>265</v>
      </c>
    </row>
    <row r="1785">
      <c r="A1785" s="1" t="b">
        <v>0</v>
      </c>
      <c r="B1785" s="1" t="s">
        <v>25</v>
      </c>
      <c r="C1785" s="1"/>
      <c r="D1785" s="1" t="s">
        <v>141</v>
      </c>
      <c r="E1785" s="1"/>
      <c r="F1785" s="1"/>
      <c r="G1785" s="2" t="s">
        <v>27</v>
      </c>
      <c r="H1785" s="3"/>
      <c r="I1785" s="4" t="s">
        <v>6184</v>
      </c>
      <c r="J1785" s="2" t="s">
        <v>6185</v>
      </c>
      <c r="K1785" s="5">
        <v>1.0</v>
      </c>
      <c r="L1785" s="2" t="s">
        <v>30</v>
      </c>
      <c r="M1785" s="6" t="b">
        <v>1</v>
      </c>
      <c r="N1785" s="2" t="s">
        <v>6186</v>
      </c>
      <c r="O1785" s="2" t="s">
        <v>108</v>
      </c>
      <c r="P1785" s="2" t="s">
        <v>109</v>
      </c>
      <c r="Q1785" s="2" t="s">
        <v>34</v>
      </c>
      <c r="R1785" s="2" t="s">
        <v>35</v>
      </c>
      <c r="S1785" s="2" t="s">
        <v>6187</v>
      </c>
      <c r="U1785" s="2" t="s">
        <v>38</v>
      </c>
      <c r="V1785" s="2" t="s">
        <v>146</v>
      </c>
      <c r="W1785" s="2" t="s">
        <v>6188</v>
      </c>
      <c r="X1785" s="2" t="s">
        <v>6189</v>
      </c>
      <c r="Y1785" s="2" t="s">
        <v>114</v>
      </c>
    </row>
    <row r="1786">
      <c r="A1786" s="1" t="b">
        <v>0</v>
      </c>
      <c r="B1786" s="1" t="s">
        <v>104</v>
      </c>
      <c r="C1786" s="1"/>
      <c r="D1786" s="1"/>
      <c r="E1786" s="1" t="s">
        <v>43</v>
      </c>
      <c r="F1786" s="1"/>
      <c r="G1786" s="2" t="s">
        <v>27</v>
      </c>
      <c r="H1786" s="3"/>
      <c r="I1786" s="4" t="s">
        <v>6190</v>
      </c>
      <c r="J1786" s="2" t="s">
        <v>6191</v>
      </c>
      <c r="K1786" s="5">
        <v>1.0</v>
      </c>
      <c r="L1786" s="2" t="s">
        <v>30</v>
      </c>
      <c r="M1786" s="6" t="b">
        <v>1</v>
      </c>
      <c r="N1786" s="2" t="s">
        <v>6192</v>
      </c>
      <c r="O1786" s="2" t="s">
        <v>108</v>
      </c>
      <c r="P1786" s="2" t="s">
        <v>109</v>
      </c>
      <c r="Q1786" s="2" t="s">
        <v>34</v>
      </c>
      <c r="R1786" s="2" t="s">
        <v>35</v>
      </c>
      <c r="S1786" s="2" t="s">
        <v>6193</v>
      </c>
      <c r="T1786" s="2" t="s">
        <v>112</v>
      </c>
      <c r="U1786" s="2" t="s">
        <v>113</v>
      </c>
      <c r="V1786" s="2" t="s">
        <v>43</v>
      </c>
      <c r="W1786" s="2" t="s">
        <v>6188</v>
      </c>
      <c r="X1786" s="2" t="s">
        <v>6193</v>
      </c>
      <c r="Y1786" s="2" t="s">
        <v>114</v>
      </c>
    </row>
    <row r="1787">
      <c r="A1787" s="1" t="b">
        <v>0</v>
      </c>
      <c r="B1787" s="1" t="s">
        <v>104</v>
      </c>
      <c r="C1787" s="1"/>
      <c r="D1787" s="1"/>
      <c r="E1787" s="1" t="s">
        <v>43</v>
      </c>
      <c r="F1787" s="1"/>
      <c r="G1787" s="2" t="s">
        <v>27</v>
      </c>
      <c r="H1787" s="3"/>
      <c r="I1787" s="4" t="s">
        <v>6194</v>
      </c>
      <c r="J1787" s="2" t="s">
        <v>6195</v>
      </c>
      <c r="K1787" s="5">
        <v>1.0</v>
      </c>
      <c r="L1787" s="2" t="s">
        <v>30</v>
      </c>
      <c r="M1787" s="6" t="b">
        <v>1</v>
      </c>
      <c r="N1787" s="2" t="s">
        <v>6196</v>
      </c>
      <c r="O1787" s="2" t="s">
        <v>108</v>
      </c>
      <c r="P1787" s="2" t="s">
        <v>109</v>
      </c>
      <c r="Q1787" s="2" t="s">
        <v>34</v>
      </c>
      <c r="R1787" s="2" t="s">
        <v>35</v>
      </c>
      <c r="S1787" s="2" t="s">
        <v>6197</v>
      </c>
      <c r="T1787" s="2" t="s">
        <v>112</v>
      </c>
      <c r="U1787" s="2" t="s">
        <v>113</v>
      </c>
      <c r="V1787" s="2" t="s">
        <v>43</v>
      </c>
      <c r="W1787" s="2" t="s">
        <v>6188</v>
      </c>
      <c r="X1787" s="2" t="s">
        <v>6197</v>
      </c>
      <c r="Y1787" s="2" t="s">
        <v>114</v>
      </c>
    </row>
    <row r="1788">
      <c r="A1788" s="1" t="b">
        <v>0</v>
      </c>
      <c r="B1788" s="1" t="s">
        <v>104</v>
      </c>
      <c r="C1788" s="1"/>
      <c r="D1788" s="1"/>
      <c r="E1788" s="1" t="s">
        <v>43</v>
      </c>
      <c r="F1788" s="1"/>
      <c r="G1788" s="2" t="s">
        <v>27</v>
      </c>
      <c r="H1788" s="3"/>
      <c r="I1788" s="4" t="s">
        <v>6198</v>
      </c>
      <c r="J1788" s="2" t="s">
        <v>6199</v>
      </c>
      <c r="K1788" s="5">
        <v>1.0</v>
      </c>
      <c r="L1788" s="2" t="s">
        <v>30</v>
      </c>
      <c r="M1788" s="6" t="b">
        <v>1</v>
      </c>
      <c r="N1788" s="2" t="s">
        <v>6200</v>
      </c>
      <c r="O1788" s="2" t="s">
        <v>108</v>
      </c>
      <c r="P1788" s="2" t="s">
        <v>109</v>
      </c>
      <c r="Q1788" s="2" t="s">
        <v>34</v>
      </c>
      <c r="R1788" s="2" t="s">
        <v>35</v>
      </c>
      <c r="S1788" s="2" t="s">
        <v>6201</v>
      </c>
      <c r="T1788" s="2" t="s">
        <v>112</v>
      </c>
      <c r="U1788" s="2" t="s">
        <v>113</v>
      </c>
      <c r="V1788" s="2" t="s">
        <v>43</v>
      </c>
      <c r="W1788" s="2" t="s">
        <v>6188</v>
      </c>
      <c r="X1788" s="2" t="s">
        <v>6201</v>
      </c>
      <c r="Y1788" s="2" t="s">
        <v>114</v>
      </c>
    </row>
    <row r="1789">
      <c r="A1789" s="1" t="b">
        <v>0</v>
      </c>
      <c r="B1789" s="1" t="s">
        <v>25</v>
      </c>
      <c r="C1789" s="1"/>
      <c r="D1789" s="1" t="s">
        <v>26</v>
      </c>
      <c r="E1789" s="1"/>
      <c r="F1789" s="1" t="b">
        <v>1</v>
      </c>
      <c r="G1789" s="2" t="s">
        <v>27</v>
      </c>
      <c r="H1789" s="3"/>
      <c r="I1789" s="4" t="s">
        <v>6202</v>
      </c>
      <c r="J1789" s="2" t="s">
        <v>6203</v>
      </c>
      <c r="K1789" s="5">
        <v>1.0</v>
      </c>
      <c r="L1789" s="2" t="s">
        <v>65</v>
      </c>
      <c r="M1789" s="6" t="b">
        <v>1</v>
      </c>
      <c r="N1789" s="2" t="s">
        <v>233</v>
      </c>
      <c r="O1789" s="2" t="s">
        <v>67</v>
      </c>
      <c r="P1789" s="2" t="s">
        <v>68</v>
      </c>
      <c r="Q1789" s="2" t="s">
        <v>69</v>
      </c>
      <c r="R1789" s="2" t="s">
        <v>2212</v>
      </c>
      <c r="S1789" s="2" t="s">
        <v>6204</v>
      </c>
      <c r="T1789" s="7"/>
      <c r="U1789" s="2" t="s">
        <v>38</v>
      </c>
      <c r="V1789" s="2" t="s">
        <v>39</v>
      </c>
      <c r="W1789" s="2" t="s">
        <v>6205</v>
      </c>
      <c r="X1789" s="2" t="s">
        <v>237</v>
      </c>
      <c r="Y1789" s="2" t="s">
        <v>73</v>
      </c>
    </row>
    <row r="1790">
      <c r="A1790" s="1" t="b">
        <v>0</v>
      </c>
      <c r="B1790" s="1" t="s">
        <v>25</v>
      </c>
      <c r="C1790" s="1"/>
      <c r="D1790" s="1" t="s">
        <v>141</v>
      </c>
      <c r="E1790" s="1"/>
      <c r="F1790" s="1"/>
      <c r="G1790" s="2" t="s">
        <v>27</v>
      </c>
      <c r="H1790" s="3"/>
      <c r="I1790" s="4" t="s">
        <v>6206</v>
      </c>
      <c r="J1790" s="2" t="s">
        <v>6207</v>
      </c>
      <c r="K1790" s="5">
        <v>1.0</v>
      </c>
      <c r="L1790" s="2" t="s">
        <v>30</v>
      </c>
      <c r="M1790" s="6" t="b">
        <v>1</v>
      </c>
      <c r="N1790" s="2" t="s">
        <v>6208</v>
      </c>
      <c r="O1790" s="2" t="s">
        <v>108</v>
      </c>
      <c r="P1790" s="2" t="s">
        <v>109</v>
      </c>
      <c r="Q1790" s="2" t="s">
        <v>34</v>
      </c>
      <c r="R1790" s="2" t="s">
        <v>35</v>
      </c>
      <c r="S1790" s="2" t="s">
        <v>6209</v>
      </c>
      <c r="U1790" s="2" t="s">
        <v>38</v>
      </c>
      <c r="V1790" s="2" t="s">
        <v>146</v>
      </c>
      <c r="W1790" s="2" t="s">
        <v>6210</v>
      </c>
      <c r="X1790" s="2" t="s">
        <v>6211</v>
      </c>
      <c r="Y1790" s="2" t="s">
        <v>114</v>
      </c>
    </row>
    <row r="1791">
      <c r="A1791" s="1" t="b">
        <v>0</v>
      </c>
      <c r="B1791" s="1" t="s">
        <v>104</v>
      </c>
      <c r="C1791" s="1"/>
      <c r="D1791" s="1"/>
      <c r="E1791" s="1" t="s">
        <v>43</v>
      </c>
      <c r="F1791" s="1"/>
      <c r="G1791" s="2" t="s">
        <v>27</v>
      </c>
      <c r="H1791" s="3"/>
      <c r="I1791" s="4" t="s">
        <v>6212</v>
      </c>
      <c r="J1791" s="2" t="s">
        <v>6213</v>
      </c>
      <c r="K1791" s="5">
        <v>1.0</v>
      </c>
      <c r="L1791" s="2" t="s">
        <v>30</v>
      </c>
      <c r="M1791" s="6" t="b">
        <v>1</v>
      </c>
      <c r="N1791" s="2" t="s">
        <v>6214</v>
      </c>
      <c r="O1791" s="2" t="s">
        <v>108</v>
      </c>
      <c r="P1791" s="2" t="s">
        <v>109</v>
      </c>
      <c r="Q1791" s="2" t="s">
        <v>34</v>
      </c>
      <c r="R1791" s="2" t="s">
        <v>35</v>
      </c>
      <c r="S1791" s="2" t="s">
        <v>6215</v>
      </c>
      <c r="T1791" s="2" t="s">
        <v>112</v>
      </c>
      <c r="U1791" s="2" t="s">
        <v>113</v>
      </c>
      <c r="V1791" s="2" t="s">
        <v>43</v>
      </c>
      <c r="W1791" s="2" t="s">
        <v>6210</v>
      </c>
      <c r="X1791" s="2" t="s">
        <v>6216</v>
      </c>
      <c r="Y1791" s="2" t="s">
        <v>114</v>
      </c>
    </row>
    <row r="1792">
      <c r="A1792" s="1" t="b">
        <v>0</v>
      </c>
      <c r="B1792" s="1" t="s">
        <v>25</v>
      </c>
      <c r="C1792" s="1"/>
      <c r="D1792" s="1" t="s">
        <v>141</v>
      </c>
      <c r="E1792" s="1"/>
      <c r="F1792" s="1"/>
      <c r="G1792" s="2" t="s">
        <v>27</v>
      </c>
      <c r="H1792" s="3"/>
      <c r="I1792" s="4" t="s">
        <v>6217</v>
      </c>
      <c r="J1792" s="2" t="s">
        <v>6218</v>
      </c>
      <c r="K1792" s="5">
        <v>1.0</v>
      </c>
      <c r="L1792" s="2" t="s">
        <v>30</v>
      </c>
      <c r="M1792" s="6" t="b">
        <v>1</v>
      </c>
      <c r="N1792" s="2" t="s">
        <v>6219</v>
      </c>
      <c r="O1792" s="2" t="s">
        <v>108</v>
      </c>
      <c r="P1792" s="2" t="s">
        <v>109</v>
      </c>
      <c r="Q1792" s="2" t="s">
        <v>34</v>
      </c>
      <c r="R1792" s="2" t="s">
        <v>35</v>
      </c>
      <c r="S1792" s="2" t="s">
        <v>6220</v>
      </c>
      <c r="U1792" s="2" t="s">
        <v>38</v>
      </c>
      <c r="V1792" s="2" t="s">
        <v>146</v>
      </c>
      <c r="W1792" s="2" t="s">
        <v>6221</v>
      </c>
      <c r="X1792" s="2" t="s">
        <v>6222</v>
      </c>
      <c r="Y1792" s="2" t="s">
        <v>114</v>
      </c>
    </row>
    <row r="1793">
      <c r="A1793" s="1" t="b">
        <v>0</v>
      </c>
      <c r="B1793" s="1" t="s">
        <v>104</v>
      </c>
      <c r="C1793" s="1"/>
      <c r="D1793" s="1"/>
      <c r="E1793" s="1" t="s">
        <v>43</v>
      </c>
      <c r="F1793" s="1"/>
      <c r="G1793" s="2" t="s">
        <v>27</v>
      </c>
      <c r="H1793" s="3"/>
      <c r="I1793" s="4" t="s">
        <v>6223</v>
      </c>
      <c r="J1793" s="2" t="s">
        <v>6224</v>
      </c>
      <c r="K1793" s="5">
        <v>1.0</v>
      </c>
      <c r="L1793" s="2" t="s">
        <v>30</v>
      </c>
      <c r="M1793" s="6" t="b">
        <v>1</v>
      </c>
      <c r="N1793" s="2" t="s">
        <v>6225</v>
      </c>
      <c r="O1793" s="2" t="s">
        <v>108</v>
      </c>
      <c r="P1793" s="2" t="s">
        <v>109</v>
      </c>
      <c r="Q1793" s="2" t="s">
        <v>34</v>
      </c>
      <c r="R1793" s="2" t="s">
        <v>35</v>
      </c>
      <c r="S1793" s="2" t="s">
        <v>6226</v>
      </c>
      <c r="T1793" s="2" t="s">
        <v>112</v>
      </c>
      <c r="U1793" s="2" t="s">
        <v>113</v>
      </c>
      <c r="V1793" s="2" t="s">
        <v>43</v>
      </c>
      <c r="W1793" s="2" t="s">
        <v>6221</v>
      </c>
      <c r="X1793" s="2" t="s">
        <v>6226</v>
      </c>
      <c r="Y1793" s="2" t="s">
        <v>114</v>
      </c>
    </row>
    <row r="1794">
      <c r="A1794" s="1" t="b">
        <v>0</v>
      </c>
      <c r="B1794" s="1" t="s">
        <v>104</v>
      </c>
      <c r="C1794" s="1"/>
      <c r="D1794" s="1"/>
      <c r="E1794" s="1" t="s">
        <v>43</v>
      </c>
      <c r="F1794" s="1"/>
      <c r="G1794" s="2" t="s">
        <v>27</v>
      </c>
      <c r="H1794" s="3"/>
      <c r="I1794" s="4" t="s">
        <v>6227</v>
      </c>
      <c r="J1794" s="2" t="s">
        <v>6228</v>
      </c>
      <c r="K1794" s="5">
        <v>1.0</v>
      </c>
      <c r="L1794" s="2" t="s">
        <v>30</v>
      </c>
      <c r="M1794" s="6" t="b">
        <v>1</v>
      </c>
      <c r="N1794" s="2" t="s">
        <v>6229</v>
      </c>
      <c r="O1794" s="2" t="s">
        <v>108</v>
      </c>
      <c r="P1794" s="2" t="s">
        <v>109</v>
      </c>
      <c r="Q1794" s="2" t="s">
        <v>34</v>
      </c>
      <c r="R1794" s="2" t="s">
        <v>35</v>
      </c>
      <c r="S1794" s="2" t="s">
        <v>6230</v>
      </c>
      <c r="T1794" s="2" t="s">
        <v>112</v>
      </c>
      <c r="U1794" s="2" t="s">
        <v>113</v>
      </c>
      <c r="V1794" s="2" t="s">
        <v>43</v>
      </c>
      <c r="W1794" s="2" t="s">
        <v>6221</v>
      </c>
      <c r="X1794" s="2" t="s">
        <v>6231</v>
      </c>
      <c r="Y1794" s="2" t="s">
        <v>114</v>
      </c>
    </row>
    <row r="1795">
      <c r="A1795" s="1" t="b">
        <v>0</v>
      </c>
      <c r="B1795" s="1" t="s">
        <v>25</v>
      </c>
      <c r="C1795" s="1"/>
      <c r="D1795" s="1" t="s">
        <v>26</v>
      </c>
      <c r="E1795" s="1"/>
      <c r="F1795" s="1" t="b">
        <v>1</v>
      </c>
      <c r="G1795" s="2" t="s">
        <v>27</v>
      </c>
      <c r="H1795" s="3"/>
      <c r="I1795" s="4" t="s">
        <v>6232</v>
      </c>
      <c r="J1795" s="2" t="s">
        <v>6233</v>
      </c>
      <c r="K1795" s="5">
        <v>1.0</v>
      </c>
      <c r="L1795" s="2" t="s">
        <v>65</v>
      </c>
      <c r="M1795" s="6" t="b">
        <v>1</v>
      </c>
      <c r="N1795" s="2" t="s">
        <v>66</v>
      </c>
      <c r="O1795" s="2" t="s">
        <v>67</v>
      </c>
      <c r="P1795" s="2" t="s">
        <v>68</v>
      </c>
      <c r="Q1795" s="2" t="s">
        <v>69</v>
      </c>
      <c r="R1795" s="2" t="s">
        <v>35</v>
      </c>
      <c r="S1795" s="2" t="s">
        <v>6234</v>
      </c>
      <c r="T1795" s="2" t="s">
        <v>37</v>
      </c>
      <c r="U1795" s="2" t="s">
        <v>38</v>
      </c>
      <c r="V1795" s="2" t="s">
        <v>39</v>
      </c>
      <c r="W1795" s="2" t="s">
        <v>6235</v>
      </c>
      <c r="X1795" s="2" t="s">
        <v>72</v>
      </c>
      <c r="Y1795" s="2" t="s">
        <v>73</v>
      </c>
    </row>
    <row r="1796">
      <c r="A1796" s="1" t="b">
        <v>0</v>
      </c>
      <c r="B1796" s="1" t="s">
        <v>25</v>
      </c>
      <c r="C1796" s="1"/>
      <c r="D1796" s="1" t="s">
        <v>26</v>
      </c>
      <c r="E1796" s="1"/>
      <c r="F1796" s="1" t="b">
        <v>1</v>
      </c>
      <c r="G1796" s="2" t="s">
        <v>27</v>
      </c>
      <c r="H1796" s="3"/>
      <c r="I1796" s="4" t="s">
        <v>6236</v>
      </c>
      <c r="J1796" s="2" t="s">
        <v>6237</v>
      </c>
      <c r="K1796" s="5">
        <v>1.0</v>
      </c>
      <c r="L1796" s="2" t="s">
        <v>65</v>
      </c>
      <c r="M1796" s="6" t="b">
        <v>1</v>
      </c>
      <c r="N1796" s="2" t="s">
        <v>162</v>
      </c>
      <c r="O1796" s="2" t="s">
        <v>67</v>
      </c>
      <c r="P1796" s="2" t="s">
        <v>68</v>
      </c>
      <c r="Q1796" s="2" t="s">
        <v>69</v>
      </c>
      <c r="R1796" s="2" t="s">
        <v>35</v>
      </c>
      <c r="S1796" s="2" t="s">
        <v>6238</v>
      </c>
      <c r="T1796" s="2" t="s">
        <v>112</v>
      </c>
      <c r="U1796" s="2" t="s">
        <v>38</v>
      </c>
      <c r="V1796" s="2" t="s">
        <v>39</v>
      </c>
      <c r="W1796" s="2" t="s">
        <v>6239</v>
      </c>
      <c r="X1796" s="2" t="s">
        <v>165</v>
      </c>
      <c r="Y1796" s="2" t="s">
        <v>166</v>
      </c>
    </row>
    <row r="1797">
      <c r="A1797" s="1" t="b">
        <v>0</v>
      </c>
      <c r="B1797" s="1" t="s">
        <v>25</v>
      </c>
      <c r="C1797" s="1"/>
      <c r="D1797" s="1" t="s">
        <v>141</v>
      </c>
      <c r="E1797" s="1"/>
      <c r="F1797" s="1" t="b">
        <v>1</v>
      </c>
      <c r="G1797" s="2" t="s">
        <v>27</v>
      </c>
      <c r="H1797" s="3"/>
      <c r="I1797" s="4" t="s">
        <v>6240</v>
      </c>
      <c r="J1797" s="2" t="s">
        <v>6241</v>
      </c>
      <c r="K1797" s="5">
        <v>1.0</v>
      </c>
      <c r="L1797" s="2" t="s">
        <v>65</v>
      </c>
      <c r="M1797" s="6" t="b">
        <v>1</v>
      </c>
      <c r="N1797" s="2" t="s">
        <v>233</v>
      </c>
      <c r="O1797" s="2" t="s">
        <v>67</v>
      </c>
      <c r="P1797" s="2" t="s">
        <v>68</v>
      </c>
      <c r="Q1797" s="2" t="s">
        <v>69</v>
      </c>
      <c r="R1797" s="2" t="s">
        <v>6242</v>
      </c>
      <c r="S1797" s="2" t="s">
        <v>6243</v>
      </c>
      <c r="T1797" s="2" t="s">
        <v>112</v>
      </c>
      <c r="U1797" s="2" t="s">
        <v>38</v>
      </c>
      <c r="V1797" s="2" t="s">
        <v>146</v>
      </c>
      <c r="W1797" s="2" t="s">
        <v>6244</v>
      </c>
      <c r="X1797" s="2" t="s">
        <v>237</v>
      </c>
      <c r="Y1797" s="2" t="s">
        <v>73</v>
      </c>
    </row>
    <row r="1798">
      <c r="A1798" s="1" t="b">
        <v>0</v>
      </c>
      <c r="B1798" s="1"/>
      <c r="C1798" s="1" t="s">
        <v>243</v>
      </c>
      <c r="D1798" s="1"/>
      <c r="E1798" s="1" t="s">
        <v>244</v>
      </c>
      <c r="F1798" s="1"/>
      <c r="G1798" s="2" t="s">
        <v>245</v>
      </c>
      <c r="H1798" s="5">
        <v>2.0</v>
      </c>
      <c r="I1798" s="4" t="s">
        <v>6245</v>
      </c>
      <c r="J1798" s="2" t="s">
        <v>6246</v>
      </c>
      <c r="K1798" s="5">
        <v>1.0</v>
      </c>
      <c r="L1798" s="2" t="s">
        <v>248</v>
      </c>
      <c r="M1798" s="6" t="b">
        <v>1</v>
      </c>
      <c r="N1798" s="2" t="s">
        <v>249</v>
      </c>
      <c r="O1798" s="2" t="s">
        <v>250</v>
      </c>
      <c r="P1798" s="2" t="s">
        <v>49</v>
      </c>
      <c r="Q1798" s="2" t="s">
        <v>251</v>
      </c>
      <c r="R1798" s="2" t="s">
        <v>252</v>
      </c>
      <c r="S1798" s="5">
        <v>9.07564709E8</v>
      </c>
      <c r="T1798" s="2" t="s">
        <v>112</v>
      </c>
      <c r="U1798" s="2" t="s">
        <v>253</v>
      </c>
      <c r="V1798" s="2" t="s">
        <v>254</v>
      </c>
      <c r="W1798" s="2" t="s">
        <v>6247</v>
      </c>
      <c r="X1798" s="2" t="s">
        <v>256</v>
      </c>
      <c r="Y1798" s="2" t="s">
        <v>257</v>
      </c>
    </row>
    <row r="1799">
      <c r="A1799" s="1" t="b">
        <v>0</v>
      </c>
      <c r="B1799" s="1"/>
      <c r="C1799" s="1" t="s">
        <v>243</v>
      </c>
      <c r="D1799" s="1"/>
      <c r="E1799" s="1" t="s">
        <v>244</v>
      </c>
      <c r="F1799" s="1"/>
      <c r="G1799" s="2" t="s">
        <v>245</v>
      </c>
      <c r="H1799" s="5">
        <v>2.0</v>
      </c>
      <c r="I1799" s="4" t="s">
        <v>6248</v>
      </c>
      <c r="J1799" s="2" t="s">
        <v>6249</v>
      </c>
      <c r="K1799" s="5">
        <v>1.0</v>
      </c>
      <c r="L1799" s="2" t="s">
        <v>248</v>
      </c>
      <c r="M1799" s="6" t="b">
        <v>1</v>
      </c>
      <c r="N1799" s="2" t="s">
        <v>249</v>
      </c>
      <c r="O1799" s="2" t="s">
        <v>250</v>
      </c>
      <c r="P1799" s="2" t="s">
        <v>49</v>
      </c>
      <c r="Q1799" s="2" t="s">
        <v>251</v>
      </c>
      <c r="R1799" s="2" t="s">
        <v>252</v>
      </c>
      <c r="S1799" s="5">
        <v>9.07584932E8</v>
      </c>
      <c r="T1799" s="2" t="s">
        <v>112</v>
      </c>
      <c r="U1799" s="2" t="s">
        <v>253</v>
      </c>
      <c r="V1799" s="2" t="s">
        <v>254</v>
      </c>
      <c r="W1799" s="2" t="s">
        <v>6247</v>
      </c>
      <c r="X1799" s="2" t="s">
        <v>256</v>
      </c>
      <c r="Y1799" s="2" t="s">
        <v>257</v>
      </c>
    </row>
    <row r="1800">
      <c r="A1800" s="1" t="b">
        <v>0</v>
      </c>
      <c r="B1800" s="1"/>
      <c r="C1800" s="1" t="s">
        <v>243</v>
      </c>
      <c r="D1800" s="1"/>
      <c r="E1800" s="1" t="s">
        <v>244</v>
      </c>
      <c r="F1800" s="1"/>
      <c r="G1800" s="2" t="s">
        <v>245</v>
      </c>
      <c r="H1800" s="5">
        <v>2.0</v>
      </c>
      <c r="I1800" s="4" t="s">
        <v>6250</v>
      </c>
      <c r="J1800" s="2" t="s">
        <v>6251</v>
      </c>
      <c r="K1800" s="5">
        <v>1.0</v>
      </c>
      <c r="L1800" s="2" t="s">
        <v>248</v>
      </c>
      <c r="M1800" s="6" t="b">
        <v>1</v>
      </c>
      <c r="N1800" s="2" t="s">
        <v>249</v>
      </c>
      <c r="O1800" s="2" t="s">
        <v>250</v>
      </c>
      <c r="P1800" s="2" t="s">
        <v>49</v>
      </c>
      <c r="Q1800" s="2" t="s">
        <v>251</v>
      </c>
      <c r="R1800" s="2" t="s">
        <v>252</v>
      </c>
      <c r="S1800" s="5">
        <v>9.07585117E8</v>
      </c>
      <c r="T1800" s="2" t="s">
        <v>112</v>
      </c>
      <c r="U1800" s="2" t="s">
        <v>253</v>
      </c>
      <c r="V1800" s="2" t="s">
        <v>254</v>
      </c>
      <c r="W1800" s="2" t="s">
        <v>6247</v>
      </c>
      <c r="X1800" s="2" t="s">
        <v>256</v>
      </c>
      <c r="Y1800" s="2" t="s">
        <v>257</v>
      </c>
    </row>
    <row r="1801">
      <c r="A1801" s="1" t="b">
        <v>0</v>
      </c>
      <c r="B1801" s="1"/>
      <c r="C1801" s="1" t="s">
        <v>243</v>
      </c>
      <c r="D1801" s="1"/>
      <c r="E1801" s="1" t="s">
        <v>244</v>
      </c>
      <c r="F1801" s="1"/>
      <c r="G1801" s="2" t="s">
        <v>245</v>
      </c>
      <c r="H1801" s="5">
        <v>2.0</v>
      </c>
      <c r="I1801" s="4" t="s">
        <v>6252</v>
      </c>
      <c r="J1801" s="2" t="s">
        <v>6253</v>
      </c>
      <c r="K1801" s="5">
        <v>1.0</v>
      </c>
      <c r="L1801" s="2" t="s">
        <v>248</v>
      </c>
      <c r="M1801" s="6" t="b">
        <v>1</v>
      </c>
      <c r="N1801" s="2" t="s">
        <v>249</v>
      </c>
      <c r="O1801" s="2" t="s">
        <v>250</v>
      </c>
      <c r="P1801" s="2" t="s">
        <v>49</v>
      </c>
      <c r="Q1801" s="2" t="s">
        <v>251</v>
      </c>
      <c r="R1801" s="2" t="s">
        <v>252</v>
      </c>
      <c r="S1801" s="5">
        <v>9.07597822E8</v>
      </c>
      <c r="T1801" s="2" t="s">
        <v>112</v>
      </c>
      <c r="U1801" s="2" t="s">
        <v>253</v>
      </c>
      <c r="V1801" s="2" t="s">
        <v>254</v>
      </c>
      <c r="W1801" s="2" t="s">
        <v>6247</v>
      </c>
      <c r="X1801" s="2" t="s">
        <v>256</v>
      </c>
      <c r="Y1801" s="2" t="s">
        <v>257</v>
      </c>
    </row>
    <row r="1802">
      <c r="A1802" s="1" t="b">
        <v>0</v>
      </c>
      <c r="B1802" s="1"/>
      <c r="C1802" s="1" t="s">
        <v>243</v>
      </c>
      <c r="D1802" s="1"/>
      <c r="E1802" s="1" t="s">
        <v>244</v>
      </c>
      <c r="F1802" s="1"/>
      <c r="G1802" s="2" t="s">
        <v>245</v>
      </c>
      <c r="H1802" s="5">
        <v>2.0</v>
      </c>
      <c r="I1802" s="4" t="s">
        <v>6254</v>
      </c>
      <c r="J1802" s="2" t="s">
        <v>6255</v>
      </c>
      <c r="K1802" s="5">
        <v>1.0</v>
      </c>
      <c r="L1802" s="2" t="s">
        <v>248</v>
      </c>
      <c r="M1802" s="6" t="b">
        <v>1</v>
      </c>
      <c r="N1802" s="2" t="s">
        <v>249</v>
      </c>
      <c r="O1802" s="2" t="s">
        <v>250</v>
      </c>
      <c r="P1802" s="2" t="s">
        <v>49</v>
      </c>
      <c r="Q1802" s="2" t="s">
        <v>251</v>
      </c>
      <c r="R1802" s="2" t="s">
        <v>252</v>
      </c>
      <c r="S1802" s="5">
        <v>9.14354833E8</v>
      </c>
      <c r="T1802" s="2" t="s">
        <v>112</v>
      </c>
      <c r="U1802" s="2" t="s">
        <v>253</v>
      </c>
      <c r="V1802" s="2" t="s">
        <v>254</v>
      </c>
      <c r="W1802" s="2" t="s">
        <v>6247</v>
      </c>
      <c r="X1802" s="2" t="s">
        <v>256</v>
      </c>
      <c r="Y1802" s="2" t="s">
        <v>257</v>
      </c>
    </row>
    <row r="1803">
      <c r="A1803" s="1" t="b">
        <v>0</v>
      </c>
      <c r="B1803" s="1"/>
      <c r="C1803" s="1" t="s">
        <v>243</v>
      </c>
      <c r="D1803" s="1"/>
      <c r="E1803" s="1" t="s">
        <v>244</v>
      </c>
      <c r="F1803" s="1"/>
      <c r="G1803" s="2" t="s">
        <v>245</v>
      </c>
      <c r="H1803" s="5">
        <v>2.0</v>
      </c>
      <c r="I1803" s="4" t="s">
        <v>6256</v>
      </c>
      <c r="J1803" s="2" t="s">
        <v>6257</v>
      </c>
      <c r="K1803" s="5">
        <v>2.0</v>
      </c>
      <c r="L1803" s="2" t="s">
        <v>248</v>
      </c>
      <c r="M1803" s="6" t="b">
        <v>1</v>
      </c>
      <c r="N1803" s="2" t="s">
        <v>2106</v>
      </c>
      <c r="O1803" s="2" t="s">
        <v>263</v>
      </c>
      <c r="P1803" s="2" t="s">
        <v>49</v>
      </c>
      <c r="Q1803" s="2" t="s">
        <v>251</v>
      </c>
      <c r="R1803" s="2" t="s">
        <v>252</v>
      </c>
      <c r="S1803" s="5">
        <v>9.12290093E8</v>
      </c>
      <c r="T1803" s="2" t="s">
        <v>293</v>
      </c>
      <c r="U1803" s="2" t="s">
        <v>253</v>
      </c>
      <c r="V1803" s="2" t="s">
        <v>244</v>
      </c>
      <c r="W1803" s="2" t="s">
        <v>6247</v>
      </c>
      <c r="X1803" s="2" t="s">
        <v>6258</v>
      </c>
      <c r="Y1803" s="2" t="s">
        <v>265</v>
      </c>
    </row>
    <row r="1804">
      <c r="A1804" s="1" t="b">
        <v>0</v>
      </c>
      <c r="B1804" s="1"/>
      <c r="C1804" s="1"/>
      <c r="D1804" s="1"/>
      <c r="E1804" s="1" t="s">
        <v>244</v>
      </c>
      <c r="F1804" s="1"/>
      <c r="G1804" s="2" t="s">
        <v>245</v>
      </c>
      <c r="H1804" s="2"/>
      <c r="I1804" s="4" t="s">
        <v>6259</v>
      </c>
      <c r="J1804" s="2" t="s">
        <v>6260</v>
      </c>
      <c r="K1804" s="5">
        <v>2.0</v>
      </c>
      <c r="L1804" s="2" t="s">
        <v>248</v>
      </c>
      <c r="M1804" s="6" t="b">
        <v>1</v>
      </c>
      <c r="N1804" s="2" t="s">
        <v>268</v>
      </c>
      <c r="O1804" s="2" t="s">
        <v>263</v>
      </c>
      <c r="P1804" s="2" t="s">
        <v>49</v>
      </c>
      <c r="Q1804" s="2" t="s">
        <v>251</v>
      </c>
      <c r="R1804" s="2" t="s">
        <v>252</v>
      </c>
      <c r="S1804" s="5">
        <v>9.07564709E8</v>
      </c>
      <c r="T1804" s="3"/>
      <c r="U1804" s="2" t="s">
        <v>253</v>
      </c>
      <c r="V1804" s="2" t="s">
        <v>244</v>
      </c>
      <c r="W1804" s="2" t="s">
        <v>6247</v>
      </c>
      <c r="X1804" s="2" t="s">
        <v>6261</v>
      </c>
      <c r="Y1804" s="2" t="s">
        <v>265</v>
      </c>
    </row>
    <row r="1805">
      <c r="A1805" s="1" t="b">
        <v>0</v>
      </c>
      <c r="B1805" s="1"/>
      <c r="C1805" s="1"/>
      <c r="D1805" s="1"/>
      <c r="E1805" s="1" t="s">
        <v>244</v>
      </c>
      <c r="F1805" s="1"/>
      <c r="G1805" s="2" t="s">
        <v>245</v>
      </c>
      <c r="H1805" s="2"/>
      <c r="I1805" s="4" t="s">
        <v>6262</v>
      </c>
      <c r="J1805" s="2" t="s">
        <v>6263</v>
      </c>
      <c r="K1805" s="5">
        <v>2.0</v>
      </c>
      <c r="L1805" s="2" t="s">
        <v>248</v>
      </c>
      <c r="M1805" s="6" t="b">
        <v>1</v>
      </c>
      <c r="N1805" s="2" t="s">
        <v>268</v>
      </c>
      <c r="O1805" s="2" t="s">
        <v>263</v>
      </c>
      <c r="P1805" s="2" t="s">
        <v>49</v>
      </c>
      <c r="Q1805" s="2" t="s">
        <v>251</v>
      </c>
      <c r="R1805" s="2" t="s">
        <v>252</v>
      </c>
      <c r="S1805" s="5">
        <v>9.07584932E8</v>
      </c>
      <c r="T1805" s="3"/>
      <c r="U1805" s="2" t="s">
        <v>253</v>
      </c>
      <c r="V1805" s="2" t="s">
        <v>244</v>
      </c>
      <c r="W1805" s="2" t="s">
        <v>6247</v>
      </c>
      <c r="X1805" s="2" t="s">
        <v>6264</v>
      </c>
      <c r="Y1805" s="2" t="s">
        <v>265</v>
      </c>
    </row>
    <row r="1806">
      <c r="A1806" s="1" t="b">
        <v>0</v>
      </c>
      <c r="B1806" s="1"/>
      <c r="C1806" s="1"/>
      <c r="D1806" s="1"/>
      <c r="E1806" s="1" t="s">
        <v>244</v>
      </c>
      <c r="F1806" s="1"/>
      <c r="G1806" s="2" t="s">
        <v>245</v>
      </c>
      <c r="H1806" s="2"/>
      <c r="I1806" s="4" t="s">
        <v>6265</v>
      </c>
      <c r="J1806" s="2" t="s">
        <v>6266</v>
      </c>
      <c r="K1806" s="5">
        <v>2.0</v>
      </c>
      <c r="L1806" s="2" t="s">
        <v>248</v>
      </c>
      <c r="M1806" s="6" t="b">
        <v>1</v>
      </c>
      <c r="N1806" s="2" t="s">
        <v>268</v>
      </c>
      <c r="O1806" s="2" t="s">
        <v>263</v>
      </c>
      <c r="P1806" s="2" t="s">
        <v>49</v>
      </c>
      <c r="Q1806" s="2" t="s">
        <v>251</v>
      </c>
      <c r="R1806" s="2" t="s">
        <v>252</v>
      </c>
      <c r="S1806" s="5">
        <v>9.07585117E8</v>
      </c>
      <c r="T1806" s="3"/>
      <c r="U1806" s="2" t="s">
        <v>253</v>
      </c>
      <c r="V1806" s="2" t="s">
        <v>244</v>
      </c>
      <c r="W1806" s="2" t="s">
        <v>6247</v>
      </c>
      <c r="X1806" s="2" t="s">
        <v>6267</v>
      </c>
      <c r="Y1806" s="2" t="s">
        <v>265</v>
      </c>
    </row>
    <row r="1807">
      <c r="A1807" s="1" t="b">
        <v>0</v>
      </c>
      <c r="B1807" s="1"/>
      <c r="C1807" s="1"/>
      <c r="D1807" s="1"/>
      <c r="E1807" s="1" t="s">
        <v>244</v>
      </c>
      <c r="F1807" s="1"/>
      <c r="G1807" s="2" t="s">
        <v>245</v>
      </c>
      <c r="H1807" s="2"/>
      <c r="I1807" s="4" t="s">
        <v>6268</v>
      </c>
      <c r="J1807" s="2" t="s">
        <v>6269</v>
      </c>
      <c r="K1807" s="5">
        <v>2.0</v>
      </c>
      <c r="L1807" s="2" t="s">
        <v>248</v>
      </c>
      <c r="M1807" s="6" t="b">
        <v>1</v>
      </c>
      <c r="N1807" s="2" t="s">
        <v>268</v>
      </c>
      <c r="O1807" s="2" t="s">
        <v>263</v>
      </c>
      <c r="P1807" s="2" t="s">
        <v>49</v>
      </c>
      <c r="Q1807" s="2" t="s">
        <v>251</v>
      </c>
      <c r="R1807" s="2" t="s">
        <v>252</v>
      </c>
      <c r="S1807" s="5">
        <v>9.07597822E8</v>
      </c>
      <c r="T1807" s="7"/>
      <c r="U1807" s="2" t="s">
        <v>253</v>
      </c>
      <c r="V1807" s="2" t="s">
        <v>244</v>
      </c>
      <c r="W1807" s="2" t="s">
        <v>6247</v>
      </c>
      <c r="X1807" s="2" t="s">
        <v>6270</v>
      </c>
      <c r="Y1807" s="2" t="s">
        <v>265</v>
      </c>
    </row>
    <row r="1808">
      <c r="A1808" s="1" t="b">
        <v>0</v>
      </c>
      <c r="B1808" s="1"/>
      <c r="C1808" s="1"/>
      <c r="D1808" s="1"/>
      <c r="E1808" s="1" t="s">
        <v>244</v>
      </c>
      <c r="F1808" s="1"/>
      <c r="G1808" s="2" t="s">
        <v>245</v>
      </c>
      <c r="H1808" s="2"/>
      <c r="I1808" s="4" t="s">
        <v>6271</v>
      </c>
      <c r="J1808" s="2" t="s">
        <v>6272</v>
      </c>
      <c r="K1808" s="5">
        <v>2.0</v>
      </c>
      <c r="L1808" s="2" t="s">
        <v>248</v>
      </c>
      <c r="M1808" s="6" t="b">
        <v>1</v>
      </c>
      <c r="N1808" s="2" t="s">
        <v>268</v>
      </c>
      <c r="O1808" s="2" t="s">
        <v>263</v>
      </c>
      <c r="P1808" s="2" t="s">
        <v>49</v>
      </c>
      <c r="Q1808" s="2" t="s">
        <v>251</v>
      </c>
      <c r="R1808" s="2" t="s">
        <v>252</v>
      </c>
      <c r="S1808" s="5">
        <v>9.12201392E8</v>
      </c>
      <c r="T1808" s="2" t="s">
        <v>293</v>
      </c>
      <c r="U1808" s="2" t="s">
        <v>253</v>
      </c>
      <c r="V1808" s="2" t="s">
        <v>244</v>
      </c>
      <c r="W1808" s="2" t="s">
        <v>6247</v>
      </c>
      <c r="X1808" s="2" t="s">
        <v>6273</v>
      </c>
      <c r="Y1808" s="2" t="s">
        <v>265</v>
      </c>
    </row>
    <row r="1809">
      <c r="A1809" s="1" t="b">
        <v>0</v>
      </c>
      <c r="B1809" s="1"/>
      <c r="C1809" s="1"/>
      <c r="D1809" s="1"/>
      <c r="E1809" s="1" t="s">
        <v>244</v>
      </c>
      <c r="F1809" s="1"/>
      <c r="G1809" s="2" t="s">
        <v>245</v>
      </c>
      <c r="H1809" s="2"/>
      <c r="I1809" s="4" t="s">
        <v>6274</v>
      </c>
      <c r="J1809" s="2" t="s">
        <v>6275</v>
      </c>
      <c r="K1809" s="5">
        <v>2.0</v>
      </c>
      <c r="L1809" s="2" t="s">
        <v>248</v>
      </c>
      <c r="M1809" s="6" t="b">
        <v>1</v>
      </c>
      <c r="N1809" s="2" t="s">
        <v>268</v>
      </c>
      <c r="O1809" s="2" t="s">
        <v>263</v>
      </c>
      <c r="P1809" s="2" t="s">
        <v>49</v>
      </c>
      <c r="Q1809" s="2" t="s">
        <v>251</v>
      </c>
      <c r="R1809" s="2" t="s">
        <v>252</v>
      </c>
      <c r="S1809" s="5">
        <v>9.12290093E8</v>
      </c>
      <c r="T1809" s="2" t="s">
        <v>293</v>
      </c>
      <c r="U1809" s="2" t="s">
        <v>253</v>
      </c>
      <c r="V1809" s="2" t="s">
        <v>244</v>
      </c>
      <c r="W1809" s="2" t="s">
        <v>6247</v>
      </c>
      <c r="X1809" s="2" t="s">
        <v>6276</v>
      </c>
      <c r="Y1809" s="2" t="s">
        <v>265</v>
      </c>
    </row>
    <row r="1810">
      <c r="A1810" s="1" t="b">
        <v>0</v>
      </c>
      <c r="B1810" s="1"/>
      <c r="C1810" s="1"/>
      <c r="D1810" s="1"/>
      <c r="E1810" s="1" t="s">
        <v>244</v>
      </c>
      <c r="F1810" s="1"/>
      <c r="G1810" s="2" t="s">
        <v>245</v>
      </c>
      <c r="H1810" s="2"/>
      <c r="I1810" s="4" t="s">
        <v>6277</v>
      </c>
      <c r="J1810" s="2" t="s">
        <v>6278</v>
      </c>
      <c r="K1810" s="5">
        <v>2.0</v>
      </c>
      <c r="L1810" s="2" t="s">
        <v>248</v>
      </c>
      <c r="M1810" s="6" t="b">
        <v>1</v>
      </c>
      <c r="N1810" s="2" t="s">
        <v>268</v>
      </c>
      <c r="O1810" s="2" t="s">
        <v>263</v>
      </c>
      <c r="P1810" s="2" t="s">
        <v>49</v>
      </c>
      <c r="Q1810" s="2" t="s">
        <v>251</v>
      </c>
      <c r="R1810" s="2" t="s">
        <v>252</v>
      </c>
      <c r="S1810" s="5">
        <v>9.14354833E8</v>
      </c>
      <c r="T1810" s="2" t="s">
        <v>293</v>
      </c>
      <c r="U1810" s="2" t="s">
        <v>253</v>
      </c>
      <c r="V1810" s="2" t="s">
        <v>244</v>
      </c>
      <c r="W1810" s="2" t="s">
        <v>6247</v>
      </c>
      <c r="X1810" s="2" t="s">
        <v>6279</v>
      </c>
      <c r="Y1810" s="2" t="s">
        <v>265</v>
      </c>
    </row>
    <row r="1811">
      <c r="A1811" s="1" t="b">
        <v>0</v>
      </c>
      <c r="B1811" s="1" t="s">
        <v>25</v>
      </c>
      <c r="C1811" s="1"/>
      <c r="D1811" s="1" t="s">
        <v>26</v>
      </c>
      <c r="E1811" s="1"/>
      <c r="F1811" s="1" t="b">
        <v>1</v>
      </c>
      <c r="G1811" s="2" t="s">
        <v>27</v>
      </c>
      <c r="H1811" s="3"/>
      <c r="I1811" s="4" t="s">
        <v>6280</v>
      </c>
      <c r="J1811" s="2" t="s">
        <v>6281</v>
      </c>
      <c r="K1811" s="5">
        <v>1.0</v>
      </c>
      <c r="L1811" s="2" t="s">
        <v>30</v>
      </c>
      <c r="M1811" s="6" t="b">
        <v>1</v>
      </c>
      <c r="N1811" s="2" t="s">
        <v>3219</v>
      </c>
      <c r="O1811" s="2" t="s">
        <v>67</v>
      </c>
      <c r="P1811" s="2" t="s">
        <v>68</v>
      </c>
      <c r="Q1811" s="2" t="s">
        <v>34</v>
      </c>
      <c r="R1811" s="2" t="s">
        <v>35</v>
      </c>
      <c r="S1811" s="2" t="s">
        <v>6282</v>
      </c>
      <c r="T1811" s="2" t="s">
        <v>37</v>
      </c>
      <c r="U1811" s="2" t="s">
        <v>38</v>
      </c>
      <c r="V1811" s="2" t="s">
        <v>39</v>
      </c>
      <c r="W1811" s="2" t="s">
        <v>6283</v>
      </c>
      <c r="X1811" s="2" t="s">
        <v>3222</v>
      </c>
      <c r="Y1811" s="2" t="s">
        <v>81</v>
      </c>
    </row>
    <row r="1812">
      <c r="A1812" s="1" t="b">
        <v>0</v>
      </c>
      <c r="B1812" s="1" t="s">
        <v>25</v>
      </c>
      <c r="C1812" s="1"/>
      <c r="D1812" s="1" t="s">
        <v>141</v>
      </c>
      <c r="E1812" s="1"/>
      <c r="F1812" s="1" t="b">
        <v>1</v>
      </c>
      <c r="G1812" s="2" t="s">
        <v>27</v>
      </c>
      <c r="H1812" s="3"/>
      <c r="I1812" s="4" t="s">
        <v>6284</v>
      </c>
      <c r="J1812" s="2" t="s">
        <v>6285</v>
      </c>
      <c r="K1812" s="5">
        <v>1.0</v>
      </c>
      <c r="L1812" s="2" t="s">
        <v>30</v>
      </c>
      <c r="M1812" s="6" t="b">
        <v>1</v>
      </c>
      <c r="N1812" s="2" t="s">
        <v>3219</v>
      </c>
      <c r="O1812" s="2" t="s">
        <v>67</v>
      </c>
      <c r="P1812" s="2" t="s">
        <v>68</v>
      </c>
      <c r="Q1812" s="2" t="s">
        <v>34</v>
      </c>
      <c r="R1812" s="2" t="s">
        <v>35</v>
      </c>
      <c r="S1812" s="2" t="s">
        <v>6286</v>
      </c>
      <c r="T1812" s="2" t="s">
        <v>37</v>
      </c>
      <c r="U1812" s="2" t="s">
        <v>38</v>
      </c>
      <c r="V1812" s="2" t="s">
        <v>146</v>
      </c>
      <c r="W1812" s="2" t="s">
        <v>6287</v>
      </c>
      <c r="X1812" s="2" t="s">
        <v>3222</v>
      </c>
      <c r="Y1812" s="2" t="s">
        <v>81</v>
      </c>
    </row>
    <row r="1813">
      <c r="A1813" s="1" t="b">
        <v>0</v>
      </c>
      <c r="B1813" s="1" t="s">
        <v>25</v>
      </c>
      <c r="C1813" s="1"/>
      <c r="D1813" s="1" t="s">
        <v>26</v>
      </c>
      <c r="E1813" s="1"/>
      <c r="F1813" s="1" t="b">
        <v>1</v>
      </c>
      <c r="G1813" s="2" t="s">
        <v>27</v>
      </c>
      <c r="H1813" s="3"/>
      <c r="I1813" s="4" t="s">
        <v>6288</v>
      </c>
      <c r="J1813" s="2" t="s">
        <v>6289</v>
      </c>
      <c r="K1813" s="5">
        <v>1.0</v>
      </c>
      <c r="L1813" s="2" t="s">
        <v>30</v>
      </c>
      <c r="M1813" s="6" t="b">
        <v>1</v>
      </c>
      <c r="N1813" s="2" t="s">
        <v>3158</v>
      </c>
      <c r="O1813" s="2" t="s">
        <v>67</v>
      </c>
      <c r="P1813" s="2" t="s">
        <v>68</v>
      </c>
      <c r="Q1813" s="2" t="s">
        <v>34</v>
      </c>
      <c r="R1813" s="2" t="s">
        <v>35</v>
      </c>
      <c r="S1813" s="2" t="s">
        <v>6290</v>
      </c>
      <c r="T1813" s="2" t="s">
        <v>37</v>
      </c>
      <c r="U1813" s="2" t="s">
        <v>38</v>
      </c>
      <c r="V1813" s="2" t="s">
        <v>39</v>
      </c>
      <c r="W1813" s="2" t="s">
        <v>6291</v>
      </c>
      <c r="X1813" s="2" t="s">
        <v>3161</v>
      </c>
      <c r="Y1813" s="2" t="s">
        <v>81</v>
      </c>
    </row>
    <row r="1814">
      <c r="A1814" s="1" t="b">
        <v>0</v>
      </c>
      <c r="B1814" s="1" t="s">
        <v>25</v>
      </c>
      <c r="C1814" s="1"/>
      <c r="D1814" s="1" t="s">
        <v>26</v>
      </c>
      <c r="E1814" s="1"/>
      <c r="F1814" s="1" t="b">
        <v>1</v>
      </c>
      <c r="G1814" s="2" t="s">
        <v>27</v>
      </c>
      <c r="H1814" s="3"/>
      <c r="I1814" s="4" t="s">
        <v>6292</v>
      </c>
      <c r="J1814" s="2" t="s">
        <v>6293</v>
      </c>
      <c r="K1814" s="5">
        <v>1.0</v>
      </c>
      <c r="L1814" s="2" t="s">
        <v>30</v>
      </c>
      <c r="M1814" s="6" t="b">
        <v>1</v>
      </c>
      <c r="N1814" s="2" t="s">
        <v>3158</v>
      </c>
      <c r="O1814" s="2" t="s">
        <v>67</v>
      </c>
      <c r="P1814" s="2" t="s">
        <v>68</v>
      </c>
      <c r="Q1814" s="2" t="s">
        <v>34</v>
      </c>
      <c r="R1814" s="2" t="s">
        <v>35</v>
      </c>
      <c r="S1814" s="2" t="s">
        <v>6294</v>
      </c>
      <c r="T1814" s="2" t="s">
        <v>37</v>
      </c>
      <c r="U1814" s="2" t="s">
        <v>38</v>
      </c>
      <c r="V1814" s="2" t="s">
        <v>39</v>
      </c>
      <c r="W1814" s="2" t="s">
        <v>6295</v>
      </c>
      <c r="X1814" s="2" t="s">
        <v>3161</v>
      </c>
      <c r="Y1814" s="2" t="s">
        <v>81</v>
      </c>
    </row>
    <row r="1815">
      <c r="A1815" s="1" t="b">
        <v>0</v>
      </c>
      <c r="B1815" s="1" t="s">
        <v>25</v>
      </c>
      <c r="C1815" s="1"/>
      <c r="D1815" s="1" t="s">
        <v>141</v>
      </c>
      <c r="E1815" s="1"/>
      <c r="F1815" s="1" t="b">
        <v>1</v>
      </c>
      <c r="G1815" s="2" t="s">
        <v>27</v>
      </c>
      <c r="H1815" s="3"/>
      <c r="I1815" s="4" t="s">
        <v>6296</v>
      </c>
      <c r="J1815" s="2" t="s">
        <v>6297</v>
      </c>
      <c r="K1815" s="5">
        <v>1.0</v>
      </c>
      <c r="L1815" s="2" t="s">
        <v>30</v>
      </c>
      <c r="M1815" s="6" t="b">
        <v>1</v>
      </c>
      <c r="N1815" s="2" t="s">
        <v>3158</v>
      </c>
      <c r="O1815" s="2" t="s">
        <v>67</v>
      </c>
      <c r="P1815" s="2" t="s">
        <v>68</v>
      </c>
      <c r="Q1815" s="2" t="s">
        <v>34</v>
      </c>
      <c r="R1815" s="2" t="s">
        <v>35</v>
      </c>
      <c r="S1815" s="2" t="s">
        <v>6298</v>
      </c>
      <c r="T1815" s="2" t="s">
        <v>37</v>
      </c>
      <c r="U1815" s="2" t="s">
        <v>38</v>
      </c>
      <c r="V1815" s="2" t="s">
        <v>146</v>
      </c>
      <c r="W1815" s="2" t="s">
        <v>6299</v>
      </c>
      <c r="X1815" s="2" t="s">
        <v>3161</v>
      </c>
      <c r="Y1815" s="2" t="s">
        <v>81</v>
      </c>
    </row>
    <row r="1816">
      <c r="A1816" s="1" t="b">
        <v>0</v>
      </c>
      <c r="B1816" s="1"/>
      <c r="C1816" s="1" t="s">
        <v>243</v>
      </c>
      <c r="D1816" s="1"/>
      <c r="E1816" s="1" t="s">
        <v>244</v>
      </c>
      <c r="F1816" s="1"/>
      <c r="G1816" s="2" t="s">
        <v>245</v>
      </c>
      <c r="H1816" s="5">
        <v>2.0</v>
      </c>
      <c r="I1816" s="4" t="s">
        <v>6300</v>
      </c>
      <c r="J1816" s="2" t="s">
        <v>6301</v>
      </c>
      <c r="K1816" s="5">
        <v>1.0</v>
      </c>
      <c r="L1816" s="2" t="s">
        <v>248</v>
      </c>
      <c r="M1816" s="6" t="b">
        <v>1</v>
      </c>
      <c r="N1816" s="2" t="s">
        <v>3265</v>
      </c>
      <c r="O1816" s="2" t="s">
        <v>250</v>
      </c>
      <c r="P1816" s="2" t="s">
        <v>49</v>
      </c>
      <c r="Q1816" s="2" t="s">
        <v>251</v>
      </c>
      <c r="R1816" s="2" t="s">
        <v>252</v>
      </c>
      <c r="S1816" s="5">
        <v>1.031694285E9</v>
      </c>
      <c r="T1816" s="2" t="s">
        <v>3259</v>
      </c>
      <c r="U1816" s="2" t="s">
        <v>253</v>
      </c>
      <c r="V1816" s="2" t="s">
        <v>254</v>
      </c>
      <c r="W1816" s="2" t="s">
        <v>6302</v>
      </c>
      <c r="X1816" s="2" t="s">
        <v>3266</v>
      </c>
      <c r="Y1816" s="2" t="s">
        <v>3267</v>
      </c>
    </row>
    <row r="1817">
      <c r="A1817" s="1" t="b">
        <v>0</v>
      </c>
      <c r="B1817" s="1"/>
      <c r="C1817" s="1" t="s">
        <v>243</v>
      </c>
      <c r="D1817" s="1"/>
      <c r="E1817" s="1" t="s">
        <v>244</v>
      </c>
      <c r="F1817" s="1"/>
      <c r="G1817" s="2" t="s">
        <v>245</v>
      </c>
      <c r="H1817" s="5">
        <v>2.0</v>
      </c>
      <c r="I1817" s="4" t="s">
        <v>6303</v>
      </c>
      <c r="J1817" s="2" t="s">
        <v>6304</v>
      </c>
      <c r="K1817" s="5">
        <v>1.0</v>
      </c>
      <c r="L1817" s="2" t="s">
        <v>248</v>
      </c>
      <c r="M1817" s="6" t="b">
        <v>1</v>
      </c>
      <c r="N1817" s="2" t="s">
        <v>3265</v>
      </c>
      <c r="O1817" s="2" t="s">
        <v>250</v>
      </c>
      <c r="P1817" s="2" t="s">
        <v>49</v>
      </c>
      <c r="Q1817" s="2" t="s">
        <v>251</v>
      </c>
      <c r="R1817" s="2" t="s">
        <v>252</v>
      </c>
      <c r="S1817" s="5">
        <v>1.067046008E9</v>
      </c>
      <c r="T1817" s="2" t="s">
        <v>3259</v>
      </c>
      <c r="U1817" s="2" t="s">
        <v>253</v>
      </c>
      <c r="V1817" s="2" t="s">
        <v>254</v>
      </c>
      <c r="W1817" s="2" t="s">
        <v>6302</v>
      </c>
      <c r="X1817" s="2" t="s">
        <v>3266</v>
      </c>
      <c r="Y1817" s="2" t="s">
        <v>3267</v>
      </c>
    </row>
    <row r="1818">
      <c r="A1818" s="1" t="b">
        <v>0</v>
      </c>
      <c r="B1818" s="1"/>
      <c r="C1818" s="1" t="s">
        <v>243</v>
      </c>
      <c r="D1818" s="1"/>
      <c r="E1818" s="1" t="s">
        <v>244</v>
      </c>
      <c r="F1818" s="1"/>
      <c r="G1818" s="2" t="s">
        <v>245</v>
      </c>
      <c r="H1818" s="5">
        <v>2.0</v>
      </c>
      <c r="I1818" s="4" t="s">
        <v>6305</v>
      </c>
      <c r="J1818" s="2" t="s">
        <v>6306</v>
      </c>
      <c r="K1818" s="5">
        <v>1.0</v>
      </c>
      <c r="L1818" s="2" t="s">
        <v>248</v>
      </c>
      <c r="M1818" s="6" t="b">
        <v>1</v>
      </c>
      <c r="N1818" s="2" t="s">
        <v>249</v>
      </c>
      <c r="O1818" s="2" t="s">
        <v>250</v>
      </c>
      <c r="P1818" s="2" t="s">
        <v>49</v>
      </c>
      <c r="Q1818" s="2" t="s">
        <v>251</v>
      </c>
      <c r="R1818" s="2" t="s">
        <v>252</v>
      </c>
      <c r="S1818" s="5">
        <v>1.060105621E9</v>
      </c>
      <c r="T1818" s="2" t="s">
        <v>112</v>
      </c>
      <c r="U1818" s="2" t="s">
        <v>253</v>
      </c>
      <c r="V1818" s="2" t="s">
        <v>254</v>
      </c>
      <c r="W1818" s="2" t="s">
        <v>6302</v>
      </c>
      <c r="X1818" s="2" t="s">
        <v>256</v>
      </c>
      <c r="Y1818" s="2" t="s">
        <v>257</v>
      </c>
    </row>
    <row r="1819">
      <c r="A1819" s="1" t="b">
        <v>0</v>
      </c>
      <c r="B1819" s="1"/>
      <c r="C1819" s="1" t="s">
        <v>243</v>
      </c>
      <c r="D1819" s="1"/>
      <c r="E1819" s="1" t="s">
        <v>244</v>
      </c>
      <c r="F1819" s="1"/>
      <c r="G1819" s="2" t="s">
        <v>245</v>
      </c>
      <c r="H1819" s="5">
        <v>2.0</v>
      </c>
      <c r="I1819" s="4" t="s">
        <v>6307</v>
      </c>
      <c r="J1819" s="2" t="s">
        <v>6308</v>
      </c>
      <c r="K1819" s="5">
        <v>1.0</v>
      </c>
      <c r="L1819" s="2" t="s">
        <v>248</v>
      </c>
      <c r="M1819" s="6" t="b">
        <v>1</v>
      </c>
      <c r="N1819" s="2" t="s">
        <v>249</v>
      </c>
      <c r="O1819" s="2" t="s">
        <v>250</v>
      </c>
      <c r="P1819" s="2" t="s">
        <v>49</v>
      </c>
      <c r="Q1819" s="2" t="s">
        <v>251</v>
      </c>
      <c r="R1819" s="2" t="s">
        <v>252</v>
      </c>
      <c r="S1819" s="5">
        <v>1.060169142E9</v>
      </c>
      <c r="T1819" s="2" t="s">
        <v>112</v>
      </c>
      <c r="U1819" s="2" t="s">
        <v>253</v>
      </c>
      <c r="V1819" s="2" t="s">
        <v>254</v>
      </c>
      <c r="W1819" s="2" t="s">
        <v>6302</v>
      </c>
      <c r="X1819" s="2" t="s">
        <v>256</v>
      </c>
      <c r="Y1819" s="2" t="s">
        <v>257</v>
      </c>
    </row>
    <row r="1820">
      <c r="A1820" s="1" t="b">
        <v>0</v>
      </c>
      <c r="B1820" s="1"/>
      <c r="C1820" s="1" t="s">
        <v>243</v>
      </c>
      <c r="D1820" s="1"/>
      <c r="E1820" s="1" t="s">
        <v>244</v>
      </c>
      <c r="F1820" s="1"/>
      <c r="G1820" s="2" t="s">
        <v>245</v>
      </c>
      <c r="H1820" s="5">
        <v>2.0</v>
      </c>
      <c r="I1820" s="4" t="s">
        <v>6309</v>
      </c>
      <c r="J1820" s="2" t="s">
        <v>6310</v>
      </c>
      <c r="K1820" s="5">
        <v>1.0</v>
      </c>
      <c r="L1820" s="2" t="s">
        <v>248</v>
      </c>
      <c r="M1820" s="6" t="b">
        <v>1</v>
      </c>
      <c r="N1820" s="2" t="s">
        <v>249</v>
      </c>
      <c r="O1820" s="2" t="s">
        <v>250</v>
      </c>
      <c r="P1820" s="2" t="s">
        <v>49</v>
      </c>
      <c r="Q1820" s="2" t="s">
        <v>251</v>
      </c>
      <c r="R1820" s="2" t="s">
        <v>252</v>
      </c>
      <c r="S1820" s="5">
        <v>1.0616968E9</v>
      </c>
      <c r="T1820" s="2" t="s">
        <v>112</v>
      </c>
      <c r="U1820" s="2" t="s">
        <v>253</v>
      </c>
      <c r="V1820" s="2" t="s">
        <v>254</v>
      </c>
      <c r="W1820" s="2" t="s">
        <v>6302</v>
      </c>
      <c r="X1820" s="2" t="s">
        <v>256</v>
      </c>
      <c r="Y1820" s="2" t="s">
        <v>257</v>
      </c>
    </row>
    <row r="1821">
      <c r="A1821" s="1" t="b">
        <v>0</v>
      </c>
      <c r="B1821" s="1"/>
      <c r="C1821" s="1" t="s">
        <v>243</v>
      </c>
      <c r="D1821" s="1"/>
      <c r="E1821" s="1" t="s">
        <v>244</v>
      </c>
      <c r="F1821" s="1"/>
      <c r="G1821" s="2" t="s">
        <v>245</v>
      </c>
      <c r="H1821" s="5">
        <v>2.0</v>
      </c>
      <c r="I1821" s="4" t="s">
        <v>6311</v>
      </c>
      <c r="J1821" s="2" t="s">
        <v>6312</v>
      </c>
      <c r="K1821" s="5">
        <v>1.0</v>
      </c>
      <c r="L1821" s="2" t="s">
        <v>248</v>
      </c>
      <c r="M1821" s="6" t="b">
        <v>1</v>
      </c>
      <c r="N1821" s="2" t="s">
        <v>249</v>
      </c>
      <c r="O1821" s="2" t="s">
        <v>250</v>
      </c>
      <c r="P1821" s="2" t="s">
        <v>49</v>
      </c>
      <c r="Q1821" s="2" t="s">
        <v>251</v>
      </c>
      <c r="R1821" s="2" t="s">
        <v>252</v>
      </c>
      <c r="S1821" s="5">
        <v>1.061720975E9</v>
      </c>
      <c r="T1821" s="2" t="s">
        <v>112</v>
      </c>
      <c r="U1821" s="2" t="s">
        <v>253</v>
      </c>
      <c r="V1821" s="2" t="s">
        <v>254</v>
      </c>
      <c r="W1821" s="2" t="s">
        <v>6302</v>
      </c>
      <c r="X1821" s="2" t="s">
        <v>256</v>
      </c>
      <c r="Y1821" s="2" t="s">
        <v>257</v>
      </c>
    </row>
    <row r="1822">
      <c r="A1822" s="1" t="b">
        <v>0</v>
      </c>
      <c r="B1822" s="1"/>
      <c r="C1822" s="1" t="s">
        <v>243</v>
      </c>
      <c r="D1822" s="1"/>
      <c r="E1822" s="1" t="s">
        <v>244</v>
      </c>
      <c r="F1822" s="1"/>
      <c r="G1822" s="2" t="s">
        <v>245</v>
      </c>
      <c r="H1822" s="5">
        <v>2.0</v>
      </c>
      <c r="I1822" s="4" t="s">
        <v>6313</v>
      </c>
      <c r="J1822" s="2" t="s">
        <v>6314</v>
      </c>
      <c r="K1822" s="5">
        <v>2.0</v>
      </c>
      <c r="L1822" s="2" t="s">
        <v>248</v>
      </c>
      <c r="M1822" s="6" t="b">
        <v>1</v>
      </c>
      <c r="N1822" s="2" t="s">
        <v>2106</v>
      </c>
      <c r="O1822" s="2" t="s">
        <v>263</v>
      </c>
      <c r="P1822" s="2" t="s">
        <v>49</v>
      </c>
      <c r="Q1822" s="2" t="s">
        <v>251</v>
      </c>
      <c r="R1822" s="2" t="s">
        <v>252</v>
      </c>
      <c r="S1822" s="5">
        <v>1.059241121E9</v>
      </c>
      <c r="T1822" s="2" t="s">
        <v>293</v>
      </c>
      <c r="U1822" s="2" t="s">
        <v>253</v>
      </c>
      <c r="V1822" s="2" t="s">
        <v>244</v>
      </c>
      <c r="W1822" s="2" t="s">
        <v>6302</v>
      </c>
      <c r="X1822" s="2" t="s">
        <v>6315</v>
      </c>
      <c r="Y1822" s="2" t="s">
        <v>265</v>
      </c>
    </row>
    <row r="1823">
      <c r="A1823" s="1" t="b">
        <v>0</v>
      </c>
      <c r="B1823" s="1"/>
      <c r="C1823" s="1"/>
      <c r="D1823" s="1"/>
      <c r="E1823" s="1" t="s">
        <v>244</v>
      </c>
      <c r="F1823" s="1"/>
      <c r="G1823" s="2" t="s">
        <v>245</v>
      </c>
      <c r="H1823" s="2"/>
      <c r="I1823" s="4" t="s">
        <v>6316</v>
      </c>
      <c r="J1823" s="2" t="s">
        <v>6317</v>
      </c>
      <c r="K1823" s="5">
        <v>2.0</v>
      </c>
      <c r="L1823" s="2" t="s">
        <v>248</v>
      </c>
      <c r="M1823" s="6" t="b">
        <v>1</v>
      </c>
      <c r="N1823" s="2" t="s">
        <v>268</v>
      </c>
      <c r="O1823" s="2" t="s">
        <v>263</v>
      </c>
      <c r="P1823" s="2" t="s">
        <v>49</v>
      </c>
      <c r="Q1823" s="2" t="s">
        <v>251</v>
      </c>
      <c r="R1823" s="2" t="s">
        <v>252</v>
      </c>
      <c r="S1823" s="5">
        <v>1.031694285E9</v>
      </c>
      <c r="T1823" s="7"/>
      <c r="U1823" s="2" t="s">
        <v>253</v>
      </c>
      <c r="V1823" s="2" t="s">
        <v>244</v>
      </c>
      <c r="W1823" s="2" t="s">
        <v>6302</v>
      </c>
      <c r="X1823" s="2" t="s">
        <v>6318</v>
      </c>
      <c r="Y1823" s="2" t="s">
        <v>265</v>
      </c>
    </row>
    <row r="1824">
      <c r="A1824" s="1" t="b">
        <v>0</v>
      </c>
      <c r="B1824" s="1"/>
      <c r="C1824" s="1"/>
      <c r="D1824" s="1"/>
      <c r="E1824" s="1" t="s">
        <v>244</v>
      </c>
      <c r="F1824" s="1"/>
      <c r="G1824" s="2" t="s">
        <v>245</v>
      </c>
      <c r="H1824" s="2"/>
      <c r="I1824" s="4" t="s">
        <v>6319</v>
      </c>
      <c r="J1824" s="2" t="s">
        <v>6320</v>
      </c>
      <c r="K1824" s="5">
        <v>2.0</v>
      </c>
      <c r="L1824" s="2" t="s">
        <v>248</v>
      </c>
      <c r="M1824" s="6" t="b">
        <v>1</v>
      </c>
      <c r="N1824" s="2" t="s">
        <v>268</v>
      </c>
      <c r="O1824" s="2" t="s">
        <v>263</v>
      </c>
      <c r="P1824" s="2" t="s">
        <v>49</v>
      </c>
      <c r="Q1824" s="2" t="s">
        <v>251</v>
      </c>
      <c r="R1824" s="2" t="s">
        <v>252</v>
      </c>
      <c r="S1824" s="5">
        <v>1.059241121E9</v>
      </c>
      <c r="T1824" s="2" t="s">
        <v>293</v>
      </c>
      <c r="U1824" s="2" t="s">
        <v>253</v>
      </c>
      <c r="V1824" s="2" t="s">
        <v>244</v>
      </c>
      <c r="W1824" s="2" t="s">
        <v>6302</v>
      </c>
      <c r="X1824" s="2" t="s">
        <v>6321</v>
      </c>
      <c r="Y1824" s="2" t="s">
        <v>265</v>
      </c>
    </row>
    <row r="1825">
      <c r="A1825" s="1" t="b">
        <v>0</v>
      </c>
      <c r="B1825" s="1"/>
      <c r="C1825" s="1"/>
      <c r="D1825" s="1"/>
      <c r="E1825" s="1" t="s">
        <v>244</v>
      </c>
      <c r="F1825" s="1"/>
      <c r="G1825" s="2" t="s">
        <v>245</v>
      </c>
      <c r="H1825" s="2"/>
      <c r="I1825" s="4" t="s">
        <v>6322</v>
      </c>
      <c r="J1825" s="2" t="s">
        <v>6323</v>
      </c>
      <c r="K1825" s="5">
        <v>2.0</v>
      </c>
      <c r="L1825" s="2" t="s">
        <v>248</v>
      </c>
      <c r="M1825" s="6" t="b">
        <v>1</v>
      </c>
      <c r="N1825" s="2" t="s">
        <v>268</v>
      </c>
      <c r="O1825" s="2" t="s">
        <v>263</v>
      </c>
      <c r="P1825" s="2" t="s">
        <v>49</v>
      </c>
      <c r="Q1825" s="2" t="s">
        <v>251</v>
      </c>
      <c r="R1825" s="2" t="s">
        <v>252</v>
      </c>
      <c r="S1825" s="5">
        <v>1.059245963E9</v>
      </c>
      <c r="T1825" s="2" t="s">
        <v>293</v>
      </c>
      <c r="U1825" s="2" t="s">
        <v>253</v>
      </c>
      <c r="V1825" s="2" t="s">
        <v>244</v>
      </c>
      <c r="W1825" s="2" t="s">
        <v>6302</v>
      </c>
      <c r="X1825" s="2" t="s">
        <v>6324</v>
      </c>
      <c r="Y1825" s="2" t="s">
        <v>265</v>
      </c>
    </row>
    <row r="1826">
      <c r="A1826" s="1" t="b">
        <v>0</v>
      </c>
      <c r="B1826" s="1"/>
      <c r="C1826" s="1"/>
      <c r="D1826" s="1"/>
      <c r="E1826" s="1" t="s">
        <v>244</v>
      </c>
      <c r="F1826" s="1"/>
      <c r="G1826" s="2" t="s">
        <v>245</v>
      </c>
      <c r="H1826" s="2"/>
      <c r="I1826" s="4" t="s">
        <v>6325</v>
      </c>
      <c r="J1826" s="2" t="s">
        <v>6326</v>
      </c>
      <c r="K1826" s="5">
        <v>2.0</v>
      </c>
      <c r="L1826" s="2" t="s">
        <v>248</v>
      </c>
      <c r="M1826" s="6" t="b">
        <v>1</v>
      </c>
      <c r="N1826" s="2" t="s">
        <v>268</v>
      </c>
      <c r="O1826" s="2" t="s">
        <v>263</v>
      </c>
      <c r="P1826" s="2" t="s">
        <v>49</v>
      </c>
      <c r="Q1826" s="2" t="s">
        <v>251</v>
      </c>
      <c r="R1826" s="2" t="s">
        <v>252</v>
      </c>
      <c r="S1826" s="5">
        <v>1.060105621E9</v>
      </c>
      <c r="T1826" s="2" t="s">
        <v>293</v>
      </c>
      <c r="U1826" s="2" t="s">
        <v>253</v>
      </c>
      <c r="V1826" s="2" t="s">
        <v>244</v>
      </c>
      <c r="W1826" s="2" t="s">
        <v>6302</v>
      </c>
      <c r="X1826" s="2" t="s">
        <v>6327</v>
      </c>
      <c r="Y1826" s="2" t="s">
        <v>265</v>
      </c>
    </row>
    <row r="1827">
      <c r="A1827" s="1" t="b">
        <v>0</v>
      </c>
      <c r="B1827" s="1"/>
      <c r="C1827" s="1"/>
      <c r="D1827" s="1"/>
      <c r="E1827" s="1" t="s">
        <v>244</v>
      </c>
      <c r="F1827" s="1"/>
      <c r="G1827" s="2" t="s">
        <v>245</v>
      </c>
      <c r="H1827" s="2"/>
      <c r="I1827" s="4" t="s">
        <v>6328</v>
      </c>
      <c r="J1827" s="2" t="s">
        <v>6329</v>
      </c>
      <c r="K1827" s="5">
        <v>2.0</v>
      </c>
      <c r="L1827" s="2" t="s">
        <v>248</v>
      </c>
      <c r="M1827" s="6" t="b">
        <v>1</v>
      </c>
      <c r="N1827" s="2" t="s">
        <v>268</v>
      </c>
      <c r="O1827" s="2" t="s">
        <v>263</v>
      </c>
      <c r="P1827" s="2" t="s">
        <v>49</v>
      </c>
      <c r="Q1827" s="2" t="s">
        <v>251</v>
      </c>
      <c r="R1827" s="2" t="s">
        <v>252</v>
      </c>
      <c r="S1827" s="5">
        <v>1.060125413E9</v>
      </c>
      <c r="T1827" s="2" t="s">
        <v>293</v>
      </c>
      <c r="U1827" s="2" t="s">
        <v>253</v>
      </c>
      <c r="V1827" s="2" t="s">
        <v>244</v>
      </c>
      <c r="W1827" s="2" t="s">
        <v>6302</v>
      </c>
      <c r="X1827" s="2" t="s">
        <v>6330</v>
      </c>
      <c r="Y1827" s="2" t="s">
        <v>265</v>
      </c>
    </row>
    <row r="1828">
      <c r="A1828" s="1" t="b">
        <v>0</v>
      </c>
      <c r="B1828" s="1"/>
      <c r="C1828" s="1"/>
      <c r="D1828" s="1"/>
      <c r="E1828" s="1" t="s">
        <v>244</v>
      </c>
      <c r="F1828" s="1"/>
      <c r="G1828" s="2" t="s">
        <v>245</v>
      </c>
      <c r="H1828" s="2"/>
      <c r="I1828" s="4" t="s">
        <v>6331</v>
      </c>
      <c r="J1828" s="2" t="s">
        <v>6332</v>
      </c>
      <c r="K1828" s="5">
        <v>2.0</v>
      </c>
      <c r="L1828" s="2" t="s">
        <v>248</v>
      </c>
      <c r="M1828" s="6" t="b">
        <v>1</v>
      </c>
      <c r="N1828" s="2" t="s">
        <v>268</v>
      </c>
      <c r="O1828" s="2" t="s">
        <v>263</v>
      </c>
      <c r="P1828" s="2" t="s">
        <v>49</v>
      </c>
      <c r="Q1828" s="2" t="s">
        <v>251</v>
      </c>
      <c r="R1828" s="2" t="s">
        <v>252</v>
      </c>
      <c r="S1828" s="5">
        <v>1.060128853E9</v>
      </c>
      <c r="T1828" s="2" t="s">
        <v>293</v>
      </c>
      <c r="U1828" s="2" t="s">
        <v>253</v>
      </c>
      <c r="V1828" s="2" t="s">
        <v>244</v>
      </c>
      <c r="W1828" s="2" t="s">
        <v>6302</v>
      </c>
      <c r="X1828" s="2" t="s">
        <v>6333</v>
      </c>
      <c r="Y1828" s="2" t="s">
        <v>265</v>
      </c>
    </row>
    <row r="1829">
      <c r="A1829" s="1" t="b">
        <v>0</v>
      </c>
      <c r="B1829" s="1"/>
      <c r="C1829" s="1"/>
      <c r="D1829" s="1"/>
      <c r="E1829" s="1" t="s">
        <v>244</v>
      </c>
      <c r="F1829" s="1"/>
      <c r="G1829" s="2" t="s">
        <v>245</v>
      </c>
      <c r="H1829" s="2"/>
      <c r="I1829" s="4" t="s">
        <v>6334</v>
      </c>
      <c r="J1829" s="2" t="s">
        <v>6335</v>
      </c>
      <c r="K1829" s="5">
        <v>2.0</v>
      </c>
      <c r="L1829" s="2" t="s">
        <v>248</v>
      </c>
      <c r="M1829" s="6" t="b">
        <v>1</v>
      </c>
      <c r="N1829" s="2" t="s">
        <v>268</v>
      </c>
      <c r="O1829" s="2" t="s">
        <v>263</v>
      </c>
      <c r="P1829" s="2" t="s">
        <v>49</v>
      </c>
      <c r="Q1829" s="2" t="s">
        <v>251</v>
      </c>
      <c r="R1829" s="2" t="s">
        <v>252</v>
      </c>
      <c r="S1829" s="5">
        <v>1.060169142E9</v>
      </c>
      <c r="T1829" s="2" t="s">
        <v>293</v>
      </c>
      <c r="U1829" s="2" t="s">
        <v>253</v>
      </c>
      <c r="V1829" s="2" t="s">
        <v>244</v>
      </c>
      <c r="W1829" s="2" t="s">
        <v>6302</v>
      </c>
      <c r="X1829" s="2" t="s">
        <v>6336</v>
      </c>
      <c r="Y1829" s="2" t="s">
        <v>265</v>
      </c>
    </row>
    <row r="1830">
      <c r="A1830" s="1" t="b">
        <v>0</v>
      </c>
      <c r="B1830" s="1"/>
      <c r="C1830" s="1"/>
      <c r="D1830" s="1"/>
      <c r="E1830" s="1" t="s">
        <v>244</v>
      </c>
      <c r="F1830" s="1"/>
      <c r="G1830" s="2" t="s">
        <v>245</v>
      </c>
      <c r="H1830" s="2"/>
      <c r="I1830" s="4" t="s">
        <v>6337</v>
      </c>
      <c r="J1830" s="2" t="s">
        <v>6338</v>
      </c>
      <c r="K1830" s="5">
        <v>2.0</v>
      </c>
      <c r="L1830" s="2" t="s">
        <v>248</v>
      </c>
      <c r="M1830" s="6" t="b">
        <v>1</v>
      </c>
      <c r="N1830" s="2" t="s">
        <v>268</v>
      </c>
      <c r="O1830" s="2" t="s">
        <v>263</v>
      </c>
      <c r="P1830" s="2" t="s">
        <v>49</v>
      </c>
      <c r="Q1830" s="2" t="s">
        <v>251</v>
      </c>
      <c r="R1830" s="2" t="s">
        <v>252</v>
      </c>
      <c r="S1830" s="5">
        <v>1.061691056E9</v>
      </c>
      <c r="T1830" s="2" t="s">
        <v>293</v>
      </c>
      <c r="U1830" s="2" t="s">
        <v>253</v>
      </c>
      <c r="V1830" s="2" t="s">
        <v>244</v>
      </c>
      <c r="W1830" s="2" t="s">
        <v>6302</v>
      </c>
      <c r="X1830" s="2" t="s">
        <v>6339</v>
      </c>
      <c r="Y1830" s="2" t="s">
        <v>265</v>
      </c>
    </row>
    <row r="1831">
      <c r="A1831" s="1" t="b">
        <v>0</v>
      </c>
      <c r="B1831" s="1"/>
      <c r="C1831" s="1"/>
      <c r="D1831" s="1"/>
      <c r="E1831" s="1" t="s">
        <v>244</v>
      </c>
      <c r="F1831" s="1"/>
      <c r="G1831" s="2" t="s">
        <v>245</v>
      </c>
      <c r="H1831" s="2"/>
      <c r="I1831" s="4" t="s">
        <v>6340</v>
      </c>
      <c r="J1831" s="2" t="s">
        <v>6341</v>
      </c>
      <c r="K1831" s="5">
        <v>2.0</v>
      </c>
      <c r="L1831" s="2" t="s">
        <v>248</v>
      </c>
      <c r="M1831" s="6" t="b">
        <v>1</v>
      </c>
      <c r="N1831" s="2" t="s">
        <v>268</v>
      </c>
      <c r="O1831" s="2" t="s">
        <v>263</v>
      </c>
      <c r="P1831" s="2" t="s">
        <v>49</v>
      </c>
      <c r="Q1831" s="2" t="s">
        <v>251</v>
      </c>
      <c r="R1831" s="2" t="s">
        <v>252</v>
      </c>
      <c r="S1831" s="5">
        <v>1.0616968E9</v>
      </c>
      <c r="T1831" s="2" t="s">
        <v>293</v>
      </c>
      <c r="U1831" s="2" t="s">
        <v>253</v>
      </c>
      <c r="V1831" s="2" t="s">
        <v>244</v>
      </c>
      <c r="W1831" s="2" t="s">
        <v>6302</v>
      </c>
      <c r="X1831" s="2" t="s">
        <v>6342</v>
      </c>
      <c r="Y1831" s="2" t="s">
        <v>265</v>
      </c>
    </row>
    <row r="1832">
      <c r="A1832" s="1" t="b">
        <v>0</v>
      </c>
      <c r="B1832" s="1"/>
      <c r="C1832" s="1"/>
      <c r="D1832" s="1"/>
      <c r="E1832" s="1" t="s">
        <v>244</v>
      </c>
      <c r="F1832" s="1"/>
      <c r="G1832" s="2" t="s">
        <v>245</v>
      </c>
      <c r="H1832" s="2"/>
      <c r="I1832" s="4" t="s">
        <v>6343</v>
      </c>
      <c r="J1832" s="2" t="s">
        <v>6344</v>
      </c>
      <c r="K1832" s="5">
        <v>2.0</v>
      </c>
      <c r="L1832" s="2" t="s">
        <v>248</v>
      </c>
      <c r="M1832" s="6" t="b">
        <v>1</v>
      </c>
      <c r="N1832" s="2" t="s">
        <v>268</v>
      </c>
      <c r="O1832" s="2" t="s">
        <v>263</v>
      </c>
      <c r="P1832" s="2" t="s">
        <v>49</v>
      </c>
      <c r="Q1832" s="2" t="s">
        <v>251</v>
      </c>
      <c r="R1832" s="2" t="s">
        <v>252</v>
      </c>
      <c r="S1832" s="5">
        <v>1.061720975E9</v>
      </c>
      <c r="T1832" s="2" t="s">
        <v>293</v>
      </c>
      <c r="U1832" s="2" t="s">
        <v>253</v>
      </c>
      <c r="V1832" s="2" t="s">
        <v>244</v>
      </c>
      <c r="W1832" s="2" t="s">
        <v>6302</v>
      </c>
      <c r="X1832" s="2" t="s">
        <v>6345</v>
      </c>
      <c r="Y1832" s="2" t="s">
        <v>265</v>
      </c>
    </row>
    <row r="1833">
      <c r="A1833" s="1" t="b">
        <v>0</v>
      </c>
      <c r="B1833" s="1"/>
      <c r="C1833" s="1"/>
      <c r="D1833" s="1"/>
      <c r="E1833" s="1" t="s">
        <v>244</v>
      </c>
      <c r="F1833" s="1"/>
      <c r="G1833" s="2" t="s">
        <v>245</v>
      </c>
      <c r="H1833" s="2"/>
      <c r="I1833" s="4" t="s">
        <v>6346</v>
      </c>
      <c r="J1833" s="2" t="s">
        <v>6347</v>
      </c>
      <c r="K1833" s="5">
        <v>2.0</v>
      </c>
      <c r="L1833" s="2" t="s">
        <v>248</v>
      </c>
      <c r="M1833" s="6" t="b">
        <v>1</v>
      </c>
      <c r="N1833" s="2" t="s">
        <v>268</v>
      </c>
      <c r="O1833" s="2" t="s">
        <v>263</v>
      </c>
      <c r="P1833" s="2" t="s">
        <v>49</v>
      </c>
      <c r="Q1833" s="2" t="s">
        <v>251</v>
      </c>
      <c r="R1833" s="2" t="s">
        <v>252</v>
      </c>
      <c r="S1833" s="5">
        <v>1.061726425E9</v>
      </c>
      <c r="T1833" s="2" t="s">
        <v>293</v>
      </c>
      <c r="U1833" s="2" t="s">
        <v>253</v>
      </c>
      <c r="V1833" s="2" t="s">
        <v>244</v>
      </c>
      <c r="W1833" s="2" t="s">
        <v>6302</v>
      </c>
      <c r="X1833" s="2" t="s">
        <v>6348</v>
      </c>
      <c r="Y1833" s="2" t="s">
        <v>265</v>
      </c>
    </row>
    <row r="1834">
      <c r="A1834" s="1" t="b">
        <v>0</v>
      </c>
      <c r="B1834" s="1"/>
      <c r="C1834" s="1"/>
      <c r="D1834" s="1"/>
      <c r="E1834" s="1" t="s">
        <v>244</v>
      </c>
      <c r="F1834" s="1"/>
      <c r="G1834" s="2" t="s">
        <v>245</v>
      </c>
      <c r="H1834" s="2"/>
      <c r="I1834" s="4" t="s">
        <v>6349</v>
      </c>
      <c r="J1834" s="2" t="s">
        <v>6350</v>
      </c>
      <c r="K1834" s="5">
        <v>2.0</v>
      </c>
      <c r="L1834" s="2" t="s">
        <v>248</v>
      </c>
      <c r="M1834" s="6" t="b">
        <v>1</v>
      </c>
      <c r="N1834" s="2" t="s">
        <v>268</v>
      </c>
      <c r="O1834" s="2" t="s">
        <v>263</v>
      </c>
      <c r="P1834" s="2" t="s">
        <v>49</v>
      </c>
      <c r="Q1834" s="2" t="s">
        <v>251</v>
      </c>
      <c r="R1834" s="2" t="s">
        <v>252</v>
      </c>
      <c r="S1834" s="5">
        <v>1.067046008E9</v>
      </c>
      <c r="T1834" s="3"/>
      <c r="U1834" s="2" t="s">
        <v>253</v>
      </c>
      <c r="V1834" s="2" t="s">
        <v>244</v>
      </c>
      <c r="W1834" s="2" t="s">
        <v>6302</v>
      </c>
      <c r="X1834" s="2" t="s">
        <v>6351</v>
      </c>
      <c r="Y1834" s="2" t="s">
        <v>265</v>
      </c>
    </row>
    <row r="1835">
      <c r="A1835" s="1" t="b">
        <v>0</v>
      </c>
      <c r="B1835" s="1" t="s">
        <v>25</v>
      </c>
      <c r="C1835" s="1"/>
      <c r="D1835" s="1"/>
      <c r="E1835" s="1" t="s">
        <v>43</v>
      </c>
      <c r="F1835" s="1"/>
      <c r="G1835" s="2" t="s">
        <v>27</v>
      </c>
      <c r="H1835" s="3"/>
      <c r="I1835" s="4" t="s">
        <v>6352</v>
      </c>
      <c r="J1835" s="2" t="s">
        <v>6353</v>
      </c>
      <c r="K1835" s="5">
        <v>1.0</v>
      </c>
      <c r="L1835" s="2" t="s">
        <v>46</v>
      </c>
      <c r="M1835" s="6" t="b">
        <v>1</v>
      </c>
      <c r="N1835" s="2" t="s">
        <v>47</v>
      </c>
      <c r="O1835" s="2" t="s">
        <v>48</v>
      </c>
      <c r="P1835" s="2" t="s">
        <v>49</v>
      </c>
      <c r="Q1835" s="2" t="s">
        <v>50</v>
      </c>
      <c r="R1835" s="2" t="s">
        <v>35</v>
      </c>
      <c r="S1835" s="5">
        <v>6.66801736E8</v>
      </c>
      <c r="T1835" s="2" t="s">
        <v>3320</v>
      </c>
      <c r="U1835" s="2" t="s">
        <v>38</v>
      </c>
      <c r="V1835" s="2" t="s">
        <v>52</v>
      </c>
      <c r="W1835" s="2" t="s">
        <v>6354</v>
      </c>
      <c r="X1835" s="2" t="s">
        <v>54</v>
      </c>
      <c r="Y1835" s="2" t="s">
        <v>55</v>
      </c>
    </row>
    <row r="1836">
      <c r="A1836" s="1" t="b">
        <v>0</v>
      </c>
      <c r="B1836" s="1" t="s">
        <v>25</v>
      </c>
      <c r="C1836" s="1"/>
      <c r="D1836" s="1"/>
      <c r="E1836" s="1" t="s">
        <v>43</v>
      </c>
      <c r="F1836" s="1"/>
      <c r="G1836" s="2" t="s">
        <v>27</v>
      </c>
      <c r="H1836" s="3"/>
      <c r="I1836" s="4" t="s">
        <v>6355</v>
      </c>
      <c r="J1836" s="2" t="s">
        <v>6356</v>
      </c>
      <c r="K1836" s="5">
        <v>1.0</v>
      </c>
      <c r="L1836" s="2" t="s">
        <v>46</v>
      </c>
      <c r="M1836" s="6" t="b">
        <v>1</v>
      </c>
      <c r="N1836" s="2" t="s">
        <v>47</v>
      </c>
      <c r="O1836" s="2" t="s">
        <v>48</v>
      </c>
      <c r="P1836" s="2" t="s">
        <v>49</v>
      </c>
      <c r="Q1836" s="2" t="s">
        <v>50</v>
      </c>
      <c r="R1836" s="2" t="s">
        <v>35</v>
      </c>
      <c r="S1836" s="5">
        <v>6.66801377E8</v>
      </c>
      <c r="T1836" s="2" t="s">
        <v>3320</v>
      </c>
      <c r="U1836" s="2" t="s">
        <v>38</v>
      </c>
      <c r="V1836" s="2" t="s">
        <v>52</v>
      </c>
      <c r="W1836" s="2" t="s">
        <v>6354</v>
      </c>
      <c r="X1836" s="2" t="s">
        <v>54</v>
      </c>
      <c r="Y1836" s="2" t="s">
        <v>55</v>
      </c>
    </row>
    <row r="1837">
      <c r="A1837" s="1" t="b">
        <v>0</v>
      </c>
      <c r="B1837" s="1" t="s">
        <v>25</v>
      </c>
      <c r="C1837" s="1"/>
      <c r="D1837" s="1" t="s">
        <v>26</v>
      </c>
      <c r="E1837" s="1"/>
      <c r="F1837" s="1" t="b">
        <v>1</v>
      </c>
      <c r="G1837" s="2" t="s">
        <v>27</v>
      </c>
      <c r="H1837" s="3"/>
      <c r="I1837" s="4" t="s">
        <v>6357</v>
      </c>
      <c r="J1837" s="2" t="s">
        <v>6358</v>
      </c>
      <c r="K1837" s="5">
        <v>1.0</v>
      </c>
      <c r="L1837" s="2" t="s">
        <v>30</v>
      </c>
      <c r="M1837" s="6" t="b">
        <v>1</v>
      </c>
      <c r="N1837" s="2" t="s">
        <v>3158</v>
      </c>
      <c r="O1837" s="2" t="s">
        <v>67</v>
      </c>
      <c r="P1837" s="2" t="s">
        <v>68</v>
      </c>
      <c r="Q1837" s="2" t="s">
        <v>34</v>
      </c>
      <c r="R1837" s="2" t="s">
        <v>35</v>
      </c>
      <c r="S1837" s="2" t="s">
        <v>6359</v>
      </c>
      <c r="T1837" s="2" t="s">
        <v>37</v>
      </c>
      <c r="U1837" s="2" t="s">
        <v>38</v>
      </c>
      <c r="V1837" s="2" t="s">
        <v>39</v>
      </c>
      <c r="W1837" s="2" t="s">
        <v>6360</v>
      </c>
      <c r="X1837" s="2" t="s">
        <v>3161</v>
      </c>
      <c r="Y1837" s="2" t="s">
        <v>81</v>
      </c>
    </row>
    <row r="1838">
      <c r="A1838" s="1" t="b">
        <v>0</v>
      </c>
      <c r="B1838" s="1" t="s">
        <v>25</v>
      </c>
      <c r="C1838" s="1"/>
      <c r="D1838" s="1" t="s">
        <v>26</v>
      </c>
      <c r="E1838" s="1"/>
      <c r="F1838" s="1" t="b">
        <v>1</v>
      </c>
      <c r="G1838" s="2" t="s">
        <v>27</v>
      </c>
      <c r="H1838" s="3"/>
      <c r="I1838" s="4" t="s">
        <v>6361</v>
      </c>
      <c r="J1838" s="2" t="s">
        <v>6362</v>
      </c>
      <c r="K1838" s="5">
        <v>1.0</v>
      </c>
      <c r="L1838" s="2" t="s">
        <v>30</v>
      </c>
      <c r="M1838" s="6" t="b">
        <v>1</v>
      </c>
      <c r="N1838" s="2" t="s">
        <v>3158</v>
      </c>
      <c r="O1838" s="2" t="s">
        <v>67</v>
      </c>
      <c r="P1838" s="2" t="s">
        <v>68</v>
      </c>
      <c r="Q1838" s="2" t="s">
        <v>34</v>
      </c>
      <c r="R1838" s="2" t="s">
        <v>35</v>
      </c>
      <c r="S1838" s="2" t="s">
        <v>6363</v>
      </c>
      <c r="T1838" s="2" t="s">
        <v>37</v>
      </c>
      <c r="U1838" s="2" t="s">
        <v>38</v>
      </c>
      <c r="V1838" s="2" t="s">
        <v>39</v>
      </c>
      <c r="W1838" s="2" t="s">
        <v>6364</v>
      </c>
      <c r="X1838" s="2" t="s">
        <v>3161</v>
      </c>
      <c r="Y1838" s="2" t="s">
        <v>81</v>
      </c>
    </row>
    <row r="1839">
      <c r="A1839" s="1" t="b">
        <v>0</v>
      </c>
      <c r="B1839" s="1" t="s">
        <v>25</v>
      </c>
      <c r="C1839" s="1"/>
      <c r="D1839" s="1" t="s">
        <v>26</v>
      </c>
      <c r="E1839" s="1"/>
      <c r="F1839" s="1" t="b">
        <v>1</v>
      </c>
      <c r="G1839" s="2" t="s">
        <v>27</v>
      </c>
      <c r="H1839" s="3"/>
      <c r="I1839" s="4" t="s">
        <v>6365</v>
      </c>
      <c r="J1839" s="2" t="s">
        <v>6366</v>
      </c>
      <c r="K1839" s="5">
        <v>1.0</v>
      </c>
      <c r="L1839" s="2" t="s">
        <v>30</v>
      </c>
      <c r="M1839" s="6" t="b">
        <v>1</v>
      </c>
      <c r="N1839" s="2" t="s">
        <v>3158</v>
      </c>
      <c r="O1839" s="2" t="s">
        <v>67</v>
      </c>
      <c r="P1839" s="2" t="s">
        <v>68</v>
      </c>
      <c r="Q1839" s="2" t="s">
        <v>34</v>
      </c>
      <c r="R1839" s="2" t="s">
        <v>35</v>
      </c>
      <c r="S1839" s="2" t="s">
        <v>6367</v>
      </c>
      <c r="T1839" s="2" t="s">
        <v>37</v>
      </c>
      <c r="U1839" s="2" t="s">
        <v>38</v>
      </c>
      <c r="V1839" s="2" t="s">
        <v>39</v>
      </c>
      <c r="W1839" s="2" t="s">
        <v>6368</v>
      </c>
      <c r="X1839" s="2" t="s">
        <v>3161</v>
      </c>
      <c r="Y1839" s="2" t="s">
        <v>81</v>
      </c>
    </row>
    <row r="1840">
      <c r="A1840" s="1" t="b">
        <v>0</v>
      </c>
      <c r="B1840" s="1"/>
      <c r="C1840" s="1"/>
      <c r="D1840" s="1"/>
      <c r="E1840" s="1" t="s">
        <v>2164</v>
      </c>
      <c r="F1840" s="1"/>
      <c r="G1840" s="2" t="s">
        <v>27</v>
      </c>
      <c r="H1840" s="3"/>
      <c r="I1840" s="4" t="s">
        <v>6369</v>
      </c>
      <c r="J1840" s="2" t="s">
        <v>6370</v>
      </c>
      <c r="K1840" s="5">
        <v>1.0</v>
      </c>
      <c r="L1840" s="2" t="s">
        <v>30</v>
      </c>
      <c r="M1840" s="6" t="b">
        <v>1</v>
      </c>
      <c r="N1840" s="2" t="s">
        <v>6371</v>
      </c>
      <c r="O1840" s="2" t="s">
        <v>3858</v>
      </c>
      <c r="P1840" s="2" t="s">
        <v>3531</v>
      </c>
      <c r="Q1840" s="2" t="s">
        <v>34</v>
      </c>
      <c r="R1840" s="2" t="s">
        <v>35</v>
      </c>
      <c r="S1840" s="2" t="s">
        <v>6372</v>
      </c>
      <c r="T1840" s="2" t="s">
        <v>6373</v>
      </c>
      <c r="U1840" s="2" t="s">
        <v>322</v>
      </c>
      <c r="V1840" s="2" t="s">
        <v>3534</v>
      </c>
      <c r="W1840" s="2" t="s">
        <v>6374</v>
      </c>
      <c r="X1840" s="2" t="s">
        <v>6375</v>
      </c>
      <c r="Y1840" s="2" t="s">
        <v>6376</v>
      </c>
    </row>
    <row r="1841">
      <c r="A1841" s="1" t="b">
        <v>0</v>
      </c>
      <c r="B1841" s="1"/>
      <c r="C1841" s="1"/>
      <c r="D1841" s="1"/>
      <c r="E1841" s="1" t="s">
        <v>2164</v>
      </c>
      <c r="F1841" s="1"/>
      <c r="G1841" s="2" t="s">
        <v>27</v>
      </c>
      <c r="H1841" s="3"/>
      <c r="I1841" s="4" t="s">
        <v>6377</v>
      </c>
      <c r="J1841" s="2" t="s">
        <v>6378</v>
      </c>
      <c r="K1841" s="5">
        <v>1.0</v>
      </c>
      <c r="L1841" s="2" t="s">
        <v>30</v>
      </c>
      <c r="M1841" s="6" t="b">
        <v>1</v>
      </c>
      <c r="N1841" s="2" t="s">
        <v>6379</v>
      </c>
      <c r="O1841" s="2" t="s">
        <v>3858</v>
      </c>
      <c r="P1841" s="2" t="s">
        <v>3531</v>
      </c>
      <c r="Q1841" s="2" t="s">
        <v>34</v>
      </c>
      <c r="R1841" s="2" t="s">
        <v>35</v>
      </c>
      <c r="S1841" s="2" t="s">
        <v>6372</v>
      </c>
      <c r="T1841" s="2" t="s">
        <v>6373</v>
      </c>
      <c r="U1841" s="2" t="s">
        <v>322</v>
      </c>
      <c r="V1841" s="2" t="s">
        <v>3534</v>
      </c>
      <c r="W1841" s="2" t="s">
        <v>6374</v>
      </c>
      <c r="X1841" s="2" t="s">
        <v>6380</v>
      </c>
      <c r="Y1841" s="2" t="s">
        <v>6381</v>
      </c>
    </row>
    <row r="1842">
      <c r="A1842" s="1" t="b">
        <v>0</v>
      </c>
      <c r="B1842" s="1"/>
      <c r="C1842" s="1"/>
      <c r="D1842" s="1"/>
      <c r="E1842" s="1"/>
      <c r="F1842" s="1"/>
      <c r="G1842" s="2" t="s">
        <v>3327</v>
      </c>
      <c r="H1842" s="2"/>
      <c r="I1842" s="4" t="s">
        <v>6382</v>
      </c>
      <c r="J1842" s="2" t="s">
        <v>6383</v>
      </c>
      <c r="K1842" s="5">
        <v>2.0</v>
      </c>
      <c r="L1842" s="2" t="s">
        <v>3330</v>
      </c>
      <c r="M1842" s="6" t="b">
        <v>1</v>
      </c>
      <c r="N1842" s="2" t="s">
        <v>6384</v>
      </c>
      <c r="O1842" s="2" t="s">
        <v>3332</v>
      </c>
      <c r="P1842" s="2" t="s">
        <v>3333</v>
      </c>
      <c r="Q1842" s="2" t="s">
        <v>6385</v>
      </c>
      <c r="R1842" s="2" t="s">
        <v>3335</v>
      </c>
      <c r="S1842" s="2" t="s">
        <v>6386</v>
      </c>
      <c r="T1842" s="2" t="s">
        <v>6387</v>
      </c>
      <c r="U1842" s="2" t="s">
        <v>1636</v>
      </c>
      <c r="V1842" s="2" t="s">
        <v>1636</v>
      </c>
      <c r="W1842" s="2" t="s">
        <v>6388</v>
      </c>
      <c r="X1842" s="2" t="s">
        <v>6389</v>
      </c>
      <c r="Y1842" s="2" t="s">
        <v>6390</v>
      </c>
    </row>
    <row r="1843">
      <c r="A1843" s="1" t="b">
        <v>0</v>
      </c>
      <c r="B1843" s="1"/>
      <c r="C1843" s="1"/>
      <c r="D1843" s="1"/>
      <c r="E1843" s="1"/>
      <c r="F1843" s="1"/>
      <c r="G1843" s="2" t="s">
        <v>3327</v>
      </c>
      <c r="H1843" s="2"/>
      <c r="I1843" s="4" t="s">
        <v>6391</v>
      </c>
      <c r="J1843" s="2" t="s">
        <v>6392</v>
      </c>
      <c r="K1843" s="5">
        <v>2.0</v>
      </c>
      <c r="L1843" s="2" t="s">
        <v>3330</v>
      </c>
      <c r="M1843" s="6" t="b">
        <v>1</v>
      </c>
      <c r="N1843" s="2" t="s">
        <v>6384</v>
      </c>
      <c r="O1843" s="2" t="s">
        <v>3332</v>
      </c>
      <c r="P1843" s="2" t="s">
        <v>3333</v>
      </c>
      <c r="Q1843" s="2" t="s">
        <v>6385</v>
      </c>
      <c r="R1843" s="2" t="s">
        <v>3335</v>
      </c>
      <c r="S1843" s="2" t="s">
        <v>6393</v>
      </c>
      <c r="T1843" s="2" t="s">
        <v>6387</v>
      </c>
      <c r="U1843" s="2" t="s">
        <v>1636</v>
      </c>
      <c r="V1843" s="2" t="s">
        <v>1636</v>
      </c>
      <c r="W1843" s="2" t="s">
        <v>6388</v>
      </c>
      <c r="X1843" s="2" t="s">
        <v>6394</v>
      </c>
      <c r="Y1843" s="2" t="s">
        <v>6390</v>
      </c>
    </row>
    <row r="1844">
      <c r="A1844" s="1" t="b">
        <v>0</v>
      </c>
      <c r="B1844" s="1"/>
      <c r="C1844" s="1"/>
      <c r="D1844" s="1"/>
      <c r="E1844" s="1"/>
      <c r="F1844" s="1"/>
      <c r="G1844" s="2" t="s">
        <v>3327</v>
      </c>
      <c r="H1844" s="2"/>
      <c r="I1844" s="4" t="s">
        <v>6395</v>
      </c>
      <c r="J1844" s="2" t="s">
        <v>6396</v>
      </c>
      <c r="K1844" s="5">
        <v>2.0</v>
      </c>
      <c r="L1844" s="2" t="s">
        <v>3330</v>
      </c>
      <c r="M1844" s="6" t="b">
        <v>1</v>
      </c>
      <c r="N1844" s="2" t="s">
        <v>6384</v>
      </c>
      <c r="O1844" s="2" t="s">
        <v>3332</v>
      </c>
      <c r="P1844" s="2" t="s">
        <v>3333</v>
      </c>
      <c r="Q1844" s="2" t="s">
        <v>6385</v>
      </c>
      <c r="R1844" s="2" t="s">
        <v>3335</v>
      </c>
      <c r="S1844" s="2" t="s">
        <v>6397</v>
      </c>
      <c r="T1844" s="2" t="s">
        <v>6387</v>
      </c>
      <c r="U1844" s="2" t="s">
        <v>1636</v>
      </c>
      <c r="V1844" s="2" t="s">
        <v>1636</v>
      </c>
      <c r="W1844" s="2" t="s">
        <v>6388</v>
      </c>
      <c r="X1844" s="2" t="s">
        <v>6398</v>
      </c>
      <c r="Y1844" s="2" t="s">
        <v>6390</v>
      </c>
    </row>
    <row r="1845">
      <c r="A1845" s="1" t="b">
        <v>0</v>
      </c>
      <c r="B1845" s="1"/>
      <c r="C1845" s="1"/>
      <c r="D1845" s="1"/>
      <c r="E1845" s="1"/>
      <c r="F1845" s="1"/>
      <c r="G1845" s="2" t="s">
        <v>3327</v>
      </c>
      <c r="H1845" s="2"/>
      <c r="I1845" s="4" t="s">
        <v>6399</v>
      </c>
      <c r="J1845" s="2" t="s">
        <v>6400</v>
      </c>
      <c r="K1845" s="5">
        <v>2.0</v>
      </c>
      <c r="L1845" s="2" t="s">
        <v>3330</v>
      </c>
      <c r="M1845" s="6" t="b">
        <v>1</v>
      </c>
      <c r="N1845" s="2" t="s">
        <v>6384</v>
      </c>
      <c r="O1845" s="2" t="s">
        <v>3332</v>
      </c>
      <c r="P1845" s="2" t="s">
        <v>3333</v>
      </c>
      <c r="Q1845" s="2" t="s">
        <v>6385</v>
      </c>
      <c r="R1845" s="2" t="s">
        <v>3335</v>
      </c>
      <c r="S1845" s="2" t="s">
        <v>6401</v>
      </c>
      <c r="T1845" s="2" t="s">
        <v>6387</v>
      </c>
      <c r="U1845" s="2" t="s">
        <v>1636</v>
      </c>
      <c r="V1845" s="2" t="s">
        <v>1636</v>
      </c>
      <c r="W1845" s="2" t="s">
        <v>6388</v>
      </c>
      <c r="X1845" s="2" t="s">
        <v>6402</v>
      </c>
      <c r="Y1845" s="2" t="s">
        <v>6390</v>
      </c>
    </row>
    <row r="1846">
      <c r="A1846" s="1" t="b">
        <v>0</v>
      </c>
      <c r="B1846" s="1"/>
      <c r="C1846" s="1"/>
      <c r="D1846" s="1"/>
      <c r="E1846" s="1"/>
      <c r="F1846" s="1"/>
      <c r="G1846" s="2" t="s">
        <v>3327</v>
      </c>
      <c r="H1846" s="2"/>
      <c r="I1846" s="4" t="s">
        <v>6403</v>
      </c>
      <c r="J1846" s="2" t="s">
        <v>6404</v>
      </c>
      <c r="K1846" s="5">
        <v>2.0</v>
      </c>
      <c r="L1846" s="2" t="s">
        <v>3330</v>
      </c>
      <c r="M1846" s="6" t="b">
        <v>1</v>
      </c>
      <c r="N1846" s="2" t="s">
        <v>6384</v>
      </c>
      <c r="O1846" s="2" t="s">
        <v>3332</v>
      </c>
      <c r="P1846" s="2" t="s">
        <v>3333</v>
      </c>
      <c r="Q1846" s="2" t="s">
        <v>6385</v>
      </c>
      <c r="R1846" s="2" t="s">
        <v>3335</v>
      </c>
      <c r="S1846" s="2" t="s">
        <v>6405</v>
      </c>
      <c r="T1846" s="2" t="s">
        <v>6387</v>
      </c>
      <c r="U1846" s="2" t="s">
        <v>1636</v>
      </c>
      <c r="V1846" s="2" t="s">
        <v>1636</v>
      </c>
      <c r="W1846" s="2" t="s">
        <v>6388</v>
      </c>
      <c r="X1846" s="2" t="s">
        <v>6406</v>
      </c>
      <c r="Y1846" s="2" t="s">
        <v>6390</v>
      </c>
    </row>
    <row r="1847">
      <c r="A1847" s="1" t="b">
        <v>0</v>
      </c>
      <c r="B1847" s="1"/>
      <c r="C1847" s="1"/>
      <c r="D1847" s="1"/>
      <c r="E1847" s="1"/>
      <c r="F1847" s="1"/>
      <c r="G1847" s="2" t="s">
        <v>3327</v>
      </c>
      <c r="H1847" s="2"/>
      <c r="I1847" s="4" t="s">
        <v>6407</v>
      </c>
      <c r="J1847" s="2" t="s">
        <v>6408</v>
      </c>
      <c r="K1847" s="5">
        <v>2.0</v>
      </c>
      <c r="L1847" s="2" t="s">
        <v>3330</v>
      </c>
      <c r="M1847" s="6" t="b">
        <v>1</v>
      </c>
      <c r="N1847" s="2" t="s">
        <v>6384</v>
      </c>
      <c r="O1847" s="2" t="s">
        <v>3332</v>
      </c>
      <c r="P1847" s="2" t="s">
        <v>3333</v>
      </c>
      <c r="Q1847" s="2" t="s">
        <v>6385</v>
      </c>
      <c r="R1847" s="2" t="s">
        <v>3335</v>
      </c>
      <c r="S1847" s="2" t="s">
        <v>6409</v>
      </c>
      <c r="T1847" s="2" t="s">
        <v>6387</v>
      </c>
      <c r="U1847" s="2" t="s">
        <v>1636</v>
      </c>
      <c r="V1847" s="2" t="s">
        <v>1636</v>
      </c>
      <c r="W1847" s="2" t="s">
        <v>6388</v>
      </c>
      <c r="X1847" s="2" t="s">
        <v>6410</v>
      </c>
      <c r="Y1847" s="2" t="s">
        <v>6390</v>
      </c>
    </row>
    <row r="1848">
      <c r="A1848" s="1" t="b">
        <v>0</v>
      </c>
      <c r="B1848" s="1"/>
      <c r="C1848" s="1"/>
      <c r="D1848" s="1"/>
      <c r="E1848" s="1"/>
      <c r="F1848" s="1"/>
      <c r="G1848" s="2" t="s">
        <v>3327</v>
      </c>
      <c r="H1848" s="2"/>
      <c r="I1848" s="4" t="s">
        <v>6411</v>
      </c>
      <c r="J1848" s="2" t="s">
        <v>6412</v>
      </c>
      <c r="K1848" s="5">
        <v>2.0</v>
      </c>
      <c r="L1848" s="2" t="s">
        <v>3330</v>
      </c>
      <c r="M1848" s="6" t="b">
        <v>1</v>
      </c>
      <c r="N1848" s="2" t="s">
        <v>6384</v>
      </c>
      <c r="O1848" s="2" t="s">
        <v>3332</v>
      </c>
      <c r="P1848" s="2" t="s">
        <v>3333</v>
      </c>
      <c r="Q1848" s="2" t="s">
        <v>6385</v>
      </c>
      <c r="R1848" s="2" t="s">
        <v>3335</v>
      </c>
      <c r="S1848" s="2" t="s">
        <v>6413</v>
      </c>
      <c r="T1848" s="2" t="s">
        <v>6387</v>
      </c>
      <c r="U1848" s="2" t="s">
        <v>1636</v>
      </c>
      <c r="V1848" s="2" t="s">
        <v>1636</v>
      </c>
      <c r="W1848" s="2" t="s">
        <v>6388</v>
      </c>
      <c r="X1848" s="2" t="s">
        <v>6414</v>
      </c>
      <c r="Y1848" s="2" t="s">
        <v>6390</v>
      </c>
    </row>
    <row r="1849">
      <c r="A1849" s="1" t="b">
        <v>0</v>
      </c>
      <c r="B1849" s="1"/>
      <c r="C1849" s="1"/>
      <c r="D1849" s="1"/>
      <c r="E1849" s="1"/>
      <c r="F1849" s="1"/>
      <c r="G1849" s="2" t="s">
        <v>3327</v>
      </c>
      <c r="H1849" s="2"/>
      <c r="I1849" s="4" t="s">
        <v>6415</v>
      </c>
      <c r="J1849" s="2" t="s">
        <v>6416</v>
      </c>
      <c r="K1849" s="5">
        <v>2.0</v>
      </c>
      <c r="L1849" s="2" t="s">
        <v>3330</v>
      </c>
      <c r="M1849" s="6" t="b">
        <v>1</v>
      </c>
      <c r="N1849" s="2" t="s">
        <v>6384</v>
      </c>
      <c r="O1849" s="2" t="s">
        <v>3332</v>
      </c>
      <c r="P1849" s="2" t="s">
        <v>3333</v>
      </c>
      <c r="Q1849" s="2" t="s">
        <v>6385</v>
      </c>
      <c r="R1849" s="2" t="s">
        <v>3335</v>
      </c>
      <c r="S1849" s="2" t="s">
        <v>6417</v>
      </c>
      <c r="T1849" s="2" t="s">
        <v>6387</v>
      </c>
      <c r="U1849" s="2" t="s">
        <v>1636</v>
      </c>
      <c r="V1849" s="2" t="s">
        <v>1636</v>
      </c>
      <c r="W1849" s="2" t="s">
        <v>6388</v>
      </c>
      <c r="X1849" s="2" t="s">
        <v>6418</v>
      </c>
      <c r="Y1849" s="2" t="s">
        <v>6390</v>
      </c>
    </row>
    <row r="1850">
      <c r="A1850" s="1" t="b">
        <v>0</v>
      </c>
      <c r="B1850" s="1"/>
      <c r="C1850" s="1"/>
      <c r="D1850" s="1"/>
      <c r="E1850" s="1"/>
      <c r="F1850" s="1"/>
      <c r="G1850" s="2" t="s">
        <v>3327</v>
      </c>
      <c r="H1850" s="2"/>
      <c r="I1850" s="4" t="s">
        <v>6415</v>
      </c>
      <c r="J1850" s="2" t="s">
        <v>6416</v>
      </c>
      <c r="K1850" s="5">
        <v>2.0</v>
      </c>
      <c r="L1850" s="2" t="s">
        <v>3330</v>
      </c>
      <c r="M1850" s="6" t="b">
        <v>1</v>
      </c>
      <c r="N1850" s="2" t="s">
        <v>6384</v>
      </c>
      <c r="O1850" s="2" t="s">
        <v>3332</v>
      </c>
      <c r="P1850" s="2" t="s">
        <v>3333</v>
      </c>
      <c r="Q1850" s="2" t="s">
        <v>6385</v>
      </c>
      <c r="R1850" s="2" t="s">
        <v>3335</v>
      </c>
      <c r="S1850" s="2" t="s">
        <v>6419</v>
      </c>
      <c r="T1850" s="2" t="s">
        <v>6387</v>
      </c>
      <c r="U1850" s="2" t="s">
        <v>1636</v>
      </c>
      <c r="V1850" s="2" t="s">
        <v>1636</v>
      </c>
      <c r="W1850" s="2" t="s">
        <v>6388</v>
      </c>
      <c r="X1850" s="2" t="s">
        <v>6420</v>
      </c>
      <c r="Y1850" s="2" t="s">
        <v>6390</v>
      </c>
    </row>
    <row r="1851">
      <c r="A1851" s="1" t="b">
        <v>0</v>
      </c>
      <c r="B1851" s="1"/>
      <c r="C1851" s="1"/>
      <c r="D1851" s="1"/>
      <c r="E1851" s="1"/>
      <c r="F1851" s="1"/>
      <c r="G1851" s="2" t="s">
        <v>3327</v>
      </c>
      <c r="H1851" s="2"/>
      <c r="I1851" s="4" t="s">
        <v>6421</v>
      </c>
      <c r="J1851" s="2" t="s">
        <v>6422</v>
      </c>
      <c r="K1851" s="5">
        <v>2.0</v>
      </c>
      <c r="L1851" s="2" t="s">
        <v>3330</v>
      </c>
      <c r="M1851" s="6" t="b">
        <v>1</v>
      </c>
      <c r="N1851" s="2" t="s">
        <v>6384</v>
      </c>
      <c r="O1851" s="2" t="s">
        <v>3332</v>
      </c>
      <c r="P1851" s="2" t="s">
        <v>3333</v>
      </c>
      <c r="Q1851" s="2" t="s">
        <v>6385</v>
      </c>
      <c r="R1851" s="2" t="s">
        <v>3335</v>
      </c>
      <c r="S1851" s="2" t="s">
        <v>6423</v>
      </c>
      <c r="T1851" s="2" t="s">
        <v>6387</v>
      </c>
      <c r="U1851" s="2" t="s">
        <v>1636</v>
      </c>
      <c r="V1851" s="2" t="s">
        <v>1636</v>
      </c>
      <c r="W1851" s="2" t="s">
        <v>6388</v>
      </c>
      <c r="X1851" s="2" t="s">
        <v>6424</v>
      </c>
      <c r="Y1851" s="2" t="s">
        <v>6390</v>
      </c>
    </row>
    <row r="1852">
      <c r="A1852" s="1" t="b">
        <v>0</v>
      </c>
      <c r="B1852" s="1"/>
      <c r="C1852" s="1"/>
      <c r="D1852" s="1"/>
      <c r="E1852" s="1"/>
      <c r="F1852" s="1"/>
      <c r="G1852" s="2" t="s">
        <v>3327</v>
      </c>
      <c r="H1852" s="2"/>
      <c r="I1852" s="4" t="s">
        <v>6425</v>
      </c>
      <c r="J1852" s="2" t="s">
        <v>6426</v>
      </c>
      <c r="K1852" s="5">
        <v>2.0</v>
      </c>
      <c r="L1852" s="2" t="s">
        <v>3330</v>
      </c>
      <c r="M1852" s="6" t="b">
        <v>1</v>
      </c>
      <c r="N1852" s="2" t="s">
        <v>6384</v>
      </c>
      <c r="O1852" s="2" t="s">
        <v>3332</v>
      </c>
      <c r="P1852" s="2" t="s">
        <v>3333</v>
      </c>
      <c r="Q1852" s="2" t="s">
        <v>6385</v>
      </c>
      <c r="R1852" s="2" t="s">
        <v>3335</v>
      </c>
      <c r="S1852" s="2" t="s">
        <v>6427</v>
      </c>
      <c r="T1852" s="2" t="s">
        <v>6387</v>
      </c>
      <c r="U1852" s="2" t="s">
        <v>1636</v>
      </c>
      <c r="V1852" s="2" t="s">
        <v>1636</v>
      </c>
      <c r="W1852" s="2" t="s">
        <v>6388</v>
      </c>
      <c r="X1852" s="2" t="s">
        <v>6428</v>
      </c>
      <c r="Y1852" s="2" t="s">
        <v>6390</v>
      </c>
    </row>
    <row r="1853">
      <c r="A1853" s="1" t="b">
        <v>0</v>
      </c>
      <c r="B1853" s="1"/>
      <c r="C1853" s="1"/>
      <c r="D1853" s="1"/>
      <c r="E1853" s="1"/>
      <c r="F1853" s="1"/>
      <c r="G1853" s="2" t="s">
        <v>3327</v>
      </c>
      <c r="H1853" s="2"/>
      <c r="I1853" s="4" t="s">
        <v>6429</v>
      </c>
      <c r="J1853" s="2" t="s">
        <v>6430</v>
      </c>
      <c r="K1853" s="5">
        <v>2.0</v>
      </c>
      <c r="L1853" s="2" t="s">
        <v>3330</v>
      </c>
      <c r="M1853" s="6" t="b">
        <v>1</v>
      </c>
      <c r="N1853" s="2" t="s">
        <v>6384</v>
      </c>
      <c r="O1853" s="2" t="s">
        <v>3332</v>
      </c>
      <c r="P1853" s="2" t="s">
        <v>3333</v>
      </c>
      <c r="Q1853" s="2" t="s">
        <v>6385</v>
      </c>
      <c r="R1853" s="2" t="s">
        <v>3335</v>
      </c>
      <c r="S1853" s="2" t="s">
        <v>6431</v>
      </c>
      <c r="T1853" s="2" t="s">
        <v>6387</v>
      </c>
      <c r="U1853" s="2" t="s">
        <v>1636</v>
      </c>
      <c r="V1853" s="2" t="s">
        <v>1636</v>
      </c>
      <c r="W1853" s="2" t="s">
        <v>6388</v>
      </c>
      <c r="X1853" s="2" t="s">
        <v>6432</v>
      </c>
      <c r="Y1853" s="2" t="s">
        <v>6390</v>
      </c>
    </row>
    <row r="1854">
      <c r="A1854" s="1" t="b">
        <v>0</v>
      </c>
      <c r="B1854" s="1"/>
      <c r="C1854" s="1"/>
      <c r="D1854" s="1"/>
      <c r="E1854" s="1"/>
      <c r="F1854" s="1"/>
      <c r="G1854" s="2" t="s">
        <v>3327</v>
      </c>
      <c r="H1854" s="2"/>
      <c r="I1854" s="4" t="s">
        <v>6433</v>
      </c>
      <c r="J1854" s="2" t="s">
        <v>6434</v>
      </c>
      <c r="K1854" s="5">
        <v>2.0</v>
      </c>
      <c r="L1854" s="2" t="s">
        <v>3330</v>
      </c>
      <c r="M1854" s="6" t="b">
        <v>1</v>
      </c>
      <c r="N1854" s="2" t="s">
        <v>6384</v>
      </c>
      <c r="O1854" s="2" t="s">
        <v>3332</v>
      </c>
      <c r="P1854" s="2" t="s">
        <v>3333</v>
      </c>
      <c r="Q1854" s="2" t="s">
        <v>6385</v>
      </c>
      <c r="R1854" s="2" t="s">
        <v>3335</v>
      </c>
      <c r="S1854" s="2" t="s">
        <v>6435</v>
      </c>
      <c r="T1854" s="2" t="s">
        <v>6387</v>
      </c>
      <c r="U1854" s="2" t="s">
        <v>1636</v>
      </c>
      <c r="V1854" s="2" t="s">
        <v>1636</v>
      </c>
      <c r="W1854" s="2" t="s">
        <v>6388</v>
      </c>
      <c r="X1854" s="2" t="s">
        <v>6436</v>
      </c>
      <c r="Y1854" s="2" t="s">
        <v>6390</v>
      </c>
    </row>
    <row r="1855">
      <c r="A1855" s="1" t="b">
        <v>0</v>
      </c>
      <c r="B1855" s="1"/>
      <c r="C1855" s="1"/>
      <c r="D1855" s="1"/>
      <c r="E1855" s="1"/>
      <c r="F1855" s="1"/>
      <c r="G1855" s="2" t="s">
        <v>3327</v>
      </c>
      <c r="H1855" s="2"/>
      <c r="I1855" s="4" t="s">
        <v>6437</v>
      </c>
      <c r="J1855" s="2" t="s">
        <v>6438</v>
      </c>
      <c r="K1855" s="5">
        <v>2.0</v>
      </c>
      <c r="L1855" s="2" t="s">
        <v>3330</v>
      </c>
      <c r="M1855" s="6" t="b">
        <v>1</v>
      </c>
      <c r="N1855" s="2" t="s">
        <v>6384</v>
      </c>
      <c r="O1855" s="2" t="s">
        <v>3332</v>
      </c>
      <c r="P1855" s="2" t="s">
        <v>3333</v>
      </c>
      <c r="Q1855" s="2" t="s">
        <v>6385</v>
      </c>
      <c r="R1855" s="2" t="s">
        <v>3335</v>
      </c>
      <c r="S1855" s="2" t="s">
        <v>6439</v>
      </c>
      <c r="T1855" s="2" t="s">
        <v>6387</v>
      </c>
      <c r="U1855" s="2" t="s">
        <v>1636</v>
      </c>
      <c r="V1855" s="2" t="s">
        <v>1636</v>
      </c>
      <c r="W1855" s="2" t="s">
        <v>6388</v>
      </c>
      <c r="X1855" s="2" t="s">
        <v>6440</v>
      </c>
      <c r="Y1855" s="2" t="s">
        <v>6390</v>
      </c>
    </row>
    <row r="1856">
      <c r="A1856" s="1" t="b">
        <v>0</v>
      </c>
      <c r="B1856" s="1"/>
      <c r="C1856" s="1"/>
      <c r="D1856" s="1"/>
      <c r="E1856" s="1"/>
      <c r="F1856" s="1"/>
      <c r="G1856" s="2" t="s">
        <v>3327</v>
      </c>
      <c r="H1856" s="2"/>
      <c r="I1856" s="4" t="s">
        <v>6441</v>
      </c>
      <c r="J1856" s="2" t="s">
        <v>6442</v>
      </c>
      <c r="K1856" s="5">
        <v>2.0</v>
      </c>
      <c r="L1856" s="2" t="s">
        <v>3330</v>
      </c>
      <c r="M1856" s="6" t="b">
        <v>1</v>
      </c>
      <c r="N1856" s="2" t="s">
        <v>6384</v>
      </c>
      <c r="O1856" s="2" t="s">
        <v>3332</v>
      </c>
      <c r="P1856" s="2" t="s">
        <v>3333</v>
      </c>
      <c r="Q1856" s="2" t="s">
        <v>6385</v>
      </c>
      <c r="R1856" s="2" t="s">
        <v>3335</v>
      </c>
      <c r="S1856" s="2" t="s">
        <v>6443</v>
      </c>
      <c r="T1856" s="2" t="s">
        <v>6387</v>
      </c>
      <c r="U1856" s="2" t="s">
        <v>1636</v>
      </c>
      <c r="V1856" s="2" t="s">
        <v>1636</v>
      </c>
      <c r="W1856" s="2" t="s">
        <v>6388</v>
      </c>
      <c r="X1856" s="2" t="s">
        <v>6444</v>
      </c>
      <c r="Y1856" s="2" t="s">
        <v>6390</v>
      </c>
    </row>
    <row r="1857">
      <c r="A1857" s="1" t="b">
        <v>0</v>
      </c>
      <c r="B1857" s="1"/>
      <c r="C1857" s="1"/>
      <c r="D1857" s="1"/>
      <c r="E1857" s="1"/>
      <c r="F1857" s="1"/>
      <c r="G1857" s="2" t="s">
        <v>3327</v>
      </c>
      <c r="H1857" s="2"/>
      <c r="I1857" s="4" t="s">
        <v>6445</v>
      </c>
      <c r="J1857" s="2" t="s">
        <v>6446</v>
      </c>
      <c r="K1857" s="5">
        <v>2.0</v>
      </c>
      <c r="L1857" s="2" t="s">
        <v>3330</v>
      </c>
      <c r="M1857" s="6" t="b">
        <v>1</v>
      </c>
      <c r="N1857" s="2" t="s">
        <v>6384</v>
      </c>
      <c r="O1857" s="2" t="s">
        <v>3332</v>
      </c>
      <c r="P1857" s="2" t="s">
        <v>3333</v>
      </c>
      <c r="Q1857" s="2" t="s">
        <v>6385</v>
      </c>
      <c r="R1857" s="2" t="s">
        <v>3335</v>
      </c>
      <c r="S1857" s="2" t="s">
        <v>6447</v>
      </c>
      <c r="T1857" s="2" t="s">
        <v>6387</v>
      </c>
      <c r="U1857" s="2" t="s">
        <v>1636</v>
      </c>
      <c r="V1857" s="2" t="s">
        <v>1636</v>
      </c>
      <c r="W1857" s="2" t="s">
        <v>6388</v>
      </c>
      <c r="X1857" s="2" t="s">
        <v>6448</v>
      </c>
      <c r="Y1857" s="2" t="s">
        <v>6390</v>
      </c>
    </row>
    <row r="1858">
      <c r="A1858" s="1" t="b">
        <v>0</v>
      </c>
      <c r="B1858" s="1"/>
      <c r="C1858" s="1"/>
      <c r="D1858" s="1"/>
      <c r="E1858" s="1"/>
      <c r="F1858" s="1"/>
      <c r="G1858" s="2" t="s">
        <v>3327</v>
      </c>
      <c r="H1858" s="2"/>
      <c r="I1858" s="4" t="s">
        <v>6449</v>
      </c>
      <c r="J1858" s="2" t="s">
        <v>6450</v>
      </c>
      <c r="K1858" s="5">
        <v>2.0</v>
      </c>
      <c r="L1858" s="2" t="s">
        <v>3330</v>
      </c>
      <c r="M1858" s="6" t="b">
        <v>1</v>
      </c>
      <c r="N1858" s="2" t="s">
        <v>6384</v>
      </c>
      <c r="O1858" s="2" t="s">
        <v>3332</v>
      </c>
      <c r="P1858" s="2" t="s">
        <v>3333</v>
      </c>
      <c r="Q1858" s="2" t="s">
        <v>6385</v>
      </c>
      <c r="R1858" s="2" t="s">
        <v>3335</v>
      </c>
      <c r="S1858" s="2" t="s">
        <v>6451</v>
      </c>
      <c r="T1858" s="2" t="s">
        <v>6387</v>
      </c>
      <c r="U1858" s="2" t="s">
        <v>1636</v>
      </c>
      <c r="V1858" s="2" t="s">
        <v>1636</v>
      </c>
      <c r="W1858" s="2" t="s">
        <v>6388</v>
      </c>
      <c r="X1858" s="2" t="s">
        <v>6452</v>
      </c>
      <c r="Y1858" s="2" t="s">
        <v>6390</v>
      </c>
    </row>
    <row r="1859">
      <c r="A1859" s="1" t="b">
        <v>0</v>
      </c>
      <c r="B1859" s="1"/>
      <c r="C1859" s="1"/>
      <c r="D1859" s="1"/>
      <c r="E1859" s="1"/>
      <c r="F1859" s="1"/>
      <c r="G1859" s="2" t="s">
        <v>3327</v>
      </c>
      <c r="H1859" s="2"/>
      <c r="I1859" s="4" t="s">
        <v>6453</v>
      </c>
      <c r="J1859" s="2" t="s">
        <v>6454</v>
      </c>
      <c r="K1859" s="5">
        <v>2.0</v>
      </c>
      <c r="L1859" s="2" t="s">
        <v>3330</v>
      </c>
      <c r="M1859" s="6" t="b">
        <v>1</v>
      </c>
      <c r="N1859" s="2" t="s">
        <v>6384</v>
      </c>
      <c r="O1859" s="2" t="s">
        <v>3332</v>
      </c>
      <c r="P1859" s="2" t="s">
        <v>3333</v>
      </c>
      <c r="Q1859" s="2" t="s">
        <v>6385</v>
      </c>
      <c r="R1859" s="2" t="s">
        <v>3335</v>
      </c>
      <c r="S1859" s="2" t="s">
        <v>6455</v>
      </c>
      <c r="T1859" s="2" t="s">
        <v>6387</v>
      </c>
      <c r="U1859" s="2" t="s">
        <v>1636</v>
      </c>
      <c r="V1859" s="2" t="s">
        <v>1636</v>
      </c>
      <c r="W1859" s="2" t="s">
        <v>6388</v>
      </c>
      <c r="X1859" s="2" t="s">
        <v>6456</v>
      </c>
      <c r="Y1859" s="2" t="s">
        <v>6390</v>
      </c>
    </row>
    <row r="1860">
      <c r="A1860" s="1" t="b">
        <v>0</v>
      </c>
      <c r="B1860" s="1"/>
      <c r="C1860" s="1"/>
      <c r="D1860" s="1"/>
      <c r="E1860" s="1"/>
      <c r="F1860" s="1"/>
      <c r="G1860" s="2" t="s">
        <v>3327</v>
      </c>
      <c r="H1860" s="2"/>
      <c r="I1860" s="4" t="s">
        <v>6457</v>
      </c>
      <c r="J1860" s="2" t="s">
        <v>6458</v>
      </c>
      <c r="K1860" s="5">
        <v>2.0</v>
      </c>
      <c r="L1860" s="2" t="s">
        <v>3330</v>
      </c>
      <c r="M1860" s="6" t="b">
        <v>1</v>
      </c>
      <c r="N1860" s="2" t="s">
        <v>6384</v>
      </c>
      <c r="O1860" s="2" t="s">
        <v>3332</v>
      </c>
      <c r="P1860" s="2" t="s">
        <v>3333</v>
      </c>
      <c r="Q1860" s="2" t="s">
        <v>6385</v>
      </c>
      <c r="R1860" s="2" t="s">
        <v>3335</v>
      </c>
      <c r="S1860" s="2" t="s">
        <v>6459</v>
      </c>
      <c r="T1860" s="2" t="s">
        <v>6387</v>
      </c>
      <c r="U1860" s="2" t="s">
        <v>1636</v>
      </c>
      <c r="V1860" s="2" t="s">
        <v>1636</v>
      </c>
      <c r="W1860" s="2" t="s">
        <v>6388</v>
      </c>
      <c r="X1860" s="2" t="s">
        <v>6460</v>
      </c>
      <c r="Y1860" s="2" t="s">
        <v>6390</v>
      </c>
    </row>
    <row r="1861">
      <c r="A1861" s="1" t="b">
        <v>0</v>
      </c>
      <c r="B1861" s="1"/>
      <c r="C1861" s="1"/>
      <c r="D1861" s="1"/>
      <c r="E1861" s="1"/>
      <c r="F1861" s="1"/>
      <c r="G1861" s="2" t="s">
        <v>3327</v>
      </c>
      <c r="H1861" s="2"/>
      <c r="I1861" s="4" t="s">
        <v>6461</v>
      </c>
      <c r="J1861" s="2" t="s">
        <v>6462</v>
      </c>
      <c r="K1861" s="5">
        <v>2.0</v>
      </c>
      <c r="L1861" s="2" t="s">
        <v>3330</v>
      </c>
      <c r="M1861" s="6" t="b">
        <v>1</v>
      </c>
      <c r="N1861" s="2" t="s">
        <v>6384</v>
      </c>
      <c r="O1861" s="2" t="s">
        <v>3332</v>
      </c>
      <c r="P1861" s="2" t="s">
        <v>3333</v>
      </c>
      <c r="Q1861" s="2" t="s">
        <v>6385</v>
      </c>
      <c r="R1861" s="2" t="s">
        <v>3335</v>
      </c>
      <c r="S1861" s="2" t="s">
        <v>6463</v>
      </c>
      <c r="T1861" s="2" t="s">
        <v>6387</v>
      </c>
      <c r="U1861" s="2" t="s">
        <v>1636</v>
      </c>
      <c r="V1861" s="2" t="s">
        <v>1636</v>
      </c>
      <c r="W1861" s="2" t="s">
        <v>6388</v>
      </c>
      <c r="X1861" s="2" t="s">
        <v>6464</v>
      </c>
      <c r="Y1861" s="2" t="s">
        <v>6390</v>
      </c>
    </row>
    <row r="1862">
      <c r="A1862" s="1" t="b">
        <v>0</v>
      </c>
      <c r="B1862" s="1"/>
      <c r="C1862" s="1"/>
      <c r="D1862" s="1"/>
      <c r="E1862" s="1"/>
      <c r="F1862" s="1"/>
      <c r="G1862" s="2" t="s">
        <v>3327</v>
      </c>
      <c r="H1862" s="2"/>
      <c r="I1862" s="4" t="s">
        <v>6465</v>
      </c>
      <c r="J1862" s="2" t="s">
        <v>6466</v>
      </c>
      <c r="K1862" s="5">
        <v>2.0</v>
      </c>
      <c r="L1862" s="2" t="s">
        <v>3330</v>
      </c>
      <c r="M1862" s="6" t="b">
        <v>1</v>
      </c>
      <c r="N1862" s="2" t="s">
        <v>6384</v>
      </c>
      <c r="O1862" s="2" t="s">
        <v>3332</v>
      </c>
      <c r="P1862" s="2" t="s">
        <v>3333</v>
      </c>
      <c r="Q1862" s="2" t="s">
        <v>6385</v>
      </c>
      <c r="R1862" s="2" t="s">
        <v>3335</v>
      </c>
      <c r="S1862" s="2" t="s">
        <v>6467</v>
      </c>
      <c r="T1862" s="2" t="s">
        <v>6387</v>
      </c>
      <c r="U1862" s="2" t="s">
        <v>1636</v>
      </c>
      <c r="V1862" s="2" t="s">
        <v>1636</v>
      </c>
      <c r="W1862" s="2" t="s">
        <v>6388</v>
      </c>
      <c r="X1862" s="2" t="s">
        <v>6468</v>
      </c>
      <c r="Y1862" s="2" t="s">
        <v>6390</v>
      </c>
    </row>
    <row r="1863">
      <c r="A1863" s="1" t="b">
        <v>0</v>
      </c>
      <c r="B1863" s="1"/>
      <c r="C1863" s="1"/>
      <c r="D1863" s="1"/>
      <c r="E1863" s="1"/>
      <c r="F1863" s="1"/>
      <c r="G1863" s="2" t="s">
        <v>3327</v>
      </c>
      <c r="H1863" s="2"/>
      <c r="I1863" s="4" t="s">
        <v>6469</v>
      </c>
      <c r="J1863" s="2" t="s">
        <v>6470</v>
      </c>
      <c r="K1863" s="5">
        <v>2.0</v>
      </c>
      <c r="L1863" s="2" t="s">
        <v>3330</v>
      </c>
      <c r="M1863" s="6" t="b">
        <v>1</v>
      </c>
      <c r="N1863" s="2" t="s">
        <v>6384</v>
      </c>
      <c r="O1863" s="2" t="s">
        <v>3332</v>
      </c>
      <c r="P1863" s="2" t="s">
        <v>3333</v>
      </c>
      <c r="Q1863" s="2" t="s">
        <v>6385</v>
      </c>
      <c r="R1863" s="2" t="s">
        <v>3335</v>
      </c>
      <c r="S1863" s="2" t="s">
        <v>6471</v>
      </c>
      <c r="T1863" s="2" t="s">
        <v>6387</v>
      </c>
      <c r="U1863" s="2" t="s">
        <v>1636</v>
      </c>
      <c r="V1863" s="2" t="s">
        <v>1636</v>
      </c>
      <c r="W1863" s="2" t="s">
        <v>6388</v>
      </c>
      <c r="X1863" s="2" t="s">
        <v>6472</v>
      </c>
      <c r="Y1863" s="2" t="s">
        <v>6390</v>
      </c>
    </row>
    <row r="1864">
      <c r="A1864" s="1" t="b">
        <v>0</v>
      </c>
      <c r="B1864" s="1"/>
      <c r="C1864" s="1"/>
      <c r="D1864" s="1"/>
      <c r="E1864" s="1"/>
      <c r="F1864" s="1"/>
      <c r="G1864" s="2" t="s">
        <v>3327</v>
      </c>
      <c r="H1864" s="2"/>
      <c r="I1864" s="4" t="s">
        <v>6473</v>
      </c>
      <c r="J1864" s="2" t="s">
        <v>6474</v>
      </c>
      <c r="K1864" s="5">
        <v>2.0</v>
      </c>
      <c r="L1864" s="2" t="s">
        <v>3330</v>
      </c>
      <c r="M1864" s="6" t="b">
        <v>1</v>
      </c>
      <c r="N1864" s="2" t="s">
        <v>6384</v>
      </c>
      <c r="O1864" s="2" t="s">
        <v>3332</v>
      </c>
      <c r="P1864" s="2" t="s">
        <v>3333</v>
      </c>
      <c r="Q1864" s="2" t="s">
        <v>6385</v>
      </c>
      <c r="R1864" s="2" t="s">
        <v>3335</v>
      </c>
      <c r="S1864" s="2" t="s">
        <v>6475</v>
      </c>
      <c r="T1864" s="2" t="s">
        <v>6387</v>
      </c>
      <c r="U1864" s="2" t="s">
        <v>1636</v>
      </c>
      <c r="V1864" s="2" t="s">
        <v>1636</v>
      </c>
      <c r="W1864" s="2" t="s">
        <v>6388</v>
      </c>
      <c r="X1864" s="2" t="s">
        <v>6476</v>
      </c>
      <c r="Y1864" s="2" t="s">
        <v>6390</v>
      </c>
    </row>
    <row r="1865">
      <c r="A1865" s="1" t="b">
        <v>0</v>
      </c>
      <c r="B1865" s="1"/>
      <c r="C1865" s="1"/>
      <c r="D1865" s="1"/>
      <c r="E1865" s="1"/>
      <c r="F1865" s="1"/>
      <c r="G1865" s="2" t="s">
        <v>3327</v>
      </c>
      <c r="H1865" s="2"/>
      <c r="I1865" s="4" t="s">
        <v>6477</v>
      </c>
      <c r="J1865" s="2" t="s">
        <v>6478</v>
      </c>
      <c r="K1865" s="5">
        <v>2.0</v>
      </c>
      <c r="L1865" s="2" t="s">
        <v>3330</v>
      </c>
      <c r="M1865" s="6" t="b">
        <v>1</v>
      </c>
      <c r="N1865" s="2" t="s">
        <v>6384</v>
      </c>
      <c r="O1865" s="2" t="s">
        <v>3332</v>
      </c>
      <c r="P1865" s="2" t="s">
        <v>3333</v>
      </c>
      <c r="Q1865" s="2" t="s">
        <v>6385</v>
      </c>
      <c r="R1865" s="2" t="s">
        <v>3335</v>
      </c>
      <c r="S1865" s="2" t="s">
        <v>6479</v>
      </c>
      <c r="T1865" s="2" t="s">
        <v>6387</v>
      </c>
      <c r="U1865" s="2" t="s">
        <v>1636</v>
      </c>
      <c r="V1865" s="2" t="s">
        <v>1636</v>
      </c>
      <c r="W1865" s="2" t="s">
        <v>6388</v>
      </c>
      <c r="X1865" s="2" t="s">
        <v>6480</v>
      </c>
      <c r="Y1865" s="2" t="s">
        <v>6390</v>
      </c>
    </row>
    <row r="1866">
      <c r="A1866" s="1" t="b">
        <v>0</v>
      </c>
      <c r="B1866" s="1"/>
      <c r="C1866" s="1"/>
      <c r="D1866" s="1"/>
      <c r="E1866" s="1"/>
      <c r="F1866" s="1"/>
      <c r="G1866" s="2" t="s">
        <v>3327</v>
      </c>
      <c r="H1866" s="2"/>
      <c r="I1866" s="4" t="s">
        <v>6481</v>
      </c>
      <c r="J1866" s="2" t="s">
        <v>6482</v>
      </c>
      <c r="K1866" s="5">
        <v>2.0</v>
      </c>
      <c r="L1866" s="2" t="s">
        <v>3330</v>
      </c>
      <c r="M1866" s="6" t="b">
        <v>1</v>
      </c>
      <c r="N1866" s="2" t="s">
        <v>6384</v>
      </c>
      <c r="O1866" s="2" t="s">
        <v>3332</v>
      </c>
      <c r="P1866" s="2" t="s">
        <v>3333</v>
      </c>
      <c r="Q1866" s="2" t="s">
        <v>6385</v>
      </c>
      <c r="R1866" s="2" t="s">
        <v>3335</v>
      </c>
      <c r="S1866" s="2" t="s">
        <v>6483</v>
      </c>
      <c r="T1866" s="2" t="s">
        <v>6387</v>
      </c>
      <c r="U1866" s="2" t="s">
        <v>1636</v>
      </c>
      <c r="V1866" s="2" t="s">
        <v>1636</v>
      </c>
      <c r="W1866" s="2" t="s">
        <v>6388</v>
      </c>
      <c r="X1866" s="2" t="s">
        <v>6484</v>
      </c>
      <c r="Y1866" s="2" t="s">
        <v>6390</v>
      </c>
    </row>
    <row r="1867">
      <c r="A1867" s="1" t="b">
        <v>0</v>
      </c>
      <c r="B1867" s="1"/>
      <c r="C1867" s="1"/>
      <c r="D1867" s="1"/>
      <c r="E1867" s="1"/>
      <c r="F1867" s="1"/>
      <c r="G1867" s="2" t="s">
        <v>3327</v>
      </c>
      <c r="H1867" s="2"/>
      <c r="I1867" s="4" t="s">
        <v>6485</v>
      </c>
      <c r="J1867" s="2" t="s">
        <v>6486</v>
      </c>
      <c r="K1867" s="5">
        <v>2.0</v>
      </c>
      <c r="L1867" s="2" t="s">
        <v>3330</v>
      </c>
      <c r="M1867" s="6" t="b">
        <v>1</v>
      </c>
      <c r="N1867" s="2" t="s">
        <v>6384</v>
      </c>
      <c r="O1867" s="2" t="s">
        <v>3332</v>
      </c>
      <c r="P1867" s="2" t="s">
        <v>3333</v>
      </c>
      <c r="Q1867" s="2" t="s">
        <v>6385</v>
      </c>
      <c r="R1867" s="2" t="s">
        <v>3335</v>
      </c>
      <c r="S1867" s="2" t="s">
        <v>6487</v>
      </c>
      <c r="T1867" s="2" t="s">
        <v>6387</v>
      </c>
      <c r="U1867" s="2" t="s">
        <v>1636</v>
      </c>
      <c r="V1867" s="2" t="s">
        <v>1636</v>
      </c>
      <c r="W1867" s="2" t="s">
        <v>6388</v>
      </c>
      <c r="X1867" s="2" t="s">
        <v>6488</v>
      </c>
      <c r="Y1867" s="2" t="s">
        <v>6390</v>
      </c>
    </row>
    <row r="1868">
      <c r="A1868" s="1" t="b">
        <v>0</v>
      </c>
      <c r="B1868" s="1"/>
      <c r="C1868" s="1"/>
      <c r="D1868" s="1"/>
      <c r="E1868" s="1"/>
      <c r="F1868" s="1"/>
      <c r="G1868" s="2" t="s">
        <v>3327</v>
      </c>
      <c r="H1868" s="2"/>
      <c r="I1868" s="4" t="s">
        <v>6489</v>
      </c>
      <c r="J1868" s="2" t="s">
        <v>6490</v>
      </c>
      <c r="K1868" s="5">
        <v>2.0</v>
      </c>
      <c r="L1868" s="2" t="s">
        <v>3330</v>
      </c>
      <c r="M1868" s="6" t="b">
        <v>1</v>
      </c>
      <c r="N1868" s="2" t="s">
        <v>6384</v>
      </c>
      <c r="O1868" s="2" t="s">
        <v>3332</v>
      </c>
      <c r="P1868" s="2" t="s">
        <v>3333</v>
      </c>
      <c r="Q1868" s="2" t="s">
        <v>6385</v>
      </c>
      <c r="R1868" s="2" t="s">
        <v>3335</v>
      </c>
      <c r="S1868" s="2" t="s">
        <v>6491</v>
      </c>
      <c r="T1868" s="2" t="s">
        <v>6387</v>
      </c>
      <c r="U1868" s="2" t="s">
        <v>1636</v>
      </c>
      <c r="V1868" s="2" t="s">
        <v>1636</v>
      </c>
      <c r="W1868" s="2" t="s">
        <v>6388</v>
      </c>
      <c r="X1868" s="2" t="s">
        <v>6492</v>
      </c>
      <c r="Y1868" s="2" t="s">
        <v>6390</v>
      </c>
    </row>
    <row r="1869">
      <c r="A1869" s="1" t="b">
        <v>0</v>
      </c>
      <c r="B1869" s="1"/>
      <c r="C1869" s="1"/>
      <c r="D1869" s="1"/>
      <c r="E1869" s="1"/>
      <c r="F1869" s="1"/>
      <c r="G1869" s="2" t="s">
        <v>3327</v>
      </c>
      <c r="H1869" s="2"/>
      <c r="I1869" s="4" t="s">
        <v>6493</v>
      </c>
      <c r="J1869" s="2" t="s">
        <v>6494</v>
      </c>
      <c r="K1869" s="5">
        <v>2.0</v>
      </c>
      <c r="L1869" s="2" t="s">
        <v>3330</v>
      </c>
      <c r="M1869" s="6" t="b">
        <v>1</v>
      </c>
      <c r="N1869" s="2" t="s">
        <v>6384</v>
      </c>
      <c r="O1869" s="2" t="s">
        <v>3332</v>
      </c>
      <c r="P1869" s="2" t="s">
        <v>3333</v>
      </c>
      <c r="Q1869" s="2" t="s">
        <v>6385</v>
      </c>
      <c r="R1869" s="2" t="s">
        <v>3335</v>
      </c>
      <c r="S1869" s="2" t="s">
        <v>6495</v>
      </c>
      <c r="T1869" s="2" t="s">
        <v>6387</v>
      </c>
      <c r="U1869" s="2" t="s">
        <v>1636</v>
      </c>
      <c r="V1869" s="2" t="s">
        <v>1636</v>
      </c>
      <c r="W1869" s="2" t="s">
        <v>6388</v>
      </c>
      <c r="X1869" s="2" t="s">
        <v>6496</v>
      </c>
      <c r="Y1869" s="2" t="s">
        <v>6390</v>
      </c>
    </row>
    <row r="1870">
      <c r="A1870" s="1" t="b">
        <v>0</v>
      </c>
      <c r="B1870" s="1"/>
      <c r="C1870" s="1"/>
      <c r="D1870" s="1"/>
      <c r="E1870" s="1"/>
      <c r="F1870" s="1"/>
      <c r="G1870" s="2" t="s">
        <v>3327</v>
      </c>
      <c r="H1870" s="2"/>
      <c r="I1870" s="4" t="s">
        <v>6497</v>
      </c>
      <c r="J1870" s="2" t="s">
        <v>6498</v>
      </c>
      <c r="K1870" s="5">
        <v>2.0</v>
      </c>
      <c r="L1870" s="2" t="s">
        <v>3330</v>
      </c>
      <c r="M1870" s="6" t="b">
        <v>1</v>
      </c>
      <c r="N1870" s="2" t="s">
        <v>6384</v>
      </c>
      <c r="O1870" s="2" t="s">
        <v>3332</v>
      </c>
      <c r="P1870" s="2" t="s">
        <v>3333</v>
      </c>
      <c r="Q1870" s="2" t="s">
        <v>6385</v>
      </c>
      <c r="R1870" s="2" t="s">
        <v>3335</v>
      </c>
      <c r="S1870" s="2" t="s">
        <v>6499</v>
      </c>
      <c r="T1870" s="2" t="s">
        <v>6387</v>
      </c>
      <c r="U1870" s="2" t="s">
        <v>1636</v>
      </c>
      <c r="V1870" s="2" t="s">
        <v>1636</v>
      </c>
      <c r="W1870" s="2" t="s">
        <v>6388</v>
      </c>
      <c r="X1870" s="2" t="s">
        <v>6500</v>
      </c>
      <c r="Y1870" s="2" t="s">
        <v>6390</v>
      </c>
    </row>
    <row r="1871">
      <c r="A1871" s="1" t="b">
        <v>0</v>
      </c>
      <c r="B1871" s="1"/>
      <c r="C1871" s="1"/>
      <c r="D1871" s="1"/>
      <c r="E1871" s="1"/>
      <c r="F1871" s="1"/>
      <c r="G1871" s="2" t="s">
        <v>3327</v>
      </c>
      <c r="H1871" s="2"/>
      <c r="I1871" s="4" t="s">
        <v>6501</v>
      </c>
      <c r="J1871" s="2" t="s">
        <v>6502</v>
      </c>
      <c r="K1871" s="5">
        <v>2.0</v>
      </c>
      <c r="L1871" s="2" t="s">
        <v>3330</v>
      </c>
      <c r="M1871" s="6" t="b">
        <v>1</v>
      </c>
      <c r="N1871" s="2" t="s">
        <v>6384</v>
      </c>
      <c r="O1871" s="2" t="s">
        <v>3332</v>
      </c>
      <c r="P1871" s="2" t="s">
        <v>3333</v>
      </c>
      <c r="Q1871" s="2" t="s">
        <v>6385</v>
      </c>
      <c r="R1871" s="2" t="s">
        <v>3335</v>
      </c>
      <c r="S1871" s="2" t="s">
        <v>6503</v>
      </c>
      <c r="T1871" s="2" t="s">
        <v>6387</v>
      </c>
      <c r="U1871" s="2" t="s">
        <v>1636</v>
      </c>
      <c r="V1871" s="2" t="s">
        <v>1636</v>
      </c>
      <c r="W1871" s="2" t="s">
        <v>6388</v>
      </c>
      <c r="X1871" s="2" t="s">
        <v>6504</v>
      </c>
      <c r="Y1871" s="2" t="s">
        <v>6390</v>
      </c>
    </row>
    <row r="1872">
      <c r="A1872" s="1" t="b">
        <v>0</v>
      </c>
      <c r="B1872" s="1"/>
      <c r="C1872" s="1"/>
      <c r="D1872" s="1"/>
      <c r="E1872" s="1"/>
      <c r="F1872" s="1"/>
      <c r="G1872" s="2" t="s">
        <v>3327</v>
      </c>
      <c r="H1872" s="2"/>
      <c r="I1872" s="4" t="s">
        <v>6505</v>
      </c>
      <c r="J1872" s="2" t="s">
        <v>6506</v>
      </c>
      <c r="K1872" s="5">
        <v>2.0</v>
      </c>
      <c r="L1872" s="2" t="s">
        <v>3330</v>
      </c>
      <c r="M1872" s="6" t="b">
        <v>1</v>
      </c>
      <c r="N1872" s="2" t="s">
        <v>6384</v>
      </c>
      <c r="O1872" s="2" t="s">
        <v>3332</v>
      </c>
      <c r="P1872" s="2" t="s">
        <v>3333</v>
      </c>
      <c r="Q1872" s="2" t="s">
        <v>6385</v>
      </c>
      <c r="R1872" s="2" t="s">
        <v>3335</v>
      </c>
      <c r="S1872" s="2" t="s">
        <v>6507</v>
      </c>
      <c r="T1872" s="2" t="s">
        <v>6387</v>
      </c>
      <c r="U1872" s="2" t="s">
        <v>1636</v>
      </c>
      <c r="V1872" s="2" t="s">
        <v>1636</v>
      </c>
      <c r="W1872" s="2" t="s">
        <v>6388</v>
      </c>
      <c r="X1872" s="2" t="s">
        <v>6508</v>
      </c>
      <c r="Y1872" s="2" t="s">
        <v>6390</v>
      </c>
    </row>
    <row r="1873">
      <c r="A1873" s="1" t="b">
        <v>0</v>
      </c>
      <c r="B1873" s="1"/>
      <c r="C1873" s="1"/>
      <c r="D1873" s="1"/>
      <c r="E1873" s="1"/>
      <c r="F1873" s="1"/>
      <c r="G1873" s="2" t="s">
        <v>3327</v>
      </c>
      <c r="H1873" s="2"/>
      <c r="I1873" s="4" t="s">
        <v>6509</v>
      </c>
      <c r="J1873" s="2" t="s">
        <v>6510</v>
      </c>
      <c r="K1873" s="5">
        <v>2.0</v>
      </c>
      <c r="L1873" s="2" t="s">
        <v>3330</v>
      </c>
      <c r="M1873" s="6" t="b">
        <v>1</v>
      </c>
      <c r="N1873" s="2" t="s">
        <v>6384</v>
      </c>
      <c r="O1873" s="2" t="s">
        <v>3332</v>
      </c>
      <c r="P1873" s="2" t="s">
        <v>3333</v>
      </c>
      <c r="Q1873" s="2" t="s">
        <v>6385</v>
      </c>
      <c r="R1873" s="2" t="s">
        <v>3335</v>
      </c>
      <c r="S1873" s="2" t="s">
        <v>6511</v>
      </c>
      <c r="T1873" s="2" t="s">
        <v>6387</v>
      </c>
      <c r="U1873" s="2" t="s">
        <v>1636</v>
      </c>
      <c r="V1873" s="2" t="s">
        <v>1636</v>
      </c>
      <c r="W1873" s="2" t="s">
        <v>6388</v>
      </c>
      <c r="X1873" s="2" t="s">
        <v>6512</v>
      </c>
      <c r="Y1873" s="2" t="s">
        <v>6390</v>
      </c>
    </row>
    <row r="1874">
      <c r="A1874" s="1" t="b">
        <v>0</v>
      </c>
      <c r="B1874" s="1"/>
      <c r="C1874" s="1"/>
      <c r="D1874" s="1"/>
      <c r="E1874" s="1"/>
      <c r="F1874" s="1"/>
      <c r="G1874" s="2" t="s">
        <v>3327</v>
      </c>
      <c r="H1874" s="2"/>
      <c r="I1874" s="4" t="s">
        <v>6513</v>
      </c>
      <c r="J1874" s="2" t="s">
        <v>6514</v>
      </c>
      <c r="K1874" s="5">
        <v>2.0</v>
      </c>
      <c r="L1874" s="2" t="s">
        <v>3330</v>
      </c>
      <c r="M1874" s="6" t="b">
        <v>1</v>
      </c>
      <c r="N1874" s="2" t="s">
        <v>6384</v>
      </c>
      <c r="O1874" s="2" t="s">
        <v>3332</v>
      </c>
      <c r="P1874" s="2" t="s">
        <v>3333</v>
      </c>
      <c r="Q1874" s="2" t="s">
        <v>6385</v>
      </c>
      <c r="R1874" s="2" t="s">
        <v>3335</v>
      </c>
      <c r="S1874" s="2" t="s">
        <v>6515</v>
      </c>
      <c r="T1874" s="2" t="s">
        <v>6387</v>
      </c>
      <c r="U1874" s="2" t="s">
        <v>1636</v>
      </c>
      <c r="V1874" s="2" t="s">
        <v>1636</v>
      </c>
      <c r="W1874" s="2" t="s">
        <v>6388</v>
      </c>
      <c r="X1874" s="2" t="s">
        <v>6516</v>
      </c>
      <c r="Y1874" s="2" t="s">
        <v>6390</v>
      </c>
    </row>
    <row r="1875">
      <c r="A1875" s="1" t="b">
        <v>0</v>
      </c>
      <c r="B1875" s="1"/>
      <c r="C1875" s="1"/>
      <c r="D1875" s="1"/>
      <c r="E1875" s="1"/>
      <c r="F1875" s="1"/>
      <c r="G1875" s="2" t="s">
        <v>3327</v>
      </c>
      <c r="H1875" s="2"/>
      <c r="I1875" s="4" t="s">
        <v>6517</v>
      </c>
      <c r="J1875" s="2" t="s">
        <v>6518</v>
      </c>
      <c r="K1875" s="5">
        <v>2.0</v>
      </c>
      <c r="L1875" s="2" t="s">
        <v>3330</v>
      </c>
      <c r="M1875" s="6" t="b">
        <v>1</v>
      </c>
      <c r="N1875" s="2" t="s">
        <v>6384</v>
      </c>
      <c r="O1875" s="2" t="s">
        <v>3332</v>
      </c>
      <c r="P1875" s="2" t="s">
        <v>3333</v>
      </c>
      <c r="Q1875" s="2" t="s">
        <v>6385</v>
      </c>
      <c r="R1875" s="2" t="s">
        <v>3335</v>
      </c>
      <c r="S1875" s="2" t="s">
        <v>6519</v>
      </c>
      <c r="T1875" s="2" t="s">
        <v>6387</v>
      </c>
      <c r="U1875" s="2" t="s">
        <v>1636</v>
      </c>
      <c r="V1875" s="2" t="s">
        <v>1636</v>
      </c>
      <c r="W1875" s="2" t="s">
        <v>6388</v>
      </c>
      <c r="X1875" s="2" t="s">
        <v>6520</v>
      </c>
      <c r="Y1875" s="2" t="s">
        <v>6390</v>
      </c>
    </row>
    <row r="1876">
      <c r="A1876" s="1" t="b">
        <v>0</v>
      </c>
      <c r="B1876" s="1"/>
      <c r="C1876" s="1"/>
      <c r="D1876" s="1"/>
      <c r="E1876" s="1"/>
      <c r="F1876" s="1"/>
      <c r="G1876" s="2" t="s">
        <v>3327</v>
      </c>
      <c r="H1876" s="2"/>
      <c r="I1876" s="4" t="s">
        <v>6521</v>
      </c>
      <c r="J1876" s="2" t="s">
        <v>6522</v>
      </c>
      <c r="K1876" s="5">
        <v>2.0</v>
      </c>
      <c r="L1876" s="2" t="s">
        <v>3330</v>
      </c>
      <c r="M1876" s="6" t="b">
        <v>1</v>
      </c>
      <c r="N1876" s="2" t="s">
        <v>6384</v>
      </c>
      <c r="O1876" s="2" t="s">
        <v>3332</v>
      </c>
      <c r="P1876" s="2" t="s">
        <v>3333</v>
      </c>
      <c r="Q1876" s="2" t="s">
        <v>6385</v>
      </c>
      <c r="R1876" s="2" t="s">
        <v>3335</v>
      </c>
      <c r="S1876" s="2" t="s">
        <v>6523</v>
      </c>
      <c r="T1876" s="2" t="s">
        <v>6387</v>
      </c>
      <c r="U1876" s="2" t="s">
        <v>1636</v>
      </c>
      <c r="V1876" s="2" t="s">
        <v>1636</v>
      </c>
      <c r="W1876" s="2" t="s">
        <v>6388</v>
      </c>
      <c r="X1876" s="2" t="s">
        <v>6524</v>
      </c>
      <c r="Y1876" s="2" t="s">
        <v>6390</v>
      </c>
    </row>
    <row r="1877">
      <c r="A1877" s="1" t="b">
        <v>0</v>
      </c>
      <c r="B1877" s="1"/>
      <c r="C1877" s="1"/>
      <c r="D1877" s="1"/>
      <c r="E1877" s="1"/>
      <c r="F1877" s="1"/>
      <c r="G1877" s="2" t="s">
        <v>3327</v>
      </c>
      <c r="H1877" s="2"/>
      <c r="I1877" s="4" t="s">
        <v>6525</v>
      </c>
      <c r="J1877" s="2" t="s">
        <v>6526</v>
      </c>
      <c r="K1877" s="5">
        <v>2.0</v>
      </c>
      <c r="L1877" s="2" t="s">
        <v>3330</v>
      </c>
      <c r="M1877" s="6" t="b">
        <v>1</v>
      </c>
      <c r="N1877" s="2" t="s">
        <v>6384</v>
      </c>
      <c r="O1877" s="2" t="s">
        <v>3332</v>
      </c>
      <c r="P1877" s="2" t="s">
        <v>3333</v>
      </c>
      <c r="Q1877" s="2" t="s">
        <v>6385</v>
      </c>
      <c r="R1877" s="2" t="s">
        <v>3335</v>
      </c>
      <c r="S1877" s="2" t="s">
        <v>6527</v>
      </c>
      <c r="T1877" s="2" t="s">
        <v>6387</v>
      </c>
      <c r="U1877" s="2" t="s">
        <v>1636</v>
      </c>
      <c r="V1877" s="2" t="s">
        <v>1636</v>
      </c>
      <c r="W1877" s="2" t="s">
        <v>6388</v>
      </c>
      <c r="X1877" s="2" t="s">
        <v>6528</v>
      </c>
      <c r="Y1877" s="2" t="s">
        <v>6390</v>
      </c>
    </row>
    <row r="1878">
      <c r="A1878" s="1" t="b">
        <v>0</v>
      </c>
      <c r="B1878" s="1"/>
      <c r="C1878" s="1"/>
      <c r="D1878" s="1"/>
      <c r="E1878" s="1"/>
      <c r="F1878" s="1"/>
      <c r="G1878" s="2" t="s">
        <v>3327</v>
      </c>
      <c r="H1878" s="2"/>
      <c r="I1878" s="4" t="s">
        <v>6529</v>
      </c>
      <c r="J1878" s="2" t="s">
        <v>6530</v>
      </c>
      <c r="K1878" s="5">
        <v>2.0</v>
      </c>
      <c r="L1878" s="2" t="s">
        <v>3330</v>
      </c>
      <c r="M1878" s="6" t="b">
        <v>1</v>
      </c>
      <c r="N1878" s="2" t="s">
        <v>6384</v>
      </c>
      <c r="O1878" s="2" t="s">
        <v>3332</v>
      </c>
      <c r="P1878" s="2" t="s">
        <v>3333</v>
      </c>
      <c r="Q1878" s="2" t="s">
        <v>6385</v>
      </c>
      <c r="R1878" s="2" t="s">
        <v>3335</v>
      </c>
      <c r="S1878" s="2" t="s">
        <v>6531</v>
      </c>
      <c r="T1878" s="2" t="s">
        <v>6387</v>
      </c>
      <c r="U1878" s="2" t="s">
        <v>1636</v>
      </c>
      <c r="V1878" s="2" t="s">
        <v>1636</v>
      </c>
      <c r="W1878" s="2" t="s">
        <v>6388</v>
      </c>
      <c r="X1878" s="2" t="s">
        <v>6532</v>
      </c>
      <c r="Y1878" s="2" t="s">
        <v>6390</v>
      </c>
    </row>
    <row r="1879">
      <c r="A1879" s="1" t="b">
        <v>0</v>
      </c>
      <c r="B1879" s="1"/>
      <c r="C1879" s="1"/>
      <c r="D1879" s="1"/>
      <c r="E1879" s="1"/>
      <c r="F1879" s="1"/>
      <c r="G1879" s="2" t="s">
        <v>3327</v>
      </c>
      <c r="H1879" s="2"/>
      <c r="I1879" s="4" t="s">
        <v>6533</v>
      </c>
      <c r="J1879" s="2" t="s">
        <v>6534</v>
      </c>
      <c r="K1879" s="5">
        <v>2.0</v>
      </c>
      <c r="L1879" s="2" t="s">
        <v>3330</v>
      </c>
      <c r="M1879" s="6" t="b">
        <v>1</v>
      </c>
      <c r="N1879" s="2" t="s">
        <v>6384</v>
      </c>
      <c r="O1879" s="2" t="s">
        <v>3332</v>
      </c>
      <c r="P1879" s="2" t="s">
        <v>3333</v>
      </c>
      <c r="Q1879" s="2" t="s">
        <v>6385</v>
      </c>
      <c r="R1879" s="2" t="s">
        <v>3335</v>
      </c>
      <c r="S1879" s="2" t="s">
        <v>6535</v>
      </c>
      <c r="T1879" s="2" t="s">
        <v>6387</v>
      </c>
      <c r="U1879" s="2" t="s">
        <v>1636</v>
      </c>
      <c r="V1879" s="2" t="s">
        <v>1636</v>
      </c>
      <c r="W1879" s="2" t="s">
        <v>6388</v>
      </c>
      <c r="X1879" s="2" t="s">
        <v>6536</v>
      </c>
      <c r="Y1879" s="2" t="s">
        <v>6390</v>
      </c>
    </row>
    <row r="1880">
      <c r="A1880" s="1" t="b">
        <v>0</v>
      </c>
      <c r="B1880" s="1"/>
      <c r="C1880" s="1"/>
      <c r="D1880" s="1"/>
      <c r="E1880" s="1"/>
      <c r="F1880" s="1"/>
      <c r="G1880" s="2" t="s">
        <v>3327</v>
      </c>
      <c r="H1880" s="2"/>
      <c r="I1880" s="4" t="s">
        <v>6537</v>
      </c>
      <c r="J1880" s="2" t="s">
        <v>6538</v>
      </c>
      <c r="K1880" s="5">
        <v>2.0</v>
      </c>
      <c r="L1880" s="2" t="s">
        <v>3330</v>
      </c>
      <c r="M1880" s="6" t="b">
        <v>1</v>
      </c>
      <c r="N1880" s="2" t="s">
        <v>6384</v>
      </c>
      <c r="O1880" s="2" t="s">
        <v>3332</v>
      </c>
      <c r="P1880" s="2" t="s">
        <v>3333</v>
      </c>
      <c r="Q1880" s="2" t="s">
        <v>6385</v>
      </c>
      <c r="R1880" s="2" t="s">
        <v>3335</v>
      </c>
      <c r="S1880" s="2" t="s">
        <v>6539</v>
      </c>
      <c r="T1880" s="2" t="s">
        <v>6387</v>
      </c>
      <c r="U1880" s="2" t="s">
        <v>1636</v>
      </c>
      <c r="V1880" s="2" t="s">
        <v>1636</v>
      </c>
      <c r="W1880" s="2" t="s">
        <v>6388</v>
      </c>
      <c r="X1880" s="2" t="s">
        <v>6540</v>
      </c>
      <c r="Y1880" s="2" t="s">
        <v>6390</v>
      </c>
    </row>
    <row r="1881">
      <c r="A1881" s="1" t="b">
        <v>0</v>
      </c>
      <c r="B1881" s="1"/>
      <c r="C1881" s="1"/>
      <c r="D1881" s="1"/>
      <c r="E1881" s="1"/>
      <c r="F1881" s="1"/>
      <c r="G1881" s="2" t="s">
        <v>3327</v>
      </c>
      <c r="H1881" s="2"/>
      <c r="I1881" s="4" t="s">
        <v>6541</v>
      </c>
      <c r="J1881" s="2" t="s">
        <v>6542</v>
      </c>
      <c r="K1881" s="5">
        <v>2.0</v>
      </c>
      <c r="L1881" s="2" t="s">
        <v>3330</v>
      </c>
      <c r="M1881" s="6" t="b">
        <v>1</v>
      </c>
      <c r="N1881" s="2" t="s">
        <v>6384</v>
      </c>
      <c r="O1881" s="2" t="s">
        <v>3332</v>
      </c>
      <c r="P1881" s="2" t="s">
        <v>3333</v>
      </c>
      <c r="Q1881" s="2" t="s">
        <v>6385</v>
      </c>
      <c r="R1881" s="2" t="s">
        <v>3335</v>
      </c>
      <c r="S1881" s="2" t="s">
        <v>6543</v>
      </c>
      <c r="T1881" s="2" t="s">
        <v>6387</v>
      </c>
      <c r="U1881" s="2" t="s">
        <v>1636</v>
      </c>
      <c r="V1881" s="2" t="s">
        <v>1636</v>
      </c>
      <c r="W1881" s="2" t="s">
        <v>6388</v>
      </c>
      <c r="X1881" s="2" t="s">
        <v>6544</v>
      </c>
      <c r="Y1881" s="2" t="s">
        <v>6390</v>
      </c>
    </row>
    <row r="1882">
      <c r="A1882" s="1" t="b">
        <v>0</v>
      </c>
      <c r="B1882" s="1"/>
      <c r="C1882" s="1"/>
      <c r="D1882" s="1"/>
      <c r="E1882" s="1"/>
      <c r="F1882" s="1"/>
      <c r="G1882" s="2" t="s">
        <v>3327</v>
      </c>
      <c r="H1882" s="2"/>
      <c r="I1882" s="4" t="s">
        <v>6545</v>
      </c>
      <c r="J1882" s="2" t="s">
        <v>6546</v>
      </c>
      <c r="K1882" s="5">
        <v>2.0</v>
      </c>
      <c r="L1882" s="2" t="s">
        <v>3330</v>
      </c>
      <c r="M1882" s="6" t="b">
        <v>1</v>
      </c>
      <c r="N1882" s="2" t="s">
        <v>6384</v>
      </c>
      <c r="O1882" s="2" t="s">
        <v>3332</v>
      </c>
      <c r="P1882" s="2" t="s">
        <v>3333</v>
      </c>
      <c r="Q1882" s="2" t="s">
        <v>6385</v>
      </c>
      <c r="R1882" s="2" t="s">
        <v>3335</v>
      </c>
      <c r="S1882" s="2" t="s">
        <v>6547</v>
      </c>
      <c r="T1882" s="2" t="s">
        <v>6387</v>
      </c>
      <c r="U1882" s="2" t="s">
        <v>1636</v>
      </c>
      <c r="V1882" s="2" t="s">
        <v>1636</v>
      </c>
      <c r="W1882" s="2" t="s">
        <v>6388</v>
      </c>
      <c r="X1882" s="2" t="s">
        <v>6548</v>
      </c>
      <c r="Y1882" s="2" t="s">
        <v>6390</v>
      </c>
    </row>
    <row r="1883">
      <c r="A1883" s="1" t="b">
        <v>0</v>
      </c>
      <c r="B1883" s="1"/>
      <c r="C1883" s="1"/>
      <c r="D1883" s="1"/>
      <c r="E1883" s="1"/>
      <c r="F1883" s="1"/>
      <c r="G1883" s="2" t="s">
        <v>3327</v>
      </c>
      <c r="H1883" s="2"/>
      <c r="I1883" s="4" t="s">
        <v>6549</v>
      </c>
      <c r="J1883" s="2" t="s">
        <v>6550</v>
      </c>
      <c r="K1883" s="5">
        <v>2.0</v>
      </c>
      <c r="L1883" s="2" t="s">
        <v>3330</v>
      </c>
      <c r="M1883" s="6" t="b">
        <v>1</v>
      </c>
      <c r="N1883" s="2" t="s">
        <v>6384</v>
      </c>
      <c r="O1883" s="2" t="s">
        <v>3332</v>
      </c>
      <c r="P1883" s="2" t="s">
        <v>3333</v>
      </c>
      <c r="Q1883" s="2" t="s">
        <v>6385</v>
      </c>
      <c r="R1883" s="2" t="s">
        <v>3335</v>
      </c>
      <c r="S1883" s="2" t="s">
        <v>6551</v>
      </c>
      <c r="T1883" s="2" t="s">
        <v>6387</v>
      </c>
      <c r="U1883" s="2" t="s">
        <v>1636</v>
      </c>
      <c r="V1883" s="2" t="s">
        <v>1636</v>
      </c>
      <c r="W1883" s="2" t="s">
        <v>6388</v>
      </c>
      <c r="X1883" s="2" t="s">
        <v>6552</v>
      </c>
      <c r="Y1883" s="2" t="s">
        <v>6390</v>
      </c>
    </row>
    <row r="1884">
      <c r="A1884" s="1" t="b">
        <v>0</v>
      </c>
      <c r="B1884" s="1"/>
      <c r="C1884" s="1"/>
      <c r="D1884" s="1"/>
      <c r="E1884" s="1"/>
      <c r="F1884" s="1"/>
      <c r="G1884" s="2" t="s">
        <v>3327</v>
      </c>
      <c r="H1884" s="2"/>
      <c r="I1884" s="4" t="s">
        <v>6553</v>
      </c>
      <c r="J1884" s="2" t="s">
        <v>6554</v>
      </c>
      <c r="K1884" s="5">
        <v>2.0</v>
      </c>
      <c r="L1884" s="2" t="s">
        <v>3330</v>
      </c>
      <c r="M1884" s="6" t="b">
        <v>1</v>
      </c>
      <c r="N1884" s="2" t="s">
        <v>6384</v>
      </c>
      <c r="O1884" s="2" t="s">
        <v>3332</v>
      </c>
      <c r="P1884" s="2" t="s">
        <v>3333</v>
      </c>
      <c r="Q1884" s="2" t="s">
        <v>6385</v>
      </c>
      <c r="R1884" s="2" t="s">
        <v>3335</v>
      </c>
      <c r="S1884" s="2" t="s">
        <v>6555</v>
      </c>
      <c r="T1884" s="2" t="s">
        <v>6387</v>
      </c>
      <c r="U1884" s="2" t="s">
        <v>1636</v>
      </c>
      <c r="V1884" s="2" t="s">
        <v>1636</v>
      </c>
      <c r="W1884" s="2" t="s">
        <v>6388</v>
      </c>
      <c r="X1884" s="2" t="s">
        <v>6556</v>
      </c>
      <c r="Y1884" s="2" t="s">
        <v>6390</v>
      </c>
    </row>
    <row r="1885">
      <c r="A1885" s="1" t="b">
        <v>0</v>
      </c>
      <c r="B1885" s="1"/>
      <c r="C1885" s="1"/>
      <c r="D1885" s="1"/>
      <c r="E1885" s="1"/>
      <c r="F1885" s="1"/>
      <c r="G1885" s="2" t="s">
        <v>3327</v>
      </c>
      <c r="H1885" s="2"/>
      <c r="I1885" s="4" t="s">
        <v>6557</v>
      </c>
      <c r="J1885" s="2" t="s">
        <v>6558</v>
      </c>
      <c r="K1885" s="5">
        <v>2.0</v>
      </c>
      <c r="L1885" s="2" t="s">
        <v>3330</v>
      </c>
      <c r="M1885" s="6" t="b">
        <v>1</v>
      </c>
      <c r="N1885" s="2" t="s">
        <v>6384</v>
      </c>
      <c r="O1885" s="2" t="s">
        <v>3332</v>
      </c>
      <c r="P1885" s="2" t="s">
        <v>3333</v>
      </c>
      <c r="Q1885" s="2" t="s">
        <v>6385</v>
      </c>
      <c r="R1885" s="2" t="s">
        <v>3335</v>
      </c>
      <c r="S1885" s="2" t="s">
        <v>6559</v>
      </c>
      <c r="T1885" s="2" t="s">
        <v>6387</v>
      </c>
      <c r="U1885" s="2" t="s">
        <v>1636</v>
      </c>
      <c r="V1885" s="2" t="s">
        <v>1636</v>
      </c>
      <c r="W1885" s="2" t="s">
        <v>6388</v>
      </c>
      <c r="X1885" s="2" t="s">
        <v>6560</v>
      </c>
      <c r="Y1885" s="2" t="s">
        <v>6390</v>
      </c>
    </row>
    <row r="1886">
      <c r="A1886" s="1" t="b">
        <v>0</v>
      </c>
      <c r="B1886" s="1"/>
      <c r="C1886" s="1"/>
      <c r="D1886" s="1"/>
      <c r="E1886" s="1"/>
      <c r="F1886" s="1"/>
      <c r="G1886" s="2" t="s">
        <v>3327</v>
      </c>
      <c r="H1886" s="2"/>
      <c r="I1886" s="4" t="s">
        <v>6561</v>
      </c>
      <c r="J1886" s="2" t="s">
        <v>6562</v>
      </c>
      <c r="K1886" s="5">
        <v>2.0</v>
      </c>
      <c r="L1886" s="2" t="s">
        <v>3330</v>
      </c>
      <c r="M1886" s="6" t="b">
        <v>1</v>
      </c>
      <c r="N1886" s="2" t="s">
        <v>6384</v>
      </c>
      <c r="O1886" s="2" t="s">
        <v>3332</v>
      </c>
      <c r="P1886" s="2" t="s">
        <v>3333</v>
      </c>
      <c r="Q1886" s="2" t="s">
        <v>6385</v>
      </c>
      <c r="R1886" s="2" t="s">
        <v>3335</v>
      </c>
      <c r="S1886" s="2" t="s">
        <v>6563</v>
      </c>
      <c r="T1886" s="2" t="s">
        <v>6387</v>
      </c>
      <c r="U1886" s="2" t="s">
        <v>1636</v>
      </c>
      <c r="V1886" s="2" t="s">
        <v>1636</v>
      </c>
      <c r="W1886" s="2" t="s">
        <v>6388</v>
      </c>
      <c r="X1886" s="2" t="s">
        <v>6564</v>
      </c>
      <c r="Y1886" s="2" t="s">
        <v>6390</v>
      </c>
    </row>
    <row r="1887">
      <c r="A1887" s="1" t="b">
        <v>0</v>
      </c>
      <c r="B1887" s="1"/>
      <c r="C1887" s="1"/>
      <c r="D1887" s="1"/>
      <c r="E1887" s="1"/>
      <c r="F1887" s="1"/>
      <c r="G1887" s="2" t="s">
        <v>3327</v>
      </c>
      <c r="H1887" s="2"/>
      <c r="I1887" s="4" t="s">
        <v>6565</v>
      </c>
      <c r="J1887" s="2" t="s">
        <v>6566</v>
      </c>
      <c r="K1887" s="5">
        <v>2.0</v>
      </c>
      <c r="L1887" s="2" t="s">
        <v>3330</v>
      </c>
      <c r="M1887" s="6" t="b">
        <v>1</v>
      </c>
      <c r="N1887" s="2" t="s">
        <v>6384</v>
      </c>
      <c r="O1887" s="2" t="s">
        <v>3332</v>
      </c>
      <c r="P1887" s="2" t="s">
        <v>3333</v>
      </c>
      <c r="Q1887" s="2" t="s">
        <v>6385</v>
      </c>
      <c r="R1887" s="2" t="s">
        <v>3335</v>
      </c>
      <c r="S1887" s="2" t="s">
        <v>6567</v>
      </c>
      <c r="T1887" s="2" t="s">
        <v>6387</v>
      </c>
      <c r="U1887" s="2" t="s">
        <v>1636</v>
      </c>
      <c r="V1887" s="2" t="s">
        <v>1636</v>
      </c>
      <c r="W1887" s="2" t="s">
        <v>6388</v>
      </c>
      <c r="X1887" s="2" t="s">
        <v>6568</v>
      </c>
      <c r="Y1887" s="2" t="s">
        <v>6390</v>
      </c>
    </row>
    <row r="1888">
      <c r="A1888" s="1" t="b">
        <v>0</v>
      </c>
      <c r="B1888" s="1"/>
      <c r="C1888" s="1"/>
      <c r="D1888" s="1"/>
      <c r="E1888" s="1"/>
      <c r="F1888" s="1"/>
      <c r="G1888" s="2" t="s">
        <v>3327</v>
      </c>
      <c r="H1888" s="2"/>
      <c r="I1888" s="4" t="s">
        <v>6569</v>
      </c>
      <c r="J1888" s="2" t="s">
        <v>6570</v>
      </c>
      <c r="K1888" s="5">
        <v>2.0</v>
      </c>
      <c r="L1888" s="2" t="s">
        <v>3330</v>
      </c>
      <c r="M1888" s="6" t="b">
        <v>1</v>
      </c>
      <c r="N1888" s="2" t="s">
        <v>6384</v>
      </c>
      <c r="O1888" s="2" t="s">
        <v>3332</v>
      </c>
      <c r="P1888" s="2" t="s">
        <v>3333</v>
      </c>
      <c r="Q1888" s="2" t="s">
        <v>6385</v>
      </c>
      <c r="R1888" s="2" t="s">
        <v>3335</v>
      </c>
      <c r="S1888" s="2" t="s">
        <v>6571</v>
      </c>
      <c r="T1888" s="2" t="s">
        <v>6387</v>
      </c>
      <c r="U1888" s="2" t="s">
        <v>1636</v>
      </c>
      <c r="V1888" s="2" t="s">
        <v>1636</v>
      </c>
      <c r="W1888" s="2" t="s">
        <v>6388</v>
      </c>
      <c r="X1888" s="2" t="s">
        <v>6572</v>
      </c>
      <c r="Y1888" s="2" t="s">
        <v>6390</v>
      </c>
    </row>
    <row r="1889">
      <c r="A1889" s="1" t="b">
        <v>0</v>
      </c>
      <c r="B1889" s="1"/>
      <c r="C1889" s="1"/>
      <c r="D1889" s="1"/>
      <c r="E1889" s="1"/>
      <c r="F1889" s="1"/>
      <c r="G1889" s="2" t="s">
        <v>3327</v>
      </c>
      <c r="H1889" s="2"/>
      <c r="I1889" s="4" t="s">
        <v>6573</v>
      </c>
      <c r="J1889" s="2" t="s">
        <v>6574</v>
      </c>
      <c r="K1889" s="5">
        <v>2.0</v>
      </c>
      <c r="L1889" s="2" t="s">
        <v>3330</v>
      </c>
      <c r="M1889" s="6" t="b">
        <v>1</v>
      </c>
      <c r="N1889" s="2" t="s">
        <v>6384</v>
      </c>
      <c r="O1889" s="2" t="s">
        <v>3332</v>
      </c>
      <c r="P1889" s="2" t="s">
        <v>3333</v>
      </c>
      <c r="Q1889" s="2" t="s">
        <v>6385</v>
      </c>
      <c r="R1889" s="2" t="s">
        <v>3335</v>
      </c>
      <c r="S1889" s="2" t="s">
        <v>6575</v>
      </c>
      <c r="T1889" s="2" t="s">
        <v>6387</v>
      </c>
      <c r="U1889" s="2" t="s">
        <v>1636</v>
      </c>
      <c r="V1889" s="2" t="s">
        <v>1636</v>
      </c>
      <c r="W1889" s="2" t="s">
        <v>6388</v>
      </c>
      <c r="X1889" s="2" t="s">
        <v>6576</v>
      </c>
      <c r="Y1889" s="2" t="s">
        <v>6390</v>
      </c>
    </row>
    <row r="1890">
      <c r="A1890" s="1" t="b">
        <v>0</v>
      </c>
      <c r="B1890" s="1"/>
      <c r="C1890" s="1"/>
      <c r="D1890" s="1"/>
      <c r="E1890" s="1"/>
      <c r="F1890" s="1"/>
      <c r="G1890" s="2" t="s">
        <v>3327</v>
      </c>
      <c r="H1890" s="2"/>
      <c r="I1890" s="4" t="s">
        <v>6577</v>
      </c>
      <c r="J1890" s="2" t="s">
        <v>6578</v>
      </c>
      <c r="K1890" s="5">
        <v>2.0</v>
      </c>
      <c r="L1890" s="2" t="s">
        <v>3330</v>
      </c>
      <c r="M1890" s="6" t="b">
        <v>1</v>
      </c>
      <c r="N1890" s="2" t="s">
        <v>6384</v>
      </c>
      <c r="O1890" s="2" t="s">
        <v>3332</v>
      </c>
      <c r="P1890" s="2" t="s">
        <v>3333</v>
      </c>
      <c r="Q1890" s="2" t="s">
        <v>6385</v>
      </c>
      <c r="R1890" s="2" t="s">
        <v>3335</v>
      </c>
      <c r="S1890" s="2" t="s">
        <v>6579</v>
      </c>
      <c r="T1890" s="2" t="s">
        <v>6387</v>
      </c>
      <c r="U1890" s="2" t="s">
        <v>1636</v>
      </c>
      <c r="V1890" s="2" t="s">
        <v>1636</v>
      </c>
      <c r="W1890" s="2" t="s">
        <v>6388</v>
      </c>
      <c r="X1890" s="2" t="s">
        <v>6580</v>
      </c>
      <c r="Y1890" s="2" t="s">
        <v>6390</v>
      </c>
    </row>
    <row r="1891">
      <c r="A1891" s="1" t="b">
        <v>0</v>
      </c>
      <c r="B1891" s="1"/>
      <c r="C1891" s="1"/>
      <c r="D1891" s="1"/>
      <c r="E1891" s="1"/>
      <c r="F1891" s="1"/>
      <c r="G1891" s="2" t="s">
        <v>3327</v>
      </c>
      <c r="H1891" s="2"/>
      <c r="I1891" s="4" t="s">
        <v>6581</v>
      </c>
      <c r="J1891" s="2" t="s">
        <v>6582</v>
      </c>
      <c r="K1891" s="5">
        <v>2.0</v>
      </c>
      <c r="L1891" s="2" t="s">
        <v>3330</v>
      </c>
      <c r="M1891" s="6" t="b">
        <v>1</v>
      </c>
      <c r="N1891" s="2" t="s">
        <v>6384</v>
      </c>
      <c r="O1891" s="2" t="s">
        <v>3332</v>
      </c>
      <c r="P1891" s="2" t="s">
        <v>3333</v>
      </c>
      <c r="Q1891" s="2" t="s">
        <v>6385</v>
      </c>
      <c r="R1891" s="2" t="s">
        <v>3335</v>
      </c>
      <c r="S1891" s="2" t="s">
        <v>6583</v>
      </c>
      <c r="T1891" s="2" t="s">
        <v>6387</v>
      </c>
      <c r="U1891" s="2" t="s">
        <v>1636</v>
      </c>
      <c r="V1891" s="2" t="s">
        <v>1636</v>
      </c>
      <c r="W1891" s="2" t="s">
        <v>6388</v>
      </c>
      <c r="X1891" s="2" t="s">
        <v>6584</v>
      </c>
      <c r="Y1891" s="2" t="s">
        <v>6390</v>
      </c>
    </row>
    <row r="1892">
      <c r="A1892" s="1" t="b">
        <v>0</v>
      </c>
      <c r="B1892" s="1"/>
      <c r="C1892" s="1"/>
      <c r="D1892" s="1"/>
      <c r="E1892" s="1"/>
      <c r="F1892" s="1"/>
      <c r="G1892" s="2" t="s">
        <v>3327</v>
      </c>
      <c r="H1892" s="2"/>
      <c r="I1892" s="4" t="s">
        <v>6585</v>
      </c>
      <c r="J1892" s="2" t="s">
        <v>6586</v>
      </c>
      <c r="K1892" s="5">
        <v>2.0</v>
      </c>
      <c r="L1892" s="2" t="s">
        <v>3330</v>
      </c>
      <c r="M1892" s="6" t="b">
        <v>1</v>
      </c>
      <c r="N1892" s="2" t="s">
        <v>6384</v>
      </c>
      <c r="O1892" s="2" t="s">
        <v>3332</v>
      </c>
      <c r="P1892" s="2" t="s">
        <v>3333</v>
      </c>
      <c r="Q1892" s="2" t="s">
        <v>6385</v>
      </c>
      <c r="R1892" s="2" t="s">
        <v>3335</v>
      </c>
      <c r="S1892" s="2" t="s">
        <v>6587</v>
      </c>
      <c r="T1892" s="2" t="s">
        <v>6387</v>
      </c>
      <c r="U1892" s="2" t="s">
        <v>1636</v>
      </c>
      <c r="V1892" s="2" t="s">
        <v>1636</v>
      </c>
      <c r="W1892" s="2" t="s">
        <v>6388</v>
      </c>
      <c r="X1892" s="2" t="s">
        <v>6588</v>
      </c>
      <c r="Y1892" s="2" t="s">
        <v>6390</v>
      </c>
    </row>
    <row r="1893">
      <c r="A1893" s="1" t="b">
        <v>0</v>
      </c>
      <c r="B1893" s="1" t="s">
        <v>25</v>
      </c>
      <c r="C1893" s="1"/>
      <c r="D1893" s="1" t="s">
        <v>26</v>
      </c>
      <c r="E1893" s="1"/>
      <c r="F1893" s="1"/>
      <c r="G1893" s="2" t="s">
        <v>27</v>
      </c>
      <c r="H1893" s="3"/>
      <c r="I1893" s="4" t="s">
        <v>6589</v>
      </c>
      <c r="J1893" s="2" t="s">
        <v>6590</v>
      </c>
      <c r="K1893" s="5">
        <v>1.0</v>
      </c>
      <c r="L1893" s="2" t="s">
        <v>65</v>
      </c>
      <c r="M1893" s="6" t="b">
        <v>1</v>
      </c>
      <c r="N1893" s="2" t="s">
        <v>283</v>
      </c>
      <c r="O1893" s="2" t="s">
        <v>67</v>
      </c>
      <c r="P1893" s="2" t="s">
        <v>68</v>
      </c>
      <c r="Q1893" s="2" t="s">
        <v>69</v>
      </c>
      <c r="R1893" s="2" t="s">
        <v>35</v>
      </c>
      <c r="S1893" s="2" t="s">
        <v>6591</v>
      </c>
      <c r="T1893" s="2" t="s">
        <v>285</v>
      </c>
      <c r="U1893" s="2" t="s">
        <v>38</v>
      </c>
      <c r="V1893" s="2" t="s">
        <v>39</v>
      </c>
      <c r="W1893" s="2" t="s">
        <v>6592</v>
      </c>
      <c r="X1893" s="2" t="s">
        <v>283</v>
      </c>
      <c r="Y1893" s="2" t="s">
        <v>287</v>
      </c>
    </row>
    <row r="1894">
      <c r="A1894" s="1" t="b">
        <v>0</v>
      </c>
      <c r="B1894" s="1" t="s">
        <v>25</v>
      </c>
      <c r="C1894" s="1"/>
      <c r="D1894" s="1" t="s">
        <v>26</v>
      </c>
      <c r="E1894" s="1"/>
      <c r="F1894" s="1"/>
      <c r="G1894" s="2" t="s">
        <v>27</v>
      </c>
      <c r="H1894" s="3"/>
      <c r="I1894" s="4" t="s">
        <v>6593</v>
      </c>
      <c r="J1894" s="2" t="s">
        <v>6594</v>
      </c>
      <c r="K1894" s="5">
        <v>1.0</v>
      </c>
      <c r="L1894" s="2" t="s">
        <v>65</v>
      </c>
      <c r="M1894" s="6" t="b">
        <v>1</v>
      </c>
      <c r="N1894" s="2" t="s">
        <v>283</v>
      </c>
      <c r="O1894" s="2" t="s">
        <v>67</v>
      </c>
      <c r="P1894" s="2" t="s">
        <v>68</v>
      </c>
      <c r="Q1894" s="2" t="s">
        <v>69</v>
      </c>
      <c r="R1894" s="2" t="s">
        <v>35</v>
      </c>
      <c r="S1894" s="2" t="s">
        <v>6595</v>
      </c>
      <c r="T1894" s="2" t="s">
        <v>285</v>
      </c>
      <c r="U1894" s="2" t="s">
        <v>38</v>
      </c>
      <c r="V1894" s="2" t="s">
        <v>39</v>
      </c>
      <c r="W1894" s="2" t="s">
        <v>6592</v>
      </c>
      <c r="X1894" s="2" t="s">
        <v>283</v>
      </c>
      <c r="Y1894" s="2" t="s">
        <v>287</v>
      </c>
    </row>
    <row r="1895">
      <c r="A1895" s="1" t="b">
        <v>0</v>
      </c>
      <c r="B1895" s="1" t="s">
        <v>25</v>
      </c>
      <c r="C1895" s="1"/>
      <c r="D1895" s="1" t="s">
        <v>141</v>
      </c>
      <c r="E1895" s="1"/>
      <c r="F1895" s="1" t="b">
        <v>1</v>
      </c>
      <c r="G1895" s="2" t="s">
        <v>27</v>
      </c>
      <c r="H1895" s="3"/>
      <c r="I1895" s="4" t="s">
        <v>6596</v>
      </c>
      <c r="J1895" s="2" t="s">
        <v>6597</v>
      </c>
      <c r="K1895" s="5">
        <v>1.0</v>
      </c>
      <c r="L1895" s="2" t="s">
        <v>65</v>
      </c>
      <c r="M1895" s="6" t="b">
        <v>1</v>
      </c>
      <c r="N1895" s="2" t="s">
        <v>66</v>
      </c>
      <c r="O1895" s="2" t="s">
        <v>67</v>
      </c>
      <c r="P1895" s="2" t="s">
        <v>68</v>
      </c>
      <c r="Q1895" s="2" t="s">
        <v>69</v>
      </c>
      <c r="R1895" s="2" t="s">
        <v>35</v>
      </c>
      <c r="S1895" s="2" t="s">
        <v>6598</v>
      </c>
      <c r="T1895" s="2" t="s">
        <v>37</v>
      </c>
      <c r="U1895" s="2" t="s">
        <v>38</v>
      </c>
      <c r="V1895" s="2" t="s">
        <v>146</v>
      </c>
      <c r="W1895" s="2" t="s">
        <v>6599</v>
      </c>
      <c r="X1895" s="2" t="s">
        <v>72</v>
      </c>
      <c r="Y1895" s="2" t="s">
        <v>73</v>
      </c>
    </row>
    <row r="1896">
      <c r="A1896" s="1" t="b">
        <v>0</v>
      </c>
      <c r="B1896" s="1" t="s">
        <v>25</v>
      </c>
      <c r="C1896" s="1"/>
      <c r="D1896" s="1" t="s">
        <v>26</v>
      </c>
      <c r="E1896" s="1"/>
      <c r="F1896" s="1" t="b">
        <v>1</v>
      </c>
      <c r="G1896" s="2" t="s">
        <v>27</v>
      </c>
      <c r="H1896" s="3"/>
      <c r="I1896" s="4" t="s">
        <v>6600</v>
      </c>
      <c r="J1896" s="2" t="s">
        <v>6601</v>
      </c>
      <c r="K1896" s="5">
        <v>1.0</v>
      </c>
      <c r="L1896" s="2" t="s">
        <v>30</v>
      </c>
      <c r="M1896" s="6" t="b">
        <v>1</v>
      </c>
      <c r="N1896" s="2" t="s">
        <v>151</v>
      </c>
      <c r="O1896" s="2" t="s">
        <v>67</v>
      </c>
      <c r="P1896" s="2" t="s">
        <v>68</v>
      </c>
      <c r="Q1896" s="2" t="s">
        <v>34</v>
      </c>
      <c r="R1896" s="2" t="s">
        <v>35</v>
      </c>
      <c r="S1896" s="2" t="s">
        <v>6602</v>
      </c>
      <c r="T1896" s="2" t="s">
        <v>112</v>
      </c>
      <c r="U1896" s="2" t="s">
        <v>38</v>
      </c>
      <c r="V1896" s="2" t="s">
        <v>39</v>
      </c>
      <c r="W1896" s="2" t="s">
        <v>6603</v>
      </c>
      <c r="X1896" s="2" t="s">
        <v>154</v>
      </c>
      <c r="Y1896" s="2" t="s">
        <v>155</v>
      </c>
    </row>
    <row r="1897">
      <c r="A1897" s="1" t="b">
        <v>0</v>
      </c>
      <c r="B1897" s="1"/>
      <c r="C1897" s="1"/>
      <c r="D1897" s="1"/>
      <c r="E1897" s="1" t="s">
        <v>2164</v>
      </c>
      <c r="F1897" s="1"/>
      <c r="G1897" s="2" t="s">
        <v>245</v>
      </c>
      <c r="H1897" s="2"/>
      <c r="I1897" s="4" t="s">
        <v>6604</v>
      </c>
      <c r="J1897" s="2" t="s">
        <v>6605</v>
      </c>
      <c r="K1897" s="5">
        <v>2.0</v>
      </c>
      <c r="L1897" s="2" t="s">
        <v>6606</v>
      </c>
      <c r="M1897" s="6" t="b">
        <v>1</v>
      </c>
      <c r="N1897" s="2" t="s">
        <v>6607</v>
      </c>
      <c r="O1897" s="2" t="s">
        <v>6608</v>
      </c>
      <c r="P1897" s="2" t="s">
        <v>6609</v>
      </c>
      <c r="Q1897" s="2" t="s">
        <v>6610</v>
      </c>
      <c r="R1897" s="2" t="s">
        <v>252</v>
      </c>
      <c r="S1897" s="2" t="s">
        <v>6611</v>
      </c>
      <c r="T1897" s="7"/>
      <c r="U1897" s="2" t="s">
        <v>322</v>
      </c>
      <c r="V1897" s="2" t="s">
        <v>3534</v>
      </c>
      <c r="W1897" s="2" t="s">
        <v>6612</v>
      </c>
      <c r="X1897" s="2" t="s">
        <v>6613</v>
      </c>
      <c r="Y1897" s="2" t="s">
        <v>6614</v>
      </c>
    </row>
    <row r="1898">
      <c r="A1898" s="1" t="b">
        <v>0</v>
      </c>
      <c r="B1898" s="1"/>
      <c r="C1898" s="1"/>
      <c r="D1898" s="1"/>
      <c r="E1898" s="1" t="s">
        <v>2164</v>
      </c>
      <c r="F1898" s="1"/>
      <c r="G1898" s="2" t="s">
        <v>245</v>
      </c>
      <c r="H1898" s="2"/>
      <c r="I1898" s="4" t="s">
        <v>6615</v>
      </c>
      <c r="J1898" s="2" t="s">
        <v>6616</v>
      </c>
      <c r="K1898" s="5">
        <v>2.0</v>
      </c>
      <c r="L1898" s="2" t="s">
        <v>6606</v>
      </c>
      <c r="M1898" s="6" t="b">
        <v>1</v>
      </c>
      <c r="N1898" s="2" t="s">
        <v>6607</v>
      </c>
      <c r="O1898" s="2" t="s">
        <v>6608</v>
      </c>
      <c r="P1898" s="2" t="s">
        <v>6609</v>
      </c>
      <c r="Q1898" s="2" t="s">
        <v>6610</v>
      </c>
      <c r="R1898" s="2" t="s">
        <v>252</v>
      </c>
      <c r="S1898" s="2" t="s">
        <v>6617</v>
      </c>
      <c r="T1898" s="7"/>
      <c r="U1898" s="2" t="s">
        <v>322</v>
      </c>
      <c r="V1898" s="2" t="s">
        <v>3534</v>
      </c>
      <c r="W1898" s="2" t="s">
        <v>6612</v>
      </c>
      <c r="X1898" s="2" t="s">
        <v>6618</v>
      </c>
      <c r="Y1898" s="2" t="s">
        <v>6614</v>
      </c>
    </row>
    <row r="1899">
      <c r="A1899" s="1" t="b">
        <v>0</v>
      </c>
      <c r="B1899" s="1"/>
      <c r="C1899" s="1"/>
      <c r="D1899" s="1"/>
      <c r="E1899" s="1" t="s">
        <v>2164</v>
      </c>
      <c r="F1899" s="1"/>
      <c r="G1899" s="2" t="s">
        <v>245</v>
      </c>
      <c r="H1899" s="2"/>
      <c r="I1899" s="4" t="s">
        <v>6619</v>
      </c>
      <c r="J1899" s="2" t="s">
        <v>6620</v>
      </c>
      <c r="K1899" s="5">
        <v>2.0</v>
      </c>
      <c r="L1899" s="2" t="s">
        <v>6606</v>
      </c>
      <c r="M1899" s="6" t="b">
        <v>1</v>
      </c>
      <c r="N1899" s="2" t="s">
        <v>6607</v>
      </c>
      <c r="O1899" s="2" t="s">
        <v>6608</v>
      </c>
      <c r="P1899" s="2" t="s">
        <v>6609</v>
      </c>
      <c r="Q1899" s="2" t="s">
        <v>6610</v>
      </c>
      <c r="R1899" s="2" t="s">
        <v>252</v>
      </c>
      <c r="S1899" s="2" t="s">
        <v>6621</v>
      </c>
      <c r="T1899" s="7"/>
      <c r="U1899" s="2" t="s">
        <v>322</v>
      </c>
      <c r="V1899" s="2" t="s">
        <v>3534</v>
      </c>
      <c r="W1899" s="2" t="s">
        <v>6622</v>
      </c>
      <c r="X1899" s="2" t="s">
        <v>6623</v>
      </c>
      <c r="Y1899" s="2" t="s">
        <v>6614</v>
      </c>
    </row>
    <row r="1900">
      <c r="A1900" s="1" t="b">
        <v>0</v>
      </c>
      <c r="B1900" s="1" t="s">
        <v>25</v>
      </c>
      <c r="C1900" s="1"/>
      <c r="D1900" s="1"/>
      <c r="E1900" s="1" t="s">
        <v>43</v>
      </c>
      <c r="F1900" s="1"/>
      <c r="G1900" s="2" t="s">
        <v>27</v>
      </c>
      <c r="H1900" s="3"/>
      <c r="I1900" s="4" t="s">
        <v>6624</v>
      </c>
      <c r="J1900" s="2" t="s">
        <v>6625</v>
      </c>
      <c r="K1900" s="5">
        <v>1.0</v>
      </c>
      <c r="L1900" s="2" t="s">
        <v>46</v>
      </c>
      <c r="M1900" s="6" t="b">
        <v>1</v>
      </c>
      <c r="N1900" s="2" t="s">
        <v>47</v>
      </c>
      <c r="O1900" s="2" t="s">
        <v>48</v>
      </c>
      <c r="P1900" s="2" t="s">
        <v>49</v>
      </c>
      <c r="Q1900" s="2" t="s">
        <v>50</v>
      </c>
      <c r="R1900" s="2" t="s">
        <v>35</v>
      </c>
      <c r="S1900" s="5">
        <v>6.71367552E8</v>
      </c>
      <c r="T1900" s="2" t="s">
        <v>3324</v>
      </c>
      <c r="U1900" s="2" t="s">
        <v>38</v>
      </c>
      <c r="V1900" s="2" t="s">
        <v>52</v>
      </c>
      <c r="W1900" s="2" t="s">
        <v>6626</v>
      </c>
      <c r="X1900" s="2" t="s">
        <v>54</v>
      </c>
      <c r="Y1900" s="2" t="s">
        <v>55</v>
      </c>
    </row>
    <row r="1901">
      <c r="A1901" s="1" t="b">
        <v>0</v>
      </c>
      <c r="B1901" s="1" t="s">
        <v>25</v>
      </c>
      <c r="C1901" s="1"/>
      <c r="D1901" s="1"/>
      <c r="E1901" s="1" t="s">
        <v>43</v>
      </c>
      <c r="F1901" s="1"/>
      <c r="G1901" s="2" t="s">
        <v>27</v>
      </c>
      <c r="H1901" s="3"/>
      <c r="I1901" s="4" t="s">
        <v>6627</v>
      </c>
      <c r="J1901" s="2" t="s">
        <v>6628</v>
      </c>
      <c r="K1901" s="5">
        <v>1.0</v>
      </c>
      <c r="L1901" s="2" t="s">
        <v>46</v>
      </c>
      <c r="M1901" s="6" t="b">
        <v>1</v>
      </c>
      <c r="N1901" s="2" t="s">
        <v>47</v>
      </c>
      <c r="O1901" s="2" t="s">
        <v>48</v>
      </c>
      <c r="P1901" s="2" t="s">
        <v>49</v>
      </c>
      <c r="Q1901" s="2" t="s">
        <v>50</v>
      </c>
      <c r="R1901" s="2" t="s">
        <v>35</v>
      </c>
      <c r="S1901" s="5">
        <v>6.56818062E8</v>
      </c>
      <c r="T1901" s="2" t="s">
        <v>3324</v>
      </c>
      <c r="U1901" s="2" t="s">
        <v>38</v>
      </c>
      <c r="V1901" s="2" t="s">
        <v>52</v>
      </c>
      <c r="W1901" s="2" t="s">
        <v>6626</v>
      </c>
      <c r="X1901" s="2" t="s">
        <v>54</v>
      </c>
      <c r="Y1901" s="2" t="s">
        <v>55</v>
      </c>
    </row>
    <row r="1902">
      <c r="A1902" s="1" t="b">
        <v>0</v>
      </c>
      <c r="B1902" s="1"/>
      <c r="C1902" s="1"/>
      <c r="D1902" s="1"/>
      <c r="E1902" s="1"/>
      <c r="F1902" s="1"/>
      <c r="G1902" s="2" t="s">
        <v>27</v>
      </c>
      <c r="H1902" s="3"/>
      <c r="I1902" s="4" t="s">
        <v>6629</v>
      </c>
      <c r="J1902" s="2" t="s">
        <v>6630</v>
      </c>
      <c r="K1902" s="5">
        <v>1.0</v>
      </c>
      <c r="L1902" s="2" t="s">
        <v>84</v>
      </c>
      <c r="M1902" s="6" t="b">
        <v>1</v>
      </c>
      <c r="N1902" s="2" t="s">
        <v>176</v>
      </c>
      <c r="O1902" s="2" t="s">
        <v>67</v>
      </c>
      <c r="P1902" s="2" t="s">
        <v>33</v>
      </c>
      <c r="Q1902" s="2" t="s">
        <v>86</v>
      </c>
      <c r="R1902" s="2" t="s">
        <v>35</v>
      </c>
      <c r="S1902" s="2" t="s">
        <v>6631</v>
      </c>
      <c r="T1902" s="2" t="s">
        <v>37</v>
      </c>
      <c r="U1902" s="2" t="s">
        <v>38</v>
      </c>
      <c r="V1902" s="2" t="s">
        <v>78</v>
      </c>
      <c r="W1902" s="2" t="s">
        <v>6632</v>
      </c>
      <c r="X1902" s="2" t="s">
        <v>179</v>
      </c>
      <c r="Y1902" s="2" t="s">
        <v>180</v>
      </c>
    </row>
    <row r="1903">
      <c r="A1903" s="1" t="b">
        <v>0</v>
      </c>
      <c r="B1903" s="1"/>
      <c r="C1903" s="1"/>
      <c r="D1903" s="1"/>
      <c r="E1903" s="1"/>
      <c r="F1903" s="1" t="b">
        <v>1</v>
      </c>
      <c r="G1903" s="2" t="s">
        <v>27</v>
      </c>
      <c r="H1903" s="3"/>
      <c r="I1903" s="4" t="s">
        <v>6633</v>
      </c>
      <c r="J1903" s="2" t="s">
        <v>6634</v>
      </c>
      <c r="K1903" s="5">
        <v>1.0</v>
      </c>
      <c r="L1903" s="2" t="s">
        <v>84</v>
      </c>
      <c r="M1903" s="6" t="b">
        <v>1</v>
      </c>
      <c r="N1903" s="2" t="s">
        <v>2954</v>
      </c>
      <c r="O1903" s="2" t="s">
        <v>67</v>
      </c>
      <c r="P1903" s="2" t="s">
        <v>68</v>
      </c>
      <c r="Q1903" s="2" t="s">
        <v>86</v>
      </c>
      <c r="R1903" s="2" t="s">
        <v>35</v>
      </c>
      <c r="S1903" s="2" t="s">
        <v>6635</v>
      </c>
      <c r="T1903" s="2" t="s">
        <v>37</v>
      </c>
      <c r="U1903" s="2" t="s">
        <v>38</v>
      </c>
      <c r="V1903" s="2" t="s">
        <v>78</v>
      </c>
      <c r="W1903" s="2" t="s">
        <v>6636</v>
      </c>
      <c r="X1903" s="2" t="s">
        <v>2957</v>
      </c>
      <c r="Y1903" s="2" t="s">
        <v>90</v>
      </c>
    </row>
    <row r="1904">
      <c r="A1904" s="1" t="b">
        <v>0</v>
      </c>
      <c r="B1904" s="1" t="s">
        <v>25</v>
      </c>
      <c r="C1904" s="1"/>
      <c r="D1904" s="1" t="s">
        <v>26</v>
      </c>
      <c r="E1904" s="1" t="s">
        <v>43</v>
      </c>
      <c r="F1904" s="1"/>
      <c r="G1904" s="2" t="s">
        <v>27</v>
      </c>
      <c r="H1904" s="3"/>
      <c r="I1904" s="4" t="s">
        <v>6637</v>
      </c>
      <c r="J1904" s="2" t="s">
        <v>6638</v>
      </c>
      <c r="K1904" s="5">
        <v>1.0</v>
      </c>
      <c r="L1904" s="2" t="s">
        <v>46</v>
      </c>
      <c r="M1904" s="6" t="b">
        <v>1</v>
      </c>
      <c r="N1904" s="2" t="s">
        <v>127</v>
      </c>
      <c r="O1904" s="2" t="s">
        <v>48</v>
      </c>
      <c r="P1904" s="2" t="s">
        <v>49</v>
      </c>
      <c r="Q1904" s="2" t="s">
        <v>50</v>
      </c>
      <c r="R1904" s="2" t="s">
        <v>35</v>
      </c>
      <c r="S1904" s="2" t="s">
        <v>6639</v>
      </c>
      <c r="T1904" s="2" t="s">
        <v>6640</v>
      </c>
      <c r="U1904" s="2" t="s">
        <v>38</v>
      </c>
      <c r="V1904" s="2" t="s">
        <v>100</v>
      </c>
      <c r="W1904" s="2" t="s">
        <v>6641</v>
      </c>
      <c r="X1904" s="2" t="s">
        <v>131</v>
      </c>
      <c r="Y1904" s="2" t="s">
        <v>132</v>
      </c>
    </row>
    <row r="1905">
      <c r="A1905" s="1" t="b">
        <v>0</v>
      </c>
      <c r="B1905" s="1" t="s">
        <v>25</v>
      </c>
      <c r="C1905" s="1"/>
      <c r="D1905" s="1" t="s">
        <v>26</v>
      </c>
      <c r="E1905" s="1" t="s">
        <v>43</v>
      </c>
      <c r="F1905" s="1"/>
      <c r="G1905" s="2" t="s">
        <v>27</v>
      </c>
      <c r="H1905" s="3"/>
      <c r="I1905" s="4" t="s">
        <v>6642</v>
      </c>
      <c r="J1905" s="2" t="s">
        <v>6643</v>
      </c>
      <c r="K1905" s="5">
        <v>1.0</v>
      </c>
      <c r="L1905" s="2" t="s">
        <v>46</v>
      </c>
      <c r="M1905" s="6" t="b">
        <v>1</v>
      </c>
      <c r="N1905" s="2" t="s">
        <v>127</v>
      </c>
      <c r="O1905" s="2" t="s">
        <v>48</v>
      </c>
      <c r="P1905" s="2" t="s">
        <v>49</v>
      </c>
      <c r="Q1905" s="2" t="s">
        <v>50</v>
      </c>
      <c r="R1905" s="2" t="s">
        <v>35</v>
      </c>
      <c r="S1905" s="2" t="s">
        <v>6644</v>
      </c>
      <c r="T1905" s="2" t="s">
        <v>413</v>
      </c>
      <c r="U1905" s="2" t="s">
        <v>38</v>
      </c>
      <c r="V1905" s="2" t="s">
        <v>100</v>
      </c>
      <c r="W1905" s="2" t="s">
        <v>6641</v>
      </c>
      <c r="X1905" s="2" t="s">
        <v>131</v>
      </c>
      <c r="Y1905" s="2" t="s">
        <v>132</v>
      </c>
    </row>
    <row r="1906">
      <c r="A1906" s="1" t="b">
        <v>0</v>
      </c>
      <c r="B1906" s="1" t="s">
        <v>25</v>
      </c>
      <c r="C1906" s="1"/>
      <c r="D1906" s="1" t="s">
        <v>141</v>
      </c>
      <c r="E1906" s="1"/>
      <c r="F1906" s="1" t="b">
        <v>1</v>
      </c>
      <c r="G1906" s="2" t="s">
        <v>27</v>
      </c>
      <c r="H1906" s="3"/>
      <c r="I1906" s="4" t="s">
        <v>6645</v>
      </c>
      <c r="J1906" s="2" t="s">
        <v>6646</v>
      </c>
      <c r="K1906" s="5">
        <v>1.0</v>
      </c>
      <c r="L1906" s="2" t="s">
        <v>65</v>
      </c>
      <c r="M1906" s="6" t="b">
        <v>1</v>
      </c>
      <c r="N1906" s="2" t="s">
        <v>66</v>
      </c>
      <c r="O1906" s="2" t="s">
        <v>67</v>
      </c>
      <c r="P1906" s="2" t="s">
        <v>68</v>
      </c>
      <c r="Q1906" s="2" t="s">
        <v>69</v>
      </c>
      <c r="R1906" s="2" t="s">
        <v>35</v>
      </c>
      <c r="S1906" s="2" t="s">
        <v>6647</v>
      </c>
      <c r="T1906" s="2" t="s">
        <v>37</v>
      </c>
      <c r="U1906" s="2" t="s">
        <v>38</v>
      </c>
      <c r="V1906" s="2" t="s">
        <v>146</v>
      </c>
      <c r="W1906" s="2" t="s">
        <v>6648</v>
      </c>
      <c r="X1906" s="2" t="s">
        <v>72</v>
      </c>
      <c r="Y1906" s="2" t="s">
        <v>73</v>
      </c>
    </row>
    <row r="1907">
      <c r="A1907" s="1" t="b">
        <v>0</v>
      </c>
      <c r="B1907" s="1" t="s">
        <v>25</v>
      </c>
      <c r="C1907" s="1"/>
      <c r="D1907" s="1" t="s">
        <v>141</v>
      </c>
      <c r="E1907" s="1"/>
      <c r="F1907" s="1" t="b">
        <v>1</v>
      </c>
      <c r="G1907" s="2" t="s">
        <v>27</v>
      </c>
      <c r="H1907" s="3"/>
      <c r="I1907" s="4" t="s">
        <v>6649</v>
      </c>
      <c r="J1907" s="2" t="s">
        <v>6650</v>
      </c>
      <c r="K1907" s="5">
        <v>1.0</v>
      </c>
      <c r="L1907" s="2" t="s">
        <v>65</v>
      </c>
      <c r="M1907" s="6" t="b">
        <v>1</v>
      </c>
      <c r="N1907" s="2" t="s">
        <v>233</v>
      </c>
      <c r="O1907" s="2" t="s">
        <v>67</v>
      </c>
      <c r="P1907" s="2" t="s">
        <v>68</v>
      </c>
      <c r="Q1907" s="2" t="s">
        <v>69</v>
      </c>
      <c r="R1907" s="2" t="s">
        <v>2208</v>
      </c>
      <c r="S1907" s="2" t="s">
        <v>6651</v>
      </c>
      <c r="T1907" s="2" t="s">
        <v>112</v>
      </c>
      <c r="U1907" s="2" t="s">
        <v>38</v>
      </c>
      <c r="V1907" s="2" t="s">
        <v>146</v>
      </c>
      <c r="W1907" s="2" t="s">
        <v>6652</v>
      </c>
      <c r="X1907" s="2" t="s">
        <v>237</v>
      </c>
      <c r="Y1907" s="2" t="s">
        <v>73</v>
      </c>
    </row>
    <row r="1908">
      <c r="A1908" s="1" t="b">
        <v>0</v>
      </c>
      <c r="B1908" s="1" t="s">
        <v>25</v>
      </c>
      <c r="C1908" s="1"/>
      <c r="D1908" s="1" t="s">
        <v>141</v>
      </c>
      <c r="E1908" s="1"/>
      <c r="F1908" s="1"/>
      <c r="G1908" s="2" t="s">
        <v>27</v>
      </c>
      <c r="H1908" s="3"/>
      <c r="I1908" s="4" t="s">
        <v>6653</v>
      </c>
      <c r="J1908" s="2" t="s">
        <v>6654</v>
      </c>
      <c r="K1908" s="5">
        <v>1.0</v>
      </c>
      <c r="L1908" s="2" t="s">
        <v>30</v>
      </c>
      <c r="M1908" s="6" t="b">
        <v>1</v>
      </c>
      <c r="N1908" s="2" t="s">
        <v>6655</v>
      </c>
      <c r="O1908" s="2" t="s">
        <v>108</v>
      </c>
      <c r="P1908" s="2" t="s">
        <v>109</v>
      </c>
      <c r="Q1908" s="2" t="s">
        <v>34</v>
      </c>
      <c r="R1908" s="2" t="s">
        <v>35</v>
      </c>
      <c r="S1908" s="2" t="s">
        <v>6656</v>
      </c>
      <c r="U1908" s="2" t="s">
        <v>38</v>
      </c>
      <c r="V1908" s="2" t="s">
        <v>146</v>
      </c>
      <c r="W1908" s="2" t="s">
        <v>6657</v>
      </c>
      <c r="X1908" s="2" t="s">
        <v>6656</v>
      </c>
      <c r="Y1908" s="2" t="s">
        <v>114</v>
      </c>
    </row>
    <row r="1909">
      <c r="A1909" s="1" t="b">
        <v>0</v>
      </c>
      <c r="B1909" s="1" t="s">
        <v>104</v>
      </c>
      <c r="C1909" s="1"/>
      <c r="D1909" s="1"/>
      <c r="E1909" s="1" t="s">
        <v>43</v>
      </c>
      <c r="F1909" s="1"/>
      <c r="G1909" s="2" t="s">
        <v>27</v>
      </c>
      <c r="H1909" s="3"/>
      <c r="I1909" s="4" t="s">
        <v>6658</v>
      </c>
      <c r="J1909" s="2" t="s">
        <v>6659</v>
      </c>
      <c r="K1909" s="5">
        <v>1.0</v>
      </c>
      <c r="L1909" s="2" t="s">
        <v>30</v>
      </c>
      <c r="M1909" s="6" t="b">
        <v>1</v>
      </c>
      <c r="N1909" s="2" t="s">
        <v>6660</v>
      </c>
      <c r="O1909" s="2" t="s">
        <v>108</v>
      </c>
      <c r="P1909" s="2" t="s">
        <v>109</v>
      </c>
      <c r="Q1909" s="2" t="s">
        <v>34</v>
      </c>
      <c r="R1909" s="2" t="s">
        <v>35</v>
      </c>
      <c r="S1909" s="2" t="s">
        <v>6661</v>
      </c>
      <c r="T1909" s="2" t="s">
        <v>112</v>
      </c>
      <c r="U1909" s="2" t="s">
        <v>113</v>
      </c>
      <c r="V1909" s="2" t="s">
        <v>43</v>
      </c>
      <c r="W1909" s="2" t="s">
        <v>6657</v>
      </c>
      <c r="X1909" s="2" t="s">
        <v>6661</v>
      </c>
      <c r="Y1909" s="2" t="s">
        <v>114</v>
      </c>
    </row>
    <row r="1910">
      <c r="A1910" s="1" t="b">
        <v>0</v>
      </c>
      <c r="B1910" s="1" t="s">
        <v>104</v>
      </c>
      <c r="C1910" s="1"/>
      <c r="D1910" s="1"/>
      <c r="E1910" s="1" t="s">
        <v>43</v>
      </c>
      <c r="F1910" s="1"/>
      <c r="G1910" s="2" t="s">
        <v>27</v>
      </c>
      <c r="H1910" s="3"/>
      <c r="I1910" s="4" t="s">
        <v>6662</v>
      </c>
      <c r="J1910" s="2" t="s">
        <v>6663</v>
      </c>
      <c r="K1910" s="5">
        <v>1.0</v>
      </c>
      <c r="L1910" s="2" t="s">
        <v>30</v>
      </c>
      <c r="M1910" s="6" t="b">
        <v>1</v>
      </c>
      <c r="N1910" s="2" t="s">
        <v>6664</v>
      </c>
      <c r="O1910" s="2" t="s">
        <v>108</v>
      </c>
      <c r="P1910" s="2" t="s">
        <v>109</v>
      </c>
      <c r="Q1910" s="2" t="s">
        <v>34</v>
      </c>
      <c r="R1910" s="2" t="s">
        <v>35</v>
      </c>
      <c r="S1910" s="2" t="s">
        <v>6665</v>
      </c>
      <c r="T1910" s="2" t="s">
        <v>112</v>
      </c>
      <c r="U1910" s="2" t="s">
        <v>113</v>
      </c>
      <c r="V1910" s="2" t="s">
        <v>43</v>
      </c>
      <c r="W1910" s="2" t="s">
        <v>6657</v>
      </c>
      <c r="X1910" s="2" t="s">
        <v>6665</v>
      </c>
      <c r="Y1910" s="2" t="s">
        <v>114</v>
      </c>
    </row>
    <row r="1911">
      <c r="A1911" s="1" t="b">
        <v>0</v>
      </c>
      <c r="B1911" s="1" t="s">
        <v>104</v>
      </c>
      <c r="C1911" s="1"/>
      <c r="D1911" s="1"/>
      <c r="E1911" s="1" t="s">
        <v>43</v>
      </c>
      <c r="F1911" s="1"/>
      <c r="G1911" s="2" t="s">
        <v>27</v>
      </c>
      <c r="H1911" s="3"/>
      <c r="I1911" s="4" t="s">
        <v>6666</v>
      </c>
      <c r="J1911" s="2" t="s">
        <v>6667</v>
      </c>
      <c r="K1911" s="5">
        <v>1.0</v>
      </c>
      <c r="L1911" s="2" t="s">
        <v>30</v>
      </c>
      <c r="M1911" s="6" t="b">
        <v>1</v>
      </c>
      <c r="N1911" s="2" t="s">
        <v>6668</v>
      </c>
      <c r="O1911" s="2" t="s">
        <v>108</v>
      </c>
      <c r="P1911" s="2" t="s">
        <v>109</v>
      </c>
      <c r="Q1911" s="2" t="s">
        <v>34</v>
      </c>
      <c r="R1911" s="2" t="s">
        <v>35</v>
      </c>
      <c r="S1911" s="2" t="s">
        <v>6669</v>
      </c>
      <c r="T1911" s="2" t="s">
        <v>112</v>
      </c>
      <c r="U1911" s="2" t="s">
        <v>113</v>
      </c>
      <c r="V1911" s="2" t="s">
        <v>43</v>
      </c>
      <c r="W1911" s="2" t="s">
        <v>6657</v>
      </c>
      <c r="X1911" s="2" t="s">
        <v>6670</v>
      </c>
      <c r="Y1911" s="2" t="s">
        <v>4289</v>
      </c>
    </row>
    <row r="1912">
      <c r="A1912" s="1" t="b">
        <v>0</v>
      </c>
      <c r="B1912" s="1" t="s">
        <v>104</v>
      </c>
      <c r="C1912" s="1"/>
      <c r="D1912" s="1"/>
      <c r="E1912" s="1" t="s">
        <v>43</v>
      </c>
      <c r="F1912" s="1"/>
      <c r="G1912" s="2" t="s">
        <v>27</v>
      </c>
      <c r="H1912" s="3"/>
      <c r="I1912" s="4" t="s">
        <v>6671</v>
      </c>
      <c r="J1912" s="2" t="s">
        <v>6672</v>
      </c>
      <c r="K1912" s="5">
        <v>1.0</v>
      </c>
      <c r="L1912" s="2" t="s">
        <v>30</v>
      </c>
      <c r="M1912" s="6" t="b">
        <v>1</v>
      </c>
      <c r="N1912" s="2" t="s">
        <v>6673</v>
      </c>
      <c r="O1912" s="2" t="s">
        <v>108</v>
      </c>
      <c r="P1912" s="2" t="s">
        <v>109</v>
      </c>
      <c r="Q1912" s="2" t="s">
        <v>34</v>
      </c>
      <c r="R1912" s="2" t="s">
        <v>35</v>
      </c>
      <c r="S1912" s="2" t="s">
        <v>6674</v>
      </c>
      <c r="T1912" s="2" t="s">
        <v>112</v>
      </c>
      <c r="U1912" s="2" t="s">
        <v>113</v>
      </c>
      <c r="V1912" s="2" t="s">
        <v>43</v>
      </c>
      <c r="W1912" s="2" t="s">
        <v>6657</v>
      </c>
      <c r="X1912" s="2" t="s">
        <v>6674</v>
      </c>
      <c r="Y1912" s="2" t="s">
        <v>114</v>
      </c>
    </row>
    <row r="1913">
      <c r="A1913" s="1" t="b">
        <v>0</v>
      </c>
      <c r="B1913" s="1" t="s">
        <v>104</v>
      </c>
      <c r="C1913" s="1"/>
      <c r="D1913" s="1"/>
      <c r="E1913" s="1" t="s">
        <v>43</v>
      </c>
      <c r="F1913" s="1"/>
      <c r="G1913" s="2" t="s">
        <v>27</v>
      </c>
      <c r="H1913" s="3"/>
      <c r="I1913" s="4" t="s">
        <v>6675</v>
      </c>
      <c r="J1913" s="2" t="s">
        <v>6676</v>
      </c>
      <c r="K1913" s="5">
        <v>1.0</v>
      </c>
      <c r="L1913" s="2" t="s">
        <v>30</v>
      </c>
      <c r="M1913" s="6" t="b">
        <v>1</v>
      </c>
      <c r="N1913" s="2" t="s">
        <v>6677</v>
      </c>
      <c r="O1913" s="2" t="s">
        <v>108</v>
      </c>
      <c r="P1913" s="2" t="s">
        <v>109</v>
      </c>
      <c r="Q1913" s="2" t="s">
        <v>34</v>
      </c>
      <c r="R1913" s="2" t="s">
        <v>35</v>
      </c>
      <c r="S1913" s="2" t="s">
        <v>6678</v>
      </c>
      <c r="T1913" s="2" t="s">
        <v>112</v>
      </c>
      <c r="U1913" s="2" t="s">
        <v>113</v>
      </c>
      <c r="V1913" s="2" t="s">
        <v>43</v>
      </c>
      <c r="W1913" s="2" t="s">
        <v>6657</v>
      </c>
      <c r="X1913" s="2" t="s">
        <v>6678</v>
      </c>
      <c r="Y1913" s="2" t="s">
        <v>114</v>
      </c>
    </row>
    <row r="1914">
      <c r="A1914" s="1" t="b">
        <v>0</v>
      </c>
      <c r="B1914" s="1" t="s">
        <v>104</v>
      </c>
      <c r="C1914" s="1"/>
      <c r="D1914" s="1"/>
      <c r="E1914" s="1" t="s">
        <v>43</v>
      </c>
      <c r="F1914" s="1"/>
      <c r="G1914" s="2" t="s">
        <v>27</v>
      </c>
      <c r="H1914" s="3"/>
      <c r="I1914" s="4" t="s">
        <v>6679</v>
      </c>
      <c r="J1914" s="2" t="s">
        <v>6680</v>
      </c>
      <c r="K1914" s="5">
        <v>1.0</v>
      </c>
      <c r="L1914" s="2" t="s">
        <v>30</v>
      </c>
      <c r="M1914" s="6" t="b">
        <v>1</v>
      </c>
      <c r="N1914" s="2" t="s">
        <v>6681</v>
      </c>
      <c r="O1914" s="2" t="s">
        <v>108</v>
      </c>
      <c r="P1914" s="2" t="s">
        <v>109</v>
      </c>
      <c r="Q1914" s="2" t="s">
        <v>34</v>
      </c>
      <c r="R1914" s="2" t="s">
        <v>35</v>
      </c>
      <c r="S1914" s="2" t="s">
        <v>6682</v>
      </c>
      <c r="T1914" s="2" t="s">
        <v>112</v>
      </c>
      <c r="U1914" s="2" t="s">
        <v>113</v>
      </c>
      <c r="V1914" s="2" t="s">
        <v>43</v>
      </c>
      <c r="W1914" s="2" t="s">
        <v>6657</v>
      </c>
      <c r="X1914" s="2" t="s">
        <v>6682</v>
      </c>
      <c r="Y1914" s="2" t="s">
        <v>114</v>
      </c>
    </row>
    <row r="1915">
      <c r="A1915" s="1" t="b">
        <v>0</v>
      </c>
      <c r="B1915" s="1" t="s">
        <v>25</v>
      </c>
      <c r="C1915" s="1"/>
      <c r="D1915" s="1"/>
      <c r="E1915" s="1" t="s">
        <v>43</v>
      </c>
      <c r="F1915" s="1"/>
      <c r="G1915" s="2" t="s">
        <v>27</v>
      </c>
      <c r="H1915" s="3"/>
      <c r="I1915" s="4" t="s">
        <v>6683</v>
      </c>
      <c r="J1915" s="2" t="s">
        <v>6684</v>
      </c>
      <c r="K1915" s="5">
        <v>1.0</v>
      </c>
      <c r="L1915" s="2" t="s">
        <v>46</v>
      </c>
      <c r="M1915" s="6" t="b">
        <v>1</v>
      </c>
      <c r="N1915" s="2" t="s">
        <v>47</v>
      </c>
      <c r="O1915" s="2" t="s">
        <v>48</v>
      </c>
      <c r="P1915" s="2" t="s">
        <v>49</v>
      </c>
      <c r="Q1915" s="2" t="s">
        <v>50</v>
      </c>
      <c r="R1915" s="2" t="s">
        <v>35</v>
      </c>
      <c r="S1915" s="5">
        <v>6.64750677E8</v>
      </c>
      <c r="T1915" s="2" t="s">
        <v>226</v>
      </c>
      <c r="U1915" s="2" t="s">
        <v>38</v>
      </c>
      <c r="V1915" s="2" t="s">
        <v>52</v>
      </c>
      <c r="W1915" s="2" t="s">
        <v>6685</v>
      </c>
      <c r="X1915" s="2" t="s">
        <v>54</v>
      </c>
      <c r="Y1915" s="2" t="s">
        <v>55</v>
      </c>
    </row>
    <row r="1916">
      <c r="A1916" s="1" t="b">
        <v>0</v>
      </c>
      <c r="B1916" s="1" t="s">
        <v>25</v>
      </c>
      <c r="C1916" s="1"/>
      <c r="D1916" s="1"/>
      <c r="E1916" s="1" t="s">
        <v>43</v>
      </c>
      <c r="F1916" s="1"/>
      <c r="G1916" s="2" t="s">
        <v>27</v>
      </c>
      <c r="H1916" s="3"/>
      <c r="I1916" s="4" t="s">
        <v>6686</v>
      </c>
      <c r="J1916" s="2" t="s">
        <v>6687</v>
      </c>
      <c r="K1916" s="5">
        <v>1.0</v>
      </c>
      <c r="L1916" s="2" t="s">
        <v>46</v>
      </c>
      <c r="M1916" s="6" t="b">
        <v>1</v>
      </c>
      <c r="N1916" s="2" t="s">
        <v>47</v>
      </c>
      <c r="O1916" s="2" t="s">
        <v>48</v>
      </c>
      <c r="P1916" s="2" t="s">
        <v>49</v>
      </c>
      <c r="Q1916" s="2" t="s">
        <v>50</v>
      </c>
      <c r="R1916" s="2" t="s">
        <v>35</v>
      </c>
      <c r="S1916" s="5">
        <v>6.66830139E8</v>
      </c>
      <c r="T1916" s="2" t="s">
        <v>222</v>
      </c>
      <c r="U1916" s="2" t="s">
        <v>38</v>
      </c>
      <c r="V1916" s="2" t="s">
        <v>52</v>
      </c>
      <c r="W1916" s="2" t="s">
        <v>6685</v>
      </c>
      <c r="X1916" s="2" t="s">
        <v>54</v>
      </c>
      <c r="Y1916" s="2" t="s">
        <v>55</v>
      </c>
    </row>
    <row r="1917">
      <c r="A1917" s="1" t="b">
        <v>0</v>
      </c>
      <c r="B1917" s="1"/>
      <c r="C1917" s="1"/>
      <c r="D1917" s="1"/>
      <c r="E1917" s="1"/>
      <c r="F1917" s="1" t="b">
        <v>1</v>
      </c>
      <c r="G1917" s="2" t="s">
        <v>27</v>
      </c>
      <c r="H1917" s="3"/>
      <c r="I1917" s="4" t="s">
        <v>6688</v>
      </c>
      <c r="J1917" s="2" t="s">
        <v>6689</v>
      </c>
      <c r="K1917" s="5">
        <v>1.0</v>
      </c>
      <c r="L1917" s="2" t="s">
        <v>65</v>
      </c>
      <c r="M1917" s="6" t="b">
        <v>1</v>
      </c>
      <c r="N1917" s="2" t="s">
        <v>76</v>
      </c>
      <c r="O1917" s="2" t="s">
        <v>67</v>
      </c>
      <c r="P1917" s="2" t="s">
        <v>68</v>
      </c>
      <c r="Q1917" s="2" t="s">
        <v>69</v>
      </c>
      <c r="R1917" s="2" t="s">
        <v>35</v>
      </c>
      <c r="S1917" s="2" t="s">
        <v>6690</v>
      </c>
      <c r="T1917" s="2" t="s">
        <v>37</v>
      </c>
      <c r="U1917" s="2" t="s">
        <v>38</v>
      </c>
      <c r="V1917" s="2" t="s">
        <v>78</v>
      </c>
      <c r="W1917" s="2" t="s">
        <v>6691</v>
      </c>
      <c r="X1917" s="2" t="s">
        <v>80</v>
      </c>
      <c r="Y1917" s="2" t="s">
        <v>81</v>
      </c>
    </row>
    <row r="1918">
      <c r="A1918" s="1" t="b">
        <v>0</v>
      </c>
      <c r="B1918" s="1" t="s">
        <v>25</v>
      </c>
      <c r="C1918" s="1"/>
      <c r="D1918" s="1" t="s">
        <v>26</v>
      </c>
      <c r="E1918" s="1"/>
      <c r="F1918" s="1" t="b">
        <v>1</v>
      </c>
      <c r="G1918" s="2" t="s">
        <v>27</v>
      </c>
      <c r="H1918" s="3"/>
      <c r="I1918" s="4" t="s">
        <v>6692</v>
      </c>
      <c r="J1918" s="2" t="s">
        <v>6693</v>
      </c>
      <c r="K1918" s="5">
        <v>1.0</v>
      </c>
      <c r="L1918" s="2" t="s">
        <v>65</v>
      </c>
      <c r="M1918" s="6" t="b">
        <v>1</v>
      </c>
      <c r="N1918" s="2" t="s">
        <v>162</v>
      </c>
      <c r="O1918" s="2" t="s">
        <v>67</v>
      </c>
      <c r="P1918" s="2" t="s">
        <v>68</v>
      </c>
      <c r="Q1918" s="2" t="s">
        <v>69</v>
      </c>
      <c r="R1918" s="2" t="s">
        <v>35</v>
      </c>
      <c r="S1918" s="2" t="s">
        <v>6694</v>
      </c>
      <c r="T1918" s="2" t="s">
        <v>112</v>
      </c>
      <c r="U1918" s="2" t="s">
        <v>38</v>
      </c>
      <c r="V1918" s="2" t="s">
        <v>39</v>
      </c>
      <c r="W1918" s="2" t="s">
        <v>6695</v>
      </c>
      <c r="X1918" s="2" t="s">
        <v>165</v>
      </c>
      <c r="Y1918" s="2" t="s">
        <v>166</v>
      </c>
    </row>
    <row r="1919">
      <c r="A1919" s="1" t="b">
        <v>0</v>
      </c>
      <c r="B1919" s="1" t="s">
        <v>25</v>
      </c>
      <c r="C1919" s="1"/>
      <c r="D1919" s="1" t="s">
        <v>141</v>
      </c>
      <c r="E1919" s="1"/>
      <c r="F1919" s="1" t="b">
        <v>1</v>
      </c>
      <c r="G1919" s="2" t="s">
        <v>27</v>
      </c>
      <c r="H1919" s="3"/>
      <c r="I1919" s="4" t="s">
        <v>6696</v>
      </c>
      <c r="J1919" s="2" t="s">
        <v>6697</v>
      </c>
      <c r="K1919" s="5">
        <v>1.0</v>
      </c>
      <c r="L1919" s="2" t="s">
        <v>65</v>
      </c>
      <c r="M1919" s="6" t="b">
        <v>1</v>
      </c>
      <c r="N1919" s="2" t="s">
        <v>66</v>
      </c>
      <c r="O1919" s="2" t="s">
        <v>67</v>
      </c>
      <c r="P1919" s="2" t="s">
        <v>68</v>
      </c>
      <c r="Q1919" s="2" t="s">
        <v>69</v>
      </c>
      <c r="R1919" s="2" t="s">
        <v>35</v>
      </c>
      <c r="S1919" s="2" t="s">
        <v>6698</v>
      </c>
      <c r="T1919" s="2" t="s">
        <v>37</v>
      </c>
      <c r="U1919" s="2" t="s">
        <v>38</v>
      </c>
      <c r="V1919" s="2" t="s">
        <v>146</v>
      </c>
      <c r="W1919" s="2" t="s">
        <v>6699</v>
      </c>
      <c r="X1919" s="2" t="s">
        <v>72</v>
      </c>
      <c r="Y1919" s="2" t="s">
        <v>73</v>
      </c>
    </row>
    <row r="1920">
      <c r="A1920" s="1" t="b">
        <v>0</v>
      </c>
      <c r="B1920" s="1" t="s">
        <v>25</v>
      </c>
      <c r="C1920" s="1"/>
      <c r="D1920" s="1" t="s">
        <v>141</v>
      </c>
      <c r="E1920" s="1"/>
      <c r="F1920" s="1" t="b">
        <v>1</v>
      </c>
      <c r="G1920" s="2" t="s">
        <v>27</v>
      </c>
      <c r="H1920" s="3"/>
      <c r="I1920" s="4" t="s">
        <v>6700</v>
      </c>
      <c r="J1920" s="2" t="s">
        <v>6701</v>
      </c>
      <c r="K1920" s="5">
        <v>1.0</v>
      </c>
      <c r="L1920" s="2" t="s">
        <v>65</v>
      </c>
      <c r="M1920" s="6" t="b">
        <v>1</v>
      </c>
      <c r="N1920" s="2" t="s">
        <v>66</v>
      </c>
      <c r="O1920" s="2" t="s">
        <v>67</v>
      </c>
      <c r="P1920" s="2" t="s">
        <v>68</v>
      </c>
      <c r="Q1920" s="2" t="s">
        <v>69</v>
      </c>
      <c r="R1920" s="2" t="s">
        <v>35</v>
      </c>
      <c r="S1920" s="2" t="s">
        <v>6702</v>
      </c>
      <c r="T1920" s="2" t="s">
        <v>37</v>
      </c>
      <c r="U1920" s="2" t="s">
        <v>38</v>
      </c>
      <c r="V1920" s="2" t="s">
        <v>146</v>
      </c>
      <c r="W1920" s="2" t="s">
        <v>6703</v>
      </c>
      <c r="X1920" s="2" t="s">
        <v>72</v>
      </c>
      <c r="Y1920" s="2" t="s">
        <v>73</v>
      </c>
    </row>
    <row r="1921">
      <c r="A1921" s="1" t="b">
        <v>0</v>
      </c>
      <c r="B1921" s="1" t="s">
        <v>25</v>
      </c>
      <c r="C1921" s="1"/>
      <c r="D1921" s="1" t="s">
        <v>26</v>
      </c>
      <c r="E1921" s="1"/>
      <c r="F1921" s="1" t="b">
        <v>1</v>
      </c>
      <c r="G1921" s="2" t="s">
        <v>27</v>
      </c>
      <c r="H1921" s="3"/>
      <c r="I1921" s="4" t="s">
        <v>6704</v>
      </c>
      <c r="J1921" s="2" t="s">
        <v>6705</v>
      </c>
      <c r="K1921" s="5">
        <v>1.0</v>
      </c>
      <c r="L1921" s="2" t="s">
        <v>30</v>
      </c>
      <c r="M1921" s="6" t="b">
        <v>1</v>
      </c>
      <c r="N1921" s="2" t="s">
        <v>144</v>
      </c>
      <c r="O1921" s="2" t="s">
        <v>67</v>
      </c>
      <c r="P1921" s="2" t="s">
        <v>68</v>
      </c>
      <c r="Q1921" s="2" t="s">
        <v>34</v>
      </c>
      <c r="R1921" s="2" t="s">
        <v>35</v>
      </c>
      <c r="S1921" s="2" t="s">
        <v>6706</v>
      </c>
      <c r="T1921" s="2" t="s">
        <v>37</v>
      </c>
      <c r="U1921" s="2" t="s">
        <v>38</v>
      </c>
      <c r="V1921" s="2" t="s">
        <v>39</v>
      </c>
      <c r="W1921" s="2" t="s">
        <v>6707</v>
      </c>
      <c r="X1921" s="2" t="s">
        <v>148</v>
      </c>
      <c r="Y1921" s="2" t="s">
        <v>81</v>
      </c>
    </row>
    <row r="1922">
      <c r="A1922" s="1" t="b">
        <v>0</v>
      </c>
      <c r="B1922" s="1" t="s">
        <v>25</v>
      </c>
      <c r="C1922" s="1"/>
      <c r="D1922" s="1" t="s">
        <v>141</v>
      </c>
      <c r="E1922" s="1"/>
      <c r="F1922" s="1" t="b">
        <v>1</v>
      </c>
      <c r="G1922" s="2" t="s">
        <v>27</v>
      </c>
      <c r="H1922" s="3"/>
      <c r="I1922" s="4" t="s">
        <v>6708</v>
      </c>
      <c r="J1922" s="2" t="s">
        <v>6709</v>
      </c>
      <c r="K1922" s="5">
        <v>1.0</v>
      </c>
      <c r="L1922" s="2" t="s">
        <v>30</v>
      </c>
      <c r="M1922" s="6" t="b">
        <v>1</v>
      </c>
      <c r="N1922" s="2" t="s">
        <v>151</v>
      </c>
      <c r="O1922" s="2" t="s">
        <v>67</v>
      </c>
      <c r="P1922" s="2" t="s">
        <v>68</v>
      </c>
      <c r="Q1922" s="2" t="s">
        <v>34</v>
      </c>
      <c r="R1922" s="2" t="s">
        <v>35</v>
      </c>
      <c r="S1922" s="2" t="s">
        <v>6710</v>
      </c>
      <c r="T1922" s="2" t="s">
        <v>112</v>
      </c>
      <c r="U1922" s="2" t="s">
        <v>38</v>
      </c>
      <c r="V1922" s="2" t="s">
        <v>146</v>
      </c>
      <c r="W1922" s="2" t="s">
        <v>6711</v>
      </c>
      <c r="X1922" s="2" t="s">
        <v>154</v>
      </c>
      <c r="Y1922" s="2" t="s">
        <v>155</v>
      </c>
    </row>
    <row r="1923">
      <c r="A1923" s="1" t="b">
        <v>0</v>
      </c>
      <c r="B1923" s="1" t="s">
        <v>25</v>
      </c>
      <c r="C1923" s="1"/>
      <c r="D1923" s="1"/>
      <c r="E1923" s="1" t="s">
        <v>43</v>
      </c>
      <c r="F1923" s="1"/>
      <c r="G1923" s="2" t="s">
        <v>27</v>
      </c>
      <c r="H1923" s="3"/>
      <c r="I1923" s="4" t="s">
        <v>6712</v>
      </c>
      <c r="J1923" s="2" t="s">
        <v>6713</v>
      </c>
      <c r="K1923" s="5">
        <v>1.0</v>
      </c>
      <c r="L1923" s="2" t="s">
        <v>46</v>
      </c>
      <c r="M1923" s="6" t="b">
        <v>1</v>
      </c>
      <c r="N1923" s="2" t="s">
        <v>47</v>
      </c>
      <c r="O1923" s="2" t="s">
        <v>48</v>
      </c>
      <c r="P1923" s="2" t="s">
        <v>49</v>
      </c>
      <c r="Q1923" s="2" t="s">
        <v>50</v>
      </c>
      <c r="R1923" s="2" t="s">
        <v>35</v>
      </c>
      <c r="S1923" s="5">
        <v>6.53169175E8</v>
      </c>
      <c r="T1923" s="2" t="s">
        <v>6714</v>
      </c>
      <c r="U1923" s="2" t="s">
        <v>38</v>
      </c>
      <c r="V1923" s="2" t="s">
        <v>52</v>
      </c>
      <c r="W1923" s="2" t="s">
        <v>6715</v>
      </c>
      <c r="X1923" s="2" t="s">
        <v>54</v>
      </c>
      <c r="Y1923" s="2" t="s">
        <v>55</v>
      </c>
    </row>
    <row r="1924">
      <c r="A1924" s="1" t="b">
        <v>0</v>
      </c>
      <c r="B1924" s="1" t="s">
        <v>25</v>
      </c>
      <c r="C1924" s="1"/>
      <c r="D1924" s="1"/>
      <c r="E1924" s="1" t="s">
        <v>43</v>
      </c>
      <c r="F1924" s="1"/>
      <c r="G1924" s="2" t="s">
        <v>27</v>
      </c>
      <c r="H1924" s="3"/>
      <c r="I1924" s="4" t="s">
        <v>6716</v>
      </c>
      <c r="J1924" s="2" t="s">
        <v>6717</v>
      </c>
      <c r="K1924" s="5">
        <v>1.0</v>
      </c>
      <c r="L1924" s="2" t="s">
        <v>46</v>
      </c>
      <c r="M1924" s="6" t="b">
        <v>1</v>
      </c>
      <c r="N1924" s="2" t="s">
        <v>47</v>
      </c>
      <c r="O1924" s="2" t="s">
        <v>48</v>
      </c>
      <c r="P1924" s="2" t="s">
        <v>49</v>
      </c>
      <c r="Q1924" s="2" t="s">
        <v>50</v>
      </c>
      <c r="R1924" s="2" t="s">
        <v>35</v>
      </c>
      <c r="S1924" s="5">
        <v>6.56565322E8</v>
      </c>
      <c r="T1924" s="2" t="s">
        <v>6714</v>
      </c>
      <c r="U1924" s="2" t="s">
        <v>38</v>
      </c>
      <c r="V1924" s="2" t="s">
        <v>52</v>
      </c>
      <c r="W1924" s="2" t="s">
        <v>6715</v>
      </c>
      <c r="X1924" s="2" t="s">
        <v>54</v>
      </c>
      <c r="Y1924" s="2" t="s">
        <v>55</v>
      </c>
    </row>
    <row r="1925">
      <c r="A1925" s="1" t="b">
        <v>0</v>
      </c>
      <c r="B1925" s="1" t="s">
        <v>25</v>
      </c>
      <c r="C1925" s="1"/>
      <c r="D1925" s="1" t="s">
        <v>26</v>
      </c>
      <c r="E1925" s="1"/>
      <c r="F1925" s="1"/>
      <c r="G1925" s="2" t="s">
        <v>27</v>
      </c>
      <c r="H1925" s="3"/>
      <c r="I1925" s="4" t="s">
        <v>6718</v>
      </c>
      <c r="J1925" s="2" t="s">
        <v>6719</v>
      </c>
      <c r="K1925" s="5">
        <v>1.0</v>
      </c>
      <c r="L1925" s="2" t="s">
        <v>65</v>
      </c>
      <c r="M1925" s="6" t="b">
        <v>1</v>
      </c>
      <c r="N1925" s="2" t="s">
        <v>283</v>
      </c>
      <c r="O1925" s="2" t="s">
        <v>67</v>
      </c>
      <c r="P1925" s="2" t="s">
        <v>68</v>
      </c>
      <c r="Q1925" s="2" t="s">
        <v>69</v>
      </c>
      <c r="R1925" s="2" t="s">
        <v>35</v>
      </c>
      <c r="S1925" s="2" t="s">
        <v>6720</v>
      </c>
      <c r="T1925" s="2" t="s">
        <v>285</v>
      </c>
      <c r="U1925" s="2" t="s">
        <v>38</v>
      </c>
      <c r="V1925" s="2" t="s">
        <v>39</v>
      </c>
      <c r="W1925" s="2" t="s">
        <v>6721</v>
      </c>
      <c r="X1925" s="2" t="s">
        <v>283</v>
      </c>
      <c r="Y1925" s="2" t="s">
        <v>287</v>
      </c>
    </row>
    <row r="1926">
      <c r="A1926" s="1" t="b">
        <v>0</v>
      </c>
      <c r="B1926" s="1" t="s">
        <v>25</v>
      </c>
      <c r="C1926" s="1"/>
      <c r="D1926" s="1" t="s">
        <v>26</v>
      </c>
      <c r="E1926" s="1"/>
      <c r="F1926" s="1" t="b">
        <v>1</v>
      </c>
      <c r="G1926" s="2" t="s">
        <v>27</v>
      </c>
      <c r="H1926" s="3"/>
      <c r="I1926" s="4" t="s">
        <v>6722</v>
      </c>
      <c r="J1926" s="2" t="s">
        <v>6723</v>
      </c>
      <c r="K1926" s="5">
        <v>1.0</v>
      </c>
      <c r="L1926" s="2" t="s">
        <v>30</v>
      </c>
      <c r="M1926" s="6" t="b">
        <v>1</v>
      </c>
      <c r="N1926" s="2" t="s">
        <v>144</v>
      </c>
      <c r="O1926" s="2" t="s">
        <v>67</v>
      </c>
      <c r="P1926" s="2" t="s">
        <v>68</v>
      </c>
      <c r="Q1926" s="2" t="s">
        <v>34</v>
      </c>
      <c r="R1926" s="2" t="s">
        <v>35</v>
      </c>
      <c r="S1926" s="2" t="s">
        <v>6724</v>
      </c>
      <c r="T1926" s="2" t="s">
        <v>37</v>
      </c>
      <c r="U1926" s="2" t="s">
        <v>38</v>
      </c>
      <c r="V1926" s="2" t="s">
        <v>39</v>
      </c>
      <c r="W1926" s="2" t="s">
        <v>6725</v>
      </c>
      <c r="X1926" s="2" t="s">
        <v>148</v>
      </c>
      <c r="Y1926" s="2" t="s">
        <v>81</v>
      </c>
    </row>
    <row r="1927">
      <c r="A1927" s="1" t="b">
        <v>0</v>
      </c>
      <c r="B1927" s="1" t="s">
        <v>25</v>
      </c>
      <c r="C1927" s="1"/>
      <c r="D1927" s="1" t="s">
        <v>141</v>
      </c>
      <c r="E1927" s="1"/>
      <c r="F1927" s="1" t="b">
        <v>1</v>
      </c>
      <c r="G1927" s="2" t="s">
        <v>27</v>
      </c>
      <c r="H1927" s="3"/>
      <c r="I1927" s="4" t="s">
        <v>6726</v>
      </c>
      <c r="J1927" s="2" t="s">
        <v>6727</v>
      </c>
      <c r="K1927" s="5">
        <v>1.0</v>
      </c>
      <c r="L1927" s="2" t="s">
        <v>30</v>
      </c>
      <c r="M1927" s="6" t="b">
        <v>1</v>
      </c>
      <c r="N1927" s="2" t="s">
        <v>144</v>
      </c>
      <c r="O1927" s="2" t="s">
        <v>67</v>
      </c>
      <c r="P1927" s="2" t="s">
        <v>68</v>
      </c>
      <c r="Q1927" s="2" t="s">
        <v>34</v>
      </c>
      <c r="R1927" s="2" t="s">
        <v>35</v>
      </c>
      <c r="S1927" s="2" t="s">
        <v>6728</v>
      </c>
      <c r="T1927" s="2" t="s">
        <v>37</v>
      </c>
      <c r="U1927" s="2" t="s">
        <v>38</v>
      </c>
      <c r="V1927" s="2" t="s">
        <v>146</v>
      </c>
      <c r="W1927" s="2" t="s">
        <v>6729</v>
      </c>
      <c r="X1927" s="2" t="s">
        <v>148</v>
      </c>
      <c r="Y1927" s="2" t="s">
        <v>81</v>
      </c>
    </row>
    <row r="1928">
      <c r="A1928" s="1" t="b">
        <v>0</v>
      </c>
      <c r="B1928" s="1" t="s">
        <v>25</v>
      </c>
      <c r="C1928" s="1"/>
      <c r="D1928" s="1" t="s">
        <v>26</v>
      </c>
      <c r="E1928" s="1"/>
      <c r="F1928" s="1" t="b">
        <v>1</v>
      </c>
      <c r="G1928" s="2" t="s">
        <v>27</v>
      </c>
      <c r="H1928" s="3"/>
      <c r="I1928" s="4" t="s">
        <v>6730</v>
      </c>
      <c r="J1928" s="2" t="s">
        <v>6731</v>
      </c>
      <c r="K1928" s="5">
        <v>1.0</v>
      </c>
      <c r="L1928" s="2" t="s">
        <v>30</v>
      </c>
      <c r="M1928" s="6" t="b">
        <v>1</v>
      </c>
      <c r="N1928" s="2" t="s">
        <v>144</v>
      </c>
      <c r="O1928" s="2" t="s">
        <v>67</v>
      </c>
      <c r="P1928" s="2" t="s">
        <v>68</v>
      </c>
      <c r="Q1928" s="2" t="s">
        <v>34</v>
      </c>
      <c r="R1928" s="2" t="s">
        <v>35</v>
      </c>
      <c r="S1928" s="2" t="s">
        <v>6732</v>
      </c>
      <c r="T1928" s="2" t="s">
        <v>37</v>
      </c>
      <c r="U1928" s="2" t="s">
        <v>38</v>
      </c>
      <c r="V1928" s="2" t="s">
        <v>39</v>
      </c>
      <c r="W1928" s="2" t="s">
        <v>6733</v>
      </c>
      <c r="X1928" s="2" t="s">
        <v>148</v>
      </c>
      <c r="Y1928" s="2" t="s">
        <v>81</v>
      </c>
    </row>
    <row r="1929">
      <c r="A1929" s="1" t="b">
        <v>0</v>
      </c>
      <c r="B1929" s="1" t="s">
        <v>25</v>
      </c>
      <c r="C1929" s="1"/>
      <c r="D1929" s="1" t="s">
        <v>141</v>
      </c>
      <c r="E1929" s="1"/>
      <c r="F1929" s="1" t="b">
        <v>1</v>
      </c>
      <c r="G1929" s="2" t="s">
        <v>27</v>
      </c>
      <c r="H1929" s="3"/>
      <c r="I1929" s="4" t="s">
        <v>6734</v>
      </c>
      <c r="J1929" s="2" t="s">
        <v>6735</v>
      </c>
      <c r="K1929" s="5">
        <v>1.0</v>
      </c>
      <c r="L1929" s="2" t="s">
        <v>30</v>
      </c>
      <c r="M1929" s="6" t="b">
        <v>1</v>
      </c>
      <c r="N1929" s="2" t="s">
        <v>3158</v>
      </c>
      <c r="O1929" s="2" t="s">
        <v>67</v>
      </c>
      <c r="P1929" s="2" t="s">
        <v>68</v>
      </c>
      <c r="Q1929" s="2" t="s">
        <v>34</v>
      </c>
      <c r="R1929" s="2" t="s">
        <v>35</v>
      </c>
      <c r="S1929" s="2" t="s">
        <v>6736</v>
      </c>
      <c r="T1929" s="2" t="s">
        <v>37</v>
      </c>
      <c r="U1929" s="2" t="s">
        <v>38</v>
      </c>
      <c r="V1929" s="2" t="s">
        <v>146</v>
      </c>
      <c r="W1929" s="2" t="s">
        <v>6737</v>
      </c>
      <c r="X1929" s="2" t="s">
        <v>3161</v>
      </c>
      <c r="Y1929" s="2" t="s">
        <v>81</v>
      </c>
    </row>
    <row r="1930">
      <c r="A1930" s="1" t="b">
        <v>0</v>
      </c>
      <c r="B1930" s="1" t="s">
        <v>25</v>
      </c>
      <c r="C1930" s="1"/>
      <c r="D1930" s="1" t="s">
        <v>26</v>
      </c>
      <c r="E1930" s="1"/>
      <c r="F1930" s="1" t="b">
        <v>1</v>
      </c>
      <c r="G1930" s="2" t="s">
        <v>27</v>
      </c>
      <c r="H1930" s="3"/>
      <c r="I1930" s="4" t="s">
        <v>6738</v>
      </c>
      <c r="J1930" s="2" t="s">
        <v>6739</v>
      </c>
      <c r="K1930" s="5">
        <v>1.0</v>
      </c>
      <c r="L1930" s="2" t="s">
        <v>30</v>
      </c>
      <c r="M1930" s="6" t="b">
        <v>1</v>
      </c>
      <c r="N1930" s="2" t="s">
        <v>3158</v>
      </c>
      <c r="O1930" s="2" t="s">
        <v>67</v>
      </c>
      <c r="P1930" s="2" t="s">
        <v>68</v>
      </c>
      <c r="Q1930" s="2" t="s">
        <v>34</v>
      </c>
      <c r="R1930" s="2" t="s">
        <v>35</v>
      </c>
      <c r="S1930" s="2" t="s">
        <v>6740</v>
      </c>
      <c r="T1930" s="2" t="s">
        <v>37</v>
      </c>
      <c r="U1930" s="2" t="s">
        <v>38</v>
      </c>
      <c r="V1930" s="2" t="s">
        <v>39</v>
      </c>
      <c r="W1930" s="2" t="s">
        <v>6741</v>
      </c>
      <c r="X1930" s="2" t="s">
        <v>3161</v>
      </c>
      <c r="Y1930" s="2" t="s">
        <v>81</v>
      </c>
    </row>
    <row r="1931">
      <c r="A1931" s="1" t="b">
        <v>0</v>
      </c>
      <c r="B1931" s="1" t="s">
        <v>25</v>
      </c>
      <c r="C1931" s="1"/>
      <c r="D1931" s="1" t="s">
        <v>141</v>
      </c>
      <c r="E1931" s="1"/>
      <c r="F1931" s="1" t="b">
        <v>1</v>
      </c>
      <c r="G1931" s="2" t="s">
        <v>27</v>
      </c>
      <c r="H1931" s="3"/>
      <c r="I1931" s="4" t="s">
        <v>6742</v>
      </c>
      <c r="J1931" s="2" t="s">
        <v>6743</v>
      </c>
      <c r="K1931" s="5">
        <v>1.0</v>
      </c>
      <c r="L1931" s="2" t="s">
        <v>65</v>
      </c>
      <c r="M1931" s="6" t="b">
        <v>1</v>
      </c>
      <c r="N1931" s="2" t="s">
        <v>66</v>
      </c>
      <c r="O1931" s="2" t="s">
        <v>67</v>
      </c>
      <c r="P1931" s="2" t="s">
        <v>68</v>
      </c>
      <c r="Q1931" s="2" t="s">
        <v>69</v>
      </c>
      <c r="R1931" s="2" t="s">
        <v>35</v>
      </c>
      <c r="S1931" s="2" t="s">
        <v>6744</v>
      </c>
      <c r="T1931" s="2" t="s">
        <v>37</v>
      </c>
      <c r="U1931" s="2" t="s">
        <v>38</v>
      </c>
      <c r="V1931" s="2" t="s">
        <v>146</v>
      </c>
      <c r="W1931" s="2" t="s">
        <v>6745</v>
      </c>
      <c r="X1931" s="2" t="s">
        <v>72</v>
      </c>
      <c r="Y1931" s="2" t="s">
        <v>73</v>
      </c>
    </row>
    <row r="1932">
      <c r="A1932" s="1" t="b">
        <v>0</v>
      </c>
      <c r="B1932" s="1"/>
      <c r="C1932" s="1" t="s">
        <v>243</v>
      </c>
      <c r="D1932" s="1"/>
      <c r="E1932" s="1" t="s">
        <v>2164</v>
      </c>
      <c r="F1932" s="1"/>
      <c r="G1932" s="2" t="s">
        <v>2218</v>
      </c>
      <c r="H1932" s="5">
        <v>1.0</v>
      </c>
      <c r="I1932" s="4" t="s">
        <v>6746</v>
      </c>
      <c r="J1932" s="2" t="s">
        <v>6747</v>
      </c>
      <c r="K1932" s="5">
        <v>1.0</v>
      </c>
      <c r="L1932" s="2" t="s">
        <v>2221</v>
      </c>
      <c r="M1932" s="6" t="b">
        <v>1</v>
      </c>
      <c r="N1932" s="2" t="s">
        <v>6748</v>
      </c>
      <c r="O1932" s="2" t="s">
        <v>2223</v>
      </c>
      <c r="P1932" s="2" t="s">
        <v>2224</v>
      </c>
      <c r="Q1932" s="2" t="s">
        <v>2225</v>
      </c>
      <c r="R1932" s="2" t="s">
        <v>2226</v>
      </c>
      <c r="S1932" s="2" t="s">
        <v>6749</v>
      </c>
      <c r="T1932" s="2" t="s">
        <v>112</v>
      </c>
      <c r="U1932" s="2" t="s">
        <v>322</v>
      </c>
      <c r="V1932" s="2" t="s">
        <v>112</v>
      </c>
      <c r="W1932" s="2" t="s">
        <v>6750</v>
      </c>
      <c r="X1932" s="2" t="s">
        <v>6751</v>
      </c>
      <c r="Y1932" s="2" t="s">
        <v>6752</v>
      </c>
    </row>
    <row r="1933">
      <c r="A1933" s="1" t="b">
        <v>0</v>
      </c>
      <c r="B1933" s="1"/>
      <c r="C1933" s="1" t="s">
        <v>243</v>
      </c>
      <c r="D1933" s="1"/>
      <c r="E1933" s="1" t="s">
        <v>2164</v>
      </c>
      <c r="F1933" s="1"/>
      <c r="G1933" s="2" t="s">
        <v>2218</v>
      </c>
      <c r="H1933" s="5">
        <v>1.0</v>
      </c>
      <c r="I1933" s="4" t="s">
        <v>6753</v>
      </c>
      <c r="J1933" s="2" t="s">
        <v>6754</v>
      </c>
      <c r="K1933" s="5">
        <v>1.0</v>
      </c>
      <c r="L1933" s="2" t="s">
        <v>2221</v>
      </c>
      <c r="M1933" s="6" t="b">
        <v>1</v>
      </c>
      <c r="N1933" s="2" t="s">
        <v>6755</v>
      </c>
      <c r="O1933" s="2" t="s">
        <v>2223</v>
      </c>
      <c r="P1933" s="2" t="s">
        <v>2224</v>
      </c>
      <c r="Q1933" s="2" t="s">
        <v>2225</v>
      </c>
      <c r="R1933" s="2" t="s">
        <v>2226</v>
      </c>
      <c r="S1933" s="2" t="s">
        <v>6756</v>
      </c>
      <c r="U1933" s="2" t="s">
        <v>322</v>
      </c>
      <c r="V1933" s="7"/>
      <c r="W1933" s="2" t="s">
        <v>6750</v>
      </c>
      <c r="X1933" s="2" t="s">
        <v>6757</v>
      </c>
      <c r="Y1933" s="2" t="s">
        <v>6758</v>
      </c>
    </row>
    <row r="1934">
      <c r="A1934" s="1" t="b">
        <v>0</v>
      </c>
      <c r="B1934" s="1"/>
      <c r="C1934" s="1" t="s">
        <v>243</v>
      </c>
      <c r="D1934" s="1"/>
      <c r="E1934" s="1"/>
      <c r="F1934" s="1"/>
      <c r="G1934" s="2" t="s">
        <v>2218</v>
      </c>
      <c r="H1934" s="5">
        <v>1.0</v>
      </c>
      <c r="I1934" s="4" t="s">
        <v>6759</v>
      </c>
      <c r="J1934" s="2" t="s">
        <v>6760</v>
      </c>
      <c r="K1934" s="5">
        <v>1.0</v>
      </c>
      <c r="L1934" s="2" t="s">
        <v>2221</v>
      </c>
      <c r="M1934" s="6" t="b">
        <v>1</v>
      </c>
      <c r="N1934" s="2" t="s">
        <v>6761</v>
      </c>
      <c r="O1934" s="2" t="s">
        <v>2223</v>
      </c>
      <c r="P1934" s="2" t="s">
        <v>2224</v>
      </c>
      <c r="Q1934" s="2" t="s">
        <v>2225</v>
      </c>
      <c r="R1934" s="2" t="s">
        <v>2226</v>
      </c>
      <c r="S1934" s="2" t="s">
        <v>6749</v>
      </c>
      <c r="T1934" s="2" t="s">
        <v>112</v>
      </c>
      <c r="U1934" s="2" t="s">
        <v>322</v>
      </c>
      <c r="V1934" s="2" t="s">
        <v>2235</v>
      </c>
      <c r="W1934" s="2" t="s">
        <v>6750</v>
      </c>
      <c r="X1934" s="2" t="s">
        <v>6762</v>
      </c>
      <c r="Y1934" s="2" t="s">
        <v>6763</v>
      </c>
    </row>
    <row r="1935">
      <c r="A1935" s="1" t="b">
        <v>0</v>
      </c>
      <c r="B1935" s="1"/>
      <c r="C1935" s="1" t="s">
        <v>243</v>
      </c>
      <c r="D1935" s="1"/>
      <c r="E1935" s="1"/>
      <c r="F1935" s="1"/>
      <c r="G1935" s="2" t="s">
        <v>2218</v>
      </c>
      <c r="H1935" s="5">
        <v>1.0</v>
      </c>
      <c r="I1935" s="4" t="s">
        <v>6764</v>
      </c>
      <c r="J1935" s="2" t="s">
        <v>6765</v>
      </c>
      <c r="K1935" s="5">
        <v>1.0</v>
      </c>
      <c r="L1935" s="2" t="s">
        <v>2221</v>
      </c>
      <c r="M1935" s="6" t="b">
        <v>1</v>
      </c>
      <c r="N1935" s="2" t="s">
        <v>6766</v>
      </c>
      <c r="O1935" s="2" t="s">
        <v>2223</v>
      </c>
      <c r="P1935" s="2" t="s">
        <v>2224</v>
      </c>
      <c r="Q1935" s="2" t="s">
        <v>2225</v>
      </c>
      <c r="R1935" s="2" t="s">
        <v>2226</v>
      </c>
      <c r="S1935" s="2" t="s">
        <v>6767</v>
      </c>
      <c r="T1935" s="2" t="s">
        <v>112</v>
      </c>
      <c r="U1935" s="2" t="s">
        <v>322</v>
      </c>
      <c r="V1935" s="2" t="s">
        <v>112</v>
      </c>
      <c r="W1935" s="2" t="s">
        <v>6750</v>
      </c>
      <c r="X1935" s="2" t="s">
        <v>6768</v>
      </c>
      <c r="Y1935" s="2" t="s">
        <v>6769</v>
      </c>
    </row>
    <row r="1936">
      <c r="A1936" s="1" t="b">
        <v>0</v>
      </c>
      <c r="B1936" s="1"/>
      <c r="C1936" s="1" t="s">
        <v>243</v>
      </c>
      <c r="D1936" s="1"/>
      <c r="E1936" s="1"/>
      <c r="F1936" s="1"/>
      <c r="G1936" s="2" t="s">
        <v>2218</v>
      </c>
      <c r="H1936" s="5">
        <v>1.0</v>
      </c>
      <c r="I1936" s="4" t="s">
        <v>6770</v>
      </c>
      <c r="J1936" s="2" t="s">
        <v>6771</v>
      </c>
      <c r="K1936" s="5">
        <v>1.0</v>
      </c>
      <c r="L1936" s="2" t="s">
        <v>2221</v>
      </c>
      <c r="M1936" s="6" t="b">
        <v>1</v>
      </c>
      <c r="N1936" s="2" t="s">
        <v>6772</v>
      </c>
      <c r="O1936" s="2" t="s">
        <v>2223</v>
      </c>
      <c r="P1936" s="2" t="s">
        <v>2224</v>
      </c>
      <c r="Q1936" s="2" t="s">
        <v>2225</v>
      </c>
      <c r="R1936" s="2" t="s">
        <v>2226</v>
      </c>
      <c r="S1936" s="2" t="s">
        <v>6773</v>
      </c>
      <c r="T1936" s="2" t="s">
        <v>112</v>
      </c>
      <c r="U1936" s="2" t="s">
        <v>322</v>
      </c>
      <c r="V1936" s="2" t="s">
        <v>112</v>
      </c>
      <c r="W1936" s="2" t="s">
        <v>6750</v>
      </c>
      <c r="X1936" s="2" t="s">
        <v>6774</v>
      </c>
      <c r="Y1936" s="2" t="s">
        <v>6775</v>
      </c>
    </row>
    <row r="1937">
      <c r="A1937" s="1" t="b">
        <v>0</v>
      </c>
      <c r="B1937" s="1"/>
      <c r="C1937" s="1" t="s">
        <v>243</v>
      </c>
      <c r="D1937" s="1"/>
      <c r="E1937" s="1"/>
      <c r="F1937" s="1"/>
      <c r="G1937" s="2" t="s">
        <v>2218</v>
      </c>
      <c r="H1937" s="5">
        <v>2.0</v>
      </c>
      <c r="I1937" s="4" t="s">
        <v>6776</v>
      </c>
      <c r="J1937" s="2" t="s">
        <v>6777</v>
      </c>
      <c r="K1937" s="5">
        <v>1.0</v>
      </c>
      <c r="L1937" s="2" t="s">
        <v>2221</v>
      </c>
      <c r="M1937" s="6" t="b">
        <v>1</v>
      </c>
      <c r="N1937" s="2" t="s">
        <v>6778</v>
      </c>
      <c r="O1937" s="2" t="s">
        <v>2223</v>
      </c>
      <c r="P1937" s="2" t="s">
        <v>2224</v>
      </c>
      <c r="Q1937" s="2" t="s">
        <v>2225</v>
      </c>
      <c r="R1937" s="2" t="s">
        <v>2226</v>
      </c>
      <c r="S1937" s="2" t="s">
        <v>6779</v>
      </c>
      <c r="T1937" s="2" t="s">
        <v>112</v>
      </c>
      <c r="U1937" s="2" t="s">
        <v>476</v>
      </c>
      <c r="V1937" s="2" t="s">
        <v>2235</v>
      </c>
      <c r="W1937" s="2" t="s">
        <v>6750</v>
      </c>
      <c r="X1937" s="2" t="s">
        <v>6780</v>
      </c>
      <c r="Y1937" s="2" t="s">
        <v>3259</v>
      </c>
    </row>
    <row r="1938">
      <c r="A1938" s="1" t="b">
        <v>0</v>
      </c>
      <c r="B1938" s="1"/>
      <c r="C1938" s="1" t="s">
        <v>243</v>
      </c>
      <c r="D1938" s="1"/>
      <c r="E1938" s="1" t="s">
        <v>244</v>
      </c>
      <c r="F1938" s="1"/>
      <c r="G1938" s="2" t="s">
        <v>245</v>
      </c>
      <c r="H1938" s="5">
        <v>2.0</v>
      </c>
      <c r="I1938" s="4" t="s">
        <v>6781</v>
      </c>
      <c r="J1938" s="2" t="s">
        <v>6782</v>
      </c>
      <c r="K1938" s="5">
        <v>1.0</v>
      </c>
      <c r="L1938" s="2" t="s">
        <v>248</v>
      </c>
      <c r="M1938" s="6" t="b">
        <v>1</v>
      </c>
      <c r="N1938" s="2" t="s">
        <v>3920</v>
      </c>
      <c r="O1938" s="2" t="s">
        <v>250</v>
      </c>
      <c r="P1938" s="2" t="s">
        <v>49</v>
      </c>
      <c r="Q1938" s="2" t="s">
        <v>251</v>
      </c>
      <c r="R1938" s="2" t="s">
        <v>252</v>
      </c>
      <c r="S1938" s="5">
        <v>7.00801541E8</v>
      </c>
      <c r="T1938" s="2" t="s">
        <v>3259</v>
      </c>
      <c r="U1938" s="2" t="s">
        <v>253</v>
      </c>
      <c r="V1938" s="2" t="s">
        <v>254</v>
      </c>
      <c r="W1938" s="2" t="s">
        <v>6783</v>
      </c>
      <c r="X1938" s="2" t="s">
        <v>3921</v>
      </c>
      <c r="Y1938" s="2" t="s">
        <v>3922</v>
      </c>
    </row>
    <row r="1939">
      <c r="A1939" s="1" t="b">
        <v>0</v>
      </c>
      <c r="B1939" s="1"/>
      <c r="C1939" s="1" t="s">
        <v>243</v>
      </c>
      <c r="D1939" s="1"/>
      <c r="E1939" s="1" t="s">
        <v>244</v>
      </c>
      <c r="F1939" s="1"/>
      <c r="G1939" s="2" t="s">
        <v>245</v>
      </c>
      <c r="H1939" s="5">
        <v>2.0</v>
      </c>
      <c r="I1939" s="4" t="s">
        <v>6784</v>
      </c>
      <c r="J1939" s="2" t="s">
        <v>6785</v>
      </c>
      <c r="K1939" s="5">
        <v>1.0</v>
      </c>
      <c r="L1939" s="2" t="s">
        <v>248</v>
      </c>
      <c r="M1939" s="6" t="b">
        <v>1</v>
      </c>
      <c r="N1939" s="2" t="s">
        <v>3920</v>
      </c>
      <c r="O1939" s="2" t="s">
        <v>250</v>
      </c>
      <c r="P1939" s="2" t="s">
        <v>49</v>
      </c>
      <c r="Q1939" s="2" t="s">
        <v>251</v>
      </c>
      <c r="R1939" s="2" t="s">
        <v>252</v>
      </c>
      <c r="S1939" s="5">
        <v>7.01072075E8</v>
      </c>
      <c r="T1939" s="2" t="s">
        <v>3259</v>
      </c>
      <c r="U1939" s="2" t="s">
        <v>253</v>
      </c>
      <c r="V1939" s="2" t="s">
        <v>254</v>
      </c>
      <c r="W1939" s="2" t="s">
        <v>6783</v>
      </c>
      <c r="X1939" s="2" t="s">
        <v>3921</v>
      </c>
      <c r="Y1939" s="2" t="s">
        <v>3922</v>
      </c>
    </row>
    <row r="1940">
      <c r="A1940" s="1" t="b">
        <v>0</v>
      </c>
      <c r="B1940" s="1"/>
      <c r="C1940" s="1" t="s">
        <v>243</v>
      </c>
      <c r="D1940" s="1"/>
      <c r="E1940" s="1" t="s">
        <v>244</v>
      </c>
      <c r="F1940" s="1"/>
      <c r="G1940" s="2" t="s">
        <v>245</v>
      </c>
      <c r="H1940" s="5">
        <v>2.0</v>
      </c>
      <c r="I1940" s="4" t="s">
        <v>6786</v>
      </c>
      <c r="J1940" s="2" t="s">
        <v>6787</v>
      </c>
      <c r="K1940" s="5">
        <v>1.0</v>
      </c>
      <c r="L1940" s="2" t="s">
        <v>248</v>
      </c>
      <c r="M1940" s="6" t="b">
        <v>1</v>
      </c>
      <c r="N1940" s="2" t="s">
        <v>3561</v>
      </c>
      <c r="O1940" s="2" t="s">
        <v>250</v>
      </c>
      <c r="P1940" s="2" t="s">
        <v>49</v>
      </c>
      <c r="Q1940" s="2" t="s">
        <v>251</v>
      </c>
      <c r="R1940" s="2" t="s">
        <v>252</v>
      </c>
      <c r="S1940" s="5">
        <v>7.01072592E8</v>
      </c>
      <c r="T1940" s="2" t="s">
        <v>112</v>
      </c>
      <c r="U1940" s="2" t="s">
        <v>253</v>
      </c>
      <c r="V1940" s="2" t="s">
        <v>254</v>
      </c>
      <c r="W1940" s="2" t="s">
        <v>6783</v>
      </c>
      <c r="X1940" s="2" t="s">
        <v>3563</v>
      </c>
      <c r="Y1940" s="2" t="s">
        <v>3564</v>
      </c>
    </row>
    <row r="1941">
      <c r="A1941" s="1" t="b">
        <v>0</v>
      </c>
      <c r="B1941" s="1"/>
      <c r="C1941" s="1" t="s">
        <v>243</v>
      </c>
      <c r="D1941" s="1"/>
      <c r="E1941" s="1" t="s">
        <v>244</v>
      </c>
      <c r="F1941" s="1"/>
      <c r="G1941" s="2" t="s">
        <v>245</v>
      </c>
      <c r="H1941" s="5">
        <v>2.0</v>
      </c>
      <c r="I1941" s="4" t="s">
        <v>6788</v>
      </c>
      <c r="J1941" s="2" t="s">
        <v>6789</v>
      </c>
      <c r="K1941" s="5">
        <v>1.0</v>
      </c>
      <c r="L1941" s="2" t="s">
        <v>248</v>
      </c>
      <c r="M1941" s="6" t="b">
        <v>1</v>
      </c>
      <c r="N1941" s="2" t="s">
        <v>249</v>
      </c>
      <c r="O1941" s="2" t="s">
        <v>250</v>
      </c>
      <c r="P1941" s="2" t="s">
        <v>49</v>
      </c>
      <c r="Q1941" s="2" t="s">
        <v>251</v>
      </c>
      <c r="R1941" s="2" t="s">
        <v>252</v>
      </c>
      <c r="S1941" s="5">
        <v>7.01071903E8</v>
      </c>
      <c r="T1941" s="2" t="s">
        <v>112</v>
      </c>
      <c r="U1941" s="2" t="s">
        <v>253</v>
      </c>
      <c r="V1941" s="2" t="s">
        <v>254</v>
      </c>
      <c r="W1941" s="2" t="s">
        <v>6783</v>
      </c>
      <c r="X1941" s="2" t="s">
        <v>256</v>
      </c>
      <c r="Y1941" s="2" t="s">
        <v>257</v>
      </c>
    </row>
    <row r="1942">
      <c r="A1942" s="1" t="b">
        <v>0</v>
      </c>
      <c r="B1942" s="1"/>
      <c r="C1942" s="1"/>
      <c r="D1942" s="1"/>
      <c r="E1942" s="1" t="s">
        <v>244</v>
      </c>
      <c r="F1942" s="1"/>
      <c r="G1942" s="2" t="s">
        <v>245</v>
      </c>
      <c r="H1942" s="2"/>
      <c r="I1942" s="4" t="s">
        <v>6790</v>
      </c>
      <c r="J1942" s="2" t="s">
        <v>6791</v>
      </c>
      <c r="K1942" s="5">
        <v>2.0</v>
      </c>
      <c r="L1942" s="2" t="s">
        <v>248</v>
      </c>
      <c r="M1942" s="6" t="b">
        <v>1</v>
      </c>
      <c r="N1942" s="2" t="s">
        <v>268</v>
      </c>
      <c r="O1942" s="2" t="s">
        <v>263</v>
      </c>
      <c r="P1942" s="2" t="s">
        <v>49</v>
      </c>
      <c r="Q1942" s="2" t="s">
        <v>251</v>
      </c>
      <c r="R1942" s="2" t="s">
        <v>252</v>
      </c>
      <c r="S1942" s="5">
        <v>7.00801541E8</v>
      </c>
      <c r="T1942" s="3"/>
      <c r="U1942" s="2" t="s">
        <v>253</v>
      </c>
      <c r="V1942" s="2" t="s">
        <v>244</v>
      </c>
      <c r="W1942" s="2" t="s">
        <v>6783</v>
      </c>
      <c r="X1942" s="2" t="s">
        <v>6792</v>
      </c>
      <c r="Y1942" s="2" t="s">
        <v>265</v>
      </c>
    </row>
    <row r="1943">
      <c r="A1943" s="1" t="b">
        <v>0</v>
      </c>
      <c r="B1943" s="1"/>
      <c r="C1943" s="1"/>
      <c r="D1943" s="1"/>
      <c r="E1943" s="1" t="s">
        <v>244</v>
      </c>
      <c r="F1943" s="1"/>
      <c r="G1943" s="2" t="s">
        <v>245</v>
      </c>
      <c r="H1943" s="2"/>
      <c r="I1943" s="4" t="s">
        <v>6793</v>
      </c>
      <c r="J1943" s="2" t="s">
        <v>6794</v>
      </c>
      <c r="K1943" s="5">
        <v>2.0</v>
      </c>
      <c r="L1943" s="2" t="s">
        <v>248</v>
      </c>
      <c r="M1943" s="6" t="b">
        <v>1</v>
      </c>
      <c r="N1943" s="2" t="s">
        <v>268</v>
      </c>
      <c r="O1943" s="2" t="s">
        <v>263</v>
      </c>
      <c r="P1943" s="2" t="s">
        <v>49</v>
      </c>
      <c r="Q1943" s="2" t="s">
        <v>251</v>
      </c>
      <c r="R1943" s="2" t="s">
        <v>252</v>
      </c>
      <c r="S1943" s="5">
        <v>7.01071903E8</v>
      </c>
      <c r="T1943" s="3"/>
      <c r="U1943" s="2" t="s">
        <v>253</v>
      </c>
      <c r="V1943" s="2" t="s">
        <v>244</v>
      </c>
      <c r="W1943" s="2" t="s">
        <v>6783</v>
      </c>
      <c r="X1943" s="2" t="s">
        <v>6795</v>
      </c>
      <c r="Y1943" s="2" t="s">
        <v>265</v>
      </c>
    </row>
    <row r="1944">
      <c r="A1944" s="1" t="b">
        <v>0</v>
      </c>
      <c r="B1944" s="1"/>
      <c r="C1944" s="1"/>
      <c r="D1944" s="1"/>
      <c r="E1944" s="1" t="s">
        <v>244</v>
      </c>
      <c r="F1944" s="1"/>
      <c r="G1944" s="2" t="s">
        <v>245</v>
      </c>
      <c r="H1944" s="2"/>
      <c r="I1944" s="4" t="s">
        <v>6796</v>
      </c>
      <c r="J1944" s="2" t="s">
        <v>6797</v>
      </c>
      <c r="K1944" s="5">
        <v>2.0</v>
      </c>
      <c r="L1944" s="2" t="s">
        <v>248</v>
      </c>
      <c r="M1944" s="6" t="b">
        <v>1</v>
      </c>
      <c r="N1944" s="2" t="s">
        <v>268</v>
      </c>
      <c r="O1944" s="2" t="s">
        <v>263</v>
      </c>
      <c r="P1944" s="2" t="s">
        <v>49</v>
      </c>
      <c r="Q1944" s="2" t="s">
        <v>251</v>
      </c>
      <c r="R1944" s="2" t="s">
        <v>252</v>
      </c>
      <c r="S1944" s="5">
        <v>7.01072075E8</v>
      </c>
      <c r="T1944" s="3"/>
      <c r="U1944" s="2" t="s">
        <v>253</v>
      </c>
      <c r="V1944" s="2" t="s">
        <v>244</v>
      </c>
      <c r="W1944" s="2" t="s">
        <v>6783</v>
      </c>
      <c r="X1944" s="2" t="s">
        <v>6798</v>
      </c>
      <c r="Y1944" s="2" t="s">
        <v>265</v>
      </c>
    </row>
    <row r="1945">
      <c r="A1945" s="1" t="b">
        <v>0</v>
      </c>
      <c r="B1945" s="1"/>
      <c r="C1945" s="1"/>
      <c r="D1945" s="1"/>
      <c r="E1945" s="1" t="s">
        <v>244</v>
      </c>
      <c r="F1945" s="1"/>
      <c r="G1945" s="2" t="s">
        <v>245</v>
      </c>
      <c r="H1945" s="2"/>
      <c r="I1945" s="4" t="s">
        <v>6799</v>
      </c>
      <c r="J1945" s="2" t="s">
        <v>6800</v>
      </c>
      <c r="K1945" s="5">
        <v>2.0</v>
      </c>
      <c r="L1945" s="2" t="s">
        <v>248</v>
      </c>
      <c r="M1945" s="6" t="b">
        <v>1</v>
      </c>
      <c r="N1945" s="2" t="s">
        <v>268</v>
      </c>
      <c r="O1945" s="2" t="s">
        <v>263</v>
      </c>
      <c r="P1945" s="2" t="s">
        <v>49</v>
      </c>
      <c r="Q1945" s="2" t="s">
        <v>251</v>
      </c>
      <c r="R1945" s="2" t="s">
        <v>252</v>
      </c>
      <c r="S1945" s="5">
        <v>7.01072592E8</v>
      </c>
      <c r="T1945" s="3"/>
      <c r="U1945" s="2" t="s">
        <v>253</v>
      </c>
      <c r="V1945" s="2" t="s">
        <v>244</v>
      </c>
      <c r="W1945" s="2" t="s">
        <v>6783</v>
      </c>
      <c r="X1945" s="2" t="s">
        <v>6801</v>
      </c>
      <c r="Y1945" s="2" t="s">
        <v>265</v>
      </c>
    </row>
    <row r="1946">
      <c r="A1946" s="1" t="b">
        <v>0</v>
      </c>
      <c r="B1946" s="1"/>
      <c r="C1946" s="1"/>
      <c r="D1946" s="1"/>
      <c r="E1946" s="1" t="s">
        <v>2164</v>
      </c>
      <c r="F1946" s="1"/>
      <c r="G1946" s="2" t="s">
        <v>27</v>
      </c>
      <c r="H1946" s="3"/>
      <c r="I1946" s="4" t="s">
        <v>6802</v>
      </c>
      <c r="J1946" s="2" t="s">
        <v>6803</v>
      </c>
      <c r="K1946" s="5">
        <v>1.0</v>
      </c>
      <c r="L1946" s="2" t="s">
        <v>30</v>
      </c>
      <c r="M1946" s="6" t="b">
        <v>1</v>
      </c>
      <c r="N1946" s="2" t="s">
        <v>6804</v>
      </c>
      <c r="O1946" s="2" t="s">
        <v>3530</v>
      </c>
      <c r="P1946" s="2" t="s">
        <v>3531</v>
      </c>
      <c r="Q1946" s="2" t="s">
        <v>4237</v>
      </c>
      <c r="R1946" s="2" t="s">
        <v>35</v>
      </c>
      <c r="S1946" s="2" t="s">
        <v>4238</v>
      </c>
      <c r="T1946" s="2" t="s">
        <v>6805</v>
      </c>
      <c r="U1946" s="2" t="s">
        <v>322</v>
      </c>
      <c r="V1946" s="2" t="s">
        <v>3534</v>
      </c>
      <c r="W1946" s="2" t="s">
        <v>6806</v>
      </c>
      <c r="X1946" s="2" t="s">
        <v>4238</v>
      </c>
      <c r="Y1946" s="2" t="s">
        <v>6807</v>
      </c>
    </row>
    <row r="1947">
      <c r="A1947" s="1" t="b">
        <v>0</v>
      </c>
      <c r="B1947" s="1" t="s">
        <v>25</v>
      </c>
      <c r="C1947" s="1"/>
      <c r="D1947" s="1" t="s">
        <v>26</v>
      </c>
      <c r="E1947" s="1"/>
      <c r="F1947" s="1" t="b">
        <v>1</v>
      </c>
      <c r="G1947" s="2" t="s">
        <v>27</v>
      </c>
      <c r="H1947" s="3"/>
      <c r="I1947" s="4" t="s">
        <v>6808</v>
      </c>
      <c r="J1947" s="2" t="s">
        <v>6809</v>
      </c>
      <c r="K1947" s="5">
        <v>1.0</v>
      </c>
      <c r="L1947" s="2" t="s">
        <v>30</v>
      </c>
      <c r="M1947" s="6" t="b">
        <v>1</v>
      </c>
      <c r="N1947" s="2" t="s">
        <v>3158</v>
      </c>
      <c r="O1947" s="2" t="s">
        <v>67</v>
      </c>
      <c r="P1947" s="2" t="s">
        <v>68</v>
      </c>
      <c r="Q1947" s="2" t="s">
        <v>34</v>
      </c>
      <c r="R1947" s="2" t="s">
        <v>35</v>
      </c>
      <c r="S1947" s="2" t="s">
        <v>6810</v>
      </c>
      <c r="T1947" s="2" t="s">
        <v>37</v>
      </c>
      <c r="U1947" s="2" t="s">
        <v>38</v>
      </c>
      <c r="V1947" s="2" t="s">
        <v>39</v>
      </c>
      <c r="W1947" s="2" t="s">
        <v>6811</v>
      </c>
      <c r="X1947" s="2" t="s">
        <v>3161</v>
      </c>
      <c r="Y1947" s="2" t="s">
        <v>81</v>
      </c>
    </row>
    <row r="1948">
      <c r="A1948" s="1" t="b">
        <v>0</v>
      </c>
      <c r="B1948" s="1" t="s">
        <v>25</v>
      </c>
      <c r="C1948" s="1"/>
      <c r="D1948" s="1" t="s">
        <v>26</v>
      </c>
      <c r="E1948" s="1"/>
      <c r="F1948" s="1" t="b">
        <v>1</v>
      </c>
      <c r="G1948" s="2" t="s">
        <v>27</v>
      </c>
      <c r="H1948" s="3"/>
      <c r="I1948" s="4" t="s">
        <v>6812</v>
      </c>
      <c r="J1948" s="2" t="s">
        <v>6813</v>
      </c>
      <c r="K1948" s="5">
        <v>1.0</v>
      </c>
      <c r="L1948" s="2" t="s">
        <v>30</v>
      </c>
      <c r="M1948" s="6" t="b">
        <v>1</v>
      </c>
      <c r="N1948" s="2" t="s">
        <v>3219</v>
      </c>
      <c r="O1948" s="2" t="s">
        <v>67</v>
      </c>
      <c r="P1948" s="2" t="s">
        <v>68</v>
      </c>
      <c r="Q1948" s="2" t="s">
        <v>34</v>
      </c>
      <c r="R1948" s="2" t="s">
        <v>35</v>
      </c>
      <c r="S1948" s="2" t="s">
        <v>6814</v>
      </c>
      <c r="T1948" s="2" t="s">
        <v>37</v>
      </c>
      <c r="U1948" s="2" t="s">
        <v>38</v>
      </c>
      <c r="V1948" s="2" t="s">
        <v>39</v>
      </c>
      <c r="W1948" s="2" t="s">
        <v>6815</v>
      </c>
      <c r="X1948" s="2" t="s">
        <v>3222</v>
      </c>
      <c r="Y1948" s="2" t="s">
        <v>81</v>
      </c>
    </row>
    <row r="1949">
      <c r="A1949" s="1" t="b">
        <v>0</v>
      </c>
      <c r="B1949" s="1" t="s">
        <v>25</v>
      </c>
      <c r="C1949" s="1"/>
      <c r="D1949" s="1" t="s">
        <v>26</v>
      </c>
      <c r="E1949" s="1"/>
      <c r="F1949" s="1"/>
      <c r="G1949" s="2" t="s">
        <v>27</v>
      </c>
      <c r="H1949" s="3"/>
      <c r="I1949" s="4" t="s">
        <v>6816</v>
      </c>
      <c r="J1949" s="2" t="s">
        <v>6817</v>
      </c>
      <c r="K1949" s="5">
        <v>1.0</v>
      </c>
      <c r="L1949" s="2" t="s">
        <v>30</v>
      </c>
      <c r="M1949" s="6" t="b">
        <v>1</v>
      </c>
      <c r="N1949" s="2" t="s">
        <v>3774</v>
      </c>
      <c r="O1949" s="2" t="s">
        <v>32</v>
      </c>
      <c r="P1949" s="2" t="s">
        <v>33</v>
      </c>
      <c r="Q1949" s="2" t="s">
        <v>34</v>
      </c>
      <c r="R1949" s="2" t="s">
        <v>35</v>
      </c>
      <c r="S1949" s="2" t="s">
        <v>6818</v>
      </c>
      <c r="T1949" s="2" t="s">
        <v>37</v>
      </c>
      <c r="U1949" s="2" t="s">
        <v>38</v>
      </c>
      <c r="V1949" s="2" t="s">
        <v>39</v>
      </c>
      <c r="W1949" s="2" t="s">
        <v>6819</v>
      </c>
      <c r="X1949" s="2" t="s">
        <v>3777</v>
      </c>
      <c r="Y1949" s="2" t="s">
        <v>42</v>
      </c>
    </row>
    <row r="1950">
      <c r="A1950" s="1" t="b">
        <v>0</v>
      </c>
      <c r="B1950" s="1"/>
      <c r="C1950" s="1"/>
      <c r="D1950" s="1"/>
      <c r="E1950" s="1"/>
      <c r="F1950" s="1"/>
      <c r="G1950" s="2" t="s">
        <v>27</v>
      </c>
      <c r="H1950" s="3"/>
      <c r="I1950" s="4" t="s">
        <v>6820</v>
      </c>
      <c r="J1950" s="2" t="s">
        <v>6821</v>
      </c>
      <c r="K1950" s="5">
        <v>1.0</v>
      </c>
      <c r="L1950" s="2" t="s">
        <v>84</v>
      </c>
      <c r="M1950" s="6" t="b">
        <v>1</v>
      </c>
      <c r="N1950" s="2" t="s">
        <v>176</v>
      </c>
      <c r="O1950" s="2" t="s">
        <v>67</v>
      </c>
      <c r="P1950" s="2" t="s">
        <v>33</v>
      </c>
      <c r="Q1950" s="2" t="s">
        <v>86</v>
      </c>
      <c r="R1950" s="2" t="s">
        <v>35</v>
      </c>
      <c r="S1950" s="2" t="s">
        <v>6822</v>
      </c>
      <c r="T1950" s="2" t="s">
        <v>37</v>
      </c>
      <c r="U1950" s="2" t="s">
        <v>38</v>
      </c>
      <c r="V1950" s="2" t="s">
        <v>78</v>
      </c>
      <c r="W1950" s="2" t="s">
        <v>6823</v>
      </c>
      <c r="X1950" s="2" t="s">
        <v>179</v>
      </c>
      <c r="Y1950" s="2" t="s">
        <v>180</v>
      </c>
    </row>
    <row r="1951">
      <c r="A1951" s="1" t="b">
        <v>0</v>
      </c>
      <c r="B1951" s="1"/>
      <c r="C1951" s="1"/>
      <c r="D1951" s="1"/>
      <c r="E1951" s="1"/>
      <c r="F1951" s="1"/>
      <c r="G1951" s="2" t="s">
        <v>27</v>
      </c>
      <c r="H1951" s="3"/>
      <c r="I1951" s="4" t="s">
        <v>6824</v>
      </c>
      <c r="J1951" s="2" t="s">
        <v>6825</v>
      </c>
      <c r="K1951" s="5">
        <v>1.0</v>
      </c>
      <c r="L1951" s="2" t="s">
        <v>84</v>
      </c>
      <c r="M1951" s="6" t="b">
        <v>1</v>
      </c>
      <c r="N1951" s="2" t="s">
        <v>200</v>
      </c>
      <c r="O1951" s="2" t="s">
        <v>32</v>
      </c>
      <c r="P1951" s="2" t="s">
        <v>33</v>
      </c>
      <c r="Q1951" s="2" t="s">
        <v>86</v>
      </c>
      <c r="R1951" s="2" t="s">
        <v>35</v>
      </c>
      <c r="S1951" s="2" t="s">
        <v>6826</v>
      </c>
      <c r="T1951" s="2" t="s">
        <v>37</v>
      </c>
      <c r="U1951" s="2" t="s">
        <v>38</v>
      </c>
      <c r="V1951" s="2" t="s">
        <v>78</v>
      </c>
      <c r="W1951" s="2" t="s">
        <v>6827</v>
      </c>
      <c r="X1951" s="2" t="s">
        <v>203</v>
      </c>
      <c r="Y1951" s="2" t="s">
        <v>173</v>
      </c>
    </row>
    <row r="1952">
      <c r="A1952" s="1" t="b">
        <v>0</v>
      </c>
      <c r="B1952" s="1"/>
      <c r="C1952" s="1"/>
      <c r="D1952" s="1"/>
      <c r="E1952" s="1"/>
      <c r="F1952" s="1"/>
      <c r="G1952" s="2" t="s">
        <v>27</v>
      </c>
      <c r="H1952" s="3"/>
      <c r="I1952" s="4" t="s">
        <v>6828</v>
      </c>
      <c r="J1952" s="2" t="s">
        <v>6829</v>
      </c>
      <c r="K1952" s="5">
        <v>1.0</v>
      </c>
      <c r="L1952" s="2" t="s">
        <v>84</v>
      </c>
      <c r="M1952" s="6" t="b">
        <v>1</v>
      </c>
      <c r="N1952" s="2" t="s">
        <v>169</v>
      </c>
      <c r="O1952" s="2" t="s">
        <v>32</v>
      </c>
      <c r="P1952" s="2" t="s">
        <v>33</v>
      </c>
      <c r="Q1952" s="2" t="s">
        <v>86</v>
      </c>
      <c r="R1952" s="2" t="s">
        <v>35</v>
      </c>
      <c r="S1952" s="2" t="s">
        <v>6830</v>
      </c>
      <c r="T1952" s="2" t="s">
        <v>37</v>
      </c>
      <c r="U1952" s="2" t="s">
        <v>38</v>
      </c>
      <c r="V1952" s="2" t="s">
        <v>78</v>
      </c>
      <c r="W1952" s="2" t="s">
        <v>6827</v>
      </c>
      <c r="X1952" s="2" t="s">
        <v>172</v>
      </c>
      <c r="Y1952" s="2" t="s">
        <v>173</v>
      </c>
    </row>
    <row r="1953">
      <c r="A1953" s="1" t="b">
        <v>0</v>
      </c>
      <c r="B1953" s="1"/>
      <c r="C1953" s="1"/>
      <c r="D1953" s="1"/>
      <c r="E1953" s="1"/>
      <c r="F1953" s="1"/>
      <c r="G1953" s="2" t="s">
        <v>27</v>
      </c>
      <c r="H1953" s="3"/>
      <c r="I1953" s="4" t="s">
        <v>6831</v>
      </c>
      <c r="J1953" s="2" t="s">
        <v>6832</v>
      </c>
      <c r="K1953" s="5">
        <v>1.0</v>
      </c>
      <c r="L1953" s="2" t="s">
        <v>84</v>
      </c>
      <c r="M1953" s="6" t="b">
        <v>1</v>
      </c>
      <c r="N1953" s="2" t="s">
        <v>169</v>
      </c>
      <c r="O1953" s="2" t="s">
        <v>32</v>
      </c>
      <c r="P1953" s="2" t="s">
        <v>33</v>
      </c>
      <c r="Q1953" s="2" t="s">
        <v>86</v>
      </c>
      <c r="R1953" s="2" t="s">
        <v>35</v>
      </c>
      <c r="S1953" s="2" t="s">
        <v>6833</v>
      </c>
      <c r="T1953" s="2" t="s">
        <v>37</v>
      </c>
      <c r="U1953" s="2" t="s">
        <v>38</v>
      </c>
      <c r="V1953" s="2" t="s">
        <v>78</v>
      </c>
      <c r="W1953" s="2" t="s">
        <v>6834</v>
      </c>
      <c r="X1953" s="2" t="s">
        <v>172</v>
      </c>
      <c r="Y1953" s="2" t="s">
        <v>173</v>
      </c>
    </row>
    <row r="1954">
      <c r="A1954" s="1" t="b">
        <v>0</v>
      </c>
      <c r="B1954" s="1"/>
      <c r="C1954" s="1"/>
      <c r="D1954" s="1"/>
      <c r="E1954" s="1"/>
      <c r="F1954" s="1"/>
      <c r="G1954" s="2" t="s">
        <v>27</v>
      </c>
      <c r="H1954" s="3"/>
      <c r="I1954" s="4" t="s">
        <v>6835</v>
      </c>
      <c r="J1954" s="2" t="s">
        <v>6836</v>
      </c>
      <c r="K1954" s="5">
        <v>1.0</v>
      </c>
      <c r="L1954" s="2" t="s">
        <v>84</v>
      </c>
      <c r="M1954" s="6" t="b">
        <v>1</v>
      </c>
      <c r="N1954" s="2" t="s">
        <v>176</v>
      </c>
      <c r="O1954" s="2" t="s">
        <v>67</v>
      </c>
      <c r="P1954" s="2" t="s">
        <v>33</v>
      </c>
      <c r="Q1954" s="2" t="s">
        <v>86</v>
      </c>
      <c r="R1954" s="2" t="s">
        <v>35</v>
      </c>
      <c r="S1954" s="2" t="s">
        <v>6837</v>
      </c>
      <c r="T1954" s="2" t="s">
        <v>37</v>
      </c>
      <c r="U1954" s="2" t="s">
        <v>38</v>
      </c>
      <c r="V1954" s="2" t="s">
        <v>78</v>
      </c>
      <c r="W1954" s="2" t="s">
        <v>6838</v>
      </c>
      <c r="X1954" s="2" t="s">
        <v>179</v>
      </c>
      <c r="Y1954" s="2" t="s">
        <v>180</v>
      </c>
    </row>
    <row r="1955">
      <c r="A1955" s="1" t="b">
        <v>0</v>
      </c>
      <c r="B1955" s="1"/>
      <c r="C1955" s="1"/>
      <c r="D1955" s="1"/>
      <c r="E1955" s="1"/>
      <c r="F1955" s="1"/>
      <c r="G1955" s="2" t="s">
        <v>27</v>
      </c>
      <c r="H1955" s="3"/>
      <c r="I1955" s="4" t="s">
        <v>6839</v>
      </c>
      <c r="J1955" s="2" t="s">
        <v>6840</v>
      </c>
      <c r="K1955" s="5">
        <v>1.0</v>
      </c>
      <c r="L1955" s="2" t="s">
        <v>84</v>
      </c>
      <c r="M1955" s="6" t="b">
        <v>1</v>
      </c>
      <c r="N1955" s="2" t="s">
        <v>460</v>
      </c>
      <c r="O1955" s="2" t="s">
        <v>67</v>
      </c>
      <c r="P1955" s="2" t="s">
        <v>33</v>
      </c>
      <c r="Q1955" s="2" t="s">
        <v>86</v>
      </c>
      <c r="R1955" s="2" t="s">
        <v>35</v>
      </c>
      <c r="S1955" s="2" t="s">
        <v>6841</v>
      </c>
      <c r="T1955" s="2" t="s">
        <v>37</v>
      </c>
      <c r="U1955" s="2" t="s">
        <v>38</v>
      </c>
      <c r="V1955" s="2" t="s">
        <v>78</v>
      </c>
      <c r="W1955" s="2" t="s">
        <v>6838</v>
      </c>
      <c r="X1955" s="2" t="s">
        <v>463</v>
      </c>
      <c r="Y1955" s="2" t="s">
        <v>173</v>
      </c>
    </row>
    <row r="1956">
      <c r="A1956" s="1" t="b">
        <v>0</v>
      </c>
      <c r="B1956" s="1"/>
      <c r="C1956" s="1"/>
      <c r="D1956" s="1"/>
      <c r="E1956" s="1"/>
      <c r="F1956" s="1"/>
      <c r="G1956" s="2" t="s">
        <v>27</v>
      </c>
      <c r="H1956" s="3"/>
      <c r="I1956" s="4" t="s">
        <v>6842</v>
      </c>
      <c r="J1956" s="2" t="s">
        <v>6843</v>
      </c>
      <c r="K1956" s="5">
        <v>1.0</v>
      </c>
      <c r="L1956" s="2" t="s">
        <v>84</v>
      </c>
      <c r="M1956" s="6" t="b">
        <v>1</v>
      </c>
      <c r="N1956" s="2" t="s">
        <v>460</v>
      </c>
      <c r="O1956" s="2" t="s">
        <v>67</v>
      </c>
      <c r="P1956" s="2" t="s">
        <v>33</v>
      </c>
      <c r="Q1956" s="2" t="s">
        <v>86</v>
      </c>
      <c r="R1956" s="2" t="s">
        <v>35</v>
      </c>
      <c r="S1956" s="2" t="s">
        <v>6844</v>
      </c>
      <c r="T1956" s="2" t="s">
        <v>37</v>
      </c>
      <c r="U1956" s="2" t="s">
        <v>38</v>
      </c>
      <c r="V1956" s="2" t="s">
        <v>78</v>
      </c>
      <c r="W1956" s="2" t="s">
        <v>6845</v>
      </c>
      <c r="X1956" s="2" t="s">
        <v>463</v>
      </c>
      <c r="Y1956" s="2" t="s">
        <v>173</v>
      </c>
    </row>
    <row r="1957">
      <c r="A1957" s="1" t="b">
        <v>0</v>
      </c>
      <c r="B1957" s="1" t="s">
        <v>25</v>
      </c>
      <c r="C1957" s="1"/>
      <c r="D1957" s="1" t="s">
        <v>26</v>
      </c>
      <c r="E1957" s="1"/>
      <c r="F1957" s="1" t="b">
        <v>1</v>
      </c>
      <c r="G1957" s="2" t="s">
        <v>27</v>
      </c>
      <c r="H1957" s="3"/>
      <c r="I1957" s="4" t="s">
        <v>6846</v>
      </c>
      <c r="J1957" s="2" t="s">
        <v>6847</v>
      </c>
      <c r="K1957" s="5">
        <v>1.0</v>
      </c>
      <c r="L1957" s="2" t="s">
        <v>65</v>
      </c>
      <c r="M1957" s="6" t="b">
        <v>1</v>
      </c>
      <c r="N1957" s="2" t="s">
        <v>233</v>
      </c>
      <c r="O1957" s="2" t="s">
        <v>67</v>
      </c>
      <c r="P1957" s="2" t="s">
        <v>68</v>
      </c>
      <c r="Q1957" s="2" t="s">
        <v>69</v>
      </c>
      <c r="R1957" s="2" t="s">
        <v>6848</v>
      </c>
      <c r="S1957" s="2" t="s">
        <v>6849</v>
      </c>
      <c r="T1957" s="3"/>
      <c r="U1957" s="2" t="s">
        <v>38</v>
      </c>
      <c r="V1957" s="2" t="s">
        <v>39</v>
      </c>
      <c r="W1957" s="2" t="s">
        <v>6850</v>
      </c>
      <c r="X1957" s="2" t="s">
        <v>237</v>
      </c>
      <c r="Y1957" s="2" t="s">
        <v>73</v>
      </c>
    </row>
    <row r="1958">
      <c r="A1958" s="1" t="b">
        <v>0</v>
      </c>
      <c r="B1958" s="1" t="s">
        <v>25</v>
      </c>
      <c r="C1958" s="1"/>
      <c r="D1958" s="1" t="s">
        <v>26</v>
      </c>
      <c r="E1958" s="1" t="s">
        <v>43</v>
      </c>
      <c r="F1958" s="1"/>
      <c r="G1958" s="2" t="s">
        <v>27</v>
      </c>
      <c r="H1958" s="3"/>
      <c r="I1958" s="4" t="s">
        <v>6851</v>
      </c>
      <c r="J1958" s="2" t="s">
        <v>6852</v>
      </c>
      <c r="K1958" s="5">
        <v>1.0</v>
      </c>
      <c r="L1958" s="2" t="s">
        <v>46</v>
      </c>
      <c r="M1958" s="6" t="b">
        <v>1</v>
      </c>
      <c r="N1958" s="2" t="s">
        <v>127</v>
      </c>
      <c r="O1958" s="2" t="s">
        <v>48</v>
      </c>
      <c r="P1958" s="2" t="s">
        <v>49</v>
      </c>
      <c r="Q1958" s="2" t="s">
        <v>50</v>
      </c>
      <c r="R1958" s="2" t="s">
        <v>35</v>
      </c>
      <c r="S1958" s="2" t="s">
        <v>6853</v>
      </c>
      <c r="T1958" s="2" t="s">
        <v>6854</v>
      </c>
      <c r="U1958" s="2" t="s">
        <v>38</v>
      </c>
      <c r="V1958" s="2" t="s">
        <v>100</v>
      </c>
      <c r="W1958" s="2" t="s">
        <v>6855</v>
      </c>
      <c r="X1958" s="2" t="s">
        <v>131</v>
      </c>
      <c r="Y1958" s="2" t="s">
        <v>132</v>
      </c>
    </row>
    <row r="1959">
      <c r="A1959" s="1" t="b">
        <v>0</v>
      </c>
      <c r="B1959" s="1" t="s">
        <v>25</v>
      </c>
      <c r="C1959" s="1"/>
      <c r="D1959" s="1" t="s">
        <v>26</v>
      </c>
      <c r="E1959" s="1"/>
      <c r="F1959" s="1"/>
      <c r="G1959" s="2" t="s">
        <v>27</v>
      </c>
      <c r="H1959" s="3"/>
      <c r="I1959" s="4" t="s">
        <v>6856</v>
      </c>
      <c r="J1959" s="2" t="s">
        <v>6857</v>
      </c>
      <c r="K1959" s="5">
        <v>1.0</v>
      </c>
      <c r="L1959" s="2" t="s">
        <v>65</v>
      </c>
      <c r="M1959" s="6" t="b">
        <v>1</v>
      </c>
      <c r="N1959" s="2" t="s">
        <v>283</v>
      </c>
      <c r="O1959" s="2" t="s">
        <v>67</v>
      </c>
      <c r="P1959" s="2" t="s">
        <v>68</v>
      </c>
      <c r="Q1959" s="2" t="s">
        <v>69</v>
      </c>
      <c r="R1959" s="2" t="s">
        <v>35</v>
      </c>
      <c r="S1959" s="2" t="s">
        <v>6858</v>
      </c>
      <c r="T1959" s="2" t="s">
        <v>285</v>
      </c>
      <c r="U1959" s="2" t="s">
        <v>38</v>
      </c>
      <c r="V1959" s="2" t="s">
        <v>39</v>
      </c>
      <c r="W1959" s="2" t="s">
        <v>6859</v>
      </c>
      <c r="X1959" s="2" t="s">
        <v>283</v>
      </c>
      <c r="Y1959" s="2" t="s">
        <v>287</v>
      </c>
    </row>
    <row r="1960">
      <c r="A1960" s="1" t="b">
        <v>0</v>
      </c>
      <c r="B1960" s="1" t="s">
        <v>25</v>
      </c>
      <c r="C1960" s="1"/>
      <c r="D1960" s="1" t="s">
        <v>26</v>
      </c>
      <c r="E1960" s="1"/>
      <c r="F1960" s="1"/>
      <c r="G1960" s="2" t="s">
        <v>27</v>
      </c>
      <c r="H1960" s="3"/>
      <c r="I1960" s="4" t="s">
        <v>6860</v>
      </c>
      <c r="J1960" s="2" t="s">
        <v>6861</v>
      </c>
      <c r="K1960" s="5">
        <v>1.0</v>
      </c>
      <c r="L1960" s="2" t="s">
        <v>65</v>
      </c>
      <c r="M1960" s="6" t="b">
        <v>1</v>
      </c>
      <c r="N1960" s="2" t="s">
        <v>283</v>
      </c>
      <c r="O1960" s="2" t="s">
        <v>67</v>
      </c>
      <c r="P1960" s="2" t="s">
        <v>68</v>
      </c>
      <c r="Q1960" s="2" t="s">
        <v>69</v>
      </c>
      <c r="R1960" s="2" t="s">
        <v>35</v>
      </c>
      <c r="S1960" s="2" t="s">
        <v>6862</v>
      </c>
      <c r="T1960" s="2" t="s">
        <v>285</v>
      </c>
      <c r="U1960" s="2" t="s">
        <v>38</v>
      </c>
      <c r="V1960" s="2" t="s">
        <v>39</v>
      </c>
      <c r="W1960" s="2" t="s">
        <v>6863</v>
      </c>
      <c r="X1960" s="2" t="s">
        <v>283</v>
      </c>
      <c r="Y1960" s="2" t="s">
        <v>287</v>
      </c>
    </row>
    <row r="1961">
      <c r="A1961" s="1" t="b">
        <v>0</v>
      </c>
      <c r="B1961" s="1" t="s">
        <v>25</v>
      </c>
      <c r="C1961" s="1"/>
      <c r="D1961" s="1" t="s">
        <v>26</v>
      </c>
      <c r="E1961" s="1"/>
      <c r="F1961" s="1"/>
      <c r="G1961" s="2" t="s">
        <v>27</v>
      </c>
      <c r="H1961" s="3"/>
      <c r="I1961" s="4" t="s">
        <v>6864</v>
      </c>
      <c r="J1961" s="2" t="s">
        <v>6865</v>
      </c>
      <c r="K1961" s="5">
        <v>1.0</v>
      </c>
      <c r="L1961" s="2" t="s">
        <v>65</v>
      </c>
      <c r="M1961" s="6" t="b">
        <v>1</v>
      </c>
      <c r="N1961" s="2" t="s">
        <v>283</v>
      </c>
      <c r="O1961" s="2" t="s">
        <v>67</v>
      </c>
      <c r="P1961" s="2" t="s">
        <v>68</v>
      </c>
      <c r="Q1961" s="2" t="s">
        <v>69</v>
      </c>
      <c r="R1961" s="2" t="s">
        <v>35</v>
      </c>
      <c r="S1961" s="2" t="s">
        <v>6866</v>
      </c>
      <c r="T1961" s="2" t="s">
        <v>285</v>
      </c>
      <c r="U1961" s="2" t="s">
        <v>38</v>
      </c>
      <c r="V1961" s="2" t="s">
        <v>39</v>
      </c>
      <c r="W1961" s="2" t="s">
        <v>6867</v>
      </c>
      <c r="X1961" s="2" t="s">
        <v>283</v>
      </c>
      <c r="Y1961" s="2" t="s">
        <v>287</v>
      </c>
    </row>
    <row r="1962">
      <c r="A1962" s="1" t="b">
        <v>0</v>
      </c>
      <c r="B1962" s="1" t="s">
        <v>25</v>
      </c>
      <c r="C1962" s="1"/>
      <c r="D1962" s="1" t="s">
        <v>26</v>
      </c>
      <c r="E1962" s="1"/>
      <c r="F1962" s="1"/>
      <c r="G1962" s="2" t="s">
        <v>27</v>
      </c>
      <c r="H1962" s="3"/>
      <c r="I1962" s="4" t="s">
        <v>6868</v>
      </c>
      <c r="J1962" s="2" t="s">
        <v>6869</v>
      </c>
      <c r="K1962" s="5">
        <v>1.0</v>
      </c>
      <c r="L1962" s="2" t="s">
        <v>65</v>
      </c>
      <c r="M1962" s="6" t="b">
        <v>1</v>
      </c>
      <c r="N1962" s="2" t="s">
        <v>283</v>
      </c>
      <c r="O1962" s="2" t="s">
        <v>67</v>
      </c>
      <c r="P1962" s="2" t="s">
        <v>68</v>
      </c>
      <c r="Q1962" s="2" t="s">
        <v>69</v>
      </c>
      <c r="R1962" s="2" t="s">
        <v>35</v>
      </c>
      <c r="S1962" s="2" t="s">
        <v>6870</v>
      </c>
      <c r="T1962" s="2" t="s">
        <v>285</v>
      </c>
      <c r="U1962" s="2" t="s">
        <v>38</v>
      </c>
      <c r="V1962" s="2" t="s">
        <v>39</v>
      </c>
      <c r="W1962" s="2" t="s">
        <v>6871</v>
      </c>
      <c r="X1962" s="2" t="s">
        <v>283</v>
      </c>
      <c r="Y1962" s="2" t="s">
        <v>287</v>
      </c>
    </row>
    <row r="1963">
      <c r="A1963" s="1" t="b">
        <v>0</v>
      </c>
      <c r="B1963" s="1"/>
      <c r="C1963" s="1"/>
      <c r="D1963" s="1"/>
      <c r="E1963" s="1"/>
      <c r="F1963" s="1"/>
      <c r="G1963" s="2" t="s">
        <v>27</v>
      </c>
      <c r="H1963" s="3"/>
      <c r="I1963" s="4" t="s">
        <v>6872</v>
      </c>
      <c r="J1963" s="2" t="s">
        <v>6873</v>
      </c>
      <c r="K1963" s="5">
        <v>1.0</v>
      </c>
      <c r="L1963" s="2" t="s">
        <v>84</v>
      </c>
      <c r="M1963" s="6" t="b">
        <v>1</v>
      </c>
      <c r="N1963" s="2" t="s">
        <v>200</v>
      </c>
      <c r="O1963" s="2" t="s">
        <v>32</v>
      </c>
      <c r="P1963" s="2" t="s">
        <v>33</v>
      </c>
      <c r="Q1963" s="2" t="s">
        <v>86</v>
      </c>
      <c r="R1963" s="2" t="s">
        <v>35</v>
      </c>
      <c r="S1963" s="2" t="s">
        <v>6874</v>
      </c>
      <c r="T1963" s="2" t="s">
        <v>37</v>
      </c>
      <c r="U1963" s="2" t="s">
        <v>38</v>
      </c>
      <c r="V1963" s="2" t="s">
        <v>78</v>
      </c>
      <c r="W1963" s="2" t="s">
        <v>6875</v>
      </c>
      <c r="X1963" s="2" t="s">
        <v>203</v>
      </c>
      <c r="Y1963" s="2" t="s">
        <v>173</v>
      </c>
    </row>
    <row r="1964">
      <c r="A1964" s="1" t="b">
        <v>0</v>
      </c>
      <c r="B1964" s="1"/>
      <c r="C1964" s="1"/>
      <c r="D1964" s="1"/>
      <c r="E1964" s="1"/>
      <c r="F1964" s="1"/>
      <c r="G1964" s="2" t="s">
        <v>27</v>
      </c>
      <c r="H1964" s="3"/>
      <c r="I1964" s="4" t="s">
        <v>6876</v>
      </c>
      <c r="J1964" s="2" t="s">
        <v>6877</v>
      </c>
      <c r="K1964" s="5">
        <v>1.0</v>
      </c>
      <c r="L1964" s="2" t="s">
        <v>84</v>
      </c>
      <c r="M1964" s="6" t="b">
        <v>1</v>
      </c>
      <c r="N1964" s="2" t="s">
        <v>169</v>
      </c>
      <c r="O1964" s="2" t="s">
        <v>32</v>
      </c>
      <c r="P1964" s="2" t="s">
        <v>33</v>
      </c>
      <c r="Q1964" s="2" t="s">
        <v>86</v>
      </c>
      <c r="R1964" s="2" t="s">
        <v>35</v>
      </c>
      <c r="S1964" s="2" t="s">
        <v>6878</v>
      </c>
      <c r="T1964" s="2" t="s">
        <v>37</v>
      </c>
      <c r="U1964" s="2" t="s">
        <v>38</v>
      </c>
      <c r="V1964" s="2" t="s">
        <v>78</v>
      </c>
      <c r="W1964" s="2" t="s">
        <v>6875</v>
      </c>
      <c r="X1964" s="2" t="s">
        <v>172</v>
      </c>
      <c r="Y1964" s="2" t="s">
        <v>173</v>
      </c>
    </row>
    <row r="1965">
      <c r="A1965" s="1" t="b">
        <v>0</v>
      </c>
      <c r="B1965" s="1" t="s">
        <v>25</v>
      </c>
      <c r="C1965" s="1"/>
      <c r="D1965" s="1" t="s">
        <v>141</v>
      </c>
      <c r="E1965" s="1"/>
      <c r="F1965" s="1" t="b">
        <v>1</v>
      </c>
      <c r="G1965" s="2" t="s">
        <v>27</v>
      </c>
      <c r="H1965" s="3"/>
      <c r="I1965" s="4" t="s">
        <v>6879</v>
      </c>
      <c r="J1965" s="2" t="s">
        <v>6880</v>
      </c>
      <c r="K1965" s="5">
        <v>1.0</v>
      </c>
      <c r="L1965" s="2" t="s">
        <v>30</v>
      </c>
      <c r="M1965" s="6" t="b">
        <v>1</v>
      </c>
      <c r="N1965" s="2" t="s">
        <v>3219</v>
      </c>
      <c r="O1965" s="2" t="s">
        <v>67</v>
      </c>
      <c r="P1965" s="2" t="s">
        <v>68</v>
      </c>
      <c r="Q1965" s="2" t="s">
        <v>34</v>
      </c>
      <c r="R1965" s="2" t="s">
        <v>35</v>
      </c>
      <c r="S1965" s="2" t="s">
        <v>6881</v>
      </c>
      <c r="T1965" s="2" t="s">
        <v>37</v>
      </c>
      <c r="U1965" s="2" t="s">
        <v>38</v>
      </c>
      <c r="V1965" s="2" t="s">
        <v>146</v>
      </c>
      <c r="W1965" s="2" t="s">
        <v>6882</v>
      </c>
      <c r="X1965" s="2" t="s">
        <v>3222</v>
      </c>
      <c r="Y1965" s="2" t="s">
        <v>81</v>
      </c>
    </row>
    <row r="1966">
      <c r="A1966" s="1" t="b">
        <v>0</v>
      </c>
      <c r="B1966" s="1" t="s">
        <v>25</v>
      </c>
      <c r="C1966" s="1"/>
      <c r="D1966" s="1" t="s">
        <v>141</v>
      </c>
      <c r="E1966" s="1"/>
      <c r="F1966" s="1" t="b">
        <v>1</v>
      </c>
      <c r="G1966" s="2" t="s">
        <v>27</v>
      </c>
      <c r="H1966" s="3"/>
      <c r="I1966" s="4" t="s">
        <v>6883</v>
      </c>
      <c r="J1966" s="2" t="s">
        <v>6884</v>
      </c>
      <c r="K1966" s="5">
        <v>1.0</v>
      </c>
      <c r="L1966" s="2" t="s">
        <v>30</v>
      </c>
      <c r="M1966" s="6" t="b">
        <v>1</v>
      </c>
      <c r="N1966" s="2" t="s">
        <v>3219</v>
      </c>
      <c r="O1966" s="2" t="s">
        <v>67</v>
      </c>
      <c r="P1966" s="2" t="s">
        <v>68</v>
      </c>
      <c r="Q1966" s="2" t="s">
        <v>34</v>
      </c>
      <c r="R1966" s="2" t="s">
        <v>35</v>
      </c>
      <c r="S1966" s="2" t="s">
        <v>6885</v>
      </c>
      <c r="T1966" s="2" t="s">
        <v>37</v>
      </c>
      <c r="U1966" s="2" t="s">
        <v>38</v>
      </c>
      <c r="V1966" s="2" t="s">
        <v>146</v>
      </c>
      <c r="W1966" s="2" t="s">
        <v>6882</v>
      </c>
      <c r="X1966" s="2" t="s">
        <v>3222</v>
      </c>
      <c r="Y1966" s="2" t="s">
        <v>81</v>
      </c>
    </row>
    <row r="1967">
      <c r="A1967" s="1" t="b">
        <v>0</v>
      </c>
      <c r="B1967" s="1" t="s">
        <v>25</v>
      </c>
      <c r="C1967" s="1"/>
      <c r="D1967" s="1" t="s">
        <v>26</v>
      </c>
      <c r="E1967" s="1"/>
      <c r="F1967" s="1" t="b">
        <v>1</v>
      </c>
      <c r="G1967" s="2" t="s">
        <v>27</v>
      </c>
      <c r="H1967" s="3"/>
      <c r="I1967" s="4" t="s">
        <v>6886</v>
      </c>
      <c r="J1967" s="2" t="s">
        <v>6887</v>
      </c>
      <c r="K1967" s="5">
        <v>1.0</v>
      </c>
      <c r="L1967" s="2" t="s">
        <v>30</v>
      </c>
      <c r="M1967" s="6" t="b">
        <v>1</v>
      </c>
      <c r="N1967" s="2" t="s">
        <v>3158</v>
      </c>
      <c r="O1967" s="2" t="s">
        <v>67</v>
      </c>
      <c r="P1967" s="2" t="s">
        <v>68</v>
      </c>
      <c r="Q1967" s="2" t="s">
        <v>34</v>
      </c>
      <c r="R1967" s="2" t="s">
        <v>35</v>
      </c>
      <c r="S1967" s="2" t="s">
        <v>6888</v>
      </c>
      <c r="T1967" s="2" t="s">
        <v>37</v>
      </c>
      <c r="U1967" s="2" t="s">
        <v>38</v>
      </c>
      <c r="V1967" s="2" t="s">
        <v>39</v>
      </c>
      <c r="W1967" s="2" t="s">
        <v>6889</v>
      </c>
      <c r="X1967" s="2" t="s">
        <v>3161</v>
      </c>
      <c r="Y1967" s="2" t="s">
        <v>81</v>
      </c>
    </row>
    <row r="1968">
      <c r="A1968" s="1" t="b">
        <v>0</v>
      </c>
      <c r="B1968" s="1" t="s">
        <v>25</v>
      </c>
      <c r="C1968" s="1"/>
      <c r="D1968" s="1" t="s">
        <v>26</v>
      </c>
      <c r="E1968" s="1" t="s">
        <v>43</v>
      </c>
      <c r="F1968" s="1"/>
      <c r="G1968" s="2" t="s">
        <v>27</v>
      </c>
      <c r="H1968" s="3"/>
      <c r="I1968" s="4" t="s">
        <v>6890</v>
      </c>
      <c r="J1968" s="2" t="s">
        <v>6891</v>
      </c>
      <c r="K1968" s="5">
        <v>1.0</v>
      </c>
      <c r="L1968" s="2" t="s">
        <v>46</v>
      </c>
      <c r="M1968" s="6" t="b">
        <v>1</v>
      </c>
      <c r="N1968" s="2" t="s">
        <v>127</v>
      </c>
      <c r="O1968" s="2" t="s">
        <v>48</v>
      </c>
      <c r="P1968" s="2" t="s">
        <v>49</v>
      </c>
      <c r="Q1968" s="2" t="s">
        <v>50</v>
      </c>
      <c r="R1968" s="2" t="s">
        <v>35</v>
      </c>
      <c r="S1968" s="2" t="s">
        <v>6892</v>
      </c>
      <c r="T1968" s="2" t="s">
        <v>6893</v>
      </c>
      <c r="U1968" s="2" t="s">
        <v>38</v>
      </c>
      <c r="V1968" s="2" t="s">
        <v>100</v>
      </c>
      <c r="W1968" s="2" t="s">
        <v>6894</v>
      </c>
      <c r="X1968" s="2" t="s">
        <v>131</v>
      </c>
      <c r="Y1968" s="2" t="s">
        <v>132</v>
      </c>
    </row>
    <row r="1969">
      <c r="A1969" s="1" t="b">
        <v>0</v>
      </c>
      <c r="B1969" s="1" t="s">
        <v>25</v>
      </c>
      <c r="C1969" s="1"/>
      <c r="D1969" s="1" t="s">
        <v>26</v>
      </c>
      <c r="E1969" s="1" t="s">
        <v>43</v>
      </c>
      <c r="F1969" s="1"/>
      <c r="G1969" s="2" t="s">
        <v>27</v>
      </c>
      <c r="H1969" s="3"/>
      <c r="I1969" s="4" t="s">
        <v>6895</v>
      </c>
      <c r="J1969" s="2" t="s">
        <v>6896</v>
      </c>
      <c r="K1969" s="5">
        <v>1.0</v>
      </c>
      <c r="L1969" s="2" t="s">
        <v>46</v>
      </c>
      <c r="M1969" s="6" t="b">
        <v>1</v>
      </c>
      <c r="N1969" s="2" t="s">
        <v>127</v>
      </c>
      <c r="O1969" s="2" t="s">
        <v>48</v>
      </c>
      <c r="P1969" s="2" t="s">
        <v>49</v>
      </c>
      <c r="Q1969" s="2" t="s">
        <v>50</v>
      </c>
      <c r="R1969" s="2" t="s">
        <v>35</v>
      </c>
      <c r="S1969" s="2" t="s">
        <v>6897</v>
      </c>
      <c r="T1969" s="2" t="s">
        <v>404</v>
      </c>
      <c r="U1969" s="2" t="s">
        <v>38</v>
      </c>
      <c r="V1969" s="2" t="s">
        <v>100</v>
      </c>
      <c r="W1969" s="2" t="s">
        <v>6894</v>
      </c>
      <c r="X1969" s="2" t="s">
        <v>131</v>
      </c>
      <c r="Y1969" s="2" t="s">
        <v>132</v>
      </c>
    </row>
    <row r="1970">
      <c r="A1970" s="1" t="b">
        <v>0</v>
      </c>
      <c r="B1970" s="1" t="s">
        <v>25</v>
      </c>
      <c r="C1970" s="1"/>
      <c r="D1970" s="1" t="s">
        <v>26</v>
      </c>
      <c r="E1970" s="1" t="s">
        <v>43</v>
      </c>
      <c r="F1970" s="1"/>
      <c r="G1970" s="2" t="s">
        <v>27</v>
      </c>
      <c r="H1970" s="3"/>
      <c r="I1970" s="4" t="s">
        <v>6898</v>
      </c>
      <c r="J1970" s="2" t="s">
        <v>6899</v>
      </c>
      <c r="K1970" s="5">
        <v>1.0</v>
      </c>
      <c r="L1970" s="2" t="s">
        <v>46</v>
      </c>
      <c r="M1970" s="6" t="b">
        <v>1</v>
      </c>
      <c r="N1970" s="2" t="s">
        <v>127</v>
      </c>
      <c r="O1970" s="2" t="s">
        <v>48</v>
      </c>
      <c r="P1970" s="2" t="s">
        <v>49</v>
      </c>
      <c r="Q1970" s="2" t="s">
        <v>50</v>
      </c>
      <c r="R1970" s="2" t="s">
        <v>35</v>
      </c>
      <c r="S1970" s="2" t="s">
        <v>6900</v>
      </c>
      <c r="T1970" s="2" t="s">
        <v>404</v>
      </c>
      <c r="U1970" s="2" t="s">
        <v>38</v>
      </c>
      <c r="V1970" s="2" t="s">
        <v>100</v>
      </c>
      <c r="W1970" s="2" t="s">
        <v>6894</v>
      </c>
      <c r="X1970" s="2" t="s">
        <v>131</v>
      </c>
      <c r="Y1970" s="2" t="s">
        <v>132</v>
      </c>
    </row>
    <row r="1971">
      <c r="A1971" s="1" t="b">
        <v>0</v>
      </c>
      <c r="B1971" s="1" t="s">
        <v>25</v>
      </c>
      <c r="C1971" s="1"/>
      <c r="D1971" s="1" t="s">
        <v>26</v>
      </c>
      <c r="E1971" s="1" t="s">
        <v>43</v>
      </c>
      <c r="F1971" s="1"/>
      <c r="G1971" s="2" t="s">
        <v>27</v>
      </c>
      <c r="H1971" s="3"/>
      <c r="I1971" s="4" t="s">
        <v>6901</v>
      </c>
      <c r="J1971" s="2" t="s">
        <v>6902</v>
      </c>
      <c r="K1971" s="5">
        <v>1.0</v>
      </c>
      <c r="L1971" s="2" t="s">
        <v>46</v>
      </c>
      <c r="M1971" s="6" t="b">
        <v>1</v>
      </c>
      <c r="N1971" s="2" t="s">
        <v>127</v>
      </c>
      <c r="O1971" s="2" t="s">
        <v>48</v>
      </c>
      <c r="P1971" s="2" t="s">
        <v>49</v>
      </c>
      <c r="Q1971" s="2" t="s">
        <v>50</v>
      </c>
      <c r="R1971" s="2" t="s">
        <v>35</v>
      </c>
      <c r="S1971" s="2" t="s">
        <v>6903</v>
      </c>
      <c r="T1971" s="2" t="s">
        <v>6893</v>
      </c>
      <c r="U1971" s="2" t="s">
        <v>38</v>
      </c>
      <c r="V1971" s="2" t="s">
        <v>100</v>
      </c>
      <c r="W1971" s="2" t="s">
        <v>6894</v>
      </c>
      <c r="X1971" s="2" t="s">
        <v>131</v>
      </c>
      <c r="Y1971" s="2" t="s">
        <v>132</v>
      </c>
    </row>
    <row r="1972">
      <c r="A1972" s="1" t="b">
        <v>0</v>
      </c>
      <c r="B1972" s="1" t="s">
        <v>25</v>
      </c>
      <c r="C1972" s="1"/>
      <c r="D1972" s="1" t="s">
        <v>26</v>
      </c>
      <c r="E1972" s="1"/>
      <c r="F1972" s="1"/>
      <c r="G1972" s="2" t="s">
        <v>27</v>
      </c>
      <c r="H1972" s="3"/>
      <c r="I1972" s="4" t="s">
        <v>6904</v>
      </c>
      <c r="J1972" s="2" t="s">
        <v>6905</v>
      </c>
      <c r="K1972" s="5">
        <v>1.0</v>
      </c>
      <c r="L1972" s="2" t="s">
        <v>65</v>
      </c>
      <c r="M1972" s="6" t="b">
        <v>1</v>
      </c>
      <c r="N1972" s="2" t="s">
        <v>283</v>
      </c>
      <c r="O1972" s="2" t="s">
        <v>67</v>
      </c>
      <c r="P1972" s="2" t="s">
        <v>68</v>
      </c>
      <c r="Q1972" s="2" t="s">
        <v>69</v>
      </c>
      <c r="R1972" s="2" t="s">
        <v>35</v>
      </c>
      <c r="S1972" s="2" t="s">
        <v>6906</v>
      </c>
      <c r="T1972" s="2" t="s">
        <v>285</v>
      </c>
      <c r="U1972" s="2" t="s">
        <v>38</v>
      </c>
      <c r="V1972" s="2" t="s">
        <v>39</v>
      </c>
      <c r="W1972" s="2" t="s">
        <v>6907</v>
      </c>
      <c r="X1972" s="2" t="s">
        <v>283</v>
      </c>
      <c r="Y1972" s="2" t="s">
        <v>287</v>
      </c>
    </row>
    <row r="1973">
      <c r="A1973" s="1" t="b">
        <v>0</v>
      </c>
      <c r="B1973" s="1" t="s">
        <v>104</v>
      </c>
      <c r="C1973" s="1"/>
      <c r="D1973" s="1"/>
      <c r="E1973" s="1" t="s">
        <v>43</v>
      </c>
      <c r="F1973" s="1"/>
      <c r="G1973" s="2" t="s">
        <v>27</v>
      </c>
      <c r="H1973" s="3"/>
      <c r="I1973" s="4" t="s">
        <v>6908</v>
      </c>
      <c r="J1973" s="2" t="s">
        <v>6909</v>
      </c>
      <c r="K1973" s="5">
        <v>1.0</v>
      </c>
      <c r="L1973" s="2" t="s">
        <v>30</v>
      </c>
      <c r="M1973" s="6" t="b">
        <v>1</v>
      </c>
      <c r="N1973" s="2" t="s">
        <v>6910</v>
      </c>
      <c r="O1973" s="2" t="s">
        <v>108</v>
      </c>
      <c r="P1973" s="2" t="s">
        <v>109</v>
      </c>
      <c r="Q1973" s="2" t="s">
        <v>34</v>
      </c>
      <c r="R1973" s="2" t="s">
        <v>2200</v>
      </c>
      <c r="S1973" s="2" t="s">
        <v>6911</v>
      </c>
      <c r="T1973" s="2" t="s">
        <v>112</v>
      </c>
      <c r="U1973" s="2" t="s">
        <v>113</v>
      </c>
      <c r="V1973" s="2" t="s">
        <v>43</v>
      </c>
      <c r="W1973" s="2" t="s">
        <v>6912</v>
      </c>
      <c r="X1973" s="2" t="s">
        <v>6911</v>
      </c>
      <c r="Y1973" s="2" t="s">
        <v>114</v>
      </c>
    </row>
    <row r="1974">
      <c r="A1974" s="1" t="b">
        <v>0</v>
      </c>
      <c r="B1974" s="1" t="s">
        <v>104</v>
      </c>
      <c r="C1974" s="1"/>
      <c r="D1974" s="1"/>
      <c r="E1974" s="1" t="s">
        <v>43</v>
      </c>
      <c r="F1974" s="1"/>
      <c r="G1974" s="2" t="s">
        <v>27</v>
      </c>
      <c r="H1974" s="3"/>
      <c r="I1974" s="4" t="s">
        <v>6913</v>
      </c>
      <c r="J1974" s="2" t="s">
        <v>6914</v>
      </c>
      <c r="K1974" s="5">
        <v>1.0</v>
      </c>
      <c r="L1974" s="2" t="s">
        <v>30</v>
      </c>
      <c r="M1974" s="6" t="b">
        <v>1</v>
      </c>
      <c r="N1974" s="2" t="s">
        <v>6915</v>
      </c>
      <c r="O1974" s="2" t="s">
        <v>108</v>
      </c>
      <c r="P1974" s="2" t="s">
        <v>109</v>
      </c>
      <c r="Q1974" s="2" t="s">
        <v>34</v>
      </c>
      <c r="R1974" s="2" t="s">
        <v>35</v>
      </c>
      <c r="S1974" s="2" t="s">
        <v>6916</v>
      </c>
      <c r="T1974" s="2" t="s">
        <v>112</v>
      </c>
      <c r="U1974" s="2" t="s">
        <v>113</v>
      </c>
      <c r="V1974" s="2" t="s">
        <v>43</v>
      </c>
      <c r="W1974" s="2" t="s">
        <v>6912</v>
      </c>
      <c r="X1974" s="2" t="s">
        <v>6916</v>
      </c>
      <c r="Y1974" s="2" t="s">
        <v>114</v>
      </c>
    </row>
    <row r="1975">
      <c r="A1975" s="1" t="b">
        <v>0</v>
      </c>
      <c r="B1975" s="1" t="s">
        <v>25</v>
      </c>
      <c r="C1975" s="1"/>
      <c r="D1975" s="1" t="s">
        <v>26</v>
      </c>
      <c r="E1975" s="1"/>
      <c r="F1975" s="1"/>
      <c r="G1975" s="2" t="s">
        <v>27</v>
      </c>
      <c r="H1975" s="3"/>
      <c r="I1975" s="4" t="s">
        <v>6917</v>
      </c>
      <c r="J1975" s="2" t="s">
        <v>6918</v>
      </c>
      <c r="K1975" s="5">
        <v>1.0</v>
      </c>
      <c r="L1975" s="2" t="s">
        <v>65</v>
      </c>
      <c r="M1975" s="6" t="b">
        <v>1</v>
      </c>
      <c r="N1975" s="2" t="s">
        <v>283</v>
      </c>
      <c r="O1975" s="2" t="s">
        <v>67</v>
      </c>
      <c r="P1975" s="2" t="s">
        <v>68</v>
      </c>
      <c r="Q1975" s="2" t="s">
        <v>69</v>
      </c>
      <c r="R1975" s="2" t="s">
        <v>35</v>
      </c>
      <c r="S1975" s="2" t="s">
        <v>6919</v>
      </c>
      <c r="T1975" s="2" t="s">
        <v>285</v>
      </c>
      <c r="U1975" s="2" t="s">
        <v>38</v>
      </c>
      <c r="V1975" s="2" t="s">
        <v>39</v>
      </c>
      <c r="W1975" s="2" t="s">
        <v>6920</v>
      </c>
      <c r="X1975" s="2" t="s">
        <v>283</v>
      </c>
      <c r="Y1975" s="2" t="s">
        <v>287</v>
      </c>
    </row>
    <row r="1976">
      <c r="A1976" s="1" t="b">
        <v>0</v>
      </c>
      <c r="B1976" s="1"/>
      <c r="C1976" s="1"/>
      <c r="D1976" s="1"/>
      <c r="E1976" s="1"/>
      <c r="F1976" s="1"/>
      <c r="G1976" s="2" t="s">
        <v>27</v>
      </c>
      <c r="H1976" s="3"/>
      <c r="I1976" s="4" t="s">
        <v>6921</v>
      </c>
      <c r="J1976" s="2" t="s">
        <v>6922</v>
      </c>
      <c r="K1976" s="5">
        <v>1.0</v>
      </c>
      <c r="L1976" s="2" t="s">
        <v>84</v>
      </c>
      <c r="M1976" s="6" t="b">
        <v>1</v>
      </c>
      <c r="N1976" s="2" t="s">
        <v>176</v>
      </c>
      <c r="O1976" s="2" t="s">
        <v>67</v>
      </c>
      <c r="P1976" s="2" t="s">
        <v>33</v>
      </c>
      <c r="Q1976" s="2" t="s">
        <v>86</v>
      </c>
      <c r="R1976" s="2" t="s">
        <v>35</v>
      </c>
      <c r="S1976" s="2" t="s">
        <v>6923</v>
      </c>
      <c r="T1976" s="2" t="s">
        <v>37</v>
      </c>
      <c r="U1976" s="2" t="s">
        <v>38</v>
      </c>
      <c r="V1976" s="2" t="s">
        <v>78</v>
      </c>
      <c r="W1976" s="2" t="s">
        <v>6924</v>
      </c>
      <c r="X1976" s="2" t="s">
        <v>179</v>
      </c>
      <c r="Y1976" s="2" t="s">
        <v>180</v>
      </c>
    </row>
    <row r="1977">
      <c r="A1977" s="1" t="b">
        <v>0</v>
      </c>
      <c r="B1977" s="1" t="s">
        <v>104</v>
      </c>
      <c r="C1977" s="1"/>
      <c r="D1977" s="1"/>
      <c r="E1977" s="1" t="s">
        <v>43</v>
      </c>
      <c r="F1977" s="1"/>
      <c r="G1977" s="2" t="s">
        <v>27</v>
      </c>
      <c r="H1977" s="3"/>
      <c r="I1977" s="4" t="s">
        <v>6925</v>
      </c>
      <c r="J1977" s="2" t="s">
        <v>6926</v>
      </c>
      <c r="K1977" s="5">
        <v>1.0</v>
      </c>
      <c r="L1977" s="2" t="s">
        <v>30</v>
      </c>
      <c r="M1977" s="6" t="b">
        <v>1</v>
      </c>
      <c r="N1977" s="2" t="s">
        <v>6927</v>
      </c>
      <c r="O1977" s="2" t="s">
        <v>108</v>
      </c>
      <c r="P1977" s="2" t="s">
        <v>109</v>
      </c>
      <c r="Q1977" s="2" t="s">
        <v>34</v>
      </c>
      <c r="R1977" s="2" t="s">
        <v>2204</v>
      </c>
      <c r="S1977" s="2" t="s">
        <v>6928</v>
      </c>
      <c r="T1977" s="2" t="s">
        <v>112</v>
      </c>
      <c r="U1977" s="2" t="s">
        <v>113</v>
      </c>
      <c r="V1977" s="2" t="s">
        <v>43</v>
      </c>
      <c r="W1977" s="2" t="s">
        <v>6929</v>
      </c>
      <c r="X1977" s="2" t="s">
        <v>6928</v>
      </c>
      <c r="Y1977" s="2" t="s">
        <v>114</v>
      </c>
    </row>
    <row r="1978">
      <c r="A1978" s="1" t="b">
        <v>0</v>
      </c>
      <c r="B1978" s="1" t="s">
        <v>104</v>
      </c>
      <c r="C1978" s="1"/>
      <c r="D1978" s="1"/>
      <c r="E1978" s="1" t="s">
        <v>43</v>
      </c>
      <c r="F1978" s="1"/>
      <c r="G1978" s="2" t="s">
        <v>27</v>
      </c>
      <c r="H1978" s="3"/>
      <c r="I1978" s="4" t="s">
        <v>6930</v>
      </c>
      <c r="J1978" s="2" t="s">
        <v>6931</v>
      </c>
      <c r="K1978" s="5">
        <v>1.0</v>
      </c>
      <c r="L1978" s="2" t="s">
        <v>30</v>
      </c>
      <c r="M1978" s="6" t="b">
        <v>1</v>
      </c>
      <c r="N1978" s="2" t="s">
        <v>6932</v>
      </c>
      <c r="O1978" s="2" t="s">
        <v>108</v>
      </c>
      <c r="P1978" s="2" t="s">
        <v>109</v>
      </c>
      <c r="Q1978" s="2" t="s">
        <v>34</v>
      </c>
      <c r="R1978" s="2" t="s">
        <v>35</v>
      </c>
      <c r="S1978" s="2" t="s">
        <v>6933</v>
      </c>
      <c r="T1978" s="2" t="s">
        <v>112</v>
      </c>
      <c r="U1978" s="2" t="s">
        <v>113</v>
      </c>
      <c r="V1978" s="2" t="s">
        <v>43</v>
      </c>
      <c r="W1978" s="2" t="s">
        <v>6929</v>
      </c>
      <c r="X1978" s="2" t="s">
        <v>6933</v>
      </c>
      <c r="Y1978" s="2" t="s">
        <v>114</v>
      </c>
    </row>
    <row r="1979">
      <c r="A1979" s="1" t="b">
        <v>0</v>
      </c>
      <c r="B1979" s="1" t="s">
        <v>25</v>
      </c>
      <c r="C1979" s="1"/>
      <c r="D1979" s="1" t="s">
        <v>26</v>
      </c>
      <c r="E1979" s="1" t="s">
        <v>43</v>
      </c>
      <c r="F1979" s="1"/>
      <c r="G1979" s="2" t="s">
        <v>27</v>
      </c>
      <c r="H1979" s="3"/>
      <c r="I1979" s="4" t="s">
        <v>6934</v>
      </c>
      <c r="J1979" s="2" t="s">
        <v>6935</v>
      </c>
      <c r="K1979" s="5">
        <v>1.0</v>
      </c>
      <c r="L1979" s="2" t="s">
        <v>46</v>
      </c>
      <c r="M1979" s="6" t="b">
        <v>1</v>
      </c>
      <c r="N1979" s="2" t="s">
        <v>127</v>
      </c>
      <c r="O1979" s="2" t="s">
        <v>48</v>
      </c>
      <c r="P1979" s="2" t="s">
        <v>49</v>
      </c>
      <c r="Q1979" s="2" t="s">
        <v>50</v>
      </c>
      <c r="R1979" s="2" t="s">
        <v>35</v>
      </c>
      <c r="S1979" s="2" t="s">
        <v>6936</v>
      </c>
      <c r="T1979" s="2" t="s">
        <v>136</v>
      </c>
      <c r="U1979" s="2" t="s">
        <v>38</v>
      </c>
      <c r="V1979" s="2" t="s">
        <v>100</v>
      </c>
      <c r="W1979" s="2" t="s">
        <v>6937</v>
      </c>
      <c r="X1979" s="2" t="s">
        <v>131</v>
      </c>
      <c r="Y1979" s="2" t="s">
        <v>132</v>
      </c>
    </row>
    <row r="1980">
      <c r="A1980" s="1" t="b">
        <v>0</v>
      </c>
      <c r="B1980" s="1" t="s">
        <v>25</v>
      </c>
      <c r="C1980" s="1"/>
      <c r="D1980" s="1"/>
      <c r="E1980" s="1" t="s">
        <v>43</v>
      </c>
      <c r="F1980" s="1"/>
      <c r="G1980" s="2" t="s">
        <v>27</v>
      </c>
      <c r="H1980" s="3"/>
      <c r="I1980" s="4" t="s">
        <v>6938</v>
      </c>
      <c r="J1980" s="2" t="s">
        <v>6939</v>
      </c>
      <c r="K1980" s="5">
        <v>1.0</v>
      </c>
      <c r="L1980" s="2" t="s">
        <v>46</v>
      </c>
      <c r="M1980" s="6" t="b">
        <v>1</v>
      </c>
      <c r="N1980" s="2" t="s">
        <v>47</v>
      </c>
      <c r="O1980" s="2" t="s">
        <v>48</v>
      </c>
      <c r="P1980" s="2" t="s">
        <v>49</v>
      </c>
      <c r="Q1980" s="2" t="s">
        <v>50</v>
      </c>
      <c r="R1980" s="2" t="s">
        <v>35</v>
      </c>
      <c r="S1980" s="5">
        <v>6.64878534E8</v>
      </c>
      <c r="T1980" s="2" t="s">
        <v>58</v>
      </c>
      <c r="U1980" s="2" t="s">
        <v>38</v>
      </c>
      <c r="V1980" s="2" t="s">
        <v>52</v>
      </c>
      <c r="W1980" s="2" t="s">
        <v>6940</v>
      </c>
      <c r="X1980" s="2" t="s">
        <v>54</v>
      </c>
      <c r="Y1980" s="2" t="s">
        <v>55</v>
      </c>
    </row>
    <row r="1981">
      <c r="A1981" s="1" t="b">
        <v>0</v>
      </c>
      <c r="B1981" s="1" t="s">
        <v>25</v>
      </c>
      <c r="C1981" s="1"/>
      <c r="D1981" s="1"/>
      <c r="E1981" s="1" t="s">
        <v>43</v>
      </c>
      <c r="F1981" s="1"/>
      <c r="G1981" s="2" t="s">
        <v>27</v>
      </c>
      <c r="H1981" s="3"/>
      <c r="I1981" s="4" t="s">
        <v>6941</v>
      </c>
      <c r="J1981" s="2" t="s">
        <v>6942</v>
      </c>
      <c r="K1981" s="5">
        <v>1.0</v>
      </c>
      <c r="L1981" s="2" t="s">
        <v>46</v>
      </c>
      <c r="M1981" s="6" t="b">
        <v>1</v>
      </c>
      <c r="N1981" s="2" t="s">
        <v>47</v>
      </c>
      <c r="O1981" s="2" t="s">
        <v>48</v>
      </c>
      <c r="P1981" s="2" t="s">
        <v>49</v>
      </c>
      <c r="Q1981" s="2" t="s">
        <v>50</v>
      </c>
      <c r="R1981" s="2" t="s">
        <v>35</v>
      </c>
      <c r="S1981" s="5">
        <v>6.70335575E8</v>
      </c>
      <c r="T1981" s="2" t="s">
        <v>222</v>
      </c>
      <c r="U1981" s="2" t="s">
        <v>38</v>
      </c>
      <c r="V1981" s="2" t="s">
        <v>52</v>
      </c>
      <c r="W1981" s="2" t="s">
        <v>6940</v>
      </c>
      <c r="X1981" s="2" t="s">
        <v>54</v>
      </c>
      <c r="Y1981" s="2" t="s">
        <v>55</v>
      </c>
    </row>
    <row r="1982">
      <c r="A1982" s="1" t="b">
        <v>0</v>
      </c>
      <c r="B1982" s="1"/>
      <c r="C1982" s="1"/>
      <c r="D1982" s="1"/>
      <c r="E1982" s="1"/>
      <c r="F1982" s="1"/>
      <c r="G1982" s="2" t="s">
        <v>27</v>
      </c>
      <c r="H1982" s="3"/>
      <c r="I1982" s="4" t="s">
        <v>6943</v>
      </c>
      <c r="J1982" s="2" t="s">
        <v>6944</v>
      </c>
      <c r="K1982" s="5">
        <v>1.0</v>
      </c>
      <c r="L1982" s="2" t="s">
        <v>84</v>
      </c>
      <c r="M1982" s="6" t="b">
        <v>1</v>
      </c>
      <c r="N1982" s="2" t="s">
        <v>176</v>
      </c>
      <c r="O1982" s="2" t="s">
        <v>67</v>
      </c>
      <c r="P1982" s="2" t="s">
        <v>33</v>
      </c>
      <c r="Q1982" s="2" t="s">
        <v>86</v>
      </c>
      <c r="R1982" s="2" t="s">
        <v>35</v>
      </c>
      <c r="S1982" s="2" t="s">
        <v>6945</v>
      </c>
      <c r="T1982" s="2" t="s">
        <v>37</v>
      </c>
      <c r="U1982" s="2" t="s">
        <v>38</v>
      </c>
      <c r="V1982" s="2" t="s">
        <v>78</v>
      </c>
      <c r="W1982" s="2" t="s">
        <v>6946</v>
      </c>
      <c r="X1982" s="2" t="s">
        <v>179</v>
      </c>
      <c r="Y1982" s="2" t="s">
        <v>180</v>
      </c>
    </row>
    <row r="1983">
      <c r="A1983" s="1" t="b">
        <v>0</v>
      </c>
      <c r="B1983" s="1" t="s">
        <v>25</v>
      </c>
      <c r="C1983" s="1"/>
      <c r="D1983" s="1" t="s">
        <v>26</v>
      </c>
      <c r="E1983" s="1"/>
      <c r="F1983" s="1" t="b">
        <v>1</v>
      </c>
      <c r="G1983" s="2" t="s">
        <v>27</v>
      </c>
      <c r="H1983" s="3"/>
      <c r="I1983" s="4" t="s">
        <v>6947</v>
      </c>
      <c r="J1983" s="2" t="s">
        <v>6948</v>
      </c>
      <c r="K1983" s="5">
        <v>1.0</v>
      </c>
      <c r="L1983" s="2" t="s">
        <v>30</v>
      </c>
      <c r="M1983" s="6" t="b">
        <v>1</v>
      </c>
      <c r="N1983" s="2" t="s">
        <v>151</v>
      </c>
      <c r="O1983" s="2" t="s">
        <v>67</v>
      </c>
      <c r="P1983" s="2" t="s">
        <v>68</v>
      </c>
      <c r="Q1983" s="2" t="s">
        <v>34</v>
      </c>
      <c r="R1983" s="2" t="s">
        <v>35</v>
      </c>
      <c r="S1983" s="2" t="s">
        <v>659</v>
      </c>
      <c r="T1983" s="7"/>
      <c r="U1983" s="2" t="s">
        <v>38</v>
      </c>
      <c r="V1983" s="2" t="s">
        <v>39</v>
      </c>
      <c r="W1983" s="2" t="s">
        <v>6949</v>
      </c>
      <c r="X1983" s="2" t="s">
        <v>154</v>
      </c>
      <c r="Y1983" s="2" t="s">
        <v>155</v>
      </c>
    </row>
    <row r="1984">
      <c r="A1984" s="1" t="b">
        <v>0</v>
      </c>
      <c r="B1984" s="1"/>
      <c r="C1984" s="1"/>
      <c r="D1984" s="1"/>
      <c r="E1984" s="1"/>
      <c r="F1984" s="1" t="b">
        <v>1</v>
      </c>
      <c r="G1984" s="2" t="s">
        <v>27</v>
      </c>
      <c r="H1984" s="3"/>
      <c r="I1984" s="4" t="s">
        <v>6950</v>
      </c>
      <c r="J1984" s="2" t="s">
        <v>6951</v>
      </c>
      <c r="K1984" s="5">
        <v>1.0</v>
      </c>
      <c r="L1984" s="2" t="s">
        <v>84</v>
      </c>
      <c r="M1984" s="6" t="b">
        <v>1</v>
      </c>
      <c r="N1984" s="2" t="s">
        <v>2954</v>
      </c>
      <c r="O1984" s="2" t="s">
        <v>67</v>
      </c>
      <c r="P1984" s="2" t="s">
        <v>68</v>
      </c>
      <c r="Q1984" s="2" t="s">
        <v>86</v>
      </c>
      <c r="R1984" s="2" t="s">
        <v>35</v>
      </c>
      <c r="S1984" s="2" t="s">
        <v>6952</v>
      </c>
      <c r="T1984" s="2" t="s">
        <v>37</v>
      </c>
      <c r="U1984" s="2" t="s">
        <v>38</v>
      </c>
      <c r="V1984" s="2" t="s">
        <v>78</v>
      </c>
      <c r="W1984" s="2" t="s">
        <v>6953</v>
      </c>
      <c r="X1984" s="2" t="s">
        <v>2957</v>
      </c>
      <c r="Y1984" s="2" t="s">
        <v>90</v>
      </c>
    </row>
    <row r="1985">
      <c r="A1985" s="1" t="b">
        <v>0</v>
      </c>
      <c r="B1985" s="1" t="s">
        <v>25</v>
      </c>
      <c r="C1985" s="1"/>
      <c r="D1985" s="1" t="s">
        <v>141</v>
      </c>
      <c r="E1985" s="1"/>
      <c r="F1985" s="1" t="b">
        <v>1</v>
      </c>
      <c r="G1985" s="2" t="s">
        <v>27</v>
      </c>
      <c r="H1985" s="3"/>
      <c r="I1985" s="4" t="s">
        <v>6954</v>
      </c>
      <c r="J1985" s="2" t="s">
        <v>6955</v>
      </c>
      <c r="K1985" s="5">
        <v>1.0</v>
      </c>
      <c r="L1985" s="2" t="s">
        <v>30</v>
      </c>
      <c r="M1985" s="6" t="b">
        <v>1</v>
      </c>
      <c r="N1985" s="2" t="s">
        <v>144</v>
      </c>
      <c r="O1985" s="2" t="s">
        <v>67</v>
      </c>
      <c r="P1985" s="2" t="s">
        <v>68</v>
      </c>
      <c r="Q1985" s="2" t="s">
        <v>34</v>
      </c>
      <c r="R1985" s="2" t="s">
        <v>35</v>
      </c>
      <c r="S1985" s="2" t="s">
        <v>6956</v>
      </c>
      <c r="T1985" s="2" t="s">
        <v>37</v>
      </c>
      <c r="U1985" s="2" t="s">
        <v>38</v>
      </c>
      <c r="V1985" s="2" t="s">
        <v>146</v>
      </c>
      <c r="W1985" s="2" t="s">
        <v>6957</v>
      </c>
      <c r="X1985" s="2" t="s">
        <v>148</v>
      </c>
      <c r="Y1985" s="2" t="s">
        <v>81</v>
      </c>
    </row>
    <row r="1986">
      <c r="A1986" s="1" t="b">
        <v>0</v>
      </c>
      <c r="B1986" s="1" t="s">
        <v>25</v>
      </c>
      <c r="C1986" s="1"/>
      <c r="D1986" s="1" t="s">
        <v>26</v>
      </c>
      <c r="E1986" s="1"/>
      <c r="F1986" s="1" t="b">
        <v>1</v>
      </c>
      <c r="G1986" s="2" t="s">
        <v>27</v>
      </c>
      <c r="H1986" s="3"/>
      <c r="I1986" s="4" t="s">
        <v>6958</v>
      </c>
      <c r="J1986" s="2" t="s">
        <v>6959</v>
      </c>
      <c r="K1986" s="5">
        <v>1.0</v>
      </c>
      <c r="L1986" s="2" t="s">
        <v>65</v>
      </c>
      <c r="M1986" s="6" t="b">
        <v>1</v>
      </c>
      <c r="N1986" s="2" t="s">
        <v>76</v>
      </c>
      <c r="O1986" s="2" t="s">
        <v>67</v>
      </c>
      <c r="P1986" s="2" t="s">
        <v>68</v>
      </c>
      <c r="Q1986" s="2" t="s">
        <v>69</v>
      </c>
      <c r="R1986" s="2" t="s">
        <v>35</v>
      </c>
      <c r="S1986" s="2" t="s">
        <v>6960</v>
      </c>
      <c r="T1986" s="2" t="s">
        <v>37</v>
      </c>
      <c r="U1986" s="2" t="s">
        <v>38</v>
      </c>
      <c r="V1986" s="2" t="s">
        <v>39</v>
      </c>
      <c r="W1986" s="2" t="s">
        <v>6961</v>
      </c>
      <c r="X1986" s="2" t="s">
        <v>80</v>
      </c>
      <c r="Y1986" s="2" t="s">
        <v>81</v>
      </c>
    </row>
    <row r="1987">
      <c r="A1987" s="1" t="b">
        <v>0</v>
      </c>
      <c r="B1987" s="1" t="s">
        <v>25</v>
      </c>
      <c r="C1987" s="1"/>
      <c r="D1987" s="1" t="s">
        <v>26</v>
      </c>
      <c r="E1987" s="1"/>
      <c r="F1987" s="1"/>
      <c r="G1987" s="2" t="s">
        <v>27</v>
      </c>
      <c r="H1987" s="3"/>
      <c r="I1987" s="4" t="s">
        <v>6962</v>
      </c>
      <c r="J1987" s="2" t="s">
        <v>6963</v>
      </c>
      <c r="K1987" s="5">
        <v>1.0</v>
      </c>
      <c r="L1987" s="2" t="s">
        <v>30</v>
      </c>
      <c r="M1987" s="6" t="b">
        <v>1</v>
      </c>
      <c r="N1987" s="2" t="s">
        <v>3774</v>
      </c>
      <c r="O1987" s="2" t="s">
        <v>32</v>
      </c>
      <c r="P1987" s="2" t="s">
        <v>33</v>
      </c>
      <c r="Q1987" s="2" t="s">
        <v>34</v>
      </c>
      <c r="R1987" s="2" t="s">
        <v>35</v>
      </c>
      <c r="S1987" s="2" t="s">
        <v>6964</v>
      </c>
      <c r="T1987" s="2" t="s">
        <v>37</v>
      </c>
      <c r="U1987" s="2" t="s">
        <v>38</v>
      </c>
      <c r="V1987" s="2" t="s">
        <v>39</v>
      </c>
      <c r="W1987" s="2" t="s">
        <v>6965</v>
      </c>
      <c r="X1987" s="2" t="s">
        <v>3777</v>
      </c>
      <c r="Y1987" s="2" t="s">
        <v>42</v>
      </c>
    </row>
    <row r="1988">
      <c r="A1988" s="1" t="b">
        <v>0</v>
      </c>
      <c r="B1988" s="1" t="s">
        <v>25</v>
      </c>
      <c r="C1988" s="1"/>
      <c r="D1988" s="1" t="s">
        <v>26</v>
      </c>
      <c r="E1988" s="1"/>
      <c r="F1988" s="1"/>
      <c r="G1988" s="2" t="s">
        <v>27</v>
      </c>
      <c r="H1988" s="3"/>
      <c r="I1988" s="4" t="s">
        <v>6966</v>
      </c>
      <c r="J1988" s="2" t="s">
        <v>6967</v>
      </c>
      <c r="K1988" s="5">
        <v>1.0</v>
      </c>
      <c r="L1988" s="2" t="s">
        <v>30</v>
      </c>
      <c r="M1988" s="6" t="b">
        <v>1</v>
      </c>
      <c r="N1988" s="2" t="s">
        <v>3774</v>
      </c>
      <c r="O1988" s="2" t="s">
        <v>32</v>
      </c>
      <c r="P1988" s="2" t="s">
        <v>33</v>
      </c>
      <c r="Q1988" s="2" t="s">
        <v>34</v>
      </c>
      <c r="R1988" s="2" t="s">
        <v>35</v>
      </c>
      <c r="S1988" s="2" t="s">
        <v>6968</v>
      </c>
      <c r="T1988" s="2" t="s">
        <v>37</v>
      </c>
      <c r="U1988" s="2" t="s">
        <v>38</v>
      </c>
      <c r="V1988" s="2" t="s">
        <v>39</v>
      </c>
      <c r="W1988" s="2" t="s">
        <v>6965</v>
      </c>
      <c r="X1988" s="2" t="s">
        <v>3777</v>
      </c>
      <c r="Y1988" s="2" t="s">
        <v>42</v>
      </c>
    </row>
    <row r="1989">
      <c r="A1989" s="1" t="b">
        <v>0</v>
      </c>
      <c r="B1989" s="1"/>
      <c r="C1989" s="1"/>
      <c r="D1989" s="1"/>
      <c r="E1989" s="1"/>
      <c r="F1989" s="1" t="b">
        <v>1</v>
      </c>
      <c r="G1989" s="2" t="s">
        <v>27</v>
      </c>
      <c r="H1989" s="3"/>
      <c r="I1989" s="4" t="s">
        <v>6969</v>
      </c>
      <c r="J1989" s="2" t="s">
        <v>6970</v>
      </c>
      <c r="K1989" s="5">
        <v>1.0</v>
      </c>
      <c r="L1989" s="2" t="s">
        <v>84</v>
      </c>
      <c r="M1989" s="6" t="b">
        <v>1</v>
      </c>
      <c r="N1989" s="2" t="s">
        <v>6971</v>
      </c>
      <c r="O1989" s="2" t="s">
        <v>67</v>
      </c>
      <c r="P1989" s="2" t="s">
        <v>68</v>
      </c>
      <c r="Q1989" s="2" t="s">
        <v>86</v>
      </c>
      <c r="R1989" s="2" t="s">
        <v>234</v>
      </c>
      <c r="S1989" s="2" t="s">
        <v>6972</v>
      </c>
      <c r="T1989" s="7"/>
      <c r="U1989" s="2" t="s">
        <v>38</v>
      </c>
      <c r="V1989" s="2" t="s">
        <v>78</v>
      </c>
      <c r="W1989" s="2" t="s">
        <v>6973</v>
      </c>
      <c r="X1989" s="2" t="s">
        <v>6974</v>
      </c>
      <c r="Y1989" s="2" t="s">
        <v>90</v>
      </c>
    </row>
    <row r="1990">
      <c r="A1990" s="1" t="b">
        <v>0</v>
      </c>
      <c r="B1990" s="1"/>
      <c r="C1990" s="1"/>
      <c r="D1990" s="1"/>
      <c r="E1990" s="1"/>
      <c r="F1990" s="1" t="b">
        <v>1</v>
      </c>
      <c r="G1990" s="2" t="s">
        <v>27</v>
      </c>
      <c r="H1990" s="3"/>
      <c r="I1990" s="4" t="s">
        <v>6975</v>
      </c>
      <c r="J1990" s="2" t="s">
        <v>6976</v>
      </c>
      <c r="K1990" s="5">
        <v>1.0</v>
      </c>
      <c r="L1990" s="2" t="s">
        <v>84</v>
      </c>
      <c r="M1990" s="6" t="b">
        <v>1</v>
      </c>
      <c r="N1990" s="2" t="s">
        <v>2954</v>
      </c>
      <c r="O1990" s="2" t="s">
        <v>67</v>
      </c>
      <c r="P1990" s="2" t="s">
        <v>68</v>
      </c>
      <c r="Q1990" s="2" t="s">
        <v>86</v>
      </c>
      <c r="R1990" s="2" t="s">
        <v>35</v>
      </c>
      <c r="S1990" s="2" t="s">
        <v>6977</v>
      </c>
      <c r="T1990" s="2" t="s">
        <v>37</v>
      </c>
      <c r="U1990" s="2" t="s">
        <v>38</v>
      </c>
      <c r="V1990" s="2" t="s">
        <v>78</v>
      </c>
      <c r="W1990" s="2" t="s">
        <v>6973</v>
      </c>
      <c r="X1990" s="2" t="s">
        <v>2957</v>
      </c>
      <c r="Y1990" s="2" t="s">
        <v>90</v>
      </c>
    </row>
    <row r="1991">
      <c r="A1991" s="1" t="b">
        <v>0</v>
      </c>
      <c r="B1991" s="1" t="s">
        <v>25</v>
      </c>
      <c r="C1991" s="1"/>
      <c r="D1991" s="1" t="s">
        <v>141</v>
      </c>
      <c r="E1991" s="1"/>
      <c r="F1991" s="1" t="b">
        <v>1</v>
      </c>
      <c r="G1991" s="2" t="s">
        <v>27</v>
      </c>
      <c r="H1991" s="3"/>
      <c r="I1991" s="4" t="s">
        <v>6978</v>
      </c>
      <c r="J1991" s="2" t="s">
        <v>6979</v>
      </c>
      <c r="K1991" s="5">
        <v>1.0</v>
      </c>
      <c r="L1991" s="2" t="s">
        <v>65</v>
      </c>
      <c r="M1991" s="6" t="b">
        <v>1</v>
      </c>
      <c r="N1991" s="2" t="s">
        <v>66</v>
      </c>
      <c r="O1991" s="2" t="s">
        <v>67</v>
      </c>
      <c r="P1991" s="2" t="s">
        <v>68</v>
      </c>
      <c r="Q1991" s="2" t="s">
        <v>69</v>
      </c>
      <c r="R1991" s="2" t="s">
        <v>35</v>
      </c>
      <c r="S1991" s="2" t="s">
        <v>6980</v>
      </c>
      <c r="T1991" s="2" t="s">
        <v>37</v>
      </c>
      <c r="U1991" s="2" t="s">
        <v>38</v>
      </c>
      <c r="V1991" s="2" t="s">
        <v>146</v>
      </c>
      <c r="W1991" s="2" t="s">
        <v>6981</v>
      </c>
      <c r="X1991" s="2" t="s">
        <v>72</v>
      </c>
      <c r="Y1991" s="2" t="s">
        <v>73</v>
      </c>
    </row>
    <row r="1992">
      <c r="A1992" s="1" t="b">
        <v>0</v>
      </c>
      <c r="B1992" s="1" t="s">
        <v>25</v>
      </c>
      <c r="C1992" s="1"/>
      <c r="D1992" s="1" t="s">
        <v>141</v>
      </c>
      <c r="E1992" s="1"/>
      <c r="F1992" s="1" t="b">
        <v>1</v>
      </c>
      <c r="G1992" s="2" t="s">
        <v>27</v>
      </c>
      <c r="H1992" s="3"/>
      <c r="I1992" s="4" t="s">
        <v>6982</v>
      </c>
      <c r="J1992" s="2" t="s">
        <v>6983</v>
      </c>
      <c r="K1992" s="5">
        <v>1.0</v>
      </c>
      <c r="L1992" s="2" t="s">
        <v>65</v>
      </c>
      <c r="M1992" s="6" t="b">
        <v>1</v>
      </c>
      <c r="N1992" s="2" t="s">
        <v>66</v>
      </c>
      <c r="O1992" s="2" t="s">
        <v>67</v>
      </c>
      <c r="P1992" s="2" t="s">
        <v>68</v>
      </c>
      <c r="Q1992" s="2" t="s">
        <v>69</v>
      </c>
      <c r="R1992" s="2" t="s">
        <v>35</v>
      </c>
      <c r="S1992" s="2" t="s">
        <v>6984</v>
      </c>
      <c r="T1992" s="2" t="s">
        <v>37</v>
      </c>
      <c r="U1992" s="2" t="s">
        <v>38</v>
      </c>
      <c r="V1992" s="2" t="s">
        <v>146</v>
      </c>
      <c r="W1992" s="2" t="s">
        <v>6985</v>
      </c>
      <c r="X1992" s="2" t="s">
        <v>72</v>
      </c>
      <c r="Y1992" s="2" t="s">
        <v>73</v>
      </c>
    </row>
    <row r="1993">
      <c r="A1993" s="1" t="b">
        <v>0</v>
      </c>
      <c r="B1993" s="1" t="s">
        <v>25</v>
      </c>
      <c r="C1993" s="1"/>
      <c r="D1993" s="1" t="s">
        <v>141</v>
      </c>
      <c r="E1993" s="1"/>
      <c r="F1993" s="1" t="b">
        <v>1</v>
      </c>
      <c r="G1993" s="2" t="s">
        <v>27</v>
      </c>
      <c r="H1993" s="3"/>
      <c r="I1993" s="4" t="s">
        <v>6986</v>
      </c>
      <c r="J1993" s="2" t="s">
        <v>6987</v>
      </c>
      <c r="K1993" s="5">
        <v>1.0</v>
      </c>
      <c r="L1993" s="2" t="s">
        <v>30</v>
      </c>
      <c r="M1993" s="6" t="b">
        <v>1</v>
      </c>
      <c r="N1993" s="2" t="s">
        <v>3219</v>
      </c>
      <c r="O1993" s="2" t="s">
        <v>67</v>
      </c>
      <c r="P1993" s="2" t="s">
        <v>68</v>
      </c>
      <c r="Q1993" s="2" t="s">
        <v>34</v>
      </c>
      <c r="R1993" s="2" t="s">
        <v>35</v>
      </c>
      <c r="S1993" s="2" t="s">
        <v>6988</v>
      </c>
      <c r="T1993" s="2" t="s">
        <v>37</v>
      </c>
      <c r="U1993" s="2" t="s">
        <v>38</v>
      </c>
      <c r="V1993" s="2" t="s">
        <v>146</v>
      </c>
      <c r="W1993" s="2" t="s">
        <v>6989</v>
      </c>
      <c r="X1993" s="2" t="s">
        <v>3222</v>
      </c>
      <c r="Y1993" s="2" t="s">
        <v>81</v>
      </c>
    </row>
    <row r="1994">
      <c r="A1994" s="1" t="b">
        <v>0</v>
      </c>
      <c r="B1994" s="1" t="s">
        <v>25</v>
      </c>
      <c r="C1994" s="1"/>
      <c r="D1994" s="1"/>
      <c r="E1994" s="1" t="s">
        <v>43</v>
      </c>
      <c r="F1994" s="1"/>
      <c r="G1994" s="2" t="s">
        <v>27</v>
      </c>
      <c r="H1994" s="3"/>
      <c r="I1994" s="4" t="s">
        <v>6990</v>
      </c>
      <c r="J1994" s="2" t="s">
        <v>6991</v>
      </c>
      <c r="K1994" s="5">
        <v>1.0</v>
      </c>
      <c r="L1994" s="2" t="s">
        <v>46</v>
      </c>
      <c r="M1994" s="6" t="b">
        <v>1</v>
      </c>
      <c r="N1994" s="2" t="s">
        <v>47</v>
      </c>
      <c r="O1994" s="2" t="s">
        <v>48</v>
      </c>
      <c r="P1994" s="2" t="s">
        <v>49</v>
      </c>
      <c r="Q1994" s="2" t="s">
        <v>50</v>
      </c>
      <c r="R1994" s="2" t="s">
        <v>35</v>
      </c>
      <c r="S1994" s="5">
        <v>6.56628809E8</v>
      </c>
      <c r="T1994" s="2" t="s">
        <v>3324</v>
      </c>
      <c r="U1994" s="2" t="s">
        <v>38</v>
      </c>
      <c r="V1994" s="2" t="s">
        <v>52</v>
      </c>
      <c r="W1994" s="2" t="s">
        <v>6992</v>
      </c>
      <c r="X1994" s="2" t="s">
        <v>54</v>
      </c>
      <c r="Y1994" s="2" t="s">
        <v>55</v>
      </c>
    </row>
    <row r="1995">
      <c r="A1995" s="1" t="b">
        <v>0</v>
      </c>
      <c r="B1995" s="1" t="s">
        <v>25</v>
      </c>
      <c r="C1995" s="1"/>
      <c r="D1995" s="1"/>
      <c r="E1995" s="1" t="s">
        <v>43</v>
      </c>
      <c r="F1995" s="1"/>
      <c r="G1995" s="2" t="s">
        <v>27</v>
      </c>
      <c r="H1995" s="3"/>
      <c r="I1995" s="4" t="s">
        <v>6993</v>
      </c>
      <c r="J1995" s="2" t="s">
        <v>6994</v>
      </c>
      <c r="K1995" s="5">
        <v>1.0</v>
      </c>
      <c r="L1995" s="2" t="s">
        <v>46</v>
      </c>
      <c r="M1995" s="6" t="b">
        <v>1</v>
      </c>
      <c r="N1995" s="2" t="s">
        <v>47</v>
      </c>
      <c r="O1995" s="2" t="s">
        <v>48</v>
      </c>
      <c r="P1995" s="2" t="s">
        <v>49</v>
      </c>
      <c r="Q1995" s="2" t="s">
        <v>50</v>
      </c>
      <c r="R1995" s="2" t="s">
        <v>35</v>
      </c>
      <c r="S1995" s="5">
        <v>6.56628787E8</v>
      </c>
      <c r="T1995" s="2" t="s">
        <v>3324</v>
      </c>
      <c r="U1995" s="2" t="s">
        <v>38</v>
      </c>
      <c r="V1995" s="2" t="s">
        <v>52</v>
      </c>
      <c r="W1995" s="2" t="s">
        <v>6992</v>
      </c>
      <c r="X1995" s="2" t="s">
        <v>54</v>
      </c>
      <c r="Y1995" s="2" t="s">
        <v>55</v>
      </c>
    </row>
    <row r="1996">
      <c r="A1996" s="1" t="b">
        <v>0</v>
      </c>
      <c r="B1996" s="1" t="s">
        <v>25</v>
      </c>
      <c r="C1996" s="1"/>
      <c r="D1996" s="1"/>
      <c r="E1996" s="1" t="s">
        <v>43</v>
      </c>
      <c r="F1996" s="1"/>
      <c r="G1996" s="2" t="s">
        <v>27</v>
      </c>
      <c r="H1996" s="3"/>
      <c r="I1996" s="4" t="s">
        <v>6995</v>
      </c>
      <c r="J1996" s="2" t="s">
        <v>6996</v>
      </c>
      <c r="K1996" s="5">
        <v>1.0</v>
      </c>
      <c r="L1996" s="2" t="s">
        <v>46</v>
      </c>
      <c r="M1996" s="6" t="b">
        <v>1</v>
      </c>
      <c r="N1996" s="2" t="s">
        <v>47</v>
      </c>
      <c r="O1996" s="2" t="s">
        <v>48</v>
      </c>
      <c r="P1996" s="2" t="s">
        <v>49</v>
      </c>
      <c r="Q1996" s="2" t="s">
        <v>50</v>
      </c>
      <c r="R1996" s="2" t="s">
        <v>35</v>
      </c>
      <c r="S1996" s="5">
        <v>6.57861412E8</v>
      </c>
      <c r="T1996" s="2" t="s">
        <v>6997</v>
      </c>
      <c r="U1996" s="2" t="s">
        <v>38</v>
      </c>
      <c r="V1996" s="2" t="s">
        <v>52</v>
      </c>
      <c r="W1996" s="2" t="s">
        <v>6992</v>
      </c>
      <c r="X1996" s="2" t="s">
        <v>54</v>
      </c>
      <c r="Y1996" s="2" t="s">
        <v>55</v>
      </c>
    </row>
    <row r="1997">
      <c r="A1997" s="1" t="b">
        <v>0</v>
      </c>
      <c r="B1997" s="1" t="s">
        <v>25</v>
      </c>
      <c r="C1997" s="1"/>
      <c r="D1997" s="1"/>
      <c r="E1997" s="1" t="s">
        <v>43</v>
      </c>
      <c r="F1997" s="1"/>
      <c r="G1997" s="2" t="s">
        <v>27</v>
      </c>
      <c r="H1997" s="3"/>
      <c r="I1997" s="4" t="s">
        <v>6998</v>
      </c>
      <c r="J1997" s="2" t="s">
        <v>6999</v>
      </c>
      <c r="K1997" s="5">
        <v>1.0</v>
      </c>
      <c r="L1997" s="2" t="s">
        <v>46</v>
      </c>
      <c r="M1997" s="6" t="b">
        <v>1</v>
      </c>
      <c r="N1997" s="2" t="s">
        <v>47</v>
      </c>
      <c r="O1997" s="2" t="s">
        <v>48</v>
      </c>
      <c r="P1997" s="2" t="s">
        <v>49</v>
      </c>
      <c r="Q1997" s="2" t="s">
        <v>50</v>
      </c>
      <c r="R1997" s="2" t="s">
        <v>35</v>
      </c>
      <c r="S1997" s="5">
        <v>6.56565368E8</v>
      </c>
      <c r="T1997" s="2" t="s">
        <v>226</v>
      </c>
      <c r="U1997" s="2" t="s">
        <v>38</v>
      </c>
      <c r="V1997" s="2" t="s">
        <v>52</v>
      </c>
      <c r="W1997" s="2" t="s">
        <v>6992</v>
      </c>
      <c r="X1997" s="2" t="s">
        <v>54</v>
      </c>
      <c r="Y1997" s="2" t="s">
        <v>55</v>
      </c>
    </row>
    <row r="1998">
      <c r="A1998" s="1" t="b">
        <v>0</v>
      </c>
      <c r="B1998" s="1" t="s">
        <v>25</v>
      </c>
      <c r="C1998" s="1"/>
      <c r="D1998" s="1" t="s">
        <v>26</v>
      </c>
      <c r="E1998" s="1"/>
      <c r="F1998" s="1"/>
      <c r="G1998" s="2" t="s">
        <v>27</v>
      </c>
      <c r="H1998" s="3"/>
      <c r="I1998" s="4" t="s">
        <v>7000</v>
      </c>
      <c r="J1998" s="2" t="s">
        <v>7001</v>
      </c>
      <c r="K1998" s="5">
        <v>1.0</v>
      </c>
      <c r="L1998" s="2" t="s">
        <v>65</v>
      </c>
      <c r="M1998" s="6" t="b">
        <v>1</v>
      </c>
      <c r="N1998" s="2" t="s">
        <v>283</v>
      </c>
      <c r="O1998" s="2" t="s">
        <v>67</v>
      </c>
      <c r="P1998" s="2" t="s">
        <v>68</v>
      </c>
      <c r="Q1998" s="2" t="s">
        <v>69</v>
      </c>
      <c r="R1998" s="2" t="s">
        <v>35</v>
      </c>
      <c r="S1998" s="2" t="s">
        <v>7002</v>
      </c>
      <c r="T1998" s="2" t="s">
        <v>285</v>
      </c>
      <c r="U1998" s="2" t="s">
        <v>38</v>
      </c>
      <c r="V1998" s="2" t="s">
        <v>39</v>
      </c>
      <c r="W1998" s="2" t="s">
        <v>7003</v>
      </c>
      <c r="X1998" s="2" t="s">
        <v>283</v>
      </c>
      <c r="Y1998" s="2" t="s">
        <v>287</v>
      </c>
    </row>
    <row r="1999">
      <c r="A1999" s="1" t="b">
        <v>0</v>
      </c>
      <c r="B1999" s="1" t="s">
        <v>25</v>
      </c>
      <c r="C1999" s="1"/>
      <c r="D1999" s="1" t="s">
        <v>141</v>
      </c>
      <c r="E1999" s="1"/>
      <c r="F1999" s="1" t="b">
        <v>1</v>
      </c>
      <c r="G1999" s="2" t="s">
        <v>27</v>
      </c>
      <c r="H1999" s="3"/>
      <c r="I1999" s="4" t="s">
        <v>7004</v>
      </c>
      <c r="J1999" s="2" t="s">
        <v>7005</v>
      </c>
      <c r="K1999" s="5">
        <v>1.0</v>
      </c>
      <c r="L1999" s="2" t="s">
        <v>65</v>
      </c>
      <c r="M1999" s="6" t="b">
        <v>1</v>
      </c>
      <c r="N1999" s="2" t="s">
        <v>66</v>
      </c>
      <c r="O1999" s="2" t="s">
        <v>67</v>
      </c>
      <c r="P1999" s="2" t="s">
        <v>68</v>
      </c>
      <c r="Q1999" s="2" t="s">
        <v>69</v>
      </c>
      <c r="R1999" s="2" t="s">
        <v>35</v>
      </c>
      <c r="S1999" s="2" t="s">
        <v>7006</v>
      </c>
      <c r="T1999" s="2" t="s">
        <v>37</v>
      </c>
      <c r="U1999" s="2" t="s">
        <v>38</v>
      </c>
      <c r="V1999" s="2" t="s">
        <v>146</v>
      </c>
      <c r="W1999" s="2" t="s">
        <v>7007</v>
      </c>
      <c r="X1999" s="2" t="s">
        <v>72</v>
      </c>
      <c r="Y1999" s="2" t="s">
        <v>73</v>
      </c>
    </row>
    <row r="2000">
      <c r="A2000" s="1" t="b">
        <v>0</v>
      </c>
      <c r="B2000" s="1" t="s">
        <v>25</v>
      </c>
      <c r="C2000" s="1"/>
      <c r="D2000" s="1" t="s">
        <v>141</v>
      </c>
      <c r="E2000" s="1"/>
      <c r="F2000" s="1" t="b">
        <v>1</v>
      </c>
      <c r="G2000" s="2" t="s">
        <v>27</v>
      </c>
      <c r="H2000" s="3"/>
      <c r="I2000" s="4" t="s">
        <v>7008</v>
      </c>
      <c r="J2000" s="2" t="s">
        <v>7009</v>
      </c>
      <c r="K2000" s="5">
        <v>1.0</v>
      </c>
      <c r="L2000" s="2" t="s">
        <v>30</v>
      </c>
      <c r="M2000" s="6" t="b">
        <v>1</v>
      </c>
      <c r="N2000" s="2" t="s">
        <v>3158</v>
      </c>
      <c r="O2000" s="2" t="s">
        <v>67</v>
      </c>
      <c r="P2000" s="2" t="s">
        <v>68</v>
      </c>
      <c r="Q2000" s="2" t="s">
        <v>34</v>
      </c>
      <c r="R2000" s="2" t="s">
        <v>35</v>
      </c>
      <c r="S2000" s="2" t="s">
        <v>7010</v>
      </c>
      <c r="T2000" s="2" t="s">
        <v>37</v>
      </c>
      <c r="U2000" s="2" t="s">
        <v>38</v>
      </c>
      <c r="V2000" s="2" t="s">
        <v>146</v>
      </c>
      <c r="W2000" s="2" t="s">
        <v>7011</v>
      </c>
      <c r="X2000" s="2" t="s">
        <v>3161</v>
      </c>
      <c r="Y2000" s="2" t="s">
        <v>81</v>
      </c>
    </row>
    <row r="2001">
      <c r="A2001" s="1" t="b">
        <v>0</v>
      </c>
      <c r="B2001" s="1"/>
      <c r="C2001" s="1" t="s">
        <v>243</v>
      </c>
      <c r="D2001" s="1"/>
      <c r="E2001" s="1" t="s">
        <v>244</v>
      </c>
      <c r="F2001" s="1"/>
      <c r="G2001" s="2" t="s">
        <v>245</v>
      </c>
      <c r="H2001" s="5">
        <v>1.0</v>
      </c>
      <c r="I2001" s="4" t="s">
        <v>7012</v>
      </c>
      <c r="J2001" s="2" t="s">
        <v>7013</v>
      </c>
      <c r="K2001" s="5">
        <v>1.0</v>
      </c>
      <c r="L2001" s="2" t="s">
        <v>248</v>
      </c>
      <c r="M2001" s="6" t="b">
        <v>1</v>
      </c>
      <c r="N2001" s="2" t="s">
        <v>3258</v>
      </c>
      <c r="O2001" s="2" t="s">
        <v>250</v>
      </c>
      <c r="P2001" s="2" t="s">
        <v>49</v>
      </c>
      <c r="Q2001" s="2" t="s">
        <v>251</v>
      </c>
      <c r="R2001" s="2" t="s">
        <v>252</v>
      </c>
      <c r="S2001" s="5">
        <v>8.54528751E8</v>
      </c>
      <c r="T2001" s="2" t="s">
        <v>3259</v>
      </c>
      <c r="U2001" s="2" t="s">
        <v>253</v>
      </c>
      <c r="V2001" s="2" t="s">
        <v>254</v>
      </c>
      <c r="W2001" s="2" t="s">
        <v>7014</v>
      </c>
      <c r="X2001" s="2" t="s">
        <v>3261</v>
      </c>
      <c r="Y2001" s="2" t="s">
        <v>3262</v>
      </c>
    </row>
    <row r="2002">
      <c r="A2002" s="1" t="b">
        <v>0</v>
      </c>
      <c r="B2002" s="1"/>
      <c r="C2002" s="1" t="s">
        <v>243</v>
      </c>
      <c r="D2002" s="1"/>
      <c r="E2002" s="1" t="s">
        <v>244</v>
      </c>
      <c r="F2002" s="1"/>
      <c r="G2002" s="2" t="s">
        <v>245</v>
      </c>
      <c r="H2002" s="5">
        <v>1.0</v>
      </c>
      <c r="I2002" s="4" t="s">
        <v>7015</v>
      </c>
      <c r="J2002" s="2" t="s">
        <v>7016</v>
      </c>
      <c r="K2002" s="5">
        <v>1.0</v>
      </c>
      <c r="L2002" s="2" t="s">
        <v>248</v>
      </c>
      <c r="M2002" s="6" t="b">
        <v>1</v>
      </c>
      <c r="N2002" s="2" t="s">
        <v>3258</v>
      </c>
      <c r="O2002" s="2" t="s">
        <v>250</v>
      </c>
      <c r="P2002" s="2" t="s">
        <v>49</v>
      </c>
      <c r="Q2002" s="2" t="s">
        <v>251</v>
      </c>
      <c r="R2002" s="2" t="s">
        <v>252</v>
      </c>
      <c r="S2002" s="5">
        <v>8.54543457E8</v>
      </c>
      <c r="T2002" s="2" t="s">
        <v>3259</v>
      </c>
      <c r="U2002" s="2" t="s">
        <v>253</v>
      </c>
      <c r="V2002" s="2" t="s">
        <v>254</v>
      </c>
      <c r="W2002" s="2" t="s">
        <v>7014</v>
      </c>
      <c r="X2002" s="2" t="s">
        <v>3261</v>
      </c>
      <c r="Y2002" s="2" t="s">
        <v>3262</v>
      </c>
    </row>
    <row r="2003">
      <c r="A2003" s="1" t="b">
        <v>0</v>
      </c>
      <c r="B2003" s="1"/>
      <c r="C2003" s="1" t="s">
        <v>243</v>
      </c>
      <c r="D2003" s="1"/>
      <c r="E2003" s="1" t="s">
        <v>244</v>
      </c>
      <c r="F2003" s="1"/>
      <c r="G2003" s="2" t="s">
        <v>245</v>
      </c>
      <c r="H2003" s="5">
        <v>1.0</v>
      </c>
      <c r="I2003" s="4" t="s">
        <v>7017</v>
      </c>
      <c r="J2003" s="2" t="s">
        <v>7018</v>
      </c>
      <c r="K2003" s="5">
        <v>1.0</v>
      </c>
      <c r="L2003" s="2" t="s">
        <v>248</v>
      </c>
      <c r="M2003" s="6" t="b">
        <v>1</v>
      </c>
      <c r="N2003" s="2" t="s">
        <v>3258</v>
      </c>
      <c r="O2003" s="2" t="s">
        <v>250</v>
      </c>
      <c r="P2003" s="2" t="s">
        <v>49</v>
      </c>
      <c r="Q2003" s="2" t="s">
        <v>251</v>
      </c>
      <c r="R2003" s="2" t="s">
        <v>252</v>
      </c>
      <c r="S2003" s="5">
        <v>8.54622053E8</v>
      </c>
      <c r="T2003" s="2" t="s">
        <v>3259</v>
      </c>
      <c r="U2003" s="2" t="s">
        <v>253</v>
      </c>
      <c r="V2003" s="2" t="s">
        <v>254</v>
      </c>
      <c r="W2003" s="2" t="s">
        <v>7014</v>
      </c>
      <c r="X2003" s="2" t="s">
        <v>3261</v>
      </c>
      <c r="Y2003" s="2" t="s">
        <v>3262</v>
      </c>
    </row>
    <row r="2004">
      <c r="A2004" s="1" t="b">
        <v>0</v>
      </c>
      <c r="B2004" s="1"/>
      <c r="C2004" s="1" t="s">
        <v>243</v>
      </c>
      <c r="D2004" s="1"/>
      <c r="E2004" s="1" t="s">
        <v>244</v>
      </c>
      <c r="F2004" s="1"/>
      <c r="G2004" s="2" t="s">
        <v>245</v>
      </c>
      <c r="H2004" s="5">
        <v>1.0</v>
      </c>
      <c r="I2004" s="4" t="s">
        <v>7019</v>
      </c>
      <c r="J2004" s="2" t="s">
        <v>7020</v>
      </c>
      <c r="K2004" s="5">
        <v>1.0</v>
      </c>
      <c r="L2004" s="2" t="s">
        <v>248</v>
      </c>
      <c r="M2004" s="6" t="b">
        <v>1</v>
      </c>
      <c r="N2004" s="2" t="s">
        <v>3258</v>
      </c>
      <c r="O2004" s="2" t="s">
        <v>250</v>
      </c>
      <c r="P2004" s="2" t="s">
        <v>49</v>
      </c>
      <c r="Q2004" s="2" t="s">
        <v>251</v>
      </c>
      <c r="R2004" s="2" t="s">
        <v>252</v>
      </c>
      <c r="S2004" s="5">
        <v>8.54627045E8</v>
      </c>
      <c r="T2004" s="2" t="s">
        <v>3259</v>
      </c>
      <c r="U2004" s="2" t="s">
        <v>253</v>
      </c>
      <c r="V2004" s="2" t="s">
        <v>254</v>
      </c>
      <c r="W2004" s="2" t="s">
        <v>7014</v>
      </c>
      <c r="X2004" s="2" t="s">
        <v>3261</v>
      </c>
      <c r="Y2004" s="2" t="s">
        <v>3262</v>
      </c>
    </row>
    <row r="2005">
      <c r="A2005" s="1" t="b">
        <v>0</v>
      </c>
      <c r="B2005" s="1"/>
      <c r="C2005" s="1" t="s">
        <v>243</v>
      </c>
      <c r="D2005" s="1"/>
      <c r="E2005" s="1" t="s">
        <v>244</v>
      </c>
      <c r="F2005" s="1"/>
      <c r="G2005" s="2" t="s">
        <v>245</v>
      </c>
      <c r="H2005" s="5">
        <v>1.0</v>
      </c>
      <c r="I2005" s="4" t="s">
        <v>7021</v>
      </c>
      <c r="J2005" s="2" t="s">
        <v>7022</v>
      </c>
      <c r="K2005" s="5">
        <v>1.0</v>
      </c>
      <c r="L2005" s="2" t="s">
        <v>248</v>
      </c>
      <c r="M2005" s="6" t="b">
        <v>1</v>
      </c>
      <c r="N2005" s="2" t="s">
        <v>3258</v>
      </c>
      <c r="O2005" s="2" t="s">
        <v>250</v>
      </c>
      <c r="P2005" s="2" t="s">
        <v>49</v>
      </c>
      <c r="Q2005" s="2" t="s">
        <v>251</v>
      </c>
      <c r="R2005" s="2" t="s">
        <v>252</v>
      </c>
      <c r="S2005" s="5">
        <v>8.54629312E8</v>
      </c>
      <c r="T2005" s="2" t="s">
        <v>3259</v>
      </c>
      <c r="U2005" s="2" t="s">
        <v>253</v>
      </c>
      <c r="V2005" s="2" t="s">
        <v>254</v>
      </c>
      <c r="W2005" s="2" t="s">
        <v>7014</v>
      </c>
      <c r="X2005" s="2" t="s">
        <v>3261</v>
      </c>
      <c r="Y2005" s="2" t="s">
        <v>3262</v>
      </c>
    </row>
    <row r="2006">
      <c r="A2006" s="1" t="b">
        <v>0</v>
      </c>
      <c r="B2006" s="1"/>
      <c r="C2006" s="1" t="s">
        <v>243</v>
      </c>
      <c r="D2006" s="1"/>
      <c r="E2006" s="1" t="s">
        <v>244</v>
      </c>
      <c r="F2006" s="1"/>
      <c r="G2006" s="2" t="s">
        <v>245</v>
      </c>
      <c r="H2006" s="5">
        <v>1.0</v>
      </c>
      <c r="I2006" s="4" t="s">
        <v>7023</v>
      </c>
      <c r="J2006" s="2" t="s">
        <v>7024</v>
      </c>
      <c r="K2006" s="5">
        <v>1.0</v>
      </c>
      <c r="L2006" s="2" t="s">
        <v>248</v>
      </c>
      <c r="M2006" s="6" t="b">
        <v>1</v>
      </c>
      <c r="N2006" s="2" t="s">
        <v>3258</v>
      </c>
      <c r="O2006" s="2" t="s">
        <v>250</v>
      </c>
      <c r="P2006" s="2" t="s">
        <v>49</v>
      </c>
      <c r="Q2006" s="2" t="s">
        <v>251</v>
      </c>
      <c r="R2006" s="2" t="s">
        <v>252</v>
      </c>
      <c r="S2006" s="5">
        <v>8.57541842E8</v>
      </c>
      <c r="T2006" s="2" t="s">
        <v>3259</v>
      </c>
      <c r="U2006" s="2" t="s">
        <v>253</v>
      </c>
      <c r="V2006" s="2" t="s">
        <v>254</v>
      </c>
      <c r="W2006" s="2" t="s">
        <v>7014</v>
      </c>
      <c r="X2006" s="2" t="s">
        <v>3261</v>
      </c>
      <c r="Y2006" s="2" t="s">
        <v>3262</v>
      </c>
    </row>
    <row r="2007">
      <c r="A2007" s="1" t="b">
        <v>0</v>
      </c>
      <c r="B2007" s="1"/>
      <c r="C2007" s="1" t="s">
        <v>243</v>
      </c>
      <c r="D2007" s="1"/>
      <c r="E2007" s="1" t="s">
        <v>244</v>
      </c>
      <c r="F2007" s="1"/>
      <c r="G2007" s="2" t="s">
        <v>245</v>
      </c>
      <c r="H2007" s="5">
        <v>1.0</v>
      </c>
      <c r="I2007" s="4" t="s">
        <v>7025</v>
      </c>
      <c r="J2007" s="2" t="s">
        <v>7026</v>
      </c>
      <c r="K2007" s="5">
        <v>1.0</v>
      </c>
      <c r="L2007" s="2" t="s">
        <v>248</v>
      </c>
      <c r="M2007" s="6" t="b">
        <v>1</v>
      </c>
      <c r="N2007" s="2" t="s">
        <v>3258</v>
      </c>
      <c r="O2007" s="2" t="s">
        <v>250</v>
      </c>
      <c r="P2007" s="2" t="s">
        <v>49</v>
      </c>
      <c r="Q2007" s="2" t="s">
        <v>251</v>
      </c>
      <c r="R2007" s="2" t="s">
        <v>252</v>
      </c>
      <c r="S2007" s="5">
        <v>8.5755872E8</v>
      </c>
      <c r="T2007" s="2" t="s">
        <v>3259</v>
      </c>
      <c r="U2007" s="2" t="s">
        <v>253</v>
      </c>
      <c r="V2007" s="2" t="s">
        <v>254</v>
      </c>
      <c r="W2007" s="2" t="s">
        <v>7014</v>
      </c>
      <c r="X2007" s="2" t="s">
        <v>3261</v>
      </c>
      <c r="Y2007" s="2" t="s">
        <v>3262</v>
      </c>
    </row>
    <row r="2008">
      <c r="A2008" s="1" t="b">
        <v>0</v>
      </c>
      <c r="B2008" s="1"/>
      <c r="C2008" s="1" t="s">
        <v>243</v>
      </c>
      <c r="D2008" s="1"/>
      <c r="E2008" s="1" t="s">
        <v>244</v>
      </c>
      <c r="F2008" s="1"/>
      <c r="G2008" s="2" t="s">
        <v>245</v>
      </c>
      <c r="H2008" s="5">
        <v>1.0</v>
      </c>
      <c r="I2008" s="4" t="s">
        <v>7027</v>
      </c>
      <c r="J2008" s="2" t="s">
        <v>7028</v>
      </c>
      <c r="K2008" s="5">
        <v>1.0</v>
      </c>
      <c r="L2008" s="2" t="s">
        <v>248</v>
      </c>
      <c r="M2008" s="6" t="b">
        <v>1</v>
      </c>
      <c r="N2008" s="2" t="s">
        <v>3258</v>
      </c>
      <c r="O2008" s="2" t="s">
        <v>250</v>
      </c>
      <c r="P2008" s="2" t="s">
        <v>49</v>
      </c>
      <c r="Q2008" s="2" t="s">
        <v>251</v>
      </c>
      <c r="R2008" s="2" t="s">
        <v>252</v>
      </c>
      <c r="S2008" s="5">
        <v>8.57664466E8</v>
      </c>
      <c r="T2008" s="2" t="s">
        <v>3259</v>
      </c>
      <c r="U2008" s="2" t="s">
        <v>253</v>
      </c>
      <c r="V2008" s="2" t="s">
        <v>254</v>
      </c>
      <c r="W2008" s="2" t="s">
        <v>7014</v>
      </c>
      <c r="X2008" s="2" t="s">
        <v>3261</v>
      </c>
      <c r="Y2008" s="2" t="s">
        <v>3262</v>
      </c>
    </row>
    <row r="2009">
      <c r="A2009" s="1" t="b">
        <v>0</v>
      </c>
      <c r="B2009" s="1"/>
      <c r="C2009" s="1" t="s">
        <v>243</v>
      </c>
      <c r="D2009" s="1"/>
      <c r="E2009" s="1" t="s">
        <v>244</v>
      </c>
      <c r="F2009" s="1"/>
      <c r="G2009" s="2" t="s">
        <v>245</v>
      </c>
      <c r="H2009" s="5">
        <v>2.0</v>
      </c>
      <c r="I2009" s="4" t="s">
        <v>7029</v>
      </c>
      <c r="J2009" s="2" t="s">
        <v>7030</v>
      </c>
      <c r="K2009" s="5">
        <v>1.0</v>
      </c>
      <c r="L2009" s="2" t="s">
        <v>248</v>
      </c>
      <c r="M2009" s="6" t="b">
        <v>1</v>
      </c>
      <c r="N2009" s="2" t="s">
        <v>3920</v>
      </c>
      <c r="O2009" s="2" t="s">
        <v>250</v>
      </c>
      <c r="P2009" s="2" t="s">
        <v>49</v>
      </c>
      <c r="Q2009" s="2" t="s">
        <v>251</v>
      </c>
      <c r="R2009" s="2" t="s">
        <v>252</v>
      </c>
      <c r="S2009" s="5">
        <v>8.51002859E8</v>
      </c>
      <c r="T2009" s="2" t="s">
        <v>3259</v>
      </c>
      <c r="U2009" s="2" t="s">
        <v>253</v>
      </c>
      <c r="V2009" s="2" t="s">
        <v>254</v>
      </c>
      <c r="W2009" s="2" t="s">
        <v>7014</v>
      </c>
      <c r="X2009" s="2" t="s">
        <v>3921</v>
      </c>
      <c r="Y2009" s="2" t="s">
        <v>3922</v>
      </c>
    </row>
    <row r="2010">
      <c r="A2010" s="1" t="b">
        <v>0</v>
      </c>
      <c r="B2010" s="1"/>
      <c r="C2010" s="1" t="s">
        <v>243</v>
      </c>
      <c r="D2010" s="1"/>
      <c r="E2010" s="1" t="s">
        <v>244</v>
      </c>
      <c r="F2010" s="1"/>
      <c r="G2010" s="2" t="s">
        <v>245</v>
      </c>
      <c r="H2010" s="5">
        <v>2.0</v>
      </c>
      <c r="I2010" s="4" t="s">
        <v>7031</v>
      </c>
      <c r="J2010" s="2" t="s">
        <v>7032</v>
      </c>
      <c r="K2010" s="5">
        <v>1.0</v>
      </c>
      <c r="L2010" s="2" t="s">
        <v>248</v>
      </c>
      <c r="M2010" s="6" t="b">
        <v>1</v>
      </c>
      <c r="N2010" s="2" t="s">
        <v>3265</v>
      </c>
      <c r="O2010" s="2" t="s">
        <v>250</v>
      </c>
      <c r="P2010" s="2" t="s">
        <v>49</v>
      </c>
      <c r="Q2010" s="2" t="s">
        <v>251</v>
      </c>
      <c r="R2010" s="2" t="s">
        <v>252</v>
      </c>
      <c r="S2010" s="5">
        <v>8.54609547E8</v>
      </c>
      <c r="T2010" s="2" t="s">
        <v>3259</v>
      </c>
      <c r="U2010" s="2" t="s">
        <v>253</v>
      </c>
      <c r="V2010" s="2" t="s">
        <v>254</v>
      </c>
      <c r="W2010" s="2" t="s">
        <v>7014</v>
      </c>
      <c r="X2010" s="2" t="s">
        <v>3266</v>
      </c>
      <c r="Y2010" s="2" t="s">
        <v>3267</v>
      </c>
    </row>
    <row r="2011">
      <c r="A2011" s="1" t="b">
        <v>0</v>
      </c>
      <c r="B2011" s="1"/>
      <c r="C2011" s="1" t="s">
        <v>243</v>
      </c>
      <c r="D2011" s="1"/>
      <c r="E2011" s="1" t="s">
        <v>244</v>
      </c>
      <c r="F2011" s="1"/>
      <c r="G2011" s="2" t="s">
        <v>245</v>
      </c>
      <c r="H2011" s="5">
        <v>2.0</v>
      </c>
      <c r="I2011" s="4" t="s">
        <v>7033</v>
      </c>
      <c r="J2011" s="2" t="s">
        <v>7034</v>
      </c>
      <c r="K2011" s="5">
        <v>1.0</v>
      </c>
      <c r="L2011" s="2" t="s">
        <v>248</v>
      </c>
      <c r="M2011" s="6" t="b">
        <v>1</v>
      </c>
      <c r="N2011" s="2" t="s">
        <v>3561</v>
      </c>
      <c r="O2011" s="2" t="s">
        <v>250</v>
      </c>
      <c r="P2011" s="2" t="s">
        <v>49</v>
      </c>
      <c r="Q2011" s="2" t="s">
        <v>251</v>
      </c>
      <c r="R2011" s="2" t="s">
        <v>252</v>
      </c>
      <c r="S2011" s="5">
        <v>7.97978191E8</v>
      </c>
      <c r="T2011" s="2" t="s">
        <v>112</v>
      </c>
      <c r="U2011" s="2" t="s">
        <v>253</v>
      </c>
      <c r="V2011" s="2" t="s">
        <v>254</v>
      </c>
      <c r="W2011" s="2" t="s">
        <v>7014</v>
      </c>
      <c r="X2011" s="2" t="s">
        <v>3563</v>
      </c>
      <c r="Y2011" s="2" t="s">
        <v>3564</v>
      </c>
    </row>
    <row r="2012">
      <c r="A2012" s="1" t="b">
        <v>0</v>
      </c>
      <c r="B2012" s="1"/>
      <c r="C2012" s="1" t="s">
        <v>243</v>
      </c>
      <c r="D2012" s="1"/>
      <c r="E2012" s="1" t="s">
        <v>244</v>
      </c>
      <c r="F2012" s="1"/>
      <c r="G2012" s="2" t="s">
        <v>245</v>
      </c>
      <c r="H2012" s="5">
        <v>2.0</v>
      </c>
      <c r="I2012" s="4" t="s">
        <v>7035</v>
      </c>
      <c r="J2012" s="2" t="s">
        <v>7036</v>
      </c>
      <c r="K2012" s="5">
        <v>1.0</v>
      </c>
      <c r="L2012" s="2" t="s">
        <v>248</v>
      </c>
      <c r="M2012" s="6" t="b">
        <v>1</v>
      </c>
      <c r="N2012" s="2" t="s">
        <v>249</v>
      </c>
      <c r="O2012" s="2" t="s">
        <v>250</v>
      </c>
      <c r="P2012" s="2" t="s">
        <v>49</v>
      </c>
      <c r="Q2012" s="2" t="s">
        <v>251</v>
      </c>
      <c r="R2012" s="2" t="s">
        <v>252</v>
      </c>
      <c r="S2012" s="5">
        <v>1.069242387E9</v>
      </c>
      <c r="T2012" s="2" t="s">
        <v>112</v>
      </c>
      <c r="U2012" s="2" t="s">
        <v>253</v>
      </c>
      <c r="V2012" s="2" t="s">
        <v>254</v>
      </c>
      <c r="W2012" s="2" t="s">
        <v>7014</v>
      </c>
      <c r="X2012" s="2" t="s">
        <v>256</v>
      </c>
      <c r="Y2012" s="2" t="s">
        <v>257</v>
      </c>
    </row>
    <row r="2013">
      <c r="A2013" s="1" t="b">
        <v>0</v>
      </c>
      <c r="B2013" s="1"/>
      <c r="C2013" s="1" t="s">
        <v>243</v>
      </c>
      <c r="D2013" s="1"/>
      <c r="E2013" s="1" t="s">
        <v>244</v>
      </c>
      <c r="F2013" s="1"/>
      <c r="G2013" s="2" t="s">
        <v>245</v>
      </c>
      <c r="H2013" s="5">
        <v>2.0</v>
      </c>
      <c r="I2013" s="4" t="s">
        <v>7037</v>
      </c>
      <c r="J2013" s="2" t="s">
        <v>7038</v>
      </c>
      <c r="K2013" s="5">
        <v>1.0</v>
      </c>
      <c r="L2013" s="2" t="s">
        <v>248</v>
      </c>
      <c r="M2013" s="6" t="b">
        <v>1</v>
      </c>
      <c r="N2013" s="2" t="s">
        <v>249</v>
      </c>
      <c r="O2013" s="2" t="s">
        <v>250</v>
      </c>
      <c r="P2013" s="2" t="s">
        <v>49</v>
      </c>
      <c r="Q2013" s="2" t="s">
        <v>251</v>
      </c>
      <c r="R2013" s="2" t="s">
        <v>252</v>
      </c>
      <c r="S2013" s="5">
        <v>1.069256863E9</v>
      </c>
      <c r="T2013" s="2" t="s">
        <v>112</v>
      </c>
      <c r="U2013" s="2" t="s">
        <v>253</v>
      </c>
      <c r="V2013" s="2" t="s">
        <v>254</v>
      </c>
      <c r="W2013" s="2" t="s">
        <v>7014</v>
      </c>
      <c r="X2013" s="2" t="s">
        <v>256</v>
      </c>
      <c r="Y2013" s="2" t="s">
        <v>257</v>
      </c>
    </row>
    <row r="2014">
      <c r="A2014" s="1" t="b">
        <v>0</v>
      </c>
      <c r="B2014" s="1"/>
      <c r="C2014" s="1" t="s">
        <v>243</v>
      </c>
      <c r="D2014" s="1"/>
      <c r="E2014" s="1" t="s">
        <v>244</v>
      </c>
      <c r="F2014" s="1"/>
      <c r="G2014" s="2" t="s">
        <v>245</v>
      </c>
      <c r="H2014" s="5">
        <v>2.0</v>
      </c>
      <c r="I2014" s="4" t="s">
        <v>7039</v>
      </c>
      <c r="J2014" s="2" t="s">
        <v>7040</v>
      </c>
      <c r="K2014" s="5">
        <v>1.0</v>
      </c>
      <c r="L2014" s="2" t="s">
        <v>248</v>
      </c>
      <c r="M2014" s="6" t="b">
        <v>1</v>
      </c>
      <c r="N2014" s="2" t="s">
        <v>249</v>
      </c>
      <c r="O2014" s="2" t="s">
        <v>250</v>
      </c>
      <c r="P2014" s="2" t="s">
        <v>49</v>
      </c>
      <c r="Q2014" s="2" t="s">
        <v>251</v>
      </c>
      <c r="R2014" s="2" t="s">
        <v>252</v>
      </c>
      <c r="S2014" s="5">
        <v>1.072170652E9</v>
      </c>
      <c r="T2014" s="2" t="s">
        <v>112</v>
      </c>
      <c r="U2014" s="2" t="s">
        <v>253</v>
      </c>
      <c r="V2014" s="2" t="s">
        <v>254</v>
      </c>
      <c r="W2014" s="2" t="s">
        <v>7014</v>
      </c>
      <c r="X2014" s="2" t="s">
        <v>256</v>
      </c>
      <c r="Y2014" s="2" t="s">
        <v>257</v>
      </c>
    </row>
    <row r="2015">
      <c r="A2015" s="1" t="b">
        <v>0</v>
      </c>
      <c r="B2015" s="1"/>
      <c r="C2015" s="1" t="s">
        <v>243</v>
      </c>
      <c r="D2015" s="1"/>
      <c r="E2015" s="1" t="s">
        <v>244</v>
      </c>
      <c r="F2015" s="1"/>
      <c r="G2015" s="2" t="s">
        <v>245</v>
      </c>
      <c r="H2015" s="5">
        <v>2.0</v>
      </c>
      <c r="I2015" s="4" t="s">
        <v>7041</v>
      </c>
      <c r="J2015" s="2" t="s">
        <v>7042</v>
      </c>
      <c r="K2015" s="5">
        <v>1.0</v>
      </c>
      <c r="L2015" s="2" t="s">
        <v>248</v>
      </c>
      <c r="M2015" s="6" t="b">
        <v>1</v>
      </c>
      <c r="N2015" s="2" t="s">
        <v>249</v>
      </c>
      <c r="O2015" s="2" t="s">
        <v>250</v>
      </c>
      <c r="P2015" s="2" t="s">
        <v>49</v>
      </c>
      <c r="Q2015" s="2" t="s">
        <v>251</v>
      </c>
      <c r="R2015" s="2" t="s">
        <v>252</v>
      </c>
      <c r="S2015" s="5">
        <v>1.089241805E9</v>
      </c>
      <c r="T2015" s="2" t="s">
        <v>112</v>
      </c>
      <c r="U2015" s="2" t="s">
        <v>253</v>
      </c>
      <c r="V2015" s="2" t="s">
        <v>254</v>
      </c>
      <c r="W2015" s="2" t="s">
        <v>7014</v>
      </c>
      <c r="X2015" s="2" t="s">
        <v>256</v>
      </c>
      <c r="Y2015" s="2" t="s">
        <v>257</v>
      </c>
    </row>
    <row r="2016">
      <c r="A2016" s="1" t="b">
        <v>0</v>
      </c>
      <c r="B2016" s="1"/>
      <c r="C2016" s="1" t="s">
        <v>243</v>
      </c>
      <c r="D2016" s="1"/>
      <c r="E2016" s="1" t="s">
        <v>244</v>
      </c>
      <c r="F2016" s="1"/>
      <c r="G2016" s="2" t="s">
        <v>245</v>
      </c>
      <c r="H2016" s="5">
        <v>2.0</v>
      </c>
      <c r="I2016" s="4" t="s">
        <v>7043</v>
      </c>
      <c r="J2016" s="2" t="s">
        <v>7044</v>
      </c>
      <c r="K2016" s="5">
        <v>1.0</v>
      </c>
      <c r="L2016" s="2" t="s">
        <v>248</v>
      </c>
      <c r="M2016" s="6" t="b">
        <v>1</v>
      </c>
      <c r="N2016" s="2" t="s">
        <v>249</v>
      </c>
      <c r="O2016" s="2" t="s">
        <v>250</v>
      </c>
      <c r="P2016" s="2" t="s">
        <v>49</v>
      </c>
      <c r="Q2016" s="2" t="s">
        <v>251</v>
      </c>
      <c r="R2016" s="2" t="s">
        <v>252</v>
      </c>
      <c r="S2016" s="5">
        <v>8.08902642E8</v>
      </c>
      <c r="T2016" s="2" t="s">
        <v>112</v>
      </c>
      <c r="U2016" s="2" t="s">
        <v>253</v>
      </c>
      <c r="V2016" s="2" t="s">
        <v>254</v>
      </c>
      <c r="W2016" s="2" t="s">
        <v>7014</v>
      </c>
      <c r="X2016" s="2" t="s">
        <v>256</v>
      </c>
      <c r="Y2016" s="2" t="s">
        <v>257</v>
      </c>
    </row>
    <row r="2017">
      <c r="A2017" s="1" t="b">
        <v>0</v>
      </c>
      <c r="B2017" s="1"/>
      <c r="C2017" s="1" t="s">
        <v>243</v>
      </c>
      <c r="D2017" s="1"/>
      <c r="E2017" s="1" t="s">
        <v>244</v>
      </c>
      <c r="F2017" s="1"/>
      <c r="G2017" s="2" t="s">
        <v>245</v>
      </c>
      <c r="H2017" s="5">
        <v>2.0</v>
      </c>
      <c r="I2017" s="4" t="s">
        <v>7045</v>
      </c>
      <c r="J2017" s="2" t="s">
        <v>7046</v>
      </c>
      <c r="K2017" s="5">
        <v>1.0</v>
      </c>
      <c r="L2017" s="2" t="s">
        <v>248</v>
      </c>
      <c r="M2017" s="6" t="b">
        <v>1</v>
      </c>
      <c r="N2017" s="2" t="s">
        <v>249</v>
      </c>
      <c r="O2017" s="2" t="s">
        <v>250</v>
      </c>
      <c r="P2017" s="2" t="s">
        <v>49</v>
      </c>
      <c r="Q2017" s="2" t="s">
        <v>251</v>
      </c>
      <c r="R2017" s="2" t="s">
        <v>252</v>
      </c>
      <c r="S2017" s="5">
        <v>8.08914243E8</v>
      </c>
      <c r="T2017" s="2" t="s">
        <v>112</v>
      </c>
      <c r="U2017" s="2" t="s">
        <v>253</v>
      </c>
      <c r="V2017" s="2" t="s">
        <v>254</v>
      </c>
      <c r="W2017" s="2" t="s">
        <v>7014</v>
      </c>
      <c r="X2017" s="2" t="s">
        <v>256</v>
      </c>
      <c r="Y2017" s="2" t="s">
        <v>257</v>
      </c>
    </row>
    <row r="2018">
      <c r="A2018" s="1" t="b">
        <v>0</v>
      </c>
      <c r="B2018" s="1"/>
      <c r="C2018" s="1" t="s">
        <v>243</v>
      </c>
      <c r="D2018" s="1"/>
      <c r="E2018" s="1" t="s">
        <v>244</v>
      </c>
      <c r="F2018" s="1"/>
      <c r="G2018" s="2" t="s">
        <v>245</v>
      </c>
      <c r="H2018" s="5">
        <v>2.0</v>
      </c>
      <c r="I2018" s="4" t="s">
        <v>7047</v>
      </c>
      <c r="J2018" s="2" t="s">
        <v>7048</v>
      </c>
      <c r="K2018" s="5">
        <v>1.0</v>
      </c>
      <c r="L2018" s="2" t="s">
        <v>248</v>
      </c>
      <c r="M2018" s="6" t="b">
        <v>1</v>
      </c>
      <c r="N2018" s="2" t="s">
        <v>249</v>
      </c>
      <c r="O2018" s="2" t="s">
        <v>250</v>
      </c>
      <c r="P2018" s="2" t="s">
        <v>49</v>
      </c>
      <c r="Q2018" s="2" t="s">
        <v>251</v>
      </c>
      <c r="R2018" s="2" t="s">
        <v>252</v>
      </c>
      <c r="S2018" s="5">
        <v>8.08920264E8</v>
      </c>
      <c r="T2018" s="2" t="s">
        <v>112</v>
      </c>
      <c r="U2018" s="2" t="s">
        <v>253</v>
      </c>
      <c r="V2018" s="2" t="s">
        <v>254</v>
      </c>
      <c r="W2018" s="2" t="s">
        <v>7014</v>
      </c>
      <c r="X2018" s="2" t="s">
        <v>256</v>
      </c>
      <c r="Y2018" s="2" t="s">
        <v>257</v>
      </c>
    </row>
    <row r="2019">
      <c r="A2019" s="1" t="b">
        <v>0</v>
      </c>
      <c r="B2019" s="1"/>
      <c r="C2019" s="1" t="s">
        <v>243</v>
      </c>
      <c r="D2019" s="1"/>
      <c r="E2019" s="1" t="s">
        <v>244</v>
      </c>
      <c r="F2019" s="1"/>
      <c r="G2019" s="2" t="s">
        <v>245</v>
      </c>
      <c r="H2019" s="5">
        <v>2.0</v>
      </c>
      <c r="I2019" s="4" t="s">
        <v>7049</v>
      </c>
      <c r="J2019" s="2" t="s">
        <v>7050</v>
      </c>
      <c r="K2019" s="5">
        <v>1.0</v>
      </c>
      <c r="L2019" s="2" t="s">
        <v>248</v>
      </c>
      <c r="M2019" s="6" t="b">
        <v>1</v>
      </c>
      <c r="N2019" s="2" t="s">
        <v>249</v>
      </c>
      <c r="O2019" s="2" t="s">
        <v>250</v>
      </c>
      <c r="P2019" s="2" t="s">
        <v>49</v>
      </c>
      <c r="Q2019" s="2" t="s">
        <v>251</v>
      </c>
      <c r="R2019" s="2" t="s">
        <v>252</v>
      </c>
      <c r="S2019" s="5">
        <v>8.56015279E8</v>
      </c>
      <c r="T2019" s="2" t="s">
        <v>112</v>
      </c>
      <c r="U2019" s="2" t="s">
        <v>253</v>
      </c>
      <c r="V2019" s="2" t="s">
        <v>254</v>
      </c>
      <c r="W2019" s="2" t="s">
        <v>7014</v>
      </c>
      <c r="X2019" s="2" t="s">
        <v>256</v>
      </c>
      <c r="Y2019" s="2" t="s">
        <v>257</v>
      </c>
    </row>
    <row r="2020">
      <c r="A2020" s="1" t="b">
        <v>0</v>
      </c>
      <c r="B2020" s="1"/>
      <c r="C2020" s="1" t="s">
        <v>243</v>
      </c>
      <c r="D2020" s="1"/>
      <c r="E2020" s="1" t="s">
        <v>244</v>
      </c>
      <c r="F2020" s="1"/>
      <c r="G2020" s="2" t="s">
        <v>245</v>
      </c>
      <c r="H2020" s="5">
        <v>2.0</v>
      </c>
      <c r="I2020" s="4" t="s">
        <v>7051</v>
      </c>
      <c r="J2020" s="2" t="s">
        <v>7052</v>
      </c>
      <c r="K2020" s="5">
        <v>2.0</v>
      </c>
      <c r="L2020" s="2" t="s">
        <v>248</v>
      </c>
      <c r="M2020" s="6" t="b">
        <v>1</v>
      </c>
      <c r="N2020" s="2" t="s">
        <v>2106</v>
      </c>
      <c r="O2020" s="2" t="s">
        <v>263</v>
      </c>
      <c r="P2020" s="2" t="s">
        <v>49</v>
      </c>
      <c r="Q2020" s="2" t="s">
        <v>251</v>
      </c>
      <c r="R2020" s="2" t="s">
        <v>252</v>
      </c>
      <c r="S2020" s="5">
        <v>1.089242023E9</v>
      </c>
      <c r="T2020" s="7"/>
      <c r="U2020" s="2" t="s">
        <v>253</v>
      </c>
      <c r="V2020" s="2" t="s">
        <v>244</v>
      </c>
      <c r="W2020" s="2" t="s">
        <v>7014</v>
      </c>
      <c r="X2020" s="2" t="s">
        <v>7053</v>
      </c>
      <c r="Y2020" s="2" t="s">
        <v>265</v>
      </c>
    </row>
    <row r="2021">
      <c r="A2021" s="1" t="b">
        <v>0</v>
      </c>
      <c r="B2021" s="1"/>
      <c r="C2021" s="1" t="s">
        <v>243</v>
      </c>
      <c r="D2021" s="1"/>
      <c r="E2021" s="1" t="s">
        <v>244</v>
      </c>
      <c r="F2021" s="1"/>
      <c r="G2021" s="2" t="s">
        <v>245</v>
      </c>
      <c r="H2021" s="5">
        <v>2.0</v>
      </c>
      <c r="I2021" s="4" t="s">
        <v>7054</v>
      </c>
      <c r="J2021" s="2" t="s">
        <v>7055</v>
      </c>
      <c r="K2021" s="5">
        <v>2.0</v>
      </c>
      <c r="L2021" s="2" t="s">
        <v>248</v>
      </c>
      <c r="M2021" s="6" t="b">
        <v>1</v>
      </c>
      <c r="N2021" s="2" t="s">
        <v>262</v>
      </c>
      <c r="O2021" s="2" t="s">
        <v>263</v>
      </c>
      <c r="P2021" s="2" t="s">
        <v>49</v>
      </c>
      <c r="Q2021" s="2" t="s">
        <v>251</v>
      </c>
      <c r="R2021" s="2" t="s">
        <v>252</v>
      </c>
      <c r="S2021" s="5">
        <v>9.87420933E8</v>
      </c>
      <c r="T2021" s="7"/>
      <c r="U2021" s="2" t="s">
        <v>253</v>
      </c>
      <c r="V2021" s="2" t="s">
        <v>244</v>
      </c>
      <c r="W2021" s="2" t="s">
        <v>7014</v>
      </c>
      <c r="X2021" s="2" t="s">
        <v>7056</v>
      </c>
      <c r="Y2021" s="2" t="s">
        <v>265</v>
      </c>
    </row>
    <row r="2022">
      <c r="A2022" s="1" t="b">
        <v>0</v>
      </c>
      <c r="B2022" s="1"/>
      <c r="C2022" s="1"/>
      <c r="D2022" s="1"/>
      <c r="E2022" s="1" t="s">
        <v>244</v>
      </c>
      <c r="F2022" s="1"/>
      <c r="G2022" s="2" t="s">
        <v>245</v>
      </c>
      <c r="H2022" s="2"/>
      <c r="I2022" s="4" t="s">
        <v>7057</v>
      </c>
      <c r="J2022" s="2" t="s">
        <v>7058</v>
      </c>
      <c r="K2022" s="5">
        <v>2.0</v>
      </c>
      <c r="L2022" s="2" t="s">
        <v>248</v>
      </c>
      <c r="M2022" s="6" t="b">
        <v>1</v>
      </c>
      <c r="N2022" s="2" t="s">
        <v>2074</v>
      </c>
      <c r="O2022" s="2" t="s">
        <v>263</v>
      </c>
      <c r="P2022" s="2" t="s">
        <v>49</v>
      </c>
      <c r="Q2022" s="2" t="s">
        <v>251</v>
      </c>
      <c r="R2022" s="2" t="s">
        <v>252</v>
      </c>
      <c r="S2022" s="5">
        <v>9.87420933E8</v>
      </c>
      <c r="T2022" s="7"/>
      <c r="U2022" s="2" t="s">
        <v>253</v>
      </c>
      <c r="V2022" s="2" t="s">
        <v>244</v>
      </c>
      <c r="W2022" s="2" t="s">
        <v>7014</v>
      </c>
      <c r="X2022" s="2" t="s">
        <v>7059</v>
      </c>
      <c r="Y2022" s="2" t="s">
        <v>265</v>
      </c>
    </row>
    <row r="2023">
      <c r="A2023" s="1" t="b">
        <v>0</v>
      </c>
      <c r="B2023" s="1"/>
      <c r="C2023" s="1"/>
      <c r="D2023" s="1"/>
      <c r="E2023" s="1" t="s">
        <v>244</v>
      </c>
      <c r="F2023" s="1"/>
      <c r="G2023" s="2" t="s">
        <v>245</v>
      </c>
      <c r="H2023" s="2"/>
      <c r="I2023" s="4" t="s">
        <v>7060</v>
      </c>
      <c r="J2023" s="2" t="s">
        <v>7061</v>
      </c>
      <c r="K2023" s="5">
        <v>2.0</v>
      </c>
      <c r="L2023" s="2" t="s">
        <v>248</v>
      </c>
      <c r="M2023" s="6" t="b">
        <v>1</v>
      </c>
      <c r="N2023" s="2" t="s">
        <v>268</v>
      </c>
      <c r="O2023" s="2" t="s">
        <v>263</v>
      </c>
      <c r="P2023" s="2" t="s">
        <v>49</v>
      </c>
      <c r="Q2023" s="2" t="s">
        <v>251</v>
      </c>
      <c r="R2023" s="2" t="s">
        <v>252</v>
      </c>
      <c r="S2023" s="5">
        <v>1.069242387E9</v>
      </c>
      <c r="T2023" s="2" t="s">
        <v>293</v>
      </c>
      <c r="U2023" s="2" t="s">
        <v>253</v>
      </c>
      <c r="V2023" s="2" t="s">
        <v>244</v>
      </c>
      <c r="W2023" s="2" t="s">
        <v>7014</v>
      </c>
      <c r="X2023" s="2" t="s">
        <v>7062</v>
      </c>
      <c r="Y2023" s="2" t="s">
        <v>265</v>
      </c>
    </row>
    <row r="2024">
      <c r="A2024" s="1" t="b">
        <v>0</v>
      </c>
      <c r="B2024" s="1"/>
      <c r="C2024" s="1"/>
      <c r="D2024" s="1"/>
      <c r="E2024" s="1" t="s">
        <v>244</v>
      </c>
      <c r="F2024" s="1"/>
      <c r="G2024" s="2" t="s">
        <v>245</v>
      </c>
      <c r="H2024" s="2"/>
      <c r="I2024" s="4" t="s">
        <v>7063</v>
      </c>
      <c r="J2024" s="2" t="s">
        <v>7064</v>
      </c>
      <c r="K2024" s="5">
        <v>2.0</v>
      </c>
      <c r="L2024" s="2" t="s">
        <v>248</v>
      </c>
      <c r="M2024" s="6" t="b">
        <v>1</v>
      </c>
      <c r="N2024" s="2" t="s">
        <v>268</v>
      </c>
      <c r="O2024" s="2" t="s">
        <v>263</v>
      </c>
      <c r="P2024" s="2" t="s">
        <v>49</v>
      </c>
      <c r="Q2024" s="2" t="s">
        <v>251</v>
      </c>
      <c r="R2024" s="2" t="s">
        <v>252</v>
      </c>
      <c r="S2024" s="5">
        <v>1.069247301E9</v>
      </c>
      <c r="T2024" s="2" t="s">
        <v>293</v>
      </c>
      <c r="U2024" s="2" t="s">
        <v>253</v>
      </c>
      <c r="V2024" s="2" t="s">
        <v>244</v>
      </c>
      <c r="W2024" s="2" t="s">
        <v>7014</v>
      </c>
      <c r="X2024" s="2" t="s">
        <v>7065</v>
      </c>
      <c r="Y2024" s="2" t="s">
        <v>265</v>
      </c>
    </row>
    <row r="2025">
      <c r="A2025" s="1" t="b">
        <v>0</v>
      </c>
      <c r="B2025" s="1"/>
      <c r="C2025" s="1"/>
      <c r="D2025" s="1"/>
      <c r="E2025" s="1" t="s">
        <v>244</v>
      </c>
      <c r="F2025" s="1"/>
      <c r="G2025" s="2" t="s">
        <v>245</v>
      </c>
      <c r="H2025" s="2"/>
      <c r="I2025" s="4" t="s">
        <v>7066</v>
      </c>
      <c r="J2025" s="2" t="s">
        <v>7067</v>
      </c>
      <c r="K2025" s="5">
        <v>2.0</v>
      </c>
      <c r="L2025" s="2" t="s">
        <v>248</v>
      </c>
      <c r="M2025" s="6" t="b">
        <v>1</v>
      </c>
      <c r="N2025" s="2" t="s">
        <v>268</v>
      </c>
      <c r="O2025" s="2" t="s">
        <v>263</v>
      </c>
      <c r="P2025" s="2" t="s">
        <v>49</v>
      </c>
      <c r="Q2025" s="2" t="s">
        <v>251</v>
      </c>
      <c r="R2025" s="2" t="s">
        <v>252</v>
      </c>
      <c r="S2025" s="5">
        <v>1.069256863E9</v>
      </c>
      <c r="T2025" s="2" t="s">
        <v>293</v>
      </c>
      <c r="U2025" s="2" t="s">
        <v>253</v>
      </c>
      <c r="V2025" s="2" t="s">
        <v>244</v>
      </c>
      <c r="W2025" s="2" t="s">
        <v>7014</v>
      </c>
      <c r="X2025" s="2" t="s">
        <v>7068</v>
      </c>
      <c r="Y2025" s="2" t="s">
        <v>265</v>
      </c>
    </row>
    <row r="2026">
      <c r="A2026" s="1" t="b">
        <v>0</v>
      </c>
      <c r="B2026" s="1"/>
      <c r="C2026" s="1"/>
      <c r="D2026" s="1"/>
      <c r="E2026" s="1" t="s">
        <v>244</v>
      </c>
      <c r="F2026" s="1"/>
      <c r="G2026" s="2" t="s">
        <v>245</v>
      </c>
      <c r="H2026" s="2"/>
      <c r="I2026" s="4" t="s">
        <v>7069</v>
      </c>
      <c r="J2026" s="2" t="s">
        <v>7070</v>
      </c>
      <c r="K2026" s="5">
        <v>2.0</v>
      </c>
      <c r="L2026" s="2" t="s">
        <v>248</v>
      </c>
      <c r="M2026" s="6" t="b">
        <v>1</v>
      </c>
      <c r="N2026" s="2" t="s">
        <v>268</v>
      </c>
      <c r="O2026" s="2" t="s">
        <v>263</v>
      </c>
      <c r="P2026" s="2" t="s">
        <v>49</v>
      </c>
      <c r="Q2026" s="2" t="s">
        <v>251</v>
      </c>
      <c r="R2026" s="2" t="s">
        <v>252</v>
      </c>
      <c r="S2026" s="5">
        <v>1.06927459E9</v>
      </c>
      <c r="T2026" s="2" t="s">
        <v>293</v>
      </c>
      <c r="U2026" s="2" t="s">
        <v>253</v>
      </c>
      <c r="V2026" s="2" t="s">
        <v>244</v>
      </c>
      <c r="W2026" s="2" t="s">
        <v>7014</v>
      </c>
      <c r="X2026" s="2" t="s">
        <v>7071</v>
      </c>
      <c r="Y2026" s="2" t="s">
        <v>265</v>
      </c>
    </row>
    <row r="2027">
      <c r="A2027" s="1" t="b">
        <v>0</v>
      </c>
      <c r="B2027" s="1"/>
      <c r="C2027" s="1"/>
      <c r="D2027" s="1"/>
      <c r="E2027" s="1" t="s">
        <v>244</v>
      </c>
      <c r="F2027" s="1"/>
      <c r="G2027" s="2" t="s">
        <v>245</v>
      </c>
      <c r="H2027" s="2"/>
      <c r="I2027" s="4" t="s">
        <v>7072</v>
      </c>
      <c r="J2027" s="2" t="s">
        <v>7073</v>
      </c>
      <c r="K2027" s="5">
        <v>2.0</v>
      </c>
      <c r="L2027" s="2" t="s">
        <v>248</v>
      </c>
      <c r="M2027" s="6" t="b">
        <v>1</v>
      </c>
      <c r="N2027" s="2" t="s">
        <v>268</v>
      </c>
      <c r="O2027" s="2" t="s">
        <v>263</v>
      </c>
      <c r="P2027" s="2" t="s">
        <v>49</v>
      </c>
      <c r="Q2027" s="2" t="s">
        <v>251</v>
      </c>
      <c r="R2027" s="2" t="s">
        <v>252</v>
      </c>
      <c r="S2027" s="5">
        <v>1.072166386E9</v>
      </c>
      <c r="T2027" s="2" t="s">
        <v>293</v>
      </c>
      <c r="U2027" s="2" t="s">
        <v>253</v>
      </c>
      <c r="V2027" s="2" t="s">
        <v>244</v>
      </c>
      <c r="W2027" s="2" t="s">
        <v>7014</v>
      </c>
      <c r="X2027" s="2" t="s">
        <v>7074</v>
      </c>
      <c r="Y2027" s="2" t="s">
        <v>265</v>
      </c>
    </row>
    <row r="2028">
      <c r="A2028" s="1" t="b">
        <v>0</v>
      </c>
      <c r="B2028" s="1"/>
      <c r="C2028" s="1"/>
      <c r="D2028" s="1"/>
      <c r="E2028" s="1" t="s">
        <v>244</v>
      </c>
      <c r="F2028" s="1"/>
      <c r="G2028" s="2" t="s">
        <v>245</v>
      </c>
      <c r="H2028" s="2"/>
      <c r="I2028" s="4" t="s">
        <v>7075</v>
      </c>
      <c r="J2028" s="2" t="s">
        <v>7076</v>
      </c>
      <c r="K2028" s="5">
        <v>2.0</v>
      </c>
      <c r="L2028" s="2" t="s">
        <v>248</v>
      </c>
      <c r="M2028" s="6" t="b">
        <v>1</v>
      </c>
      <c r="N2028" s="2" t="s">
        <v>268</v>
      </c>
      <c r="O2028" s="2" t="s">
        <v>263</v>
      </c>
      <c r="P2028" s="2" t="s">
        <v>49</v>
      </c>
      <c r="Q2028" s="2" t="s">
        <v>251</v>
      </c>
      <c r="R2028" s="2" t="s">
        <v>252</v>
      </c>
      <c r="S2028" s="5">
        <v>1.072170652E9</v>
      </c>
      <c r="T2028" s="2" t="s">
        <v>293</v>
      </c>
      <c r="U2028" s="2" t="s">
        <v>253</v>
      </c>
      <c r="V2028" s="2" t="s">
        <v>244</v>
      </c>
      <c r="W2028" s="2" t="s">
        <v>7014</v>
      </c>
      <c r="X2028" s="2" t="s">
        <v>7077</v>
      </c>
      <c r="Y2028" s="2" t="s">
        <v>265</v>
      </c>
    </row>
    <row r="2029">
      <c r="A2029" s="1" t="b">
        <v>0</v>
      </c>
      <c r="B2029" s="1"/>
      <c r="C2029" s="1"/>
      <c r="D2029" s="1"/>
      <c r="E2029" s="1" t="s">
        <v>244</v>
      </c>
      <c r="F2029" s="1"/>
      <c r="G2029" s="2" t="s">
        <v>245</v>
      </c>
      <c r="H2029" s="2"/>
      <c r="I2029" s="4" t="s">
        <v>7078</v>
      </c>
      <c r="J2029" s="2" t="s">
        <v>7079</v>
      </c>
      <c r="K2029" s="5">
        <v>2.0</v>
      </c>
      <c r="L2029" s="2" t="s">
        <v>248</v>
      </c>
      <c r="M2029" s="6" t="b">
        <v>1</v>
      </c>
      <c r="N2029" s="2" t="s">
        <v>268</v>
      </c>
      <c r="O2029" s="2" t="s">
        <v>263</v>
      </c>
      <c r="P2029" s="2" t="s">
        <v>49</v>
      </c>
      <c r="Q2029" s="2" t="s">
        <v>251</v>
      </c>
      <c r="R2029" s="2" t="s">
        <v>252</v>
      </c>
      <c r="S2029" s="5">
        <v>1.0721778E9</v>
      </c>
      <c r="T2029" s="2" t="s">
        <v>293</v>
      </c>
      <c r="U2029" s="2" t="s">
        <v>253</v>
      </c>
      <c r="V2029" s="2" t="s">
        <v>244</v>
      </c>
      <c r="W2029" s="2" t="s">
        <v>7014</v>
      </c>
      <c r="X2029" s="2" t="s">
        <v>7080</v>
      </c>
      <c r="Y2029" s="2" t="s">
        <v>265</v>
      </c>
    </row>
    <row r="2030">
      <c r="A2030" s="1" t="b">
        <v>0</v>
      </c>
      <c r="B2030" s="1"/>
      <c r="C2030" s="1"/>
      <c r="D2030" s="1"/>
      <c r="E2030" s="1" t="s">
        <v>244</v>
      </c>
      <c r="F2030" s="1"/>
      <c r="G2030" s="2" t="s">
        <v>245</v>
      </c>
      <c r="H2030" s="2"/>
      <c r="I2030" s="4" t="s">
        <v>7081</v>
      </c>
      <c r="J2030" s="2" t="s">
        <v>7082</v>
      </c>
      <c r="K2030" s="5">
        <v>2.0</v>
      </c>
      <c r="L2030" s="2" t="s">
        <v>248</v>
      </c>
      <c r="M2030" s="6" t="b">
        <v>1</v>
      </c>
      <c r="N2030" s="2" t="s">
        <v>268</v>
      </c>
      <c r="O2030" s="2" t="s">
        <v>263</v>
      </c>
      <c r="P2030" s="2" t="s">
        <v>49</v>
      </c>
      <c r="Q2030" s="2" t="s">
        <v>251</v>
      </c>
      <c r="R2030" s="2" t="s">
        <v>252</v>
      </c>
      <c r="S2030" s="5">
        <v>1.072182998E9</v>
      </c>
      <c r="T2030" s="2" t="s">
        <v>293</v>
      </c>
      <c r="U2030" s="2" t="s">
        <v>253</v>
      </c>
      <c r="V2030" s="2" t="s">
        <v>244</v>
      </c>
      <c r="W2030" s="2" t="s">
        <v>7014</v>
      </c>
      <c r="X2030" s="2" t="s">
        <v>7083</v>
      </c>
      <c r="Y2030" s="2" t="s">
        <v>265</v>
      </c>
    </row>
    <row r="2031">
      <c r="A2031" s="1" t="b">
        <v>0</v>
      </c>
      <c r="B2031" s="1"/>
      <c r="C2031" s="1"/>
      <c r="D2031" s="1"/>
      <c r="E2031" s="1" t="s">
        <v>244</v>
      </c>
      <c r="F2031" s="1"/>
      <c r="G2031" s="2" t="s">
        <v>245</v>
      </c>
      <c r="H2031" s="2"/>
      <c r="I2031" s="4" t="s">
        <v>7084</v>
      </c>
      <c r="J2031" s="2" t="s">
        <v>7085</v>
      </c>
      <c r="K2031" s="5">
        <v>2.0</v>
      </c>
      <c r="L2031" s="2" t="s">
        <v>248</v>
      </c>
      <c r="M2031" s="6" t="b">
        <v>1</v>
      </c>
      <c r="N2031" s="2" t="s">
        <v>268</v>
      </c>
      <c r="O2031" s="2" t="s">
        <v>263</v>
      </c>
      <c r="P2031" s="2" t="s">
        <v>49</v>
      </c>
      <c r="Q2031" s="2" t="s">
        <v>251</v>
      </c>
      <c r="R2031" s="2" t="s">
        <v>252</v>
      </c>
      <c r="S2031" s="5">
        <v>1.089241805E9</v>
      </c>
      <c r="T2031" s="3"/>
      <c r="U2031" s="2" t="s">
        <v>253</v>
      </c>
      <c r="V2031" s="2" t="s">
        <v>244</v>
      </c>
      <c r="W2031" s="2" t="s">
        <v>7014</v>
      </c>
      <c r="X2031" s="2" t="s">
        <v>7086</v>
      </c>
      <c r="Y2031" s="2" t="s">
        <v>265</v>
      </c>
    </row>
    <row r="2032">
      <c r="A2032" s="1" t="b">
        <v>0</v>
      </c>
      <c r="B2032" s="1"/>
      <c r="C2032" s="1"/>
      <c r="D2032" s="1"/>
      <c r="E2032" s="1" t="s">
        <v>244</v>
      </c>
      <c r="F2032" s="1"/>
      <c r="G2032" s="2" t="s">
        <v>245</v>
      </c>
      <c r="H2032" s="2"/>
      <c r="I2032" s="4" t="s">
        <v>7087</v>
      </c>
      <c r="J2032" s="2" t="s">
        <v>7088</v>
      </c>
      <c r="K2032" s="5">
        <v>2.0</v>
      </c>
      <c r="L2032" s="2" t="s">
        <v>248</v>
      </c>
      <c r="M2032" s="6" t="b">
        <v>1</v>
      </c>
      <c r="N2032" s="2" t="s">
        <v>268</v>
      </c>
      <c r="O2032" s="2" t="s">
        <v>263</v>
      </c>
      <c r="P2032" s="2" t="s">
        <v>49</v>
      </c>
      <c r="Q2032" s="2" t="s">
        <v>251</v>
      </c>
      <c r="R2032" s="2" t="s">
        <v>252</v>
      </c>
      <c r="S2032" s="5">
        <v>1.089242023E9</v>
      </c>
      <c r="T2032" s="3"/>
      <c r="U2032" s="2" t="s">
        <v>253</v>
      </c>
      <c r="V2032" s="2" t="s">
        <v>244</v>
      </c>
      <c r="W2032" s="2" t="s">
        <v>7014</v>
      </c>
      <c r="X2032" s="2" t="s">
        <v>7089</v>
      </c>
      <c r="Y2032" s="2" t="s">
        <v>265</v>
      </c>
    </row>
    <row r="2033">
      <c r="A2033" s="1" t="b">
        <v>0</v>
      </c>
      <c r="B2033" s="1"/>
      <c r="C2033" s="1"/>
      <c r="D2033" s="1"/>
      <c r="E2033" s="1" t="s">
        <v>244</v>
      </c>
      <c r="F2033" s="1"/>
      <c r="G2033" s="2" t="s">
        <v>245</v>
      </c>
      <c r="H2033" s="2"/>
      <c r="I2033" s="4" t="s">
        <v>7090</v>
      </c>
      <c r="J2033" s="2" t="s">
        <v>7091</v>
      </c>
      <c r="K2033" s="5">
        <v>2.0</v>
      </c>
      <c r="L2033" s="2" t="s">
        <v>248</v>
      </c>
      <c r="M2033" s="6" t="b">
        <v>1</v>
      </c>
      <c r="N2033" s="2" t="s">
        <v>268</v>
      </c>
      <c r="O2033" s="2" t="s">
        <v>263</v>
      </c>
      <c r="P2033" s="2" t="s">
        <v>49</v>
      </c>
      <c r="Q2033" s="2" t="s">
        <v>251</v>
      </c>
      <c r="R2033" s="2" t="s">
        <v>252</v>
      </c>
      <c r="S2033" s="5">
        <v>7.97978191E8</v>
      </c>
      <c r="T2033" s="3"/>
      <c r="U2033" s="2" t="s">
        <v>253</v>
      </c>
      <c r="V2033" s="2" t="s">
        <v>244</v>
      </c>
      <c r="W2033" s="2" t="s">
        <v>7014</v>
      </c>
      <c r="X2033" s="2" t="s">
        <v>7092</v>
      </c>
      <c r="Y2033" s="2" t="s">
        <v>265</v>
      </c>
    </row>
    <row r="2034">
      <c r="A2034" s="1" t="b">
        <v>0</v>
      </c>
      <c r="B2034" s="1"/>
      <c r="C2034" s="1"/>
      <c r="D2034" s="1"/>
      <c r="E2034" s="1" t="s">
        <v>244</v>
      </c>
      <c r="F2034" s="1"/>
      <c r="G2034" s="2" t="s">
        <v>245</v>
      </c>
      <c r="H2034" s="2"/>
      <c r="I2034" s="4" t="s">
        <v>7093</v>
      </c>
      <c r="J2034" s="2" t="s">
        <v>7094</v>
      </c>
      <c r="K2034" s="5">
        <v>2.0</v>
      </c>
      <c r="L2034" s="2" t="s">
        <v>248</v>
      </c>
      <c r="M2034" s="6" t="b">
        <v>1</v>
      </c>
      <c r="N2034" s="2" t="s">
        <v>268</v>
      </c>
      <c r="O2034" s="2" t="s">
        <v>263</v>
      </c>
      <c r="P2034" s="2" t="s">
        <v>49</v>
      </c>
      <c r="Q2034" s="2" t="s">
        <v>251</v>
      </c>
      <c r="R2034" s="2" t="s">
        <v>252</v>
      </c>
      <c r="S2034" s="5">
        <v>8.08902642E8</v>
      </c>
      <c r="T2034" s="3"/>
      <c r="U2034" s="2" t="s">
        <v>253</v>
      </c>
      <c r="V2034" s="2" t="s">
        <v>244</v>
      </c>
      <c r="W2034" s="2" t="s">
        <v>7014</v>
      </c>
      <c r="X2034" s="2" t="s">
        <v>7095</v>
      </c>
      <c r="Y2034" s="2" t="s">
        <v>265</v>
      </c>
    </row>
    <row r="2035">
      <c r="A2035" s="1" t="b">
        <v>0</v>
      </c>
      <c r="B2035" s="1"/>
      <c r="C2035" s="1"/>
      <c r="D2035" s="1"/>
      <c r="E2035" s="1" t="s">
        <v>244</v>
      </c>
      <c r="F2035" s="1"/>
      <c r="G2035" s="2" t="s">
        <v>245</v>
      </c>
      <c r="H2035" s="2"/>
      <c r="I2035" s="4" t="s">
        <v>7096</v>
      </c>
      <c r="J2035" s="2" t="s">
        <v>7097</v>
      </c>
      <c r="K2035" s="5">
        <v>2.0</v>
      </c>
      <c r="L2035" s="2" t="s">
        <v>248</v>
      </c>
      <c r="M2035" s="6" t="b">
        <v>1</v>
      </c>
      <c r="N2035" s="2" t="s">
        <v>268</v>
      </c>
      <c r="O2035" s="2" t="s">
        <v>263</v>
      </c>
      <c r="P2035" s="2" t="s">
        <v>49</v>
      </c>
      <c r="Q2035" s="2" t="s">
        <v>251</v>
      </c>
      <c r="R2035" s="2" t="s">
        <v>252</v>
      </c>
      <c r="S2035" s="5">
        <v>8.08914243E8</v>
      </c>
      <c r="T2035" s="3"/>
      <c r="U2035" s="2" t="s">
        <v>253</v>
      </c>
      <c r="V2035" s="2" t="s">
        <v>244</v>
      </c>
      <c r="W2035" s="2" t="s">
        <v>7014</v>
      </c>
      <c r="X2035" s="2" t="s">
        <v>7098</v>
      </c>
      <c r="Y2035" s="2" t="s">
        <v>265</v>
      </c>
    </row>
    <row r="2036">
      <c r="A2036" s="1" t="b">
        <v>0</v>
      </c>
      <c r="B2036" s="1"/>
      <c r="C2036" s="1"/>
      <c r="D2036" s="1"/>
      <c r="E2036" s="1" t="s">
        <v>244</v>
      </c>
      <c r="F2036" s="1"/>
      <c r="G2036" s="2" t="s">
        <v>245</v>
      </c>
      <c r="H2036" s="2"/>
      <c r="I2036" s="4" t="s">
        <v>7099</v>
      </c>
      <c r="J2036" s="2" t="s">
        <v>7100</v>
      </c>
      <c r="K2036" s="5">
        <v>2.0</v>
      </c>
      <c r="L2036" s="2" t="s">
        <v>248</v>
      </c>
      <c r="M2036" s="6" t="b">
        <v>1</v>
      </c>
      <c r="N2036" s="2" t="s">
        <v>268</v>
      </c>
      <c r="O2036" s="2" t="s">
        <v>263</v>
      </c>
      <c r="P2036" s="2" t="s">
        <v>49</v>
      </c>
      <c r="Q2036" s="2" t="s">
        <v>251</v>
      </c>
      <c r="R2036" s="2" t="s">
        <v>252</v>
      </c>
      <c r="S2036" s="5">
        <v>8.08920264E8</v>
      </c>
      <c r="T2036" s="3"/>
      <c r="U2036" s="2" t="s">
        <v>253</v>
      </c>
      <c r="V2036" s="2" t="s">
        <v>244</v>
      </c>
      <c r="W2036" s="2" t="s">
        <v>7014</v>
      </c>
      <c r="X2036" s="2" t="s">
        <v>7101</v>
      </c>
      <c r="Y2036" s="2" t="s">
        <v>265</v>
      </c>
    </row>
    <row r="2037">
      <c r="A2037" s="1" t="b">
        <v>0</v>
      </c>
      <c r="B2037" s="1"/>
      <c r="C2037" s="1"/>
      <c r="D2037" s="1"/>
      <c r="E2037" s="1" t="s">
        <v>244</v>
      </c>
      <c r="F2037" s="1"/>
      <c r="G2037" s="2" t="s">
        <v>245</v>
      </c>
      <c r="H2037" s="2"/>
      <c r="I2037" s="4" t="s">
        <v>7102</v>
      </c>
      <c r="J2037" s="2" t="s">
        <v>7103</v>
      </c>
      <c r="K2037" s="5">
        <v>2.0</v>
      </c>
      <c r="L2037" s="2" t="s">
        <v>248</v>
      </c>
      <c r="M2037" s="6" t="b">
        <v>1</v>
      </c>
      <c r="N2037" s="2" t="s">
        <v>268</v>
      </c>
      <c r="O2037" s="2" t="s">
        <v>263</v>
      </c>
      <c r="P2037" s="2" t="s">
        <v>49</v>
      </c>
      <c r="Q2037" s="2" t="s">
        <v>251</v>
      </c>
      <c r="R2037" s="2" t="s">
        <v>252</v>
      </c>
      <c r="S2037" s="5">
        <v>8.51002859E8</v>
      </c>
      <c r="T2037" s="2" t="s">
        <v>293</v>
      </c>
      <c r="U2037" s="2" t="s">
        <v>253</v>
      </c>
      <c r="V2037" s="2" t="s">
        <v>244</v>
      </c>
      <c r="W2037" s="2" t="s">
        <v>7014</v>
      </c>
      <c r="X2037" s="2" t="s">
        <v>7104</v>
      </c>
      <c r="Y2037" s="2" t="s">
        <v>265</v>
      </c>
    </row>
    <row r="2038">
      <c r="A2038" s="1" t="b">
        <v>0</v>
      </c>
      <c r="B2038" s="1"/>
      <c r="C2038" s="1"/>
      <c r="D2038" s="1"/>
      <c r="E2038" s="1" t="s">
        <v>244</v>
      </c>
      <c r="F2038" s="1"/>
      <c r="G2038" s="2" t="s">
        <v>245</v>
      </c>
      <c r="H2038" s="2"/>
      <c r="I2038" s="4" t="s">
        <v>7105</v>
      </c>
      <c r="J2038" s="2" t="s">
        <v>7106</v>
      </c>
      <c r="K2038" s="5">
        <v>2.0</v>
      </c>
      <c r="L2038" s="2" t="s">
        <v>248</v>
      </c>
      <c r="M2038" s="6" t="b">
        <v>1</v>
      </c>
      <c r="N2038" s="2" t="s">
        <v>268</v>
      </c>
      <c r="O2038" s="2" t="s">
        <v>263</v>
      </c>
      <c r="P2038" s="2" t="s">
        <v>49</v>
      </c>
      <c r="Q2038" s="2" t="s">
        <v>251</v>
      </c>
      <c r="R2038" s="2" t="s">
        <v>252</v>
      </c>
      <c r="S2038" s="5">
        <v>8.51708413E8</v>
      </c>
      <c r="T2038" s="2" t="s">
        <v>293</v>
      </c>
      <c r="U2038" s="2" t="s">
        <v>253</v>
      </c>
      <c r="V2038" s="2" t="s">
        <v>244</v>
      </c>
      <c r="W2038" s="2" t="s">
        <v>7014</v>
      </c>
      <c r="X2038" s="2" t="s">
        <v>7107</v>
      </c>
      <c r="Y2038" s="2" t="s">
        <v>265</v>
      </c>
    </row>
    <row r="2039">
      <c r="A2039" s="1" t="b">
        <v>0</v>
      </c>
      <c r="B2039" s="1"/>
      <c r="C2039" s="1"/>
      <c r="D2039" s="1"/>
      <c r="E2039" s="1" t="s">
        <v>244</v>
      </c>
      <c r="F2039" s="1"/>
      <c r="G2039" s="2" t="s">
        <v>245</v>
      </c>
      <c r="H2039" s="2"/>
      <c r="I2039" s="4" t="s">
        <v>7108</v>
      </c>
      <c r="J2039" s="2" t="s">
        <v>7109</v>
      </c>
      <c r="K2039" s="5">
        <v>2.0</v>
      </c>
      <c r="L2039" s="2" t="s">
        <v>248</v>
      </c>
      <c r="M2039" s="6" t="b">
        <v>1</v>
      </c>
      <c r="N2039" s="2" t="s">
        <v>268</v>
      </c>
      <c r="O2039" s="2" t="s">
        <v>263</v>
      </c>
      <c r="P2039" s="2" t="s">
        <v>49</v>
      </c>
      <c r="Q2039" s="2" t="s">
        <v>251</v>
      </c>
      <c r="R2039" s="2" t="s">
        <v>252</v>
      </c>
      <c r="S2039" s="5">
        <v>8.51853053E8</v>
      </c>
      <c r="T2039" s="2" t="s">
        <v>293</v>
      </c>
      <c r="U2039" s="2" t="s">
        <v>253</v>
      </c>
      <c r="V2039" s="2" t="s">
        <v>244</v>
      </c>
      <c r="W2039" s="2" t="s">
        <v>7014</v>
      </c>
      <c r="X2039" s="2" t="s">
        <v>7110</v>
      </c>
      <c r="Y2039" s="2" t="s">
        <v>265</v>
      </c>
    </row>
    <row r="2040">
      <c r="A2040" s="1" t="b">
        <v>0</v>
      </c>
      <c r="B2040" s="1"/>
      <c r="C2040" s="1"/>
      <c r="D2040" s="1"/>
      <c r="E2040" s="1" t="s">
        <v>244</v>
      </c>
      <c r="F2040" s="1"/>
      <c r="G2040" s="2" t="s">
        <v>245</v>
      </c>
      <c r="H2040" s="2"/>
      <c r="I2040" s="4" t="s">
        <v>7111</v>
      </c>
      <c r="J2040" s="2" t="s">
        <v>7112</v>
      </c>
      <c r="K2040" s="5">
        <v>2.0</v>
      </c>
      <c r="L2040" s="2" t="s">
        <v>248</v>
      </c>
      <c r="M2040" s="6" t="b">
        <v>1</v>
      </c>
      <c r="N2040" s="2" t="s">
        <v>268</v>
      </c>
      <c r="O2040" s="2" t="s">
        <v>263</v>
      </c>
      <c r="P2040" s="2" t="s">
        <v>49</v>
      </c>
      <c r="Q2040" s="2" t="s">
        <v>251</v>
      </c>
      <c r="R2040" s="2" t="s">
        <v>252</v>
      </c>
      <c r="S2040" s="5">
        <v>8.51866268E8</v>
      </c>
      <c r="T2040" s="2" t="s">
        <v>293</v>
      </c>
      <c r="U2040" s="2" t="s">
        <v>253</v>
      </c>
      <c r="V2040" s="2" t="s">
        <v>244</v>
      </c>
      <c r="W2040" s="2" t="s">
        <v>7014</v>
      </c>
      <c r="X2040" s="2" t="s">
        <v>7113</v>
      </c>
      <c r="Y2040" s="2" t="s">
        <v>265</v>
      </c>
    </row>
    <row r="2041">
      <c r="A2041" s="1" t="b">
        <v>0</v>
      </c>
      <c r="B2041" s="1"/>
      <c r="C2041" s="1"/>
      <c r="D2041" s="1"/>
      <c r="E2041" s="1" t="s">
        <v>244</v>
      </c>
      <c r="F2041" s="1"/>
      <c r="G2041" s="2" t="s">
        <v>245</v>
      </c>
      <c r="H2041" s="2"/>
      <c r="I2041" s="4" t="s">
        <v>7114</v>
      </c>
      <c r="J2041" s="2" t="s">
        <v>7115</v>
      </c>
      <c r="K2041" s="5">
        <v>2.0</v>
      </c>
      <c r="L2041" s="2" t="s">
        <v>248</v>
      </c>
      <c r="M2041" s="6" t="b">
        <v>1</v>
      </c>
      <c r="N2041" s="2" t="s">
        <v>268</v>
      </c>
      <c r="O2041" s="2" t="s">
        <v>263</v>
      </c>
      <c r="P2041" s="2" t="s">
        <v>49</v>
      </c>
      <c r="Q2041" s="2" t="s">
        <v>251</v>
      </c>
      <c r="R2041" s="2" t="s">
        <v>252</v>
      </c>
      <c r="S2041" s="5">
        <v>8.51881655E8</v>
      </c>
      <c r="T2041" s="2" t="s">
        <v>293</v>
      </c>
      <c r="U2041" s="2" t="s">
        <v>253</v>
      </c>
      <c r="V2041" s="2" t="s">
        <v>244</v>
      </c>
      <c r="W2041" s="2" t="s">
        <v>7014</v>
      </c>
      <c r="X2041" s="2" t="s">
        <v>7116</v>
      </c>
      <c r="Y2041" s="2" t="s">
        <v>265</v>
      </c>
    </row>
    <row r="2042">
      <c r="A2042" s="1" t="b">
        <v>0</v>
      </c>
      <c r="B2042" s="1"/>
      <c r="C2042" s="1"/>
      <c r="D2042" s="1"/>
      <c r="E2042" s="1" t="s">
        <v>244</v>
      </c>
      <c r="F2042" s="1"/>
      <c r="G2042" s="2" t="s">
        <v>245</v>
      </c>
      <c r="H2042" s="2"/>
      <c r="I2042" s="4" t="s">
        <v>7117</v>
      </c>
      <c r="J2042" s="2" t="s">
        <v>7118</v>
      </c>
      <c r="K2042" s="5">
        <v>2.0</v>
      </c>
      <c r="L2042" s="2" t="s">
        <v>248</v>
      </c>
      <c r="M2042" s="6" t="b">
        <v>1</v>
      </c>
      <c r="N2042" s="2" t="s">
        <v>268</v>
      </c>
      <c r="O2042" s="2" t="s">
        <v>263</v>
      </c>
      <c r="P2042" s="2" t="s">
        <v>49</v>
      </c>
      <c r="Q2042" s="2" t="s">
        <v>251</v>
      </c>
      <c r="R2042" s="2" t="s">
        <v>252</v>
      </c>
      <c r="S2042" s="5">
        <v>8.51890361E8</v>
      </c>
      <c r="T2042" s="2" t="s">
        <v>293</v>
      </c>
      <c r="U2042" s="2" t="s">
        <v>253</v>
      </c>
      <c r="V2042" s="2" t="s">
        <v>244</v>
      </c>
      <c r="W2042" s="2" t="s">
        <v>7014</v>
      </c>
      <c r="X2042" s="2" t="s">
        <v>7119</v>
      </c>
      <c r="Y2042" s="2" t="s">
        <v>265</v>
      </c>
    </row>
    <row r="2043">
      <c r="A2043" s="1" t="b">
        <v>0</v>
      </c>
      <c r="B2043" s="1"/>
      <c r="C2043" s="1"/>
      <c r="D2043" s="1"/>
      <c r="E2043" s="1" t="s">
        <v>244</v>
      </c>
      <c r="F2043" s="1"/>
      <c r="G2043" s="2" t="s">
        <v>245</v>
      </c>
      <c r="H2043" s="2"/>
      <c r="I2043" s="4" t="s">
        <v>7120</v>
      </c>
      <c r="J2043" s="2" t="s">
        <v>7121</v>
      </c>
      <c r="K2043" s="5">
        <v>2.0</v>
      </c>
      <c r="L2043" s="2" t="s">
        <v>248</v>
      </c>
      <c r="M2043" s="6" t="b">
        <v>1</v>
      </c>
      <c r="N2043" s="2" t="s">
        <v>268</v>
      </c>
      <c r="O2043" s="2" t="s">
        <v>263</v>
      </c>
      <c r="P2043" s="2" t="s">
        <v>49</v>
      </c>
      <c r="Q2043" s="2" t="s">
        <v>251</v>
      </c>
      <c r="R2043" s="2" t="s">
        <v>252</v>
      </c>
      <c r="S2043" s="5">
        <v>8.52555942E8</v>
      </c>
      <c r="T2043" s="2" t="s">
        <v>293</v>
      </c>
      <c r="U2043" s="2" t="s">
        <v>253</v>
      </c>
      <c r="V2043" s="2" t="s">
        <v>244</v>
      </c>
      <c r="W2043" s="2" t="s">
        <v>7014</v>
      </c>
      <c r="X2043" s="2" t="s">
        <v>7122</v>
      </c>
      <c r="Y2043" s="2" t="s">
        <v>265</v>
      </c>
    </row>
    <row r="2044">
      <c r="A2044" s="1" t="b">
        <v>0</v>
      </c>
      <c r="B2044" s="1"/>
      <c r="C2044" s="1"/>
      <c r="D2044" s="1"/>
      <c r="E2044" s="1" t="s">
        <v>244</v>
      </c>
      <c r="F2044" s="1"/>
      <c r="G2044" s="2" t="s">
        <v>245</v>
      </c>
      <c r="H2044" s="2"/>
      <c r="I2044" s="4" t="s">
        <v>7123</v>
      </c>
      <c r="J2044" s="2" t="s">
        <v>7124</v>
      </c>
      <c r="K2044" s="5">
        <v>2.0</v>
      </c>
      <c r="L2044" s="2" t="s">
        <v>248</v>
      </c>
      <c r="M2044" s="6" t="b">
        <v>1</v>
      </c>
      <c r="N2044" s="2" t="s">
        <v>268</v>
      </c>
      <c r="O2044" s="2" t="s">
        <v>263</v>
      </c>
      <c r="P2044" s="2" t="s">
        <v>49</v>
      </c>
      <c r="Q2044" s="2" t="s">
        <v>251</v>
      </c>
      <c r="R2044" s="2" t="s">
        <v>252</v>
      </c>
      <c r="S2044" s="5">
        <v>8.52568749E8</v>
      </c>
      <c r="T2044" s="2" t="s">
        <v>293</v>
      </c>
      <c r="U2044" s="2" t="s">
        <v>253</v>
      </c>
      <c r="V2044" s="2" t="s">
        <v>244</v>
      </c>
      <c r="W2044" s="2" t="s">
        <v>7014</v>
      </c>
      <c r="X2044" s="2" t="s">
        <v>7125</v>
      </c>
      <c r="Y2044" s="2" t="s">
        <v>265</v>
      </c>
    </row>
    <row r="2045">
      <c r="A2045" s="1" t="b">
        <v>0</v>
      </c>
      <c r="B2045" s="1"/>
      <c r="C2045" s="1"/>
      <c r="D2045" s="1"/>
      <c r="E2045" s="1" t="s">
        <v>244</v>
      </c>
      <c r="F2045" s="1"/>
      <c r="G2045" s="2" t="s">
        <v>245</v>
      </c>
      <c r="H2045" s="2"/>
      <c r="I2045" s="4" t="s">
        <v>7126</v>
      </c>
      <c r="J2045" s="2" t="s">
        <v>7127</v>
      </c>
      <c r="K2045" s="5">
        <v>2.0</v>
      </c>
      <c r="L2045" s="2" t="s">
        <v>248</v>
      </c>
      <c r="M2045" s="6" t="b">
        <v>1</v>
      </c>
      <c r="N2045" s="2" t="s">
        <v>268</v>
      </c>
      <c r="O2045" s="2" t="s">
        <v>263</v>
      </c>
      <c r="P2045" s="2" t="s">
        <v>49</v>
      </c>
      <c r="Q2045" s="2" t="s">
        <v>251</v>
      </c>
      <c r="R2045" s="2" t="s">
        <v>252</v>
      </c>
      <c r="S2045" s="5">
        <v>8.54528751E8</v>
      </c>
      <c r="T2045" s="3"/>
      <c r="U2045" s="2" t="s">
        <v>253</v>
      </c>
      <c r="V2045" s="2" t="s">
        <v>244</v>
      </c>
      <c r="W2045" s="2" t="s">
        <v>7014</v>
      </c>
      <c r="X2045" s="2" t="s">
        <v>7128</v>
      </c>
      <c r="Y2045" s="2" t="s">
        <v>265</v>
      </c>
    </row>
    <row r="2046">
      <c r="A2046" s="1" t="b">
        <v>0</v>
      </c>
      <c r="B2046" s="1"/>
      <c r="C2046" s="1"/>
      <c r="D2046" s="1"/>
      <c r="E2046" s="1" t="s">
        <v>244</v>
      </c>
      <c r="F2046" s="1"/>
      <c r="G2046" s="2" t="s">
        <v>245</v>
      </c>
      <c r="H2046" s="2"/>
      <c r="I2046" s="4" t="s">
        <v>7129</v>
      </c>
      <c r="J2046" s="2" t="s">
        <v>7130</v>
      </c>
      <c r="K2046" s="5">
        <v>2.0</v>
      </c>
      <c r="L2046" s="2" t="s">
        <v>248</v>
      </c>
      <c r="M2046" s="6" t="b">
        <v>1</v>
      </c>
      <c r="N2046" s="2" t="s">
        <v>268</v>
      </c>
      <c r="O2046" s="2" t="s">
        <v>263</v>
      </c>
      <c r="P2046" s="2" t="s">
        <v>49</v>
      </c>
      <c r="Q2046" s="2" t="s">
        <v>251</v>
      </c>
      <c r="R2046" s="2" t="s">
        <v>252</v>
      </c>
      <c r="S2046" s="5">
        <v>8.54543457E8</v>
      </c>
      <c r="T2046" s="7"/>
      <c r="U2046" s="2" t="s">
        <v>253</v>
      </c>
      <c r="V2046" s="2" t="s">
        <v>244</v>
      </c>
      <c r="W2046" s="2" t="s">
        <v>7014</v>
      </c>
      <c r="X2046" s="2" t="s">
        <v>7131</v>
      </c>
      <c r="Y2046" s="2" t="s">
        <v>265</v>
      </c>
    </row>
    <row r="2047">
      <c r="A2047" s="1" t="b">
        <v>0</v>
      </c>
      <c r="B2047" s="1"/>
      <c r="C2047" s="1"/>
      <c r="D2047" s="1"/>
      <c r="E2047" s="1" t="s">
        <v>244</v>
      </c>
      <c r="F2047" s="1"/>
      <c r="G2047" s="2" t="s">
        <v>245</v>
      </c>
      <c r="H2047" s="2"/>
      <c r="I2047" s="4" t="s">
        <v>7132</v>
      </c>
      <c r="J2047" s="2" t="s">
        <v>7133</v>
      </c>
      <c r="K2047" s="5">
        <v>2.0</v>
      </c>
      <c r="L2047" s="2" t="s">
        <v>248</v>
      </c>
      <c r="M2047" s="6" t="b">
        <v>1</v>
      </c>
      <c r="N2047" s="2" t="s">
        <v>268</v>
      </c>
      <c r="O2047" s="2" t="s">
        <v>263</v>
      </c>
      <c r="P2047" s="2" t="s">
        <v>49</v>
      </c>
      <c r="Q2047" s="2" t="s">
        <v>251</v>
      </c>
      <c r="R2047" s="2" t="s">
        <v>252</v>
      </c>
      <c r="S2047" s="5">
        <v>8.54609547E8</v>
      </c>
      <c r="T2047" s="3"/>
      <c r="U2047" s="2" t="s">
        <v>253</v>
      </c>
      <c r="V2047" s="2" t="s">
        <v>244</v>
      </c>
      <c r="W2047" s="2" t="s">
        <v>7014</v>
      </c>
      <c r="X2047" s="2" t="s">
        <v>7134</v>
      </c>
      <c r="Y2047" s="2" t="s">
        <v>265</v>
      </c>
    </row>
    <row r="2048">
      <c r="A2048" s="1" t="b">
        <v>0</v>
      </c>
      <c r="B2048" s="1"/>
      <c r="C2048" s="1"/>
      <c r="D2048" s="1"/>
      <c r="E2048" s="1" t="s">
        <v>244</v>
      </c>
      <c r="F2048" s="1"/>
      <c r="G2048" s="2" t="s">
        <v>245</v>
      </c>
      <c r="H2048" s="2"/>
      <c r="I2048" s="4" t="s">
        <v>7135</v>
      </c>
      <c r="J2048" s="2" t="s">
        <v>7136</v>
      </c>
      <c r="K2048" s="5">
        <v>2.0</v>
      </c>
      <c r="L2048" s="2" t="s">
        <v>248</v>
      </c>
      <c r="M2048" s="6" t="b">
        <v>1</v>
      </c>
      <c r="N2048" s="2" t="s">
        <v>268</v>
      </c>
      <c r="O2048" s="2" t="s">
        <v>263</v>
      </c>
      <c r="P2048" s="2" t="s">
        <v>49</v>
      </c>
      <c r="Q2048" s="2" t="s">
        <v>251</v>
      </c>
      <c r="R2048" s="2" t="s">
        <v>252</v>
      </c>
      <c r="S2048" s="5">
        <v>8.54622053E8</v>
      </c>
      <c r="T2048" s="3"/>
      <c r="U2048" s="2" t="s">
        <v>253</v>
      </c>
      <c r="V2048" s="2" t="s">
        <v>244</v>
      </c>
      <c r="W2048" s="2" t="s">
        <v>7014</v>
      </c>
      <c r="X2048" s="2" t="s">
        <v>7137</v>
      </c>
      <c r="Y2048" s="2" t="s">
        <v>265</v>
      </c>
    </row>
    <row r="2049">
      <c r="A2049" s="1" t="b">
        <v>0</v>
      </c>
      <c r="B2049" s="1"/>
      <c r="C2049" s="1"/>
      <c r="D2049" s="1"/>
      <c r="E2049" s="1" t="s">
        <v>244</v>
      </c>
      <c r="F2049" s="1"/>
      <c r="G2049" s="2" t="s">
        <v>245</v>
      </c>
      <c r="H2049" s="2"/>
      <c r="I2049" s="4" t="s">
        <v>7138</v>
      </c>
      <c r="J2049" s="2" t="s">
        <v>7139</v>
      </c>
      <c r="K2049" s="5">
        <v>2.0</v>
      </c>
      <c r="L2049" s="2" t="s">
        <v>248</v>
      </c>
      <c r="M2049" s="6" t="b">
        <v>1</v>
      </c>
      <c r="N2049" s="2" t="s">
        <v>268</v>
      </c>
      <c r="O2049" s="2" t="s">
        <v>263</v>
      </c>
      <c r="P2049" s="2" t="s">
        <v>49</v>
      </c>
      <c r="Q2049" s="2" t="s">
        <v>251</v>
      </c>
      <c r="R2049" s="2" t="s">
        <v>252</v>
      </c>
      <c r="S2049" s="5">
        <v>8.54627045E8</v>
      </c>
      <c r="T2049" s="3"/>
      <c r="U2049" s="2" t="s">
        <v>253</v>
      </c>
      <c r="V2049" s="2" t="s">
        <v>244</v>
      </c>
      <c r="W2049" s="2" t="s">
        <v>7014</v>
      </c>
      <c r="X2049" s="2" t="s">
        <v>7140</v>
      </c>
      <c r="Y2049" s="2" t="s">
        <v>265</v>
      </c>
    </row>
    <row r="2050">
      <c r="A2050" s="1" t="b">
        <v>0</v>
      </c>
      <c r="B2050" s="1"/>
      <c r="C2050" s="1"/>
      <c r="D2050" s="1"/>
      <c r="E2050" s="1" t="s">
        <v>244</v>
      </c>
      <c r="F2050" s="1"/>
      <c r="G2050" s="2" t="s">
        <v>245</v>
      </c>
      <c r="H2050" s="2"/>
      <c r="I2050" s="4" t="s">
        <v>7141</v>
      </c>
      <c r="J2050" s="2" t="s">
        <v>7142</v>
      </c>
      <c r="K2050" s="5">
        <v>2.0</v>
      </c>
      <c r="L2050" s="2" t="s">
        <v>248</v>
      </c>
      <c r="M2050" s="6" t="b">
        <v>1</v>
      </c>
      <c r="N2050" s="2" t="s">
        <v>268</v>
      </c>
      <c r="O2050" s="2" t="s">
        <v>263</v>
      </c>
      <c r="P2050" s="2" t="s">
        <v>49</v>
      </c>
      <c r="Q2050" s="2" t="s">
        <v>251</v>
      </c>
      <c r="R2050" s="2" t="s">
        <v>252</v>
      </c>
      <c r="S2050" s="5">
        <v>8.54629312E8</v>
      </c>
      <c r="T2050" s="3"/>
      <c r="U2050" s="2" t="s">
        <v>253</v>
      </c>
      <c r="V2050" s="2" t="s">
        <v>244</v>
      </c>
      <c r="W2050" s="2" t="s">
        <v>7014</v>
      </c>
      <c r="X2050" s="2" t="s">
        <v>7143</v>
      </c>
      <c r="Y2050" s="2" t="s">
        <v>265</v>
      </c>
    </row>
    <row r="2051">
      <c r="A2051" s="1" t="b">
        <v>0</v>
      </c>
      <c r="B2051" s="1"/>
      <c r="C2051" s="1"/>
      <c r="D2051" s="1"/>
      <c r="E2051" s="1" t="s">
        <v>244</v>
      </c>
      <c r="F2051" s="1"/>
      <c r="G2051" s="2" t="s">
        <v>245</v>
      </c>
      <c r="H2051" s="2"/>
      <c r="I2051" s="4" t="s">
        <v>7144</v>
      </c>
      <c r="J2051" s="2" t="s">
        <v>7145</v>
      </c>
      <c r="K2051" s="5">
        <v>2.0</v>
      </c>
      <c r="L2051" s="2" t="s">
        <v>248</v>
      </c>
      <c r="M2051" s="6" t="b">
        <v>1</v>
      </c>
      <c r="N2051" s="2" t="s">
        <v>268</v>
      </c>
      <c r="O2051" s="2" t="s">
        <v>263</v>
      </c>
      <c r="P2051" s="2" t="s">
        <v>49</v>
      </c>
      <c r="Q2051" s="2" t="s">
        <v>251</v>
      </c>
      <c r="R2051" s="2" t="s">
        <v>252</v>
      </c>
      <c r="S2051" s="5">
        <v>8.54632949E8</v>
      </c>
      <c r="T2051" s="3"/>
      <c r="U2051" s="2" t="s">
        <v>253</v>
      </c>
      <c r="V2051" s="2" t="s">
        <v>244</v>
      </c>
      <c r="W2051" s="2" t="s">
        <v>7014</v>
      </c>
      <c r="X2051" s="2" t="s">
        <v>7146</v>
      </c>
      <c r="Y2051" s="2" t="s">
        <v>265</v>
      </c>
    </row>
    <row r="2052">
      <c r="A2052" s="1" t="b">
        <v>0</v>
      </c>
      <c r="B2052" s="1"/>
      <c r="C2052" s="1"/>
      <c r="D2052" s="1"/>
      <c r="E2052" s="1" t="s">
        <v>244</v>
      </c>
      <c r="F2052" s="1"/>
      <c r="G2052" s="2" t="s">
        <v>245</v>
      </c>
      <c r="H2052" s="2"/>
      <c r="I2052" s="4" t="s">
        <v>7147</v>
      </c>
      <c r="J2052" s="2" t="s">
        <v>7148</v>
      </c>
      <c r="K2052" s="5">
        <v>2.0</v>
      </c>
      <c r="L2052" s="2" t="s">
        <v>248</v>
      </c>
      <c r="M2052" s="6" t="b">
        <v>1</v>
      </c>
      <c r="N2052" s="2" t="s">
        <v>268</v>
      </c>
      <c r="O2052" s="2" t="s">
        <v>263</v>
      </c>
      <c r="P2052" s="2" t="s">
        <v>49</v>
      </c>
      <c r="Q2052" s="2" t="s">
        <v>251</v>
      </c>
      <c r="R2052" s="2" t="s">
        <v>252</v>
      </c>
      <c r="S2052" s="5">
        <v>8.54643458E8</v>
      </c>
      <c r="T2052" s="3"/>
      <c r="U2052" s="2" t="s">
        <v>253</v>
      </c>
      <c r="V2052" s="2" t="s">
        <v>244</v>
      </c>
      <c r="W2052" s="2" t="s">
        <v>7014</v>
      </c>
      <c r="X2052" s="2" t="s">
        <v>7149</v>
      </c>
      <c r="Y2052" s="2" t="s">
        <v>265</v>
      </c>
    </row>
    <row r="2053">
      <c r="A2053" s="1" t="b">
        <v>0</v>
      </c>
      <c r="B2053" s="1"/>
      <c r="C2053" s="1"/>
      <c r="D2053" s="1"/>
      <c r="E2053" s="1" t="s">
        <v>244</v>
      </c>
      <c r="F2053" s="1"/>
      <c r="G2053" s="2" t="s">
        <v>245</v>
      </c>
      <c r="H2053" s="2"/>
      <c r="I2053" s="4" t="s">
        <v>7150</v>
      </c>
      <c r="J2053" s="2" t="s">
        <v>7151</v>
      </c>
      <c r="K2053" s="5">
        <v>2.0</v>
      </c>
      <c r="L2053" s="2" t="s">
        <v>248</v>
      </c>
      <c r="M2053" s="6" t="b">
        <v>1</v>
      </c>
      <c r="N2053" s="2" t="s">
        <v>268</v>
      </c>
      <c r="O2053" s="2" t="s">
        <v>263</v>
      </c>
      <c r="P2053" s="2" t="s">
        <v>49</v>
      </c>
      <c r="Q2053" s="2" t="s">
        <v>251</v>
      </c>
      <c r="R2053" s="2" t="s">
        <v>252</v>
      </c>
      <c r="S2053" s="5">
        <v>8.54665264E8</v>
      </c>
      <c r="T2053" s="3"/>
      <c r="U2053" s="2" t="s">
        <v>253</v>
      </c>
      <c r="V2053" s="2" t="s">
        <v>244</v>
      </c>
      <c r="W2053" s="2" t="s">
        <v>7014</v>
      </c>
      <c r="X2053" s="2" t="s">
        <v>7152</v>
      </c>
      <c r="Y2053" s="2" t="s">
        <v>265</v>
      </c>
    </row>
    <row r="2054">
      <c r="A2054" s="1" t="b">
        <v>0</v>
      </c>
      <c r="B2054" s="1"/>
      <c r="C2054" s="1"/>
      <c r="D2054" s="1"/>
      <c r="E2054" s="1" t="s">
        <v>244</v>
      </c>
      <c r="F2054" s="1"/>
      <c r="G2054" s="2" t="s">
        <v>245</v>
      </c>
      <c r="H2054" s="2"/>
      <c r="I2054" s="4" t="s">
        <v>7153</v>
      </c>
      <c r="J2054" s="2" t="s">
        <v>7154</v>
      </c>
      <c r="K2054" s="5">
        <v>2.0</v>
      </c>
      <c r="L2054" s="2" t="s">
        <v>248</v>
      </c>
      <c r="M2054" s="6" t="b">
        <v>1</v>
      </c>
      <c r="N2054" s="2" t="s">
        <v>268</v>
      </c>
      <c r="O2054" s="2" t="s">
        <v>263</v>
      </c>
      <c r="P2054" s="2" t="s">
        <v>49</v>
      </c>
      <c r="Q2054" s="2" t="s">
        <v>251</v>
      </c>
      <c r="R2054" s="2" t="s">
        <v>252</v>
      </c>
      <c r="S2054" s="5">
        <v>8.55973761E8</v>
      </c>
      <c r="T2054" s="2" t="s">
        <v>293</v>
      </c>
      <c r="U2054" s="2" t="s">
        <v>253</v>
      </c>
      <c r="V2054" s="2" t="s">
        <v>244</v>
      </c>
      <c r="W2054" s="2" t="s">
        <v>7014</v>
      </c>
      <c r="X2054" s="2" t="s">
        <v>7155</v>
      </c>
      <c r="Y2054" s="2" t="s">
        <v>265</v>
      </c>
    </row>
    <row r="2055">
      <c r="A2055" s="1" t="b">
        <v>0</v>
      </c>
      <c r="B2055" s="1"/>
      <c r="C2055" s="1"/>
      <c r="D2055" s="1"/>
      <c r="E2055" s="1" t="s">
        <v>244</v>
      </c>
      <c r="F2055" s="1"/>
      <c r="G2055" s="2" t="s">
        <v>245</v>
      </c>
      <c r="H2055" s="2"/>
      <c r="I2055" s="4" t="s">
        <v>7156</v>
      </c>
      <c r="J2055" s="2" t="s">
        <v>7157</v>
      </c>
      <c r="K2055" s="5">
        <v>2.0</v>
      </c>
      <c r="L2055" s="2" t="s">
        <v>248</v>
      </c>
      <c r="M2055" s="6" t="b">
        <v>1</v>
      </c>
      <c r="N2055" s="2" t="s">
        <v>268</v>
      </c>
      <c r="O2055" s="2" t="s">
        <v>263</v>
      </c>
      <c r="P2055" s="2" t="s">
        <v>49</v>
      </c>
      <c r="Q2055" s="2" t="s">
        <v>251</v>
      </c>
      <c r="R2055" s="2" t="s">
        <v>252</v>
      </c>
      <c r="S2055" s="5">
        <v>8.56015279E8</v>
      </c>
      <c r="T2055" s="2" t="s">
        <v>293</v>
      </c>
      <c r="U2055" s="2" t="s">
        <v>253</v>
      </c>
      <c r="V2055" s="2" t="s">
        <v>244</v>
      </c>
      <c r="W2055" s="2" t="s">
        <v>7014</v>
      </c>
      <c r="X2055" s="2" t="s">
        <v>7158</v>
      </c>
      <c r="Y2055" s="2" t="s">
        <v>265</v>
      </c>
    </row>
    <row r="2056">
      <c r="A2056" s="1" t="b">
        <v>0</v>
      </c>
      <c r="B2056" s="1"/>
      <c r="C2056" s="1"/>
      <c r="D2056" s="1"/>
      <c r="E2056" s="1" t="s">
        <v>244</v>
      </c>
      <c r="F2056" s="1"/>
      <c r="G2056" s="2" t="s">
        <v>245</v>
      </c>
      <c r="H2056" s="2"/>
      <c r="I2056" s="4" t="s">
        <v>7159</v>
      </c>
      <c r="J2056" s="2" t="s">
        <v>7160</v>
      </c>
      <c r="K2056" s="5">
        <v>2.0</v>
      </c>
      <c r="L2056" s="2" t="s">
        <v>248</v>
      </c>
      <c r="M2056" s="6" t="b">
        <v>1</v>
      </c>
      <c r="N2056" s="2" t="s">
        <v>268</v>
      </c>
      <c r="O2056" s="2" t="s">
        <v>263</v>
      </c>
      <c r="P2056" s="2" t="s">
        <v>49</v>
      </c>
      <c r="Q2056" s="2" t="s">
        <v>251</v>
      </c>
      <c r="R2056" s="2" t="s">
        <v>252</v>
      </c>
      <c r="S2056" s="5">
        <v>8.56026313E8</v>
      </c>
      <c r="T2056" s="2" t="s">
        <v>293</v>
      </c>
      <c r="U2056" s="2" t="s">
        <v>253</v>
      </c>
      <c r="V2056" s="2" t="s">
        <v>244</v>
      </c>
      <c r="W2056" s="2" t="s">
        <v>7014</v>
      </c>
      <c r="X2056" s="2" t="s">
        <v>7161</v>
      </c>
      <c r="Y2056" s="2" t="s">
        <v>265</v>
      </c>
    </row>
    <row r="2057">
      <c r="A2057" s="1" t="b">
        <v>0</v>
      </c>
      <c r="B2057" s="1"/>
      <c r="C2057" s="1"/>
      <c r="D2057" s="1"/>
      <c r="E2057" s="1" t="s">
        <v>244</v>
      </c>
      <c r="F2057" s="1"/>
      <c r="G2057" s="2" t="s">
        <v>245</v>
      </c>
      <c r="H2057" s="2"/>
      <c r="I2057" s="4" t="s">
        <v>7162</v>
      </c>
      <c r="J2057" s="2" t="s">
        <v>7163</v>
      </c>
      <c r="K2057" s="5">
        <v>2.0</v>
      </c>
      <c r="L2057" s="2" t="s">
        <v>248</v>
      </c>
      <c r="M2057" s="6" t="b">
        <v>1</v>
      </c>
      <c r="N2057" s="2" t="s">
        <v>268</v>
      </c>
      <c r="O2057" s="2" t="s">
        <v>263</v>
      </c>
      <c r="P2057" s="2" t="s">
        <v>49</v>
      </c>
      <c r="Q2057" s="2" t="s">
        <v>251</v>
      </c>
      <c r="R2057" s="2" t="s">
        <v>252</v>
      </c>
      <c r="S2057" s="5">
        <v>8.56271302E8</v>
      </c>
      <c r="T2057" s="2" t="s">
        <v>293</v>
      </c>
      <c r="U2057" s="2" t="s">
        <v>253</v>
      </c>
      <c r="V2057" s="2" t="s">
        <v>244</v>
      </c>
      <c r="W2057" s="2" t="s">
        <v>7014</v>
      </c>
      <c r="X2057" s="2" t="s">
        <v>7164</v>
      </c>
      <c r="Y2057" s="2" t="s">
        <v>265</v>
      </c>
    </row>
    <row r="2058">
      <c r="A2058" s="1" t="b">
        <v>0</v>
      </c>
      <c r="B2058" s="1"/>
      <c r="C2058" s="1"/>
      <c r="D2058" s="1"/>
      <c r="E2058" s="1" t="s">
        <v>244</v>
      </c>
      <c r="F2058" s="1"/>
      <c r="G2058" s="2" t="s">
        <v>245</v>
      </c>
      <c r="H2058" s="2"/>
      <c r="I2058" s="4" t="s">
        <v>7165</v>
      </c>
      <c r="J2058" s="2" t="s">
        <v>7166</v>
      </c>
      <c r="K2058" s="5">
        <v>2.0</v>
      </c>
      <c r="L2058" s="2" t="s">
        <v>248</v>
      </c>
      <c r="M2058" s="6" t="b">
        <v>1</v>
      </c>
      <c r="N2058" s="2" t="s">
        <v>268</v>
      </c>
      <c r="O2058" s="2" t="s">
        <v>263</v>
      </c>
      <c r="P2058" s="2" t="s">
        <v>49</v>
      </c>
      <c r="Q2058" s="2" t="s">
        <v>251</v>
      </c>
      <c r="R2058" s="2" t="s">
        <v>252</v>
      </c>
      <c r="S2058" s="5">
        <v>8.56298292E8</v>
      </c>
      <c r="T2058" s="2" t="s">
        <v>293</v>
      </c>
      <c r="U2058" s="2" t="s">
        <v>253</v>
      </c>
      <c r="V2058" s="2" t="s">
        <v>244</v>
      </c>
      <c r="W2058" s="2" t="s">
        <v>7014</v>
      </c>
      <c r="X2058" s="2" t="s">
        <v>7167</v>
      </c>
      <c r="Y2058" s="2" t="s">
        <v>265</v>
      </c>
    </row>
    <row r="2059">
      <c r="A2059" s="1" t="b">
        <v>0</v>
      </c>
      <c r="B2059" s="1"/>
      <c r="C2059" s="1"/>
      <c r="D2059" s="1"/>
      <c r="E2059" s="1" t="s">
        <v>244</v>
      </c>
      <c r="F2059" s="1"/>
      <c r="G2059" s="2" t="s">
        <v>245</v>
      </c>
      <c r="H2059" s="2"/>
      <c r="I2059" s="4" t="s">
        <v>7168</v>
      </c>
      <c r="J2059" s="2" t="s">
        <v>7169</v>
      </c>
      <c r="K2059" s="5">
        <v>2.0</v>
      </c>
      <c r="L2059" s="2" t="s">
        <v>248</v>
      </c>
      <c r="M2059" s="6" t="b">
        <v>1</v>
      </c>
      <c r="N2059" s="2" t="s">
        <v>268</v>
      </c>
      <c r="O2059" s="2" t="s">
        <v>263</v>
      </c>
      <c r="P2059" s="2" t="s">
        <v>49</v>
      </c>
      <c r="Q2059" s="2" t="s">
        <v>251</v>
      </c>
      <c r="R2059" s="2" t="s">
        <v>252</v>
      </c>
      <c r="S2059" s="5">
        <v>8.57499169E8</v>
      </c>
      <c r="T2059" s="7"/>
      <c r="U2059" s="2" t="s">
        <v>253</v>
      </c>
      <c r="V2059" s="2" t="s">
        <v>244</v>
      </c>
      <c r="W2059" s="2" t="s">
        <v>7014</v>
      </c>
      <c r="X2059" s="2" t="s">
        <v>7170</v>
      </c>
      <c r="Y2059" s="2" t="s">
        <v>265</v>
      </c>
    </row>
    <row r="2060">
      <c r="A2060" s="1" t="b">
        <v>0</v>
      </c>
      <c r="B2060" s="1"/>
      <c r="C2060" s="1"/>
      <c r="D2060" s="1"/>
      <c r="E2060" s="1" t="s">
        <v>244</v>
      </c>
      <c r="F2060" s="1"/>
      <c r="G2060" s="2" t="s">
        <v>245</v>
      </c>
      <c r="H2060" s="2"/>
      <c r="I2060" s="4" t="s">
        <v>7171</v>
      </c>
      <c r="J2060" s="2" t="s">
        <v>7172</v>
      </c>
      <c r="K2060" s="5">
        <v>2.0</v>
      </c>
      <c r="L2060" s="2" t="s">
        <v>248</v>
      </c>
      <c r="M2060" s="6" t="b">
        <v>1</v>
      </c>
      <c r="N2060" s="2" t="s">
        <v>268</v>
      </c>
      <c r="O2060" s="2" t="s">
        <v>263</v>
      </c>
      <c r="P2060" s="2" t="s">
        <v>49</v>
      </c>
      <c r="Q2060" s="2" t="s">
        <v>251</v>
      </c>
      <c r="R2060" s="2" t="s">
        <v>252</v>
      </c>
      <c r="S2060" s="5">
        <v>8.57541842E8</v>
      </c>
      <c r="T2060" s="7"/>
      <c r="U2060" s="2" t="s">
        <v>253</v>
      </c>
      <c r="V2060" s="2" t="s">
        <v>244</v>
      </c>
      <c r="W2060" s="2" t="s">
        <v>7014</v>
      </c>
      <c r="X2060" s="2" t="s">
        <v>7173</v>
      </c>
      <c r="Y2060" s="2" t="s">
        <v>265</v>
      </c>
    </row>
    <row r="2061">
      <c r="A2061" s="1" t="b">
        <v>0</v>
      </c>
      <c r="B2061" s="1"/>
      <c r="C2061" s="1"/>
      <c r="D2061" s="1"/>
      <c r="E2061" s="1" t="s">
        <v>244</v>
      </c>
      <c r="F2061" s="1"/>
      <c r="G2061" s="2" t="s">
        <v>245</v>
      </c>
      <c r="H2061" s="2"/>
      <c r="I2061" s="4" t="s">
        <v>7174</v>
      </c>
      <c r="J2061" s="2" t="s">
        <v>7175</v>
      </c>
      <c r="K2061" s="5">
        <v>2.0</v>
      </c>
      <c r="L2061" s="2" t="s">
        <v>248</v>
      </c>
      <c r="M2061" s="6" t="b">
        <v>1</v>
      </c>
      <c r="N2061" s="2" t="s">
        <v>268</v>
      </c>
      <c r="O2061" s="2" t="s">
        <v>263</v>
      </c>
      <c r="P2061" s="2" t="s">
        <v>49</v>
      </c>
      <c r="Q2061" s="2" t="s">
        <v>251</v>
      </c>
      <c r="R2061" s="2" t="s">
        <v>252</v>
      </c>
      <c r="S2061" s="5">
        <v>8.5755872E8</v>
      </c>
      <c r="T2061" s="7"/>
      <c r="U2061" s="2" t="s">
        <v>253</v>
      </c>
      <c r="V2061" s="2" t="s">
        <v>244</v>
      </c>
      <c r="W2061" s="2" t="s">
        <v>7014</v>
      </c>
      <c r="X2061" s="2" t="s">
        <v>7176</v>
      </c>
      <c r="Y2061" s="2" t="s">
        <v>265</v>
      </c>
    </row>
    <row r="2062">
      <c r="A2062" s="1" t="b">
        <v>0</v>
      </c>
      <c r="B2062" s="1"/>
      <c r="C2062" s="1"/>
      <c r="D2062" s="1"/>
      <c r="E2062" s="1" t="s">
        <v>244</v>
      </c>
      <c r="F2062" s="1"/>
      <c r="G2062" s="2" t="s">
        <v>245</v>
      </c>
      <c r="H2062" s="2"/>
      <c r="I2062" s="4" t="s">
        <v>7177</v>
      </c>
      <c r="J2062" s="2" t="s">
        <v>7178</v>
      </c>
      <c r="K2062" s="5">
        <v>2.0</v>
      </c>
      <c r="L2062" s="2" t="s">
        <v>248</v>
      </c>
      <c r="M2062" s="6" t="b">
        <v>1</v>
      </c>
      <c r="N2062" s="2" t="s">
        <v>268</v>
      </c>
      <c r="O2062" s="2" t="s">
        <v>263</v>
      </c>
      <c r="P2062" s="2" t="s">
        <v>49</v>
      </c>
      <c r="Q2062" s="2" t="s">
        <v>251</v>
      </c>
      <c r="R2062" s="2" t="s">
        <v>252</v>
      </c>
      <c r="S2062" s="5">
        <v>8.57664466E8</v>
      </c>
      <c r="T2062" s="7"/>
      <c r="U2062" s="2" t="s">
        <v>253</v>
      </c>
      <c r="V2062" s="2" t="s">
        <v>244</v>
      </c>
      <c r="W2062" s="2" t="s">
        <v>7014</v>
      </c>
      <c r="X2062" s="2" t="s">
        <v>7179</v>
      </c>
      <c r="Y2062" s="2" t="s">
        <v>265</v>
      </c>
    </row>
    <row r="2063">
      <c r="A2063" s="1" t="b">
        <v>0</v>
      </c>
      <c r="B2063" s="1"/>
      <c r="C2063" s="1"/>
      <c r="D2063" s="1"/>
      <c r="E2063" s="1" t="s">
        <v>244</v>
      </c>
      <c r="F2063" s="1"/>
      <c r="G2063" s="2" t="s">
        <v>245</v>
      </c>
      <c r="H2063" s="2"/>
      <c r="I2063" s="4" t="s">
        <v>7180</v>
      </c>
      <c r="J2063" s="2" t="s">
        <v>7181</v>
      </c>
      <c r="K2063" s="5">
        <v>2.0</v>
      </c>
      <c r="L2063" s="2" t="s">
        <v>248</v>
      </c>
      <c r="M2063" s="6" t="b">
        <v>1</v>
      </c>
      <c r="N2063" s="2" t="s">
        <v>268</v>
      </c>
      <c r="O2063" s="2" t="s">
        <v>263</v>
      </c>
      <c r="P2063" s="2" t="s">
        <v>49</v>
      </c>
      <c r="Q2063" s="2" t="s">
        <v>251</v>
      </c>
      <c r="R2063" s="2" t="s">
        <v>252</v>
      </c>
      <c r="S2063" s="5">
        <v>8.57679106E8</v>
      </c>
      <c r="T2063" s="3"/>
      <c r="U2063" s="2" t="s">
        <v>253</v>
      </c>
      <c r="V2063" s="2" t="s">
        <v>244</v>
      </c>
      <c r="W2063" s="2" t="s">
        <v>7014</v>
      </c>
      <c r="X2063" s="2" t="s">
        <v>7182</v>
      </c>
      <c r="Y2063" s="2" t="s">
        <v>265</v>
      </c>
    </row>
    <row r="2064">
      <c r="A2064" s="1" t="b">
        <v>0</v>
      </c>
      <c r="B2064" s="1" t="s">
        <v>25</v>
      </c>
      <c r="C2064" s="1"/>
      <c r="D2064" s="1"/>
      <c r="E2064" s="1" t="s">
        <v>43</v>
      </c>
      <c r="F2064" s="1"/>
      <c r="G2064" s="2" t="s">
        <v>27</v>
      </c>
      <c r="H2064" s="3"/>
      <c r="I2064" s="4" t="s">
        <v>7183</v>
      </c>
      <c r="J2064" s="2" t="s">
        <v>7184</v>
      </c>
      <c r="K2064" s="5">
        <v>1.0</v>
      </c>
      <c r="L2064" s="2" t="s">
        <v>46</v>
      </c>
      <c r="M2064" s="6" t="b">
        <v>1</v>
      </c>
      <c r="N2064" s="2" t="s">
        <v>47</v>
      </c>
      <c r="O2064" s="2" t="s">
        <v>48</v>
      </c>
      <c r="P2064" s="2" t="s">
        <v>49</v>
      </c>
      <c r="Q2064" s="2" t="s">
        <v>50</v>
      </c>
      <c r="R2064" s="2" t="s">
        <v>35</v>
      </c>
      <c r="S2064" s="5">
        <v>6.73727673E8</v>
      </c>
      <c r="T2064" s="2" t="s">
        <v>6157</v>
      </c>
      <c r="U2064" s="2" t="s">
        <v>38</v>
      </c>
      <c r="V2064" s="2" t="s">
        <v>52</v>
      </c>
      <c r="W2064" s="2" t="s">
        <v>7185</v>
      </c>
      <c r="X2064" s="2" t="s">
        <v>54</v>
      </c>
      <c r="Y2064" s="2" t="s">
        <v>55</v>
      </c>
    </row>
    <row r="2065">
      <c r="A2065" s="1" t="b">
        <v>0</v>
      </c>
      <c r="B2065" s="1"/>
      <c r="C2065" s="1"/>
      <c r="D2065" s="1"/>
      <c r="E2065" s="1"/>
      <c r="F2065" s="1"/>
      <c r="G2065" s="2" t="s">
        <v>27</v>
      </c>
      <c r="H2065" s="3"/>
      <c r="I2065" s="4" t="s">
        <v>7186</v>
      </c>
      <c r="J2065" s="2" t="s">
        <v>7187</v>
      </c>
      <c r="K2065" s="5">
        <v>1.0</v>
      </c>
      <c r="L2065" s="2" t="s">
        <v>84</v>
      </c>
      <c r="M2065" s="6" t="b">
        <v>1</v>
      </c>
      <c r="N2065" s="2" t="s">
        <v>200</v>
      </c>
      <c r="O2065" s="2" t="s">
        <v>32</v>
      </c>
      <c r="P2065" s="2" t="s">
        <v>33</v>
      </c>
      <c r="Q2065" s="2" t="s">
        <v>86</v>
      </c>
      <c r="R2065" s="2" t="s">
        <v>35</v>
      </c>
      <c r="S2065" s="2" t="s">
        <v>7188</v>
      </c>
      <c r="T2065" s="2" t="s">
        <v>37</v>
      </c>
      <c r="U2065" s="2" t="s">
        <v>38</v>
      </c>
      <c r="V2065" s="2" t="s">
        <v>78</v>
      </c>
      <c r="W2065" s="2" t="s">
        <v>7189</v>
      </c>
      <c r="X2065" s="2" t="s">
        <v>203</v>
      </c>
      <c r="Y2065" s="2" t="s">
        <v>173</v>
      </c>
    </row>
    <row r="2066">
      <c r="A2066" s="1" t="b">
        <v>0</v>
      </c>
      <c r="B2066" s="1" t="s">
        <v>25</v>
      </c>
      <c r="C2066" s="1"/>
      <c r="D2066" s="1" t="s">
        <v>26</v>
      </c>
      <c r="E2066" s="1"/>
      <c r="F2066" s="1" t="b">
        <v>1</v>
      </c>
      <c r="G2066" s="2" t="s">
        <v>27</v>
      </c>
      <c r="H2066" s="3"/>
      <c r="I2066" s="4" t="s">
        <v>7190</v>
      </c>
      <c r="J2066" s="2" t="s">
        <v>7191</v>
      </c>
      <c r="K2066" s="5">
        <v>1.0</v>
      </c>
      <c r="L2066" s="2" t="s">
        <v>65</v>
      </c>
      <c r="M2066" s="6" t="b">
        <v>1</v>
      </c>
      <c r="N2066" s="2" t="s">
        <v>162</v>
      </c>
      <c r="O2066" s="2" t="s">
        <v>67</v>
      </c>
      <c r="P2066" s="2" t="s">
        <v>68</v>
      </c>
      <c r="Q2066" s="2" t="s">
        <v>69</v>
      </c>
      <c r="R2066" s="2" t="s">
        <v>35</v>
      </c>
      <c r="S2066" s="2" t="s">
        <v>7192</v>
      </c>
      <c r="T2066" s="2" t="s">
        <v>112</v>
      </c>
      <c r="U2066" s="2" t="s">
        <v>38</v>
      </c>
      <c r="V2066" s="2" t="s">
        <v>39</v>
      </c>
      <c r="W2066" s="2" t="s">
        <v>7193</v>
      </c>
      <c r="X2066" s="2" t="s">
        <v>165</v>
      </c>
      <c r="Y2066" s="2" t="s">
        <v>166</v>
      </c>
    </row>
    <row r="2067">
      <c r="A2067" s="1" t="b">
        <v>0</v>
      </c>
      <c r="B2067" s="1"/>
      <c r="C2067" s="1"/>
      <c r="D2067" s="1"/>
      <c r="E2067" s="1"/>
      <c r="F2067" s="1"/>
      <c r="G2067" s="2" t="s">
        <v>27</v>
      </c>
      <c r="H2067" s="3"/>
      <c r="I2067" s="4" t="s">
        <v>7194</v>
      </c>
      <c r="J2067" s="2" t="s">
        <v>7195</v>
      </c>
      <c r="K2067" s="5">
        <v>1.0</v>
      </c>
      <c r="L2067" s="2" t="s">
        <v>84</v>
      </c>
      <c r="M2067" s="6" t="b">
        <v>1</v>
      </c>
      <c r="N2067" s="2" t="s">
        <v>200</v>
      </c>
      <c r="O2067" s="2" t="s">
        <v>32</v>
      </c>
      <c r="P2067" s="2" t="s">
        <v>33</v>
      </c>
      <c r="Q2067" s="2" t="s">
        <v>86</v>
      </c>
      <c r="R2067" s="2" t="s">
        <v>35</v>
      </c>
      <c r="S2067" s="2" t="s">
        <v>7196</v>
      </c>
      <c r="T2067" s="2" t="s">
        <v>37</v>
      </c>
      <c r="U2067" s="2" t="s">
        <v>38</v>
      </c>
      <c r="V2067" s="2" t="s">
        <v>78</v>
      </c>
      <c r="W2067" s="2" t="s">
        <v>7197</v>
      </c>
      <c r="X2067" s="2" t="s">
        <v>203</v>
      </c>
      <c r="Y2067" s="2" t="s">
        <v>173</v>
      </c>
    </row>
    <row r="2068">
      <c r="A2068" s="1" t="b">
        <v>0</v>
      </c>
      <c r="B2068" s="1"/>
      <c r="C2068" s="1"/>
      <c r="D2068" s="1"/>
      <c r="E2068" s="1" t="s">
        <v>422</v>
      </c>
      <c r="F2068" s="1"/>
      <c r="G2068" s="2" t="s">
        <v>245</v>
      </c>
      <c r="H2068" s="3"/>
      <c r="I2068" s="4" t="s">
        <v>7198</v>
      </c>
      <c r="J2068" s="2" t="s">
        <v>7199</v>
      </c>
      <c r="K2068" s="5">
        <v>1.0</v>
      </c>
      <c r="L2068" s="2" t="s">
        <v>2008</v>
      </c>
      <c r="M2068" s="6" t="b">
        <v>1</v>
      </c>
      <c r="N2068" s="2" t="s">
        <v>2009</v>
      </c>
      <c r="O2068" s="2" t="s">
        <v>427</v>
      </c>
      <c r="P2068" s="2" t="s">
        <v>428</v>
      </c>
      <c r="Q2068" s="2" t="s">
        <v>2010</v>
      </c>
      <c r="R2068" s="2" t="s">
        <v>252</v>
      </c>
      <c r="S2068" s="2" t="s">
        <v>7200</v>
      </c>
      <c r="T2068" s="2" t="s">
        <v>431</v>
      </c>
      <c r="U2068" s="2" t="s">
        <v>432</v>
      </c>
      <c r="V2068" s="2" t="s">
        <v>433</v>
      </c>
      <c r="W2068" s="2" t="s">
        <v>7201</v>
      </c>
      <c r="X2068" s="2" t="s">
        <v>2013</v>
      </c>
      <c r="Y2068" s="2" t="s">
        <v>2014</v>
      </c>
    </row>
    <row r="2069">
      <c r="A2069" s="1" t="b">
        <v>0</v>
      </c>
      <c r="B2069" s="1" t="s">
        <v>25</v>
      </c>
      <c r="C2069" s="1"/>
      <c r="D2069" s="1" t="s">
        <v>141</v>
      </c>
      <c r="E2069" s="1"/>
      <c r="F2069" s="1" t="b">
        <v>1</v>
      </c>
      <c r="G2069" s="2" t="s">
        <v>27</v>
      </c>
      <c r="H2069" s="3"/>
      <c r="I2069" s="4" t="s">
        <v>7202</v>
      </c>
      <c r="J2069" s="2" t="s">
        <v>7203</v>
      </c>
      <c r="K2069" s="5">
        <v>1.0</v>
      </c>
      <c r="L2069" s="2" t="s">
        <v>65</v>
      </c>
      <c r="M2069" s="6" t="b">
        <v>1</v>
      </c>
      <c r="N2069" s="2" t="s">
        <v>66</v>
      </c>
      <c r="O2069" s="2" t="s">
        <v>67</v>
      </c>
      <c r="P2069" s="2" t="s">
        <v>68</v>
      </c>
      <c r="Q2069" s="2" t="s">
        <v>69</v>
      </c>
      <c r="R2069" s="2" t="s">
        <v>35</v>
      </c>
      <c r="S2069" s="2" t="s">
        <v>7204</v>
      </c>
      <c r="T2069" s="2" t="s">
        <v>37</v>
      </c>
      <c r="U2069" s="2" t="s">
        <v>38</v>
      </c>
      <c r="V2069" s="2" t="s">
        <v>146</v>
      </c>
      <c r="W2069" s="2" t="s">
        <v>7205</v>
      </c>
      <c r="X2069" s="2" t="s">
        <v>72</v>
      </c>
      <c r="Y2069" s="2" t="s">
        <v>73</v>
      </c>
    </row>
    <row r="2070">
      <c r="A2070" s="1" t="b">
        <v>0</v>
      </c>
      <c r="B2070" s="1"/>
      <c r="C2070" s="1" t="s">
        <v>243</v>
      </c>
      <c r="D2070" s="1"/>
      <c r="E2070" s="1" t="s">
        <v>244</v>
      </c>
      <c r="F2070" s="1"/>
      <c r="G2070" s="2" t="s">
        <v>245</v>
      </c>
      <c r="H2070" s="5">
        <v>2.0</v>
      </c>
      <c r="I2070" s="4" t="s">
        <v>7206</v>
      </c>
      <c r="J2070" s="2" t="s">
        <v>7207</v>
      </c>
      <c r="K2070" s="5">
        <v>1.0</v>
      </c>
      <c r="L2070" s="2" t="s">
        <v>248</v>
      </c>
      <c r="M2070" s="6" t="b">
        <v>1</v>
      </c>
      <c r="N2070" s="2" t="s">
        <v>249</v>
      </c>
      <c r="O2070" s="2" t="s">
        <v>250</v>
      </c>
      <c r="P2070" s="2" t="s">
        <v>49</v>
      </c>
      <c r="Q2070" s="2" t="s">
        <v>251</v>
      </c>
      <c r="R2070" s="2" t="s">
        <v>252</v>
      </c>
      <c r="S2070" s="5">
        <v>7.56890272E8</v>
      </c>
      <c r="T2070" s="2" t="s">
        <v>112</v>
      </c>
      <c r="U2070" s="2" t="s">
        <v>253</v>
      </c>
      <c r="V2070" s="2" t="s">
        <v>254</v>
      </c>
      <c r="W2070" s="2" t="s">
        <v>7208</v>
      </c>
      <c r="X2070" s="2" t="s">
        <v>256</v>
      </c>
      <c r="Y2070" s="2" t="s">
        <v>257</v>
      </c>
    </row>
    <row r="2071">
      <c r="A2071" s="1" t="b">
        <v>0</v>
      </c>
      <c r="B2071" s="1"/>
      <c r="C2071" s="1" t="s">
        <v>243</v>
      </c>
      <c r="D2071" s="1"/>
      <c r="E2071" s="1" t="s">
        <v>244</v>
      </c>
      <c r="F2071" s="1"/>
      <c r="G2071" s="2" t="s">
        <v>245</v>
      </c>
      <c r="H2071" s="5">
        <v>2.0</v>
      </c>
      <c r="I2071" s="4" t="s">
        <v>7209</v>
      </c>
      <c r="J2071" s="2" t="s">
        <v>7210</v>
      </c>
      <c r="K2071" s="5">
        <v>1.0</v>
      </c>
      <c r="L2071" s="2" t="s">
        <v>248</v>
      </c>
      <c r="M2071" s="6" t="b">
        <v>1</v>
      </c>
      <c r="N2071" s="2" t="s">
        <v>249</v>
      </c>
      <c r="O2071" s="2" t="s">
        <v>250</v>
      </c>
      <c r="P2071" s="2" t="s">
        <v>49</v>
      </c>
      <c r="Q2071" s="2" t="s">
        <v>251</v>
      </c>
      <c r="R2071" s="2" t="s">
        <v>252</v>
      </c>
      <c r="S2071" s="5">
        <v>7.56894558E8</v>
      </c>
      <c r="T2071" s="2" t="s">
        <v>112</v>
      </c>
      <c r="U2071" s="2" t="s">
        <v>253</v>
      </c>
      <c r="V2071" s="2" t="s">
        <v>254</v>
      </c>
      <c r="W2071" s="2" t="s">
        <v>7208</v>
      </c>
      <c r="X2071" s="2" t="s">
        <v>256</v>
      </c>
      <c r="Y2071" s="2" t="s">
        <v>257</v>
      </c>
    </row>
    <row r="2072">
      <c r="A2072" s="1" t="b">
        <v>0</v>
      </c>
      <c r="B2072" s="1"/>
      <c r="C2072" s="1" t="s">
        <v>243</v>
      </c>
      <c r="D2072" s="1"/>
      <c r="E2072" s="1" t="s">
        <v>244</v>
      </c>
      <c r="F2072" s="1"/>
      <c r="G2072" s="2" t="s">
        <v>245</v>
      </c>
      <c r="H2072" s="5">
        <v>2.0</v>
      </c>
      <c r="I2072" s="4" t="s">
        <v>7211</v>
      </c>
      <c r="J2072" s="2" t="s">
        <v>7212</v>
      </c>
      <c r="K2072" s="5">
        <v>1.0</v>
      </c>
      <c r="L2072" s="2" t="s">
        <v>248</v>
      </c>
      <c r="M2072" s="6" t="b">
        <v>1</v>
      </c>
      <c r="N2072" s="2" t="s">
        <v>249</v>
      </c>
      <c r="O2072" s="2" t="s">
        <v>250</v>
      </c>
      <c r="P2072" s="2" t="s">
        <v>49</v>
      </c>
      <c r="Q2072" s="2" t="s">
        <v>251</v>
      </c>
      <c r="R2072" s="2" t="s">
        <v>252</v>
      </c>
      <c r="S2072" s="5">
        <v>7.56909022E8</v>
      </c>
      <c r="T2072" s="2" t="s">
        <v>112</v>
      </c>
      <c r="U2072" s="2" t="s">
        <v>253</v>
      </c>
      <c r="V2072" s="2" t="s">
        <v>254</v>
      </c>
      <c r="W2072" s="2" t="s">
        <v>7208</v>
      </c>
      <c r="X2072" s="2" t="s">
        <v>256</v>
      </c>
      <c r="Y2072" s="2" t="s">
        <v>257</v>
      </c>
    </row>
    <row r="2073">
      <c r="A2073" s="1" t="b">
        <v>0</v>
      </c>
      <c r="B2073" s="1"/>
      <c r="C2073" s="1" t="s">
        <v>243</v>
      </c>
      <c r="D2073" s="1"/>
      <c r="E2073" s="1" t="s">
        <v>244</v>
      </c>
      <c r="F2073" s="1"/>
      <c r="G2073" s="2" t="s">
        <v>245</v>
      </c>
      <c r="H2073" s="5">
        <v>2.0</v>
      </c>
      <c r="I2073" s="4" t="s">
        <v>7213</v>
      </c>
      <c r="J2073" s="2" t="s">
        <v>7214</v>
      </c>
      <c r="K2073" s="5">
        <v>2.0</v>
      </c>
      <c r="L2073" s="2" t="s">
        <v>248</v>
      </c>
      <c r="M2073" s="6" t="b">
        <v>1</v>
      </c>
      <c r="N2073" s="2" t="s">
        <v>2106</v>
      </c>
      <c r="O2073" s="2" t="s">
        <v>263</v>
      </c>
      <c r="P2073" s="2" t="s">
        <v>49</v>
      </c>
      <c r="Q2073" s="2" t="s">
        <v>251</v>
      </c>
      <c r="R2073" s="2" t="s">
        <v>252</v>
      </c>
      <c r="S2073" s="5">
        <v>8.53712464E8</v>
      </c>
      <c r="T2073" s="7"/>
      <c r="U2073" s="2" t="s">
        <v>253</v>
      </c>
      <c r="V2073" s="2" t="s">
        <v>244</v>
      </c>
      <c r="W2073" s="2" t="s">
        <v>7208</v>
      </c>
      <c r="X2073" s="2" t="s">
        <v>7215</v>
      </c>
      <c r="Y2073" s="2" t="s">
        <v>265</v>
      </c>
    </row>
    <row r="2074">
      <c r="A2074" s="1" t="b">
        <v>0</v>
      </c>
      <c r="B2074" s="1"/>
      <c r="C2074" s="1"/>
      <c r="D2074" s="1"/>
      <c r="E2074" s="1" t="s">
        <v>244</v>
      </c>
      <c r="F2074" s="1"/>
      <c r="G2074" s="2" t="s">
        <v>245</v>
      </c>
      <c r="H2074" s="2"/>
      <c r="I2074" s="4" t="s">
        <v>7216</v>
      </c>
      <c r="J2074" s="2" t="s">
        <v>7217</v>
      </c>
      <c r="K2074" s="5">
        <v>2.0</v>
      </c>
      <c r="L2074" s="2" t="s">
        <v>248</v>
      </c>
      <c r="M2074" s="6" t="b">
        <v>1</v>
      </c>
      <c r="N2074" s="2" t="s">
        <v>268</v>
      </c>
      <c r="O2074" s="2" t="s">
        <v>263</v>
      </c>
      <c r="P2074" s="2" t="s">
        <v>49</v>
      </c>
      <c r="Q2074" s="2" t="s">
        <v>251</v>
      </c>
      <c r="R2074" s="2" t="s">
        <v>252</v>
      </c>
      <c r="S2074" s="5">
        <v>7.56890272E8</v>
      </c>
      <c r="T2074" s="3"/>
      <c r="U2074" s="2" t="s">
        <v>253</v>
      </c>
      <c r="V2074" s="2" t="s">
        <v>244</v>
      </c>
      <c r="W2074" s="2" t="s">
        <v>7208</v>
      </c>
      <c r="X2074" s="2" t="s">
        <v>7218</v>
      </c>
      <c r="Y2074" s="2" t="s">
        <v>265</v>
      </c>
    </row>
    <row r="2075">
      <c r="A2075" s="1" t="b">
        <v>0</v>
      </c>
      <c r="B2075" s="1"/>
      <c r="C2075" s="1"/>
      <c r="D2075" s="1"/>
      <c r="E2075" s="1" t="s">
        <v>244</v>
      </c>
      <c r="F2075" s="1"/>
      <c r="G2075" s="2" t="s">
        <v>245</v>
      </c>
      <c r="H2075" s="2"/>
      <c r="I2075" s="4" t="s">
        <v>7219</v>
      </c>
      <c r="J2075" s="2" t="s">
        <v>7220</v>
      </c>
      <c r="K2075" s="5">
        <v>2.0</v>
      </c>
      <c r="L2075" s="2" t="s">
        <v>248</v>
      </c>
      <c r="M2075" s="6" t="b">
        <v>1</v>
      </c>
      <c r="N2075" s="2" t="s">
        <v>268</v>
      </c>
      <c r="O2075" s="2" t="s">
        <v>263</v>
      </c>
      <c r="P2075" s="2" t="s">
        <v>49</v>
      </c>
      <c r="Q2075" s="2" t="s">
        <v>251</v>
      </c>
      <c r="R2075" s="2" t="s">
        <v>252</v>
      </c>
      <c r="S2075" s="5">
        <v>7.56894558E8</v>
      </c>
      <c r="T2075" s="3"/>
      <c r="U2075" s="2" t="s">
        <v>253</v>
      </c>
      <c r="V2075" s="2" t="s">
        <v>244</v>
      </c>
      <c r="W2075" s="2" t="s">
        <v>7208</v>
      </c>
      <c r="X2075" s="2" t="s">
        <v>7221</v>
      </c>
      <c r="Y2075" s="2" t="s">
        <v>265</v>
      </c>
    </row>
    <row r="2076">
      <c r="A2076" s="1" t="b">
        <v>0</v>
      </c>
      <c r="B2076" s="1"/>
      <c r="C2076" s="1"/>
      <c r="D2076" s="1"/>
      <c r="E2076" s="1" t="s">
        <v>244</v>
      </c>
      <c r="F2076" s="1"/>
      <c r="G2076" s="2" t="s">
        <v>245</v>
      </c>
      <c r="H2076" s="2"/>
      <c r="I2076" s="4" t="s">
        <v>7222</v>
      </c>
      <c r="J2076" s="2" t="s">
        <v>7223</v>
      </c>
      <c r="K2076" s="5">
        <v>2.0</v>
      </c>
      <c r="L2076" s="2" t="s">
        <v>248</v>
      </c>
      <c r="M2076" s="6" t="b">
        <v>1</v>
      </c>
      <c r="N2076" s="2" t="s">
        <v>268</v>
      </c>
      <c r="O2076" s="2" t="s">
        <v>263</v>
      </c>
      <c r="P2076" s="2" t="s">
        <v>49</v>
      </c>
      <c r="Q2076" s="2" t="s">
        <v>251</v>
      </c>
      <c r="R2076" s="2" t="s">
        <v>252</v>
      </c>
      <c r="S2076" s="5">
        <v>7.56909022E8</v>
      </c>
      <c r="T2076" s="3"/>
      <c r="U2076" s="2" t="s">
        <v>253</v>
      </c>
      <c r="V2076" s="2" t="s">
        <v>244</v>
      </c>
      <c r="W2076" s="2" t="s">
        <v>7208</v>
      </c>
      <c r="X2076" s="2" t="s">
        <v>7224</v>
      </c>
      <c r="Y2076" s="2" t="s">
        <v>265</v>
      </c>
    </row>
    <row r="2077">
      <c r="A2077" s="1" t="b">
        <v>0</v>
      </c>
      <c r="B2077" s="1" t="s">
        <v>25</v>
      </c>
      <c r="C2077" s="1"/>
      <c r="D2077" s="1" t="s">
        <v>141</v>
      </c>
      <c r="E2077" s="1"/>
      <c r="F2077" s="1" t="b">
        <v>1</v>
      </c>
      <c r="G2077" s="2" t="s">
        <v>27</v>
      </c>
      <c r="H2077" s="3"/>
      <c r="I2077" s="4" t="s">
        <v>7225</v>
      </c>
      <c r="J2077" s="2" t="s">
        <v>7226</v>
      </c>
      <c r="K2077" s="5">
        <v>1.0</v>
      </c>
      <c r="L2077" s="2" t="s">
        <v>30</v>
      </c>
      <c r="M2077" s="6" t="b">
        <v>1</v>
      </c>
      <c r="N2077" s="2" t="s">
        <v>3158</v>
      </c>
      <c r="O2077" s="2" t="s">
        <v>67</v>
      </c>
      <c r="P2077" s="2" t="s">
        <v>68</v>
      </c>
      <c r="Q2077" s="2" t="s">
        <v>34</v>
      </c>
      <c r="R2077" s="2" t="s">
        <v>35</v>
      </c>
      <c r="S2077" s="2" t="s">
        <v>7227</v>
      </c>
      <c r="T2077" s="2" t="s">
        <v>37</v>
      </c>
      <c r="U2077" s="2" t="s">
        <v>38</v>
      </c>
      <c r="V2077" s="2" t="s">
        <v>146</v>
      </c>
      <c r="W2077" s="2" t="s">
        <v>7228</v>
      </c>
      <c r="X2077" s="2" t="s">
        <v>3161</v>
      </c>
      <c r="Y2077" s="2" t="s">
        <v>81</v>
      </c>
    </row>
    <row r="2078">
      <c r="A2078" s="1" t="b">
        <v>0</v>
      </c>
      <c r="B2078" s="1" t="s">
        <v>25</v>
      </c>
      <c r="C2078" s="1"/>
      <c r="D2078" s="1" t="s">
        <v>141</v>
      </c>
      <c r="E2078" s="1"/>
      <c r="F2078" s="1"/>
      <c r="G2078" s="2" t="s">
        <v>27</v>
      </c>
      <c r="H2078" s="3"/>
      <c r="I2078" s="4" t="s">
        <v>7229</v>
      </c>
      <c r="J2078" s="2" t="s">
        <v>7230</v>
      </c>
      <c r="K2078" s="5">
        <v>1.0</v>
      </c>
      <c r="L2078" s="2" t="s">
        <v>1289</v>
      </c>
      <c r="M2078" s="6" t="b">
        <v>1</v>
      </c>
      <c r="N2078" s="2" t="s">
        <v>7231</v>
      </c>
      <c r="O2078" s="2" t="s">
        <v>7232</v>
      </c>
      <c r="P2078" s="2" t="s">
        <v>68</v>
      </c>
      <c r="Q2078" s="2" t="s">
        <v>7233</v>
      </c>
      <c r="R2078" s="2" t="s">
        <v>35</v>
      </c>
      <c r="S2078" s="2" t="s">
        <v>7234</v>
      </c>
      <c r="T2078" s="2" t="s">
        <v>112</v>
      </c>
      <c r="U2078" s="2" t="s">
        <v>2876</v>
      </c>
      <c r="V2078" s="2" t="s">
        <v>146</v>
      </c>
      <c r="W2078" s="2" t="s">
        <v>7235</v>
      </c>
      <c r="X2078" s="2" t="s">
        <v>7236</v>
      </c>
      <c r="Y2078" s="2" t="s">
        <v>7237</v>
      </c>
    </row>
    <row r="2079">
      <c r="A2079" s="1" t="b">
        <v>0</v>
      </c>
      <c r="B2079" s="1"/>
      <c r="C2079" s="1"/>
      <c r="D2079" s="1"/>
      <c r="E2079" s="1" t="s">
        <v>7238</v>
      </c>
      <c r="F2079" s="1"/>
      <c r="G2079" s="2" t="s">
        <v>27</v>
      </c>
      <c r="H2079" s="3"/>
      <c r="I2079" s="4" t="s">
        <v>7239</v>
      </c>
      <c r="J2079" s="2" t="s">
        <v>7240</v>
      </c>
      <c r="K2079" s="5">
        <v>1.0</v>
      </c>
      <c r="L2079" s="2" t="s">
        <v>1289</v>
      </c>
      <c r="M2079" s="6" t="b">
        <v>1</v>
      </c>
      <c r="N2079" s="2" t="s">
        <v>7241</v>
      </c>
      <c r="O2079" s="2" t="s">
        <v>7232</v>
      </c>
      <c r="P2079" s="2" t="s">
        <v>68</v>
      </c>
      <c r="Q2079" s="2" t="s">
        <v>7233</v>
      </c>
      <c r="R2079" s="2" t="s">
        <v>35</v>
      </c>
      <c r="S2079" s="2" t="s">
        <v>7242</v>
      </c>
      <c r="T2079" s="2" t="s">
        <v>112</v>
      </c>
      <c r="U2079" s="2" t="s">
        <v>2876</v>
      </c>
      <c r="V2079" s="2" t="s">
        <v>7243</v>
      </c>
      <c r="W2079" s="2" t="s">
        <v>7235</v>
      </c>
      <c r="X2079" s="2" t="s">
        <v>7244</v>
      </c>
      <c r="Y2079" s="2" t="s">
        <v>7245</v>
      </c>
    </row>
    <row r="2080">
      <c r="A2080" s="1" t="b">
        <v>0</v>
      </c>
      <c r="B2080" s="1" t="s">
        <v>25</v>
      </c>
      <c r="C2080" s="1"/>
      <c r="D2080" s="1" t="s">
        <v>141</v>
      </c>
      <c r="E2080" s="1"/>
      <c r="F2080" s="1"/>
      <c r="G2080" s="2" t="s">
        <v>27</v>
      </c>
      <c r="H2080" s="3"/>
      <c r="I2080" s="4" t="s">
        <v>7246</v>
      </c>
      <c r="J2080" s="2" t="s">
        <v>7247</v>
      </c>
      <c r="K2080" s="5">
        <v>1.0</v>
      </c>
      <c r="L2080" s="2" t="s">
        <v>1289</v>
      </c>
      <c r="M2080" s="6" t="b">
        <v>1</v>
      </c>
      <c r="N2080" s="2" t="s">
        <v>7248</v>
      </c>
      <c r="O2080" s="2" t="s">
        <v>7249</v>
      </c>
      <c r="P2080" s="2" t="s">
        <v>68</v>
      </c>
      <c r="Q2080" s="2" t="s">
        <v>7233</v>
      </c>
      <c r="R2080" s="2" t="s">
        <v>35</v>
      </c>
      <c r="S2080" s="2" t="s">
        <v>7250</v>
      </c>
      <c r="T2080" s="2" t="s">
        <v>7251</v>
      </c>
      <c r="U2080" s="2" t="s">
        <v>2876</v>
      </c>
      <c r="V2080" s="2" t="s">
        <v>146</v>
      </c>
      <c r="W2080" s="2" t="s">
        <v>7252</v>
      </c>
      <c r="X2080" s="2" t="s">
        <v>7253</v>
      </c>
      <c r="Y2080" s="2" t="s">
        <v>7254</v>
      </c>
    </row>
    <row r="2081">
      <c r="A2081" s="1" t="b">
        <v>0</v>
      </c>
      <c r="B2081" s="1" t="s">
        <v>25</v>
      </c>
      <c r="C2081" s="1"/>
      <c r="D2081" s="1" t="s">
        <v>141</v>
      </c>
      <c r="E2081" s="1"/>
      <c r="F2081" s="1"/>
      <c r="G2081" s="2" t="s">
        <v>27</v>
      </c>
      <c r="H2081" s="3"/>
      <c r="I2081" s="4" t="s">
        <v>7255</v>
      </c>
      <c r="J2081" s="2" t="s">
        <v>7256</v>
      </c>
      <c r="K2081" s="5">
        <v>1.0</v>
      </c>
      <c r="L2081" s="2" t="s">
        <v>1289</v>
      </c>
      <c r="M2081" s="6" t="b">
        <v>1</v>
      </c>
      <c r="N2081" s="2" t="s">
        <v>7257</v>
      </c>
      <c r="O2081" s="2" t="s">
        <v>7249</v>
      </c>
      <c r="P2081" s="2" t="s">
        <v>68</v>
      </c>
      <c r="Q2081" s="2" t="s">
        <v>7233</v>
      </c>
      <c r="R2081" s="2" t="s">
        <v>35</v>
      </c>
      <c r="S2081" s="2" t="s">
        <v>7258</v>
      </c>
      <c r="T2081" s="2" t="s">
        <v>7259</v>
      </c>
      <c r="U2081" s="2" t="s">
        <v>2876</v>
      </c>
      <c r="V2081" s="2" t="s">
        <v>146</v>
      </c>
      <c r="W2081" s="2" t="s">
        <v>7252</v>
      </c>
      <c r="X2081" s="2" t="s">
        <v>7260</v>
      </c>
      <c r="Y2081" s="2" t="s">
        <v>7261</v>
      </c>
    </row>
    <row r="2082">
      <c r="A2082" s="1" t="b">
        <v>0</v>
      </c>
      <c r="B2082" s="1" t="s">
        <v>25</v>
      </c>
      <c r="C2082" s="1"/>
      <c r="D2082" s="1" t="s">
        <v>141</v>
      </c>
      <c r="E2082" s="1"/>
      <c r="F2082" s="1"/>
      <c r="G2082" s="2" t="s">
        <v>27</v>
      </c>
      <c r="H2082" s="3"/>
      <c r="I2082" s="4" t="s">
        <v>7262</v>
      </c>
      <c r="J2082" s="2" t="s">
        <v>7263</v>
      </c>
      <c r="K2082" s="5">
        <v>1.0</v>
      </c>
      <c r="L2082" s="2" t="s">
        <v>1289</v>
      </c>
      <c r="M2082" s="6" t="b">
        <v>1</v>
      </c>
      <c r="N2082" s="2" t="s">
        <v>7264</v>
      </c>
      <c r="O2082" s="2" t="s">
        <v>7249</v>
      </c>
      <c r="P2082" s="2" t="s">
        <v>68</v>
      </c>
      <c r="Q2082" s="2" t="s">
        <v>7233</v>
      </c>
      <c r="R2082" s="2" t="s">
        <v>35</v>
      </c>
      <c r="S2082" s="2" t="s">
        <v>7265</v>
      </c>
      <c r="T2082" s="2" t="s">
        <v>7251</v>
      </c>
      <c r="U2082" s="2" t="s">
        <v>2876</v>
      </c>
      <c r="V2082" s="2" t="s">
        <v>7266</v>
      </c>
      <c r="W2082" s="2" t="s">
        <v>7252</v>
      </c>
      <c r="X2082" s="2" t="s">
        <v>7267</v>
      </c>
      <c r="Y2082" s="2" t="s">
        <v>7268</v>
      </c>
    </row>
    <row r="2083">
      <c r="A2083" s="1" t="b">
        <v>0</v>
      </c>
      <c r="B2083" s="1" t="s">
        <v>25</v>
      </c>
      <c r="C2083" s="1"/>
      <c r="D2083" s="1" t="s">
        <v>26</v>
      </c>
      <c r="E2083" s="1"/>
      <c r="F2083" s="1"/>
      <c r="G2083" s="2" t="s">
        <v>27</v>
      </c>
      <c r="H2083" s="3"/>
      <c r="I2083" s="4" t="s">
        <v>7269</v>
      </c>
      <c r="J2083" s="2" t="s">
        <v>7270</v>
      </c>
      <c r="K2083" s="5">
        <v>1.0</v>
      </c>
      <c r="L2083" s="2" t="s">
        <v>1289</v>
      </c>
      <c r="M2083" s="6" t="b">
        <v>1</v>
      </c>
      <c r="N2083" s="2" t="s">
        <v>7271</v>
      </c>
      <c r="O2083" s="2" t="s">
        <v>7249</v>
      </c>
      <c r="P2083" s="2" t="s">
        <v>68</v>
      </c>
      <c r="Q2083" s="2" t="s">
        <v>7233</v>
      </c>
      <c r="R2083" s="2" t="s">
        <v>35</v>
      </c>
      <c r="S2083" s="2" t="s">
        <v>7272</v>
      </c>
      <c r="T2083" s="2" t="s">
        <v>7251</v>
      </c>
      <c r="U2083" s="2" t="s">
        <v>2876</v>
      </c>
      <c r="V2083" s="2" t="s">
        <v>39</v>
      </c>
      <c r="W2083" s="2" t="s">
        <v>7252</v>
      </c>
      <c r="X2083" s="2" t="s">
        <v>7273</v>
      </c>
      <c r="Y2083" s="2" t="s">
        <v>7274</v>
      </c>
    </row>
    <row r="2084">
      <c r="A2084" s="1" t="b">
        <v>0</v>
      </c>
      <c r="B2084" s="1" t="s">
        <v>25</v>
      </c>
      <c r="C2084" s="1"/>
      <c r="D2084" s="1" t="s">
        <v>26</v>
      </c>
      <c r="E2084" s="1"/>
      <c r="F2084" s="1"/>
      <c r="G2084" s="2" t="s">
        <v>27</v>
      </c>
      <c r="H2084" s="3"/>
      <c r="I2084" s="4" t="s">
        <v>7275</v>
      </c>
      <c r="J2084" s="2" t="s">
        <v>7276</v>
      </c>
      <c r="K2084" s="5">
        <v>1.0</v>
      </c>
      <c r="L2084" s="2" t="s">
        <v>1289</v>
      </c>
      <c r="M2084" s="6" t="b">
        <v>1</v>
      </c>
      <c r="N2084" s="2" t="s">
        <v>7277</v>
      </c>
      <c r="O2084" s="2" t="s">
        <v>7249</v>
      </c>
      <c r="P2084" s="2" t="s">
        <v>68</v>
      </c>
      <c r="Q2084" s="2" t="s">
        <v>7233</v>
      </c>
      <c r="R2084" s="2" t="s">
        <v>35</v>
      </c>
      <c r="S2084" s="2" t="s">
        <v>7278</v>
      </c>
      <c r="T2084" s="2" t="s">
        <v>7251</v>
      </c>
      <c r="U2084" s="2" t="s">
        <v>2876</v>
      </c>
      <c r="V2084" s="2" t="s">
        <v>39</v>
      </c>
      <c r="W2084" s="2" t="s">
        <v>7252</v>
      </c>
      <c r="X2084" s="2" t="s">
        <v>7279</v>
      </c>
      <c r="Y2084" s="2" t="s">
        <v>7280</v>
      </c>
    </row>
    <row r="2085">
      <c r="A2085" s="1" t="b">
        <v>0</v>
      </c>
      <c r="B2085" s="1" t="s">
        <v>25</v>
      </c>
      <c r="C2085" s="1"/>
      <c r="D2085" s="1" t="s">
        <v>26</v>
      </c>
      <c r="E2085" s="1"/>
      <c r="F2085" s="1"/>
      <c r="G2085" s="2" t="s">
        <v>27</v>
      </c>
      <c r="H2085" s="3"/>
      <c r="I2085" s="4" t="s">
        <v>7281</v>
      </c>
      <c r="J2085" s="2" t="s">
        <v>7282</v>
      </c>
      <c r="K2085" s="5">
        <v>1.0</v>
      </c>
      <c r="L2085" s="2" t="s">
        <v>1289</v>
      </c>
      <c r="M2085" s="6" t="b">
        <v>1</v>
      </c>
      <c r="N2085" s="2" t="s">
        <v>7283</v>
      </c>
      <c r="O2085" s="2" t="s">
        <v>7249</v>
      </c>
      <c r="P2085" s="2" t="s">
        <v>68</v>
      </c>
      <c r="Q2085" s="2" t="s">
        <v>7233</v>
      </c>
      <c r="R2085" s="2" t="s">
        <v>35</v>
      </c>
      <c r="S2085" s="2" t="s">
        <v>7284</v>
      </c>
      <c r="T2085" s="2" t="s">
        <v>7251</v>
      </c>
      <c r="U2085" s="2" t="s">
        <v>2876</v>
      </c>
      <c r="V2085" s="2" t="s">
        <v>39</v>
      </c>
      <c r="W2085" s="2" t="s">
        <v>7252</v>
      </c>
      <c r="X2085" s="2" t="s">
        <v>7285</v>
      </c>
      <c r="Y2085" s="2" t="s">
        <v>7286</v>
      </c>
    </row>
    <row r="2086">
      <c r="A2086" s="1" t="b">
        <v>0</v>
      </c>
      <c r="B2086" s="1" t="s">
        <v>25</v>
      </c>
      <c r="C2086" s="1"/>
      <c r="D2086" s="1" t="s">
        <v>26</v>
      </c>
      <c r="E2086" s="1"/>
      <c r="F2086" s="1"/>
      <c r="G2086" s="2" t="s">
        <v>27</v>
      </c>
      <c r="H2086" s="3"/>
      <c r="I2086" s="4" t="s">
        <v>7287</v>
      </c>
      <c r="J2086" s="2" t="s">
        <v>7288</v>
      </c>
      <c r="K2086" s="5">
        <v>1.0</v>
      </c>
      <c r="L2086" s="2" t="s">
        <v>1289</v>
      </c>
      <c r="M2086" s="6" t="b">
        <v>1</v>
      </c>
      <c r="N2086" s="2" t="s">
        <v>7289</v>
      </c>
      <c r="O2086" s="2" t="s">
        <v>7249</v>
      </c>
      <c r="P2086" s="2" t="s">
        <v>68</v>
      </c>
      <c r="Q2086" s="2" t="s">
        <v>7233</v>
      </c>
      <c r="R2086" s="2" t="s">
        <v>35</v>
      </c>
      <c r="S2086" s="2" t="s">
        <v>7290</v>
      </c>
      <c r="T2086" s="2" t="s">
        <v>7291</v>
      </c>
      <c r="U2086" s="2" t="s">
        <v>38</v>
      </c>
      <c r="V2086" s="2" t="s">
        <v>39</v>
      </c>
      <c r="W2086" s="2" t="s">
        <v>7252</v>
      </c>
      <c r="X2086" s="2" t="s">
        <v>7292</v>
      </c>
      <c r="Y2086" s="2" t="s">
        <v>7293</v>
      </c>
    </row>
    <row r="2087">
      <c r="A2087" s="1" t="b">
        <v>0</v>
      </c>
      <c r="B2087" s="1" t="s">
        <v>25</v>
      </c>
      <c r="C2087" s="1"/>
      <c r="D2087" s="1" t="s">
        <v>26</v>
      </c>
      <c r="E2087" s="1"/>
      <c r="F2087" s="1"/>
      <c r="G2087" s="2" t="s">
        <v>27</v>
      </c>
      <c r="H2087" s="3"/>
      <c r="I2087" s="4" t="s">
        <v>7294</v>
      </c>
      <c r="J2087" s="2" t="s">
        <v>7295</v>
      </c>
      <c r="K2087" s="5">
        <v>1.0</v>
      </c>
      <c r="L2087" s="2" t="s">
        <v>1289</v>
      </c>
      <c r="M2087" s="6" t="b">
        <v>1</v>
      </c>
      <c r="N2087" s="2" t="s">
        <v>7296</v>
      </c>
      <c r="O2087" s="2" t="s">
        <v>7249</v>
      </c>
      <c r="P2087" s="2" t="s">
        <v>68</v>
      </c>
      <c r="Q2087" s="2" t="s">
        <v>7233</v>
      </c>
      <c r="R2087" s="2" t="s">
        <v>35</v>
      </c>
      <c r="S2087" s="2" t="s">
        <v>7297</v>
      </c>
      <c r="T2087" s="2" t="s">
        <v>7291</v>
      </c>
      <c r="U2087" s="2" t="s">
        <v>38</v>
      </c>
      <c r="V2087" s="2" t="s">
        <v>39</v>
      </c>
      <c r="W2087" s="2" t="s">
        <v>7252</v>
      </c>
      <c r="X2087" s="2" t="s">
        <v>7298</v>
      </c>
      <c r="Y2087" s="2" t="s">
        <v>7299</v>
      </c>
    </row>
    <row r="2088">
      <c r="A2088" s="1" t="b">
        <v>0</v>
      </c>
      <c r="B2088" s="1" t="s">
        <v>25</v>
      </c>
      <c r="C2088" s="1"/>
      <c r="D2088" s="1" t="s">
        <v>26</v>
      </c>
      <c r="E2088" s="1"/>
      <c r="F2088" s="1"/>
      <c r="G2088" s="2" t="s">
        <v>27</v>
      </c>
      <c r="H2088" s="3"/>
      <c r="I2088" s="4" t="s">
        <v>7300</v>
      </c>
      <c r="J2088" s="2" t="s">
        <v>7301</v>
      </c>
      <c r="K2088" s="5">
        <v>1.0</v>
      </c>
      <c r="L2088" s="2" t="s">
        <v>1289</v>
      </c>
      <c r="M2088" s="6" t="b">
        <v>1</v>
      </c>
      <c r="N2088" s="2" t="s">
        <v>7302</v>
      </c>
      <c r="O2088" s="2" t="s">
        <v>7249</v>
      </c>
      <c r="P2088" s="2" t="s">
        <v>68</v>
      </c>
      <c r="Q2088" s="2" t="s">
        <v>7233</v>
      </c>
      <c r="R2088" s="2" t="s">
        <v>35</v>
      </c>
      <c r="S2088" s="2" t="s">
        <v>7303</v>
      </c>
      <c r="T2088" s="2" t="s">
        <v>7291</v>
      </c>
      <c r="U2088" s="2" t="s">
        <v>38</v>
      </c>
      <c r="V2088" s="2" t="s">
        <v>39</v>
      </c>
      <c r="W2088" s="2" t="s">
        <v>7252</v>
      </c>
      <c r="X2088" s="2" t="s">
        <v>7304</v>
      </c>
      <c r="Y2088" s="2" t="s">
        <v>7305</v>
      </c>
    </row>
    <row r="2089">
      <c r="A2089" s="1" t="b">
        <v>0</v>
      </c>
      <c r="B2089" s="1" t="s">
        <v>25</v>
      </c>
      <c r="C2089" s="1"/>
      <c r="D2089" s="1" t="s">
        <v>26</v>
      </c>
      <c r="E2089" s="1"/>
      <c r="F2089" s="1"/>
      <c r="G2089" s="2" t="s">
        <v>27</v>
      </c>
      <c r="H2089" s="3"/>
      <c r="I2089" s="4" t="s">
        <v>7306</v>
      </c>
      <c r="J2089" s="2" t="s">
        <v>7307</v>
      </c>
      <c r="K2089" s="5">
        <v>1.0</v>
      </c>
      <c r="L2089" s="2" t="s">
        <v>1289</v>
      </c>
      <c r="M2089" s="6" t="b">
        <v>1</v>
      </c>
      <c r="N2089" s="2" t="s">
        <v>7308</v>
      </c>
      <c r="O2089" s="2" t="s">
        <v>7249</v>
      </c>
      <c r="P2089" s="2" t="s">
        <v>68</v>
      </c>
      <c r="Q2089" s="2" t="s">
        <v>7233</v>
      </c>
      <c r="R2089" s="2" t="s">
        <v>35</v>
      </c>
      <c r="S2089" s="2" t="s">
        <v>7309</v>
      </c>
      <c r="T2089" s="2" t="s">
        <v>7291</v>
      </c>
      <c r="U2089" s="2" t="s">
        <v>38</v>
      </c>
      <c r="V2089" s="2" t="s">
        <v>39</v>
      </c>
      <c r="W2089" s="2" t="s">
        <v>7252</v>
      </c>
      <c r="X2089" s="2" t="s">
        <v>7310</v>
      </c>
      <c r="Y2089" s="2" t="s">
        <v>7311</v>
      </c>
    </row>
    <row r="2090">
      <c r="A2090" s="1" t="b">
        <v>0</v>
      </c>
      <c r="B2090" s="1" t="s">
        <v>25</v>
      </c>
      <c r="C2090" s="1"/>
      <c r="D2090" s="1" t="s">
        <v>26</v>
      </c>
      <c r="E2090" s="1"/>
      <c r="F2090" s="1"/>
      <c r="G2090" s="2" t="s">
        <v>27</v>
      </c>
      <c r="H2090" s="3"/>
      <c r="I2090" s="4" t="s">
        <v>7312</v>
      </c>
      <c r="J2090" s="2" t="s">
        <v>7313</v>
      </c>
      <c r="K2090" s="5">
        <v>1.0</v>
      </c>
      <c r="L2090" s="2" t="s">
        <v>1289</v>
      </c>
      <c r="M2090" s="6" t="b">
        <v>1</v>
      </c>
      <c r="N2090" s="2" t="s">
        <v>7314</v>
      </c>
      <c r="O2090" s="2" t="s">
        <v>7249</v>
      </c>
      <c r="P2090" s="2" t="s">
        <v>68</v>
      </c>
      <c r="Q2090" s="2" t="s">
        <v>7233</v>
      </c>
      <c r="R2090" s="2" t="s">
        <v>35</v>
      </c>
      <c r="S2090" s="2" t="s">
        <v>7315</v>
      </c>
      <c r="T2090" s="2" t="s">
        <v>7291</v>
      </c>
      <c r="U2090" s="2" t="s">
        <v>38</v>
      </c>
      <c r="V2090" s="2" t="s">
        <v>39</v>
      </c>
      <c r="W2090" s="2" t="s">
        <v>7252</v>
      </c>
      <c r="X2090" s="2" t="s">
        <v>7316</v>
      </c>
      <c r="Y2090" s="2" t="s">
        <v>7317</v>
      </c>
    </row>
    <row r="2091">
      <c r="A2091" s="1" t="b">
        <v>0</v>
      </c>
      <c r="B2091" s="1" t="s">
        <v>25</v>
      </c>
      <c r="C2091" s="1"/>
      <c r="D2091" s="1" t="s">
        <v>26</v>
      </c>
      <c r="E2091" s="1"/>
      <c r="F2091" s="1"/>
      <c r="G2091" s="2" t="s">
        <v>27</v>
      </c>
      <c r="H2091" s="3"/>
      <c r="I2091" s="4" t="s">
        <v>7318</v>
      </c>
      <c r="J2091" s="2" t="s">
        <v>7319</v>
      </c>
      <c r="K2091" s="5">
        <v>1.0</v>
      </c>
      <c r="L2091" s="2" t="s">
        <v>1289</v>
      </c>
      <c r="M2091" s="6" t="b">
        <v>1</v>
      </c>
      <c r="N2091" s="2" t="s">
        <v>7320</v>
      </c>
      <c r="O2091" s="2" t="s">
        <v>7232</v>
      </c>
      <c r="P2091" s="2" t="s">
        <v>68</v>
      </c>
      <c r="Q2091" s="2" t="s">
        <v>7233</v>
      </c>
      <c r="R2091" s="2" t="s">
        <v>35</v>
      </c>
      <c r="S2091" s="2" t="s">
        <v>7321</v>
      </c>
      <c r="T2091" s="2" t="s">
        <v>7291</v>
      </c>
      <c r="U2091" s="2" t="s">
        <v>2876</v>
      </c>
      <c r="V2091" s="2" t="s">
        <v>39</v>
      </c>
      <c r="W2091" s="2" t="s">
        <v>7252</v>
      </c>
      <c r="X2091" s="2" t="s">
        <v>7322</v>
      </c>
      <c r="Y2091" s="2" t="s">
        <v>7323</v>
      </c>
    </row>
    <row r="2092">
      <c r="A2092" s="1" t="b">
        <v>0</v>
      </c>
      <c r="B2092" s="1"/>
      <c r="C2092" s="1"/>
      <c r="D2092" s="1"/>
      <c r="E2092" s="1" t="s">
        <v>7238</v>
      </c>
      <c r="F2092" s="1"/>
      <c r="G2092" s="2" t="s">
        <v>27</v>
      </c>
      <c r="H2092" s="3"/>
      <c r="I2092" s="4" t="s">
        <v>7324</v>
      </c>
      <c r="J2092" s="2" t="s">
        <v>7325</v>
      </c>
      <c r="K2092" s="5">
        <v>1.0</v>
      </c>
      <c r="L2092" s="2" t="s">
        <v>1289</v>
      </c>
      <c r="M2092" s="6" t="b">
        <v>1</v>
      </c>
      <c r="N2092" s="2" t="s">
        <v>7326</v>
      </c>
      <c r="O2092" s="2" t="s">
        <v>7249</v>
      </c>
      <c r="P2092" s="2" t="s">
        <v>68</v>
      </c>
      <c r="Q2092" s="2" t="s">
        <v>7233</v>
      </c>
      <c r="R2092" s="2" t="s">
        <v>35</v>
      </c>
      <c r="S2092" s="2" t="s">
        <v>7327</v>
      </c>
      <c r="T2092" s="2" t="s">
        <v>7328</v>
      </c>
      <c r="U2092" s="2" t="s">
        <v>2876</v>
      </c>
      <c r="V2092" s="2" t="s">
        <v>7329</v>
      </c>
      <c r="W2092" s="2" t="s">
        <v>7252</v>
      </c>
      <c r="X2092" s="2" t="s">
        <v>7330</v>
      </c>
      <c r="Y2092" s="2" t="s">
        <v>7331</v>
      </c>
    </row>
    <row r="2093">
      <c r="A2093" s="1" t="b">
        <v>0</v>
      </c>
      <c r="B2093" s="1"/>
      <c r="C2093" s="1"/>
      <c r="D2093" s="1"/>
      <c r="E2093" s="1" t="s">
        <v>7238</v>
      </c>
      <c r="F2093" s="1"/>
      <c r="G2093" s="2" t="s">
        <v>27</v>
      </c>
      <c r="H2093" s="3"/>
      <c r="I2093" s="4" t="s">
        <v>7332</v>
      </c>
      <c r="J2093" s="2" t="s">
        <v>7333</v>
      </c>
      <c r="K2093" s="5">
        <v>1.0</v>
      </c>
      <c r="L2093" s="2" t="s">
        <v>1289</v>
      </c>
      <c r="M2093" s="6" t="b">
        <v>1</v>
      </c>
      <c r="N2093" s="2" t="s">
        <v>7334</v>
      </c>
      <c r="O2093" s="2" t="s">
        <v>7249</v>
      </c>
      <c r="P2093" s="2" t="s">
        <v>68</v>
      </c>
      <c r="Q2093" s="2" t="s">
        <v>7233</v>
      </c>
      <c r="R2093" s="2" t="s">
        <v>35</v>
      </c>
      <c r="S2093" s="2" t="s">
        <v>7335</v>
      </c>
      <c r="T2093" s="2" t="s">
        <v>7336</v>
      </c>
      <c r="U2093" s="2" t="s">
        <v>2876</v>
      </c>
      <c r="V2093" s="2" t="s">
        <v>7243</v>
      </c>
      <c r="W2093" s="2" t="s">
        <v>7252</v>
      </c>
      <c r="X2093" s="2" t="s">
        <v>7337</v>
      </c>
      <c r="Y2093" s="2" t="s">
        <v>7338</v>
      </c>
    </row>
    <row r="2094">
      <c r="A2094" s="1" t="b">
        <v>0</v>
      </c>
      <c r="B2094" s="1"/>
      <c r="C2094" s="1"/>
      <c r="D2094" s="1"/>
      <c r="E2094" s="1" t="s">
        <v>7238</v>
      </c>
      <c r="F2094" s="1"/>
      <c r="G2094" s="2" t="s">
        <v>27</v>
      </c>
      <c r="H2094" s="3"/>
      <c r="I2094" s="4" t="s">
        <v>7339</v>
      </c>
      <c r="J2094" s="2" t="s">
        <v>7340</v>
      </c>
      <c r="K2094" s="5">
        <v>1.0</v>
      </c>
      <c r="L2094" s="2" t="s">
        <v>1289</v>
      </c>
      <c r="M2094" s="6" t="b">
        <v>1</v>
      </c>
      <c r="N2094" s="2" t="s">
        <v>7341</v>
      </c>
      <c r="O2094" s="2" t="s">
        <v>7249</v>
      </c>
      <c r="P2094" s="2" t="s">
        <v>68</v>
      </c>
      <c r="Q2094" s="2" t="s">
        <v>7233</v>
      </c>
      <c r="R2094" s="2" t="s">
        <v>35</v>
      </c>
      <c r="S2094" s="2" t="s">
        <v>7342</v>
      </c>
      <c r="T2094" s="2" t="s">
        <v>7251</v>
      </c>
      <c r="U2094" s="2" t="s">
        <v>2876</v>
      </c>
      <c r="V2094" s="2" t="s">
        <v>7243</v>
      </c>
      <c r="W2094" s="2" t="s">
        <v>7252</v>
      </c>
      <c r="X2094" s="2" t="s">
        <v>7343</v>
      </c>
      <c r="Y2094" s="2" t="s">
        <v>7344</v>
      </c>
    </row>
    <row r="2095">
      <c r="A2095" s="1" t="b">
        <v>0</v>
      </c>
      <c r="B2095" s="1"/>
      <c r="C2095" s="1"/>
      <c r="D2095" s="1"/>
      <c r="E2095" s="1" t="s">
        <v>7238</v>
      </c>
      <c r="F2095" s="1"/>
      <c r="G2095" s="2" t="s">
        <v>27</v>
      </c>
      <c r="H2095" s="3"/>
      <c r="I2095" s="4" t="s">
        <v>7345</v>
      </c>
      <c r="J2095" s="2" t="s">
        <v>7346</v>
      </c>
      <c r="K2095" s="5">
        <v>1.0</v>
      </c>
      <c r="L2095" s="2" t="s">
        <v>1289</v>
      </c>
      <c r="M2095" s="6" t="b">
        <v>1</v>
      </c>
      <c r="N2095" s="2" t="s">
        <v>7347</v>
      </c>
      <c r="O2095" s="2" t="s">
        <v>7249</v>
      </c>
      <c r="P2095" s="2" t="s">
        <v>68</v>
      </c>
      <c r="Q2095" s="2" t="s">
        <v>7233</v>
      </c>
      <c r="R2095" s="2" t="s">
        <v>35</v>
      </c>
      <c r="S2095" s="2" t="s">
        <v>7348</v>
      </c>
      <c r="T2095" s="2" t="s">
        <v>7251</v>
      </c>
      <c r="U2095" s="2" t="s">
        <v>2876</v>
      </c>
      <c r="V2095" s="2" t="s">
        <v>7243</v>
      </c>
      <c r="W2095" s="2" t="s">
        <v>7252</v>
      </c>
      <c r="X2095" s="2" t="s">
        <v>7349</v>
      </c>
      <c r="Y2095" s="2" t="s">
        <v>7350</v>
      </c>
    </row>
    <row r="2096">
      <c r="A2096" s="1" t="b">
        <v>0</v>
      </c>
      <c r="B2096" s="1"/>
      <c r="C2096" s="1"/>
      <c r="D2096" s="1"/>
      <c r="E2096" s="1" t="s">
        <v>7238</v>
      </c>
      <c r="F2096" s="1"/>
      <c r="G2096" s="2" t="s">
        <v>27</v>
      </c>
      <c r="H2096" s="3"/>
      <c r="I2096" s="4" t="s">
        <v>7351</v>
      </c>
      <c r="J2096" s="2" t="s">
        <v>7352</v>
      </c>
      <c r="K2096" s="5">
        <v>1.0</v>
      </c>
      <c r="L2096" s="2" t="s">
        <v>1289</v>
      </c>
      <c r="M2096" s="6" t="b">
        <v>1</v>
      </c>
      <c r="N2096" s="2" t="s">
        <v>7353</v>
      </c>
      <c r="O2096" s="2" t="s">
        <v>7249</v>
      </c>
      <c r="P2096" s="2" t="s">
        <v>68</v>
      </c>
      <c r="Q2096" s="2" t="s">
        <v>7233</v>
      </c>
      <c r="R2096" s="2" t="s">
        <v>35</v>
      </c>
      <c r="S2096" s="2" t="s">
        <v>7354</v>
      </c>
      <c r="T2096" s="2" t="s">
        <v>7355</v>
      </c>
      <c r="U2096" s="2" t="s">
        <v>2876</v>
      </c>
      <c r="V2096" s="2" t="s">
        <v>7243</v>
      </c>
      <c r="W2096" s="2" t="s">
        <v>7252</v>
      </c>
      <c r="X2096" s="2" t="s">
        <v>7356</v>
      </c>
      <c r="Y2096" s="2" t="s">
        <v>7357</v>
      </c>
    </row>
    <row r="2097">
      <c r="A2097" s="1" t="b">
        <v>0</v>
      </c>
      <c r="B2097" s="1"/>
      <c r="C2097" s="1"/>
      <c r="D2097" s="1"/>
      <c r="E2097" s="1" t="s">
        <v>7238</v>
      </c>
      <c r="F2097" s="1"/>
      <c r="G2097" s="2" t="s">
        <v>27</v>
      </c>
      <c r="H2097" s="3"/>
      <c r="I2097" s="4" t="s">
        <v>7358</v>
      </c>
      <c r="J2097" s="2" t="s">
        <v>7359</v>
      </c>
      <c r="K2097" s="5">
        <v>1.0</v>
      </c>
      <c r="L2097" s="2" t="s">
        <v>1289</v>
      </c>
      <c r="M2097" s="6" t="b">
        <v>1</v>
      </c>
      <c r="N2097" s="2" t="s">
        <v>7360</v>
      </c>
      <c r="O2097" s="2" t="s">
        <v>7249</v>
      </c>
      <c r="P2097" s="2" t="s">
        <v>68</v>
      </c>
      <c r="Q2097" s="2" t="s">
        <v>7233</v>
      </c>
      <c r="R2097" s="2" t="s">
        <v>35</v>
      </c>
      <c r="S2097" s="2" t="s">
        <v>7361</v>
      </c>
      <c r="T2097" s="2" t="s">
        <v>7355</v>
      </c>
      <c r="U2097" s="2" t="s">
        <v>2876</v>
      </c>
      <c r="V2097" s="2" t="s">
        <v>7243</v>
      </c>
      <c r="W2097" s="2" t="s">
        <v>7252</v>
      </c>
      <c r="X2097" s="2" t="s">
        <v>7362</v>
      </c>
      <c r="Y2097" s="2" t="s">
        <v>7363</v>
      </c>
    </row>
    <row r="2098">
      <c r="A2098" s="1" t="b">
        <v>0</v>
      </c>
      <c r="B2098" s="1"/>
      <c r="C2098" s="1"/>
      <c r="D2098" s="1"/>
      <c r="E2098" s="1" t="s">
        <v>7238</v>
      </c>
      <c r="F2098" s="1"/>
      <c r="G2098" s="2" t="s">
        <v>27</v>
      </c>
      <c r="H2098" s="3"/>
      <c r="I2098" s="4" t="s">
        <v>7364</v>
      </c>
      <c r="J2098" s="2" t="s">
        <v>7365</v>
      </c>
      <c r="K2098" s="5">
        <v>1.0</v>
      </c>
      <c r="L2098" s="2" t="s">
        <v>1289</v>
      </c>
      <c r="M2098" s="6" t="b">
        <v>1</v>
      </c>
      <c r="N2098" s="2" t="s">
        <v>7366</v>
      </c>
      <c r="O2098" s="2" t="s">
        <v>7249</v>
      </c>
      <c r="P2098" s="2" t="s">
        <v>68</v>
      </c>
      <c r="Q2098" s="2" t="s">
        <v>7233</v>
      </c>
      <c r="R2098" s="2" t="s">
        <v>35</v>
      </c>
      <c r="S2098" s="2" t="s">
        <v>7367</v>
      </c>
      <c r="T2098" s="2" t="s">
        <v>7251</v>
      </c>
      <c r="U2098" s="2" t="s">
        <v>2876</v>
      </c>
      <c r="V2098" s="2" t="s">
        <v>7243</v>
      </c>
      <c r="W2098" s="2" t="s">
        <v>7252</v>
      </c>
      <c r="X2098" s="2" t="s">
        <v>7368</v>
      </c>
      <c r="Y2098" s="2" t="s">
        <v>7369</v>
      </c>
    </row>
    <row r="2099">
      <c r="A2099" s="1" t="b">
        <v>0</v>
      </c>
      <c r="B2099" s="1"/>
      <c r="C2099" s="1"/>
      <c r="D2099" s="1"/>
      <c r="E2099" s="1" t="s">
        <v>7238</v>
      </c>
      <c r="F2099" s="1"/>
      <c r="G2099" s="2" t="s">
        <v>27</v>
      </c>
      <c r="H2099" s="3"/>
      <c r="I2099" s="4" t="s">
        <v>7370</v>
      </c>
      <c r="J2099" s="2" t="s">
        <v>7371</v>
      </c>
      <c r="K2099" s="5">
        <v>1.0</v>
      </c>
      <c r="L2099" s="2" t="s">
        <v>1289</v>
      </c>
      <c r="M2099" s="6" t="b">
        <v>1</v>
      </c>
      <c r="N2099" s="2" t="s">
        <v>7372</v>
      </c>
      <c r="O2099" s="2" t="s">
        <v>7249</v>
      </c>
      <c r="P2099" s="2" t="s">
        <v>68</v>
      </c>
      <c r="Q2099" s="2" t="s">
        <v>7233</v>
      </c>
      <c r="R2099" s="2" t="s">
        <v>35</v>
      </c>
      <c r="S2099" s="2" t="s">
        <v>7373</v>
      </c>
      <c r="T2099" s="2" t="s">
        <v>7251</v>
      </c>
      <c r="U2099" s="2" t="s">
        <v>2876</v>
      </c>
      <c r="V2099" s="2" t="s">
        <v>7243</v>
      </c>
      <c r="W2099" s="2" t="s">
        <v>7252</v>
      </c>
      <c r="X2099" s="2" t="s">
        <v>7374</v>
      </c>
      <c r="Y2099" s="2" t="s">
        <v>7375</v>
      </c>
    </row>
    <row r="2100">
      <c r="A2100" s="1" t="b">
        <v>0</v>
      </c>
      <c r="B2100" s="1"/>
      <c r="C2100" s="1"/>
      <c r="D2100" s="1"/>
      <c r="E2100" s="1" t="s">
        <v>7238</v>
      </c>
      <c r="F2100" s="1"/>
      <c r="G2100" s="2" t="s">
        <v>27</v>
      </c>
      <c r="H2100" s="3"/>
      <c r="I2100" s="4" t="s">
        <v>7376</v>
      </c>
      <c r="J2100" s="2" t="s">
        <v>7377</v>
      </c>
      <c r="K2100" s="5">
        <v>1.0</v>
      </c>
      <c r="L2100" s="2" t="s">
        <v>1289</v>
      </c>
      <c r="M2100" s="6" t="b">
        <v>1</v>
      </c>
      <c r="N2100" s="2" t="s">
        <v>7378</v>
      </c>
      <c r="O2100" s="2" t="s">
        <v>7249</v>
      </c>
      <c r="P2100" s="2" t="s">
        <v>7379</v>
      </c>
      <c r="Q2100" s="2" t="s">
        <v>7233</v>
      </c>
      <c r="R2100" s="2" t="s">
        <v>35</v>
      </c>
      <c r="S2100" s="2" t="s">
        <v>7380</v>
      </c>
      <c r="T2100" s="7"/>
      <c r="U2100" s="2" t="s">
        <v>2876</v>
      </c>
      <c r="V2100" s="2" t="s">
        <v>7243</v>
      </c>
      <c r="W2100" s="2" t="s">
        <v>7252</v>
      </c>
      <c r="X2100" s="2" t="s">
        <v>7381</v>
      </c>
      <c r="Y2100" s="2" t="s">
        <v>7382</v>
      </c>
    </row>
    <row r="2101">
      <c r="A2101" s="1" t="b">
        <v>0</v>
      </c>
      <c r="B2101" s="1"/>
      <c r="C2101" s="1"/>
      <c r="D2101" s="1"/>
      <c r="E2101" s="1" t="s">
        <v>7238</v>
      </c>
      <c r="F2101" s="1"/>
      <c r="G2101" s="2" t="s">
        <v>27</v>
      </c>
      <c r="H2101" s="3"/>
      <c r="I2101" s="4" t="s">
        <v>7383</v>
      </c>
      <c r="J2101" s="2" t="s">
        <v>7384</v>
      </c>
      <c r="K2101" s="5">
        <v>1.0</v>
      </c>
      <c r="L2101" s="2" t="s">
        <v>1289</v>
      </c>
      <c r="M2101" s="6" t="b">
        <v>1</v>
      </c>
      <c r="N2101" s="2" t="s">
        <v>7378</v>
      </c>
      <c r="O2101" s="2" t="s">
        <v>7249</v>
      </c>
      <c r="P2101" s="2" t="s">
        <v>7379</v>
      </c>
      <c r="Q2101" s="2" t="s">
        <v>7233</v>
      </c>
      <c r="R2101" s="2" t="s">
        <v>35</v>
      </c>
      <c r="S2101" s="2" t="s">
        <v>7385</v>
      </c>
      <c r="T2101" s="7"/>
      <c r="U2101" s="2" t="s">
        <v>2876</v>
      </c>
      <c r="V2101" s="2" t="s">
        <v>7243</v>
      </c>
      <c r="W2101" s="2" t="s">
        <v>7252</v>
      </c>
      <c r="X2101" s="2" t="s">
        <v>7381</v>
      </c>
      <c r="Y2101" s="2" t="s">
        <v>7382</v>
      </c>
    </row>
    <row r="2102">
      <c r="A2102" s="1" t="b">
        <v>0</v>
      </c>
      <c r="B2102" s="1"/>
      <c r="C2102" s="1"/>
      <c r="D2102" s="1"/>
      <c r="E2102" s="1" t="s">
        <v>7238</v>
      </c>
      <c r="F2102" s="1"/>
      <c r="G2102" s="2" t="s">
        <v>27</v>
      </c>
      <c r="H2102" s="3"/>
      <c r="I2102" s="4" t="s">
        <v>7386</v>
      </c>
      <c r="J2102" s="2" t="s">
        <v>7387</v>
      </c>
      <c r="K2102" s="5">
        <v>1.0</v>
      </c>
      <c r="L2102" s="2" t="s">
        <v>1289</v>
      </c>
      <c r="M2102" s="6" t="b">
        <v>1</v>
      </c>
      <c r="N2102" s="2" t="s">
        <v>7378</v>
      </c>
      <c r="O2102" s="2" t="s">
        <v>7249</v>
      </c>
      <c r="P2102" s="2" t="s">
        <v>7379</v>
      </c>
      <c r="Q2102" s="2" t="s">
        <v>7233</v>
      </c>
      <c r="R2102" s="2" t="s">
        <v>35</v>
      </c>
      <c r="S2102" s="2" t="s">
        <v>7388</v>
      </c>
      <c r="T2102" s="7"/>
      <c r="U2102" s="2" t="s">
        <v>2876</v>
      </c>
      <c r="V2102" s="2" t="s">
        <v>7243</v>
      </c>
      <c r="W2102" s="2" t="s">
        <v>7252</v>
      </c>
      <c r="X2102" s="2" t="s">
        <v>7381</v>
      </c>
      <c r="Y2102" s="2" t="s">
        <v>7382</v>
      </c>
    </row>
    <row r="2103">
      <c r="A2103" s="1" t="b">
        <v>0</v>
      </c>
      <c r="B2103" s="1"/>
      <c r="C2103" s="1"/>
      <c r="D2103" s="1"/>
      <c r="E2103" s="1" t="s">
        <v>7238</v>
      </c>
      <c r="F2103" s="1"/>
      <c r="G2103" s="2" t="s">
        <v>27</v>
      </c>
      <c r="H2103" s="3"/>
      <c r="I2103" s="4" t="s">
        <v>7389</v>
      </c>
      <c r="J2103" s="2" t="s">
        <v>7390</v>
      </c>
      <c r="K2103" s="5">
        <v>1.0</v>
      </c>
      <c r="L2103" s="2" t="s">
        <v>1289</v>
      </c>
      <c r="M2103" s="6" t="b">
        <v>1</v>
      </c>
      <c r="N2103" s="2" t="s">
        <v>7378</v>
      </c>
      <c r="O2103" s="2" t="s">
        <v>7249</v>
      </c>
      <c r="P2103" s="2" t="s">
        <v>7379</v>
      </c>
      <c r="Q2103" s="2" t="s">
        <v>7233</v>
      </c>
      <c r="R2103" s="2" t="s">
        <v>35</v>
      </c>
      <c r="S2103" s="2" t="s">
        <v>7391</v>
      </c>
      <c r="T2103" s="7"/>
      <c r="U2103" s="2" t="s">
        <v>2876</v>
      </c>
      <c r="V2103" s="2" t="s">
        <v>7243</v>
      </c>
      <c r="W2103" s="2" t="s">
        <v>7252</v>
      </c>
      <c r="X2103" s="2" t="s">
        <v>7381</v>
      </c>
      <c r="Y2103" s="2" t="s">
        <v>7382</v>
      </c>
    </row>
    <row r="2104">
      <c r="A2104" s="1" t="b">
        <v>0</v>
      </c>
      <c r="B2104" s="1"/>
      <c r="C2104" s="1"/>
      <c r="D2104" s="1"/>
      <c r="E2104" s="1" t="s">
        <v>7238</v>
      </c>
      <c r="F2104" s="1"/>
      <c r="G2104" s="2" t="s">
        <v>27</v>
      </c>
      <c r="H2104" s="3"/>
      <c r="I2104" s="4" t="s">
        <v>7392</v>
      </c>
      <c r="J2104" s="2" t="s">
        <v>7393</v>
      </c>
      <c r="K2104" s="5">
        <v>1.0</v>
      </c>
      <c r="L2104" s="2" t="s">
        <v>1289</v>
      </c>
      <c r="M2104" s="6" t="b">
        <v>1</v>
      </c>
      <c r="N2104" s="2" t="s">
        <v>7378</v>
      </c>
      <c r="O2104" s="2" t="s">
        <v>7249</v>
      </c>
      <c r="P2104" s="2" t="s">
        <v>7379</v>
      </c>
      <c r="Q2104" s="2" t="s">
        <v>7233</v>
      </c>
      <c r="R2104" s="2" t="s">
        <v>35</v>
      </c>
      <c r="S2104" s="2" t="s">
        <v>7394</v>
      </c>
      <c r="T2104" s="7"/>
      <c r="U2104" s="2" t="s">
        <v>2876</v>
      </c>
      <c r="V2104" s="2" t="s">
        <v>7243</v>
      </c>
      <c r="W2104" s="2" t="s">
        <v>7252</v>
      </c>
      <c r="X2104" s="2" t="s">
        <v>7381</v>
      </c>
      <c r="Y2104" s="2" t="s">
        <v>7382</v>
      </c>
    </row>
    <row r="2105">
      <c r="A2105" s="1" t="b">
        <v>0</v>
      </c>
      <c r="B2105" s="1"/>
      <c r="C2105" s="1"/>
      <c r="D2105" s="1"/>
      <c r="E2105" s="1" t="s">
        <v>7238</v>
      </c>
      <c r="F2105" s="1"/>
      <c r="G2105" s="2" t="s">
        <v>27</v>
      </c>
      <c r="H2105" s="3"/>
      <c r="I2105" s="4" t="s">
        <v>7395</v>
      </c>
      <c r="J2105" s="2" t="s">
        <v>7396</v>
      </c>
      <c r="K2105" s="5">
        <v>1.0</v>
      </c>
      <c r="L2105" s="2" t="s">
        <v>1289</v>
      </c>
      <c r="M2105" s="6" t="b">
        <v>1</v>
      </c>
      <c r="N2105" s="2" t="s">
        <v>7397</v>
      </c>
      <c r="O2105" s="2" t="s">
        <v>7249</v>
      </c>
      <c r="P2105" s="2" t="s">
        <v>68</v>
      </c>
      <c r="Q2105" s="2" t="s">
        <v>7233</v>
      </c>
      <c r="R2105" s="2" t="s">
        <v>35</v>
      </c>
      <c r="S2105" s="2" t="s">
        <v>7398</v>
      </c>
      <c r="T2105" s="2" t="s">
        <v>7291</v>
      </c>
      <c r="U2105" s="2" t="s">
        <v>2876</v>
      </c>
      <c r="V2105" s="2" t="s">
        <v>7243</v>
      </c>
      <c r="W2105" s="2" t="s">
        <v>7252</v>
      </c>
      <c r="X2105" s="2" t="s">
        <v>7399</v>
      </c>
      <c r="Y2105" s="2" t="s">
        <v>7400</v>
      </c>
    </row>
    <row r="2106">
      <c r="A2106" s="1" t="b">
        <v>0</v>
      </c>
      <c r="B2106" s="1"/>
      <c r="C2106" s="1"/>
      <c r="D2106" s="1"/>
      <c r="E2106" s="1" t="s">
        <v>7238</v>
      </c>
      <c r="F2106" s="1"/>
      <c r="G2106" s="2" t="s">
        <v>27</v>
      </c>
      <c r="H2106" s="3"/>
      <c r="I2106" s="4" t="s">
        <v>7401</v>
      </c>
      <c r="J2106" s="2" t="s">
        <v>7402</v>
      </c>
      <c r="K2106" s="5">
        <v>1.0</v>
      </c>
      <c r="L2106" s="2" t="s">
        <v>1289</v>
      </c>
      <c r="M2106" s="6" t="b">
        <v>1</v>
      </c>
      <c r="N2106" s="2" t="s">
        <v>7403</v>
      </c>
      <c r="O2106" s="2" t="s">
        <v>7249</v>
      </c>
      <c r="P2106" s="2" t="s">
        <v>68</v>
      </c>
      <c r="Q2106" s="2" t="s">
        <v>7233</v>
      </c>
      <c r="R2106" s="2" t="s">
        <v>35</v>
      </c>
      <c r="S2106" s="2" t="s">
        <v>7404</v>
      </c>
      <c r="T2106" s="2" t="s">
        <v>7251</v>
      </c>
      <c r="U2106" s="2" t="s">
        <v>2876</v>
      </c>
      <c r="V2106" s="2" t="s">
        <v>7243</v>
      </c>
      <c r="W2106" s="2" t="s">
        <v>7252</v>
      </c>
      <c r="X2106" s="2" t="s">
        <v>7405</v>
      </c>
      <c r="Y2106" s="2" t="s">
        <v>7406</v>
      </c>
    </row>
    <row r="2107">
      <c r="A2107" s="1" t="b">
        <v>0</v>
      </c>
      <c r="B2107" s="1"/>
      <c r="C2107" s="1"/>
      <c r="D2107" s="1"/>
      <c r="E2107" s="1"/>
      <c r="F2107" s="1"/>
      <c r="G2107" s="2" t="s">
        <v>27</v>
      </c>
      <c r="H2107" s="3"/>
      <c r="I2107" s="4" t="s">
        <v>7407</v>
      </c>
      <c r="J2107" s="2" t="s">
        <v>7408</v>
      </c>
      <c r="K2107" s="5">
        <v>1.0</v>
      </c>
      <c r="L2107" s="2" t="s">
        <v>1289</v>
      </c>
      <c r="M2107" s="6" t="b">
        <v>1</v>
      </c>
      <c r="N2107" s="2" t="s">
        <v>7409</v>
      </c>
      <c r="O2107" s="2" t="s">
        <v>7249</v>
      </c>
      <c r="P2107" s="2" t="s">
        <v>68</v>
      </c>
      <c r="Q2107" s="2" t="s">
        <v>7233</v>
      </c>
      <c r="R2107" s="2" t="s">
        <v>35</v>
      </c>
      <c r="S2107" s="2" t="s">
        <v>7410</v>
      </c>
      <c r="T2107" s="2" t="s">
        <v>7259</v>
      </c>
      <c r="U2107" s="2" t="s">
        <v>38</v>
      </c>
      <c r="V2107" s="2" t="s">
        <v>7243</v>
      </c>
      <c r="W2107" s="2" t="s">
        <v>7252</v>
      </c>
      <c r="X2107" s="2" t="s">
        <v>7411</v>
      </c>
      <c r="Y2107" s="2" t="s">
        <v>7412</v>
      </c>
    </row>
    <row r="2108">
      <c r="A2108" s="1" t="b">
        <v>0</v>
      </c>
      <c r="B2108" s="1"/>
      <c r="C2108" s="1"/>
      <c r="D2108" s="1"/>
      <c r="E2108" s="1"/>
      <c r="F2108" s="1"/>
      <c r="G2108" s="2" t="s">
        <v>27</v>
      </c>
      <c r="H2108" s="3"/>
      <c r="I2108" s="4" t="s">
        <v>7413</v>
      </c>
      <c r="J2108" s="2" t="s">
        <v>7414</v>
      </c>
      <c r="K2108" s="5">
        <v>1.0</v>
      </c>
      <c r="L2108" s="2" t="s">
        <v>1289</v>
      </c>
      <c r="M2108" s="6" t="b">
        <v>1</v>
      </c>
      <c r="N2108" s="2" t="s">
        <v>7415</v>
      </c>
      <c r="O2108" s="2" t="s">
        <v>7249</v>
      </c>
      <c r="P2108" s="2" t="s">
        <v>68</v>
      </c>
      <c r="Q2108" s="2" t="s">
        <v>7233</v>
      </c>
      <c r="R2108" s="2" t="s">
        <v>35</v>
      </c>
      <c r="S2108" s="2" t="s">
        <v>7416</v>
      </c>
      <c r="T2108" s="2" t="s">
        <v>7291</v>
      </c>
      <c r="U2108" s="2" t="s">
        <v>38</v>
      </c>
      <c r="V2108" s="2" t="s">
        <v>7243</v>
      </c>
      <c r="W2108" s="2" t="s">
        <v>7252</v>
      </c>
      <c r="X2108" s="2" t="s">
        <v>7417</v>
      </c>
      <c r="Y2108" s="2" t="s">
        <v>7418</v>
      </c>
    </row>
    <row r="2109">
      <c r="A2109" s="1" t="b">
        <v>0</v>
      </c>
      <c r="B2109" s="1"/>
      <c r="C2109" s="1"/>
      <c r="D2109" s="1"/>
      <c r="E2109" s="1"/>
      <c r="F2109" s="1"/>
      <c r="G2109" s="2" t="s">
        <v>27</v>
      </c>
      <c r="H2109" s="3"/>
      <c r="I2109" s="4" t="s">
        <v>7419</v>
      </c>
      <c r="J2109" s="2" t="s">
        <v>7420</v>
      </c>
      <c r="K2109" s="5">
        <v>1.0</v>
      </c>
      <c r="L2109" s="2" t="s">
        <v>1289</v>
      </c>
      <c r="M2109" s="6" t="b">
        <v>1</v>
      </c>
      <c r="N2109" s="2" t="s">
        <v>7421</v>
      </c>
      <c r="O2109" s="2" t="s">
        <v>7249</v>
      </c>
      <c r="P2109" s="2" t="s">
        <v>68</v>
      </c>
      <c r="Q2109" s="2" t="s">
        <v>7233</v>
      </c>
      <c r="R2109" s="2" t="s">
        <v>35</v>
      </c>
      <c r="S2109" s="2" t="s">
        <v>7422</v>
      </c>
      <c r="T2109" s="2" t="s">
        <v>7259</v>
      </c>
      <c r="U2109" s="2" t="s">
        <v>38</v>
      </c>
      <c r="V2109" s="2" t="s">
        <v>7243</v>
      </c>
      <c r="W2109" s="2" t="s">
        <v>7252</v>
      </c>
      <c r="X2109" s="2" t="s">
        <v>7423</v>
      </c>
      <c r="Y2109" s="2" t="s">
        <v>7424</v>
      </c>
    </row>
    <row r="2110">
      <c r="A2110" s="1" t="b">
        <v>0</v>
      </c>
      <c r="B2110" s="1"/>
      <c r="C2110" s="1"/>
      <c r="D2110" s="1"/>
      <c r="E2110" s="1"/>
      <c r="F2110" s="1"/>
      <c r="G2110" s="2" t="s">
        <v>27</v>
      </c>
      <c r="H2110" s="3"/>
      <c r="I2110" s="4" t="s">
        <v>7425</v>
      </c>
      <c r="J2110" s="2" t="s">
        <v>7426</v>
      </c>
      <c r="K2110" s="5">
        <v>1.0</v>
      </c>
      <c r="L2110" s="2" t="s">
        <v>1289</v>
      </c>
      <c r="M2110" s="6" t="b">
        <v>1</v>
      </c>
      <c r="N2110" s="2" t="s">
        <v>7427</v>
      </c>
      <c r="O2110" s="2" t="s">
        <v>7249</v>
      </c>
      <c r="P2110" s="2" t="s">
        <v>7379</v>
      </c>
      <c r="Q2110" s="2" t="s">
        <v>7233</v>
      </c>
      <c r="R2110" s="2" t="s">
        <v>35</v>
      </c>
      <c r="S2110" s="2" t="s">
        <v>7428</v>
      </c>
      <c r="T2110" s="2" t="s">
        <v>7429</v>
      </c>
      <c r="U2110" s="2" t="s">
        <v>38</v>
      </c>
      <c r="V2110" s="7"/>
      <c r="W2110" s="2" t="s">
        <v>7252</v>
      </c>
      <c r="X2110" s="2" t="s">
        <v>7430</v>
      </c>
      <c r="Y2110" s="2" t="s">
        <v>7431</v>
      </c>
    </row>
    <row r="2111">
      <c r="A2111" s="1" t="b">
        <v>0</v>
      </c>
      <c r="B2111" s="1"/>
      <c r="C2111" s="1"/>
      <c r="D2111" s="1"/>
      <c r="E2111" s="1"/>
      <c r="F2111" s="1"/>
      <c r="G2111" s="2" t="s">
        <v>27</v>
      </c>
      <c r="H2111" s="3"/>
      <c r="I2111" s="4" t="s">
        <v>7432</v>
      </c>
      <c r="J2111" s="2" t="s">
        <v>7433</v>
      </c>
      <c r="K2111" s="5">
        <v>1.0</v>
      </c>
      <c r="L2111" s="2" t="s">
        <v>1289</v>
      </c>
      <c r="M2111" s="6" t="b">
        <v>1</v>
      </c>
      <c r="N2111" s="2" t="s">
        <v>7427</v>
      </c>
      <c r="O2111" s="2" t="s">
        <v>7249</v>
      </c>
      <c r="P2111" s="2" t="s">
        <v>7379</v>
      </c>
      <c r="Q2111" s="2" t="s">
        <v>7233</v>
      </c>
      <c r="R2111" s="2" t="s">
        <v>35</v>
      </c>
      <c r="S2111" s="2" t="s">
        <v>7434</v>
      </c>
      <c r="T2111" s="2" t="s">
        <v>7429</v>
      </c>
      <c r="U2111" s="2" t="s">
        <v>38</v>
      </c>
      <c r="V2111" s="7"/>
      <c r="W2111" s="2" t="s">
        <v>7252</v>
      </c>
      <c r="X2111" s="2" t="s">
        <v>7430</v>
      </c>
      <c r="Y2111" s="2" t="s">
        <v>7431</v>
      </c>
    </row>
    <row r="2112">
      <c r="A2112" s="1" t="b">
        <v>0</v>
      </c>
      <c r="B2112" s="1"/>
      <c r="C2112" s="1"/>
      <c r="D2112" s="1"/>
      <c r="E2112" s="1"/>
      <c r="F2112" s="1"/>
      <c r="G2112" s="2" t="s">
        <v>27</v>
      </c>
      <c r="H2112" s="3"/>
      <c r="I2112" s="4" t="s">
        <v>7435</v>
      </c>
      <c r="J2112" s="2" t="s">
        <v>7436</v>
      </c>
      <c r="K2112" s="5">
        <v>1.0</v>
      </c>
      <c r="L2112" s="2" t="s">
        <v>1289</v>
      </c>
      <c r="M2112" s="6" t="b">
        <v>1</v>
      </c>
      <c r="N2112" s="2" t="s">
        <v>7427</v>
      </c>
      <c r="O2112" s="2" t="s">
        <v>7249</v>
      </c>
      <c r="P2112" s="2" t="s">
        <v>7379</v>
      </c>
      <c r="Q2112" s="2" t="s">
        <v>7233</v>
      </c>
      <c r="R2112" s="2" t="s">
        <v>35</v>
      </c>
      <c r="S2112" s="2" t="s">
        <v>7437</v>
      </c>
      <c r="T2112" s="2" t="s">
        <v>7429</v>
      </c>
      <c r="U2112" s="2" t="s">
        <v>38</v>
      </c>
      <c r="V2112" s="7"/>
      <c r="W2112" s="2" t="s">
        <v>7252</v>
      </c>
      <c r="X2112" s="2" t="s">
        <v>7430</v>
      </c>
      <c r="Y2112" s="2" t="s">
        <v>7431</v>
      </c>
    </row>
    <row r="2113">
      <c r="A2113" s="1" t="b">
        <v>0</v>
      </c>
      <c r="B2113" s="1"/>
      <c r="C2113" s="1"/>
      <c r="D2113" s="1"/>
      <c r="E2113" s="1"/>
      <c r="F2113" s="1"/>
      <c r="G2113" s="2" t="s">
        <v>27</v>
      </c>
      <c r="H2113" s="3"/>
      <c r="I2113" s="4" t="s">
        <v>7438</v>
      </c>
      <c r="J2113" s="2" t="s">
        <v>7439</v>
      </c>
      <c r="K2113" s="5">
        <v>1.0</v>
      </c>
      <c r="L2113" s="2" t="s">
        <v>1289</v>
      </c>
      <c r="M2113" s="6" t="b">
        <v>1</v>
      </c>
      <c r="N2113" s="2" t="s">
        <v>7427</v>
      </c>
      <c r="O2113" s="2" t="s">
        <v>7249</v>
      </c>
      <c r="P2113" s="2" t="s">
        <v>7379</v>
      </c>
      <c r="Q2113" s="2" t="s">
        <v>7233</v>
      </c>
      <c r="R2113" s="2" t="s">
        <v>35</v>
      </c>
      <c r="S2113" s="2" t="s">
        <v>7440</v>
      </c>
      <c r="T2113" s="2" t="s">
        <v>7429</v>
      </c>
      <c r="U2113" s="2" t="s">
        <v>38</v>
      </c>
      <c r="V2113" s="7"/>
      <c r="W2113" s="2" t="s">
        <v>7252</v>
      </c>
      <c r="X2113" s="2" t="s">
        <v>7430</v>
      </c>
      <c r="Y2113" s="2" t="s">
        <v>7431</v>
      </c>
    </row>
    <row r="2114">
      <c r="A2114" s="1" t="b">
        <v>0</v>
      </c>
      <c r="B2114" s="1"/>
      <c r="C2114" s="1"/>
      <c r="D2114" s="1"/>
      <c r="E2114" s="1"/>
      <c r="F2114" s="1"/>
      <c r="G2114" s="2" t="s">
        <v>27</v>
      </c>
      <c r="H2114" s="3"/>
      <c r="I2114" s="4" t="s">
        <v>7441</v>
      </c>
      <c r="J2114" s="2" t="s">
        <v>7442</v>
      </c>
      <c r="K2114" s="5">
        <v>1.0</v>
      </c>
      <c r="L2114" s="2" t="s">
        <v>1289</v>
      </c>
      <c r="M2114" s="6" t="b">
        <v>1</v>
      </c>
      <c r="N2114" s="2" t="s">
        <v>7427</v>
      </c>
      <c r="O2114" s="2" t="s">
        <v>7249</v>
      </c>
      <c r="P2114" s="2" t="s">
        <v>7379</v>
      </c>
      <c r="Q2114" s="2" t="s">
        <v>7233</v>
      </c>
      <c r="R2114" s="2" t="s">
        <v>35</v>
      </c>
      <c r="S2114" s="2" t="s">
        <v>7443</v>
      </c>
      <c r="T2114" s="2" t="s">
        <v>7429</v>
      </c>
      <c r="U2114" s="2" t="s">
        <v>38</v>
      </c>
      <c r="V2114" s="7"/>
      <c r="W2114" s="2" t="s">
        <v>7252</v>
      </c>
      <c r="X2114" s="2" t="s">
        <v>7430</v>
      </c>
      <c r="Y2114" s="2" t="s">
        <v>7431</v>
      </c>
    </row>
    <row r="2115">
      <c r="A2115" s="1" t="b">
        <v>0</v>
      </c>
      <c r="B2115" s="1"/>
      <c r="C2115" s="1"/>
      <c r="D2115" s="1"/>
      <c r="E2115" s="1"/>
      <c r="F2115" s="1"/>
      <c r="G2115" s="2" t="s">
        <v>27</v>
      </c>
      <c r="H2115" s="3"/>
      <c r="I2115" s="4" t="s">
        <v>7444</v>
      </c>
      <c r="J2115" s="2" t="s">
        <v>7445</v>
      </c>
      <c r="K2115" s="5">
        <v>1.0</v>
      </c>
      <c r="L2115" s="2" t="s">
        <v>1289</v>
      </c>
      <c r="M2115" s="6" t="b">
        <v>1</v>
      </c>
      <c r="N2115" s="2" t="s">
        <v>7446</v>
      </c>
      <c r="O2115" s="2" t="s">
        <v>7447</v>
      </c>
      <c r="P2115" s="2" t="s">
        <v>68</v>
      </c>
      <c r="Q2115" s="2" t="s">
        <v>7233</v>
      </c>
      <c r="R2115" s="2" t="s">
        <v>35</v>
      </c>
      <c r="S2115" s="5">
        <v>220110.0</v>
      </c>
      <c r="T2115" s="2" t="s">
        <v>7448</v>
      </c>
      <c r="U2115" s="2" t="s">
        <v>322</v>
      </c>
      <c r="V2115" s="2" t="s">
        <v>7449</v>
      </c>
      <c r="W2115" s="2" t="s">
        <v>7252</v>
      </c>
      <c r="X2115" s="2" t="s">
        <v>7450</v>
      </c>
      <c r="Y2115" s="2" t="s">
        <v>7451</v>
      </c>
    </row>
    <row r="2116">
      <c r="A2116" s="1" t="b">
        <v>0</v>
      </c>
      <c r="B2116" s="1"/>
      <c r="C2116" s="1"/>
      <c r="D2116" s="1"/>
      <c r="E2116" s="1"/>
      <c r="F2116" s="1"/>
      <c r="G2116" s="2" t="s">
        <v>27</v>
      </c>
      <c r="H2116" s="3"/>
      <c r="I2116" s="4" t="s">
        <v>7452</v>
      </c>
      <c r="J2116" s="2" t="s">
        <v>7453</v>
      </c>
      <c r="K2116" s="5">
        <v>1.0</v>
      </c>
      <c r="L2116" s="2" t="s">
        <v>1289</v>
      </c>
      <c r="M2116" s="6" t="b">
        <v>1</v>
      </c>
      <c r="N2116" s="2" t="s">
        <v>7454</v>
      </c>
      <c r="O2116" s="2" t="s">
        <v>7447</v>
      </c>
      <c r="P2116" s="2" t="s">
        <v>68</v>
      </c>
      <c r="Q2116" s="2" t="s">
        <v>7233</v>
      </c>
      <c r="R2116" s="2" t="s">
        <v>35</v>
      </c>
      <c r="S2116" s="2" t="s">
        <v>7455</v>
      </c>
      <c r="T2116" s="2" t="s">
        <v>7291</v>
      </c>
      <c r="U2116" s="2" t="s">
        <v>322</v>
      </c>
      <c r="V2116" s="2" t="s">
        <v>7449</v>
      </c>
      <c r="W2116" s="2" t="s">
        <v>7252</v>
      </c>
      <c r="X2116" s="2" t="s">
        <v>7456</v>
      </c>
      <c r="Y2116" s="2" t="s">
        <v>7457</v>
      </c>
    </row>
    <row r="2117">
      <c r="A2117" s="1" t="b">
        <v>0</v>
      </c>
      <c r="B2117" s="1"/>
      <c r="C2117" s="1"/>
      <c r="D2117" s="1"/>
      <c r="E2117" s="1"/>
      <c r="F2117" s="1"/>
      <c r="G2117" s="2" t="s">
        <v>27</v>
      </c>
      <c r="H2117" s="3"/>
      <c r="I2117" s="4" t="s">
        <v>7458</v>
      </c>
      <c r="J2117" s="2" t="s">
        <v>7459</v>
      </c>
      <c r="K2117" s="5">
        <v>1.0</v>
      </c>
      <c r="L2117" s="2" t="s">
        <v>1289</v>
      </c>
      <c r="M2117" s="6" t="b">
        <v>1</v>
      </c>
      <c r="N2117" s="2" t="s">
        <v>7460</v>
      </c>
      <c r="O2117" s="2" t="s">
        <v>7447</v>
      </c>
      <c r="P2117" s="2" t="s">
        <v>7379</v>
      </c>
      <c r="Q2117" s="2" t="s">
        <v>7233</v>
      </c>
      <c r="R2117" s="2" t="s">
        <v>35</v>
      </c>
      <c r="S2117" s="2" t="s">
        <v>7461</v>
      </c>
      <c r="U2117" s="2" t="s">
        <v>322</v>
      </c>
      <c r="V2117" s="2" t="s">
        <v>7449</v>
      </c>
      <c r="W2117" s="2" t="s">
        <v>7462</v>
      </c>
      <c r="X2117" s="2" t="s">
        <v>7463</v>
      </c>
      <c r="Y2117" s="2" t="s">
        <v>7464</v>
      </c>
    </row>
    <row r="2118">
      <c r="A2118" s="1" t="b">
        <v>0</v>
      </c>
      <c r="B2118" s="1"/>
      <c r="C2118" s="1"/>
      <c r="D2118" s="1"/>
      <c r="E2118" s="1"/>
      <c r="F2118" s="1"/>
      <c r="G2118" s="2" t="s">
        <v>27</v>
      </c>
      <c r="H2118" s="3"/>
      <c r="I2118" s="4" t="s">
        <v>7465</v>
      </c>
      <c r="J2118" s="2" t="s">
        <v>7466</v>
      </c>
      <c r="K2118" s="5">
        <v>1.0</v>
      </c>
      <c r="L2118" s="2" t="s">
        <v>1289</v>
      </c>
      <c r="M2118" s="6" t="b">
        <v>1</v>
      </c>
      <c r="N2118" s="2" t="s">
        <v>7467</v>
      </c>
      <c r="O2118" s="2" t="s">
        <v>7447</v>
      </c>
      <c r="P2118" s="2" t="s">
        <v>68</v>
      </c>
      <c r="Q2118" s="2" t="s">
        <v>7233</v>
      </c>
      <c r="R2118" s="2" t="s">
        <v>35</v>
      </c>
      <c r="S2118" s="2" t="s">
        <v>7468</v>
      </c>
      <c r="T2118" s="2" t="s">
        <v>7291</v>
      </c>
      <c r="U2118" s="2" t="s">
        <v>322</v>
      </c>
      <c r="V2118" s="2" t="s">
        <v>7449</v>
      </c>
      <c r="W2118" s="2" t="s">
        <v>7252</v>
      </c>
      <c r="X2118" s="2" t="s">
        <v>7469</v>
      </c>
      <c r="Y2118" s="2" t="s">
        <v>7470</v>
      </c>
    </row>
    <row r="2119">
      <c r="A2119" s="1" t="b">
        <v>0</v>
      </c>
      <c r="B2119" s="1"/>
      <c r="C2119" s="1"/>
      <c r="D2119" s="1"/>
      <c r="E2119" s="1"/>
      <c r="F2119" s="1"/>
      <c r="G2119" s="2" t="s">
        <v>27</v>
      </c>
      <c r="H2119" s="3"/>
      <c r="I2119" s="4" t="s">
        <v>7471</v>
      </c>
      <c r="J2119" s="2" t="s">
        <v>7472</v>
      </c>
      <c r="K2119" s="5">
        <v>1.0</v>
      </c>
      <c r="L2119" s="2" t="s">
        <v>1289</v>
      </c>
      <c r="M2119" s="6" t="b">
        <v>1</v>
      </c>
      <c r="N2119" s="2" t="s">
        <v>7473</v>
      </c>
      <c r="O2119" s="2" t="s">
        <v>7447</v>
      </c>
      <c r="P2119" s="2" t="s">
        <v>7379</v>
      </c>
      <c r="Q2119" s="2" t="s">
        <v>7233</v>
      </c>
      <c r="R2119" s="2" t="s">
        <v>35</v>
      </c>
      <c r="S2119" s="2" t="s">
        <v>7461</v>
      </c>
      <c r="U2119" s="2" t="s">
        <v>322</v>
      </c>
      <c r="V2119" s="2" t="s">
        <v>7449</v>
      </c>
      <c r="W2119" s="2" t="s">
        <v>7462</v>
      </c>
      <c r="X2119" s="2" t="s">
        <v>7474</v>
      </c>
      <c r="Y2119" s="2" t="s">
        <v>7475</v>
      </c>
    </row>
    <row r="2120">
      <c r="A2120" s="1" t="b">
        <v>0</v>
      </c>
      <c r="B2120" s="1"/>
      <c r="C2120" s="1" t="s">
        <v>243</v>
      </c>
      <c r="D2120" s="1"/>
      <c r="E2120" s="1" t="s">
        <v>244</v>
      </c>
      <c r="F2120" s="1"/>
      <c r="G2120" s="2" t="s">
        <v>245</v>
      </c>
      <c r="H2120" s="5">
        <v>2.0</v>
      </c>
      <c r="I2120" s="4" t="s">
        <v>7476</v>
      </c>
      <c r="J2120" s="2" t="s">
        <v>7477</v>
      </c>
      <c r="K2120" s="5">
        <v>1.0</v>
      </c>
      <c r="L2120" s="2" t="s">
        <v>248</v>
      </c>
      <c r="M2120" s="6" t="b">
        <v>1</v>
      </c>
      <c r="N2120" s="2" t="s">
        <v>3561</v>
      </c>
      <c r="O2120" s="2" t="s">
        <v>250</v>
      </c>
      <c r="P2120" s="2" t="s">
        <v>49</v>
      </c>
      <c r="Q2120" s="2" t="s">
        <v>251</v>
      </c>
      <c r="R2120" s="2" t="s">
        <v>252</v>
      </c>
      <c r="S2120" s="5">
        <v>6.77088033E8</v>
      </c>
      <c r="T2120" s="2" t="s">
        <v>112</v>
      </c>
      <c r="U2120" s="2" t="s">
        <v>253</v>
      </c>
      <c r="V2120" s="2" t="s">
        <v>254</v>
      </c>
      <c r="W2120" s="2" t="s">
        <v>7478</v>
      </c>
      <c r="X2120" s="2" t="s">
        <v>3563</v>
      </c>
      <c r="Y2120" s="2" t="s">
        <v>3564</v>
      </c>
    </row>
    <row r="2121">
      <c r="A2121" s="1" t="b">
        <v>0</v>
      </c>
      <c r="B2121" s="1"/>
      <c r="C2121" s="1" t="s">
        <v>243</v>
      </c>
      <c r="D2121" s="1"/>
      <c r="E2121" s="1" t="s">
        <v>244</v>
      </c>
      <c r="F2121" s="1"/>
      <c r="G2121" s="2" t="s">
        <v>245</v>
      </c>
      <c r="H2121" s="5">
        <v>2.0</v>
      </c>
      <c r="I2121" s="4" t="s">
        <v>7479</v>
      </c>
      <c r="J2121" s="2" t="s">
        <v>7480</v>
      </c>
      <c r="K2121" s="5">
        <v>1.0</v>
      </c>
      <c r="L2121" s="2" t="s">
        <v>248</v>
      </c>
      <c r="M2121" s="6" t="b">
        <v>1</v>
      </c>
      <c r="N2121" s="2" t="s">
        <v>249</v>
      </c>
      <c r="O2121" s="2" t="s">
        <v>250</v>
      </c>
      <c r="P2121" s="2" t="s">
        <v>49</v>
      </c>
      <c r="Q2121" s="2" t="s">
        <v>251</v>
      </c>
      <c r="R2121" s="2" t="s">
        <v>252</v>
      </c>
      <c r="S2121" s="5">
        <v>7.28416016E8</v>
      </c>
      <c r="T2121" s="2" t="s">
        <v>112</v>
      </c>
      <c r="U2121" s="2" t="s">
        <v>253</v>
      </c>
      <c r="V2121" s="2" t="s">
        <v>254</v>
      </c>
      <c r="W2121" s="2" t="s">
        <v>7478</v>
      </c>
      <c r="X2121" s="2" t="s">
        <v>256</v>
      </c>
      <c r="Y2121" s="2" t="s">
        <v>257</v>
      </c>
    </row>
    <row r="2122">
      <c r="A2122" s="1" t="b">
        <v>0</v>
      </c>
      <c r="B2122" s="1"/>
      <c r="C2122" s="1" t="s">
        <v>243</v>
      </c>
      <c r="D2122" s="1"/>
      <c r="E2122" s="1" t="s">
        <v>244</v>
      </c>
      <c r="F2122" s="1"/>
      <c r="G2122" s="2" t="s">
        <v>245</v>
      </c>
      <c r="H2122" s="5">
        <v>2.0</v>
      </c>
      <c r="I2122" s="4" t="s">
        <v>7481</v>
      </c>
      <c r="J2122" s="2" t="s">
        <v>7482</v>
      </c>
      <c r="K2122" s="5">
        <v>1.0</v>
      </c>
      <c r="L2122" s="2" t="s">
        <v>248</v>
      </c>
      <c r="M2122" s="6" t="b">
        <v>1</v>
      </c>
      <c r="N2122" s="2" t="s">
        <v>249</v>
      </c>
      <c r="O2122" s="2" t="s">
        <v>250</v>
      </c>
      <c r="P2122" s="2" t="s">
        <v>49</v>
      </c>
      <c r="Q2122" s="2" t="s">
        <v>251</v>
      </c>
      <c r="R2122" s="2" t="s">
        <v>252</v>
      </c>
      <c r="S2122" s="5">
        <v>7.28430487E8</v>
      </c>
      <c r="T2122" s="2" t="s">
        <v>112</v>
      </c>
      <c r="U2122" s="2" t="s">
        <v>253</v>
      </c>
      <c r="V2122" s="2" t="s">
        <v>254</v>
      </c>
      <c r="W2122" s="2" t="s">
        <v>7478</v>
      </c>
      <c r="X2122" s="2" t="s">
        <v>256</v>
      </c>
      <c r="Y2122" s="2" t="s">
        <v>257</v>
      </c>
    </row>
    <row r="2123">
      <c r="A2123" s="1" t="b">
        <v>0</v>
      </c>
      <c r="B2123" s="1"/>
      <c r="C2123" s="1"/>
      <c r="D2123" s="1"/>
      <c r="E2123" s="1" t="s">
        <v>244</v>
      </c>
      <c r="F2123" s="1"/>
      <c r="G2123" s="2" t="s">
        <v>245</v>
      </c>
      <c r="H2123" s="2"/>
      <c r="I2123" s="4" t="s">
        <v>7483</v>
      </c>
      <c r="J2123" s="2" t="s">
        <v>7484</v>
      </c>
      <c r="K2123" s="5">
        <v>2.0</v>
      </c>
      <c r="L2123" s="2" t="s">
        <v>248</v>
      </c>
      <c r="M2123" s="6" t="b">
        <v>1</v>
      </c>
      <c r="N2123" s="2" t="s">
        <v>268</v>
      </c>
      <c r="O2123" s="2" t="s">
        <v>263</v>
      </c>
      <c r="P2123" s="2" t="s">
        <v>49</v>
      </c>
      <c r="Q2123" s="2" t="s">
        <v>251</v>
      </c>
      <c r="R2123" s="2" t="s">
        <v>252</v>
      </c>
      <c r="S2123" s="5">
        <v>6.77088033E8</v>
      </c>
      <c r="T2123" s="3"/>
      <c r="U2123" s="2" t="s">
        <v>253</v>
      </c>
      <c r="V2123" s="2" t="s">
        <v>244</v>
      </c>
      <c r="W2123" s="2" t="s">
        <v>7478</v>
      </c>
      <c r="X2123" s="2" t="s">
        <v>7485</v>
      </c>
      <c r="Y2123" s="2" t="s">
        <v>265</v>
      </c>
    </row>
    <row r="2124">
      <c r="A2124" s="1" t="b">
        <v>0</v>
      </c>
      <c r="B2124" s="1"/>
      <c r="C2124" s="1"/>
      <c r="D2124" s="1"/>
      <c r="E2124" s="1" t="s">
        <v>244</v>
      </c>
      <c r="F2124" s="1"/>
      <c r="G2124" s="2" t="s">
        <v>245</v>
      </c>
      <c r="H2124" s="2"/>
      <c r="I2124" s="4" t="s">
        <v>7486</v>
      </c>
      <c r="J2124" s="2" t="s">
        <v>7487</v>
      </c>
      <c r="K2124" s="5">
        <v>2.0</v>
      </c>
      <c r="L2124" s="2" t="s">
        <v>248</v>
      </c>
      <c r="M2124" s="6" t="b">
        <v>1</v>
      </c>
      <c r="N2124" s="2" t="s">
        <v>268</v>
      </c>
      <c r="O2124" s="2" t="s">
        <v>263</v>
      </c>
      <c r="P2124" s="2" t="s">
        <v>49</v>
      </c>
      <c r="Q2124" s="2" t="s">
        <v>251</v>
      </c>
      <c r="R2124" s="2" t="s">
        <v>252</v>
      </c>
      <c r="S2124" s="5">
        <v>7.28416016E8</v>
      </c>
      <c r="T2124" s="3"/>
      <c r="U2124" s="2" t="s">
        <v>253</v>
      </c>
      <c r="V2124" s="2" t="s">
        <v>244</v>
      </c>
      <c r="W2124" s="2" t="s">
        <v>7478</v>
      </c>
      <c r="X2124" s="2" t="s">
        <v>7488</v>
      </c>
      <c r="Y2124" s="2" t="s">
        <v>265</v>
      </c>
    </row>
    <row r="2125">
      <c r="A2125" s="1" t="b">
        <v>0</v>
      </c>
      <c r="B2125" s="1"/>
      <c r="C2125" s="1"/>
      <c r="D2125" s="1"/>
      <c r="E2125" s="1" t="s">
        <v>244</v>
      </c>
      <c r="F2125" s="1"/>
      <c r="G2125" s="2" t="s">
        <v>245</v>
      </c>
      <c r="H2125" s="2"/>
      <c r="I2125" s="4" t="s">
        <v>7489</v>
      </c>
      <c r="J2125" s="2" t="s">
        <v>7490</v>
      </c>
      <c r="K2125" s="5">
        <v>2.0</v>
      </c>
      <c r="L2125" s="2" t="s">
        <v>248</v>
      </c>
      <c r="M2125" s="6" t="b">
        <v>1</v>
      </c>
      <c r="N2125" s="2" t="s">
        <v>268</v>
      </c>
      <c r="O2125" s="2" t="s">
        <v>263</v>
      </c>
      <c r="P2125" s="2" t="s">
        <v>49</v>
      </c>
      <c r="Q2125" s="2" t="s">
        <v>251</v>
      </c>
      <c r="R2125" s="2" t="s">
        <v>252</v>
      </c>
      <c r="S2125" s="5">
        <v>7.28429586E8</v>
      </c>
      <c r="T2125" s="3"/>
      <c r="U2125" s="2" t="s">
        <v>253</v>
      </c>
      <c r="V2125" s="2" t="s">
        <v>244</v>
      </c>
      <c r="W2125" s="2" t="s">
        <v>7478</v>
      </c>
      <c r="X2125" s="2" t="s">
        <v>7491</v>
      </c>
      <c r="Y2125" s="2" t="s">
        <v>265</v>
      </c>
    </row>
    <row r="2126">
      <c r="A2126" s="1" t="b">
        <v>0</v>
      </c>
      <c r="B2126" s="1"/>
      <c r="C2126" s="1"/>
      <c r="D2126" s="1"/>
      <c r="E2126" s="1" t="s">
        <v>244</v>
      </c>
      <c r="F2126" s="1"/>
      <c r="G2126" s="2" t="s">
        <v>245</v>
      </c>
      <c r="H2126" s="2"/>
      <c r="I2126" s="4" t="s">
        <v>7492</v>
      </c>
      <c r="J2126" s="2" t="s">
        <v>7493</v>
      </c>
      <c r="K2126" s="5">
        <v>2.0</v>
      </c>
      <c r="L2126" s="2" t="s">
        <v>248</v>
      </c>
      <c r="M2126" s="6" t="b">
        <v>1</v>
      </c>
      <c r="N2126" s="2" t="s">
        <v>268</v>
      </c>
      <c r="O2126" s="2" t="s">
        <v>263</v>
      </c>
      <c r="P2126" s="2" t="s">
        <v>49</v>
      </c>
      <c r="Q2126" s="2" t="s">
        <v>251</v>
      </c>
      <c r="R2126" s="2" t="s">
        <v>252</v>
      </c>
      <c r="S2126" s="5">
        <v>7.28430487E8</v>
      </c>
      <c r="T2126" s="3"/>
      <c r="U2126" s="2" t="s">
        <v>253</v>
      </c>
      <c r="V2126" s="2" t="s">
        <v>244</v>
      </c>
      <c r="W2126" s="2" t="s">
        <v>7478</v>
      </c>
      <c r="X2126" s="2" t="s">
        <v>7494</v>
      </c>
      <c r="Y2126" s="2" t="s">
        <v>265</v>
      </c>
    </row>
    <row r="2127">
      <c r="A2127" s="1" t="b">
        <v>0</v>
      </c>
      <c r="B2127" s="1" t="s">
        <v>25</v>
      </c>
      <c r="C2127" s="1"/>
      <c r="D2127" s="1" t="s">
        <v>26</v>
      </c>
      <c r="E2127" s="1" t="s">
        <v>43</v>
      </c>
      <c r="F2127" s="1"/>
      <c r="G2127" s="2" t="s">
        <v>27</v>
      </c>
      <c r="H2127" s="3"/>
      <c r="I2127" s="4" t="s">
        <v>7495</v>
      </c>
      <c r="J2127" s="2" t="s">
        <v>7496</v>
      </c>
      <c r="K2127" s="5">
        <v>1.0</v>
      </c>
      <c r="L2127" s="2" t="s">
        <v>46</v>
      </c>
      <c r="M2127" s="6" t="b">
        <v>1</v>
      </c>
      <c r="N2127" s="2" t="s">
        <v>127</v>
      </c>
      <c r="O2127" s="2" t="s">
        <v>48</v>
      </c>
      <c r="P2127" s="2" t="s">
        <v>49</v>
      </c>
      <c r="Q2127" s="2" t="s">
        <v>50</v>
      </c>
      <c r="R2127" s="2" t="s">
        <v>35</v>
      </c>
      <c r="S2127" s="2" t="s">
        <v>7497</v>
      </c>
      <c r="T2127" s="2" t="s">
        <v>3147</v>
      </c>
      <c r="U2127" s="2" t="s">
        <v>38</v>
      </c>
      <c r="V2127" s="2" t="s">
        <v>100</v>
      </c>
      <c r="W2127" s="2" t="s">
        <v>7498</v>
      </c>
      <c r="X2127" s="2" t="s">
        <v>131</v>
      </c>
      <c r="Y2127" s="2" t="s">
        <v>132</v>
      </c>
    </row>
    <row r="2128">
      <c r="A2128" s="1" t="b">
        <v>0</v>
      </c>
      <c r="B2128" s="1"/>
      <c r="C2128" s="1"/>
      <c r="D2128" s="1"/>
      <c r="E2128" s="1"/>
      <c r="F2128" s="1" t="b">
        <v>1</v>
      </c>
      <c r="G2128" s="2" t="s">
        <v>27</v>
      </c>
      <c r="H2128" s="3"/>
      <c r="I2128" s="4" t="s">
        <v>7499</v>
      </c>
      <c r="J2128" s="2" t="s">
        <v>7500</v>
      </c>
      <c r="K2128" s="5">
        <v>1.0</v>
      </c>
      <c r="L2128" s="2" t="s">
        <v>84</v>
      </c>
      <c r="M2128" s="6" t="b">
        <v>1</v>
      </c>
      <c r="N2128" s="2" t="s">
        <v>6971</v>
      </c>
      <c r="O2128" s="2" t="s">
        <v>67</v>
      </c>
      <c r="P2128" s="2" t="s">
        <v>68</v>
      </c>
      <c r="Q2128" s="2" t="s">
        <v>86</v>
      </c>
      <c r="R2128" s="2" t="s">
        <v>2193</v>
      </c>
      <c r="S2128" s="2" t="s">
        <v>7501</v>
      </c>
      <c r="T2128" s="7"/>
      <c r="U2128" s="2" t="s">
        <v>38</v>
      </c>
      <c r="V2128" s="2" t="s">
        <v>78</v>
      </c>
      <c r="W2128" s="2" t="s">
        <v>7502</v>
      </c>
      <c r="X2128" s="2" t="s">
        <v>6974</v>
      </c>
      <c r="Y2128" s="2" t="s">
        <v>90</v>
      </c>
    </row>
    <row r="2129">
      <c r="A2129" s="1" t="b">
        <v>0</v>
      </c>
      <c r="B2129" s="1"/>
      <c r="C2129" s="1" t="s">
        <v>243</v>
      </c>
      <c r="D2129" s="1"/>
      <c r="E2129" s="1" t="s">
        <v>367</v>
      </c>
      <c r="F2129" s="1"/>
      <c r="G2129" s="2" t="s">
        <v>27</v>
      </c>
      <c r="H2129" s="5">
        <v>4.0</v>
      </c>
      <c r="I2129" s="4" t="s">
        <v>7503</v>
      </c>
      <c r="J2129" s="2" t="s">
        <v>7504</v>
      </c>
      <c r="K2129" s="5">
        <v>1.0</v>
      </c>
      <c r="L2129" s="2" t="s">
        <v>30</v>
      </c>
      <c r="M2129" s="6" t="b">
        <v>1</v>
      </c>
      <c r="N2129" s="2" t="s">
        <v>370</v>
      </c>
      <c r="O2129" s="2" t="s">
        <v>108</v>
      </c>
      <c r="P2129" s="2" t="s">
        <v>109</v>
      </c>
      <c r="Q2129" s="2" t="s">
        <v>34</v>
      </c>
      <c r="R2129" s="2" t="s">
        <v>35</v>
      </c>
      <c r="S2129" s="5">
        <v>191185.0</v>
      </c>
      <c r="T2129" s="2" t="s">
        <v>371</v>
      </c>
      <c r="U2129" s="2" t="s">
        <v>253</v>
      </c>
      <c r="V2129" s="2" t="s">
        <v>372</v>
      </c>
      <c r="W2129" s="2" t="s">
        <v>7505</v>
      </c>
      <c r="X2129" s="2" t="s">
        <v>374</v>
      </c>
      <c r="Y2129" s="2" t="s">
        <v>375</v>
      </c>
    </row>
    <row r="2130">
      <c r="A2130" s="1" t="b">
        <v>0</v>
      </c>
      <c r="B2130" s="1"/>
      <c r="C2130" s="1" t="s">
        <v>243</v>
      </c>
      <c r="D2130" s="1"/>
      <c r="E2130" s="1" t="s">
        <v>367</v>
      </c>
      <c r="F2130" s="1"/>
      <c r="G2130" s="2" t="s">
        <v>27</v>
      </c>
      <c r="H2130" s="5">
        <v>5.0</v>
      </c>
      <c r="I2130" s="4" t="s">
        <v>7506</v>
      </c>
      <c r="J2130" s="2" t="s">
        <v>7507</v>
      </c>
      <c r="K2130" s="5">
        <v>1.0</v>
      </c>
      <c r="L2130" s="2" t="s">
        <v>30</v>
      </c>
      <c r="M2130" s="6" t="b">
        <v>1</v>
      </c>
      <c r="N2130" s="2" t="s">
        <v>370</v>
      </c>
      <c r="O2130" s="2" t="s">
        <v>108</v>
      </c>
      <c r="P2130" s="2" t="s">
        <v>109</v>
      </c>
      <c r="Q2130" s="2" t="s">
        <v>34</v>
      </c>
      <c r="R2130" s="2" t="s">
        <v>35</v>
      </c>
      <c r="S2130" s="5">
        <v>193374.0</v>
      </c>
      <c r="T2130" s="2" t="s">
        <v>371</v>
      </c>
      <c r="U2130" s="2" t="s">
        <v>253</v>
      </c>
      <c r="V2130" s="2" t="s">
        <v>372</v>
      </c>
      <c r="W2130" s="2" t="s">
        <v>7505</v>
      </c>
      <c r="X2130" s="2" t="s">
        <v>374</v>
      </c>
      <c r="Y2130" s="2" t="s">
        <v>375</v>
      </c>
    </row>
    <row r="2131">
      <c r="A2131" s="1" t="b">
        <v>0</v>
      </c>
      <c r="B2131" s="1"/>
      <c r="C2131" s="1" t="s">
        <v>243</v>
      </c>
      <c r="D2131" s="1"/>
      <c r="E2131" s="1" t="s">
        <v>367</v>
      </c>
      <c r="F2131" s="1"/>
      <c r="G2131" s="2" t="s">
        <v>27</v>
      </c>
      <c r="H2131" s="5">
        <v>6.0</v>
      </c>
      <c r="I2131" s="4" t="s">
        <v>7508</v>
      </c>
      <c r="J2131" s="2" t="s">
        <v>7509</v>
      </c>
      <c r="K2131" s="5">
        <v>1.0</v>
      </c>
      <c r="L2131" s="2" t="s">
        <v>30</v>
      </c>
      <c r="M2131" s="6" t="b">
        <v>1</v>
      </c>
      <c r="N2131" s="2" t="s">
        <v>370</v>
      </c>
      <c r="O2131" s="2" t="s">
        <v>108</v>
      </c>
      <c r="P2131" s="2" t="s">
        <v>109</v>
      </c>
      <c r="Q2131" s="2" t="s">
        <v>34</v>
      </c>
      <c r="R2131" s="2" t="s">
        <v>35</v>
      </c>
      <c r="S2131" s="5">
        <v>193666.0</v>
      </c>
      <c r="T2131" s="2" t="s">
        <v>4097</v>
      </c>
      <c r="U2131" s="2" t="s">
        <v>253</v>
      </c>
      <c r="V2131" s="2" t="s">
        <v>372</v>
      </c>
      <c r="W2131" s="2" t="s">
        <v>7505</v>
      </c>
      <c r="X2131" s="2" t="s">
        <v>374</v>
      </c>
      <c r="Y2131" s="2" t="s">
        <v>375</v>
      </c>
    </row>
    <row r="2132">
      <c r="A2132" s="1" t="b">
        <v>0</v>
      </c>
      <c r="B2132" s="1"/>
      <c r="C2132" s="1" t="s">
        <v>243</v>
      </c>
      <c r="D2132" s="1"/>
      <c r="E2132" s="1" t="s">
        <v>367</v>
      </c>
      <c r="F2132" s="1"/>
      <c r="G2132" s="2" t="s">
        <v>27</v>
      </c>
      <c r="H2132" s="5">
        <v>12.0</v>
      </c>
      <c r="I2132" s="4" t="s">
        <v>7510</v>
      </c>
      <c r="J2132" s="2" t="s">
        <v>7511</v>
      </c>
      <c r="K2132" s="5">
        <v>1.0</v>
      </c>
      <c r="L2132" s="2" t="s">
        <v>30</v>
      </c>
      <c r="M2132" s="6" t="b">
        <v>1</v>
      </c>
      <c r="N2132" s="2" t="s">
        <v>370</v>
      </c>
      <c r="O2132" s="2" t="s">
        <v>108</v>
      </c>
      <c r="P2132" s="2" t="s">
        <v>109</v>
      </c>
      <c r="Q2132" s="2" t="s">
        <v>34</v>
      </c>
      <c r="R2132" s="2" t="s">
        <v>35</v>
      </c>
      <c r="S2132" s="5">
        <v>191178.0</v>
      </c>
      <c r="T2132" s="2" t="s">
        <v>371</v>
      </c>
      <c r="U2132" s="2" t="s">
        <v>253</v>
      </c>
      <c r="V2132" s="2" t="s">
        <v>372</v>
      </c>
      <c r="W2132" s="2" t="s">
        <v>7505</v>
      </c>
      <c r="X2132" s="2" t="s">
        <v>374</v>
      </c>
      <c r="Y2132" s="2" t="s">
        <v>375</v>
      </c>
    </row>
    <row r="2133">
      <c r="A2133" s="1" t="b">
        <v>0</v>
      </c>
      <c r="B2133" s="1"/>
      <c r="C2133" s="1" t="s">
        <v>243</v>
      </c>
      <c r="D2133" s="1"/>
      <c r="E2133" s="1" t="s">
        <v>367</v>
      </c>
      <c r="F2133" s="1"/>
      <c r="G2133" s="2" t="s">
        <v>27</v>
      </c>
      <c r="H2133" s="5">
        <v>12.0</v>
      </c>
      <c r="I2133" s="4" t="s">
        <v>7512</v>
      </c>
      <c r="J2133" s="2" t="s">
        <v>7513</v>
      </c>
      <c r="K2133" s="5">
        <v>1.0</v>
      </c>
      <c r="L2133" s="2" t="s">
        <v>30</v>
      </c>
      <c r="M2133" s="6" t="b">
        <v>1</v>
      </c>
      <c r="N2133" s="2" t="s">
        <v>370</v>
      </c>
      <c r="O2133" s="2" t="s">
        <v>108</v>
      </c>
      <c r="P2133" s="2" t="s">
        <v>109</v>
      </c>
      <c r="Q2133" s="2" t="s">
        <v>34</v>
      </c>
      <c r="R2133" s="2" t="s">
        <v>35</v>
      </c>
      <c r="S2133" s="5">
        <v>194094.0</v>
      </c>
      <c r="T2133" s="2" t="s">
        <v>371</v>
      </c>
      <c r="U2133" s="2" t="s">
        <v>253</v>
      </c>
      <c r="V2133" s="2" t="s">
        <v>372</v>
      </c>
      <c r="W2133" s="2" t="s">
        <v>7505</v>
      </c>
      <c r="X2133" s="2" t="s">
        <v>374</v>
      </c>
      <c r="Y2133" s="2" t="s">
        <v>375</v>
      </c>
    </row>
    <row r="2134">
      <c r="A2134" s="1" t="b">
        <v>0</v>
      </c>
      <c r="B2134" s="1"/>
      <c r="C2134" s="1" t="s">
        <v>243</v>
      </c>
      <c r="D2134" s="1"/>
      <c r="E2134" s="1" t="s">
        <v>367</v>
      </c>
      <c r="F2134" s="1"/>
      <c r="G2134" s="2" t="s">
        <v>27</v>
      </c>
      <c r="H2134" s="5">
        <v>15.0</v>
      </c>
      <c r="I2134" s="4" t="s">
        <v>7514</v>
      </c>
      <c r="J2134" s="2" t="s">
        <v>7515</v>
      </c>
      <c r="K2134" s="5">
        <v>1.0</v>
      </c>
      <c r="L2134" s="2" t="s">
        <v>30</v>
      </c>
      <c r="M2134" s="6" t="b">
        <v>1</v>
      </c>
      <c r="N2134" s="2" t="s">
        <v>370</v>
      </c>
      <c r="O2134" s="2" t="s">
        <v>108</v>
      </c>
      <c r="P2134" s="2" t="s">
        <v>109</v>
      </c>
      <c r="Q2134" s="2" t="s">
        <v>34</v>
      </c>
      <c r="R2134" s="2" t="s">
        <v>35</v>
      </c>
      <c r="S2134" s="5">
        <v>191179.0</v>
      </c>
      <c r="T2134" s="2" t="s">
        <v>371</v>
      </c>
      <c r="U2134" s="2" t="s">
        <v>253</v>
      </c>
      <c r="V2134" s="2" t="s">
        <v>372</v>
      </c>
      <c r="W2134" s="2" t="s">
        <v>7505</v>
      </c>
      <c r="X2134" s="2" t="s">
        <v>374</v>
      </c>
      <c r="Y2134" s="2" t="s">
        <v>375</v>
      </c>
    </row>
    <row r="2135">
      <c r="A2135" s="1" t="b">
        <v>0</v>
      </c>
      <c r="B2135" s="1"/>
      <c r="C2135" s="1" t="s">
        <v>243</v>
      </c>
      <c r="D2135" s="1"/>
      <c r="E2135" s="1" t="s">
        <v>367</v>
      </c>
      <c r="F2135" s="1"/>
      <c r="G2135" s="2" t="s">
        <v>27</v>
      </c>
      <c r="H2135" s="5">
        <v>16.0</v>
      </c>
      <c r="I2135" s="4" t="s">
        <v>7516</v>
      </c>
      <c r="J2135" s="2" t="s">
        <v>7517</v>
      </c>
      <c r="K2135" s="5">
        <v>1.0</v>
      </c>
      <c r="L2135" s="2" t="s">
        <v>30</v>
      </c>
      <c r="M2135" s="6" t="b">
        <v>1</v>
      </c>
      <c r="N2135" s="2" t="s">
        <v>370</v>
      </c>
      <c r="O2135" s="2" t="s">
        <v>108</v>
      </c>
      <c r="P2135" s="2" t="s">
        <v>109</v>
      </c>
      <c r="Q2135" s="2" t="s">
        <v>34</v>
      </c>
      <c r="R2135" s="2" t="s">
        <v>35</v>
      </c>
      <c r="S2135" s="5">
        <v>193383.0</v>
      </c>
      <c r="T2135" s="2" t="s">
        <v>371</v>
      </c>
      <c r="U2135" s="2" t="s">
        <v>253</v>
      </c>
      <c r="V2135" s="2" t="s">
        <v>372</v>
      </c>
      <c r="W2135" s="2" t="s">
        <v>7505</v>
      </c>
      <c r="X2135" s="2" t="s">
        <v>374</v>
      </c>
      <c r="Y2135" s="2" t="s">
        <v>375</v>
      </c>
    </row>
    <row r="2136">
      <c r="A2136" s="1" t="b">
        <v>0</v>
      </c>
      <c r="B2136" s="1"/>
      <c r="C2136" s="1" t="s">
        <v>243</v>
      </c>
      <c r="D2136" s="1"/>
      <c r="E2136" s="1" t="s">
        <v>367</v>
      </c>
      <c r="F2136" s="1"/>
      <c r="G2136" s="2" t="s">
        <v>27</v>
      </c>
      <c r="H2136" s="5">
        <v>18.0</v>
      </c>
      <c r="I2136" s="4" t="s">
        <v>7518</v>
      </c>
      <c r="J2136" s="2" t="s">
        <v>7519</v>
      </c>
      <c r="K2136" s="5">
        <v>1.0</v>
      </c>
      <c r="L2136" s="2" t="s">
        <v>30</v>
      </c>
      <c r="M2136" s="6" t="b">
        <v>1</v>
      </c>
      <c r="N2136" s="2" t="s">
        <v>370</v>
      </c>
      <c r="O2136" s="2" t="s">
        <v>108</v>
      </c>
      <c r="P2136" s="2" t="s">
        <v>109</v>
      </c>
      <c r="Q2136" s="2" t="s">
        <v>34</v>
      </c>
      <c r="R2136" s="2" t="s">
        <v>35</v>
      </c>
      <c r="S2136" s="5">
        <v>190365.0</v>
      </c>
      <c r="T2136" s="2" t="s">
        <v>3854</v>
      </c>
      <c r="U2136" s="2" t="s">
        <v>253</v>
      </c>
      <c r="V2136" s="2" t="s">
        <v>372</v>
      </c>
      <c r="W2136" s="2" t="s">
        <v>7505</v>
      </c>
      <c r="X2136" s="2" t="s">
        <v>374</v>
      </c>
      <c r="Y2136" s="2" t="s">
        <v>375</v>
      </c>
    </row>
    <row r="2137">
      <c r="A2137" s="1" t="b">
        <v>0</v>
      </c>
      <c r="B2137" s="1"/>
      <c r="C2137" s="1" t="s">
        <v>243</v>
      </c>
      <c r="D2137" s="1"/>
      <c r="E2137" s="1" t="s">
        <v>367</v>
      </c>
      <c r="F2137" s="1"/>
      <c r="G2137" s="2" t="s">
        <v>27</v>
      </c>
      <c r="H2137" s="5">
        <v>22.0</v>
      </c>
      <c r="I2137" s="4" t="s">
        <v>7520</v>
      </c>
      <c r="J2137" s="2" t="s">
        <v>7521</v>
      </c>
      <c r="K2137" s="5">
        <v>1.0</v>
      </c>
      <c r="L2137" s="2" t="s">
        <v>30</v>
      </c>
      <c r="M2137" s="6" t="b">
        <v>1</v>
      </c>
      <c r="N2137" s="2" t="s">
        <v>370</v>
      </c>
      <c r="O2137" s="2" t="s">
        <v>108</v>
      </c>
      <c r="P2137" s="2" t="s">
        <v>109</v>
      </c>
      <c r="Q2137" s="2" t="s">
        <v>34</v>
      </c>
      <c r="R2137" s="2" t="s">
        <v>35</v>
      </c>
      <c r="S2137" s="5">
        <v>192775.0</v>
      </c>
      <c r="T2137" s="2" t="s">
        <v>3829</v>
      </c>
      <c r="U2137" s="2" t="s">
        <v>253</v>
      </c>
      <c r="V2137" s="2" t="s">
        <v>372</v>
      </c>
      <c r="W2137" s="2" t="s">
        <v>7505</v>
      </c>
      <c r="X2137" s="2" t="s">
        <v>374</v>
      </c>
      <c r="Y2137" s="2" t="s">
        <v>375</v>
      </c>
    </row>
    <row r="2138">
      <c r="A2138" s="1" t="b">
        <v>0</v>
      </c>
      <c r="B2138" s="1"/>
      <c r="C2138" s="1" t="s">
        <v>243</v>
      </c>
      <c r="D2138" s="1"/>
      <c r="E2138" s="1" t="s">
        <v>367</v>
      </c>
      <c r="F2138" s="1"/>
      <c r="G2138" s="2" t="s">
        <v>27</v>
      </c>
      <c r="H2138" s="5">
        <v>32.0</v>
      </c>
      <c r="I2138" s="4" t="s">
        <v>7522</v>
      </c>
      <c r="J2138" s="2" t="s">
        <v>7523</v>
      </c>
      <c r="K2138" s="5">
        <v>1.0</v>
      </c>
      <c r="L2138" s="2" t="s">
        <v>30</v>
      </c>
      <c r="M2138" s="6" t="b">
        <v>1</v>
      </c>
      <c r="N2138" s="2" t="s">
        <v>370</v>
      </c>
      <c r="O2138" s="2" t="s">
        <v>108</v>
      </c>
      <c r="P2138" s="2" t="s">
        <v>109</v>
      </c>
      <c r="Q2138" s="2" t="s">
        <v>34</v>
      </c>
      <c r="R2138" s="2" t="s">
        <v>35</v>
      </c>
      <c r="S2138" s="5">
        <v>191184.0</v>
      </c>
      <c r="T2138" s="2" t="s">
        <v>371</v>
      </c>
      <c r="U2138" s="2" t="s">
        <v>253</v>
      </c>
      <c r="V2138" s="2" t="s">
        <v>372</v>
      </c>
      <c r="W2138" s="2" t="s">
        <v>7524</v>
      </c>
      <c r="X2138" s="2" t="s">
        <v>374</v>
      </c>
      <c r="Y2138" s="2" t="s">
        <v>375</v>
      </c>
    </row>
    <row r="2139">
      <c r="A2139" s="1" t="b">
        <v>0</v>
      </c>
      <c r="B2139" s="1" t="s">
        <v>25</v>
      </c>
      <c r="C2139" s="1"/>
      <c r="D2139" s="1" t="s">
        <v>141</v>
      </c>
      <c r="E2139" s="1"/>
      <c r="F2139" s="1"/>
      <c r="G2139" s="2" t="s">
        <v>27</v>
      </c>
      <c r="H2139" s="3"/>
      <c r="I2139" s="4" t="s">
        <v>7525</v>
      </c>
      <c r="J2139" s="2" t="s">
        <v>7526</v>
      </c>
      <c r="K2139" s="5">
        <v>1.0</v>
      </c>
      <c r="L2139" s="2" t="s">
        <v>30</v>
      </c>
      <c r="M2139" s="6" t="b">
        <v>1</v>
      </c>
      <c r="N2139" s="2" t="s">
        <v>7527</v>
      </c>
      <c r="O2139" s="2" t="s">
        <v>108</v>
      </c>
      <c r="P2139" s="2" t="s">
        <v>109</v>
      </c>
      <c r="Q2139" s="2" t="s">
        <v>34</v>
      </c>
      <c r="R2139" s="2" t="s">
        <v>35</v>
      </c>
      <c r="S2139" s="2" t="s">
        <v>7528</v>
      </c>
      <c r="U2139" s="2" t="s">
        <v>38</v>
      </c>
      <c r="V2139" s="2" t="s">
        <v>146</v>
      </c>
      <c r="W2139" s="2" t="s">
        <v>7505</v>
      </c>
      <c r="X2139" s="2" t="s">
        <v>7529</v>
      </c>
      <c r="Y2139" s="2" t="s">
        <v>114</v>
      </c>
    </row>
    <row r="2140">
      <c r="A2140" s="1" t="b">
        <v>0</v>
      </c>
      <c r="B2140" s="1" t="s">
        <v>25</v>
      </c>
      <c r="C2140" s="1"/>
      <c r="D2140" s="1" t="s">
        <v>141</v>
      </c>
      <c r="E2140" s="1"/>
      <c r="F2140" s="1"/>
      <c r="G2140" s="2" t="s">
        <v>27</v>
      </c>
      <c r="H2140" s="3"/>
      <c r="I2140" s="4" t="s">
        <v>7530</v>
      </c>
      <c r="J2140" s="2" t="s">
        <v>7531</v>
      </c>
      <c r="K2140" s="5">
        <v>1.0</v>
      </c>
      <c r="L2140" s="2" t="s">
        <v>30</v>
      </c>
      <c r="M2140" s="6" t="b">
        <v>1</v>
      </c>
      <c r="N2140" s="2" t="s">
        <v>7532</v>
      </c>
      <c r="O2140" s="2" t="s">
        <v>108</v>
      </c>
      <c r="P2140" s="2" t="s">
        <v>109</v>
      </c>
      <c r="Q2140" s="2" t="s">
        <v>34</v>
      </c>
      <c r="R2140" s="2" t="s">
        <v>35</v>
      </c>
      <c r="S2140" s="2" t="s">
        <v>7533</v>
      </c>
      <c r="U2140" s="2" t="s">
        <v>38</v>
      </c>
      <c r="V2140" s="2" t="s">
        <v>146</v>
      </c>
      <c r="W2140" s="2" t="s">
        <v>7505</v>
      </c>
      <c r="X2140" s="2" t="s">
        <v>7534</v>
      </c>
      <c r="Y2140" s="2" t="s">
        <v>114</v>
      </c>
    </row>
    <row r="2141">
      <c r="A2141" s="1" t="b">
        <v>0</v>
      </c>
      <c r="B2141" s="1" t="s">
        <v>104</v>
      </c>
      <c r="C2141" s="1"/>
      <c r="D2141" s="1"/>
      <c r="E2141" s="1" t="s">
        <v>43</v>
      </c>
      <c r="F2141" s="1"/>
      <c r="G2141" s="2" t="s">
        <v>27</v>
      </c>
      <c r="H2141" s="3"/>
      <c r="I2141" s="4" t="s">
        <v>7535</v>
      </c>
      <c r="J2141" s="2" t="s">
        <v>7536</v>
      </c>
      <c r="K2141" s="5">
        <v>1.0</v>
      </c>
      <c r="L2141" s="2" t="s">
        <v>30</v>
      </c>
      <c r="M2141" s="6" t="b">
        <v>1</v>
      </c>
      <c r="N2141" s="2" t="s">
        <v>7537</v>
      </c>
      <c r="O2141" s="2" t="s">
        <v>108</v>
      </c>
      <c r="P2141" s="2" t="s">
        <v>109</v>
      </c>
      <c r="Q2141" s="2" t="s">
        <v>34</v>
      </c>
      <c r="R2141" s="2" t="s">
        <v>35</v>
      </c>
      <c r="S2141" s="2" t="s">
        <v>7538</v>
      </c>
      <c r="T2141" s="2" t="s">
        <v>112</v>
      </c>
      <c r="U2141" s="2" t="s">
        <v>113</v>
      </c>
      <c r="V2141" s="2" t="s">
        <v>43</v>
      </c>
      <c r="W2141" s="2" t="s">
        <v>7505</v>
      </c>
      <c r="X2141" s="2" t="s">
        <v>7538</v>
      </c>
      <c r="Y2141" s="2" t="s">
        <v>114</v>
      </c>
    </row>
    <row r="2142">
      <c r="A2142" s="1" t="b">
        <v>0</v>
      </c>
      <c r="B2142" s="1" t="s">
        <v>104</v>
      </c>
      <c r="C2142" s="1"/>
      <c r="D2142" s="1"/>
      <c r="E2142" s="1" t="s">
        <v>43</v>
      </c>
      <c r="F2142" s="1"/>
      <c r="G2142" s="2" t="s">
        <v>27</v>
      </c>
      <c r="H2142" s="3"/>
      <c r="I2142" s="4" t="s">
        <v>7539</v>
      </c>
      <c r="J2142" s="2" t="s">
        <v>7540</v>
      </c>
      <c r="K2142" s="5">
        <v>1.0</v>
      </c>
      <c r="L2142" s="2" t="s">
        <v>30</v>
      </c>
      <c r="M2142" s="6" t="b">
        <v>1</v>
      </c>
      <c r="N2142" s="2" t="s">
        <v>7541</v>
      </c>
      <c r="O2142" s="2" t="s">
        <v>108</v>
      </c>
      <c r="P2142" s="2" t="s">
        <v>109</v>
      </c>
      <c r="Q2142" s="2" t="s">
        <v>34</v>
      </c>
      <c r="R2142" s="2" t="s">
        <v>35</v>
      </c>
      <c r="S2142" s="2" t="s">
        <v>7542</v>
      </c>
      <c r="T2142" s="2" t="s">
        <v>112</v>
      </c>
      <c r="U2142" s="2" t="s">
        <v>113</v>
      </c>
      <c r="V2142" s="2" t="s">
        <v>43</v>
      </c>
      <c r="W2142" s="2" t="s">
        <v>7505</v>
      </c>
      <c r="X2142" s="2" t="s">
        <v>7542</v>
      </c>
      <c r="Y2142" s="2" t="s">
        <v>114</v>
      </c>
    </row>
    <row r="2143">
      <c r="A2143" s="1" t="b">
        <v>0</v>
      </c>
      <c r="B2143" s="1" t="s">
        <v>104</v>
      </c>
      <c r="C2143" s="1"/>
      <c r="D2143" s="1"/>
      <c r="E2143" s="1" t="s">
        <v>43</v>
      </c>
      <c r="F2143" s="1"/>
      <c r="G2143" s="2" t="s">
        <v>27</v>
      </c>
      <c r="H2143" s="3"/>
      <c r="I2143" s="4" t="s">
        <v>7543</v>
      </c>
      <c r="J2143" s="2" t="s">
        <v>7544</v>
      </c>
      <c r="K2143" s="5">
        <v>1.0</v>
      </c>
      <c r="L2143" s="2" t="s">
        <v>30</v>
      </c>
      <c r="M2143" s="6" t="b">
        <v>1</v>
      </c>
      <c r="N2143" s="2" t="s">
        <v>7545</v>
      </c>
      <c r="O2143" s="2" t="s">
        <v>108</v>
      </c>
      <c r="P2143" s="2" t="s">
        <v>109</v>
      </c>
      <c r="Q2143" s="2" t="s">
        <v>34</v>
      </c>
      <c r="R2143" s="2" t="s">
        <v>35</v>
      </c>
      <c r="S2143" s="2" t="s">
        <v>7546</v>
      </c>
      <c r="T2143" s="2" t="s">
        <v>112</v>
      </c>
      <c r="U2143" s="2" t="s">
        <v>113</v>
      </c>
      <c r="V2143" s="2" t="s">
        <v>43</v>
      </c>
      <c r="W2143" s="2" t="s">
        <v>7505</v>
      </c>
      <c r="X2143" s="2" t="s">
        <v>7546</v>
      </c>
      <c r="Y2143" s="2" t="s">
        <v>114</v>
      </c>
    </row>
    <row r="2144">
      <c r="A2144" s="1" t="b">
        <v>0</v>
      </c>
      <c r="B2144" s="1" t="s">
        <v>104</v>
      </c>
      <c r="C2144" s="1"/>
      <c r="D2144" s="1"/>
      <c r="E2144" s="1" t="s">
        <v>43</v>
      </c>
      <c r="F2144" s="1"/>
      <c r="G2144" s="2" t="s">
        <v>27</v>
      </c>
      <c r="H2144" s="3"/>
      <c r="I2144" s="4" t="s">
        <v>7547</v>
      </c>
      <c r="J2144" s="2" t="s">
        <v>7548</v>
      </c>
      <c r="K2144" s="5">
        <v>1.0</v>
      </c>
      <c r="L2144" s="2" t="s">
        <v>30</v>
      </c>
      <c r="M2144" s="6" t="b">
        <v>1</v>
      </c>
      <c r="N2144" s="2" t="s">
        <v>7549</v>
      </c>
      <c r="O2144" s="2" t="s">
        <v>108</v>
      </c>
      <c r="P2144" s="2" t="s">
        <v>109</v>
      </c>
      <c r="Q2144" s="2" t="s">
        <v>34</v>
      </c>
      <c r="R2144" s="2" t="s">
        <v>35</v>
      </c>
      <c r="S2144" s="2" t="s">
        <v>7550</v>
      </c>
      <c r="T2144" s="2" t="s">
        <v>112</v>
      </c>
      <c r="U2144" s="2" t="s">
        <v>113</v>
      </c>
      <c r="V2144" s="2" t="s">
        <v>43</v>
      </c>
      <c r="W2144" s="2" t="s">
        <v>7505</v>
      </c>
      <c r="X2144" s="2" t="s">
        <v>7550</v>
      </c>
      <c r="Y2144" s="2" t="s">
        <v>114</v>
      </c>
    </row>
    <row r="2145">
      <c r="A2145" s="1" t="b">
        <v>0</v>
      </c>
      <c r="B2145" s="1" t="s">
        <v>104</v>
      </c>
      <c r="C2145" s="1"/>
      <c r="D2145" s="1"/>
      <c r="E2145" s="1" t="s">
        <v>43</v>
      </c>
      <c r="F2145" s="1"/>
      <c r="G2145" s="2" t="s">
        <v>27</v>
      </c>
      <c r="H2145" s="3"/>
      <c r="I2145" s="4" t="s">
        <v>7551</v>
      </c>
      <c r="J2145" s="2" t="s">
        <v>7552</v>
      </c>
      <c r="K2145" s="5">
        <v>1.0</v>
      </c>
      <c r="L2145" s="2" t="s">
        <v>30</v>
      </c>
      <c r="M2145" s="6" t="b">
        <v>1</v>
      </c>
      <c r="N2145" s="2" t="s">
        <v>7553</v>
      </c>
      <c r="O2145" s="2" t="s">
        <v>108</v>
      </c>
      <c r="P2145" s="2" t="s">
        <v>109</v>
      </c>
      <c r="Q2145" s="2" t="s">
        <v>34</v>
      </c>
      <c r="R2145" s="2" t="s">
        <v>35</v>
      </c>
      <c r="S2145" s="2" t="s">
        <v>7554</v>
      </c>
      <c r="T2145" s="2" t="s">
        <v>112</v>
      </c>
      <c r="U2145" s="2" t="s">
        <v>113</v>
      </c>
      <c r="V2145" s="2" t="s">
        <v>43</v>
      </c>
      <c r="W2145" s="2" t="s">
        <v>7505</v>
      </c>
      <c r="X2145" s="2" t="s">
        <v>7554</v>
      </c>
      <c r="Y2145" s="2" t="s">
        <v>114</v>
      </c>
    </row>
    <row r="2146">
      <c r="A2146" s="1" t="b">
        <v>0</v>
      </c>
      <c r="B2146" s="1" t="s">
        <v>104</v>
      </c>
      <c r="C2146" s="1"/>
      <c r="D2146" s="1"/>
      <c r="E2146" s="1" t="s">
        <v>43</v>
      </c>
      <c r="F2146" s="1"/>
      <c r="G2146" s="2" t="s">
        <v>27</v>
      </c>
      <c r="H2146" s="3"/>
      <c r="I2146" s="4" t="s">
        <v>7555</v>
      </c>
      <c r="J2146" s="2" t="s">
        <v>7556</v>
      </c>
      <c r="K2146" s="5">
        <v>1.0</v>
      </c>
      <c r="L2146" s="2" t="s">
        <v>30</v>
      </c>
      <c r="M2146" s="6" t="b">
        <v>1</v>
      </c>
      <c r="N2146" s="2" t="s">
        <v>7557</v>
      </c>
      <c r="O2146" s="2" t="s">
        <v>108</v>
      </c>
      <c r="P2146" s="2" t="s">
        <v>109</v>
      </c>
      <c r="Q2146" s="2" t="s">
        <v>34</v>
      </c>
      <c r="R2146" s="2" t="s">
        <v>35</v>
      </c>
      <c r="S2146" s="2" t="s">
        <v>7558</v>
      </c>
      <c r="T2146" s="2" t="s">
        <v>112</v>
      </c>
      <c r="U2146" s="2" t="s">
        <v>113</v>
      </c>
      <c r="V2146" s="2" t="s">
        <v>43</v>
      </c>
      <c r="W2146" s="2" t="s">
        <v>7505</v>
      </c>
      <c r="X2146" s="2" t="s">
        <v>7558</v>
      </c>
      <c r="Y2146" s="2" t="s">
        <v>114</v>
      </c>
    </row>
    <row r="2147">
      <c r="A2147" s="1" t="b">
        <v>0</v>
      </c>
      <c r="B2147" s="1" t="s">
        <v>104</v>
      </c>
      <c r="C2147" s="1"/>
      <c r="D2147" s="1"/>
      <c r="E2147" s="1" t="s">
        <v>43</v>
      </c>
      <c r="F2147" s="1"/>
      <c r="G2147" s="2" t="s">
        <v>27</v>
      </c>
      <c r="H2147" s="3"/>
      <c r="I2147" s="4" t="s">
        <v>7559</v>
      </c>
      <c r="J2147" s="2" t="s">
        <v>7560</v>
      </c>
      <c r="K2147" s="5">
        <v>1.0</v>
      </c>
      <c r="L2147" s="2" t="s">
        <v>30</v>
      </c>
      <c r="M2147" s="6" t="b">
        <v>1</v>
      </c>
      <c r="N2147" s="2" t="s">
        <v>7561</v>
      </c>
      <c r="O2147" s="2" t="s">
        <v>108</v>
      </c>
      <c r="P2147" s="2" t="s">
        <v>109</v>
      </c>
      <c r="Q2147" s="2" t="s">
        <v>34</v>
      </c>
      <c r="R2147" s="2" t="s">
        <v>35</v>
      </c>
      <c r="S2147" s="2" t="s">
        <v>7562</v>
      </c>
      <c r="T2147" s="2" t="s">
        <v>112</v>
      </c>
      <c r="U2147" s="2" t="s">
        <v>113</v>
      </c>
      <c r="V2147" s="2" t="s">
        <v>43</v>
      </c>
      <c r="W2147" s="2" t="s">
        <v>7505</v>
      </c>
      <c r="X2147" s="2" t="s">
        <v>7562</v>
      </c>
      <c r="Y2147" s="2" t="s">
        <v>114</v>
      </c>
    </row>
    <row r="2148">
      <c r="A2148" s="1" t="b">
        <v>0</v>
      </c>
      <c r="B2148" s="1" t="s">
        <v>104</v>
      </c>
      <c r="C2148" s="1"/>
      <c r="D2148" s="1"/>
      <c r="E2148" s="1" t="s">
        <v>43</v>
      </c>
      <c r="F2148" s="1"/>
      <c r="G2148" s="2" t="s">
        <v>27</v>
      </c>
      <c r="H2148" s="3"/>
      <c r="I2148" s="4" t="s">
        <v>7563</v>
      </c>
      <c r="J2148" s="2" t="s">
        <v>7564</v>
      </c>
      <c r="K2148" s="5">
        <v>1.0</v>
      </c>
      <c r="L2148" s="2" t="s">
        <v>30</v>
      </c>
      <c r="M2148" s="6" t="b">
        <v>1</v>
      </c>
      <c r="N2148" s="2" t="s">
        <v>7565</v>
      </c>
      <c r="O2148" s="2" t="s">
        <v>108</v>
      </c>
      <c r="P2148" s="2" t="s">
        <v>109</v>
      </c>
      <c r="Q2148" s="2" t="s">
        <v>34</v>
      </c>
      <c r="R2148" s="2" t="s">
        <v>35</v>
      </c>
      <c r="S2148" s="2" t="s">
        <v>7566</v>
      </c>
      <c r="T2148" s="2" t="s">
        <v>112</v>
      </c>
      <c r="U2148" s="2" t="s">
        <v>113</v>
      </c>
      <c r="V2148" s="2" t="s">
        <v>43</v>
      </c>
      <c r="W2148" s="2" t="s">
        <v>7505</v>
      </c>
      <c r="X2148" s="2" t="s">
        <v>7566</v>
      </c>
      <c r="Y2148" s="2" t="s">
        <v>114</v>
      </c>
    </row>
    <row r="2149">
      <c r="A2149" s="1" t="b">
        <v>0</v>
      </c>
      <c r="B2149" s="1" t="s">
        <v>104</v>
      </c>
      <c r="C2149" s="1"/>
      <c r="D2149" s="1"/>
      <c r="E2149" s="1" t="s">
        <v>43</v>
      </c>
      <c r="F2149" s="1"/>
      <c r="G2149" s="2" t="s">
        <v>27</v>
      </c>
      <c r="H2149" s="3"/>
      <c r="I2149" s="4" t="s">
        <v>7567</v>
      </c>
      <c r="J2149" s="2" t="s">
        <v>7568</v>
      </c>
      <c r="K2149" s="5">
        <v>1.0</v>
      </c>
      <c r="L2149" s="2" t="s">
        <v>30</v>
      </c>
      <c r="M2149" s="6" t="b">
        <v>1</v>
      </c>
      <c r="N2149" s="2" t="s">
        <v>7569</v>
      </c>
      <c r="O2149" s="2" t="s">
        <v>108</v>
      </c>
      <c r="P2149" s="2" t="s">
        <v>109</v>
      </c>
      <c r="Q2149" s="2" t="s">
        <v>34</v>
      </c>
      <c r="R2149" s="2" t="s">
        <v>35</v>
      </c>
      <c r="S2149" s="2" t="s">
        <v>7570</v>
      </c>
      <c r="T2149" s="2" t="s">
        <v>112</v>
      </c>
      <c r="U2149" s="2" t="s">
        <v>113</v>
      </c>
      <c r="V2149" s="2" t="s">
        <v>43</v>
      </c>
      <c r="W2149" s="2" t="s">
        <v>7505</v>
      </c>
      <c r="X2149" s="2" t="s">
        <v>7570</v>
      </c>
      <c r="Y2149" s="2" t="s">
        <v>114</v>
      </c>
    </row>
    <row r="2150">
      <c r="A2150" s="1" t="b">
        <v>0</v>
      </c>
      <c r="B2150" s="1" t="s">
        <v>104</v>
      </c>
      <c r="C2150" s="1"/>
      <c r="D2150" s="1"/>
      <c r="E2150" s="1" t="s">
        <v>43</v>
      </c>
      <c r="F2150" s="1"/>
      <c r="G2150" s="2" t="s">
        <v>27</v>
      </c>
      <c r="H2150" s="3"/>
      <c r="I2150" s="4" t="s">
        <v>7571</v>
      </c>
      <c r="J2150" s="2" t="s">
        <v>7572</v>
      </c>
      <c r="K2150" s="5">
        <v>1.0</v>
      </c>
      <c r="L2150" s="2" t="s">
        <v>30</v>
      </c>
      <c r="M2150" s="6" t="b">
        <v>1</v>
      </c>
      <c r="N2150" s="2" t="s">
        <v>7573</v>
      </c>
      <c r="O2150" s="2" t="s">
        <v>108</v>
      </c>
      <c r="P2150" s="2" t="s">
        <v>109</v>
      </c>
      <c r="Q2150" s="2" t="s">
        <v>34</v>
      </c>
      <c r="R2150" s="2" t="s">
        <v>35</v>
      </c>
      <c r="S2150" s="2" t="s">
        <v>7574</v>
      </c>
      <c r="T2150" s="2" t="s">
        <v>112</v>
      </c>
      <c r="U2150" s="2" t="s">
        <v>113</v>
      </c>
      <c r="V2150" s="2" t="s">
        <v>43</v>
      </c>
      <c r="W2150" s="2" t="s">
        <v>7505</v>
      </c>
      <c r="X2150" s="2" t="s">
        <v>7574</v>
      </c>
      <c r="Y2150" s="2" t="s">
        <v>114</v>
      </c>
    </row>
    <row r="2151">
      <c r="A2151" s="1" t="b">
        <v>0</v>
      </c>
      <c r="B2151" s="1" t="s">
        <v>104</v>
      </c>
      <c r="C2151" s="1"/>
      <c r="D2151" s="1"/>
      <c r="E2151" s="1" t="s">
        <v>43</v>
      </c>
      <c r="F2151" s="1"/>
      <c r="G2151" s="2" t="s">
        <v>27</v>
      </c>
      <c r="H2151" s="3"/>
      <c r="I2151" s="4" t="s">
        <v>7575</v>
      </c>
      <c r="J2151" s="2" t="s">
        <v>7576</v>
      </c>
      <c r="K2151" s="5">
        <v>1.0</v>
      </c>
      <c r="L2151" s="2" t="s">
        <v>30</v>
      </c>
      <c r="M2151" s="6" t="b">
        <v>1</v>
      </c>
      <c r="N2151" s="2" t="s">
        <v>7577</v>
      </c>
      <c r="O2151" s="2" t="s">
        <v>108</v>
      </c>
      <c r="P2151" s="2" t="s">
        <v>109</v>
      </c>
      <c r="Q2151" s="2" t="s">
        <v>34</v>
      </c>
      <c r="R2151" s="2" t="s">
        <v>35</v>
      </c>
      <c r="S2151" s="2" t="s">
        <v>7578</v>
      </c>
      <c r="T2151" s="2" t="s">
        <v>112</v>
      </c>
      <c r="U2151" s="2" t="s">
        <v>113</v>
      </c>
      <c r="V2151" s="2" t="s">
        <v>43</v>
      </c>
      <c r="W2151" s="2" t="s">
        <v>7505</v>
      </c>
      <c r="X2151" s="2" t="s">
        <v>7578</v>
      </c>
      <c r="Y2151" s="2" t="s">
        <v>114</v>
      </c>
    </row>
    <row r="2152">
      <c r="A2152" s="1" t="b">
        <v>0</v>
      </c>
      <c r="B2152" s="1" t="s">
        <v>104</v>
      </c>
      <c r="C2152" s="1"/>
      <c r="D2152" s="1"/>
      <c r="E2152" s="1" t="s">
        <v>43</v>
      </c>
      <c r="F2152" s="1"/>
      <c r="G2152" s="2" t="s">
        <v>27</v>
      </c>
      <c r="H2152" s="3"/>
      <c r="I2152" s="4" t="s">
        <v>7579</v>
      </c>
      <c r="J2152" s="2" t="s">
        <v>7580</v>
      </c>
      <c r="K2152" s="5">
        <v>1.0</v>
      </c>
      <c r="L2152" s="2" t="s">
        <v>30</v>
      </c>
      <c r="M2152" s="6" t="b">
        <v>1</v>
      </c>
      <c r="N2152" s="2" t="s">
        <v>7581</v>
      </c>
      <c r="O2152" s="2" t="s">
        <v>108</v>
      </c>
      <c r="P2152" s="2" t="s">
        <v>109</v>
      </c>
      <c r="Q2152" s="2" t="s">
        <v>34</v>
      </c>
      <c r="R2152" s="2" t="s">
        <v>35</v>
      </c>
      <c r="S2152" s="2" t="s">
        <v>7582</v>
      </c>
      <c r="T2152" s="2" t="s">
        <v>112</v>
      </c>
      <c r="U2152" s="2" t="s">
        <v>113</v>
      </c>
      <c r="V2152" s="2" t="s">
        <v>43</v>
      </c>
      <c r="W2152" s="2" t="s">
        <v>7505</v>
      </c>
      <c r="X2152" s="2" t="s">
        <v>7582</v>
      </c>
      <c r="Y2152" s="2" t="s">
        <v>114</v>
      </c>
    </row>
    <row r="2153">
      <c r="A2153" s="1" t="b">
        <v>0</v>
      </c>
      <c r="B2153" s="1"/>
      <c r="C2153" s="1"/>
      <c r="D2153" s="1"/>
      <c r="E2153" s="1" t="s">
        <v>43</v>
      </c>
      <c r="F2153" s="1"/>
      <c r="G2153" s="2" t="s">
        <v>27</v>
      </c>
      <c r="H2153" s="3"/>
      <c r="I2153" s="4" t="s">
        <v>7583</v>
      </c>
      <c r="J2153" s="2" t="s">
        <v>7584</v>
      </c>
      <c r="K2153" s="5">
        <v>1.0</v>
      </c>
      <c r="L2153" s="2" t="s">
        <v>30</v>
      </c>
      <c r="M2153" s="6" t="b">
        <v>1</v>
      </c>
      <c r="N2153" s="2" t="s">
        <v>121</v>
      </c>
      <c r="O2153" s="2" t="s">
        <v>108</v>
      </c>
      <c r="P2153" s="2" t="s">
        <v>109</v>
      </c>
      <c r="Q2153" s="2" t="s">
        <v>34</v>
      </c>
      <c r="R2153" s="2" t="s">
        <v>35</v>
      </c>
      <c r="S2153" s="2" t="s">
        <v>7585</v>
      </c>
      <c r="T2153" s="2" t="s">
        <v>7586</v>
      </c>
      <c r="U2153" s="2" t="s">
        <v>38</v>
      </c>
      <c r="V2153" s="2" t="s">
        <v>43</v>
      </c>
      <c r="W2153" s="2" t="s">
        <v>7505</v>
      </c>
      <c r="X2153" s="2" t="s">
        <v>121</v>
      </c>
      <c r="Y2153" s="2" t="s">
        <v>124</v>
      </c>
    </row>
    <row r="2154">
      <c r="A2154" s="1" t="b">
        <v>0</v>
      </c>
      <c r="B2154" s="1"/>
      <c r="C2154" s="1"/>
      <c r="D2154" s="1"/>
      <c r="E2154" s="1" t="s">
        <v>43</v>
      </c>
      <c r="F2154" s="1"/>
      <c r="G2154" s="2" t="s">
        <v>27</v>
      </c>
      <c r="H2154" s="3"/>
      <c r="I2154" s="4" t="s">
        <v>7587</v>
      </c>
      <c r="J2154" s="2" t="s">
        <v>7588</v>
      </c>
      <c r="K2154" s="5">
        <v>1.0</v>
      </c>
      <c r="L2154" s="2" t="s">
        <v>30</v>
      </c>
      <c r="M2154" s="6" t="b">
        <v>1</v>
      </c>
      <c r="N2154" s="2" t="s">
        <v>121</v>
      </c>
      <c r="O2154" s="2" t="s">
        <v>108</v>
      </c>
      <c r="P2154" s="2" t="s">
        <v>109</v>
      </c>
      <c r="Q2154" s="2" t="s">
        <v>34</v>
      </c>
      <c r="R2154" s="2" t="s">
        <v>35</v>
      </c>
      <c r="S2154" s="2" t="s">
        <v>7589</v>
      </c>
      <c r="T2154" s="2" t="s">
        <v>7590</v>
      </c>
      <c r="U2154" s="2" t="s">
        <v>38</v>
      </c>
      <c r="V2154" s="2" t="s">
        <v>43</v>
      </c>
      <c r="W2154" s="2" t="s">
        <v>7505</v>
      </c>
      <c r="X2154" s="2" t="s">
        <v>121</v>
      </c>
      <c r="Y2154" s="2" t="s">
        <v>124</v>
      </c>
    </row>
    <row r="2155">
      <c r="A2155" s="1" t="b">
        <v>0</v>
      </c>
      <c r="B2155" s="1"/>
      <c r="C2155" s="1"/>
      <c r="D2155" s="1"/>
      <c r="E2155" s="1" t="s">
        <v>43</v>
      </c>
      <c r="F2155" s="1"/>
      <c r="G2155" s="2" t="s">
        <v>27</v>
      </c>
      <c r="H2155" s="3"/>
      <c r="I2155" s="4" t="s">
        <v>7591</v>
      </c>
      <c r="J2155" s="2" t="s">
        <v>7592</v>
      </c>
      <c r="K2155" s="5">
        <v>1.0</v>
      </c>
      <c r="L2155" s="2" t="s">
        <v>30</v>
      </c>
      <c r="M2155" s="6" t="b">
        <v>1</v>
      </c>
      <c r="N2155" s="2" t="s">
        <v>121</v>
      </c>
      <c r="O2155" s="2" t="s">
        <v>108</v>
      </c>
      <c r="P2155" s="2" t="s">
        <v>109</v>
      </c>
      <c r="Q2155" s="2" t="s">
        <v>34</v>
      </c>
      <c r="R2155" s="2" t="s">
        <v>35</v>
      </c>
      <c r="S2155" s="2" t="s">
        <v>7593</v>
      </c>
      <c r="T2155" s="2" t="s">
        <v>7594</v>
      </c>
      <c r="U2155" s="2" t="s">
        <v>38</v>
      </c>
      <c r="V2155" s="2" t="s">
        <v>43</v>
      </c>
      <c r="W2155" s="2" t="s">
        <v>7505</v>
      </c>
      <c r="X2155" s="2" t="s">
        <v>121</v>
      </c>
      <c r="Y2155" s="2" t="s">
        <v>124</v>
      </c>
    </row>
    <row r="2156">
      <c r="A2156" s="1" t="b">
        <v>0</v>
      </c>
      <c r="B2156" s="1" t="s">
        <v>104</v>
      </c>
      <c r="C2156" s="1"/>
      <c r="D2156" s="1"/>
      <c r="E2156" s="1" t="s">
        <v>43</v>
      </c>
      <c r="F2156" s="1"/>
      <c r="G2156" s="2" t="s">
        <v>27</v>
      </c>
      <c r="H2156" s="3"/>
      <c r="I2156" s="4" t="s">
        <v>7595</v>
      </c>
      <c r="J2156" s="2" t="s">
        <v>7596</v>
      </c>
      <c r="K2156" s="5">
        <v>1.0</v>
      </c>
      <c r="L2156" s="2" t="s">
        <v>30</v>
      </c>
      <c r="M2156" s="6" t="b">
        <v>1</v>
      </c>
      <c r="N2156" s="2" t="s">
        <v>7597</v>
      </c>
      <c r="O2156" s="2" t="s">
        <v>108</v>
      </c>
      <c r="P2156" s="2" t="s">
        <v>109</v>
      </c>
      <c r="Q2156" s="2" t="s">
        <v>34</v>
      </c>
      <c r="R2156" s="2" t="s">
        <v>35</v>
      </c>
      <c r="S2156" s="2" t="s">
        <v>7598</v>
      </c>
      <c r="T2156" s="2" t="s">
        <v>112</v>
      </c>
      <c r="U2156" s="2" t="s">
        <v>113</v>
      </c>
      <c r="V2156" s="2" t="s">
        <v>43</v>
      </c>
      <c r="W2156" s="2" t="s">
        <v>7599</v>
      </c>
      <c r="X2156" s="2" t="s">
        <v>7598</v>
      </c>
      <c r="Y2156" s="2" t="s">
        <v>114</v>
      </c>
    </row>
    <row r="2157">
      <c r="A2157" s="1" t="b">
        <v>0</v>
      </c>
      <c r="B2157" s="1" t="s">
        <v>104</v>
      </c>
      <c r="C2157" s="1"/>
      <c r="D2157" s="1"/>
      <c r="E2157" s="1" t="s">
        <v>43</v>
      </c>
      <c r="F2157" s="1"/>
      <c r="G2157" s="2" t="s">
        <v>27</v>
      </c>
      <c r="H2157" s="3"/>
      <c r="I2157" s="4" t="s">
        <v>7600</v>
      </c>
      <c r="J2157" s="2" t="s">
        <v>7601</v>
      </c>
      <c r="K2157" s="5">
        <v>1.0</v>
      </c>
      <c r="L2157" s="2" t="s">
        <v>30</v>
      </c>
      <c r="M2157" s="6" t="b">
        <v>1</v>
      </c>
      <c r="N2157" s="2" t="s">
        <v>7602</v>
      </c>
      <c r="O2157" s="2" t="s">
        <v>108</v>
      </c>
      <c r="P2157" s="2" t="s">
        <v>109</v>
      </c>
      <c r="Q2157" s="2" t="s">
        <v>34</v>
      </c>
      <c r="R2157" s="2" t="s">
        <v>35</v>
      </c>
      <c r="S2157" s="2" t="s">
        <v>7603</v>
      </c>
      <c r="T2157" s="2" t="s">
        <v>112</v>
      </c>
      <c r="U2157" s="2" t="s">
        <v>113</v>
      </c>
      <c r="V2157" s="2" t="s">
        <v>43</v>
      </c>
      <c r="W2157" s="2" t="s">
        <v>7599</v>
      </c>
      <c r="X2157" s="2" t="s">
        <v>7603</v>
      </c>
      <c r="Y2157" s="2" t="s">
        <v>114</v>
      </c>
    </row>
    <row r="2158">
      <c r="A2158" s="1" t="b">
        <v>0</v>
      </c>
      <c r="B2158" s="1"/>
      <c r="C2158" s="1"/>
      <c r="D2158" s="1"/>
      <c r="E2158" s="1" t="s">
        <v>43</v>
      </c>
      <c r="F2158" s="1"/>
      <c r="G2158" s="2" t="s">
        <v>27</v>
      </c>
      <c r="H2158" s="3"/>
      <c r="I2158" s="4" t="s">
        <v>7604</v>
      </c>
      <c r="J2158" s="2" t="s">
        <v>7605</v>
      </c>
      <c r="K2158" s="5">
        <v>1.0</v>
      </c>
      <c r="L2158" s="2" t="s">
        <v>30</v>
      </c>
      <c r="M2158" s="6" t="b">
        <v>1</v>
      </c>
      <c r="N2158" s="2" t="s">
        <v>121</v>
      </c>
      <c r="O2158" s="2" t="s">
        <v>108</v>
      </c>
      <c r="P2158" s="2" t="s">
        <v>109</v>
      </c>
      <c r="Q2158" s="2" t="s">
        <v>34</v>
      </c>
      <c r="R2158" s="2" t="s">
        <v>35</v>
      </c>
      <c r="S2158" s="2" t="s">
        <v>7606</v>
      </c>
      <c r="T2158" s="2" t="s">
        <v>7607</v>
      </c>
      <c r="U2158" s="2" t="s">
        <v>38</v>
      </c>
      <c r="V2158" s="2" t="s">
        <v>43</v>
      </c>
      <c r="W2158" s="2" t="s">
        <v>7608</v>
      </c>
      <c r="X2158" s="2" t="s">
        <v>121</v>
      </c>
      <c r="Y2158" s="2" t="s">
        <v>124</v>
      </c>
    </row>
    <row r="2159">
      <c r="A2159" s="1" t="b">
        <v>0</v>
      </c>
      <c r="B2159" s="1"/>
      <c r="C2159" s="1"/>
      <c r="D2159" s="1"/>
      <c r="E2159" s="1" t="s">
        <v>43</v>
      </c>
      <c r="F2159" s="1"/>
      <c r="G2159" s="2" t="s">
        <v>27</v>
      </c>
      <c r="H2159" s="3"/>
      <c r="I2159" s="4" t="s">
        <v>7609</v>
      </c>
      <c r="J2159" s="2" t="s">
        <v>7610</v>
      </c>
      <c r="K2159" s="5">
        <v>1.0</v>
      </c>
      <c r="L2159" s="2" t="s">
        <v>30</v>
      </c>
      <c r="M2159" s="6" t="b">
        <v>1</v>
      </c>
      <c r="N2159" s="2" t="s">
        <v>121</v>
      </c>
      <c r="O2159" s="2" t="s">
        <v>108</v>
      </c>
      <c r="P2159" s="2" t="s">
        <v>109</v>
      </c>
      <c r="Q2159" s="2" t="s">
        <v>34</v>
      </c>
      <c r="R2159" s="2" t="s">
        <v>35</v>
      </c>
      <c r="S2159" s="2" t="s">
        <v>7611</v>
      </c>
      <c r="T2159" s="2" t="s">
        <v>7612</v>
      </c>
      <c r="U2159" s="2" t="s">
        <v>38</v>
      </c>
      <c r="V2159" s="2" t="s">
        <v>43</v>
      </c>
      <c r="W2159" s="2" t="s">
        <v>7608</v>
      </c>
      <c r="X2159" s="2" t="s">
        <v>121</v>
      </c>
      <c r="Y2159" s="2" t="s">
        <v>124</v>
      </c>
    </row>
    <row r="2160">
      <c r="A2160" s="1" t="b">
        <v>0</v>
      </c>
      <c r="B2160" s="1"/>
      <c r="C2160" s="1"/>
      <c r="D2160" s="1"/>
      <c r="E2160" s="1" t="s">
        <v>43</v>
      </c>
      <c r="F2160" s="1"/>
      <c r="G2160" s="2" t="s">
        <v>27</v>
      </c>
      <c r="H2160" s="3"/>
      <c r="I2160" s="4" t="s">
        <v>7613</v>
      </c>
      <c r="J2160" s="2" t="s">
        <v>7614</v>
      </c>
      <c r="K2160" s="5">
        <v>1.0</v>
      </c>
      <c r="L2160" s="2" t="s">
        <v>30</v>
      </c>
      <c r="M2160" s="6" t="b">
        <v>1</v>
      </c>
      <c r="N2160" s="2" t="s">
        <v>121</v>
      </c>
      <c r="O2160" s="2" t="s">
        <v>108</v>
      </c>
      <c r="P2160" s="2" t="s">
        <v>109</v>
      </c>
      <c r="Q2160" s="2" t="s">
        <v>34</v>
      </c>
      <c r="R2160" s="2" t="s">
        <v>35</v>
      </c>
      <c r="S2160" s="2" t="s">
        <v>7615</v>
      </c>
      <c r="T2160" s="2" t="s">
        <v>7616</v>
      </c>
      <c r="U2160" s="2" t="s">
        <v>38</v>
      </c>
      <c r="V2160" s="2" t="s">
        <v>43</v>
      </c>
      <c r="W2160" s="2" t="s">
        <v>7608</v>
      </c>
      <c r="X2160" s="2" t="s">
        <v>121</v>
      </c>
      <c r="Y2160" s="2" t="s">
        <v>124</v>
      </c>
    </row>
    <row r="2161">
      <c r="A2161" s="1" t="b">
        <v>0</v>
      </c>
      <c r="B2161" s="1"/>
      <c r="C2161" s="1"/>
      <c r="D2161" s="1"/>
      <c r="E2161" s="1" t="s">
        <v>43</v>
      </c>
      <c r="F2161" s="1"/>
      <c r="G2161" s="2" t="s">
        <v>27</v>
      </c>
      <c r="H2161" s="3"/>
      <c r="I2161" s="4" t="s">
        <v>7617</v>
      </c>
      <c r="J2161" s="2" t="s">
        <v>7618</v>
      </c>
      <c r="K2161" s="5">
        <v>1.0</v>
      </c>
      <c r="L2161" s="2" t="s">
        <v>30</v>
      </c>
      <c r="M2161" s="6" t="b">
        <v>1</v>
      </c>
      <c r="N2161" s="2" t="s">
        <v>121</v>
      </c>
      <c r="O2161" s="2" t="s">
        <v>108</v>
      </c>
      <c r="P2161" s="2" t="s">
        <v>109</v>
      </c>
      <c r="Q2161" s="2" t="s">
        <v>34</v>
      </c>
      <c r="R2161" s="2" t="s">
        <v>35</v>
      </c>
      <c r="S2161" s="2" t="s">
        <v>7619</v>
      </c>
      <c r="T2161" s="2" t="s">
        <v>7620</v>
      </c>
      <c r="U2161" s="2" t="s">
        <v>38</v>
      </c>
      <c r="V2161" s="2" t="s">
        <v>43</v>
      </c>
      <c r="W2161" s="2" t="s">
        <v>7608</v>
      </c>
      <c r="X2161" s="2" t="s">
        <v>121</v>
      </c>
      <c r="Y2161" s="2" t="s">
        <v>124</v>
      </c>
    </row>
    <row r="2162">
      <c r="A2162" s="1" t="b">
        <v>0</v>
      </c>
      <c r="B2162" s="1"/>
      <c r="C2162" s="1"/>
      <c r="D2162" s="1"/>
      <c r="E2162" s="1" t="s">
        <v>43</v>
      </c>
      <c r="F2162" s="1"/>
      <c r="G2162" s="2" t="s">
        <v>27</v>
      </c>
      <c r="H2162" s="3"/>
      <c r="I2162" s="4" t="s">
        <v>7621</v>
      </c>
      <c r="J2162" s="2" t="s">
        <v>7622</v>
      </c>
      <c r="K2162" s="5">
        <v>1.0</v>
      </c>
      <c r="L2162" s="2" t="s">
        <v>30</v>
      </c>
      <c r="M2162" s="6" t="b">
        <v>1</v>
      </c>
      <c r="N2162" s="2" t="s">
        <v>121</v>
      </c>
      <c r="O2162" s="2" t="s">
        <v>108</v>
      </c>
      <c r="P2162" s="2" t="s">
        <v>109</v>
      </c>
      <c r="Q2162" s="2" t="s">
        <v>34</v>
      </c>
      <c r="R2162" s="2" t="s">
        <v>35</v>
      </c>
      <c r="S2162" s="2" t="s">
        <v>7623</v>
      </c>
      <c r="T2162" s="2" t="s">
        <v>7624</v>
      </c>
      <c r="U2162" s="2" t="s">
        <v>38</v>
      </c>
      <c r="V2162" s="2" t="s">
        <v>43</v>
      </c>
      <c r="W2162" s="2" t="s">
        <v>7608</v>
      </c>
      <c r="X2162" s="2" t="s">
        <v>121</v>
      </c>
      <c r="Y2162" s="2" t="s">
        <v>124</v>
      </c>
    </row>
    <row r="2163">
      <c r="A2163" s="1" t="b">
        <v>0</v>
      </c>
      <c r="B2163" s="1"/>
      <c r="C2163" s="1"/>
      <c r="D2163" s="1"/>
      <c r="E2163" s="1" t="s">
        <v>43</v>
      </c>
      <c r="F2163" s="1"/>
      <c r="G2163" s="2" t="s">
        <v>27</v>
      </c>
      <c r="H2163" s="3"/>
      <c r="I2163" s="4" t="s">
        <v>7625</v>
      </c>
      <c r="J2163" s="2" t="s">
        <v>7626</v>
      </c>
      <c r="K2163" s="5">
        <v>1.0</v>
      </c>
      <c r="L2163" s="2" t="s">
        <v>30</v>
      </c>
      <c r="M2163" s="6" t="b">
        <v>1</v>
      </c>
      <c r="N2163" s="2" t="s">
        <v>121</v>
      </c>
      <c r="O2163" s="2" t="s">
        <v>108</v>
      </c>
      <c r="P2163" s="2" t="s">
        <v>109</v>
      </c>
      <c r="Q2163" s="2" t="s">
        <v>34</v>
      </c>
      <c r="R2163" s="2" t="s">
        <v>35</v>
      </c>
      <c r="S2163" s="2" t="s">
        <v>7627</v>
      </c>
      <c r="T2163" s="2" t="s">
        <v>7628</v>
      </c>
      <c r="U2163" s="2" t="s">
        <v>38</v>
      </c>
      <c r="V2163" s="2" t="s">
        <v>43</v>
      </c>
      <c r="W2163" s="2" t="s">
        <v>7608</v>
      </c>
      <c r="X2163" s="2" t="s">
        <v>121</v>
      </c>
      <c r="Y2163" s="2" t="s">
        <v>124</v>
      </c>
    </row>
    <row r="2164">
      <c r="A2164" s="1" t="b">
        <v>0</v>
      </c>
      <c r="B2164" s="1"/>
      <c r="C2164" s="1"/>
      <c r="D2164" s="1"/>
      <c r="E2164" s="1" t="s">
        <v>43</v>
      </c>
      <c r="F2164" s="1"/>
      <c r="G2164" s="2" t="s">
        <v>27</v>
      </c>
      <c r="H2164" s="3"/>
      <c r="I2164" s="4" t="s">
        <v>7629</v>
      </c>
      <c r="J2164" s="2" t="s">
        <v>7630</v>
      </c>
      <c r="K2164" s="5">
        <v>1.0</v>
      </c>
      <c r="L2164" s="2" t="s">
        <v>30</v>
      </c>
      <c r="M2164" s="6" t="b">
        <v>1</v>
      </c>
      <c r="N2164" s="2" t="s">
        <v>121</v>
      </c>
      <c r="O2164" s="2" t="s">
        <v>108</v>
      </c>
      <c r="P2164" s="2" t="s">
        <v>109</v>
      </c>
      <c r="Q2164" s="2" t="s">
        <v>34</v>
      </c>
      <c r="R2164" s="2" t="s">
        <v>35</v>
      </c>
      <c r="S2164" s="2" t="s">
        <v>7631</v>
      </c>
      <c r="T2164" s="2" t="s">
        <v>7632</v>
      </c>
      <c r="U2164" s="2" t="s">
        <v>38</v>
      </c>
      <c r="V2164" s="2" t="s">
        <v>43</v>
      </c>
      <c r="W2164" s="2" t="s">
        <v>7599</v>
      </c>
      <c r="X2164" s="2" t="s">
        <v>121</v>
      </c>
      <c r="Y2164" s="2" t="s">
        <v>124</v>
      </c>
    </row>
    <row r="2165">
      <c r="A2165" s="1" t="b">
        <v>0</v>
      </c>
      <c r="B2165" s="1"/>
      <c r="C2165" s="1"/>
      <c r="D2165" s="1"/>
      <c r="E2165" s="1" t="s">
        <v>43</v>
      </c>
      <c r="F2165" s="1"/>
      <c r="G2165" s="2" t="s">
        <v>27</v>
      </c>
      <c r="H2165" s="3"/>
      <c r="I2165" s="4" t="s">
        <v>7633</v>
      </c>
      <c r="J2165" s="2" t="s">
        <v>7634</v>
      </c>
      <c r="K2165" s="5">
        <v>1.0</v>
      </c>
      <c r="L2165" s="2" t="s">
        <v>30</v>
      </c>
      <c r="M2165" s="6" t="b">
        <v>1</v>
      </c>
      <c r="N2165" s="2" t="s">
        <v>121</v>
      </c>
      <c r="O2165" s="2" t="s">
        <v>108</v>
      </c>
      <c r="P2165" s="2" t="s">
        <v>109</v>
      </c>
      <c r="Q2165" s="2" t="s">
        <v>34</v>
      </c>
      <c r="R2165" s="2" t="s">
        <v>35</v>
      </c>
      <c r="S2165" s="2" t="s">
        <v>7635</v>
      </c>
      <c r="T2165" s="2" t="s">
        <v>7636</v>
      </c>
      <c r="U2165" s="2" t="s">
        <v>38</v>
      </c>
      <c r="V2165" s="2" t="s">
        <v>43</v>
      </c>
      <c r="W2165" s="2" t="s">
        <v>7599</v>
      </c>
      <c r="X2165" s="2" t="s">
        <v>121</v>
      </c>
      <c r="Y2165" s="2" t="s">
        <v>124</v>
      </c>
    </row>
    <row r="2166">
      <c r="A2166" s="1" t="b">
        <v>0</v>
      </c>
      <c r="B2166" s="1"/>
      <c r="C2166" s="1"/>
      <c r="D2166" s="1"/>
      <c r="E2166" s="1" t="s">
        <v>43</v>
      </c>
      <c r="F2166" s="1"/>
      <c r="G2166" s="2" t="s">
        <v>27</v>
      </c>
      <c r="H2166" s="3"/>
      <c r="I2166" s="4" t="s">
        <v>7637</v>
      </c>
      <c r="J2166" s="2" t="s">
        <v>7638</v>
      </c>
      <c r="K2166" s="5">
        <v>1.0</v>
      </c>
      <c r="L2166" s="2" t="s">
        <v>30</v>
      </c>
      <c r="M2166" s="6" t="b">
        <v>1</v>
      </c>
      <c r="N2166" s="2" t="s">
        <v>121</v>
      </c>
      <c r="O2166" s="2" t="s">
        <v>108</v>
      </c>
      <c r="P2166" s="2" t="s">
        <v>109</v>
      </c>
      <c r="Q2166" s="2" t="s">
        <v>34</v>
      </c>
      <c r="R2166" s="2" t="s">
        <v>35</v>
      </c>
      <c r="S2166" s="2" t="s">
        <v>7639</v>
      </c>
      <c r="T2166" s="2" t="s">
        <v>7640</v>
      </c>
      <c r="U2166" s="2" t="s">
        <v>38</v>
      </c>
      <c r="V2166" s="2" t="s">
        <v>43</v>
      </c>
      <c r="W2166" s="2" t="s">
        <v>7599</v>
      </c>
      <c r="X2166" s="2" t="s">
        <v>121</v>
      </c>
      <c r="Y2166" s="2" t="s">
        <v>124</v>
      </c>
    </row>
    <row r="2167">
      <c r="A2167" s="1" t="b">
        <v>0</v>
      </c>
      <c r="B2167" s="1"/>
      <c r="C2167" s="1"/>
      <c r="D2167" s="1"/>
      <c r="E2167" s="1" t="s">
        <v>43</v>
      </c>
      <c r="F2167" s="1"/>
      <c r="G2167" s="2" t="s">
        <v>27</v>
      </c>
      <c r="H2167" s="3"/>
      <c r="I2167" s="4" t="s">
        <v>7641</v>
      </c>
      <c r="J2167" s="2" t="s">
        <v>7642</v>
      </c>
      <c r="K2167" s="5">
        <v>1.0</v>
      </c>
      <c r="L2167" s="2" t="s">
        <v>30</v>
      </c>
      <c r="M2167" s="6" t="b">
        <v>1</v>
      </c>
      <c r="N2167" s="2" t="s">
        <v>121</v>
      </c>
      <c r="O2167" s="2" t="s">
        <v>108</v>
      </c>
      <c r="P2167" s="2" t="s">
        <v>109</v>
      </c>
      <c r="Q2167" s="2" t="s">
        <v>34</v>
      </c>
      <c r="R2167" s="2" t="s">
        <v>35</v>
      </c>
      <c r="S2167" s="2" t="s">
        <v>7643</v>
      </c>
      <c r="T2167" s="2" t="s">
        <v>7640</v>
      </c>
      <c r="U2167" s="2" t="s">
        <v>38</v>
      </c>
      <c r="V2167" s="2" t="s">
        <v>43</v>
      </c>
      <c r="W2167" s="2" t="s">
        <v>7599</v>
      </c>
      <c r="X2167" s="2" t="s">
        <v>121</v>
      </c>
      <c r="Y2167" s="2" t="s">
        <v>124</v>
      </c>
    </row>
    <row r="2168">
      <c r="A2168" s="1" t="b">
        <v>0</v>
      </c>
      <c r="B2168" s="1"/>
      <c r="C2168" s="1"/>
      <c r="D2168" s="1"/>
      <c r="E2168" s="1" t="s">
        <v>43</v>
      </c>
      <c r="F2168" s="1"/>
      <c r="G2168" s="2" t="s">
        <v>27</v>
      </c>
      <c r="H2168" s="3"/>
      <c r="I2168" s="4" t="s">
        <v>7644</v>
      </c>
      <c r="J2168" s="2" t="s">
        <v>7645</v>
      </c>
      <c r="K2168" s="5">
        <v>1.0</v>
      </c>
      <c r="L2168" s="2" t="s">
        <v>30</v>
      </c>
      <c r="M2168" s="6" t="b">
        <v>1</v>
      </c>
      <c r="N2168" s="2" t="s">
        <v>121</v>
      </c>
      <c r="O2168" s="2" t="s">
        <v>108</v>
      </c>
      <c r="P2168" s="2" t="s">
        <v>109</v>
      </c>
      <c r="Q2168" s="2" t="s">
        <v>34</v>
      </c>
      <c r="R2168" s="2" t="s">
        <v>35</v>
      </c>
      <c r="S2168" s="2" t="s">
        <v>7646</v>
      </c>
      <c r="T2168" s="2" t="s">
        <v>7640</v>
      </c>
      <c r="U2168" s="2" t="s">
        <v>38</v>
      </c>
      <c r="V2168" s="2" t="s">
        <v>43</v>
      </c>
      <c r="W2168" s="2" t="s">
        <v>7599</v>
      </c>
      <c r="X2168" s="2" t="s">
        <v>121</v>
      </c>
      <c r="Y2168" s="2" t="s">
        <v>124</v>
      </c>
    </row>
    <row r="2169">
      <c r="A2169" s="1" t="b">
        <v>0</v>
      </c>
      <c r="B2169" s="1"/>
      <c r="C2169" s="1"/>
      <c r="D2169" s="1"/>
      <c r="E2169" s="1" t="s">
        <v>43</v>
      </c>
      <c r="F2169" s="1"/>
      <c r="G2169" s="2" t="s">
        <v>27</v>
      </c>
      <c r="H2169" s="3"/>
      <c r="I2169" s="4" t="s">
        <v>7647</v>
      </c>
      <c r="J2169" s="2" t="s">
        <v>7648</v>
      </c>
      <c r="K2169" s="5">
        <v>1.0</v>
      </c>
      <c r="L2169" s="2" t="s">
        <v>30</v>
      </c>
      <c r="M2169" s="6" t="b">
        <v>1</v>
      </c>
      <c r="N2169" s="2" t="s">
        <v>121</v>
      </c>
      <c r="O2169" s="2" t="s">
        <v>108</v>
      </c>
      <c r="P2169" s="2" t="s">
        <v>109</v>
      </c>
      <c r="Q2169" s="2" t="s">
        <v>34</v>
      </c>
      <c r="R2169" s="2" t="s">
        <v>35</v>
      </c>
      <c r="S2169" s="2" t="s">
        <v>7649</v>
      </c>
      <c r="T2169" s="2" t="s">
        <v>7640</v>
      </c>
      <c r="U2169" s="2" t="s">
        <v>38</v>
      </c>
      <c r="V2169" s="2" t="s">
        <v>43</v>
      </c>
      <c r="W2169" s="2" t="s">
        <v>7599</v>
      </c>
      <c r="X2169" s="2" t="s">
        <v>121</v>
      </c>
      <c r="Y2169" s="2" t="s">
        <v>124</v>
      </c>
    </row>
    <row r="2170">
      <c r="A2170" s="1" t="b">
        <v>0</v>
      </c>
      <c r="B2170" s="1"/>
      <c r="C2170" s="1"/>
      <c r="D2170" s="1"/>
      <c r="E2170" s="1" t="s">
        <v>367</v>
      </c>
      <c r="F2170" s="1"/>
      <c r="G2170" s="2" t="s">
        <v>27</v>
      </c>
      <c r="H2170" s="3"/>
      <c r="I2170" s="4" t="s">
        <v>7650</v>
      </c>
      <c r="J2170" s="2" t="s">
        <v>7651</v>
      </c>
      <c r="K2170" s="5">
        <v>1.0</v>
      </c>
      <c r="L2170" s="2" t="s">
        <v>30</v>
      </c>
      <c r="M2170" s="6" t="b">
        <v>1</v>
      </c>
      <c r="N2170" s="2" t="s">
        <v>7652</v>
      </c>
      <c r="O2170" s="2" t="s">
        <v>4204</v>
      </c>
      <c r="P2170" s="2" t="s">
        <v>4205</v>
      </c>
      <c r="Q2170" s="2" t="s">
        <v>34</v>
      </c>
      <c r="R2170" s="2" t="s">
        <v>35</v>
      </c>
      <c r="S2170" s="5">
        <v>182065.0</v>
      </c>
      <c r="T2170" s="2" t="s">
        <v>4206</v>
      </c>
      <c r="U2170" s="2" t="s">
        <v>253</v>
      </c>
      <c r="V2170" s="2" t="s">
        <v>367</v>
      </c>
      <c r="W2170" s="2" t="s">
        <v>7653</v>
      </c>
      <c r="X2170" s="5">
        <v>182065.0</v>
      </c>
      <c r="Y2170" s="2" t="s">
        <v>7654</v>
      </c>
    </row>
    <row r="2171">
      <c r="A2171" s="1" t="b">
        <v>0</v>
      </c>
      <c r="B2171" s="1"/>
      <c r="C2171" s="1"/>
      <c r="D2171" s="1"/>
      <c r="E2171" s="1" t="s">
        <v>367</v>
      </c>
      <c r="F2171" s="1"/>
      <c r="G2171" s="2" t="s">
        <v>27</v>
      </c>
      <c r="H2171" s="3"/>
      <c r="I2171" s="4" t="s">
        <v>7655</v>
      </c>
      <c r="J2171" s="2" t="s">
        <v>7656</v>
      </c>
      <c r="K2171" s="5">
        <v>1.0</v>
      </c>
      <c r="L2171" s="2" t="s">
        <v>30</v>
      </c>
      <c r="M2171" s="6" t="b">
        <v>1</v>
      </c>
      <c r="N2171" s="2" t="s">
        <v>7657</v>
      </c>
      <c r="O2171" s="2" t="s">
        <v>4204</v>
      </c>
      <c r="P2171" s="2" t="s">
        <v>4205</v>
      </c>
      <c r="Q2171" s="2" t="s">
        <v>34</v>
      </c>
      <c r="R2171" s="2" t="s">
        <v>35</v>
      </c>
      <c r="S2171" s="5">
        <v>18073.0</v>
      </c>
      <c r="T2171" s="2" t="s">
        <v>4211</v>
      </c>
      <c r="U2171" s="2" t="s">
        <v>253</v>
      </c>
      <c r="V2171" s="2" t="s">
        <v>367</v>
      </c>
      <c r="W2171" s="2" t="s">
        <v>7653</v>
      </c>
      <c r="X2171" s="5">
        <v>18073.0</v>
      </c>
      <c r="Y2171" s="2" t="s">
        <v>7658</v>
      </c>
    </row>
    <row r="2172">
      <c r="A2172" s="1" t="b">
        <v>0</v>
      </c>
      <c r="B2172" s="1"/>
      <c r="C2172" s="1"/>
      <c r="D2172" s="1"/>
      <c r="E2172" s="1" t="s">
        <v>367</v>
      </c>
      <c r="F2172" s="1"/>
      <c r="G2172" s="2" t="s">
        <v>27</v>
      </c>
      <c r="H2172" s="3"/>
      <c r="I2172" s="4" t="s">
        <v>7659</v>
      </c>
      <c r="J2172" s="2" t="s">
        <v>7660</v>
      </c>
      <c r="K2172" s="5">
        <v>1.0</v>
      </c>
      <c r="L2172" s="2" t="s">
        <v>30</v>
      </c>
      <c r="M2172" s="6" t="b">
        <v>1</v>
      </c>
      <c r="N2172" s="2" t="s">
        <v>7661</v>
      </c>
      <c r="O2172" s="2" t="s">
        <v>4204</v>
      </c>
      <c r="P2172" s="2" t="s">
        <v>4205</v>
      </c>
      <c r="Q2172" s="2" t="s">
        <v>34</v>
      </c>
      <c r="R2172" s="2" t="s">
        <v>35</v>
      </c>
      <c r="S2172" s="5">
        <v>18968.0</v>
      </c>
      <c r="T2172" s="2" t="s">
        <v>4051</v>
      </c>
      <c r="U2172" s="2" t="s">
        <v>253</v>
      </c>
      <c r="V2172" s="2" t="s">
        <v>367</v>
      </c>
      <c r="W2172" s="2" t="s">
        <v>7653</v>
      </c>
      <c r="X2172" s="5">
        <v>18968.0</v>
      </c>
      <c r="Y2172" s="2" t="s">
        <v>7662</v>
      </c>
    </row>
    <row r="2173">
      <c r="A2173" s="1" t="b">
        <v>0</v>
      </c>
      <c r="B2173" s="1"/>
      <c r="C2173" s="1"/>
      <c r="D2173" s="1"/>
      <c r="E2173" s="1" t="s">
        <v>367</v>
      </c>
      <c r="F2173" s="1"/>
      <c r="G2173" s="2" t="s">
        <v>27</v>
      </c>
      <c r="H2173" s="3"/>
      <c r="I2173" s="4" t="s">
        <v>7663</v>
      </c>
      <c r="J2173" s="2" t="s">
        <v>7664</v>
      </c>
      <c r="K2173" s="5">
        <v>1.0</v>
      </c>
      <c r="L2173" s="2" t="s">
        <v>30</v>
      </c>
      <c r="M2173" s="6" t="b">
        <v>1</v>
      </c>
      <c r="N2173" s="2" t="s">
        <v>7665</v>
      </c>
      <c r="O2173" s="2" t="s">
        <v>4204</v>
      </c>
      <c r="P2173" s="2" t="s">
        <v>4205</v>
      </c>
      <c r="Q2173" s="2" t="s">
        <v>34</v>
      </c>
      <c r="R2173" s="2" t="s">
        <v>35</v>
      </c>
      <c r="S2173" s="5">
        <v>18072.0</v>
      </c>
      <c r="T2173" s="2" t="s">
        <v>4211</v>
      </c>
      <c r="U2173" s="2" t="s">
        <v>253</v>
      </c>
      <c r="V2173" s="2" t="s">
        <v>367</v>
      </c>
      <c r="W2173" s="2" t="s">
        <v>7653</v>
      </c>
      <c r="X2173" s="5">
        <v>18072.0</v>
      </c>
      <c r="Y2173" s="2" t="s">
        <v>7666</v>
      </c>
    </row>
    <row r="2174">
      <c r="A2174" s="1" t="b">
        <v>0</v>
      </c>
      <c r="B2174" s="1"/>
      <c r="C2174" s="1"/>
      <c r="D2174" s="1"/>
      <c r="E2174" s="1" t="s">
        <v>367</v>
      </c>
      <c r="F2174" s="1"/>
      <c r="G2174" s="2" t="s">
        <v>27</v>
      </c>
      <c r="H2174" s="3"/>
      <c r="I2174" s="4" t="s">
        <v>7667</v>
      </c>
      <c r="J2174" s="2" t="s">
        <v>7668</v>
      </c>
      <c r="K2174" s="5">
        <v>1.0</v>
      </c>
      <c r="L2174" s="2" t="s">
        <v>30</v>
      </c>
      <c r="M2174" s="6" t="b">
        <v>1</v>
      </c>
      <c r="N2174" s="2" t="s">
        <v>7669</v>
      </c>
      <c r="O2174" s="2" t="s">
        <v>4204</v>
      </c>
      <c r="P2174" s="2" t="s">
        <v>4205</v>
      </c>
      <c r="Q2174" s="2" t="s">
        <v>34</v>
      </c>
      <c r="R2174" s="2" t="s">
        <v>35</v>
      </c>
      <c r="S2174" s="5">
        <v>18974.0</v>
      </c>
      <c r="T2174" s="2" t="s">
        <v>4051</v>
      </c>
      <c r="U2174" s="2" t="s">
        <v>253</v>
      </c>
      <c r="V2174" s="2" t="s">
        <v>367</v>
      </c>
      <c r="W2174" s="2" t="s">
        <v>7653</v>
      </c>
      <c r="X2174" s="5">
        <v>18974.0</v>
      </c>
      <c r="Y2174" s="2" t="s">
        <v>7670</v>
      </c>
    </row>
    <row r="2175">
      <c r="A2175" s="1" t="b">
        <v>0</v>
      </c>
      <c r="B2175" s="1"/>
      <c r="C2175" s="1"/>
      <c r="D2175" s="1"/>
      <c r="E2175" s="1" t="s">
        <v>367</v>
      </c>
      <c r="F2175" s="1"/>
      <c r="G2175" s="2" t="s">
        <v>27</v>
      </c>
      <c r="H2175" s="3"/>
      <c r="I2175" s="4" t="s">
        <v>7671</v>
      </c>
      <c r="J2175" s="2" t="s">
        <v>7672</v>
      </c>
      <c r="K2175" s="5">
        <v>1.0</v>
      </c>
      <c r="L2175" s="2" t="s">
        <v>30</v>
      </c>
      <c r="M2175" s="6" t="b">
        <v>1</v>
      </c>
      <c r="N2175" s="2" t="s">
        <v>7673</v>
      </c>
      <c r="O2175" s="2" t="s">
        <v>4204</v>
      </c>
      <c r="P2175" s="2" t="s">
        <v>4205</v>
      </c>
      <c r="Q2175" s="2" t="s">
        <v>34</v>
      </c>
      <c r="R2175" s="2" t="s">
        <v>35</v>
      </c>
      <c r="S2175" s="5">
        <v>18066.0</v>
      </c>
      <c r="T2175" s="2" t="s">
        <v>378</v>
      </c>
      <c r="U2175" s="2" t="s">
        <v>253</v>
      </c>
      <c r="V2175" s="2" t="s">
        <v>367</v>
      </c>
      <c r="W2175" s="2" t="s">
        <v>7653</v>
      </c>
      <c r="X2175" s="5">
        <v>18066.0</v>
      </c>
      <c r="Y2175" s="2" t="s">
        <v>7674</v>
      </c>
    </row>
    <row r="2176">
      <c r="A2176" s="1" t="b">
        <v>0</v>
      </c>
      <c r="B2176" s="1" t="s">
        <v>25</v>
      </c>
      <c r="C2176" s="1"/>
      <c r="D2176" s="1" t="s">
        <v>141</v>
      </c>
      <c r="E2176" s="1"/>
      <c r="F2176" s="1" t="b">
        <v>1</v>
      </c>
      <c r="G2176" s="2" t="s">
        <v>27</v>
      </c>
      <c r="H2176" s="3"/>
      <c r="I2176" s="4" t="s">
        <v>7675</v>
      </c>
      <c r="J2176" s="2" t="s">
        <v>7676</v>
      </c>
      <c r="K2176" s="5">
        <v>1.0</v>
      </c>
      <c r="L2176" s="2" t="s">
        <v>30</v>
      </c>
      <c r="M2176" s="6" t="b">
        <v>1</v>
      </c>
      <c r="N2176" s="2" t="s">
        <v>144</v>
      </c>
      <c r="O2176" s="2" t="s">
        <v>67</v>
      </c>
      <c r="P2176" s="2" t="s">
        <v>68</v>
      </c>
      <c r="Q2176" s="2" t="s">
        <v>34</v>
      </c>
      <c r="R2176" s="2" t="s">
        <v>35</v>
      </c>
      <c r="S2176" s="2" t="s">
        <v>7677</v>
      </c>
      <c r="T2176" s="2" t="s">
        <v>37</v>
      </c>
      <c r="U2176" s="2" t="s">
        <v>38</v>
      </c>
      <c r="V2176" s="2" t="s">
        <v>146</v>
      </c>
      <c r="W2176" s="2" t="s">
        <v>7678</v>
      </c>
      <c r="X2176" s="2" t="s">
        <v>148</v>
      </c>
      <c r="Y2176" s="2" t="s">
        <v>81</v>
      </c>
    </row>
    <row r="2177">
      <c r="A2177" s="1" t="b">
        <v>0</v>
      </c>
      <c r="B2177" s="1" t="s">
        <v>25</v>
      </c>
      <c r="C2177" s="1"/>
      <c r="D2177" s="1" t="s">
        <v>26</v>
      </c>
      <c r="E2177" s="1" t="s">
        <v>43</v>
      </c>
      <c r="F2177" s="1"/>
      <c r="G2177" s="2" t="s">
        <v>27</v>
      </c>
      <c r="H2177" s="3"/>
      <c r="I2177" s="4" t="s">
        <v>7679</v>
      </c>
      <c r="J2177" s="2" t="s">
        <v>7680</v>
      </c>
      <c r="K2177" s="5">
        <v>1.0</v>
      </c>
      <c r="L2177" s="2" t="s">
        <v>46</v>
      </c>
      <c r="M2177" s="6" t="b">
        <v>1</v>
      </c>
      <c r="N2177" s="2" t="s">
        <v>97</v>
      </c>
      <c r="O2177" s="2" t="s">
        <v>48</v>
      </c>
      <c r="P2177" s="2" t="s">
        <v>49</v>
      </c>
      <c r="Q2177" s="2" t="s">
        <v>50</v>
      </c>
      <c r="R2177" s="2" t="s">
        <v>35</v>
      </c>
      <c r="S2177" s="2" t="s">
        <v>7681</v>
      </c>
      <c r="T2177" s="2" t="s">
        <v>99</v>
      </c>
      <c r="U2177" s="2" t="s">
        <v>38</v>
      </c>
      <c r="V2177" s="2" t="s">
        <v>100</v>
      </c>
      <c r="W2177" s="2" t="s">
        <v>7682</v>
      </c>
      <c r="X2177" s="2" t="s">
        <v>102</v>
      </c>
      <c r="Y2177" s="2" t="s">
        <v>103</v>
      </c>
    </row>
    <row r="2178">
      <c r="A2178" s="1" t="b">
        <v>0</v>
      </c>
      <c r="B2178" s="1"/>
      <c r="C2178" s="1"/>
      <c r="D2178" s="1"/>
      <c r="E2178" s="1" t="s">
        <v>367</v>
      </c>
      <c r="F2178" s="1"/>
      <c r="G2178" s="2" t="s">
        <v>27</v>
      </c>
      <c r="H2178" s="3"/>
      <c r="I2178" s="4" t="s">
        <v>7683</v>
      </c>
      <c r="J2178" s="2" t="s">
        <v>7684</v>
      </c>
      <c r="K2178" s="5">
        <v>1.0</v>
      </c>
      <c r="L2178" s="2" t="s">
        <v>30</v>
      </c>
      <c r="M2178" s="6" t="b">
        <v>1</v>
      </c>
      <c r="N2178" s="2" t="s">
        <v>7685</v>
      </c>
      <c r="O2178" s="2" t="s">
        <v>4204</v>
      </c>
      <c r="P2178" s="2" t="s">
        <v>4205</v>
      </c>
      <c r="Q2178" s="2" t="s">
        <v>34</v>
      </c>
      <c r="R2178" s="2" t="s">
        <v>35</v>
      </c>
      <c r="S2178" s="5">
        <v>18980.0</v>
      </c>
      <c r="T2178" s="2" t="s">
        <v>4051</v>
      </c>
      <c r="U2178" s="2" t="s">
        <v>253</v>
      </c>
      <c r="V2178" s="2" t="s">
        <v>367</v>
      </c>
      <c r="W2178" s="2" t="s">
        <v>7686</v>
      </c>
      <c r="X2178" s="5">
        <v>18980.0</v>
      </c>
      <c r="Y2178" s="2" t="s">
        <v>7687</v>
      </c>
    </row>
    <row r="2179">
      <c r="A2179" s="1" t="b">
        <v>0</v>
      </c>
      <c r="B2179" s="1"/>
      <c r="C2179" s="1"/>
      <c r="D2179" s="1"/>
      <c r="E2179" s="1" t="s">
        <v>367</v>
      </c>
      <c r="F2179" s="1"/>
      <c r="G2179" s="2" t="s">
        <v>27</v>
      </c>
      <c r="H2179" s="3"/>
      <c r="I2179" s="4" t="s">
        <v>7688</v>
      </c>
      <c r="J2179" s="2" t="s">
        <v>7689</v>
      </c>
      <c r="K2179" s="5">
        <v>1.0</v>
      </c>
      <c r="L2179" s="2" t="s">
        <v>30</v>
      </c>
      <c r="M2179" s="6" t="b">
        <v>1</v>
      </c>
      <c r="N2179" s="2" t="s">
        <v>7690</v>
      </c>
      <c r="O2179" s="2" t="s">
        <v>4204</v>
      </c>
      <c r="P2179" s="2" t="s">
        <v>4205</v>
      </c>
      <c r="Q2179" s="2" t="s">
        <v>34</v>
      </c>
      <c r="R2179" s="2" t="s">
        <v>35</v>
      </c>
      <c r="S2179" s="5">
        <v>18964.0</v>
      </c>
      <c r="T2179" s="2" t="s">
        <v>4051</v>
      </c>
      <c r="U2179" s="2" t="s">
        <v>253</v>
      </c>
      <c r="V2179" s="2" t="s">
        <v>367</v>
      </c>
      <c r="W2179" s="2" t="s">
        <v>7686</v>
      </c>
      <c r="X2179" s="5">
        <v>18964.0</v>
      </c>
      <c r="Y2179" s="2" t="s">
        <v>7691</v>
      </c>
    </row>
    <row r="2180">
      <c r="A2180" s="1" t="b">
        <v>0</v>
      </c>
      <c r="B2180" s="1"/>
      <c r="C2180" s="1"/>
      <c r="D2180" s="1"/>
      <c r="E2180" s="1" t="s">
        <v>367</v>
      </c>
      <c r="F2180" s="1"/>
      <c r="G2180" s="2" t="s">
        <v>27</v>
      </c>
      <c r="H2180" s="3"/>
      <c r="I2180" s="4" t="s">
        <v>7692</v>
      </c>
      <c r="J2180" s="2" t="s">
        <v>7693</v>
      </c>
      <c r="K2180" s="5">
        <v>1.0</v>
      </c>
      <c r="L2180" s="2" t="s">
        <v>30</v>
      </c>
      <c r="M2180" s="6" t="b">
        <v>1</v>
      </c>
      <c r="N2180" s="2" t="s">
        <v>7694</v>
      </c>
      <c r="O2180" s="2" t="s">
        <v>4204</v>
      </c>
      <c r="P2180" s="2" t="s">
        <v>4205</v>
      </c>
      <c r="Q2180" s="2" t="s">
        <v>34</v>
      </c>
      <c r="R2180" s="2" t="s">
        <v>35</v>
      </c>
      <c r="S2180" s="5">
        <v>18981.0</v>
      </c>
      <c r="T2180" s="2" t="s">
        <v>4051</v>
      </c>
      <c r="U2180" s="2" t="s">
        <v>253</v>
      </c>
      <c r="V2180" s="2" t="s">
        <v>367</v>
      </c>
      <c r="W2180" s="2" t="s">
        <v>7686</v>
      </c>
      <c r="X2180" s="5">
        <v>18981.0</v>
      </c>
      <c r="Y2180" s="2" t="s">
        <v>7695</v>
      </c>
    </row>
    <row r="2181">
      <c r="A2181" s="1" t="b">
        <v>0</v>
      </c>
      <c r="B2181" s="1"/>
      <c r="C2181" s="1"/>
      <c r="D2181" s="1"/>
      <c r="E2181" s="1" t="s">
        <v>367</v>
      </c>
      <c r="F2181" s="1"/>
      <c r="G2181" s="2" t="s">
        <v>27</v>
      </c>
      <c r="H2181" s="3"/>
      <c r="I2181" s="4" t="s">
        <v>7696</v>
      </c>
      <c r="J2181" s="2" t="s">
        <v>7697</v>
      </c>
      <c r="K2181" s="5">
        <v>1.0</v>
      </c>
      <c r="L2181" s="2" t="s">
        <v>30</v>
      </c>
      <c r="M2181" s="6" t="b">
        <v>1</v>
      </c>
      <c r="N2181" s="2" t="s">
        <v>7698</v>
      </c>
      <c r="O2181" s="2" t="s">
        <v>4204</v>
      </c>
      <c r="P2181" s="2" t="s">
        <v>4205</v>
      </c>
      <c r="Q2181" s="2" t="s">
        <v>34</v>
      </c>
      <c r="R2181" s="2" t="s">
        <v>35</v>
      </c>
      <c r="S2181" s="5">
        <v>182056.0</v>
      </c>
      <c r="T2181" s="2" t="s">
        <v>4051</v>
      </c>
      <c r="U2181" s="2" t="s">
        <v>253</v>
      </c>
      <c r="V2181" s="2" t="s">
        <v>367</v>
      </c>
      <c r="W2181" s="2" t="s">
        <v>7686</v>
      </c>
      <c r="X2181" s="5">
        <v>182056.0</v>
      </c>
      <c r="Y2181" s="2" t="s">
        <v>7699</v>
      </c>
    </row>
    <row r="2182">
      <c r="A2182" s="1" t="b">
        <v>0</v>
      </c>
      <c r="B2182" s="1"/>
      <c r="C2182" s="1"/>
      <c r="D2182" s="1"/>
      <c r="E2182" s="1" t="s">
        <v>367</v>
      </c>
      <c r="F2182" s="1"/>
      <c r="G2182" s="2" t="s">
        <v>27</v>
      </c>
      <c r="H2182" s="3"/>
      <c r="I2182" s="4" t="s">
        <v>7700</v>
      </c>
      <c r="J2182" s="2" t="s">
        <v>7701</v>
      </c>
      <c r="K2182" s="5">
        <v>1.0</v>
      </c>
      <c r="L2182" s="2" t="s">
        <v>30</v>
      </c>
      <c r="M2182" s="6" t="b">
        <v>1</v>
      </c>
      <c r="N2182" s="2" t="s">
        <v>7702</v>
      </c>
      <c r="O2182" s="2" t="s">
        <v>4204</v>
      </c>
      <c r="P2182" s="2" t="s">
        <v>4205</v>
      </c>
      <c r="Q2182" s="2" t="s">
        <v>34</v>
      </c>
      <c r="R2182" s="2" t="s">
        <v>35</v>
      </c>
      <c r="S2182" s="5">
        <v>18975.0</v>
      </c>
      <c r="T2182" s="2" t="s">
        <v>4051</v>
      </c>
      <c r="U2182" s="2" t="s">
        <v>253</v>
      </c>
      <c r="V2182" s="2" t="s">
        <v>367</v>
      </c>
      <c r="W2182" s="2" t="s">
        <v>7686</v>
      </c>
      <c r="X2182" s="5">
        <v>18975.0</v>
      </c>
      <c r="Y2182" s="2" t="s">
        <v>7703</v>
      </c>
    </row>
    <row r="2183">
      <c r="A2183" s="1" t="b">
        <v>0</v>
      </c>
      <c r="B2183" s="1"/>
      <c r="C2183" s="1"/>
      <c r="D2183" s="1"/>
      <c r="E2183" s="1" t="s">
        <v>367</v>
      </c>
      <c r="F2183" s="1"/>
      <c r="G2183" s="2" t="s">
        <v>27</v>
      </c>
      <c r="H2183" s="3"/>
      <c r="I2183" s="4" t="s">
        <v>7704</v>
      </c>
      <c r="J2183" s="2" t="s">
        <v>7705</v>
      </c>
      <c r="K2183" s="5">
        <v>1.0</v>
      </c>
      <c r="L2183" s="2" t="s">
        <v>30</v>
      </c>
      <c r="M2183" s="6" t="b">
        <v>1</v>
      </c>
      <c r="N2183" s="2" t="s">
        <v>7706</v>
      </c>
      <c r="O2183" s="2" t="s">
        <v>4204</v>
      </c>
      <c r="P2183" s="2" t="s">
        <v>4205</v>
      </c>
      <c r="Q2183" s="2" t="s">
        <v>34</v>
      </c>
      <c r="R2183" s="2" t="s">
        <v>35</v>
      </c>
      <c r="S2183" s="5">
        <v>182051.0</v>
      </c>
      <c r="T2183" s="2" t="s">
        <v>4051</v>
      </c>
      <c r="U2183" s="2" t="s">
        <v>253</v>
      </c>
      <c r="V2183" s="2" t="s">
        <v>367</v>
      </c>
      <c r="W2183" s="2" t="s">
        <v>7686</v>
      </c>
      <c r="X2183" s="5">
        <v>182051.0</v>
      </c>
      <c r="Y2183" s="2" t="s">
        <v>7707</v>
      </c>
    </row>
    <row r="2184">
      <c r="A2184" s="1" t="b">
        <v>0</v>
      </c>
      <c r="B2184" s="1"/>
      <c r="C2184" s="1"/>
      <c r="D2184" s="1"/>
      <c r="E2184" s="1" t="s">
        <v>367</v>
      </c>
      <c r="F2184" s="1"/>
      <c r="G2184" s="2" t="s">
        <v>27</v>
      </c>
      <c r="H2184" s="3"/>
      <c r="I2184" s="4" t="s">
        <v>7708</v>
      </c>
      <c r="J2184" s="2" t="s">
        <v>7709</v>
      </c>
      <c r="K2184" s="5">
        <v>1.0</v>
      </c>
      <c r="L2184" s="2" t="s">
        <v>30</v>
      </c>
      <c r="M2184" s="6" t="b">
        <v>1</v>
      </c>
      <c r="N2184" s="2" t="s">
        <v>7710</v>
      </c>
      <c r="O2184" s="2" t="s">
        <v>4204</v>
      </c>
      <c r="P2184" s="2" t="s">
        <v>109</v>
      </c>
      <c r="Q2184" s="2" t="s">
        <v>34</v>
      </c>
      <c r="R2184" s="2" t="s">
        <v>35</v>
      </c>
      <c r="S2184" s="2" t="s">
        <v>7711</v>
      </c>
      <c r="T2184" s="2" t="s">
        <v>7712</v>
      </c>
      <c r="U2184" s="2" t="s">
        <v>253</v>
      </c>
      <c r="V2184" s="2" t="s">
        <v>367</v>
      </c>
      <c r="W2184" s="2" t="s">
        <v>7686</v>
      </c>
      <c r="X2184" s="2" t="s">
        <v>7711</v>
      </c>
      <c r="Y2184" s="2" t="s">
        <v>7713</v>
      </c>
    </row>
    <row r="2185">
      <c r="A2185" s="1" t="b">
        <v>0</v>
      </c>
      <c r="B2185" s="1" t="s">
        <v>25</v>
      </c>
      <c r="C2185" s="1"/>
      <c r="D2185" s="1"/>
      <c r="E2185" s="1" t="s">
        <v>43</v>
      </c>
      <c r="F2185" s="1"/>
      <c r="G2185" s="2" t="s">
        <v>27</v>
      </c>
      <c r="H2185" s="3"/>
      <c r="I2185" s="4" t="s">
        <v>7714</v>
      </c>
      <c r="J2185" s="2" t="s">
        <v>7715</v>
      </c>
      <c r="K2185" s="5">
        <v>1.0</v>
      </c>
      <c r="L2185" s="2" t="s">
        <v>46</v>
      </c>
      <c r="M2185" s="6" t="b">
        <v>1</v>
      </c>
      <c r="N2185" s="2" t="s">
        <v>47</v>
      </c>
      <c r="O2185" s="2" t="s">
        <v>48</v>
      </c>
      <c r="P2185" s="2" t="s">
        <v>49</v>
      </c>
      <c r="Q2185" s="2" t="s">
        <v>50</v>
      </c>
      <c r="R2185" s="2" t="s">
        <v>35</v>
      </c>
      <c r="S2185" s="5">
        <v>6.57860174E8</v>
      </c>
      <c r="T2185" s="2" t="s">
        <v>4148</v>
      </c>
      <c r="U2185" s="2" t="s">
        <v>38</v>
      </c>
      <c r="V2185" s="2" t="s">
        <v>52</v>
      </c>
      <c r="W2185" s="2" t="s">
        <v>7716</v>
      </c>
      <c r="X2185" s="2" t="s">
        <v>54</v>
      </c>
      <c r="Y2185" s="2" t="s">
        <v>55</v>
      </c>
    </row>
    <row r="2186">
      <c r="A2186" s="1" t="b">
        <v>0</v>
      </c>
      <c r="B2186" s="1" t="s">
        <v>25</v>
      </c>
      <c r="C2186" s="1"/>
      <c r="D2186" s="1"/>
      <c r="E2186" s="1" t="s">
        <v>43</v>
      </c>
      <c r="F2186" s="1"/>
      <c r="G2186" s="2" t="s">
        <v>27</v>
      </c>
      <c r="H2186" s="3"/>
      <c r="I2186" s="4" t="s">
        <v>7717</v>
      </c>
      <c r="J2186" s="2" t="s">
        <v>7718</v>
      </c>
      <c r="K2186" s="5">
        <v>1.0</v>
      </c>
      <c r="L2186" s="2" t="s">
        <v>46</v>
      </c>
      <c r="M2186" s="6" t="b">
        <v>1</v>
      </c>
      <c r="N2186" s="2" t="s">
        <v>47</v>
      </c>
      <c r="O2186" s="2" t="s">
        <v>48</v>
      </c>
      <c r="P2186" s="2" t="s">
        <v>49</v>
      </c>
      <c r="Q2186" s="2" t="s">
        <v>50</v>
      </c>
      <c r="R2186" s="2" t="s">
        <v>35</v>
      </c>
      <c r="S2186" s="5">
        <v>6.53195702E8</v>
      </c>
      <c r="T2186" s="2" t="s">
        <v>4148</v>
      </c>
      <c r="U2186" s="2" t="s">
        <v>38</v>
      </c>
      <c r="V2186" s="2" t="s">
        <v>52</v>
      </c>
      <c r="W2186" s="2" t="s">
        <v>7716</v>
      </c>
      <c r="X2186" s="2" t="s">
        <v>54</v>
      </c>
      <c r="Y2186" s="2" t="s">
        <v>55</v>
      </c>
    </row>
    <row r="2187">
      <c r="A2187" s="1" t="b">
        <v>0</v>
      </c>
      <c r="B2187" s="1" t="s">
        <v>25</v>
      </c>
      <c r="C2187" s="1"/>
      <c r="D2187" s="1"/>
      <c r="E2187" s="1" t="s">
        <v>43</v>
      </c>
      <c r="F2187" s="1"/>
      <c r="G2187" s="2" t="s">
        <v>27</v>
      </c>
      <c r="H2187" s="3"/>
      <c r="I2187" s="4" t="s">
        <v>7719</v>
      </c>
      <c r="J2187" s="2" t="s">
        <v>7720</v>
      </c>
      <c r="K2187" s="5">
        <v>1.0</v>
      </c>
      <c r="L2187" s="2" t="s">
        <v>46</v>
      </c>
      <c r="M2187" s="6" t="b">
        <v>1</v>
      </c>
      <c r="N2187" s="2" t="s">
        <v>47</v>
      </c>
      <c r="O2187" s="2" t="s">
        <v>48</v>
      </c>
      <c r="P2187" s="2" t="s">
        <v>49</v>
      </c>
      <c r="Q2187" s="2" t="s">
        <v>50</v>
      </c>
      <c r="R2187" s="2" t="s">
        <v>35</v>
      </c>
      <c r="S2187" s="5">
        <v>6.56644855E8</v>
      </c>
      <c r="T2187" s="2" t="s">
        <v>51</v>
      </c>
      <c r="U2187" s="2" t="s">
        <v>38</v>
      </c>
      <c r="V2187" s="2" t="s">
        <v>52</v>
      </c>
      <c r="W2187" s="2" t="s">
        <v>7716</v>
      </c>
      <c r="X2187" s="2" t="s">
        <v>54</v>
      </c>
      <c r="Y2187" s="2" t="s">
        <v>55</v>
      </c>
    </row>
    <row r="2188">
      <c r="A2188" s="1" t="b">
        <v>0</v>
      </c>
      <c r="B2188" s="1" t="s">
        <v>25</v>
      </c>
      <c r="C2188" s="1"/>
      <c r="D2188" s="1"/>
      <c r="E2188" s="1" t="s">
        <v>43</v>
      </c>
      <c r="F2188" s="1"/>
      <c r="G2188" s="2" t="s">
        <v>27</v>
      </c>
      <c r="H2188" s="3"/>
      <c r="I2188" s="4" t="s">
        <v>7721</v>
      </c>
      <c r="J2188" s="2" t="s">
        <v>7722</v>
      </c>
      <c r="K2188" s="5">
        <v>1.0</v>
      </c>
      <c r="L2188" s="2" t="s">
        <v>46</v>
      </c>
      <c r="M2188" s="6" t="b">
        <v>1</v>
      </c>
      <c r="N2188" s="2" t="s">
        <v>47</v>
      </c>
      <c r="O2188" s="2" t="s">
        <v>48</v>
      </c>
      <c r="P2188" s="2" t="s">
        <v>49</v>
      </c>
      <c r="Q2188" s="2" t="s">
        <v>50</v>
      </c>
      <c r="R2188" s="2" t="s">
        <v>35</v>
      </c>
      <c r="S2188" s="5">
        <v>6.56643859E8</v>
      </c>
      <c r="T2188" s="2" t="s">
        <v>51</v>
      </c>
      <c r="U2188" s="2" t="s">
        <v>38</v>
      </c>
      <c r="V2188" s="2" t="s">
        <v>52</v>
      </c>
      <c r="W2188" s="2" t="s">
        <v>7716</v>
      </c>
      <c r="X2188" s="2" t="s">
        <v>54</v>
      </c>
      <c r="Y2188" s="2" t="s">
        <v>55</v>
      </c>
    </row>
    <row r="2189">
      <c r="A2189" s="1" t="b">
        <v>0</v>
      </c>
      <c r="B2189" s="1" t="s">
        <v>25</v>
      </c>
      <c r="C2189" s="1"/>
      <c r="D2189" s="1" t="s">
        <v>26</v>
      </c>
      <c r="E2189" s="1"/>
      <c r="F2189" s="1" t="b">
        <v>1</v>
      </c>
      <c r="G2189" s="2" t="s">
        <v>27</v>
      </c>
      <c r="H2189" s="3"/>
      <c r="I2189" s="4" t="s">
        <v>7723</v>
      </c>
      <c r="J2189" s="2" t="s">
        <v>7724</v>
      </c>
      <c r="K2189" s="5">
        <v>1.0</v>
      </c>
      <c r="L2189" s="2" t="s">
        <v>65</v>
      </c>
      <c r="M2189" s="6" t="b">
        <v>1</v>
      </c>
      <c r="N2189" s="2" t="s">
        <v>66</v>
      </c>
      <c r="O2189" s="2" t="s">
        <v>67</v>
      </c>
      <c r="P2189" s="2" t="s">
        <v>68</v>
      </c>
      <c r="Q2189" s="2" t="s">
        <v>69</v>
      </c>
      <c r="R2189" s="2" t="s">
        <v>35</v>
      </c>
      <c r="S2189" s="2" t="s">
        <v>7725</v>
      </c>
      <c r="T2189" s="2" t="s">
        <v>37</v>
      </c>
      <c r="U2189" s="2" t="s">
        <v>38</v>
      </c>
      <c r="V2189" s="2" t="s">
        <v>39</v>
      </c>
      <c r="W2189" s="2" t="s">
        <v>7726</v>
      </c>
      <c r="X2189" s="2" t="s">
        <v>72</v>
      </c>
      <c r="Y2189" s="2" t="s">
        <v>73</v>
      </c>
    </row>
    <row r="2190">
      <c r="A2190" s="1" t="b">
        <v>0</v>
      </c>
      <c r="B2190" s="1" t="s">
        <v>25</v>
      </c>
      <c r="C2190" s="1"/>
      <c r="D2190" s="1" t="s">
        <v>26</v>
      </c>
      <c r="E2190" s="1"/>
      <c r="F2190" s="1" t="b">
        <v>1</v>
      </c>
      <c r="G2190" s="2" t="s">
        <v>27</v>
      </c>
      <c r="H2190" s="3"/>
      <c r="I2190" s="4" t="s">
        <v>7727</v>
      </c>
      <c r="J2190" s="2" t="s">
        <v>7728</v>
      </c>
      <c r="K2190" s="5">
        <v>1.0</v>
      </c>
      <c r="L2190" s="2" t="s">
        <v>65</v>
      </c>
      <c r="M2190" s="6" t="b">
        <v>1</v>
      </c>
      <c r="N2190" s="2" t="s">
        <v>162</v>
      </c>
      <c r="O2190" s="2" t="s">
        <v>67</v>
      </c>
      <c r="P2190" s="2" t="s">
        <v>68</v>
      </c>
      <c r="Q2190" s="2" t="s">
        <v>69</v>
      </c>
      <c r="R2190" s="2" t="s">
        <v>35</v>
      </c>
      <c r="S2190" s="2" t="s">
        <v>7729</v>
      </c>
      <c r="T2190" s="2" t="s">
        <v>112</v>
      </c>
      <c r="U2190" s="2" t="s">
        <v>38</v>
      </c>
      <c r="V2190" s="2" t="s">
        <v>39</v>
      </c>
      <c r="W2190" s="2" t="s">
        <v>7730</v>
      </c>
      <c r="X2190" s="2" t="s">
        <v>165</v>
      </c>
      <c r="Y2190" s="2" t="s">
        <v>166</v>
      </c>
    </row>
    <row r="2191">
      <c r="A2191" s="1" t="b">
        <v>0</v>
      </c>
      <c r="B2191" s="1" t="s">
        <v>25</v>
      </c>
      <c r="C2191" s="1"/>
      <c r="D2191" s="1" t="s">
        <v>26</v>
      </c>
      <c r="E2191" s="1"/>
      <c r="F2191" s="1" t="b">
        <v>1</v>
      </c>
      <c r="G2191" s="2" t="s">
        <v>27</v>
      </c>
      <c r="H2191" s="3"/>
      <c r="I2191" s="4" t="s">
        <v>7731</v>
      </c>
      <c r="J2191" s="2" t="s">
        <v>7732</v>
      </c>
      <c r="K2191" s="5">
        <v>1.0</v>
      </c>
      <c r="L2191" s="2" t="s">
        <v>65</v>
      </c>
      <c r="M2191" s="6" t="b">
        <v>1</v>
      </c>
      <c r="N2191" s="2" t="s">
        <v>162</v>
      </c>
      <c r="O2191" s="2" t="s">
        <v>67</v>
      </c>
      <c r="P2191" s="2" t="s">
        <v>68</v>
      </c>
      <c r="Q2191" s="2" t="s">
        <v>69</v>
      </c>
      <c r="R2191" s="2" t="s">
        <v>35</v>
      </c>
      <c r="S2191" s="2" t="s">
        <v>7733</v>
      </c>
      <c r="T2191" s="2" t="s">
        <v>112</v>
      </c>
      <c r="U2191" s="2" t="s">
        <v>38</v>
      </c>
      <c r="V2191" s="2" t="s">
        <v>39</v>
      </c>
      <c r="W2191" s="2" t="s">
        <v>7734</v>
      </c>
      <c r="X2191" s="2" t="s">
        <v>165</v>
      </c>
      <c r="Y2191" s="2" t="s">
        <v>166</v>
      </c>
    </row>
    <row r="2192">
      <c r="A2192" s="1" t="b">
        <v>0</v>
      </c>
      <c r="B2192" s="1" t="s">
        <v>25</v>
      </c>
      <c r="C2192" s="1"/>
      <c r="D2192" s="1" t="s">
        <v>26</v>
      </c>
      <c r="E2192" s="1"/>
      <c r="F2192" s="1" t="b">
        <v>1</v>
      </c>
      <c r="G2192" s="2" t="s">
        <v>27</v>
      </c>
      <c r="H2192" s="3"/>
      <c r="I2192" s="4" t="s">
        <v>7735</v>
      </c>
      <c r="J2192" s="2" t="s">
        <v>7736</v>
      </c>
      <c r="K2192" s="5">
        <v>1.0</v>
      </c>
      <c r="L2192" s="2" t="s">
        <v>65</v>
      </c>
      <c r="M2192" s="6" t="b">
        <v>1</v>
      </c>
      <c r="N2192" s="2" t="s">
        <v>66</v>
      </c>
      <c r="O2192" s="2" t="s">
        <v>67</v>
      </c>
      <c r="P2192" s="2" t="s">
        <v>68</v>
      </c>
      <c r="Q2192" s="2" t="s">
        <v>69</v>
      </c>
      <c r="R2192" s="2" t="s">
        <v>35</v>
      </c>
      <c r="S2192" s="2" t="s">
        <v>7737</v>
      </c>
      <c r="T2192" s="2" t="s">
        <v>37</v>
      </c>
      <c r="U2192" s="2" t="s">
        <v>38</v>
      </c>
      <c r="V2192" s="2" t="s">
        <v>39</v>
      </c>
      <c r="W2192" s="2" t="s">
        <v>7738</v>
      </c>
      <c r="X2192" s="2" t="s">
        <v>72</v>
      </c>
      <c r="Y2192" s="2" t="s">
        <v>73</v>
      </c>
    </row>
    <row r="2193">
      <c r="A2193" s="1" t="b">
        <v>0</v>
      </c>
      <c r="B2193" s="1" t="s">
        <v>25</v>
      </c>
      <c r="C2193" s="1"/>
      <c r="D2193" s="1" t="s">
        <v>141</v>
      </c>
      <c r="E2193" s="1"/>
      <c r="F2193" s="1"/>
      <c r="G2193" s="2" t="s">
        <v>27</v>
      </c>
      <c r="H2193" s="3"/>
      <c r="I2193" s="4" t="s">
        <v>7739</v>
      </c>
      <c r="J2193" s="2" t="s">
        <v>7740</v>
      </c>
      <c r="K2193" s="5">
        <v>1.0</v>
      </c>
      <c r="L2193" s="2" t="s">
        <v>30</v>
      </c>
      <c r="M2193" s="6" t="b">
        <v>1</v>
      </c>
      <c r="N2193" s="2" t="s">
        <v>3774</v>
      </c>
      <c r="O2193" s="2" t="s">
        <v>32</v>
      </c>
      <c r="P2193" s="2" t="s">
        <v>33</v>
      </c>
      <c r="Q2193" s="2" t="s">
        <v>34</v>
      </c>
      <c r="R2193" s="2" t="s">
        <v>35</v>
      </c>
      <c r="S2193" s="2" t="s">
        <v>7741</v>
      </c>
      <c r="T2193" s="2" t="s">
        <v>37</v>
      </c>
      <c r="U2193" s="2" t="s">
        <v>38</v>
      </c>
      <c r="V2193" s="2" t="s">
        <v>146</v>
      </c>
      <c r="W2193" s="2" t="s">
        <v>7742</v>
      </c>
      <c r="X2193" s="2" t="s">
        <v>3777</v>
      </c>
      <c r="Y2193" s="2" t="s">
        <v>42</v>
      </c>
    </row>
    <row r="2194">
      <c r="A2194" s="1" t="b">
        <v>0</v>
      </c>
      <c r="B2194" s="1" t="s">
        <v>25</v>
      </c>
      <c r="C2194" s="1"/>
      <c r="D2194" s="1" t="s">
        <v>141</v>
      </c>
      <c r="E2194" s="1"/>
      <c r="F2194" s="1"/>
      <c r="G2194" s="2" t="s">
        <v>27</v>
      </c>
      <c r="H2194" s="3"/>
      <c r="I2194" s="4" t="s">
        <v>7743</v>
      </c>
      <c r="J2194" s="2" t="s">
        <v>7744</v>
      </c>
      <c r="K2194" s="5">
        <v>1.0</v>
      </c>
      <c r="L2194" s="2" t="s">
        <v>30</v>
      </c>
      <c r="M2194" s="6" t="b">
        <v>1</v>
      </c>
      <c r="N2194" s="2" t="s">
        <v>3774</v>
      </c>
      <c r="O2194" s="2" t="s">
        <v>32</v>
      </c>
      <c r="P2194" s="2" t="s">
        <v>33</v>
      </c>
      <c r="Q2194" s="2" t="s">
        <v>34</v>
      </c>
      <c r="R2194" s="2" t="s">
        <v>35</v>
      </c>
      <c r="S2194" s="2" t="s">
        <v>7745</v>
      </c>
      <c r="T2194" s="2" t="s">
        <v>37</v>
      </c>
      <c r="U2194" s="2" t="s">
        <v>38</v>
      </c>
      <c r="V2194" s="2" t="s">
        <v>146</v>
      </c>
      <c r="W2194" s="2" t="s">
        <v>7746</v>
      </c>
      <c r="X2194" s="2" t="s">
        <v>3777</v>
      </c>
      <c r="Y2194" s="2" t="s">
        <v>42</v>
      </c>
    </row>
    <row r="2195">
      <c r="A2195" s="1" t="b">
        <v>0</v>
      </c>
      <c r="B2195" s="1" t="s">
        <v>25</v>
      </c>
      <c r="C2195" s="1"/>
      <c r="D2195" s="1" t="s">
        <v>26</v>
      </c>
      <c r="E2195" s="1"/>
      <c r="F2195" s="1"/>
      <c r="G2195" s="2" t="s">
        <v>27</v>
      </c>
      <c r="H2195" s="3"/>
      <c r="I2195" s="4" t="s">
        <v>7747</v>
      </c>
      <c r="J2195" s="2" t="s">
        <v>7748</v>
      </c>
      <c r="K2195" s="5">
        <v>1.0</v>
      </c>
      <c r="L2195" s="2" t="s">
        <v>65</v>
      </c>
      <c r="M2195" s="6" t="b">
        <v>1</v>
      </c>
      <c r="N2195" s="2" t="s">
        <v>283</v>
      </c>
      <c r="O2195" s="2" t="s">
        <v>67</v>
      </c>
      <c r="P2195" s="2" t="s">
        <v>68</v>
      </c>
      <c r="Q2195" s="2" t="s">
        <v>69</v>
      </c>
      <c r="R2195" s="2" t="s">
        <v>35</v>
      </c>
      <c r="S2195" s="2" t="s">
        <v>7749</v>
      </c>
      <c r="T2195" s="2" t="s">
        <v>285</v>
      </c>
      <c r="U2195" s="2" t="s">
        <v>38</v>
      </c>
      <c r="V2195" s="2" t="s">
        <v>39</v>
      </c>
      <c r="W2195" s="2" t="s">
        <v>7750</v>
      </c>
      <c r="X2195" s="2" t="s">
        <v>283</v>
      </c>
      <c r="Y2195" s="2" t="s">
        <v>287</v>
      </c>
    </row>
    <row r="2196">
      <c r="A2196" s="1" t="b">
        <v>0</v>
      </c>
      <c r="B2196" s="1"/>
      <c r="C2196" s="1"/>
      <c r="D2196" s="1"/>
      <c r="E2196" s="1"/>
      <c r="F2196" s="1"/>
      <c r="G2196" s="2" t="s">
        <v>27</v>
      </c>
      <c r="H2196" s="3"/>
      <c r="I2196" s="4" t="s">
        <v>7751</v>
      </c>
      <c r="J2196" s="2" t="s">
        <v>7752</v>
      </c>
      <c r="K2196" s="5">
        <v>1.0</v>
      </c>
      <c r="L2196" s="2" t="s">
        <v>84</v>
      </c>
      <c r="M2196" s="6" t="b">
        <v>1</v>
      </c>
      <c r="N2196" s="2" t="s">
        <v>2981</v>
      </c>
      <c r="O2196" s="2" t="s">
        <v>67</v>
      </c>
      <c r="P2196" s="2" t="s">
        <v>68</v>
      </c>
      <c r="Q2196" s="2" t="s">
        <v>86</v>
      </c>
      <c r="R2196" s="2" t="s">
        <v>35</v>
      </c>
      <c r="S2196" s="2" t="s">
        <v>7753</v>
      </c>
      <c r="T2196" s="2" t="s">
        <v>112</v>
      </c>
      <c r="U2196" s="2" t="s">
        <v>38</v>
      </c>
      <c r="V2196" s="2" t="s">
        <v>78</v>
      </c>
      <c r="W2196" s="2" t="s">
        <v>7754</v>
      </c>
      <c r="X2196" s="2" t="s">
        <v>2984</v>
      </c>
      <c r="Y2196" s="2" t="s">
        <v>2985</v>
      </c>
    </row>
    <row r="2197">
      <c r="A2197" s="1" t="b">
        <v>0</v>
      </c>
      <c r="B2197" s="1"/>
      <c r="C2197" s="1"/>
      <c r="D2197" s="1"/>
      <c r="E2197" s="1"/>
      <c r="F2197" s="1"/>
      <c r="G2197" s="2" t="s">
        <v>27</v>
      </c>
      <c r="H2197" s="3"/>
      <c r="I2197" s="4" t="s">
        <v>7755</v>
      </c>
      <c r="J2197" s="2" t="s">
        <v>7756</v>
      </c>
      <c r="K2197" s="5">
        <v>1.0</v>
      </c>
      <c r="L2197" s="2" t="s">
        <v>84</v>
      </c>
      <c r="M2197" s="6" t="b">
        <v>1</v>
      </c>
      <c r="N2197" s="2" t="s">
        <v>2981</v>
      </c>
      <c r="O2197" s="2" t="s">
        <v>67</v>
      </c>
      <c r="P2197" s="2" t="s">
        <v>68</v>
      </c>
      <c r="Q2197" s="2" t="s">
        <v>86</v>
      </c>
      <c r="R2197" s="2" t="s">
        <v>35</v>
      </c>
      <c r="S2197" s="2" t="s">
        <v>7757</v>
      </c>
      <c r="T2197" s="2" t="s">
        <v>112</v>
      </c>
      <c r="U2197" s="2" t="s">
        <v>38</v>
      </c>
      <c r="V2197" s="2" t="s">
        <v>78</v>
      </c>
      <c r="W2197" s="2" t="s">
        <v>7758</v>
      </c>
      <c r="X2197" s="2" t="s">
        <v>2984</v>
      </c>
      <c r="Y2197" s="2" t="s">
        <v>2985</v>
      </c>
    </row>
    <row r="2198">
      <c r="A2198" s="1" t="b">
        <v>0</v>
      </c>
      <c r="B2198" s="1" t="s">
        <v>25</v>
      </c>
      <c r="C2198" s="1"/>
      <c r="D2198" s="1" t="s">
        <v>141</v>
      </c>
      <c r="E2198" s="1"/>
      <c r="F2198" s="1" t="b">
        <v>1</v>
      </c>
      <c r="G2198" s="2" t="s">
        <v>27</v>
      </c>
      <c r="H2198" s="3"/>
      <c r="I2198" s="4" t="s">
        <v>7759</v>
      </c>
      <c r="J2198" s="2" t="s">
        <v>7760</v>
      </c>
      <c r="K2198" s="5">
        <v>1.0</v>
      </c>
      <c r="L2198" s="2" t="s">
        <v>65</v>
      </c>
      <c r="M2198" s="6" t="b">
        <v>1</v>
      </c>
      <c r="N2198" s="2" t="s">
        <v>233</v>
      </c>
      <c r="O2198" s="2" t="s">
        <v>67</v>
      </c>
      <c r="P2198" s="2" t="s">
        <v>68</v>
      </c>
      <c r="Q2198" s="2" t="s">
        <v>69</v>
      </c>
      <c r="R2198" s="2" t="s">
        <v>2178</v>
      </c>
      <c r="S2198" s="2" t="s">
        <v>7761</v>
      </c>
      <c r="T2198" s="2" t="s">
        <v>112</v>
      </c>
      <c r="U2198" s="2" t="s">
        <v>38</v>
      </c>
      <c r="V2198" s="2" t="s">
        <v>146</v>
      </c>
      <c r="W2198" s="2" t="s">
        <v>7762</v>
      </c>
      <c r="X2198" s="2" t="s">
        <v>237</v>
      </c>
      <c r="Y2198" s="2" t="s">
        <v>73</v>
      </c>
    </row>
    <row r="2199">
      <c r="A2199" s="1" t="b">
        <v>0</v>
      </c>
      <c r="B2199" s="1"/>
      <c r="C2199" s="1"/>
      <c r="D2199" s="1"/>
      <c r="E2199" s="1"/>
      <c r="F2199" s="1" t="b">
        <v>1</v>
      </c>
      <c r="G2199" s="2" t="s">
        <v>27</v>
      </c>
      <c r="H2199" s="3"/>
      <c r="I2199" s="4" t="s">
        <v>7763</v>
      </c>
      <c r="J2199" s="2" t="s">
        <v>7764</v>
      </c>
      <c r="K2199" s="5">
        <v>1.0</v>
      </c>
      <c r="L2199" s="2" t="s">
        <v>84</v>
      </c>
      <c r="M2199" s="6" t="b">
        <v>1</v>
      </c>
      <c r="N2199" s="2" t="s">
        <v>6971</v>
      </c>
      <c r="O2199" s="2" t="s">
        <v>67</v>
      </c>
      <c r="P2199" s="2" t="s">
        <v>68</v>
      </c>
      <c r="Q2199" s="2" t="s">
        <v>86</v>
      </c>
      <c r="R2199" s="2" t="s">
        <v>2200</v>
      </c>
      <c r="S2199" s="2" t="s">
        <v>7765</v>
      </c>
      <c r="T2199" s="7"/>
      <c r="U2199" s="2" t="s">
        <v>38</v>
      </c>
      <c r="V2199" s="2" t="s">
        <v>78</v>
      </c>
      <c r="W2199" s="2" t="s">
        <v>7766</v>
      </c>
      <c r="X2199" s="2" t="s">
        <v>6974</v>
      </c>
      <c r="Y2199" s="2" t="s">
        <v>90</v>
      </c>
    </row>
    <row r="2200">
      <c r="A2200" s="1" t="b">
        <v>0</v>
      </c>
      <c r="B2200" s="1" t="s">
        <v>25</v>
      </c>
      <c r="C2200" s="1"/>
      <c r="D2200" s="1" t="s">
        <v>141</v>
      </c>
      <c r="E2200" s="1"/>
      <c r="F2200" s="1" t="b">
        <v>1</v>
      </c>
      <c r="G2200" s="2" t="s">
        <v>27</v>
      </c>
      <c r="H2200" s="3"/>
      <c r="I2200" s="4" t="s">
        <v>7767</v>
      </c>
      <c r="J2200" s="2" t="s">
        <v>7768</v>
      </c>
      <c r="K2200" s="5">
        <v>1.0</v>
      </c>
      <c r="L2200" s="2" t="s">
        <v>30</v>
      </c>
      <c r="M2200" s="6" t="b">
        <v>1</v>
      </c>
      <c r="N2200" s="2" t="s">
        <v>144</v>
      </c>
      <c r="O2200" s="2" t="s">
        <v>67</v>
      </c>
      <c r="P2200" s="2" t="s">
        <v>68</v>
      </c>
      <c r="Q2200" s="2" t="s">
        <v>34</v>
      </c>
      <c r="R2200" s="2" t="s">
        <v>35</v>
      </c>
      <c r="S2200" s="2" t="s">
        <v>7769</v>
      </c>
      <c r="T2200" s="2" t="s">
        <v>37</v>
      </c>
      <c r="U2200" s="2" t="s">
        <v>38</v>
      </c>
      <c r="V2200" s="2" t="s">
        <v>146</v>
      </c>
      <c r="W2200" s="2" t="s">
        <v>7770</v>
      </c>
      <c r="X2200" s="2" t="s">
        <v>148</v>
      </c>
      <c r="Y2200" s="2" t="s">
        <v>81</v>
      </c>
    </row>
    <row r="2201">
      <c r="A2201" s="1" t="b">
        <v>0</v>
      </c>
      <c r="B2201" s="1"/>
      <c r="C2201" s="1"/>
      <c r="D2201" s="1"/>
      <c r="E2201" s="1"/>
      <c r="F2201" s="1" t="b">
        <v>1</v>
      </c>
      <c r="G2201" s="2" t="s">
        <v>27</v>
      </c>
      <c r="H2201" s="3"/>
      <c r="I2201" s="4" t="s">
        <v>7771</v>
      </c>
      <c r="J2201" s="2" t="s">
        <v>7772</v>
      </c>
      <c r="K2201" s="5">
        <v>1.0</v>
      </c>
      <c r="L2201" s="2" t="s">
        <v>84</v>
      </c>
      <c r="M2201" s="6" t="b">
        <v>1</v>
      </c>
      <c r="N2201" s="2" t="s">
        <v>6971</v>
      </c>
      <c r="O2201" s="2" t="s">
        <v>67</v>
      </c>
      <c r="P2201" s="2" t="s">
        <v>68</v>
      </c>
      <c r="Q2201" s="2" t="s">
        <v>86</v>
      </c>
      <c r="R2201" s="2" t="s">
        <v>110</v>
      </c>
      <c r="S2201" s="2" t="s">
        <v>7773</v>
      </c>
      <c r="T2201" s="7"/>
      <c r="U2201" s="2" t="s">
        <v>38</v>
      </c>
      <c r="V2201" s="2" t="s">
        <v>78</v>
      </c>
      <c r="W2201" s="2" t="s">
        <v>7770</v>
      </c>
      <c r="X2201" s="2" t="s">
        <v>6974</v>
      </c>
      <c r="Y2201" s="2" t="s">
        <v>90</v>
      </c>
    </row>
    <row r="2202">
      <c r="A2202" s="1" t="b">
        <v>0</v>
      </c>
      <c r="B2202" s="1" t="s">
        <v>25</v>
      </c>
      <c r="C2202" s="1"/>
      <c r="D2202" s="1" t="s">
        <v>141</v>
      </c>
      <c r="E2202" s="1"/>
      <c r="F2202" s="1" t="b">
        <v>1</v>
      </c>
      <c r="G2202" s="2" t="s">
        <v>27</v>
      </c>
      <c r="H2202" s="3"/>
      <c r="I2202" s="4" t="s">
        <v>7774</v>
      </c>
      <c r="J2202" s="2" t="s">
        <v>7775</v>
      </c>
      <c r="K2202" s="5">
        <v>1.0</v>
      </c>
      <c r="L2202" s="2" t="s">
        <v>30</v>
      </c>
      <c r="M2202" s="6" t="b">
        <v>1</v>
      </c>
      <c r="N2202" s="2" t="s">
        <v>144</v>
      </c>
      <c r="O2202" s="2" t="s">
        <v>67</v>
      </c>
      <c r="P2202" s="2" t="s">
        <v>68</v>
      </c>
      <c r="Q2202" s="2" t="s">
        <v>34</v>
      </c>
      <c r="R2202" s="2" t="s">
        <v>35</v>
      </c>
      <c r="S2202" s="2" t="s">
        <v>7776</v>
      </c>
      <c r="T2202" s="2" t="s">
        <v>37</v>
      </c>
      <c r="U2202" s="2" t="s">
        <v>38</v>
      </c>
      <c r="V2202" s="2" t="s">
        <v>146</v>
      </c>
      <c r="W2202" s="2" t="s">
        <v>7777</v>
      </c>
      <c r="X2202" s="2" t="s">
        <v>148</v>
      </c>
      <c r="Y2202" s="2" t="s">
        <v>81</v>
      </c>
    </row>
    <row r="2203">
      <c r="A2203" s="1" t="b">
        <v>0</v>
      </c>
      <c r="B2203" s="1"/>
      <c r="C2203" s="1" t="s">
        <v>243</v>
      </c>
      <c r="D2203" s="1"/>
      <c r="E2203" s="1" t="s">
        <v>367</v>
      </c>
      <c r="F2203" s="1"/>
      <c r="G2203" s="2" t="s">
        <v>27</v>
      </c>
      <c r="H2203" s="5">
        <v>3.0</v>
      </c>
      <c r="I2203" s="4" t="s">
        <v>7778</v>
      </c>
      <c r="J2203" s="2" t="s">
        <v>7779</v>
      </c>
      <c r="K2203" s="5">
        <v>1.0</v>
      </c>
      <c r="L2203" s="2" t="s">
        <v>30</v>
      </c>
      <c r="M2203" s="6" t="b">
        <v>1</v>
      </c>
      <c r="N2203" s="2" t="s">
        <v>370</v>
      </c>
      <c r="O2203" s="2" t="s">
        <v>108</v>
      </c>
      <c r="P2203" s="2" t="s">
        <v>109</v>
      </c>
      <c r="Q2203" s="2" t="s">
        <v>34</v>
      </c>
      <c r="R2203" s="2" t="s">
        <v>35</v>
      </c>
      <c r="S2203" s="5">
        <v>193651.0</v>
      </c>
      <c r="T2203" s="2" t="s">
        <v>3851</v>
      </c>
      <c r="U2203" s="2" t="s">
        <v>253</v>
      </c>
      <c r="V2203" s="2" t="s">
        <v>372</v>
      </c>
      <c r="W2203" s="2" t="s">
        <v>7780</v>
      </c>
      <c r="X2203" s="2" t="s">
        <v>374</v>
      </c>
      <c r="Y2203" s="2" t="s">
        <v>375</v>
      </c>
    </row>
    <row r="2204">
      <c r="A2204" s="1" t="b">
        <v>0</v>
      </c>
      <c r="B2204" s="1" t="s">
        <v>25</v>
      </c>
      <c r="C2204" s="1"/>
      <c r="D2204" s="1" t="s">
        <v>26</v>
      </c>
      <c r="E2204" s="1" t="s">
        <v>43</v>
      </c>
      <c r="F2204" s="1"/>
      <c r="G2204" s="2" t="s">
        <v>27</v>
      </c>
      <c r="H2204" s="3"/>
      <c r="I2204" s="4" t="s">
        <v>7781</v>
      </c>
      <c r="J2204" s="2" t="s">
        <v>7782</v>
      </c>
      <c r="K2204" s="5">
        <v>1.0</v>
      </c>
      <c r="L2204" s="2" t="s">
        <v>46</v>
      </c>
      <c r="M2204" s="6" t="b">
        <v>1</v>
      </c>
      <c r="N2204" s="2" t="s">
        <v>97</v>
      </c>
      <c r="O2204" s="2" t="s">
        <v>48</v>
      </c>
      <c r="P2204" s="2" t="s">
        <v>49</v>
      </c>
      <c r="Q2204" s="2" t="s">
        <v>50</v>
      </c>
      <c r="R2204" s="2" t="s">
        <v>35</v>
      </c>
      <c r="S2204" s="2" t="s">
        <v>7783</v>
      </c>
      <c r="T2204" s="2" t="s">
        <v>382</v>
      </c>
      <c r="U2204" s="2" t="s">
        <v>38</v>
      </c>
      <c r="V2204" s="2" t="s">
        <v>100</v>
      </c>
      <c r="W2204" s="2" t="s">
        <v>7780</v>
      </c>
      <c r="X2204" s="2" t="s">
        <v>102</v>
      </c>
      <c r="Y2204" s="2" t="s">
        <v>103</v>
      </c>
    </row>
    <row r="2205">
      <c r="A2205" s="1" t="b">
        <v>0</v>
      </c>
      <c r="B2205" s="1" t="s">
        <v>104</v>
      </c>
      <c r="C2205" s="1"/>
      <c r="D2205" s="1"/>
      <c r="E2205" s="1" t="s">
        <v>43</v>
      </c>
      <c r="F2205" s="1"/>
      <c r="G2205" s="2" t="s">
        <v>27</v>
      </c>
      <c r="H2205" s="3"/>
      <c r="I2205" s="4" t="s">
        <v>7784</v>
      </c>
      <c r="J2205" s="2" t="s">
        <v>7785</v>
      </c>
      <c r="K2205" s="5">
        <v>1.0</v>
      </c>
      <c r="L2205" s="2" t="s">
        <v>30</v>
      </c>
      <c r="M2205" s="6" t="b">
        <v>1</v>
      </c>
      <c r="N2205" s="2" t="s">
        <v>7786</v>
      </c>
      <c r="O2205" s="2" t="s">
        <v>108</v>
      </c>
      <c r="P2205" s="2" t="s">
        <v>109</v>
      </c>
      <c r="Q2205" s="2" t="s">
        <v>34</v>
      </c>
      <c r="R2205" s="2" t="s">
        <v>35</v>
      </c>
      <c r="S2205" s="2" t="s">
        <v>7787</v>
      </c>
      <c r="T2205" s="2" t="s">
        <v>112</v>
      </c>
      <c r="U2205" s="2" t="s">
        <v>113</v>
      </c>
      <c r="V2205" s="2" t="s">
        <v>43</v>
      </c>
      <c r="W2205" s="2" t="s">
        <v>7780</v>
      </c>
      <c r="X2205" s="2" t="s">
        <v>7787</v>
      </c>
      <c r="Y2205" s="2" t="s">
        <v>114</v>
      </c>
    </row>
    <row r="2206">
      <c r="A2206" s="1" t="b">
        <v>0</v>
      </c>
      <c r="B2206" s="1" t="s">
        <v>104</v>
      </c>
      <c r="C2206" s="1"/>
      <c r="D2206" s="1"/>
      <c r="E2206" s="1" t="s">
        <v>43</v>
      </c>
      <c r="F2206" s="1"/>
      <c r="G2206" s="2" t="s">
        <v>27</v>
      </c>
      <c r="H2206" s="3"/>
      <c r="I2206" s="4" t="s">
        <v>7788</v>
      </c>
      <c r="J2206" s="2" t="s">
        <v>7789</v>
      </c>
      <c r="K2206" s="5">
        <v>1.0</v>
      </c>
      <c r="L2206" s="2" t="s">
        <v>30</v>
      </c>
      <c r="M2206" s="6" t="b">
        <v>1</v>
      </c>
      <c r="N2206" s="2" t="s">
        <v>7790</v>
      </c>
      <c r="O2206" s="2" t="s">
        <v>108</v>
      </c>
      <c r="P2206" s="2" t="s">
        <v>109</v>
      </c>
      <c r="Q2206" s="2" t="s">
        <v>34</v>
      </c>
      <c r="R2206" s="2" t="s">
        <v>35</v>
      </c>
      <c r="S2206" s="2" t="s">
        <v>7791</v>
      </c>
      <c r="T2206" s="2" t="s">
        <v>112</v>
      </c>
      <c r="U2206" s="2" t="s">
        <v>113</v>
      </c>
      <c r="V2206" s="2" t="s">
        <v>43</v>
      </c>
      <c r="W2206" s="2" t="s">
        <v>7780</v>
      </c>
      <c r="X2206" s="2" t="s">
        <v>7791</v>
      </c>
      <c r="Y2206" s="2" t="s">
        <v>114</v>
      </c>
    </row>
    <row r="2207">
      <c r="A2207" s="1" t="b">
        <v>0</v>
      </c>
      <c r="B2207" s="1" t="s">
        <v>104</v>
      </c>
      <c r="C2207" s="1"/>
      <c r="D2207" s="1"/>
      <c r="E2207" s="1" t="s">
        <v>43</v>
      </c>
      <c r="F2207" s="1"/>
      <c r="G2207" s="2" t="s">
        <v>27</v>
      </c>
      <c r="H2207" s="3"/>
      <c r="I2207" s="4" t="s">
        <v>7792</v>
      </c>
      <c r="J2207" s="2" t="s">
        <v>7793</v>
      </c>
      <c r="K2207" s="5">
        <v>1.0</v>
      </c>
      <c r="L2207" s="2" t="s">
        <v>30</v>
      </c>
      <c r="M2207" s="6" t="b">
        <v>1</v>
      </c>
      <c r="N2207" s="2" t="s">
        <v>7794</v>
      </c>
      <c r="O2207" s="2" t="s">
        <v>108</v>
      </c>
      <c r="P2207" s="2" t="s">
        <v>109</v>
      </c>
      <c r="Q2207" s="2" t="s">
        <v>34</v>
      </c>
      <c r="R2207" s="2" t="s">
        <v>35</v>
      </c>
      <c r="S2207" s="2" t="s">
        <v>7795</v>
      </c>
      <c r="T2207" s="2" t="s">
        <v>112</v>
      </c>
      <c r="U2207" s="2" t="s">
        <v>113</v>
      </c>
      <c r="V2207" s="2" t="s">
        <v>43</v>
      </c>
      <c r="W2207" s="2" t="s">
        <v>7780</v>
      </c>
      <c r="X2207" s="2" t="s">
        <v>7795</v>
      </c>
      <c r="Y2207" s="2" t="s">
        <v>114</v>
      </c>
    </row>
    <row r="2208">
      <c r="A2208" s="1" t="b">
        <v>0</v>
      </c>
      <c r="B2208" s="1" t="s">
        <v>25</v>
      </c>
      <c r="C2208" s="1"/>
      <c r="D2208" s="1" t="s">
        <v>26</v>
      </c>
      <c r="E2208" s="1" t="s">
        <v>43</v>
      </c>
      <c r="F2208" s="1"/>
      <c r="G2208" s="2" t="s">
        <v>27</v>
      </c>
      <c r="H2208" s="3"/>
      <c r="I2208" s="4" t="s">
        <v>7796</v>
      </c>
      <c r="J2208" s="2" t="s">
        <v>7797</v>
      </c>
      <c r="K2208" s="5">
        <v>1.0</v>
      </c>
      <c r="L2208" s="2" t="s">
        <v>46</v>
      </c>
      <c r="M2208" s="6" t="b">
        <v>1</v>
      </c>
      <c r="N2208" s="2" t="s">
        <v>127</v>
      </c>
      <c r="O2208" s="2" t="s">
        <v>48</v>
      </c>
      <c r="P2208" s="2" t="s">
        <v>49</v>
      </c>
      <c r="Q2208" s="2" t="s">
        <v>50</v>
      </c>
      <c r="R2208" s="2" t="s">
        <v>35</v>
      </c>
      <c r="S2208" s="2" t="s">
        <v>7798</v>
      </c>
      <c r="T2208" s="2" t="s">
        <v>136</v>
      </c>
      <c r="U2208" s="2" t="s">
        <v>38</v>
      </c>
      <c r="V2208" s="2" t="s">
        <v>100</v>
      </c>
      <c r="W2208" s="2" t="s">
        <v>7799</v>
      </c>
      <c r="X2208" s="2" t="s">
        <v>131</v>
      </c>
      <c r="Y2208" s="2" t="s">
        <v>132</v>
      </c>
    </row>
    <row r="2209">
      <c r="A2209" s="1" t="b">
        <v>0</v>
      </c>
      <c r="B2209" s="1" t="s">
        <v>25</v>
      </c>
      <c r="C2209" s="1"/>
      <c r="D2209" s="1" t="s">
        <v>26</v>
      </c>
      <c r="E2209" s="1" t="s">
        <v>43</v>
      </c>
      <c r="F2209" s="1"/>
      <c r="G2209" s="2" t="s">
        <v>27</v>
      </c>
      <c r="H2209" s="3"/>
      <c r="I2209" s="4" t="s">
        <v>7800</v>
      </c>
      <c r="J2209" s="2" t="s">
        <v>7801</v>
      </c>
      <c r="K2209" s="5">
        <v>1.0</v>
      </c>
      <c r="L2209" s="2" t="s">
        <v>46</v>
      </c>
      <c r="M2209" s="6" t="b">
        <v>1</v>
      </c>
      <c r="N2209" s="2" t="s">
        <v>127</v>
      </c>
      <c r="O2209" s="2" t="s">
        <v>48</v>
      </c>
      <c r="P2209" s="2" t="s">
        <v>49</v>
      </c>
      <c r="Q2209" s="2" t="s">
        <v>50</v>
      </c>
      <c r="R2209" s="2" t="s">
        <v>35</v>
      </c>
      <c r="S2209" s="2" t="s">
        <v>7802</v>
      </c>
      <c r="T2209" s="2" t="s">
        <v>7803</v>
      </c>
      <c r="U2209" s="2" t="s">
        <v>38</v>
      </c>
      <c r="V2209" s="2" t="s">
        <v>100</v>
      </c>
      <c r="W2209" s="2" t="s">
        <v>7799</v>
      </c>
      <c r="X2209" s="2" t="s">
        <v>131</v>
      </c>
      <c r="Y2209" s="2" t="s">
        <v>132</v>
      </c>
    </row>
    <row r="2210">
      <c r="A2210" s="1" t="b">
        <v>0</v>
      </c>
      <c r="B2210" s="1" t="s">
        <v>25</v>
      </c>
      <c r="C2210" s="1"/>
      <c r="D2210" s="1" t="s">
        <v>26</v>
      </c>
      <c r="E2210" s="1" t="s">
        <v>43</v>
      </c>
      <c r="F2210" s="1"/>
      <c r="G2210" s="2" t="s">
        <v>27</v>
      </c>
      <c r="H2210" s="3"/>
      <c r="I2210" s="4" t="s">
        <v>7804</v>
      </c>
      <c r="J2210" s="2" t="s">
        <v>7805</v>
      </c>
      <c r="K2210" s="5">
        <v>1.0</v>
      </c>
      <c r="L2210" s="2" t="s">
        <v>46</v>
      </c>
      <c r="M2210" s="6" t="b">
        <v>1</v>
      </c>
      <c r="N2210" s="2" t="s">
        <v>127</v>
      </c>
      <c r="O2210" s="2" t="s">
        <v>48</v>
      </c>
      <c r="P2210" s="2" t="s">
        <v>49</v>
      </c>
      <c r="Q2210" s="2" t="s">
        <v>50</v>
      </c>
      <c r="R2210" s="2" t="s">
        <v>35</v>
      </c>
      <c r="S2210" s="2" t="s">
        <v>7806</v>
      </c>
      <c r="T2210" s="2" t="s">
        <v>7807</v>
      </c>
      <c r="U2210" s="2" t="s">
        <v>38</v>
      </c>
      <c r="V2210" s="2" t="s">
        <v>100</v>
      </c>
      <c r="W2210" s="2" t="s">
        <v>7799</v>
      </c>
      <c r="X2210" s="2" t="s">
        <v>131</v>
      </c>
      <c r="Y2210" s="2" t="s">
        <v>132</v>
      </c>
    </row>
    <row r="2211">
      <c r="A2211" s="1" t="b">
        <v>0</v>
      </c>
      <c r="B2211" s="1" t="s">
        <v>25</v>
      </c>
      <c r="C2211" s="1"/>
      <c r="D2211" s="1" t="s">
        <v>26</v>
      </c>
      <c r="E2211" s="1" t="s">
        <v>43</v>
      </c>
      <c r="F2211" s="1"/>
      <c r="G2211" s="2" t="s">
        <v>27</v>
      </c>
      <c r="H2211" s="3"/>
      <c r="I2211" s="4" t="s">
        <v>7808</v>
      </c>
      <c r="J2211" s="2" t="s">
        <v>7809</v>
      </c>
      <c r="K2211" s="5">
        <v>1.0</v>
      </c>
      <c r="L2211" s="2" t="s">
        <v>46</v>
      </c>
      <c r="M2211" s="6" t="b">
        <v>1</v>
      </c>
      <c r="N2211" s="2" t="s">
        <v>127</v>
      </c>
      <c r="O2211" s="2" t="s">
        <v>48</v>
      </c>
      <c r="P2211" s="2" t="s">
        <v>49</v>
      </c>
      <c r="Q2211" s="2" t="s">
        <v>50</v>
      </c>
      <c r="R2211" s="2" t="s">
        <v>35</v>
      </c>
      <c r="S2211" s="2" t="s">
        <v>7810</v>
      </c>
      <c r="T2211" s="2" t="s">
        <v>129</v>
      </c>
      <c r="U2211" s="2" t="s">
        <v>38</v>
      </c>
      <c r="V2211" s="2" t="s">
        <v>100</v>
      </c>
      <c r="W2211" s="2" t="s">
        <v>7799</v>
      </c>
      <c r="X2211" s="2" t="s">
        <v>131</v>
      </c>
      <c r="Y2211" s="2" t="s">
        <v>132</v>
      </c>
    </row>
    <row r="2212">
      <c r="A2212" s="1" t="b">
        <v>0</v>
      </c>
      <c r="B2212" s="1" t="s">
        <v>25</v>
      </c>
      <c r="C2212" s="1"/>
      <c r="D2212" s="1" t="s">
        <v>26</v>
      </c>
      <c r="E2212" s="1" t="s">
        <v>43</v>
      </c>
      <c r="F2212" s="1"/>
      <c r="G2212" s="2" t="s">
        <v>27</v>
      </c>
      <c r="H2212" s="3"/>
      <c r="I2212" s="4" t="s">
        <v>7811</v>
      </c>
      <c r="J2212" s="2" t="s">
        <v>7812</v>
      </c>
      <c r="K2212" s="5">
        <v>1.0</v>
      </c>
      <c r="L2212" s="2" t="s">
        <v>46</v>
      </c>
      <c r="M2212" s="6" t="b">
        <v>1</v>
      </c>
      <c r="N2212" s="2" t="s">
        <v>127</v>
      </c>
      <c r="O2212" s="2" t="s">
        <v>48</v>
      </c>
      <c r="P2212" s="2" t="s">
        <v>49</v>
      </c>
      <c r="Q2212" s="2" t="s">
        <v>50</v>
      </c>
      <c r="R2212" s="2" t="s">
        <v>35</v>
      </c>
      <c r="S2212" s="2" t="s">
        <v>7813</v>
      </c>
      <c r="T2212" s="2" t="s">
        <v>129</v>
      </c>
      <c r="U2212" s="2" t="s">
        <v>38</v>
      </c>
      <c r="V2212" s="2" t="s">
        <v>100</v>
      </c>
      <c r="W2212" s="2" t="s">
        <v>7799</v>
      </c>
      <c r="X2212" s="2" t="s">
        <v>131</v>
      </c>
      <c r="Y2212" s="2" t="s">
        <v>132</v>
      </c>
    </row>
    <row r="2213">
      <c r="A2213" s="1" t="b">
        <v>0</v>
      </c>
      <c r="B2213" s="1" t="s">
        <v>25</v>
      </c>
      <c r="C2213" s="1"/>
      <c r="D2213" s="1" t="s">
        <v>26</v>
      </c>
      <c r="E2213" s="1" t="s">
        <v>43</v>
      </c>
      <c r="F2213" s="1"/>
      <c r="G2213" s="2" t="s">
        <v>27</v>
      </c>
      <c r="H2213" s="3"/>
      <c r="I2213" s="4" t="s">
        <v>7814</v>
      </c>
      <c r="J2213" s="2" t="s">
        <v>7815</v>
      </c>
      <c r="K2213" s="5">
        <v>1.0</v>
      </c>
      <c r="L2213" s="2" t="s">
        <v>46</v>
      </c>
      <c r="M2213" s="6" t="b">
        <v>1</v>
      </c>
      <c r="N2213" s="2" t="s">
        <v>127</v>
      </c>
      <c r="O2213" s="2" t="s">
        <v>48</v>
      </c>
      <c r="P2213" s="2" t="s">
        <v>49</v>
      </c>
      <c r="Q2213" s="2" t="s">
        <v>50</v>
      </c>
      <c r="R2213" s="2" t="s">
        <v>35</v>
      </c>
      <c r="S2213" s="2" t="s">
        <v>7816</v>
      </c>
      <c r="T2213" s="2" t="s">
        <v>7817</v>
      </c>
      <c r="U2213" s="2" t="s">
        <v>38</v>
      </c>
      <c r="V2213" s="2" t="s">
        <v>100</v>
      </c>
      <c r="W2213" s="2" t="s">
        <v>7799</v>
      </c>
      <c r="X2213" s="2" t="s">
        <v>131</v>
      </c>
      <c r="Y2213" s="2" t="s">
        <v>132</v>
      </c>
    </row>
    <row r="2214">
      <c r="A2214" s="1" t="b">
        <v>0</v>
      </c>
      <c r="B2214" s="1" t="s">
        <v>25</v>
      </c>
      <c r="C2214" s="1"/>
      <c r="D2214" s="1"/>
      <c r="E2214" s="1" t="s">
        <v>43</v>
      </c>
      <c r="F2214" s="1"/>
      <c r="G2214" s="2" t="s">
        <v>27</v>
      </c>
      <c r="H2214" s="3"/>
      <c r="I2214" s="4" t="s">
        <v>7818</v>
      </c>
      <c r="J2214" s="2" t="s">
        <v>7819</v>
      </c>
      <c r="K2214" s="5">
        <v>1.0</v>
      </c>
      <c r="L2214" s="2" t="s">
        <v>46</v>
      </c>
      <c r="M2214" s="6" t="b">
        <v>1</v>
      </c>
      <c r="N2214" s="2" t="s">
        <v>47</v>
      </c>
      <c r="O2214" s="2" t="s">
        <v>48</v>
      </c>
      <c r="P2214" s="2" t="s">
        <v>49</v>
      </c>
      <c r="Q2214" s="2" t="s">
        <v>50</v>
      </c>
      <c r="R2214" s="2" t="s">
        <v>35</v>
      </c>
      <c r="S2214" s="5">
        <v>6.59121957E8</v>
      </c>
      <c r="T2214" s="2" t="s">
        <v>4148</v>
      </c>
      <c r="U2214" s="2" t="s">
        <v>38</v>
      </c>
      <c r="V2214" s="2" t="s">
        <v>52</v>
      </c>
      <c r="W2214" s="2" t="s">
        <v>7799</v>
      </c>
      <c r="X2214" s="2" t="s">
        <v>54</v>
      </c>
      <c r="Y2214" s="2" t="s">
        <v>55</v>
      </c>
    </row>
    <row r="2215">
      <c r="A2215" s="1" t="b">
        <v>0</v>
      </c>
      <c r="B2215" s="1" t="s">
        <v>25</v>
      </c>
      <c r="C2215" s="1"/>
      <c r="D2215" s="1"/>
      <c r="E2215" s="1" t="s">
        <v>43</v>
      </c>
      <c r="F2215" s="1"/>
      <c r="G2215" s="2" t="s">
        <v>27</v>
      </c>
      <c r="H2215" s="3"/>
      <c r="I2215" s="4" t="s">
        <v>7820</v>
      </c>
      <c r="J2215" s="2" t="s">
        <v>7821</v>
      </c>
      <c r="K2215" s="5">
        <v>1.0</v>
      </c>
      <c r="L2215" s="2" t="s">
        <v>46</v>
      </c>
      <c r="M2215" s="6" t="b">
        <v>1</v>
      </c>
      <c r="N2215" s="2" t="s">
        <v>47</v>
      </c>
      <c r="O2215" s="2" t="s">
        <v>48</v>
      </c>
      <c r="P2215" s="2" t="s">
        <v>49</v>
      </c>
      <c r="Q2215" s="2" t="s">
        <v>50</v>
      </c>
      <c r="R2215" s="2" t="s">
        <v>35</v>
      </c>
      <c r="S2215" s="5">
        <v>6.56850195E8</v>
      </c>
      <c r="T2215" s="2" t="s">
        <v>51</v>
      </c>
      <c r="U2215" s="2" t="s">
        <v>38</v>
      </c>
      <c r="V2215" s="2" t="s">
        <v>52</v>
      </c>
      <c r="W2215" s="2" t="s">
        <v>7799</v>
      </c>
      <c r="X2215" s="2" t="s">
        <v>54</v>
      </c>
      <c r="Y2215" s="2" t="s">
        <v>55</v>
      </c>
    </row>
    <row r="2216">
      <c r="A2216" s="1" t="b">
        <v>0</v>
      </c>
      <c r="B2216" s="1" t="s">
        <v>25</v>
      </c>
      <c r="C2216" s="1"/>
      <c r="D2216" s="1"/>
      <c r="E2216" s="1" t="s">
        <v>43</v>
      </c>
      <c r="F2216" s="1"/>
      <c r="G2216" s="2" t="s">
        <v>27</v>
      </c>
      <c r="H2216" s="3"/>
      <c r="I2216" s="4" t="s">
        <v>7822</v>
      </c>
      <c r="J2216" s="2" t="s">
        <v>7823</v>
      </c>
      <c r="K2216" s="5">
        <v>1.0</v>
      </c>
      <c r="L2216" s="2" t="s">
        <v>46</v>
      </c>
      <c r="M2216" s="6" t="b">
        <v>1</v>
      </c>
      <c r="N2216" s="2" t="s">
        <v>47</v>
      </c>
      <c r="O2216" s="2" t="s">
        <v>48</v>
      </c>
      <c r="P2216" s="2" t="s">
        <v>49</v>
      </c>
      <c r="Q2216" s="2" t="s">
        <v>50</v>
      </c>
      <c r="R2216" s="2" t="s">
        <v>35</v>
      </c>
      <c r="S2216" s="5">
        <v>6.5685021E8</v>
      </c>
      <c r="T2216" s="2" t="s">
        <v>51</v>
      </c>
      <c r="U2216" s="2" t="s">
        <v>38</v>
      </c>
      <c r="V2216" s="2" t="s">
        <v>52</v>
      </c>
      <c r="W2216" s="2" t="s">
        <v>7799</v>
      </c>
      <c r="X2216" s="2" t="s">
        <v>54</v>
      </c>
      <c r="Y2216" s="2" t="s">
        <v>55</v>
      </c>
    </row>
    <row r="2217">
      <c r="A2217" s="1" t="b">
        <v>0</v>
      </c>
      <c r="B2217" s="1" t="s">
        <v>25</v>
      </c>
      <c r="C2217" s="1"/>
      <c r="D2217" s="1" t="s">
        <v>26</v>
      </c>
      <c r="E2217" s="1"/>
      <c r="F2217" s="1" t="b">
        <v>1</v>
      </c>
      <c r="G2217" s="2" t="s">
        <v>27</v>
      </c>
      <c r="H2217" s="3"/>
      <c r="I2217" s="4" t="s">
        <v>7824</v>
      </c>
      <c r="J2217" s="2" t="s">
        <v>7825</v>
      </c>
      <c r="K2217" s="5">
        <v>1.0</v>
      </c>
      <c r="L2217" s="2" t="s">
        <v>65</v>
      </c>
      <c r="M2217" s="6" t="b">
        <v>1</v>
      </c>
      <c r="N2217" s="2" t="s">
        <v>66</v>
      </c>
      <c r="O2217" s="2" t="s">
        <v>67</v>
      </c>
      <c r="P2217" s="2" t="s">
        <v>68</v>
      </c>
      <c r="Q2217" s="2" t="s">
        <v>69</v>
      </c>
      <c r="R2217" s="2" t="s">
        <v>35</v>
      </c>
      <c r="S2217" s="2" t="s">
        <v>7826</v>
      </c>
      <c r="T2217" s="2" t="s">
        <v>37</v>
      </c>
      <c r="U2217" s="2" t="s">
        <v>38</v>
      </c>
      <c r="V2217" s="2" t="s">
        <v>39</v>
      </c>
      <c r="W2217" s="2" t="s">
        <v>7827</v>
      </c>
      <c r="X2217" s="2" t="s">
        <v>72</v>
      </c>
      <c r="Y2217" s="2" t="s">
        <v>73</v>
      </c>
    </row>
    <row r="2218">
      <c r="A2218" s="1" t="b">
        <v>0</v>
      </c>
      <c r="B2218" s="1" t="s">
        <v>25</v>
      </c>
      <c r="C2218" s="1"/>
      <c r="D2218" s="1" t="s">
        <v>26</v>
      </c>
      <c r="E2218" s="1"/>
      <c r="F2218" s="1"/>
      <c r="G2218" s="2" t="s">
        <v>27</v>
      </c>
      <c r="H2218" s="3"/>
      <c r="I2218" s="4" t="s">
        <v>7828</v>
      </c>
      <c r="J2218" s="2" t="s">
        <v>7829</v>
      </c>
      <c r="K2218" s="5">
        <v>1.0</v>
      </c>
      <c r="L2218" s="2" t="s">
        <v>65</v>
      </c>
      <c r="M2218" s="6" t="b">
        <v>1</v>
      </c>
      <c r="N2218" s="2" t="s">
        <v>283</v>
      </c>
      <c r="O2218" s="2" t="s">
        <v>67</v>
      </c>
      <c r="P2218" s="2" t="s">
        <v>68</v>
      </c>
      <c r="Q2218" s="2" t="s">
        <v>69</v>
      </c>
      <c r="R2218" s="2" t="s">
        <v>35</v>
      </c>
      <c r="S2218" s="2" t="s">
        <v>7830</v>
      </c>
      <c r="T2218" s="2" t="s">
        <v>285</v>
      </c>
      <c r="U2218" s="2" t="s">
        <v>38</v>
      </c>
      <c r="V2218" s="2" t="s">
        <v>39</v>
      </c>
      <c r="W2218" s="2" t="s">
        <v>7831</v>
      </c>
      <c r="X2218" s="2" t="s">
        <v>283</v>
      </c>
      <c r="Y2218" s="2" t="s">
        <v>287</v>
      </c>
    </row>
    <row r="2219">
      <c r="A2219" s="1" t="b">
        <v>0</v>
      </c>
      <c r="B2219" s="1"/>
      <c r="C2219" s="1"/>
      <c r="D2219" s="1"/>
      <c r="E2219" s="1"/>
      <c r="F2219" s="1"/>
      <c r="G2219" s="2" t="s">
        <v>27</v>
      </c>
      <c r="H2219" s="3"/>
      <c r="I2219" s="4" t="s">
        <v>7832</v>
      </c>
      <c r="J2219" s="2" t="s">
        <v>7833</v>
      </c>
      <c r="K2219" s="5">
        <v>1.0</v>
      </c>
      <c r="L2219" s="2" t="s">
        <v>84</v>
      </c>
      <c r="M2219" s="6" t="b">
        <v>1</v>
      </c>
      <c r="N2219" s="2" t="s">
        <v>2981</v>
      </c>
      <c r="O2219" s="2" t="s">
        <v>67</v>
      </c>
      <c r="P2219" s="2" t="s">
        <v>68</v>
      </c>
      <c r="Q2219" s="2" t="s">
        <v>86</v>
      </c>
      <c r="R2219" s="2" t="s">
        <v>35</v>
      </c>
      <c r="S2219" s="2" t="s">
        <v>7834</v>
      </c>
      <c r="T2219" s="2" t="s">
        <v>112</v>
      </c>
      <c r="U2219" s="2" t="s">
        <v>38</v>
      </c>
      <c r="V2219" s="2" t="s">
        <v>78</v>
      </c>
      <c r="W2219" s="2" t="s">
        <v>7835</v>
      </c>
      <c r="X2219" s="2" t="s">
        <v>2984</v>
      </c>
      <c r="Y2219" s="2" t="s">
        <v>2985</v>
      </c>
    </row>
    <row r="2220">
      <c r="A2220" s="1" t="b">
        <v>0</v>
      </c>
      <c r="B2220" s="1"/>
      <c r="C2220" s="1" t="s">
        <v>243</v>
      </c>
      <c r="D2220" s="1"/>
      <c r="E2220" s="1" t="s">
        <v>244</v>
      </c>
      <c r="F2220" s="1"/>
      <c r="G2220" s="2" t="s">
        <v>245</v>
      </c>
      <c r="H2220" s="5">
        <v>2.0</v>
      </c>
      <c r="I2220" s="4" t="s">
        <v>7836</v>
      </c>
      <c r="J2220" s="2" t="s">
        <v>7837</v>
      </c>
      <c r="K2220" s="5">
        <v>1.0</v>
      </c>
      <c r="L2220" s="2" t="s">
        <v>248</v>
      </c>
      <c r="M2220" s="6" t="b">
        <v>1</v>
      </c>
      <c r="N2220" s="2" t="s">
        <v>3920</v>
      </c>
      <c r="O2220" s="2" t="s">
        <v>250</v>
      </c>
      <c r="P2220" s="2" t="s">
        <v>49</v>
      </c>
      <c r="Q2220" s="2" t="s">
        <v>251</v>
      </c>
      <c r="R2220" s="2" t="s">
        <v>252</v>
      </c>
      <c r="S2220" s="5">
        <v>7.20835661E8</v>
      </c>
      <c r="T2220" s="2" t="s">
        <v>3259</v>
      </c>
      <c r="U2220" s="2" t="s">
        <v>253</v>
      </c>
      <c r="V2220" s="2" t="s">
        <v>254</v>
      </c>
      <c r="W2220" s="2" t="s">
        <v>7838</v>
      </c>
      <c r="X2220" s="2" t="s">
        <v>3921</v>
      </c>
      <c r="Y2220" s="2" t="s">
        <v>3922</v>
      </c>
    </row>
    <row r="2221">
      <c r="A2221" s="1" t="b">
        <v>0</v>
      </c>
      <c r="B2221" s="1"/>
      <c r="C2221" s="1" t="s">
        <v>243</v>
      </c>
      <c r="D2221" s="1"/>
      <c r="E2221" s="1" t="s">
        <v>244</v>
      </c>
      <c r="F2221" s="1"/>
      <c r="G2221" s="2" t="s">
        <v>245</v>
      </c>
      <c r="H2221" s="5">
        <v>2.0</v>
      </c>
      <c r="I2221" s="4" t="s">
        <v>7839</v>
      </c>
      <c r="J2221" s="2" t="s">
        <v>7840</v>
      </c>
      <c r="K2221" s="5">
        <v>1.0</v>
      </c>
      <c r="L2221" s="2" t="s">
        <v>248</v>
      </c>
      <c r="M2221" s="6" t="b">
        <v>1</v>
      </c>
      <c r="N2221" s="2" t="s">
        <v>3920</v>
      </c>
      <c r="O2221" s="2" t="s">
        <v>250</v>
      </c>
      <c r="P2221" s="2" t="s">
        <v>49</v>
      </c>
      <c r="Q2221" s="2" t="s">
        <v>251</v>
      </c>
      <c r="R2221" s="2" t="s">
        <v>252</v>
      </c>
      <c r="S2221" s="5">
        <v>7.20841879E8</v>
      </c>
      <c r="T2221" s="2" t="s">
        <v>3259</v>
      </c>
      <c r="U2221" s="2" t="s">
        <v>253</v>
      </c>
      <c r="V2221" s="2" t="s">
        <v>254</v>
      </c>
      <c r="W2221" s="2" t="s">
        <v>7838</v>
      </c>
      <c r="X2221" s="2" t="s">
        <v>3921</v>
      </c>
      <c r="Y2221" s="2" t="s">
        <v>3922</v>
      </c>
    </row>
    <row r="2222">
      <c r="A2222" s="1" t="b">
        <v>0</v>
      </c>
      <c r="B2222" s="1"/>
      <c r="C2222" s="1" t="s">
        <v>243</v>
      </c>
      <c r="D2222" s="1"/>
      <c r="E2222" s="1" t="s">
        <v>244</v>
      </c>
      <c r="F2222" s="1"/>
      <c r="G2222" s="2" t="s">
        <v>245</v>
      </c>
      <c r="H2222" s="5">
        <v>2.0</v>
      </c>
      <c r="I2222" s="4" t="s">
        <v>7841</v>
      </c>
      <c r="J2222" s="2" t="s">
        <v>7842</v>
      </c>
      <c r="K2222" s="5">
        <v>1.0</v>
      </c>
      <c r="L2222" s="2" t="s">
        <v>248</v>
      </c>
      <c r="M2222" s="6" t="b">
        <v>1</v>
      </c>
      <c r="N2222" s="2" t="s">
        <v>3920</v>
      </c>
      <c r="O2222" s="2" t="s">
        <v>250</v>
      </c>
      <c r="P2222" s="2" t="s">
        <v>49</v>
      </c>
      <c r="Q2222" s="2" t="s">
        <v>251</v>
      </c>
      <c r="R2222" s="2" t="s">
        <v>252</v>
      </c>
      <c r="S2222" s="5">
        <v>7.20881002E8</v>
      </c>
      <c r="T2222" s="2" t="s">
        <v>3259</v>
      </c>
      <c r="U2222" s="2" t="s">
        <v>253</v>
      </c>
      <c r="V2222" s="2" t="s">
        <v>254</v>
      </c>
      <c r="W2222" s="2" t="s">
        <v>7838</v>
      </c>
      <c r="X2222" s="2" t="s">
        <v>3921</v>
      </c>
      <c r="Y2222" s="2" t="s">
        <v>3922</v>
      </c>
    </row>
    <row r="2223">
      <c r="A2223" s="1" t="b">
        <v>0</v>
      </c>
      <c r="B2223" s="1"/>
      <c r="C2223" s="1" t="s">
        <v>243</v>
      </c>
      <c r="D2223" s="1"/>
      <c r="E2223" s="1" t="s">
        <v>244</v>
      </c>
      <c r="F2223" s="1"/>
      <c r="G2223" s="2" t="s">
        <v>245</v>
      </c>
      <c r="H2223" s="5">
        <v>2.0</v>
      </c>
      <c r="I2223" s="4" t="s">
        <v>7843</v>
      </c>
      <c r="J2223" s="2" t="s">
        <v>7844</v>
      </c>
      <c r="K2223" s="5">
        <v>1.0</v>
      </c>
      <c r="L2223" s="2" t="s">
        <v>248</v>
      </c>
      <c r="M2223" s="6" t="b">
        <v>1</v>
      </c>
      <c r="N2223" s="2" t="s">
        <v>3920</v>
      </c>
      <c r="O2223" s="2" t="s">
        <v>250</v>
      </c>
      <c r="P2223" s="2" t="s">
        <v>49</v>
      </c>
      <c r="Q2223" s="2" t="s">
        <v>251</v>
      </c>
      <c r="R2223" s="2" t="s">
        <v>252</v>
      </c>
      <c r="S2223" s="5">
        <v>7.2088576E8</v>
      </c>
      <c r="T2223" s="2" t="s">
        <v>3259</v>
      </c>
      <c r="U2223" s="2" t="s">
        <v>253</v>
      </c>
      <c r="V2223" s="2" t="s">
        <v>254</v>
      </c>
      <c r="W2223" s="2" t="s">
        <v>7838</v>
      </c>
      <c r="X2223" s="2" t="s">
        <v>3921</v>
      </c>
      <c r="Y2223" s="2" t="s">
        <v>3922</v>
      </c>
    </row>
    <row r="2224">
      <c r="A2224" s="1" t="b">
        <v>0</v>
      </c>
      <c r="B2224" s="1"/>
      <c r="C2224" s="1" t="s">
        <v>243</v>
      </c>
      <c r="D2224" s="1"/>
      <c r="E2224" s="1" t="s">
        <v>244</v>
      </c>
      <c r="F2224" s="1"/>
      <c r="G2224" s="2" t="s">
        <v>245</v>
      </c>
      <c r="H2224" s="5">
        <v>2.0</v>
      </c>
      <c r="I2224" s="4" t="s">
        <v>7845</v>
      </c>
      <c r="J2224" s="2" t="s">
        <v>7846</v>
      </c>
      <c r="K2224" s="5">
        <v>1.0</v>
      </c>
      <c r="L2224" s="2" t="s">
        <v>248</v>
      </c>
      <c r="M2224" s="6" t="b">
        <v>1</v>
      </c>
      <c r="N2224" s="2" t="s">
        <v>3920</v>
      </c>
      <c r="O2224" s="2" t="s">
        <v>250</v>
      </c>
      <c r="P2224" s="2" t="s">
        <v>49</v>
      </c>
      <c r="Q2224" s="2" t="s">
        <v>251</v>
      </c>
      <c r="R2224" s="2" t="s">
        <v>252</v>
      </c>
      <c r="S2224" s="5">
        <v>7.21688585E8</v>
      </c>
      <c r="T2224" s="2" t="s">
        <v>3259</v>
      </c>
      <c r="U2224" s="2" t="s">
        <v>253</v>
      </c>
      <c r="V2224" s="2" t="s">
        <v>254</v>
      </c>
      <c r="W2224" s="2" t="s">
        <v>7838</v>
      </c>
      <c r="X2224" s="2" t="s">
        <v>3921</v>
      </c>
      <c r="Y2224" s="2" t="s">
        <v>3922</v>
      </c>
    </row>
    <row r="2225">
      <c r="A2225" s="1" t="b">
        <v>0</v>
      </c>
      <c r="B2225" s="1"/>
      <c r="C2225" s="1" t="s">
        <v>243</v>
      </c>
      <c r="D2225" s="1"/>
      <c r="E2225" s="1" t="s">
        <v>244</v>
      </c>
      <c r="F2225" s="1"/>
      <c r="G2225" s="2" t="s">
        <v>245</v>
      </c>
      <c r="H2225" s="5">
        <v>2.0</v>
      </c>
      <c r="I2225" s="4" t="s">
        <v>7847</v>
      </c>
      <c r="J2225" s="2" t="s">
        <v>7848</v>
      </c>
      <c r="K2225" s="5">
        <v>1.0</v>
      </c>
      <c r="L2225" s="2" t="s">
        <v>248</v>
      </c>
      <c r="M2225" s="6" t="b">
        <v>1</v>
      </c>
      <c r="N2225" s="2" t="s">
        <v>3920</v>
      </c>
      <c r="O2225" s="2" t="s">
        <v>250</v>
      </c>
      <c r="P2225" s="2" t="s">
        <v>49</v>
      </c>
      <c r="Q2225" s="2" t="s">
        <v>251</v>
      </c>
      <c r="R2225" s="2" t="s">
        <v>252</v>
      </c>
      <c r="S2225" s="5">
        <v>7.50843552E8</v>
      </c>
      <c r="T2225" s="2" t="s">
        <v>3259</v>
      </c>
      <c r="U2225" s="2" t="s">
        <v>253</v>
      </c>
      <c r="V2225" s="2" t="s">
        <v>254</v>
      </c>
      <c r="W2225" s="2" t="s">
        <v>7838</v>
      </c>
      <c r="X2225" s="2" t="s">
        <v>3921</v>
      </c>
      <c r="Y2225" s="2" t="s">
        <v>3922</v>
      </c>
    </row>
    <row r="2226">
      <c r="A2226" s="1" t="b">
        <v>0</v>
      </c>
      <c r="B2226" s="1"/>
      <c r="C2226" s="1" t="s">
        <v>243</v>
      </c>
      <c r="D2226" s="1"/>
      <c r="E2226" s="1" t="s">
        <v>244</v>
      </c>
      <c r="F2226" s="1"/>
      <c r="G2226" s="2" t="s">
        <v>245</v>
      </c>
      <c r="H2226" s="5">
        <v>2.0</v>
      </c>
      <c r="I2226" s="4" t="s">
        <v>7849</v>
      </c>
      <c r="J2226" s="2" t="s">
        <v>7850</v>
      </c>
      <c r="K2226" s="5">
        <v>1.0</v>
      </c>
      <c r="L2226" s="2" t="s">
        <v>248</v>
      </c>
      <c r="M2226" s="6" t="b">
        <v>1</v>
      </c>
      <c r="N2226" s="2" t="s">
        <v>3920</v>
      </c>
      <c r="O2226" s="2" t="s">
        <v>250</v>
      </c>
      <c r="P2226" s="2" t="s">
        <v>49</v>
      </c>
      <c r="Q2226" s="2" t="s">
        <v>251</v>
      </c>
      <c r="R2226" s="2" t="s">
        <v>252</v>
      </c>
      <c r="S2226" s="5">
        <v>7.51208741E8</v>
      </c>
      <c r="T2226" s="2" t="s">
        <v>3259</v>
      </c>
      <c r="U2226" s="2" t="s">
        <v>253</v>
      </c>
      <c r="V2226" s="2" t="s">
        <v>254</v>
      </c>
      <c r="W2226" s="2" t="s">
        <v>7838</v>
      </c>
      <c r="X2226" s="2" t="s">
        <v>3921</v>
      </c>
      <c r="Y2226" s="2" t="s">
        <v>3922</v>
      </c>
    </row>
    <row r="2227">
      <c r="A2227" s="1" t="b">
        <v>0</v>
      </c>
      <c r="B2227" s="1"/>
      <c r="C2227" s="1" t="s">
        <v>243</v>
      </c>
      <c r="D2227" s="1"/>
      <c r="E2227" s="1" t="s">
        <v>244</v>
      </c>
      <c r="F2227" s="1"/>
      <c r="G2227" s="2" t="s">
        <v>245</v>
      </c>
      <c r="H2227" s="5">
        <v>2.0</v>
      </c>
      <c r="I2227" s="4" t="s">
        <v>7851</v>
      </c>
      <c r="J2227" s="2" t="s">
        <v>7852</v>
      </c>
      <c r="K2227" s="5">
        <v>1.0</v>
      </c>
      <c r="L2227" s="2" t="s">
        <v>248</v>
      </c>
      <c r="M2227" s="6" t="b">
        <v>1</v>
      </c>
      <c r="N2227" s="2" t="s">
        <v>3920</v>
      </c>
      <c r="O2227" s="2" t="s">
        <v>250</v>
      </c>
      <c r="P2227" s="2" t="s">
        <v>49</v>
      </c>
      <c r="Q2227" s="2" t="s">
        <v>251</v>
      </c>
      <c r="R2227" s="2" t="s">
        <v>252</v>
      </c>
      <c r="S2227" s="5">
        <v>7.5125058E8</v>
      </c>
      <c r="T2227" s="2" t="s">
        <v>3259</v>
      </c>
      <c r="U2227" s="2" t="s">
        <v>253</v>
      </c>
      <c r="V2227" s="2" t="s">
        <v>254</v>
      </c>
      <c r="W2227" s="2" t="s">
        <v>7838</v>
      </c>
      <c r="X2227" s="2" t="s">
        <v>3921</v>
      </c>
      <c r="Y2227" s="2" t="s">
        <v>3922</v>
      </c>
    </row>
    <row r="2228">
      <c r="A2228" s="1" t="b">
        <v>0</v>
      </c>
      <c r="B2228" s="1"/>
      <c r="C2228" s="1" t="s">
        <v>243</v>
      </c>
      <c r="D2228" s="1"/>
      <c r="E2228" s="1" t="s">
        <v>244</v>
      </c>
      <c r="F2228" s="1"/>
      <c r="G2228" s="2" t="s">
        <v>245</v>
      </c>
      <c r="H2228" s="5">
        <v>2.0</v>
      </c>
      <c r="I2228" s="4" t="s">
        <v>7853</v>
      </c>
      <c r="J2228" s="2" t="s">
        <v>7854</v>
      </c>
      <c r="K2228" s="5">
        <v>1.0</v>
      </c>
      <c r="L2228" s="2" t="s">
        <v>248</v>
      </c>
      <c r="M2228" s="6" t="b">
        <v>1</v>
      </c>
      <c r="N2228" s="2" t="s">
        <v>3920</v>
      </c>
      <c r="O2228" s="2" t="s">
        <v>250</v>
      </c>
      <c r="P2228" s="2" t="s">
        <v>49</v>
      </c>
      <c r="Q2228" s="2" t="s">
        <v>251</v>
      </c>
      <c r="R2228" s="2" t="s">
        <v>252</v>
      </c>
      <c r="S2228" s="5">
        <v>7.51280018E8</v>
      </c>
      <c r="T2228" s="2" t="s">
        <v>3259</v>
      </c>
      <c r="U2228" s="2" t="s">
        <v>253</v>
      </c>
      <c r="V2228" s="2" t="s">
        <v>254</v>
      </c>
      <c r="W2228" s="2" t="s">
        <v>7838</v>
      </c>
      <c r="X2228" s="2" t="s">
        <v>3921</v>
      </c>
      <c r="Y2228" s="2" t="s">
        <v>3922</v>
      </c>
    </row>
    <row r="2229">
      <c r="A2229" s="1" t="b">
        <v>0</v>
      </c>
      <c r="B2229" s="1"/>
      <c r="C2229" s="1" t="s">
        <v>243</v>
      </c>
      <c r="D2229" s="1"/>
      <c r="E2229" s="1" t="s">
        <v>244</v>
      </c>
      <c r="F2229" s="1"/>
      <c r="G2229" s="2" t="s">
        <v>245</v>
      </c>
      <c r="H2229" s="5">
        <v>2.0</v>
      </c>
      <c r="I2229" s="4" t="s">
        <v>7855</v>
      </c>
      <c r="J2229" s="2" t="s">
        <v>7856</v>
      </c>
      <c r="K2229" s="5">
        <v>1.0</v>
      </c>
      <c r="L2229" s="2" t="s">
        <v>248</v>
      </c>
      <c r="M2229" s="6" t="b">
        <v>1</v>
      </c>
      <c r="N2229" s="2" t="s">
        <v>3265</v>
      </c>
      <c r="O2229" s="2" t="s">
        <v>250</v>
      </c>
      <c r="P2229" s="2" t="s">
        <v>49</v>
      </c>
      <c r="Q2229" s="2" t="s">
        <v>251</v>
      </c>
      <c r="R2229" s="2" t="s">
        <v>252</v>
      </c>
      <c r="S2229" s="5">
        <v>1.040865856E9</v>
      </c>
      <c r="T2229" s="2" t="s">
        <v>3259</v>
      </c>
      <c r="U2229" s="2" t="s">
        <v>253</v>
      </c>
      <c r="V2229" s="2" t="s">
        <v>254</v>
      </c>
      <c r="W2229" s="2" t="s">
        <v>7838</v>
      </c>
      <c r="X2229" s="2" t="s">
        <v>3266</v>
      </c>
      <c r="Y2229" s="2" t="s">
        <v>3267</v>
      </c>
    </row>
    <row r="2230">
      <c r="A2230" s="1" t="b">
        <v>0</v>
      </c>
      <c r="B2230" s="1"/>
      <c r="C2230" s="1" t="s">
        <v>243</v>
      </c>
      <c r="D2230" s="1"/>
      <c r="E2230" s="1" t="s">
        <v>244</v>
      </c>
      <c r="F2230" s="1"/>
      <c r="G2230" s="2" t="s">
        <v>245</v>
      </c>
      <c r="H2230" s="5">
        <v>2.0</v>
      </c>
      <c r="I2230" s="4" t="s">
        <v>7857</v>
      </c>
      <c r="J2230" s="2" t="s">
        <v>7858</v>
      </c>
      <c r="K2230" s="5">
        <v>1.0</v>
      </c>
      <c r="L2230" s="2" t="s">
        <v>248</v>
      </c>
      <c r="M2230" s="6" t="b">
        <v>1</v>
      </c>
      <c r="N2230" s="2" t="s">
        <v>3561</v>
      </c>
      <c r="O2230" s="2" t="s">
        <v>250</v>
      </c>
      <c r="P2230" s="2" t="s">
        <v>49</v>
      </c>
      <c r="Q2230" s="2" t="s">
        <v>251</v>
      </c>
      <c r="R2230" s="2" t="s">
        <v>252</v>
      </c>
      <c r="S2230" s="5">
        <v>7.20828444E8</v>
      </c>
      <c r="T2230" s="2" t="s">
        <v>112</v>
      </c>
      <c r="U2230" s="2" t="s">
        <v>253</v>
      </c>
      <c r="V2230" s="2" t="s">
        <v>254</v>
      </c>
      <c r="W2230" s="2" t="s">
        <v>7838</v>
      </c>
      <c r="X2230" s="2" t="s">
        <v>3563</v>
      </c>
      <c r="Y2230" s="2" t="s">
        <v>3564</v>
      </c>
    </row>
    <row r="2231">
      <c r="A2231" s="1" t="b">
        <v>0</v>
      </c>
      <c r="B2231" s="1"/>
      <c r="C2231" s="1" t="s">
        <v>243</v>
      </c>
      <c r="D2231" s="1"/>
      <c r="E2231" s="1" t="s">
        <v>244</v>
      </c>
      <c r="F2231" s="1"/>
      <c r="G2231" s="2" t="s">
        <v>245</v>
      </c>
      <c r="H2231" s="5">
        <v>2.0</v>
      </c>
      <c r="I2231" s="4" t="s">
        <v>7859</v>
      </c>
      <c r="J2231" s="2" t="s">
        <v>7860</v>
      </c>
      <c r="K2231" s="5">
        <v>1.0</v>
      </c>
      <c r="L2231" s="2" t="s">
        <v>248</v>
      </c>
      <c r="M2231" s="6" t="b">
        <v>1</v>
      </c>
      <c r="N2231" s="2" t="s">
        <v>3561</v>
      </c>
      <c r="O2231" s="2" t="s">
        <v>250</v>
      </c>
      <c r="P2231" s="2" t="s">
        <v>49</v>
      </c>
      <c r="Q2231" s="2" t="s">
        <v>251</v>
      </c>
      <c r="R2231" s="2" t="s">
        <v>252</v>
      </c>
      <c r="S2231" s="5">
        <v>7.20850977E8</v>
      </c>
      <c r="T2231" s="2" t="s">
        <v>112</v>
      </c>
      <c r="U2231" s="2" t="s">
        <v>253</v>
      </c>
      <c r="V2231" s="2" t="s">
        <v>254</v>
      </c>
      <c r="W2231" s="2" t="s">
        <v>7838</v>
      </c>
      <c r="X2231" s="2" t="s">
        <v>3563</v>
      </c>
      <c r="Y2231" s="2" t="s">
        <v>3564</v>
      </c>
    </row>
    <row r="2232">
      <c r="A2232" s="1" t="b">
        <v>0</v>
      </c>
      <c r="B2232" s="1"/>
      <c r="C2232" s="1" t="s">
        <v>243</v>
      </c>
      <c r="D2232" s="1"/>
      <c r="E2232" s="1" t="s">
        <v>244</v>
      </c>
      <c r="F2232" s="1"/>
      <c r="G2232" s="2" t="s">
        <v>245</v>
      </c>
      <c r="H2232" s="5">
        <v>2.0</v>
      </c>
      <c r="I2232" s="4" t="s">
        <v>7861</v>
      </c>
      <c r="J2232" s="2" t="s">
        <v>7862</v>
      </c>
      <c r="K2232" s="5">
        <v>1.0</v>
      </c>
      <c r="L2232" s="2" t="s">
        <v>248</v>
      </c>
      <c r="M2232" s="6" t="b">
        <v>1</v>
      </c>
      <c r="N2232" s="2" t="s">
        <v>3561</v>
      </c>
      <c r="O2232" s="2" t="s">
        <v>250</v>
      </c>
      <c r="P2232" s="2" t="s">
        <v>49</v>
      </c>
      <c r="Q2232" s="2" t="s">
        <v>251</v>
      </c>
      <c r="R2232" s="2" t="s">
        <v>252</v>
      </c>
      <c r="S2232" s="5">
        <v>7.20862326E8</v>
      </c>
      <c r="T2232" s="2" t="s">
        <v>112</v>
      </c>
      <c r="U2232" s="2" t="s">
        <v>253</v>
      </c>
      <c r="V2232" s="2" t="s">
        <v>254</v>
      </c>
      <c r="W2232" s="2" t="s">
        <v>7838</v>
      </c>
      <c r="X2232" s="2" t="s">
        <v>3563</v>
      </c>
      <c r="Y2232" s="2" t="s">
        <v>3564</v>
      </c>
    </row>
    <row r="2233">
      <c r="A2233" s="1" t="b">
        <v>0</v>
      </c>
      <c r="B2233" s="1"/>
      <c r="C2233" s="1" t="s">
        <v>243</v>
      </c>
      <c r="D2233" s="1"/>
      <c r="E2233" s="1" t="s">
        <v>244</v>
      </c>
      <c r="F2233" s="1"/>
      <c r="G2233" s="2" t="s">
        <v>245</v>
      </c>
      <c r="H2233" s="5">
        <v>2.0</v>
      </c>
      <c r="I2233" s="4" t="s">
        <v>7863</v>
      </c>
      <c r="J2233" s="2" t="s">
        <v>7864</v>
      </c>
      <c r="K2233" s="5">
        <v>1.0</v>
      </c>
      <c r="L2233" s="2" t="s">
        <v>248</v>
      </c>
      <c r="M2233" s="6" t="b">
        <v>1</v>
      </c>
      <c r="N2233" s="2" t="s">
        <v>3561</v>
      </c>
      <c r="O2233" s="2" t="s">
        <v>250</v>
      </c>
      <c r="P2233" s="2" t="s">
        <v>49</v>
      </c>
      <c r="Q2233" s="2" t="s">
        <v>251</v>
      </c>
      <c r="R2233" s="2" t="s">
        <v>252</v>
      </c>
      <c r="S2233" s="5">
        <v>7.20871158E8</v>
      </c>
      <c r="T2233" s="2" t="s">
        <v>112</v>
      </c>
      <c r="U2233" s="2" t="s">
        <v>253</v>
      </c>
      <c r="V2233" s="2" t="s">
        <v>254</v>
      </c>
      <c r="W2233" s="2" t="s">
        <v>7838</v>
      </c>
      <c r="X2233" s="2" t="s">
        <v>3563</v>
      </c>
      <c r="Y2233" s="2" t="s">
        <v>3564</v>
      </c>
    </row>
    <row r="2234">
      <c r="A2234" s="1" t="b">
        <v>0</v>
      </c>
      <c r="B2234" s="1"/>
      <c r="C2234" s="1" t="s">
        <v>243</v>
      </c>
      <c r="D2234" s="1"/>
      <c r="E2234" s="1" t="s">
        <v>244</v>
      </c>
      <c r="F2234" s="1"/>
      <c r="G2234" s="2" t="s">
        <v>245</v>
      </c>
      <c r="H2234" s="5">
        <v>2.0</v>
      </c>
      <c r="I2234" s="4" t="s">
        <v>7865</v>
      </c>
      <c r="J2234" s="2" t="s">
        <v>7866</v>
      </c>
      <c r="K2234" s="5">
        <v>1.0</v>
      </c>
      <c r="L2234" s="2" t="s">
        <v>248</v>
      </c>
      <c r="M2234" s="6" t="b">
        <v>1</v>
      </c>
      <c r="N2234" s="2" t="s">
        <v>3561</v>
      </c>
      <c r="O2234" s="2" t="s">
        <v>250</v>
      </c>
      <c r="P2234" s="2" t="s">
        <v>49</v>
      </c>
      <c r="Q2234" s="2" t="s">
        <v>251</v>
      </c>
      <c r="R2234" s="2" t="s">
        <v>252</v>
      </c>
      <c r="S2234" s="5">
        <v>7.20878801E8</v>
      </c>
      <c r="T2234" s="2" t="s">
        <v>112</v>
      </c>
      <c r="U2234" s="2" t="s">
        <v>253</v>
      </c>
      <c r="V2234" s="2" t="s">
        <v>254</v>
      </c>
      <c r="W2234" s="2" t="s">
        <v>7838</v>
      </c>
      <c r="X2234" s="2" t="s">
        <v>3563</v>
      </c>
      <c r="Y2234" s="2" t="s">
        <v>3564</v>
      </c>
    </row>
    <row r="2235">
      <c r="A2235" s="1" t="b">
        <v>0</v>
      </c>
      <c r="B2235" s="1"/>
      <c r="C2235" s="1" t="s">
        <v>243</v>
      </c>
      <c r="D2235" s="1"/>
      <c r="E2235" s="1" t="s">
        <v>244</v>
      </c>
      <c r="F2235" s="1"/>
      <c r="G2235" s="2" t="s">
        <v>245</v>
      </c>
      <c r="H2235" s="5">
        <v>2.0</v>
      </c>
      <c r="I2235" s="4" t="s">
        <v>7867</v>
      </c>
      <c r="J2235" s="2" t="s">
        <v>7868</v>
      </c>
      <c r="K2235" s="5">
        <v>1.0</v>
      </c>
      <c r="L2235" s="2" t="s">
        <v>248</v>
      </c>
      <c r="M2235" s="6" t="b">
        <v>1</v>
      </c>
      <c r="N2235" s="2" t="s">
        <v>249</v>
      </c>
      <c r="O2235" s="2" t="s">
        <v>250</v>
      </c>
      <c r="P2235" s="2" t="s">
        <v>49</v>
      </c>
      <c r="Q2235" s="2" t="s">
        <v>251</v>
      </c>
      <c r="R2235" s="2" t="s">
        <v>252</v>
      </c>
      <c r="S2235" s="5">
        <v>1.041074452E9</v>
      </c>
      <c r="T2235" s="2" t="s">
        <v>112</v>
      </c>
      <c r="U2235" s="2" t="s">
        <v>253</v>
      </c>
      <c r="V2235" s="2" t="s">
        <v>254</v>
      </c>
      <c r="W2235" s="2" t="s">
        <v>7838</v>
      </c>
      <c r="X2235" s="2" t="s">
        <v>256</v>
      </c>
      <c r="Y2235" s="2" t="s">
        <v>257</v>
      </c>
    </row>
    <row r="2236">
      <c r="A2236" s="1" t="b">
        <v>0</v>
      </c>
      <c r="B2236" s="1"/>
      <c r="C2236" s="1" t="s">
        <v>243</v>
      </c>
      <c r="D2236" s="1"/>
      <c r="E2236" s="1" t="s">
        <v>244</v>
      </c>
      <c r="F2236" s="1"/>
      <c r="G2236" s="2" t="s">
        <v>245</v>
      </c>
      <c r="H2236" s="5">
        <v>2.0</v>
      </c>
      <c r="I2236" s="4" t="s">
        <v>7869</v>
      </c>
      <c r="J2236" s="2" t="s">
        <v>7870</v>
      </c>
      <c r="K2236" s="5">
        <v>1.0</v>
      </c>
      <c r="L2236" s="2" t="s">
        <v>248</v>
      </c>
      <c r="M2236" s="6" t="b">
        <v>1</v>
      </c>
      <c r="N2236" s="2" t="s">
        <v>249</v>
      </c>
      <c r="O2236" s="2" t="s">
        <v>250</v>
      </c>
      <c r="P2236" s="2" t="s">
        <v>49</v>
      </c>
      <c r="Q2236" s="2" t="s">
        <v>251</v>
      </c>
      <c r="R2236" s="2" t="s">
        <v>252</v>
      </c>
      <c r="S2236" s="5">
        <v>1.041081551E9</v>
      </c>
      <c r="T2236" s="2" t="s">
        <v>112</v>
      </c>
      <c r="U2236" s="2" t="s">
        <v>253</v>
      </c>
      <c r="V2236" s="2" t="s">
        <v>254</v>
      </c>
      <c r="W2236" s="2" t="s">
        <v>7838</v>
      </c>
      <c r="X2236" s="2" t="s">
        <v>256</v>
      </c>
      <c r="Y2236" s="2" t="s">
        <v>257</v>
      </c>
    </row>
    <row r="2237">
      <c r="A2237" s="1" t="b">
        <v>0</v>
      </c>
      <c r="B2237" s="1"/>
      <c r="C2237" s="1"/>
      <c r="D2237" s="1"/>
      <c r="E2237" s="1" t="s">
        <v>244</v>
      </c>
      <c r="F2237" s="1"/>
      <c r="G2237" s="2" t="s">
        <v>245</v>
      </c>
      <c r="H2237" s="2"/>
      <c r="I2237" s="4" t="s">
        <v>7871</v>
      </c>
      <c r="J2237" s="2" t="s">
        <v>7872</v>
      </c>
      <c r="K2237" s="5">
        <v>2.0</v>
      </c>
      <c r="L2237" s="2" t="s">
        <v>248</v>
      </c>
      <c r="M2237" s="6" t="b">
        <v>1</v>
      </c>
      <c r="N2237" s="2" t="s">
        <v>268</v>
      </c>
      <c r="O2237" s="2" t="s">
        <v>263</v>
      </c>
      <c r="P2237" s="2" t="s">
        <v>49</v>
      </c>
      <c r="Q2237" s="2" t="s">
        <v>251</v>
      </c>
      <c r="R2237" s="2" t="s">
        <v>252</v>
      </c>
      <c r="S2237" s="5">
        <v>1.027559142E9</v>
      </c>
      <c r="T2237" s="2" t="s">
        <v>293</v>
      </c>
      <c r="U2237" s="2" t="s">
        <v>253</v>
      </c>
      <c r="V2237" s="2" t="s">
        <v>244</v>
      </c>
      <c r="W2237" s="2" t="s">
        <v>7838</v>
      </c>
      <c r="X2237" s="2" t="s">
        <v>7873</v>
      </c>
      <c r="Y2237" s="2" t="s">
        <v>265</v>
      </c>
    </row>
    <row r="2238">
      <c r="A2238" s="1" t="b">
        <v>0</v>
      </c>
      <c r="B2238" s="1"/>
      <c r="C2238" s="1"/>
      <c r="D2238" s="1"/>
      <c r="E2238" s="1" t="s">
        <v>244</v>
      </c>
      <c r="F2238" s="1"/>
      <c r="G2238" s="2" t="s">
        <v>245</v>
      </c>
      <c r="H2238" s="2"/>
      <c r="I2238" s="4" t="s">
        <v>7874</v>
      </c>
      <c r="J2238" s="2" t="s">
        <v>7875</v>
      </c>
      <c r="K2238" s="5">
        <v>2.0</v>
      </c>
      <c r="L2238" s="2" t="s">
        <v>248</v>
      </c>
      <c r="M2238" s="6" t="b">
        <v>1</v>
      </c>
      <c r="N2238" s="2" t="s">
        <v>268</v>
      </c>
      <c r="O2238" s="2" t="s">
        <v>263</v>
      </c>
      <c r="P2238" s="2" t="s">
        <v>49</v>
      </c>
      <c r="Q2238" s="2" t="s">
        <v>251</v>
      </c>
      <c r="R2238" s="2" t="s">
        <v>252</v>
      </c>
      <c r="S2238" s="5">
        <v>1.040862623E9</v>
      </c>
      <c r="T2238" s="2" t="s">
        <v>293</v>
      </c>
      <c r="U2238" s="2" t="s">
        <v>253</v>
      </c>
      <c r="V2238" s="2" t="s">
        <v>244</v>
      </c>
      <c r="W2238" s="2" t="s">
        <v>7838</v>
      </c>
      <c r="X2238" s="2" t="s">
        <v>7876</v>
      </c>
      <c r="Y2238" s="2" t="s">
        <v>265</v>
      </c>
    </row>
    <row r="2239">
      <c r="A2239" s="1" t="b">
        <v>0</v>
      </c>
      <c r="B2239" s="1"/>
      <c r="C2239" s="1"/>
      <c r="D2239" s="1"/>
      <c r="E2239" s="1" t="s">
        <v>244</v>
      </c>
      <c r="F2239" s="1"/>
      <c r="G2239" s="2" t="s">
        <v>245</v>
      </c>
      <c r="H2239" s="2"/>
      <c r="I2239" s="4" t="s">
        <v>7877</v>
      </c>
      <c r="J2239" s="2" t="s">
        <v>7878</v>
      </c>
      <c r="K2239" s="5">
        <v>2.0</v>
      </c>
      <c r="L2239" s="2" t="s">
        <v>248</v>
      </c>
      <c r="M2239" s="6" t="b">
        <v>1</v>
      </c>
      <c r="N2239" s="2" t="s">
        <v>268</v>
      </c>
      <c r="O2239" s="2" t="s">
        <v>263</v>
      </c>
      <c r="P2239" s="2" t="s">
        <v>49</v>
      </c>
      <c r="Q2239" s="2" t="s">
        <v>251</v>
      </c>
      <c r="R2239" s="2" t="s">
        <v>252</v>
      </c>
      <c r="S2239" s="5">
        <v>1.040865856E9</v>
      </c>
      <c r="T2239" s="2" t="s">
        <v>293</v>
      </c>
      <c r="U2239" s="2" t="s">
        <v>253</v>
      </c>
      <c r="V2239" s="2" t="s">
        <v>244</v>
      </c>
      <c r="W2239" s="2" t="s">
        <v>7838</v>
      </c>
      <c r="X2239" s="2" t="s">
        <v>7879</v>
      </c>
      <c r="Y2239" s="2" t="s">
        <v>265</v>
      </c>
    </row>
    <row r="2240">
      <c r="A2240" s="1" t="b">
        <v>0</v>
      </c>
      <c r="B2240" s="1"/>
      <c r="C2240" s="1"/>
      <c r="D2240" s="1"/>
      <c r="E2240" s="1" t="s">
        <v>244</v>
      </c>
      <c r="F2240" s="1"/>
      <c r="G2240" s="2" t="s">
        <v>245</v>
      </c>
      <c r="H2240" s="2"/>
      <c r="I2240" s="4" t="s">
        <v>7880</v>
      </c>
      <c r="J2240" s="2" t="s">
        <v>7881</v>
      </c>
      <c r="K2240" s="5">
        <v>2.0</v>
      </c>
      <c r="L2240" s="2" t="s">
        <v>248</v>
      </c>
      <c r="M2240" s="6" t="b">
        <v>1</v>
      </c>
      <c r="N2240" s="2" t="s">
        <v>268</v>
      </c>
      <c r="O2240" s="2" t="s">
        <v>263</v>
      </c>
      <c r="P2240" s="2" t="s">
        <v>49</v>
      </c>
      <c r="Q2240" s="2" t="s">
        <v>251</v>
      </c>
      <c r="R2240" s="2" t="s">
        <v>252</v>
      </c>
      <c r="S2240" s="5">
        <v>1.041074452E9</v>
      </c>
      <c r="T2240" s="2" t="s">
        <v>293</v>
      </c>
      <c r="U2240" s="2" t="s">
        <v>253</v>
      </c>
      <c r="V2240" s="2" t="s">
        <v>244</v>
      </c>
      <c r="W2240" s="2" t="s">
        <v>7838</v>
      </c>
      <c r="X2240" s="2" t="s">
        <v>7882</v>
      </c>
      <c r="Y2240" s="2" t="s">
        <v>265</v>
      </c>
    </row>
    <row r="2241">
      <c r="A2241" s="1" t="b">
        <v>0</v>
      </c>
      <c r="B2241" s="1"/>
      <c r="C2241" s="1"/>
      <c r="D2241" s="1"/>
      <c r="E2241" s="1" t="s">
        <v>244</v>
      </c>
      <c r="F2241" s="1"/>
      <c r="G2241" s="2" t="s">
        <v>245</v>
      </c>
      <c r="H2241" s="2"/>
      <c r="I2241" s="4" t="s">
        <v>7883</v>
      </c>
      <c r="J2241" s="2" t="s">
        <v>7884</v>
      </c>
      <c r="K2241" s="5">
        <v>2.0</v>
      </c>
      <c r="L2241" s="2" t="s">
        <v>248</v>
      </c>
      <c r="M2241" s="6" t="b">
        <v>1</v>
      </c>
      <c r="N2241" s="2" t="s">
        <v>268</v>
      </c>
      <c r="O2241" s="2" t="s">
        <v>263</v>
      </c>
      <c r="P2241" s="2" t="s">
        <v>49</v>
      </c>
      <c r="Q2241" s="2" t="s">
        <v>251</v>
      </c>
      <c r="R2241" s="2" t="s">
        <v>252</v>
      </c>
      <c r="S2241" s="5">
        <v>1.041081551E9</v>
      </c>
      <c r="T2241" s="2" t="s">
        <v>293</v>
      </c>
      <c r="U2241" s="2" t="s">
        <v>253</v>
      </c>
      <c r="V2241" s="2" t="s">
        <v>244</v>
      </c>
      <c r="W2241" s="2" t="s">
        <v>7838</v>
      </c>
      <c r="X2241" s="2" t="s">
        <v>7885</v>
      </c>
      <c r="Y2241" s="2" t="s">
        <v>265</v>
      </c>
    </row>
    <row r="2242">
      <c r="A2242" s="1" t="b">
        <v>0</v>
      </c>
      <c r="B2242" s="1"/>
      <c r="C2242" s="1"/>
      <c r="D2242" s="1"/>
      <c r="E2242" s="1" t="s">
        <v>244</v>
      </c>
      <c r="F2242" s="1"/>
      <c r="G2242" s="2" t="s">
        <v>245</v>
      </c>
      <c r="H2242" s="2"/>
      <c r="I2242" s="4" t="s">
        <v>7886</v>
      </c>
      <c r="J2242" s="2" t="s">
        <v>7887</v>
      </c>
      <c r="K2242" s="5">
        <v>2.0</v>
      </c>
      <c r="L2242" s="2" t="s">
        <v>248</v>
      </c>
      <c r="M2242" s="6" t="b">
        <v>1</v>
      </c>
      <c r="N2242" s="2" t="s">
        <v>268</v>
      </c>
      <c r="O2242" s="2" t="s">
        <v>263</v>
      </c>
      <c r="P2242" s="2" t="s">
        <v>49</v>
      </c>
      <c r="Q2242" s="2" t="s">
        <v>251</v>
      </c>
      <c r="R2242" s="2" t="s">
        <v>252</v>
      </c>
      <c r="S2242" s="5">
        <v>7.20828444E8</v>
      </c>
      <c r="T2242" s="3"/>
      <c r="U2242" s="2" t="s">
        <v>253</v>
      </c>
      <c r="V2242" s="2" t="s">
        <v>244</v>
      </c>
      <c r="W2242" s="2" t="s">
        <v>7838</v>
      </c>
      <c r="X2242" s="2" t="s">
        <v>7888</v>
      </c>
      <c r="Y2242" s="2" t="s">
        <v>265</v>
      </c>
    </row>
    <row r="2243">
      <c r="A2243" s="1" t="b">
        <v>0</v>
      </c>
      <c r="B2243" s="1"/>
      <c r="C2243" s="1"/>
      <c r="D2243" s="1"/>
      <c r="E2243" s="1" t="s">
        <v>244</v>
      </c>
      <c r="F2243" s="1"/>
      <c r="G2243" s="2" t="s">
        <v>245</v>
      </c>
      <c r="H2243" s="2"/>
      <c r="I2243" s="4" t="s">
        <v>7889</v>
      </c>
      <c r="J2243" s="2" t="s">
        <v>7890</v>
      </c>
      <c r="K2243" s="5">
        <v>2.0</v>
      </c>
      <c r="L2243" s="2" t="s">
        <v>248</v>
      </c>
      <c r="M2243" s="6" t="b">
        <v>1</v>
      </c>
      <c r="N2243" s="2" t="s">
        <v>268</v>
      </c>
      <c r="O2243" s="2" t="s">
        <v>263</v>
      </c>
      <c r="P2243" s="2" t="s">
        <v>49</v>
      </c>
      <c r="Q2243" s="2" t="s">
        <v>251</v>
      </c>
      <c r="R2243" s="2" t="s">
        <v>252</v>
      </c>
      <c r="S2243" s="5">
        <v>7.20835661E8</v>
      </c>
      <c r="T2243" s="3"/>
      <c r="U2243" s="2" t="s">
        <v>253</v>
      </c>
      <c r="V2243" s="2" t="s">
        <v>244</v>
      </c>
      <c r="W2243" s="2" t="s">
        <v>7838</v>
      </c>
      <c r="X2243" s="2" t="s">
        <v>7891</v>
      </c>
      <c r="Y2243" s="2" t="s">
        <v>265</v>
      </c>
    </row>
    <row r="2244">
      <c r="A2244" s="1" t="b">
        <v>0</v>
      </c>
      <c r="B2244" s="1"/>
      <c r="C2244" s="1"/>
      <c r="D2244" s="1"/>
      <c r="E2244" s="1" t="s">
        <v>244</v>
      </c>
      <c r="F2244" s="1"/>
      <c r="G2244" s="2" t="s">
        <v>245</v>
      </c>
      <c r="H2244" s="2"/>
      <c r="I2244" s="4" t="s">
        <v>7892</v>
      </c>
      <c r="J2244" s="2" t="s">
        <v>7893</v>
      </c>
      <c r="K2244" s="5">
        <v>2.0</v>
      </c>
      <c r="L2244" s="2" t="s">
        <v>248</v>
      </c>
      <c r="M2244" s="6" t="b">
        <v>1</v>
      </c>
      <c r="N2244" s="2" t="s">
        <v>268</v>
      </c>
      <c r="O2244" s="2" t="s">
        <v>263</v>
      </c>
      <c r="P2244" s="2" t="s">
        <v>49</v>
      </c>
      <c r="Q2244" s="2" t="s">
        <v>251</v>
      </c>
      <c r="R2244" s="2" t="s">
        <v>252</v>
      </c>
      <c r="S2244" s="5">
        <v>7.20841879E8</v>
      </c>
      <c r="T2244" s="7"/>
      <c r="U2244" s="2" t="s">
        <v>253</v>
      </c>
      <c r="V2244" s="2" t="s">
        <v>244</v>
      </c>
      <c r="W2244" s="2" t="s">
        <v>7838</v>
      </c>
      <c r="X2244" s="2" t="s">
        <v>7894</v>
      </c>
      <c r="Y2244" s="2" t="s">
        <v>265</v>
      </c>
    </row>
    <row r="2245">
      <c r="A2245" s="1" t="b">
        <v>0</v>
      </c>
      <c r="B2245" s="1"/>
      <c r="C2245" s="1"/>
      <c r="D2245" s="1"/>
      <c r="E2245" s="1" t="s">
        <v>244</v>
      </c>
      <c r="F2245" s="1"/>
      <c r="G2245" s="2" t="s">
        <v>245</v>
      </c>
      <c r="H2245" s="2"/>
      <c r="I2245" s="4" t="s">
        <v>7895</v>
      </c>
      <c r="J2245" s="2" t="s">
        <v>7896</v>
      </c>
      <c r="K2245" s="5">
        <v>2.0</v>
      </c>
      <c r="L2245" s="2" t="s">
        <v>248</v>
      </c>
      <c r="M2245" s="6" t="b">
        <v>1</v>
      </c>
      <c r="N2245" s="2" t="s">
        <v>268</v>
      </c>
      <c r="O2245" s="2" t="s">
        <v>263</v>
      </c>
      <c r="P2245" s="2" t="s">
        <v>49</v>
      </c>
      <c r="Q2245" s="2" t="s">
        <v>251</v>
      </c>
      <c r="R2245" s="2" t="s">
        <v>252</v>
      </c>
      <c r="S2245" s="5">
        <v>7.20850977E8</v>
      </c>
      <c r="T2245" s="3"/>
      <c r="U2245" s="2" t="s">
        <v>253</v>
      </c>
      <c r="V2245" s="2" t="s">
        <v>244</v>
      </c>
      <c r="W2245" s="2" t="s">
        <v>7838</v>
      </c>
      <c r="X2245" s="2" t="s">
        <v>7897</v>
      </c>
      <c r="Y2245" s="2" t="s">
        <v>265</v>
      </c>
    </row>
    <row r="2246">
      <c r="A2246" s="1" t="b">
        <v>0</v>
      </c>
      <c r="B2246" s="1"/>
      <c r="C2246" s="1"/>
      <c r="D2246" s="1"/>
      <c r="E2246" s="1" t="s">
        <v>244</v>
      </c>
      <c r="F2246" s="1"/>
      <c r="G2246" s="2" t="s">
        <v>245</v>
      </c>
      <c r="H2246" s="2"/>
      <c r="I2246" s="4" t="s">
        <v>7898</v>
      </c>
      <c r="J2246" s="2" t="s">
        <v>7899</v>
      </c>
      <c r="K2246" s="5">
        <v>2.0</v>
      </c>
      <c r="L2246" s="2" t="s">
        <v>248</v>
      </c>
      <c r="M2246" s="6" t="b">
        <v>1</v>
      </c>
      <c r="N2246" s="2" t="s">
        <v>268</v>
      </c>
      <c r="O2246" s="2" t="s">
        <v>263</v>
      </c>
      <c r="P2246" s="2" t="s">
        <v>49</v>
      </c>
      <c r="Q2246" s="2" t="s">
        <v>251</v>
      </c>
      <c r="R2246" s="2" t="s">
        <v>252</v>
      </c>
      <c r="S2246" s="5">
        <v>7.20862326E8</v>
      </c>
      <c r="T2246" s="3"/>
      <c r="U2246" s="2" t="s">
        <v>253</v>
      </c>
      <c r="V2246" s="2" t="s">
        <v>244</v>
      </c>
      <c r="W2246" s="2" t="s">
        <v>7838</v>
      </c>
      <c r="X2246" s="2" t="s">
        <v>7900</v>
      </c>
      <c r="Y2246" s="2" t="s">
        <v>265</v>
      </c>
    </row>
    <row r="2247">
      <c r="A2247" s="1" t="b">
        <v>0</v>
      </c>
      <c r="B2247" s="1"/>
      <c r="C2247" s="1"/>
      <c r="D2247" s="1"/>
      <c r="E2247" s="1" t="s">
        <v>244</v>
      </c>
      <c r="F2247" s="1"/>
      <c r="G2247" s="2" t="s">
        <v>245</v>
      </c>
      <c r="H2247" s="2"/>
      <c r="I2247" s="4" t="s">
        <v>7901</v>
      </c>
      <c r="J2247" s="2" t="s">
        <v>7902</v>
      </c>
      <c r="K2247" s="5">
        <v>2.0</v>
      </c>
      <c r="L2247" s="2" t="s">
        <v>248</v>
      </c>
      <c r="M2247" s="6" t="b">
        <v>1</v>
      </c>
      <c r="N2247" s="2" t="s">
        <v>268</v>
      </c>
      <c r="O2247" s="2" t="s">
        <v>263</v>
      </c>
      <c r="P2247" s="2" t="s">
        <v>49</v>
      </c>
      <c r="Q2247" s="2" t="s">
        <v>251</v>
      </c>
      <c r="R2247" s="2" t="s">
        <v>252</v>
      </c>
      <c r="S2247" s="5">
        <v>7.20871158E8</v>
      </c>
      <c r="T2247" s="3"/>
      <c r="U2247" s="2" t="s">
        <v>253</v>
      </c>
      <c r="V2247" s="2" t="s">
        <v>244</v>
      </c>
      <c r="W2247" s="2" t="s">
        <v>7838</v>
      </c>
      <c r="X2247" s="2" t="s">
        <v>7903</v>
      </c>
      <c r="Y2247" s="2" t="s">
        <v>265</v>
      </c>
    </row>
    <row r="2248">
      <c r="A2248" s="1" t="b">
        <v>0</v>
      </c>
      <c r="B2248" s="1"/>
      <c r="C2248" s="1"/>
      <c r="D2248" s="1"/>
      <c r="E2248" s="1" t="s">
        <v>244</v>
      </c>
      <c r="F2248" s="1"/>
      <c r="G2248" s="2" t="s">
        <v>245</v>
      </c>
      <c r="H2248" s="2"/>
      <c r="I2248" s="4" t="s">
        <v>7904</v>
      </c>
      <c r="J2248" s="2" t="s">
        <v>7905</v>
      </c>
      <c r="K2248" s="5">
        <v>2.0</v>
      </c>
      <c r="L2248" s="2" t="s">
        <v>248</v>
      </c>
      <c r="M2248" s="6" t="b">
        <v>1</v>
      </c>
      <c r="N2248" s="2" t="s">
        <v>268</v>
      </c>
      <c r="O2248" s="2" t="s">
        <v>263</v>
      </c>
      <c r="P2248" s="2" t="s">
        <v>49</v>
      </c>
      <c r="Q2248" s="2" t="s">
        <v>251</v>
      </c>
      <c r="R2248" s="2" t="s">
        <v>252</v>
      </c>
      <c r="S2248" s="5">
        <v>7.20878801E8</v>
      </c>
      <c r="T2248" s="3"/>
      <c r="U2248" s="2" t="s">
        <v>253</v>
      </c>
      <c r="V2248" s="2" t="s">
        <v>244</v>
      </c>
      <c r="W2248" s="2" t="s">
        <v>7838</v>
      </c>
      <c r="X2248" s="2" t="s">
        <v>7906</v>
      </c>
      <c r="Y2248" s="2" t="s">
        <v>265</v>
      </c>
    </row>
    <row r="2249">
      <c r="A2249" s="1" t="b">
        <v>0</v>
      </c>
      <c r="B2249" s="1"/>
      <c r="C2249" s="1"/>
      <c r="D2249" s="1"/>
      <c r="E2249" s="1" t="s">
        <v>244</v>
      </c>
      <c r="F2249" s="1"/>
      <c r="G2249" s="2" t="s">
        <v>245</v>
      </c>
      <c r="H2249" s="2"/>
      <c r="I2249" s="4" t="s">
        <v>7907</v>
      </c>
      <c r="J2249" s="2" t="s">
        <v>7908</v>
      </c>
      <c r="K2249" s="5">
        <v>2.0</v>
      </c>
      <c r="L2249" s="2" t="s">
        <v>248</v>
      </c>
      <c r="M2249" s="6" t="b">
        <v>1</v>
      </c>
      <c r="N2249" s="2" t="s">
        <v>268</v>
      </c>
      <c r="O2249" s="2" t="s">
        <v>263</v>
      </c>
      <c r="P2249" s="2" t="s">
        <v>49</v>
      </c>
      <c r="Q2249" s="2" t="s">
        <v>251</v>
      </c>
      <c r="R2249" s="2" t="s">
        <v>252</v>
      </c>
      <c r="S2249" s="5">
        <v>7.20881002E8</v>
      </c>
      <c r="T2249" s="3"/>
      <c r="U2249" s="2" t="s">
        <v>253</v>
      </c>
      <c r="V2249" s="2" t="s">
        <v>244</v>
      </c>
      <c r="W2249" s="2" t="s">
        <v>7838</v>
      </c>
      <c r="X2249" s="2" t="s">
        <v>7909</v>
      </c>
      <c r="Y2249" s="2" t="s">
        <v>265</v>
      </c>
    </row>
    <row r="2250">
      <c r="A2250" s="1" t="b">
        <v>0</v>
      </c>
      <c r="B2250" s="1"/>
      <c r="C2250" s="1"/>
      <c r="D2250" s="1"/>
      <c r="E2250" s="1" t="s">
        <v>244</v>
      </c>
      <c r="F2250" s="1"/>
      <c r="G2250" s="2" t="s">
        <v>245</v>
      </c>
      <c r="H2250" s="2"/>
      <c r="I2250" s="4" t="s">
        <v>7910</v>
      </c>
      <c r="J2250" s="2" t="s">
        <v>7911</v>
      </c>
      <c r="K2250" s="5">
        <v>2.0</v>
      </c>
      <c r="L2250" s="2" t="s">
        <v>248</v>
      </c>
      <c r="M2250" s="6" t="b">
        <v>1</v>
      </c>
      <c r="N2250" s="2" t="s">
        <v>268</v>
      </c>
      <c r="O2250" s="2" t="s">
        <v>263</v>
      </c>
      <c r="P2250" s="2" t="s">
        <v>49</v>
      </c>
      <c r="Q2250" s="2" t="s">
        <v>251</v>
      </c>
      <c r="R2250" s="2" t="s">
        <v>252</v>
      </c>
      <c r="S2250" s="5">
        <v>7.2088576E8</v>
      </c>
      <c r="T2250" s="3"/>
      <c r="U2250" s="2" t="s">
        <v>253</v>
      </c>
      <c r="V2250" s="2" t="s">
        <v>244</v>
      </c>
      <c r="W2250" s="2" t="s">
        <v>7838</v>
      </c>
      <c r="X2250" s="2" t="s">
        <v>7912</v>
      </c>
      <c r="Y2250" s="2" t="s">
        <v>265</v>
      </c>
    </row>
    <row r="2251">
      <c r="A2251" s="1" t="b">
        <v>0</v>
      </c>
      <c r="B2251" s="1"/>
      <c r="C2251" s="1"/>
      <c r="D2251" s="1"/>
      <c r="E2251" s="1" t="s">
        <v>244</v>
      </c>
      <c r="F2251" s="1"/>
      <c r="G2251" s="2" t="s">
        <v>245</v>
      </c>
      <c r="H2251" s="2"/>
      <c r="I2251" s="4" t="s">
        <v>7913</v>
      </c>
      <c r="J2251" s="2" t="s">
        <v>7914</v>
      </c>
      <c r="K2251" s="5">
        <v>2.0</v>
      </c>
      <c r="L2251" s="2" t="s">
        <v>248</v>
      </c>
      <c r="M2251" s="6" t="b">
        <v>1</v>
      </c>
      <c r="N2251" s="2" t="s">
        <v>268</v>
      </c>
      <c r="O2251" s="2" t="s">
        <v>263</v>
      </c>
      <c r="P2251" s="2" t="s">
        <v>49</v>
      </c>
      <c r="Q2251" s="2" t="s">
        <v>251</v>
      </c>
      <c r="R2251" s="2" t="s">
        <v>252</v>
      </c>
      <c r="S2251" s="5">
        <v>7.21688585E8</v>
      </c>
      <c r="T2251" s="3"/>
      <c r="U2251" s="2" t="s">
        <v>253</v>
      </c>
      <c r="V2251" s="2" t="s">
        <v>244</v>
      </c>
      <c r="W2251" s="2" t="s">
        <v>7838</v>
      </c>
      <c r="X2251" s="2" t="s">
        <v>7915</v>
      </c>
      <c r="Y2251" s="2" t="s">
        <v>265</v>
      </c>
    </row>
    <row r="2252">
      <c r="A2252" s="1" t="b">
        <v>0</v>
      </c>
      <c r="B2252" s="1"/>
      <c r="C2252" s="1"/>
      <c r="D2252" s="1"/>
      <c r="E2252" s="1" t="s">
        <v>244</v>
      </c>
      <c r="F2252" s="1"/>
      <c r="G2252" s="2" t="s">
        <v>245</v>
      </c>
      <c r="H2252" s="2"/>
      <c r="I2252" s="4" t="s">
        <v>7916</v>
      </c>
      <c r="J2252" s="2" t="s">
        <v>7917</v>
      </c>
      <c r="K2252" s="5">
        <v>2.0</v>
      </c>
      <c r="L2252" s="2" t="s">
        <v>248</v>
      </c>
      <c r="M2252" s="6" t="b">
        <v>1</v>
      </c>
      <c r="N2252" s="2" t="s">
        <v>268</v>
      </c>
      <c r="O2252" s="2" t="s">
        <v>263</v>
      </c>
      <c r="P2252" s="2" t="s">
        <v>49</v>
      </c>
      <c r="Q2252" s="2" t="s">
        <v>251</v>
      </c>
      <c r="R2252" s="2" t="s">
        <v>252</v>
      </c>
      <c r="S2252" s="5">
        <v>7.50843552E8</v>
      </c>
      <c r="T2252" s="3"/>
      <c r="U2252" s="2" t="s">
        <v>253</v>
      </c>
      <c r="V2252" s="2" t="s">
        <v>244</v>
      </c>
      <c r="W2252" s="2" t="s">
        <v>7838</v>
      </c>
      <c r="X2252" s="2" t="s">
        <v>7918</v>
      </c>
      <c r="Y2252" s="2" t="s">
        <v>265</v>
      </c>
    </row>
    <row r="2253">
      <c r="A2253" s="1" t="b">
        <v>0</v>
      </c>
      <c r="B2253" s="1"/>
      <c r="C2253" s="1"/>
      <c r="D2253" s="1"/>
      <c r="E2253" s="1" t="s">
        <v>244</v>
      </c>
      <c r="F2253" s="1"/>
      <c r="G2253" s="2" t="s">
        <v>245</v>
      </c>
      <c r="H2253" s="2"/>
      <c r="I2253" s="4" t="s">
        <v>7919</v>
      </c>
      <c r="J2253" s="2" t="s">
        <v>7920</v>
      </c>
      <c r="K2253" s="5">
        <v>2.0</v>
      </c>
      <c r="L2253" s="2" t="s">
        <v>248</v>
      </c>
      <c r="M2253" s="6" t="b">
        <v>1</v>
      </c>
      <c r="N2253" s="2" t="s">
        <v>268</v>
      </c>
      <c r="O2253" s="2" t="s">
        <v>263</v>
      </c>
      <c r="P2253" s="2" t="s">
        <v>49</v>
      </c>
      <c r="Q2253" s="2" t="s">
        <v>251</v>
      </c>
      <c r="R2253" s="2" t="s">
        <v>252</v>
      </c>
      <c r="S2253" s="5">
        <v>7.51208741E8</v>
      </c>
      <c r="T2253" s="3"/>
      <c r="U2253" s="2" t="s">
        <v>253</v>
      </c>
      <c r="V2253" s="2" t="s">
        <v>244</v>
      </c>
      <c r="W2253" s="2" t="s">
        <v>7838</v>
      </c>
      <c r="X2253" s="2" t="s">
        <v>7921</v>
      </c>
      <c r="Y2253" s="2" t="s">
        <v>265</v>
      </c>
    </row>
    <row r="2254">
      <c r="A2254" s="1" t="b">
        <v>0</v>
      </c>
      <c r="B2254" s="1"/>
      <c r="C2254" s="1"/>
      <c r="D2254" s="1"/>
      <c r="E2254" s="1" t="s">
        <v>244</v>
      </c>
      <c r="F2254" s="1"/>
      <c r="G2254" s="2" t="s">
        <v>245</v>
      </c>
      <c r="H2254" s="2"/>
      <c r="I2254" s="4" t="s">
        <v>7922</v>
      </c>
      <c r="J2254" s="2" t="s">
        <v>7923</v>
      </c>
      <c r="K2254" s="5">
        <v>2.0</v>
      </c>
      <c r="L2254" s="2" t="s">
        <v>248</v>
      </c>
      <c r="M2254" s="6" t="b">
        <v>1</v>
      </c>
      <c r="N2254" s="2" t="s">
        <v>268</v>
      </c>
      <c r="O2254" s="2" t="s">
        <v>263</v>
      </c>
      <c r="P2254" s="2" t="s">
        <v>49</v>
      </c>
      <c r="Q2254" s="2" t="s">
        <v>251</v>
      </c>
      <c r="R2254" s="2" t="s">
        <v>252</v>
      </c>
      <c r="S2254" s="5">
        <v>7.5125058E8</v>
      </c>
      <c r="T2254" s="3"/>
      <c r="U2254" s="2" t="s">
        <v>253</v>
      </c>
      <c r="V2254" s="2" t="s">
        <v>244</v>
      </c>
      <c r="W2254" s="2" t="s">
        <v>7838</v>
      </c>
      <c r="X2254" s="2" t="s">
        <v>7924</v>
      </c>
      <c r="Y2254" s="2" t="s">
        <v>265</v>
      </c>
    </row>
    <row r="2255">
      <c r="A2255" s="1" t="b">
        <v>0</v>
      </c>
      <c r="B2255" s="1"/>
      <c r="C2255" s="1"/>
      <c r="D2255" s="1"/>
      <c r="E2255" s="1" t="s">
        <v>244</v>
      </c>
      <c r="F2255" s="1"/>
      <c r="G2255" s="2" t="s">
        <v>245</v>
      </c>
      <c r="H2255" s="2"/>
      <c r="I2255" s="4" t="s">
        <v>7925</v>
      </c>
      <c r="J2255" s="2" t="s">
        <v>7926</v>
      </c>
      <c r="K2255" s="5">
        <v>2.0</v>
      </c>
      <c r="L2255" s="2" t="s">
        <v>248</v>
      </c>
      <c r="M2255" s="6" t="b">
        <v>1</v>
      </c>
      <c r="N2255" s="2" t="s">
        <v>268</v>
      </c>
      <c r="O2255" s="2" t="s">
        <v>263</v>
      </c>
      <c r="P2255" s="2" t="s">
        <v>49</v>
      </c>
      <c r="Q2255" s="2" t="s">
        <v>251</v>
      </c>
      <c r="R2255" s="2" t="s">
        <v>252</v>
      </c>
      <c r="S2255" s="5">
        <v>7.51280018E8</v>
      </c>
      <c r="T2255" s="3"/>
      <c r="U2255" s="2" t="s">
        <v>253</v>
      </c>
      <c r="V2255" s="2" t="s">
        <v>244</v>
      </c>
      <c r="W2255" s="2" t="s">
        <v>7838</v>
      </c>
      <c r="X2255" s="2" t="s">
        <v>7927</v>
      </c>
      <c r="Y2255" s="2" t="s">
        <v>265</v>
      </c>
    </row>
    <row r="2256">
      <c r="A2256" s="1" t="b">
        <v>0</v>
      </c>
      <c r="B2256" s="1"/>
      <c r="C2256" s="1"/>
      <c r="D2256" s="1"/>
      <c r="E2256" s="1" t="s">
        <v>244</v>
      </c>
      <c r="F2256" s="1"/>
      <c r="G2256" s="2" t="s">
        <v>245</v>
      </c>
      <c r="H2256" s="2"/>
      <c r="I2256" s="4" t="s">
        <v>7928</v>
      </c>
      <c r="J2256" s="2" t="s">
        <v>7929</v>
      </c>
      <c r="K2256" s="5">
        <v>2.0</v>
      </c>
      <c r="L2256" s="2" t="s">
        <v>248</v>
      </c>
      <c r="M2256" s="6" t="b">
        <v>1</v>
      </c>
      <c r="N2256" s="2" t="s">
        <v>268</v>
      </c>
      <c r="O2256" s="2" t="s">
        <v>263</v>
      </c>
      <c r="P2256" s="2" t="s">
        <v>49</v>
      </c>
      <c r="Q2256" s="2" t="s">
        <v>251</v>
      </c>
      <c r="R2256" s="2" t="s">
        <v>252</v>
      </c>
      <c r="S2256" s="5">
        <v>7.57173647E8</v>
      </c>
      <c r="T2256" s="3"/>
      <c r="U2256" s="2" t="s">
        <v>253</v>
      </c>
      <c r="V2256" s="2" t="s">
        <v>244</v>
      </c>
      <c r="W2256" s="2" t="s">
        <v>7838</v>
      </c>
      <c r="X2256" s="2" t="s">
        <v>7930</v>
      </c>
      <c r="Y2256" s="2" t="s">
        <v>265</v>
      </c>
    </row>
    <row r="2257">
      <c r="A2257" s="1" t="b">
        <v>0</v>
      </c>
      <c r="B2257" s="1"/>
      <c r="C2257" s="1" t="s">
        <v>243</v>
      </c>
      <c r="D2257" s="1" t="s">
        <v>3017</v>
      </c>
      <c r="E2257" s="1"/>
      <c r="F2257" s="1"/>
      <c r="G2257" s="2" t="s">
        <v>2218</v>
      </c>
      <c r="H2257" s="5">
        <v>1.0</v>
      </c>
      <c r="I2257" s="4" t="s">
        <v>7931</v>
      </c>
      <c r="J2257" s="2" t="s">
        <v>7932</v>
      </c>
      <c r="K2257" s="5">
        <v>1.0</v>
      </c>
      <c r="L2257" s="2" t="s">
        <v>2221</v>
      </c>
      <c r="M2257" s="6" t="b">
        <v>1</v>
      </c>
      <c r="N2257" s="2" t="s">
        <v>7933</v>
      </c>
      <c r="O2257" s="2" t="s">
        <v>2223</v>
      </c>
      <c r="P2257" s="2" t="s">
        <v>2224</v>
      </c>
      <c r="Q2257" s="2" t="s">
        <v>2225</v>
      </c>
      <c r="R2257" s="2" t="s">
        <v>2226</v>
      </c>
      <c r="S2257" s="2" t="s">
        <v>7934</v>
      </c>
      <c r="U2257" s="2" t="s">
        <v>253</v>
      </c>
      <c r="V2257" s="2" t="s">
        <v>3022</v>
      </c>
      <c r="W2257" s="2" t="s">
        <v>7935</v>
      </c>
      <c r="X2257" s="2" t="s">
        <v>7936</v>
      </c>
      <c r="Y2257" s="2" t="s">
        <v>7937</v>
      </c>
    </row>
    <row r="2258">
      <c r="A2258" s="1" t="b">
        <v>0</v>
      </c>
      <c r="B2258" s="1"/>
      <c r="C2258" s="1" t="s">
        <v>243</v>
      </c>
      <c r="D2258" s="1" t="s">
        <v>3017</v>
      </c>
      <c r="E2258" s="1"/>
      <c r="F2258" s="1"/>
      <c r="G2258" s="2" t="s">
        <v>2218</v>
      </c>
      <c r="H2258" s="5">
        <v>1.0</v>
      </c>
      <c r="I2258" s="4" t="s">
        <v>7938</v>
      </c>
      <c r="J2258" s="2" t="s">
        <v>7939</v>
      </c>
      <c r="K2258" s="5">
        <v>1.0</v>
      </c>
      <c r="L2258" s="2" t="s">
        <v>2221</v>
      </c>
      <c r="M2258" s="6" t="b">
        <v>1</v>
      </c>
      <c r="N2258" s="2" t="s">
        <v>7940</v>
      </c>
      <c r="O2258" s="2" t="s">
        <v>2223</v>
      </c>
      <c r="P2258" s="2" t="s">
        <v>2224</v>
      </c>
      <c r="Q2258" s="2" t="s">
        <v>2225</v>
      </c>
      <c r="R2258" s="2" t="s">
        <v>2226</v>
      </c>
      <c r="S2258" s="2" t="s">
        <v>7941</v>
      </c>
      <c r="U2258" s="2" t="s">
        <v>253</v>
      </c>
      <c r="V2258" s="2" t="s">
        <v>3022</v>
      </c>
      <c r="W2258" s="2" t="s">
        <v>7935</v>
      </c>
      <c r="X2258" s="2" t="s">
        <v>7942</v>
      </c>
      <c r="Y2258" s="2" t="s">
        <v>7943</v>
      </c>
    </row>
    <row r="2259">
      <c r="A2259" s="1" t="b">
        <v>0</v>
      </c>
      <c r="B2259" s="1"/>
      <c r="C2259" s="1" t="s">
        <v>243</v>
      </c>
      <c r="D2259" s="1"/>
      <c r="E2259" s="1"/>
      <c r="F2259" s="1"/>
      <c r="G2259" s="2" t="s">
        <v>2218</v>
      </c>
      <c r="H2259" s="5">
        <v>1.0</v>
      </c>
      <c r="I2259" s="4" t="s">
        <v>7944</v>
      </c>
      <c r="J2259" s="2" t="s">
        <v>7945</v>
      </c>
      <c r="K2259" s="5">
        <v>1.0</v>
      </c>
      <c r="L2259" s="2" t="s">
        <v>2221</v>
      </c>
      <c r="M2259" s="6" t="b">
        <v>1</v>
      </c>
      <c r="N2259" s="2" t="s">
        <v>7946</v>
      </c>
      <c r="O2259" s="2" t="s">
        <v>2223</v>
      </c>
      <c r="P2259" s="2" t="s">
        <v>2224</v>
      </c>
      <c r="Q2259" s="2" t="s">
        <v>2225</v>
      </c>
      <c r="R2259" s="2" t="s">
        <v>2226</v>
      </c>
      <c r="S2259" s="2" t="s">
        <v>7947</v>
      </c>
      <c r="T2259" s="2" t="s">
        <v>112</v>
      </c>
      <c r="U2259" s="2" t="s">
        <v>253</v>
      </c>
      <c r="V2259" s="2" t="s">
        <v>2254</v>
      </c>
      <c r="W2259" s="2" t="s">
        <v>7935</v>
      </c>
      <c r="X2259" s="2" t="s">
        <v>7947</v>
      </c>
      <c r="Y2259" s="2" t="s">
        <v>7948</v>
      </c>
    </row>
    <row r="2260">
      <c r="A2260" s="1" t="b">
        <v>0</v>
      </c>
      <c r="B2260" s="1"/>
      <c r="C2260" s="1" t="s">
        <v>243</v>
      </c>
      <c r="D2260" s="1"/>
      <c r="E2260" s="1"/>
      <c r="F2260" s="1"/>
      <c r="G2260" s="2" t="s">
        <v>2218</v>
      </c>
      <c r="H2260" s="5">
        <v>1.0</v>
      </c>
      <c r="I2260" s="4" t="s">
        <v>7949</v>
      </c>
      <c r="J2260" s="2" t="s">
        <v>7950</v>
      </c>
      <c r="K2260" s="5">
        <v>1.0</v>
      </c>
      <c r="L2260" s="2" t="s">
        <v>2221</v>
      </c>
      <c r="M2260" s="6" t="b">
        <v>1</v>
      </c>
      <c r="N2260" s="2" t="s">
        <v>7951</v>
      </c>
      <c r="O2260" s="2" t="s">
        <v>3367</v>
      </c>
      <c r="P2260" s="2" t="s">
        <v>2224</v>
      </c>
      <c r="Q2260" s="2" t="s">
        <v>2225</v>
      </c>
      <c r="R2260" s="2" t="s">
        <v>2226</v>
      </c>
      <c r="S2260" s="2" t="s">
        <v>7952</v>
      </c>
      <c r="U2260" s="2" t="s">
        <v>253</v>
      </c>
      <c r="V2260" s="2" t="s">
        <v>2254</v>
      </c>
      <c r="W2260" s="2" t="s">
        <v>7935</v>
      </c>
      <c r="X2260" s="2" t="s">
        <v>7952</v>
      </c>
      <c r="Y2260" s="2" t="s">
        <v>7953</v>
      </c>
    </row>
    <row r="2261">
      <c r="A2261" s="1" t="b">
        <v>0</v>
      </c>
      <c r="B2261" s="1"/>
      <c r="C2261" s="1" t="s">
        <v>243</v>
      </c>
      <c r="D2261" s="1"/>
      <c r="E2261" s="1"/>
      <c r="F2261" s="1"/>
      <c r="G2261" s="2" t="s">
        <v>2218</v>
      </c>
      <c r="H2261" s="5">
        <v>1.0</v>
      </c>
      <c r="I2261" s="4" t="s">
        <v>7954</v>
      </c>
      <c r="J2261" s="2" t="s">
        <v>7955</v>
      </c>
      <c r="K2261" s="5">
        <v>1.0</v>
      </c>
      <c r="L2261" s="2" t="s">
        <v>2221</v>
      </c>
      <c r="M2261" s="6" t="b">
        <v>1</v>
      </c>
      <c r="N2261" s="2" t="s">
        <v>7956</v>
      </c>
      <c r="O2261" s="2" t="s">
        <v>3367</v>
      </c>
      <c r="P2261" s="2" t="s">
        <v>2224</v>
      </c>
      <c r="Q2261" s="2" t="s">
        <v>2225</v>
      </c>
      <c r="R2261" s="2" t="s">
        <v>2226</v>
      </c>
      <c r="S2261" s="2" t="s">
        <v>7957</v>
      </c>
      <c r="U2261" s="2" t="s">
        <v>253</v>
      </c>
      <c r="V2261" s="2" t="s">
        <v>2254</v>
      </c>
      <c r="W2261" s="2" t="s">
        <v>7935</v>
      </c>
      <c r="X2261" s="2" t="s">
        <v>7957</v>
      </c>
      <c r="Y2261" s="2" t="s">
        <v>7958</v>
      </c>
    </row>
    <row r="2262">
      <c r="A2262" s="1" t="b">
        <v>0</v>
      </c>
      <c r="B2262" s="1"/>
      <c r="C2262" s="1" t="s">
        <v>243</v>
      </c>
      <c r="D2262" s="1"/>
      <c r="E2262" s="1"/>
      <c r="F2262" s="1"/>
      <c r="G2262" s="2" t="s">
        <v>2218</v>
      </c>
      <c r="H2262" s="5">
        <v>1.0</v>
      </c>
      <c r="I2262" s="4" t="s">
        <v>7959</v>
      </c>
      <c r="J2262" s="2" t="s">
        <v>7960</v>
      </c>
      <c r="K2262" s="5">
        <v>1.0</v>
      </c>
      <c r="L2262" s="2" t="s">
        <v>2221</v>
      </c>
      <c r="M2262" s="6" t="b">
        <v>1</v>
      </c>
      <c r="N2262" s="2" t="s">
        <v>7961</v>
      </c>
      <c r="O2262" s="2" t="s">
        <v>3367</v>
      </c>
      <c r="P2262" s="2" t="s">
        <v>2224</v>
      </c>
      <c r="Q2262" s="2" t="s">
        <v>2225</v>
      </c>
      <c r="R2262" s="2" t="s">
        <v>2226</v>
      </c>
      <c r="S2262" s="2" t="s">
        <v>7962</v>
      </c>
      <c r="U2262" s="2" t="s">
        <v>253</v>
      </c>
      <c r="V2262" s="2" t="s">
        <v>2254</v>
      </c>
      <c r="W2262" s="2" t="s">
        <v>7935</v>
      </c>
      <c r="X2262" s="2" t="s">
        <v>7962</v>
      </c>
      <c r="Y2262" s="2" t="s">
        <v>7963</v>
      </c>
    </row>
    <row r="2263">
      <c r="A2263" s="1" t="b">
        <v>0</v>
      </c>
      <c r="B2263" s="1"/>
      <c r="C2263" s="1" t="s">
        <v>243</v>
      </c>
      <c r="D2263" s="1"/>
      <c r="E2263" s="1"/>
      <c r="F2263" s="1"/>
      <c r="G2263" s="2" t="s">
        <v>2218</v>
      </c>
      <c r="H2263" s="5">
        <v>1.0</v>
      </c>
      <c r="I2263" s="4" t="s">
        <v>7964</v>
      </c>
      <c r="J2263" s="2" t="s">
        <v>7965</v>
      </c>
      <c r="K2263" s="5">
        <v>1.0</v>
      </c>
      <c r="L2263" s="2" t="s">
        <v>2221</v>
      </c>
      <c r="M2263" s="6" t="b">
        <v>1</v>
      </c>
      <c r="N2263" s="2" t="s">
        <v>7966</v>
      </c>
      <c r="O2263" s="2" t="s">
        <v>3367</v>
      </c>
      <c r="P2263" s="2" t="s">
        <v>2224</v>
      </c>
      <c r="Q2263" s="2" t="s">
        <v>2225</v>
      </c>
      <c r="R2263" s="2" t="s">
        <v>2226</v>
      </c>
      <c r="S2263" s="2" t="s">
        <v>7967</v>
      </c>
      <c r="U2263" s="2" t="s">
        <v>253</v>
      </c>
      <c r="V2263" s="2" t="s">
        <v>2254</v>
      </c>
      <c r="W2263" s="2" t="s">
        <v>7935</v>
      </c>
      <c r="X2263" s="2" t="s">
        <v>7967</v>
      </c>
      <c r="Y2263" s="2" t="s">
        <v>7968</v>
      </c>
    </row>
    <row r="2264">
      <c r="A2264" s="1" t="b">
        <v>0</v>
      </c>
      <c r="B2264" s="1"/>
      <c r="C2264" s="1" t="s">
        <v>243</v>
      </c>
      <c r="D2264" s="1"/>
      <c r="E2264" s="1"/>
      <c r="F2264" s="1"/>
      <c r="G2264" s="2" t="s">
        <v>2218</v>
      </c>
      <c r="H2264" s="5">
        <v>1.0</v>
      </c>
      <c r="I2264" s="4" t="s">
        <v>7969</v>
      </c>
      <c r="J2264" s="2" t="s">
        <v>7970</v>
      </c>
      <c r="K2264" s="5">
        <v>1.0</v>
      </c>
      <c r="L2264" s="2" t="s">
        <v>2221</v>
      </c>
      <c r="M2264" s="6" t="b">
        <v>1</v>
      </c>
      <c r="N2264" s="2" t="s">
        <v>7971</v>
      </c>
      <c r="O2264" s="2" t="s">
        <v>3367</v>
      </c>
      <c r="P2264" s="2" t="s">
        <v>2224</v>
      </c>
      <c r="Q2264" s="2" t="s">
        <v>2225</v>
      </c>
      <c r="R2264" s="2" t="s">
        <v>2226</v>
      </c>
      <c r="S2264" s="2" t="s">
        <v>7972</v>
      </c>
      <c r="U2264" s="2" t="s">
        <v>253</v>
      </c>
      <c r="V2264" s="2" t="s">
        <v>2254</v>
      </c>
      <c r="W2264" s="2" t="s">
        <v>7935</v>
      </c>
      <c r="X2264" s="2" t="s">
        <v>7972</v>
      </c>
      <c r="Y2264" s="2" t="s">
        <v>7953</v>
      </c>
    </row>
    <row r="2265">
      <c r="A2265" s="1" t="b">
        <v>0</v>
      </c>
      <c r="B2265" s="1"/>
      <c r="C2265" s="1" t="s">
        <v>243</v>
      </c>
      <c r="D2265" s="1"/>
      <c r="E2265" s="1"/>
      <c r="F2265" s="1"/>
      <c r="G2265" s="2" t="s">
        <v>2218</v>
      </c>
      <c r="H2265" s="5">
        <v>1.0</v>
      </c>
      <c r="I2265" s="4" t="s">
        <v>7973</v>
      </c>
      <c r="J2265" s="2" t="s">
        <v>7974</v>
      </c>
      <c r="K2265" s="5">
        <v>1.0</v>
      </c>
      <c r="L2265" s="2" t="s">
        <v>2221</v>
      </c>
      <c r="M2265" s="6" t="b">
        <v>1</v>
      </c>
      <c r="N2265" s="2" t="s">
        <v>7975</v>
      </c>
      <c r="O2265" s="2" t="s">
        <v>3367</v>
      </c>
      <c r="P2265" s="2" t="s">
        <v>2224</v>
      </c>
      <c r="Q2265" s="2" t="s">
        <v>2225</v>
      </c>
      <c r="R2265" s="2" t="s">
        <v>2226</v>
      </c>
      <c r="S2265" s="2" t="s">
        <v>7976</v>
      </c>
      <c r="U2265" s="2" t="s">
        <v>253</v>
      </c>
      <c r="V2265" s="2" t="s">
        <v>2254</v>
      </c>
      <c r="W2265" s="2" t="s">
        <v>7935</v>
      </c>
      <c r="X2265" s="2" t="s">
        <v>7976</v>
      </c>
      <c r="Y2265" s="2" t="s">
        <v>7958</v>
      </c>
    </row>
    <row r="2266">
      <c r="A2266" s="1" t="b">
        <v>0</v>
      </c>
      <c r="B2266" s="1"/>
      <c r="C2266" s="1" t="s">
        <v>243</v>
      </c>
      <c r="D2266" s="1"/>
      <c r="E2266" s="1"/>
      <c r="F2266" s="1"/>
      <c r="G2266" s="2" t="s">
        <v>2218</v>
      </c>
      <c r="H2266" s="5">
        <v>1.0</v>
      </c>
      <c r="I2266" s="4" t="s">
        <v>7977</v>
      </c>
      <c r="J2266" s="2" t="s">
        <v>7978</v>
      </c>
      <c r="K2266" s="5">
        <v>1.0</v>
      </c>
      <c r="L2266" s="2" t="s">
        <v>2221</v>
      </c>
      <c r="M2266" s="6" t="b">
        <v>1</v>
      </c>
      <c r="N2266" s="2" t="s">
        <v>7979</v>
      </c>
      <c r="O2266" s="2" t="s">
        <v>3367</v>
      </c>
      <c r="P2266" s="2" t="s">
        <v>2224</v>
      </c>
      <c r="Q2266" s="2" t="s">
        <v>2225</v>
      </c>
      <c r="R2266" s="2" t="s">
        <v>2226</v>
      </c>
      <c r="S2266" s="2" t="s">
        <v>7980</v>
      </c>
      <c r="U2266" s="2" t="s">
        <v>253</v>
      </c>
      <c r="V2266" s="2" t="s">
        <v>2254</v>
      </c>
      <c r="W2266" s="2" t="s">
        <v>7935</v>
      </c>
      <c r="X2266" s="2" t="s">
        <v>7980</v>
      </c>
      <c r="Y2266" s="2" t="s">
        <v>7981</v>
      </c>
    </row>
    <row r="2267">
      <c r="A2267" s="1" t="b">
        <v>0</v>
      </c>
      <c r="B2267" s="1"/>
      <c r="C2267" s="1" t="s">
        <v>243</v>
      </c>
      <c r="D2267" s="1"/>
      <c r="E2267" s="1"/>
      <c r="F2267" s="1"/>
      <c r="G2267" s="2" t="s">
        <v>2218</v>
      </c>
      <c r="H2267" s="5">
        <v>1.0</v>
      </c>
      <c r="I2267" s="4" t="s">
        <v>7982</v>
      </c>
      <c r="J2267" s="2" t="s">
        <v>7983</v>
      </c>
      <c r="K2267" s="5">
        <v>1.0</v>
      </c>
      <c r="L2267" s="2" t="s">
        <v>2221</v>
      </c>
      <c r="M2267" s="6" t="b">
        <v>1</v>
      </c>
      <c r="N2267" s="2" t="s">
        <v>7984</v>
      </c>
      <c r="O2267" s="2" t="s">
        <v>3367</v>
      </c>
      <c r="P2267" s="2" t="s">
        <v>2224</v>
      </c>
      <c r="Q2267" s="2" t="s">
        <v>2225</v>
      </c>
      <c r="R2267" s="2" t="s">
        <v>2226</v>
      </c>
      <c r="S2267" s="2" t="s">
        <v>7985</v>
      </c>
      <c r="U2267" s="2" t="s">
        <v>253</v>
      </c>
      <c r="V2267" s="2" t="s">
        <v>2254</v>
      </c>
      <c r="W2267" s="2" t="s">
        <v>7935</v>
      </c>
      <c r="X2267" s="2" t="s">
        <v>7985</v>
      </c>
      <c r="Y2267" s="2" t="s">
        <v>7986</v>
      </c>
    </row>
    <row r="2268">
      <c r="A2268" s="1" t="b">
        <v>0</v>
      </c>
      <c r="B2268" s="1"/>
      <c r="C2268" s="1" t="s">
        <v>243</v>
      </c>
      <c r="D2268" s="1"/>
      <c r="E2268" s="1"/>
      <c r="F2268" s="1"/>
      <c r="G2268" s="2" t="s">
        <v>2218</v>
      </c>
      <c r="H2268" s="5">
        <v>1.0</v>
      </c>
      <c r="I2268" s="4" t="s">
        <v>7987</v>
      </c>
      <c r="J2268" s="2" t="s">
        <v>7988</v>
      </c>
      <c r="K2268" s="5">
        <v>1.0</v>
      </c>
      <c r="L2268" s="2" t="s">
        <v>2221</v>
      </c>
      <c r="M2268" s="6" t="b">
        <v>1</v>
      </c>
      <c r="N2268" s="2" t="s">
        <v>7989</v>
      </c>
      <c r="O2268" s="2" t="s">
        <v>3367</v>
      </c>
      <c r="P2268" s="2" t="s">
        <v>2224</v>
      </c>
      <c r="Q2268" s="2" t="s">
        <v>2225</v>
      </c>
      <c r="R2268" s="2" t="s">
        <v>2226</v>
      </c>
      <c r="S2268" s="2" t="s">
        <v>7990</v>
      </c>
      <c r="U2268" s="2" t="s">
        <v>253</v>
      </c>
      <c r="V2268" s="2" t="s">
        <v>2254</v>
      </c>
      <c r="W2268" s="2" t="s">
        <v>7935</v>
      </c>
      <c r="X2268" s="2" t="s">
        <v>7991</v>
      </c>
      <c r="Y2268" s="2" t="s">
        <v>3875</v>
      </c>
    </row>
    <row r="2269">
      <c r="A2269" s="1" t="b">
        <v>0</v>
      </c>
      <c r="B2269" s="1"/>
      <c r="C2269" s="1" t="s">
        <v>243</v>
      </c>
      <c r="D2269" s="1"/>
      <c r="E2269" s="1"/>
      <c r="F2269" s="1"/>
      <c r="G2269" s="2" t="s">
        <v>2218</v>
      </c>
      <c r="H2269" s="5">
        <v>1.0</v>
      </c>
      <c r="I2269" s="4" t="s">
        <v>7992</v>
      </c>
      <c r="J2269" s="2" t="s">
        <v>7993</v>
      </c>
      <c r="K2269" s="5">
        <v>1.0</v>
      </c>
      <c r="L2269" s="2" t="s">
        <v>2221</v>
      </c>
      <c r="M2269" s="6" t="b">
        <v>1</v>
      </c>
      <c r="N2269" s="2" t="s">
        <v>7994</v>
      </c>
      <c r="O2269" s="2" t="s">
        <v>3367</v>
      </c>
      <c r="P2269" s="2" t="s">
        <v>2224</v>
      </c>
      <c r="Q2269" s="2" t="s">
        <v>2225</v>
      </c>
      <c r="R2269" s="2" t="s">
        <v>2226</v>
      </c>
      <c r="S2269" s="2" t="s">
        <v>7995</v>
      </c>
      <c r="U2269" s="2" t="s">
        <v>253</v>
      </c>
      <c r="V2269" s="2" t="s">
        <v>2254</v>
      </c>
      <c r="W2269" s="2" t="s">
        <v>7935</v>
      </c>
      <c r="X2269" s="2" t="s">
        <v>7995</v>
      </c>
      <c r="Y2269" s="2" t="s">
        <v>7996</v>
      </c>
    </row>
    <row r="2270">
      <c r="A2270" s="1" t="b">
        <v>0</v>
      </c>
      <c r="B2270" s="1"/>
      <c r="C2270" s="1" t="s">
        <v>243</v>
      </c>
      <c r="D2270" s="1"/>
      <c r="E2270" s="1"/>
      <c r="F2270" s="1"/>
      <c r="G2270" s="2" t="s">
        <v>2218</v>
      </c>
      <c r="H2270" s="5">
        <v>1.0</v>
      </c>
      <c r="I2270" s="4" t="s">
        <v>7997</v>
      </c>
      <c r="J2270" s="2" t="s">
        <v>7998</v>
      </c>
      <c r="K2270" s="5">
        <v>1.0</v>
      </c>
      <c r="L2270" s="2" t="s">
        <v>2221</v>
      </c>
      <c r="M2270" s="6" t="b">
        <v>1</v>
      </c>
      <c r="N2270" s="2" t="s">
        <v>7999</v>
      </c>
      <c r="O2270" s="2" t="s">
        <v>3367</v>
      </c>
      <c r="P2270" s="2" t="s">
        <v>2224</v>
      </c>
      <c r="Q2270" s="2" t="s">
        <v>2225</v>
      </c>
      <c r="R2270" s="2" t="s">
        <v>2226</v>
      </c>
      <c r="S2270" s="2" t="s">
        <v>8000</v>
      </c>
      <c r="U2270" s="2" t="s">
        <v>253</v>
      </c>
      <c r="V2270" s="2" t="s">
        <v>2254</v>
      </c>
      <c r="W2270" s="2" t="s">
        <v>7935</v>
      </c>
      <c r="X2270" s="2" t="s">
        <v>8000</v>
      </c>
      <c r="Y2270" s="2" t="s">
        <v>7996</v>
      </c>
    </row>
    <row r="2271">
      <c r="A2271" s="1" t="b">
        <v>0</v>
      </c>
      <c r="B2271" s="1"/>
      <c r="C2271" s="1" t="s">
        <v>243</v>
      </c>
      <c r="D2271" s="1"/>
      <c r="E2271" s="1"/>
      <c r="F2271" s="1"/>
      <c r="G2271" s="2" t="s">
        <v>2218</v>
      </c>
      <c r="H2271" s="5">
        <v>1.0</v>
      </c>
      <c r="I2271" s="4" t="s">
        <v>8001</v>
      </c>
      <c r="J2271" s="2" t="s">
        <v>8002</v>
      </c>
      <c r="K2271" s="5">
        <v>1.0</v>
      </c>
      <c r="L2271" s="2" t="s">
        <v>2221</v>
      </c>
      <c r="M2271" s="6" t="b">
        <v>1</v>
      </c>
      <c r="N2271" s="2" t="s">
        <v>8003</v>
      </c>
      <c r="O2271" s="2" t="s">
        <v>3367</v>
      </c>
      <c r="P2271" s="2" t="s">
        <v>2224</v>
      </c>
      <c r="Q2271" s="2" t="s">
        <v>2225</v>
      </c>
      <c r="R2271" s="2" t="s">
        <v>2226</v>
      </c>
      <c r="S2271" s="2" t="s">
        <v>8004</v>
      </c>
      <c r="U2271" s="2" t="s">
        <v>253</v>
      </c>
      <c r="V2271" s="2" t="s">
        <v>2254</v>
      </c>
      <c r="W2271" s="2" t="s">
        <v>7935</v>
      </c>
      <c r="X2271" s="2" t="s">
        <v>8004</v>
      </c>
      <c r="Y2271" s="2" t="s">
        <v>8005</v>
      </c>
    </row>
    <row r="2272">
      <c r="A2272" s="1" t="b">
        <v>0</v>
      </c>
      <c r="B2272" s="1"/>
      <c r="C2272" s="1" t="s">
        <v>243</v>
      </c>
      <c r="D2272" s="1"/>
      <c r="E2272" s="1"/>
      <c r="F2272" s="1"/>
      <c r="G2272" s="2" t="s">
        <v>2218</v>
      </c>
      <c r="H2272" s="5">
        <v>1.0</v>
      </c>
      <c r="I2272" s="4" t="s">
        <v>8006</v>
      </c>
      <c r="J2272" s="2" t="s">
        <v>8007</v>
      </c>
      <c r="K2272" s="5">
        <v>1.0</v>
      </c>
      <c r="L2272" s="2" t="s">
        <v>2221</v>
      </c>
      <c r="M2272" s="6" t="b">
        <v>1</v>
      </c>
      <c r="N2272" s="2" t="s">
        <v>8008</v>
      </c>
      <c r="O2272" s="2" t="s">
        <v>3367</v>
      </c>
      <c r="P2272" s="2" t="s">
        <v>2224</v>
      </c>
      <c r="Q2272" s="2" t="s">
        <v>2225</v>
      </c>
      <c r="R2272" s="2" t="s">
        <v>2226</v>
      </c>
      <c r="S2272" s="2" t="s">
        <v>8009</v>
      </c>
      <c r="U2272" s="2" t="s">
        <v>253</v>
      </c>
      <c r="V2272" s="2" t="s">
        <v>2254</v>
      </c>
      <c r="W2272" s="2" t="s">
        <v>7935</v>
      </c>
      <c r="X2272" s="2" t="s">
        <v>8009</v>
      </c>
      <c r="Y2272" s="2" t="s">
        <v>7958</v>
      </c>
    </row>
    <row r="2273">
      <c r="A2273" s="1" t="b">
        <v>0</v>
      </c>
      <c r="B2273" s="1"/>
      <c r="C2273" s="1" t="s">
        <v>243</v>
      </c>
      <c r="D2273" s="1"/>
      <c r="E2273" s="1"/>
      <c r="F2273" s="1"/>
      <c r="G2273" s="2" t="s">
        <v>2218</v>
      </c>
      <c r="H2273" s="5">
        <v>1.0</v>
      </c>
      <c r="I2273" s="4" t="s">
        <v>8010</v>
      </c>
      <c r="J2273" s="2" t="s">
        <v>8011</v>
      </c>
      <c r="K2273" s="5">
        <v>1.0</v>
      </c>
      <c r="L2273" s="2" t="s">
        <v>2221</v>
      </c>
      <c r="M2273" s="6" t="b">
        <v>1</v>
      </c>
      <c r="N2273" s="2" t="s">
        <v>8012</v>
      </c>
      <c r="O2273" s="2" t="s">
        <v>3367</v>
      </c>
      <c r="P2273" s="2" t="s">
        <v>2224</v>
      </c>
      <c r="Q2273" s="2" t="s">
        <v>2225</v>
      </c>
      <c r="R2273" s="2" t="s">
        <v>2226</v>
      </c>
      <c r="S2273" s="2" t="s">
        <v>8013</v>
      </c>
      <c r="U2273" s="2" t="s">
        <v>253</v>
      </c>
      <c r="V2273" s="2" t="s">
        <v>2254</v>
      </c>
      <c r="W2273" s="2" t="s">
        <v>7935</v>
      </c>
      <c r="X2273" s="2" t="s">
        <v>8013</v>
      </c>
      <c r="Y2273" s="2" t="s">
        <v>8014</v>
      </c>
    </row>
    <row r="2274">
      <c r="A2274" s="1" t="b">
        <v>0</v>
      </c>
      <c r="B2274" s="1"/>
      <c r="C2274" s="1" t="s">
        <v>243</v>
      </c>
      <c r="D2274" s="1"/>
      <c r="E2274" s="1"/>
      <c r="F2274" s="1"/>
      <c r="G2274" s="2" t="s">
        <v>2218</v>
      </c>
      <c r="H2274" s="5">
        <v>1.0</v>
      </c>
      <c r="I2274" s="4" t="s">
        <v>8015</v>
      </c>
      <c r="J2274" s="2" t="s">
        <v>8016</v>
      </c>
      <c r="K2274" s="5">
        <v>1.0</v>
      </c>
      <c r="L2274" s="2" t="s">
        <v>2221</v>
      </c>
      <c r="M2274" s="6" t="b">
        <v>1</v>
      </c>
      <c r="N2274" s="2" t="s">
        <v>8017</v>
      </c>
      <c r="O2274" s="2" t="s">
        <v>3367</v>
      </c>
      <c r="P2274" s="2" t="s">
        <v>2224</v>
      </c>
      <c r="Q2274" s="2" t="s">
        <v>2225</v>
      </c>
      <c r="R2274" s="2" t="s">
        <v>2226</v>
      </c>
      <c r="S2274" s="2" t="s">
        <v>8018</v>
      </c>
      <c r="U2274" s="2" t="s">
        <v>253</v>
      </c>
      <c r="V2274" s="2" t="s">
        <v>2254</v>
      </c>
      <c r="W2274" s="2" t="s">
        <v>7935</v>
      </c>
      <c r="X2274" s="2" t="s">
        <v>8018</v>
      </c>
      <c r="Y2274" s="2" t="s">
        <v>7958</v>
      </c>
    </row>
    <row r="2275">
      <c r="A2275" s="1" t="b">
        <v>0</v>
      </c>
      <c r="B2275" s="1"/>
      <c r="C2275" s="1" t="s">
        <v>243</v>
      </c>
      <c r="D2275" s="1"/>
      <c r="E2275" s="1"/>
      <c r="F2275" s="1"/>
      <c r="G2275" s="2" t="s">
        <v>2218</v>
      </c>
      <c r="H2275" s="5">
        <v>1.0</v>
      </c>
      <c r="I2275" s="4" t="s">
        <v>8019</v>
      </c>
      <c r="J2275" s="2" t="s">
        <v>8020</v>
      </c>
      <c r="K2275" s="5">
        <v>1.0</v>
      </c>
      <c r="L2275" s="2" t="s">
        <v>2221</v>
      </c>
      <c r="M2275" s="6" t="b">
        <v>1</v>
      </c>
      <c r="N2275" s="2" t="s">
        <v>8021</v>
      </c>
      <c r="O2275" s="2" t="s">
        <v>3367</v>
      </c>
      <c r="P2275" s="2" t="s">
        <v>2224</v>
      </c>
      <c r="Q2275" s="2" t="s">
        <v>2225</v>
      </c>
      <c r="R2275" s="2" t="s">
        <v>2226</v>
      </c>
      <c r="S2275" s="2" t="s">
        <v>8022</v>
      </c>
      <c r="U2275" s="2" t="s">
        <v>253</v>
      </c>
      <c r="V2275" s="2" t="s">
        <v>2254</v>
      </c>
      <c r="W2275" s="2" t="s">
        <v>7935</v>
      </c>
      <c r="X2275" s="2" t="s">
        <v>8022</v>
      </c>
      <c r="Y2275" s="2" t="s">
        <v>8023</v>
      </c>
    </row>
    <row r="2276">
      <c r="A2276" s="1" t="b">
        <v>0</v>
      </c>
      <c r="B2276" s="1"/>
      <c r="C2276" s="1"/>
      <c r="D2276" s="1"/>
      <c r="E2276" s="1"/>
      <c r="F2276" s="1" t="b">
        <v>1</v>
      </c>
      <c r="G2276" s="2" t="s">
        <v>27</v>
      </c>
      <c r="H2276" s="3"/>
      <c r="I2276" s="4" t="s">
        <v>8024</v>
      </c>
      <c r="J2276" s="2" t="s">
        <v>8025</v>
      </c>
      <c r="K2276" s="5">
        <v>1.0</v>
      </c>
      <c r="L2276" s="2" t="s">
        <v>84</v>
      </c>
      <c r="M2276" s="6" t="b">
        <v>1</v>
      </c>
      <c r="N2276" s="2" t="s">
        <v>85</v>
      </c>
      <c r="O2276" s="2" t="s">
        <v>67</v>
      </c>
      <c r="P2276" s="2" t="s">
        <v>68</v>
      </c>
      <c r="Q2276" s="2" t="s">
        <v>86</v>
      </c>
      <c r="R2276" s="2" t="s">
        <v>35</v>
      </c>
      <c r="S2276" s="2" t="s">
        <v>8026</v>
      </c>
      <c r="T2276" s="2" t="s">
        <v>37</v>
      </c>
      <c r="U2276" s="2" t="s">
        <v>38</v>
      </c>
      <c r="V2276" s="2" t="s">
        <v>78</v>
      </c>
      <c r="W2276" s="2" t="s">
        <v>8027</v>
      </c>
      <c r="X2276" s="2" t="s">
        <v>89</v>
      </c>
      <c r="Y2276" s="2" t="s">
        <v>90</v>
      </c>
    </row>
    <row r="2277">
      <c r="A2277" s="1" t="b">
        <v>0</v>
      </c>
      <c r="B2277" s="1"/>
      <c r="C2277" s="1" t="s">
        <v>243</v>
      </c>
      <c r="D2277" s="1"/>
      <c r="E2277" s="1"/>
      <c r="F2277" s="1"/>
      <c r="G2277" s="2" t="s">
        <v>2218</v>
      </c>
      <c r="H2277" s="5">
        <v>1.0</v>
      </c>
      <c r="I2277" s="4" t="s">
        <v>8028</v>
      </c>
      <c r="J2277" s="2" t="s">
        <v>8029</v>
      </c>
      <c r="K2277" s="5">
        <v>1.0</v>
      </c>
      <c r="L2277" s="2" t="s">
        <v>2221</v>
      </c>
      <c r="M2277" s="6" t="b">
        <v>1</v>
      </c>
      <c r="N2277" s="2" t="s">
        <v>8030</v>
      </c>
      <c r="O2277" s="2" t="s">
        <v>2223</v>
      </c>
      <c r="P2277" s="2" t="s">
        <v>2224</v>
      </c>
      <c r="Q2277" s="2" t="s">
        <v>2225</v>
      </c>
      <c r="R2277" s="2" t="s">
        <v>2226</v>
      </c>
      <c r="S2277" s="2" t="s">
        <v>8031</v>
      </c>
      <c r="T2277" s="2" t="s">
        <v>112</v>
      </c>
      <c r="U2277" s="2" t="s">
        <v>322</v>
      </c>
      <c r="V2277" s="2" t="s">
        <v>2235</v>
      </c>
      <c r="W2277" s="2" t="s">
        <v>8032</v>
      </c>
      <c r="X2277" s="2" t="s">
        <v>8033</v>
      </c>
      <c r="Y2277" s="2" t="s">
        <v>8034</v>
      </c>
    </row>
    <row r="2278">
      <c r="A2278" s="1" t="b">
        <v>0</v>
      </c>
      <c r="B2278" s="1"/>
      <c r="C2278" s="1" t="s">
        <v>243</v>
      </c>
      <c r="D2278" s="1"/>
      <c r="E2278" s="1"/>
      <c r="F2278" s="1"/>
      <c r="G2278" s="2" t="s">
        <v>2218</v>
      </c>
      <c r="H2278" s="5">
        <v>1.0</v>
      </c>
      <c r="I2278" s="4" t="s">
        <v>8035</v>
      </c>
      <c r="J2278" s="2" t="s">
        <v>8036</v>
      </c>
      <c r="K2278" s="5">
        <v>1.0</v>
      </c>
      <c r="L2278" s="2" t="s">
        <v>2221</v>
      </c>
      <c r="M2278" s="6" t="b">
        <v>1</v>
      </c>
      <c r="N2278" s="2" t="s">
        <v>8037</v>
      </c>
      <c r="O2278" s="2" t="s">
        <v>2223</v>
      </c>
      <c r="P2278" s="2" t="s">
        <v>2224</v>
      </c>
      <c r="Q2278" s="2" t="s">
        <v>2225</v>
      </c>
      <c r="R2278" s="2" t="s">
        <v>2226</v>
      </c>
      <c r="S2278" s="2" t="s">
        <v>8038</v>
      </c>
      <c r="T2278" s="2" t="s">
        <v>112</v>
      </c>
      <c r="U2278" s="2" t="s">
        <v>322</v>
      </c>
      <c r="V2278" s="2" t="s">
        <v>2235</v>
      </c>
      <c r="W2278" s="2" t="s">
        <v>8032</v>
      </c>
      <c r="X2278" s="2" t="s">
        <v>8039</v>
      </c>
      <c r="Y2278" s="2" t="s">
        <v>8040</v>
      </c>
    </row>
    <row r="2279">
      <c r="A2279" s="1" t="b">
        <v>0</v>
      </c>
      <c r="B2279" s="1"/>
      <c r="C2279" s="1" t="s">
        <v>243</v>
      </c>
      <c r="D2279" s="1"/>
      <c r="E2279" s="1"/>
      <c r="F2279" s="1"/>
      <c r="G2279" s="2" t="s">
        <v>2218</v>
      </c>
      <c r="H2279" s="5">
        <v>1.0</v>
      </c>
      <c r="I2279" s="4" t="s">
        <v>8041</v>
      </c>
      <c r="J2279" s="2" t="s">
        <v>8042</v>
      </c>
      <c r="K2279" s="5">
        <v>1.0</v>
      </c>
      <c r="L2279" s="2" t="s">
        <v>2221</v>
      </c>
      <c r="M2279" s="6" t="b">
        <v>1</v>
      </c>
      <c r="N2279" s="2" t="s">
        <v>8043</v>
      </c>
      <c r="O2279" s="2" t="s">
        <v>2223</v>
      </c>
      <c r="P2279" s="2" t="s">
        <v>2224</v>
      </c>
      <c r="Q2279" s="2" t="s">
        <v>2225</v>
      </c>
      <c r="R2279" s="2" t="s">
        <v>2226</v>
      </c>
      <c r="S2279" s="2" t="s">
        <v>8044</v>
      </c>
      <c r="T2279" s="2" t="s">
        <v>112</v>
      </c>
      <c r="U2279" s="2" t="s">
        <v>322</v>
      </c>
      <c r="V2279" s="2" t="s">
        <v>112</v>
      </c>
      <c r="W2279" s="2" t="s">
        <v>8032</v>
      </c>
      <c r="X2279" s="2" t="s">
        <v>8045</v>
      </c>
      <c r="Y2279" s="2" t="s">
        <v>8046</v>
      </c>
    </row>
    <row r="2280">
      <c r="A2280" s="1" t="b">
        <v>0</v>
      </c>
      <c r="B2280" s="1"/>
      <c r="C2280" s="1" t="s">
        <v>243</v>
      </c>
      <c r="D2280" s="1"/>
      <c r="E2280" s="1"/>
      <c r="F2280" s="1"/>
      <c r="G2280" s="2" t="s">
        <v>2218</v>
      </c>
      <c r="H2280" s="5">
        <v>1.0</v>
      </c>
      <c r="I2280" s="4" t="s">
        <v>8047</v>
      </c>
      <c r="J2280" s="2" t="s">
        <v>8048</v>
      </c>
      <c r="K2280" s="5">
        <v>1.0</v>
      </c>
      <c r="L2280" s="2" t="s">
        <v>2221</v>
      </c>
      <c r="M2280" s="6" t="b">
        <v>1</v>
      </c>
      <c r="N2280" s="2" t="s">
        <v>8049</v>
      </c>
      <c r="O2280" s="2" t="s">
        <v>2223</v>
      </c>
      <c r="P2280" s="2" t="s">
        <v>2224</v>
      </c>
      <c r="Q2280" s="2" t="s">
        <v>2225</v>
      </c>
      <c r="R2280" s="2" t="s">
        <v>2226</v>
      </c>
      <c r="S2280" s="2" t="s">
        <v>8050</v>
      </c>
      <c r="T2280" s="2" t="s">
        <v>112</v>
      </c>
      <c r="U2280" s="2" t="s">
        <v>322</v>
      </c>
      <c r="V2280" s="2" t="s">
        <v>112</v>
      </c>
      <c r="W2280" s="2" t="s">
        <v>8032</v>
      </c>
      <c r="X2280" s="2" t="s">
        <v>8051</v>
      </c>
      <c r="Y2280" s="2" t="s">
        <v>8052</v>
      </c>
    </row>
    <row r="2281">
      <c r="A2281" s="1" t="b">
        <v>0</v>
      </c>
      <c r="B2281" s="1"/>
      <c r="C2281" s="1" t="s">
        <v>243</v>
      </c>
      <c r="D2281" s="1"/>
      <c r="E2281" s="1"/>
      <c r="F2281" s="1"/>
      <c r="G2281" s="2" t="s">
        <v>2218</v>
      </c>
      <c r="H2281" s="5">
        <v>1.0</v>
      </c>
      <c r="I2281" s="4" t="s">
        <v>8053</v>
      </c>
      <c r="J2281" s="2" t="s">
        <v>8054</v>
      </c>
      <c r="K2281" s="5">
        <v>1.0</v>
      </c>
      <c r="L2281" s="2" t="s">
        <v>2221</v>
      </c>
      <c r="M2281" s="6" t="b">
        <v>1</v>
      </c>
      <c r="N2281" s="2" t="s">
        <v>8055</v>
      </c>
      <c r="O2281" s="2" t="s">
        <v>2223</v>
      </c>
      <c r="P2281" s="2" t="s">
        <v>2224</v>
      </c>
      <c r="Q2281" s="2" t="s">
        <v>2225</v>
      </c>
      <c r="R2281" s="2" t="s">
        <v>2226</v>
      </c>
      <c r="S2281" s="2" t="s">
        <v>8056</v>
      </c>
      <c r="T2281" s="2" t="s">
        <v>112</v>
      </c>
      <c r="U2281" s="2" t="s">
        <v>322</v>
      </c>
      <c r="V2281" s="2" t="s">
        <v>112</v>
      </c>
      <c r="W2281" s="2" t="s">
        <v>8032</v>
      </c>
      <c r="X2281" s="2" t="s">
        <v>8057</v>
      </c>
      <c r="Y2281" s="2" t="s">
        <v>8058</v>
      </c>
    </row>
    <row r="2282">
      <c r="A2282" s="1" t="b">
        <v>0</v>
      </c>
      <c r="B2282" s="1"/>
      <c r="C2282" s="1" t="s">
        <v>243</v>
      </c>
      <c r="D2282" s="1"/>
      <c r="E2282" s="1"/>
      <c r="F2282" s="1"/>
      <c r="G2282" s="2" t="s">
        <v>2218</v>
      </c>
      <c r="H2282" s="5">
        <v>1.0</v>
      </c>
      <c r="I2282" s="4" t="s">
        <v>8059</v>
      </c>
      <c r="J2282" s="2" t="s">
        <v>8060</v>
      </c>
      <c r="K2282" s="5">
        <v>1.0</v>
      </c>
      <c r="L2282" s="2" t="s">
        <v>2221</v>
      </c>
      <c r="M2282" s="6" t="b">
        <v>1</v>
      </c>
      <c r="N2282" s="2" t="s">
        <v>8061</v>
      </c>
      <c r="O2282" s="2" t="s">
        <v>2223</v>
      </c>
      <c r="P2282" s="2" t="s">
        <v>2224</v>
      </c>
      <c r="Q2282" s="2" t="s">
        <v>2225</v>
      </c>
      <c r="R2282" s="2" t="s">
        <v>2226</v>
      </c>
      <c r="S2282" s="2" t="s">
        <v>8050</v>
      </c>
      <c r="T2282" s="2" t="s">
        <v>112</v>
      </c>
      <c r="U2282" s="2" t="s">
        <v>322</v>
      </c>
      <c r="V2282" s="2" t="s">
        <v>112</v>
      </c>
      <c r="W2282" s="2" t="s">
        <v>8032</v>
      </c>
      <c r="X2282" s="2" t="s">
        <v>8062</v>
      </c>
      <c r="Y2282" s="2" t="s">
        <v>8063</v>
      </c>
    </row>
    <row r="2283">
      <c r="A2283" s="1" t="b">
        <v>0</v>
      </c>
      <c r="B2283" s="1"/>
      <c r="C2283" s="1" t="s">
        <v>243</v>
      </c>
      <c r="D2283" s="1"/>
      <c r="E2283" s="1"/>
      <c r="F2283" s="1"/>
      <c r="G2283" s="2" t="s">
        <v>2218</v>
      </c>
      <c r="H2283" s="5">
        <v>1.0</v>
      </c>
      <c r="I2283" s="4" t="s">
        <v>8064</v>
      </c>
      <c r="J2283" s="2" t="s">
        <v>8065</v>
      </c>
      <c r="K2283" s="5">
        <v>1.0</v>
      </c>
      <c r="L2283" s="2" t="s">
        <v>2221</v>
      </c>
      <c r="M2283" s="6" t="b">
        <v>1</v>
      </c>
      <c r="N2283" s="2" t="s">
        <v>8066</v>
      </c>
      <c r="O2283" s="2" t="s">
        <v>2223</v>
      </c>
      <c r="P2283" s="2" t="s">
        <v>2224</v>
      </c>
      <c r="Q2283" s="2" t="s">
        <v>2225</v>
      </c>
      <c r="R2283" s="2" t="s">
        <v>2226</v>
      </c>
      <c r="S2283" s="2" t="s">
        <v>8067</v>
      </c>
      <c r="T2283" s="2" t="s">
        <v>2286</v>
      </c>
      <c r="U2283" s="2" t="s">
        <v>322</v>
      </c>
      <c r="V2283" s="2" t="s">
        <v>2254</v>
      </c>
      <c r="W2283" s="2" t="s">
        <v>8068</v>
      </c>
      <c r="X2283" s="2" t="s">
        <v>8067</v>
      </c>
      <c r="Y2283" s="2" t="s">
        <v>8069</v>
      </c>
    </row>
    <row r="2284">
      <c r="A2284" s="1" t="b">
        <v>0</v>
      </c>
      <c r="B2284" s="1"/>
      <c r="C2284" s="1" t="s">
        <v>243</v>
      </c>
      <c r="D2284" s="1"/>
      <c r="E2284" s="1"/>
      <c r="F2284" s="1"/>
      <c r="G2284" s="2" t="s">
        <v>2218</v>
      </c>
      <c r="H2284" s="5">
        <v>1.0</v>
      </c>
      <c r="I2284" s="4" t="s">
        <v>8070</v>
      </c>
      <c r="J2284" s="2" t="s">
        <v>8071</v>
      </c>
      <c r="K2284" s="5">
        <v>1.0</v>
      </c>
      <c r="L2284" s="2" t="s">
        <v>2221</v>
      </c>
      <c r="M2284" s="6" t="b">
        <v>1</v>
      </c>
      <c r="N2284" s="2" t="s">
        <v>8072</v>
      </c>
      <c r="O2284" s="2" t="s">
        <v>2223</v>
      </c>
      <c r="P2284" s="2" t="s">
        <v>2224</v>
      </c>
      <c r="Q2284" s="2" t="s">
        <v>2225</v>
      </c>
      <c r="R2284" s="2" t="s">
        <v>2226</v>
      </c>
      <c r="S2284" s="2" t="s">
        <v>8073</v>
      </c>
      <c r="T2284" s="2" t="s">
        <v>2286</v>
      </c>
      <c r="U2284" s="2" t="s">
        <v>322</v>
      </c>
      <c r="V2284" s="2" t="s">
        <v>2254</v>
      </c>
      <c r="W2284" s="2" t="s">
        <v>8068</v>
      </c>
      <c r="X2284" s="2" t="s">
        <v>8073</v>
      </c>
      <c r="Y2284" s="2" t="s">
        <v>8074</v>
      </c>
    </row>
    <row r="2285">
      <c r="A2285" s="1" t="b">
        <v>0</v>
      </c>
      <c r="B2285" s="1"/>
      <c r="C2285" s="1" t="s">
        <v>243</v>
      </c>
      <c r="D2285" s="1"/>
      <c r="E2285" s="1"/>
      <c r="F2285" s="1"/>
      <c r="G2285" s="2" t="s">
        <v>2218</v>
      </c>
      <c r="H2285" s="5">
        <v>1.0</v>
      </c>
      <c r="I2285" s="4" t="s">
        <v>8075</v>
      </c>
      <c r="J2285" s="2" t="s">
        <v>8076</v>
      </c>
      <c r="K2285" s="5">
        <v>1.0</v>
      </c>
      <c r="L2285" s="2" t="s">
        <v>2221</v>
      </c>
      <c r="M2285" s="6" t="b">
        <v>1</v>
      </c>
      <c r="N2285" s="2" t="s">
        <v>8077</v>
      </c>
      <c r="O2285" s="2" t="s">
        <v>2223</v>
      </c>
      <c r="P2285" s="2" t="s">
        <v>2224</v>
      </c>
      <c r="Q2285" s="2" t="s">
        <v>2225</v>
      </c>
      <c r="R2285" s="2" t="s">
        <v>2226</v>
      </c>
      <c r="S2285" s="2" t="s">
        <v>8078</v>
      </c>
      <c r="T2285" s="2" t="s">
        <v>2286</v>
      </c>
      <c r="U2285" s="2" t="s">
        <v>322</v>
      </c>
      <c r="V2285" s="2" t="s">
        <v>2254</v>
      </c>
      <c r="W2285" s="2" t="s">
        <v>8068</v>
      </c>
      <c r="X2285" s="2" t="s">
        <v>8078</v>
      </c>
      <c r="Y2285" s="2" t="s">
        <v>8079</v>
      </c>
    </row>
    <row r="2286">
      <c r="A2286" s="1" t="b">
        <v>0</v>
      </c>
      <c r="B2286" s="1"/>
      <c r="C2286" s="1" t="s">
        <v>243</v>
      </c>
      <c r="D2286" s="1"/>
      <c r="E2286" s="1"/>
      <c r="F2286" s="1"/>
      <c r="G2286" s="2" t="s">
        <v>2218</v>
      </c>
      <c r="H2286" s="5">
        <v>1.0</v>
      </c>
      <c r="I2286" s="4" t="s">
        <v>8080</v>
      </c>
      <c r="J2286" s="2" t="s">
        <v>8081</v>
      </c>
      <c r="K2286" s="5">
        <v>1.0</v>
      </c>
      <c r="L2286" s="2" t="s">
        <v>2221</v>
      </c>
      <c r="M2286" s="6" t="b">
        <v>1</v>
      </c>
      <c r="N2286" s="2" t="s">
        <v>8082</v>
      </c>
      <c r="O2286" s="2" t="s">
        <v>2223</v>
      </c>
      <c r="P2286" s="2" t="s">
        <v>2224</v>
      </c>
      <c r="Q2286" s="2" t="s">
        <v>2225</v>
      </c>
      <c r="R2286" s="2" t="s">
        <v>2226</v>
      </c>
      <c r="S2286" s="2" t="s">
        <v>8083</v>
      </c>
      <c r="T2286" s="2" t="s">
        <v>2286</v>
      </c>
      <c r="U2286" s="2" t="s">
        <v>322</v>
      </c>
      <c r="V2286" s="2" t="s">
        <v>2254</v>
      </c>
      <c r="W2286" s="2" t="s">
        <v>8068</v>
      </c>
      <c r="X2286" s="2" t="s">
        <v>8083</v>
      </c>
      <c r="Y2286" s="2" t="s">
        <v>8069</v>
      </c>
    </row>
    <row r="2287">
      <c r="A2287" s="1" t="b">
        <v>0</v>
      </c>
      <c r="B2287" s="1"/>
      <c r="C2287" s="1" t="s">
        <v>243</v>
      </c>
      <c r="D2287" s="1"/>
      <c r="E2287" s="1"/>
      <c r="F2287" s="1"/>
      <c r="G2287" s="2" t="s">
        <v>2218</v>
      </c>
      <c r="H2287" s="5">
        <v>1.0</v>
      </c>
      <c r="I2287" s="4" t="s">
        <v>8084</v>
      </c>
      <c r="J2287" s="2" t="s">
        <v>8085</v>
      </c>
      <c r="K2287" s="5">
        <v>1.0</v>
      </c>
      <c r="L2287" s="2" t="s">
        <v>2221</v>
      </c>
      <c r="M2287" s="6" t="b">
        <v>1</v>
      </c>
      <c r="N2287" s="2" t="s">
        <v>8086</v>
      </c>
      <c r="O2287" s="2" t="s">
        <v>2223</v>
      </c>
      <c r="P2287" s="2" t="s">
        <v>2224</v>
      </c>
      <c r="Q2287" s="2" t="s">
        <v>2225</v>
      </c>
      <c r="R2287" s="2" t="s">
        <v>2226</v>
      </c>
      <c r="S2287" s="2" t="s">
        <v>8087</v>
      </c>
      <c r="T2287" s="2" t="s">
        <v>2286</v>
      </c>
      <c r="U2287" s="2" t="s">
        <v>322</v>
      </c>
      <c r="V2287" s="2" t="s">
        <v>2254</v>
      </c>
      <c r="W2287" s="2" t="s">
        <v>8068</v>
      </c>
      <c r="X2287" s="2" t="s">
        <v>8087</v>
      </c>
      <c r="Y2287" s="2" t="s">
        <v>8088</v>
      </c>
    </row>
    <row r="2288">
      <c r="A2288" s="1" t="b">
        <v>0</v>
      </c>
      <c r="B2288" s="1"/>
      <c r="C2288" s="1" t="s">
        <v>243</v>
      </c>
      <c r="D2288" s="1"/>
      <c r="E2288" s="1"/>
      <c r="F2288" s="1"/>
      <c r="G2288" s="2" t="s">
        <v>2218</v>
      </c>
      <c r="H2288" s="5">
        <v>1.0</v>
      </c>
      <c r="I2288" s="4" t="s">
        <v>8089</v>
      </c>
      <c r="J2288" s="2" t="s">
        <v>8090</v>
      </c>
      <c r="K2288" s="5">
        <v>1.0</v>
      </c>
      <c r="L2288" s="2" t="s">
        <v>2221</v>
      </c>
      <c r="M2288" s="6" t="b">
        <v>1</v>
      </c>
      <c r="N2288" s="2" t="s">
        <v>8091</v>
      </c>
      <c r="O2288" s="2" t="s">
        <v>2223</v>
      </c>
      <c r="P2288" s="2" t="s">
        <v>2224</v>
      </c>
      <c r="Q2288" s="2" t="s">
        <v>2225</v>
      </c>
      <c r="R2288" s="2" t="s">
        <v>2226</v>
      </c>
      <c r="S2288" s="2" t="s">
        <v>8092</v>
      </c>
      <c r="T2288" s="2" t="s">
        <v>2286</v>
      </c>
      <c r="U2288" s="2" t="s">
        <v>322</v>
      </c>
      <c r="V2288" s="2" t="s">
        <v>2254</v>
      </c>
      <c r="W2288" s="2" t="s">
        <v>8068</v>
      </c>
      <c r="X2288" s="2" t="s">
        <v>8092</v>
      </c>
      <c r="Y2288" s="2" t="s">
        <v>8069</v>
      </c>
    </row>
    <row r="2289">
      <c r="A2289" s="1" t="b">
        <v>0</v>
      </c>
      <c r="B2289" s="1"/>
      <c r="C2289" s="1" t="s">
        <v>243</v>
      </c>
      <c r="D2289" s="1"/>
      <c r="E2289" s="1"/>
      <c r="F2289" s="1"/>
      <c r="G2289" s="2" t="s">
        <v>2218</v>
      </c>
      <c r="H2289" s="5">
        <v>1.0</v>
      </c>
      <c r="I2289" s="4" t="s">
        <v>8093</v>
      </c>
      <c r="J2289" s="2" t="s">
        <v>8094</v>
      </c>
      <c r="K2289" s="5">
        <v>1.0</v>
      </c>
      <c r="L2289" s="2" t="s">
        <v>2221</v>
      </c>
      <c r="M2289" s="6" t="b">
        <v>1</v>
      </c>
      <c r="N2289" s="2" t="s">
        <v>8095</v>
      </c>
      <c r="O2289" s="2" t="s">
        <v>2223</v>
      </c>
      <c r="P2289" s="2" t="s">
        <v>2224</v>
      </c>
      <c r="Q2289" s="2" t="s">
        <v>2225</v>
      </c>
      <c r="R2289" s="2" t="s">
        <v>2226</v>
      </c>
      <c r="S2289" s="2" t="s">
        <v>8096</v>
      </c>
      <c r="T2289" s="2" t="s">
        <v>2286</v>
      </c>
      <c r="U2289" s="2" t="s">
        <v>322</v>
      </c>
      <c r="V2289" s="2" t="s">
        <v>2254</v>
      </c>
      <c r="W2289" s="2" t="s">
        <v>8068</v>
      </c>
      <c r="X2289" s="2" t="s">
        <v>8096</v>
      </c>
      <c r="Y2289" s="2" t="s">
        <v>8097</v>
      </c>
    </row>
    <row r="2290">
      <c r="A2290" s="1" t="b">
        <v>0</v>
      </c>
      <c r="B2290" s="1"/>
      <c r="C2290" s="1" t="s">
        <v>243</v>
      </c>
      <c r="D2290" s="1"/>
      <c r="E2290" s="1"/>
      <c r="F2290" s="1"/>
      <c r="G2290" s="2" t="s">
        <v>2218</v>
      </c>
      <c r="H2290" s="5">
        <v>1.0</v>
      </c>
      <c r="I2290" s="4" t="s">
        <v>8098</v>
      </c>
      <c r="J2290" s="2" t="s">
        <v>8099</v>
      </c>
      <c r="K2290" s="5">
        <v>1.0</v>
      </c>
      <c r="L2290" s="2" t="s">
        <v>2221</v>
      </c>
      <c r="M2290" s="6" t="b">
        <v>1</v>
      </c>
      <c r="N2290" s="2" t="s">
        <v>8100</v>
      </c>
      <c r="O2290" s="2" t="s">
        <v>2223</v>
      </c>
      <c r="P2290" s="2" t="s">
        <v>2224</v>
      </c>
      <c r="Q2290" s="2" t="s">
        <v>2225</v>
      </c>
      <c r="R2290" s="2" t="s">
        <v>2226</v>
      </c>
      <c r="S2290" s="2" t="s">
        <v>8101</v>
      </c>
      <c r="T2290" s="2" t="s">
        <v>2286</v>
      </c>
      <c r="U2290" s="2" t="s">
        <v>322</v>
      </c>
      <c r="V2290" s="2" t="s">
        <v>2254</v>
      </c>
      <c r="W2290" s="2" t="s">
        <v>8068</v>
      </c>
      <c r="X2290" s="2" t="s">
        <v>8101</v>
      </c>
      <c r="Y2290" s="2" t="s">
        <v>8102</v>
      </c>
    </row>
    <row r="2291">
      <c r="A2291" s="1" t="b">
        <v>0</v>
      </c>
      <c r="B2291" s="1"/>
      <c r="C2291" s="1" t="s">
        <v>243</v>
      </c>
      <c r="D2291" s="1"/>
      <c r="E2291" s="1"/>
      <c r="F2291" s="1"/>
      <c r="G2291" s="2" t="s">
        <v>2218</v>
      </c>
      <c r="H2291" s="5">
        <v>1.0</v>
      </c>
      <c r="I2291" s="4" t="s">
        <v>8103</v>
      </c>
      <c r="J2291" s="2" t="s">
        <v>8104</v>
      </c>
      <c r="K2291" s="5">
        <v>1.0</v>
      </c>
      <c r="L2291" s="2" t="s">
        <v>2221</v>
      </c>
      <c r="M2291" s="6" t="b">
        <v>1</v>
      </c>
      <c r="N2291" s="2" t="s">
        <v>8105</v>
      </c>
      <c r="O2291" s="2" t="s">
        <v>2223</v>
      </c>
      <c r="P2291" s="2" t="s">
        <v>2224</v>
      </c>
      <c r="Q2291" s="2" t="s">
        <v>2225</v>
      </c>
      <c r="R2291" s="2" t="s">
        <v>2226</v>
      </c>
      <c r="S2291" s="2" t="s">
        <v>8106</v>
      </c>
      <c r="T2291" s="2" t="s">
        <v>2286</v>
      </c>
      <c r="U2291" s="2" t="s">
        <v>322</v>
      </c>
      <c r="V2291" s="2" t="s">
        <v>2254</v>
      </c>
      <c r="W2291" s="2" t="s">
        <v>8068</v>
      </c>
      <c r="X2291" s="2" t="s">
        <v>8106</v>
      </c>
      <c r="Y2291" s="2" t="s">
        <v>8107</v>
      </c>
    </row>
    <row r="2292">
      <c r="A2292" s="1" t="b">
        <v>0</v>
      </c>
      <c r="B2292" s="1"/>
      <c r="C2292" s="1" t="s">
        <v>243</v>
      </c>
      <c r="D2292" s="1"/>
      <c r="E2292" s="1"/>
      <c r="F2292" s="1"/>
      <c r="G2292" s="2" t="s">
        <v>2218</v>
      </c>
      <c r="H2292" s="5">
        <v>1.0</v>
      </c>
      <c r="I2292" s="4" t="s">
        <v>8108</v>
      </c>
      <c r="J2292" s="2" t="s">
        <v>8109</v>
      </c>
      <c r="K2292" s="5">
        <v>1.0</v>
      </c>
      <c r="L2292" s="2" t="s">
        <v>2221</v>
      </c>
      <c r="M2292" s="6" t="b">
        <v>1</v>
      </c>
      <c r="N2292" s="2" t="s">
        <v>8110</v>
      </c>
      <c r="O2292" s="2" t="s">
        <v>2223</v>
      </c>
      <c r="P2292" s="2" t="s">
        <v>2224</v>
      </c>
      <c r="Q2292" s="2" t="s">
        <v>2225</v>
      </c>
      <c r="R2292" s="2" t="s">
        <v>2226</v>
      </c>
      <c r="S2292" s="2" t="s">
        <v>8111</v>
      </c>
      <c r="T2292" s="2" t="s">
        <v>2286</v>
      </c>
      <c r="U2292" s="2" t="s">
        <v>322</v>
      </c>
      <c r="V2292" s="2" t="s">
        <v>2254</v>
      </c>
      <c r="W2292" s="2" t="s">
        <v>8068</v>
      </c>
      <c r="X2292" s="2" t="s">
        <v>8111</v>
      </c>
      <c r="Y2292" s="2" t="s">
        <v>8112</v>
      </c>
    </row>
    <row r="2293">
      <c r="A2293" s="1" t="b">
        <v>0</v>
      </c>
      <c r="B2293" s="1"/>
      <c r="C2293" s="1" t="s">
        <v>243</v>
      </c>
      <c r="D2293" s="1"/>
      <c r="E2293" s="1"/>
      <c r="F2293" s="1"/>
      <c r="G2293" s="2" t="s">
        <v>2218</v>
      </c>
      <c r="H2293" s="5">
        <v>1.0</v>
      </c>
      <c r="I2293" s="4" t="s">
        <v>8113</v>
      </c>
      <c r="J2293" s="2" t="s">
        <v>8114</v>
      </c>
      <c r="K2293" s="5">
        <v>1.0</v>
      </c>
      <c r="L2293" s="2" t="s">
        <v>2221</v>
      </c>
      <c r="M2293" s="6" t="b">
        <v>1</v>
      </c>
      <c r="N2293" s="2" t="s">
        <v>8115</v>
      </c>
      <c r="O2293" s="2" t="s">
        <v>2223</v>
      </c>
      <c r="P2293" s="2" t="s">
        <v>2224</v>
      </c>
      <c r="Q2293" s="2" t="s">
        <v>2225</v>
      </c>
      <c r="R2293" s="2" t="s">
        <v>2226</v>
      </c>
      <c r="S2293" s="2" t="s">
        <v>8116</v>
      </c>
      <c r="T2293" s="2" t="s">
        <v>2286</v>
      </c>
      <c r="U2293" s="2" t="s">
        <v>322</v>
      </c>
      <c r="V2293" s="2" t="s">
        <v>2254</v>
      </c>
      <c r="W2293" s="2" t="s">
        <v>8068</v>
      </c>
      <c r="X2293" s="2" t="s">
        <v>8116</v>
      </c>
      <c r="Y2293" s="2" t="s">
        <v>8069</v>
      </c>
    </row>
    <row r="2294">
      <c r="A2294" s="1" t="b">
        <v>0</v>
      </c>
      <c r="B2294" s="1"/>
      <c r="C2294" s="1" t="s">
        <v>243</v>
      </c>
      <c r="D2294" s="1"/>
      <c r="E2294" s="1"/>
      <c r="F2294" s="1"/>
      <c r="G2294" s="2" t="s">
        <v>2218</v>
      </c>
      <c r="H2294" s="5">
        <v>1.0</v>
      </c>
      <c r="I2294" s="4" t="s">
        <v>8117</v>
      </c>
      <c r="J2294" s="2" t="s">
        <v>8118</v>
      </c>
      <c r="K2294" s="5">
        <v>1.0</v>
      </c>
      <c r="L2294" s="2" t="s">
        <v>2221</v>
      </c>
      <c r="M2294" s="6" t="b">
        <v>1</v>
      </c>
      <c r="N2294" s="2" t="s">
        <v>8119</v>
      </c>
      <c r="O2294" s="2" t="s">
        <v>2223</v>
      </c>
      <c r="P2294" s="2" t="s">
        <v>2224</v>
      </c>
      <c r="Q2294" s="2" t="s">
        <v>2225</v>
      </c>
      <c r="R2294" s="2" t="s">
        <v>2226</v>
      </c>
      <c r="S2294" s="2" t="s">
        <v>8120</v>
      </c>
      <c r="T2294" s="2" t="s">
        <v>2286</v>
      </c>
      <c r="U2294" s="2" t="s">
        <v>322</v>
      </c>
      <c r="V2294" s="2" t="s">
        <v>2254</v>
      </c>
      <c r="W2294" s="2" t="s">
        <v>8068</v>
      </c>
      <c r="X2294" s="2" t="s">
        <v>8120</v>
      </c>
      <c r="Y2294" s="2" t="s">
        <v>8121</v>
      </c>
    </row>
    <row r="2295">
      <c r="A2295" s="1" t="b">
        <v>0</v>
      </c>
      <c r="B2295" s="1"/>
      <c r="C2295" s="1" t="s">
        <v>243</v>
      </c>
      <c r="D2295" s="1"/>
      <c r="E2295" s="1"/>
      <c r="F2295" s="1"/>
      <c r="G2295" s="2" t="s">
        <v>2218</v>
      </c>
      <c r="H2295" s="5">
        <v>1.0</v>
      </c>
      <c r="I2295" s="4" t="s">
        <v>8122</v>
      </c>
      <c r="J2295" s="2" t="s">
        <v>8123</v>
      </c>
      <c r="K2295" s="5">
        <v>1.0</v>
      </c>
      <c r="L2295" s="2" t="s">
        <v>2221</v>
      </c>
      <c r="M2295" s="6" t="b">
        <v>1</v>
      </c>
      <c r="N2295" s="2" t="s">
        <v>8124</v>
      </c>
      <c r="O2295" s="2" t="s">
        <v>2223</v>
      </c>
      <c r="P2295" s="2" t="s">
        <v>2224</v>
      </c>
      <c r="Q2295" s="2" t="s">
        <v>2225</v>
      </c>
      <c r="R2295" s="2" t="s">
        <v>2226</v>
      </c>
      <c r="S2295" s="2" t="s">
        <v>8125</v>
      </c>
      <c r="T2295" s="2" t="s">
        <v>2286</v>
      </c>
      <c r="U2295" s="2" t="s">
        <v>322</v>
      </c>
      <c r="V2295" s="2" t="s">
        <v>2254</v>
      </c>
      <c r="W2295" s="2" t="s">
        <v>8068</v>
      </c>
      <c r="X2295" s="2" t="s">
        <v>8125</v>
      </c>
      <c r="Y2295" s="2" t="s">
        <v>8126</v>
      </c>
    </row>
    <row r="2296">
      <c r="A2296" s="1" t="b">
        <v>0</v>
      </c>
      <c r="B2296" s="1"/>
      <c r="C2296" s="1" t="s">
        <v>243</v>
      </c>
      <c r="D2296" s="1"/>
      <c r="E2296" s="1"/>
      <c r="F2296" s="1"/>
      <c r="G2296" s="2" t="s">
        <v>2218</v>
      </c>
      <c r="H2296" s="5">
        <v>1.0</v>
      </c>
      <c r="I2296" s="4" t="s">
        <v>8127</v>
      </c>
      <c r="J2296" s="2" t="s">
        <v>8128</v>
      </c>
      <c r="K2296" s="5">
        <v>1.0</v>
      </c>
      <c r="L2296" s="2" t="s">
        <v>2221</v>
      </c>
      <c r="M2296" s="6" t="b">
        <v>1</v>
      </c>
      <c r="N2296" s="2" t="s">
        <v>8129</v>
      </c>
      <c r="O2296" s="2" t="s">
        <v>2223</v>
      </c>
      <c r="P2296" s="2" t="s">
        <v>2224</v>
      </c>
      <c r="Q2296" s="2" t="s">
        <v>2225</v>
      </c>
      <c r="R2296" s="2" t="s">
        <v>2226</v>
      </c>
      <c r="S2296" s="2" t="s">
        <v>8130</v>
      </c>
      <c r="T2296" s="2" t="s">
        <v>2286</v>
      </c>
      <c r="U2296" s="2" t="s">
        <v>322</v>
      </c>
      <c r="V2296" s="2" t="s">
        <v>2254</v>
      </c>
      <c r="W2296" s="2" t="s">
        <v>8068</v>
      </c>
      <c r="X2296" s="2" t="s">
        <v>8130</v>
      </c>
      <c r="Y2296" s="2" t="s">
        <v>8121</v>
      </c>
    </row>
    <row r="2297">
      <c r="A2297" s="1" t="b">
        <v>0</v>
      </c>
      <c r="B2297" s="1"/>
      <c r="C2297" s="1" t="s">
        <v>243</v>
      </c>
      <c r="D2297" s="1"/>
      <c r="E2297" s="1"/>
      <c r="F2297" s="1"/>
      <c r="G2297" s="2" t="s">
        <v>2218</v>
      </c>
      <c r="H2297" s="5">
        <v>1.0</v>
      </c>
      <c r="I2297" s="4" t="s">
        <v>8131</v>
      </c>
      <c r="J2297" s="2" t="s">
        <v>8132</v>
      </c>
      <c r="K2297" s="5">
        <v>1.0</v>
      </c>
      <c r="L2297" s="2" t="s">
        <v>2221</v>
      </c>
      <c r="M2297" s="6" t="b">
        <v>1</v>
      </c>
      <c r="N2297" s="2" t="s">
        <v>8133</v>
      </c>
      <c r="O2297" s="2" t="s">
        <v>2223</v>
      </c>
      <c r="P2297" s="2" t="s">
        <v>2224</v>
      </c>
      <c r="Q2297" s="2" t="s">
        <v>2225</v>
      </c>
      <c r="R2297" s="2" t="s">
        <v>2226</v>
      </c>
      <c r="S2297" s="2" t="s">
        <v>8134</v>
      </c>
      <c r="T2297" s="2" t="s">
        <v>2286</v>
      </c>
      <c r="U2297" s="2" t="s">
        <v>322</v>
      </c>
      <c r="V2297" s="2" t="s">
        <v>2254</v>
      </c>
      <c r="W2297" s="2" t="s">
        <v>8068</v>
      </c>
      <c r="X2297" s="2" t="s">
        <v>8134</v>
      </c>
      <c r="Y2297" s="2" t="s">
        <v>8126</v>
      </c>
    </row>
    <row r="2298">
      <c r="A2298" s="1" t="b">
        <v>0</v>
      </c>
      <c r="B2298" s="1"/>
      <c r="C2298" s="1" t="s">
        <v>243</v>
      </c>
      <c r="D2298" s="1"/>
      <c r="E2298" s="1"/>
      <c r="F2298" s="1"/>
      <c r="G2298" s="2" t="s">
        <v>2218</v>
      </c>
      <c r="H2298" s="5">
        <v>1.0</v>
      </c>
      <c r="I2298" s="4" t="s">
        <v>8135</v>
      </c>
      <c r="J2298" s="2" t="s">
        <v>8136</v>
      </c>
      <c r="K2298" s="5">
        <v>1.0</v>
      </c>
      <c r="L2298" s="2" t="s">
        <v>2221</v>
      </c>
      <c r="M2298" s="6" t="b">
        <v>1</v>
      </c>
      <c r="N2298" s="2" t="s">
        <v>8137</v>
      </c>
      <c r="O2298" s="2" t="s">
        <v>2223</v>
      </c>
      <c r="P2298" s="2" t="s">
        <v>2224</v>
      </c>
      <c r="Q2298" s="2" t="s">
        <v>2225</v>
      </c>
      <c r="R2298" s="2" t="s">
        <v>2226</v>
      </c>
      <c r="S2298" s="2" t="s">
        <v>8138</v>
      </c>
      <c r="T2298" s="2" t="s">
        <v>112</v>
      </c>
      <c r="U2298" s="2" t="s">
        <v>322</v>
      </c>
      <c r="V2298" s="2" t="s">
        <v>2254</v>
      </c>
      <c r="W2298" s="2" t="s">
        <v>8032</v>
      </c>
      <c r="X2298" s="2" t="s">
        <v>8139</v>
      </c>
      <c r="Y2298" s="2" t="s">
        <v>8140</v>
      </c>
    </row>
    <row r="2299">
      <c r="A2299" s="1" t="b">
        <v>0</v>
      </c>
      <c r="B2299" s="1"/>
      <c r="C2299" s="1" t="s">
        <v>243</v>
      </c>
      <c r="D2299" s="1"/>
      <c r="E2299" s="1"/>
      <c r="F2299" s="1"/>
      <c r="G2299" s="2" t="s">
        <v>2218</v>
      </c>
      <c r="H2299" s="5">
        <v>1.0</v>
      </c>
      <c r="I2299" s="4" t="s">
        <v>8141</v>
      </c>
      <c r="J2299" s="2" t="s">
        <v>8142</v>
      </c>
      <c r="K2299" s="5">
        <v>1.0</v>
      </c>
      <c r="L2299" s="2" t="s">
        <v>2221</v>
      </c>
      <c r="M2299" s="6" t="b">
        <v>1</v>
      </c>
      <c r="N2299" s="2" t="s">
        <v>8143</v>
      </c>
      <c r="O2299" s="2" t="s">
        <v>2223</v>
      </c>
      <c r="P2299" s="2" t="s">
        <v>2224</v>
      </c>
      <c r="Q2299" s="2" t="s">
        <v>2225</v>
      </c>
      <c r="R2299" s="2" t="s">
        <v>2226</v>
      </c>
      <c r="S2299" s="2" t="s">
        <v>8144</v>
      </c>
      <c r="T2299" s="2" t="s">
        <v>2286</v>
      </c>
      <c r="U2299" s="2" t="s">
        <v>322</v>
      </c>
      <c r="V2299" s="2" t="s">
        <v>2254</v>
      </c>
      <c r="W2299" s="2" t="s">
        <v>8068</v>
      </c>
      <c r="X2299" s="2" t="s">
        <v>8144</v>
      </c>
      <c r="Y2299" s="2" t="s">
        <v>8126</v>
      </c>
    </row>
    <row r="2300">
      <c r="A2300" s="1" t="b">
        <v>0</v>
      </c>
      <c r="B2300" s="1"/>
      <c r="C2300" s="1" t="s">
        <v>243</v>
      </c>
      <c r="D2300" s="1"/>
      <c r="E2300" s="1"/>
      <c r="F2300" s="1"/>
      <c r="G2300" s="2" t="s">
        <v>2218</v>
      </c>
      <c r="H2300" s="5">
        <v>1.0</v>
      </c>
      <c r="I2300" s="4" t="s">
        <v>8145</v>
      </c>
      <c r="J2300" s="2" t="s">
        <v>8146</v>
      </c>
      <c r="K2300" s="5">
        <v>1.0</v>
      </c>
      <c r="L2300" s="2" t="s">
        <v>2221</v>
      </c>
      <c r="M2300" s="6" t="b">
        <v>1</v>
      </c>
      <c r="N2300" s="2" t="s">
        <v>8147</v>
      </c>
      <c r="O2300" s="2" t="s">
        <v>2223</v>
      </c>
      <c r="P2300" s="2" t="s">
        <v>2224</v>
      </c>
      <c r="Q2300" s="2" t="s">
        <v>2225</v>
      </c>
      <c r="R2300" s="2" t="s">
        <v>2226</v>
      </c>
      <c r="S2300" s="2" t="s">
        <v>8148</v>
      </c>
      <c r="T2300" s="2" t="s">
        <v>2286</v>
      </c>
      <c r="U2300" s="2" t="s">
        <v>322</v>
      </c>
      <c r="V2300" s="2" t="s">
        <v>2254</v>
      </c>
      <c r="W2300" s="2" t="s">
        <v>8068</v>
      </c>
      <c r="X2300" s="2" t="s">
        <v>8148</v>
      </c>
      <c r="Y2300" s="2" t="s">
        <v>8112</v>
      </c>
    </row>
    <row r="2301">
      <c r="A2301" s="1" t="b">
        <v>0</v>
      </c>
      <c r="B2301" s="1"/>
      <c r="C2301" s="1" t="s">
        <v>243</v>
      </c>
      <c r="D2301" s="1"/>
      <c r="E2301" s="1"/>
      <c r="F2301" s="1"/>
      <c r="G2301" s="2" t="s">
        <v>2218</v>
      </c>
      <c r="H2301" s="5">
        <v>1.0</v>
      </c>
      <c r="I2301" s="4" t="s">
        <v>8149</v>
      </c>
      <c r="J2301" s="2" t="s">
        <v>8150</v>
      </c>
      <c r="K2301" s="5">
        <v>1.0</v>
      </c>
      <c r="L2301" s="2" t="s">
        <v>2221</v>
      </c>
      <c r="M2301" s="6" t="b">
        <v>1</v>
      </c>
      <c r="N2301" s="2" t="s">
        <v>8151</v>
      </c>
      <c r="O2301" s="2" t="s">
        <v>2223</v>
      </c>
      <c r="P2301" s="2" t="s">
        <v>2224</v>
      </c>
      <c r="Q2301" s="2" t="s">
        <v>2225</v>
      </c>
      <c r="R2301" s="2" t="s">
        <v>2226</v>
      </c>
      <c r="S2301" s="2" t="s">
        <v>8152</v>
      </c>
      <c r="T2301" s="2" t="s">
        <v>2273</v>
      </c>
      <c r="U2301" s="2" t="s">
        <v>322</v>
      </c>
      <c r="V2301" s="2" t="s">
        <v>2254</v>
      </c>
      <c r="W2301" s="2" t="s">
        <v>8068</v>
      </c>
      <c r="X2301" s="2" t="s">
        <v>8153</v>
      </c>
      <c r="Y2301" s="2" t="s">
        <v>8154</v>
      </c>
    </row>
    <row r="2302">
      <c r="A2302" s="1" t="b">
        <v>0</v>
      </c>
      <c r="B2302" s="1"/>
      <c r="C2302" s="1" t="s">
        <v>243</v>
      </c>
      <c r="D2302" s="1"/>
      <c r="E2302" s="1"/>
      <c r="F2302" s="1"/>
      <c r="G2302" s="2" t="s">
        <v>2218</v>
      </c>
      <c r="H2302" s="5">
        <v>1.0</v>
      </c>
      <c r="I2302" s="4" t="s">
        <v>8155</v>
      </c>
      <c r="J2302" s="2" t="s">
        <v>8156</v>
      </c>
      <c r="K2302" s="5">
        <v>1.0</v>
      </c>
      <c r="L2302" s="2" t="s">
        <v>2221</v>
      </c>
      <c r="M2302" s="6" t="b">
        <v>1</v>
      </c>
      <c r="N2302" s="2" t="s">
        <v>8157</v>
      </c>
      <c r="O2302" s="2" t="s">
        <v>2223</v>
      </c>
      <c r="P2302" s="2" t="s">
        <v>2224</v>
      </c>
      <c r="Q2302" s="2" t="s">
        <v>2225</v>
      </c>
      <c r="R2302" s="2" t="s">
        <v>2226</v>
      </c>
      <c r="S2302" s="2" t="s">
        <v>8158</v>
      </c>
      <c r="T2302" s="2" t="s">
        <v>2286</v>
      </c>
      <c r="U2302" s="2" t="s">
        <v>322</v>
      </c>
      <c r="V2302" s="2" t="s">
        <v>2254</v>
      </c>
      <c r="W2302" s="2" t="s">
        <v>8068</v>
      </c>
      <c r="X2302" s="2" t="s">
        <v>8158</v>
      </c>
      <c r="Y2302" s="2" t="s">
        <v>8159</v>
      </c>
    </row>
    <row r="2303">
      <c r="A2303" s="1" t="b">
        <v>0</v>
      </c>
      <c r="B2303" s="1"/>
      <c r="C2303" s="1" t="s">
        <v>243</v>
      </c>
      <c r="D2303" s="1"/>
      <c r="E2303" s="1"/>
      <c r="F2303" s="1"/>
      <c r="G2303" s="2" t="s">
        <v>2218</v>
      </c>
      <c r="H2303" s="5">
        <v>1.0</v>
      </c>
      <c r="I2303" s="4" t="s">
        <v>8160</v>
      </c>
      <c r="J2303" s="2" t="s">
        <v>8161</v>
      </c>
      <c r="K2303" s="5">
        <v>1.0</v>
      </c>
      <c r="L2303" s="2" t="s">
        <v>2221</v>
      </c>
      <c r="M2303" s="6" t="b">
        <v>1</v>
      </c>
      <c r="N2303" s="2" t="s">
        <v>8162</v>
      </c>
      <c r="O2303" s="2" t="s">
        <v>2223</v>
      </c>
      <c r="P2303" s="2" t="s">
        <v>2224</v>
      </c>
      <c r="Q2303" s="2" t="s">
        <v>2225</v>
      </c>
      <c r="R2303" s="2" t="s">
        <v>2226</v>
      </c>
      <c r="S2303" s="2" t="s">
        <v>8163</v>
      </c>
      <c r="T2303" s="2" t="s">
        <v>2286</v>
      </c>
      <c r="U2303" s="2" t="s">
        <v>322</v>
      </c>
      <c r="V2303" s="2" t="s">
        <v>2254</v>
      </c>
      <c r="W2303" s="2" t="s">
        <v>8068</v>
      </c>
      <c r="X2303" s="2" t="s">
        <v>8163</v>
      </c>
      <c r="Y2303" s="2" t="s">
        <v>8164</v>
      </c>
    </row>
    <row r="2304">
      <c r="A2304" s="1" t="b">
        <v>0</v>
      </c>
      <c r="B2304" s="1"/>
      <c r="C2304" s="1" t="s">
        <v>243</v>
      </c>
      <c r="D2304" s="1"/>
      <c r="E2304" s="1"/>
      <c r="F2304" s="1"/>
      <c r="G2304" s="2" t="s">
        <v>2218</v>
      </c>
      <c r="H2304" s="5">
        <v>1.0</v>
      </c>
      <c r="I2304" s="4" t="s">
        <v>8165</v>
      </c>
      <c r="J2304" s="2" t="s">
        <v>8166</v>
      </c>
      <c r="K2304" s="5">
        <v>1.0</v>
      </c>
      <c r="L2304" s="2" t="s">
        <v>2221</v>
      </c>
      <c r="M2304" s="6" t="b">
        <v>1</v>
      </c>
      <c r="N2304" s="2" t="s">
        <v>8167</v>
      </c>
      <c r="O2304" s="2" t="s">
        <v>2223</v>
      </c>
      <c r="P2304" s="2" t="s">
        <v>2224</v>
      </c>
      <c r="Q2304" s="2" t="s">
        <v>2225</v>
      </c>
      <c r="R2304" s="2" t="s">
        <v>2226</v>
      </c>
      <c r="S2304" s="2" t="s">
        <v>8168</v>
      </c>
      <c r="T2304" s="2" t="s">
        <v>2286</v>
      </c>
      <c r="U2304" s="2" t="s">
        <v>322</v>
      </c>
      <c r="V2304" s="2" t="s">
        <v>2254</v>
      </c>
      <c r="W2304" s="2" t="s">
        <v>8068</v>
      </c>
      <c r="X2304" s="2" t="s">
        <v>8168</v>
      </c>
      <c r="Y2304" s="2" t="s">
        <v>8169</v>
      </c>
    </row>
    <row r="2305">
      <c r="A2305" s="1" t="b">
        <v>0</v>
      </c>
      <c r="B2305" s="1"/>
      <c r="C2305" s="1" t="s">
        <v>243</v>
      </c>
      <c r="D2305" s="1"/>
      <c r="E2305" s="1"/>
      <c r="F2305" s="1"/>
      <c r="G2305" s="2" t="s">
        <v>2218</v>
      </c>
      <c r="H2305" s="5">
        <v>1.0</v>
      </c>
      <c r="I2305" s="4" t="s">
        <v>8170</v>
      </c>
      <c r="J2305" s="2" t="s">
        <v>8171</v>
      </c>
      <c r="K2305" s="5">
        <v>1.0</v>
      </c>
      <c r="L2305" s="2" t="s">
        <v>2221</v>
      </c>
      <c r="M2305" s="6" t="b">
        <v>1</v>
      </c>
      <c r="N2305" s="2" t="s">
        <v>8172</v>
      </c>
      <c r="O2305" s="2" t="s">
        <v>2223</v>
      </c>
      <c r="P2305" s="2" t="s">
        <v>2224</v>
      </c>
      <c r="Q2305" s="2" t="s">
        <v>2225</v>
      </c>
      <c r="R2305" s="2" t="s">
        <v>2226</v>
      </c>
      <c r="S2305" s="2" t="s">
        <v>8173</v>
      </c>
      <c r="T2305" s="2" t="s">
        <v>2286</v>
      </c>
      <c r="U2305" s="2" t="s">
        <v>322</v>
      </c>
      <c r="V2305" s="2" t="s">
        <v>2254</v>
      </c>
      <c r="W2305" s="2" t="s">
        <v>8068</v>
      </c>
      <c r="X2305" s="2" t="s">
        <v>8173</v>
      </c>
      <c r="Y2305" s="2" t="s">
        <v>8174</v>
      </c>
    </row>
    <row r="2306">
      <c r="A2306" s="1" t="b">
        <v>0</v>
      </c>
      <c r="B2306" s="1"/>
      <c r="C2306" s="1" t="s">
        <v>243</v>
      </c>
      <c r="D2306" s="1"/>
      <c r="E2306" s="1"/>
      <c r="F2306" s="1"/>
      <c r="G2306" s="2" t="s">
        <v>2218</v>
      </c>
      <c r="H2306" s="5">
        <v>1.0</v>
      </c>
      <c r="I2306" s="4" t="s">
        <v>8175</v>
      </c>
      <c r="J2306" s="2" t="s">
        <v>8176</v>
      </c>
      <c r="K2306" s="5">
        <v>1.0</v>
      </c>
      <c r="L2306" s="2" t="s">
        <v>2221</v>
      </c>
      <c r="M2306" s="6" t="b">
        <v>1</v>
      </c>
      <c r="N2306" s="2" t="s">
        <v>8177</v>
      </c>
      <c r="O2306" s="2" t="s">
        <v>2223</v>
      </c>
      <c r="P2306" s="2" t="s">
        <v>2224</v>
      </c>
      <c r="Q2306" s="2" t="s">
        <v>2225</v>
      </c>
      <c r="R2306" s="2" t="s">
        <v>2226</v>
      </c>
      <c r="S2306" s="2" t="s">
        <v>8178</v>
      </c>
      <c r="T2306" s="2" t="s">
        <v>2273</v>
      </c>
      <c r="U2306" s="2" t="s">
        <v>322</v>
      </c>
      <c r="V2306" s="2" t="s">
        <v>2254</v>
      </c>
      <c r="W2306" s="2" t="s">
        <v>8068</v>
      </c>
      <c r="X2306" s="2" t="s">
        <v>8178</v>
      </c>
      <c r="Y2306" s="2" t="s">
        <v>8179</v>
      </c>
    </row>
    <row r="2307">
      <c r="A2307" s="1" t="b">
        <v>0</v>
      </c>
      <c r="B2307" s="1"/>
      <c r="C2307" s="1" t="s">
        <v>243</v>
      </c>
      <c r="D2307" s="1"/>
      <c r="E2307" s="1"/>
      <c r="F2307" s="1"/>
      <c r="G2307" s="2" t="s">
        <v>2218</v>
      </c>
      <c r="H2307" s="5">
        <v>1.0</v>
      </c>
      <c r="I2307" s="4" t="s">
        <v>8180</v>
      </c>
      <c r="J2307" s="2" t="s">
        <v>8181</v>
      </c>
      <c r="K2307" s="5">
        <v>1.0</v>
      </c>
      <c r="L2307" s="2" t="s">
        <v>2221</v>
      </c>
      <c r="M2307" s="6" t="b">
        <v>1</v>
      </c>
      <c r="N2307" s="2" t="s">
        <v>8182</v>
      </c>
      <c r="O2307" s="2" t="s">
        <v>2223</v>
      </c>
      <c r="P2307" s="2" t="s">
        <v>2224</v>
      </c>
      <c r="Q2307" s="2" t="s">
        <v>2225</v>
      </c>
      <c r="R2307" s="2" t="s">
        <v>2226</v>
      </c>
      <c r="S2307" s="2" t="s">
        <v>8183</v>
      </c>
      <c r="T2307" s="2" t="s">
        <v>2286</v>
      </c>
      <c r="U2307" s="2" t="s">
        <v>322</v>
      </c>
      <c r="V2307" s="2" t="s">
        <v>2254</v>
      </c>
      <c r="W2307" s="2" t="s">
        <v>8068</v>
      </c>
      <c r="X2307" s="2" t="s">
        <v>8183</v>
      </c>
      <c r="Y2307" s="2" t="s">
        <v>8097</v>
      </c>
    </row>
    <row r="2308">
      <c r="A2308" s="1" t="b">
        <v>0</v>
      </c>
      <c r="B2308" s="1"/>
      <c r="C2308" s="1" t="s">
        <v>243</v>
      </c>
      <c r="D2308" s="1"/>
      <c r="E2308" s="1"/>
      <c r="F2308" s="1"/>
      <c r="G2308" s="2" t="s">
        <v>2218</v>
      </c>
      <c r="H2308" s="5">
        <v>1.0</v>
      </c>
      <c r="I2308" s="4" t="s">
        <v>8184</v>
      </c>
      <c r="J2308" s="2" t="s">
        <v>8185</v>
      </c>
      <c r="K2308" s="5">
        <v>1.0</v>
      </c>
      <c r="L2308" s="2" t="s">
        <v>2221</v>
      </c>
      <c r="M2308" s="6" t="b">
        <v>1</v>
      </c>
      <c r="N2308" s="2" t="s">
        <v>8186</v>
      </c>
      <c r="O2308" s="2" t="s">
        <v>2223</v>
      </c>
      <c r="P2308" s="2" t="s">
        <v>2224</v>
      </c>
      <c r="Q2308" s="2" t="s">
        <v>2225</v>
      </c>
      <c r="R2308" s="2" t="s">
        <v>2226</v>
      </c>
      <c r="S2308" s="2" t="s">
        <v>8187</v>
      </c>
      <c r="T2308" s="2" t="s">
        <v>2286</v>
      </c>
      <c r="U2308" s="2" t="s">
        <v>322</v>
      </c>
      <c r="V2308" s="2" t="s">
        <v>2254</v>
      </c>
      <c r="W2308" s="2" t="s">
        <v>8068</v>
      </c>
      <c r="X2308" s="2" t="s">
        <v>8187</v>
      </c>
      <c r="Y2308" s="2" t="s">
        <v>8126</v>
      </c>
    </row>
    <row r="2309">
      <c r="A2309" s="1" t="b">
        <v>0</v>
      </c>
      <c r="B2309" s="1"/>
      <c r="C2309" s="1" t="s">
        <v>243</v>
      </c>
      <c r="D2309" s="1"/>
      <c r="E2309" s="1"/>
      <c r="F2309" s="1"/>
      <c r="G2309" s="2" t="s">
        <v>2218</v>
      </c>
      <c r="H2309" s="5">
        <v>1.0</v>
      </c>
      <c r="I2309" s="4" t="s">
        <v>8188</v>
      </c>
      <c r="J2309" s="2" t="s">
        <v>8189</v>
      </c>
      <c r="K2309" s="5">
        <v>1.0</v>
      </c>
      <c r="L2309" s="2" t="s">
        <v>2221</v>
      </c>
      <c r="M2309" s="6" t="b">
        <v>1</v>
      </c>
      <c r="N2309" s="2" t="s">
        <v>8190</v>
      </c>
      <c r="O2309" s="2" t="s">
        <v>2223</v>
      </c>
      <c r="P2309" s="2" t="s">
        <v>2224</v>
      </c>
      <c r="Q2309" s="2" t="s">
        <v>2225</v>
      </c>
      <c r="R2309" s="2" t="s">
        <v>2226</v>
      </c>
      <c r="S2309" s="2" t="s">
        <v>8191</v>
      </c>
      <c r="T2309" s="2" t="s">
        <v>2286</v>
      </c>
      <c r="U2309" s="2" t="s">
        <v>322</v>
      </c>
      <c r="V2309" s="2" t="s">
        <v>2254</v>
      </c>
      <c r="W2309" s="2" t="s">
        <v>8068</v>
      </c>
      <c r="X2309" s="2" t="s">
        <v>8191</v>
      </c>
      <c r="Y2309" s="2" t="s">
        <v>8074</v>
      </c>
    </row>
    <row r="2310">
      <c r="A2310" s="1" t="b">
        <v>0</v>
      </c>
      <c r="B2310" s="1"/>
      <c r="C2310" s="1" t="s">
        <v>243</v>
      </c>
      <c r="D2310" s="1"/>
      <c r="E2310" s="1"/>
      <c r="F2310" s="1"/>
      <c r="G2310" s="2" t="s">
        <v>2218</v>
      </c>
      <c r="H2310" s="5">
        <v>1.0</v>
      </c>
      <c r="I2310" s="4" t="s">
        <v>8192</v>
      </c>
      <c r="J2310" s="2" t="s">
        <v>8193</v>
      </c>
      <c r="K2310" s="5">
        <v>1.0</v>
      </c>
      <c r="L2310" s="2" t="s">
        <v>2221</v>
      </c>
      <c r="M2310" s="6" t="b">
        <v>1</v>
      </c>
      <c r="N2310" s="2" t="s">
        <v>8194</v>
      </c>
      <c r="O2310" s="2" t="s">
        <v>2223</v>
      </c>
      <c r="P2310" s="2" t="s">
        <v>2224</v>
      </c>
      <c r="Q2310" s="2" t="s">
        <v>2225</v>
      </c>
      <c r="R2310" s="2" t="s">
        <v>2226</v>
      </c>
      <c r="S2310" s="2" t="s">
        <v>8195</v>
      </c>
      <c r="T2310" s="2" t="s">
        <v>2286</v>
      </c>
      <c r="U2310" s="2" t="s">
        <v>322</v>
      </c>
      <c r="V2310" s="2" t="s">
        <v>2254</v>
      </c>
      <c r="W2310" s="2" t="s">
        <v>8068</v>
      </c>
      <c r="X2310" s="2" t="s">
        <v>8195</v>
      </c>
      <c r="Y2310" s="2" t="s">
        <v>8196</v>
      </c>
    </row>
    <row r="2311">
      <c r="A2311" s="1" t="b">
        <v>0</v>
      </c>
      <c r="B2311" s="1"/>
      <c r="C2311" s="1" t="s">
        <v>243</v>
      </c>
      <c r="D2311" s="1"/>
      <c r="E2311" s="1"/>
      <c r="F2311" s="1"/>
      <c r="G2311" s="2" t="s">
        <v>2218</v>
      </c>
      <c r="H2311" s="5">
        <v>1.0</v>
      </c>
      <c r="I2311" s="4" t="s">
        <v>8197</v>
      </c>
      <c r="J2311" s="2" t="s">
        <v>8198</v>
      </c>
      <c r="K2311" s="5">
        <v>1.0</v>
      </c>
      <c r="L2311" s="2" t="s">
        <v>2221</v>
      </c>
      <c r="M2311" s="6" t="b">
        <v>1</v>
      </c>
      <c r="N2311" s="2" t="s">
        <v>8199</v>
      </c>
      <c r="O2311" s="2" t="s">
        <v>2223</v>
      </c>
      <c r="P2311" s="2" t="s">
        <v>2224</v>
      </c>
      <c r="Q2311" s="2" t="s">
        <v>2225</v>
      </c>
      <c r="R2311" s="2" t="s">
        <v>2226</v>
      </c>
      <c r="S2311" s="2" t="s">
        <v>8200</v>
      </c>
      <c r="T2311" s="2" t="s">
        <v>2286</v>
      </c>
      <c r="U2311" s="2" t="s">
        <v>322</v>
      </c>
      <c r="V2311" s="2" t="s">
        <v>2254</v>
      </c>
      <c r="W2311" s="2" t="s">
        <v>8068</v>
      </c>
      <c r="X2311" s="2" t="s">
        <v>8200</v>
      </c>
      <c r="Y2311" s="2" t="s">
        <v>8174</v>
      </c>
    </row>
    <row r="2312">
      <c r="A2312" s="1" t="b">
        <v>0</v>
      </c>
      <c r="B2312" s="1"/>
      <c r="C2312" s="1" t="s">
        <v>243</v>
      </c>
      <c r="D2312" s="1"/>
      <c r="E2312" s="1"/>
      <c r="F2312" s="1"/>
      <c r="G2312" s="2" t="s">
        <v>2218</v>
      </c>
      <c r="H2312" s="5">
        <v>1.0</v>
      </c>
      <c r="I2312" s="4" t="s">
        <v>8201</v>
      </c>
      <c r="J2312" s="2" t="s">
        <v>8202</v>
      </c>
      <c r="K2312" s="5">
        <v>1.0</v>
      </c>
      <c r="L2312" s="2" t="s">
        <v>2221</v>
      </c>
      <c r="M2312" s="6" t="b">
        <v>1</v>
      </c>
      <c r="N2312" s="2" t="s">
        <v>8203</v>
      </c>
      <c r="O2312" s="2" t="s">
        <v>2223</v>
      </c>
      <c r="P2312" s="2" t="s">
        <v>2224</v>
      </c>
      <c r="Q2312" s="2" t="s">
        <v>2225</v>
      </c>
      <c r="R2312" s="2" t="s">
        <v>2226</v>
      </c>
      <c r="S2312" s="2" t="s">
        <v>8204</v>
      </c>
      <c r="T2312" s="2" t="s">
        <v>2286</v>
      </c>
      <c r="U2312" s="2" t="s">
        <v>322</v>
      </c>
      <c r="V2312" s="2" t="s">
        <v>2254</v>
      </c>
      <c r="W2312" s="2" t="s">
        <v>8068</v>
      </c>
      <c r="X2312" s="2" t="s">
        <v>8204</v>
      </c>
      <c r="Y2312" s="2" t="s">
        <v>8102</v>
      </c>
    </row>
    <row r="2313">
      <c r="A2313" s="1" t="b">
        <v>0</v>
      </c>
      <c r="B2313" s="1"/>
      <c r="C2313" s="1" t="s">
        <v>243</v>
      </c>
      <c r="D2313" s="1"/>
      <c r="E2313" s="1"/>
      <c r="F2313" s="1"/>
      <c r="G2313" s="2" t="s">
        <v>2218</v>
      </c>
      <c r="H2313" s="5">
        <v>1.0</v>
      </c>
      <c r="I2313" s="4" t="s">
        <v>8205</v>
      </c>
      <c r="J2313" s="2" t="s">
        <v>8206</v>
      </c>
      <c r="K2313" s="5">
        <v>1.0</v>
      </c>
      <c r="L2313" s="2" t="s">
        <v>2221</v>
      </c>
      <c r="M2313" s="6" t="b">
        <v>1</v>
      </c>
      <c r="N2313" s="2" t="s">
        <v>8207</v>
      </c>
      <c r="O2313" s="2" t="s">
        <v>2223</v>
      </c>
      <c r="P2313" s="2" t="s">
        <v>2224</v>
      </c>
      <c r="Q2313" s="2" t="s">
        <v>2225</v>
      </c>
      <c r="R2313" s="2" t="s">
        <v>2226</v>
      </c>
      <c r="S2313" s="2" t="s">
        <v>8208</v>
      </c>
      <c r="T2313" s="2" t="s">
        <v>2286</v>
      </c>
      <c r="U2313" s="2" t="s">
        <v>322</v>
      </c>
      <c r="V2313" s="2" t="s">
        <v>2254</v>
      </c>
      <c r="W2313" s="2" t="s">
        <v>8068</v>
      </c>
      <c r="X2313" s="2" t="s">
        <v>8208</v>
      </c>
      <c r="Y2313" s="2" t="s">
        <v>8209</v>
      </c>
    </row>
    <row r="2314">
      <c r="A2314" s="1" t="b">
        <v>0</v>
      </c>
      <c r="B2314" s="1"/>
      <c r="C2314" s="1" t="s">
        <v>243</v>
      </c>
      <c r="D2314" s="1"/>
      <c r="E2314" s="1" t="s">
        <v>2164</v>
      </c>
      <c r="F2314" s="1"/>
      <c r="G2314" s="2" t="s">
        <v>2218</v>
      </c>
      <c r="H2314" s="5">
        <v>2.0</v>
      </c>
      <c r="I2314" s="4" t="s">
        <v>8210</v>
      </c>
      <c r="J2314" s="2" t="s">
        <v>8211</v>
      </c>
      <c r="K2314" s="5">
        <v>1.0</v>
      </c>
      <c r="L2314" s="2" t="s">
        <v>2221</v>
      </c>
      <c r="M2314" s="6" t="b">
        <v>1</v>
      </c>
      <c r="N2314" s="2" t="s">
        <v>8212</v>
      </c>
      <c r="O2314" s="2" t="s">
        <v>2223</v>
      </c>
      <c r="P2314" s="2" t="s">
        <v>2224</v>
      </c>
      <c r="Q2314" s="2" t="s">
        <v>2225</v>
      </c>
      <c r="R2314" s="2" t="s">
        <v>2226</v>
      </c>
      <c r="S2314" s="2" t="s">
        <v>8213</v>
      </c>
      <c r="U2314" s="2" t="s">
        <v>322</v>
      </c>
      <c r="V2314" s="7"/>
      <c r="W2314" s="2" t="s">
        <v>8032</v>
      </c>
      <c r="X2314" s="2" t="s">
        <v>8214</v>
      </c>
      <c r="Y2314" s="2" t="s">
        <v>8215</v>
      </c>
    </row>
    <row r="2315">
      <c r="A2315" s="1" t="b">
        <v>0</v>
      </c>
      <c r="B2315" s="1"/>
      <c r="C2315" s="1" t="s">
        <v>243</v>
      </c>
      <c r="D2315" s="1"/>
      <c r="E2315" s="1"/>
      <c r="F2315" s="1"/>
      <c r="G2315" s="2" t="s">
        <v>27</v>
      </c>
      <c r="H2315" s="5">
        <v>109.0</v>
      </c>
      <c r="I2315" s="4" t="s">
        <v>8216</v>
      </c>
      <c r="J2315" s="2" t="s">
        <v>8217</v>
      </c>
      <c r="K2315" s="5">
        <v>1.0</v>
      </c>
      <c r="L2315" s="2" t="s">
        <v>2870</v>
      </c>
      <c r="M2315" s="6" t="b">
        <v>1</v>
      </c>
      <c r="N2315" s="2" t="s">
        <v>8218</v>
      </c>
      <c r="O2315" s="2" t="s">
        <v>2872</v>
      </c>
      <c r="P2315" s="2" t="s">
        <v>33</v>
      </c>
      <c r="Q2315" s="2" t="s">
        <v>2873</v>
      </c>
      <c r="R2315" s="5">
        <v>10090.0</v>
      </c>
      <c r="S2315" s="2" t="s">
        <v>8219</v>
      </c>
      <c r="T2315" s="2" t="s">
        <v>8220</v>
      </c>
      <c r="U2315" s="2" t="s">
        <v>253</v>
      </c>
      <c r="V2315" s="2" t="s">
        <v>2885</v>
      </c>
      <c r="W2315" s="2" t="s">
        <v>8221</v>
      </c>
      <c r="X2315" s="2" t="s">
        <v>8222</v>
      </c>
      <c r="Y2315" s="2" t="s">
        <v>8223</v>
      </c>
    </row>
    <row r="2316">
      <c r="A2316" s="1" t="b">
        <v>0</v>
      </c>
      <c r="B2316" s="1"/>
      <c r="C2316" s="1" t="s">
        <v>243</v>
      </c>
      <c r="D2316" s="1"/>
      <c r="E2316" s="1"/>
      <c r="F2316" s="1"/>
      <c r="G2316" s="2" t="s">
        <v>27</v>
      </c>
      <c r="H2316" s="5">
        <v>207.0</v>
      </c>
      <c r="I2316" s="4" t="s">
        <v>8224</v>
      </c>
      <c r="J2316" s="2" t="s">
        <v>8225</v>
      </c>
      <c r="K2316" s="5">
        <v>1.0</v>
      </c>
      <c r="L2316" s="2" t="s">
        <v>2870</v>
      </c>
      <c r="M2316" s="6" t="b">
        <v>1</v>
      </c>
      <c r="N2316" s="2" t="s">
        <v>8226</v>
      </c>
      <c r="O2316" s="2" t="s">
        <v>2872</v>
      </c>
      <c r="P2316" s="2" t="s">
        <v>33</v>
      </c>
      <c r="Q2316" s="2" t="s">
        <v>2873</v>
      </c>
      <c r="R2316" s="5">
        <v>10090.0</v>
      </c>
      <c r="S2316" s="2" t="s">
        <v>8227</v>
      </c>
      <c r="T2316" s="2" t="s">
        <v>8220</v>
      </c>
      <c r="U2316" s="2" t="s">
        <v>253</v>
      </c>
      <c r="V2316" s="2" t="s">
        <v>2885</v>
      </c>
      <c r="W2316" s="2" t="s">
        <v>8221</v>
      </c>
      <c r="X2316" s="2" t="s">
        <v>8228</v>
      </c>
      <c r="Y2316" s="2" t="s">
        <v>8229</v>
      </c>
    </row>
    <row r="2317">
      <c r="A2317" s="1" t="b">
        <v>0</v>
      </c>
      <c r="B2317" s="1"/>
      <c r="C2317" s="1" t="s">
        <v>243</v>
      </c>
      <c r="D2317" s="1"/>
      <c r="E2317" s="1"/>
      <c r="F2317" s="1"/>
      <c r="G2317" s="2" t="s">
        <v>27</v>
      </c>
      <c r="H2317" s="5">
        <v>235.0</v>
      </c>
      <c r="I2317" s="4" t="s">
        <v>8230</v>
      </c>
      <c r="J2317" s="2" t="s">
        <v>8231</v>
      </c>
      <c r="K2317" s="5">
        <v>1.0</v>
      </c>
      <c r="L2317" s="2" t="s">
        <v>2870</v>
      </c>
      <c r="M2317" s="6" t="b">
        <v>1</v>
      </c>
      <c r="N2317" s="2" t="s">
        <v>8232</v>
      </c>
      <c r="O2317" s="2" t="s">
        <v>2872</v>
      </c>
      <c r="P2317" s="2" t="s">
        <v>33</v>
      </c>
      <c r="Q2317" s="2" t="s">
        <v>2873</v>
      </c>
      <c r="R2317" s="5">
        <v>10090.0</v>
      </c>
      <c r="S2317" s="2" t="s">
        <v>8233</v>
      </c>
      <c r="T2317" s="2" t="s">
        <v>8220</v>
      </c>
      <c r="U2317" s="2" t="s">
        <v>253</v>
      </c>
      <c r="V2317" s="2" t="s">
        <v>2885</v>
      </c>
      <c r="W2317" s="2" t="s">
        <v>8221</v>
      </c>
      <c r="X2317" s="2" t="s">
        <v>8234</v>
      </c>
      <c r="Y2317" s="2" t="s">
        <v>8235</v>
      </c>
    </row>
    <row r="2318">
      <c r="A2318" s="1" t="b">
        <v>0</v>
      </c>
      <c r="B2318" s="1"/>
      <c r="C2318" s="1" t="s">
        <v>243</v>
      </c>
      <c r="D2318" s="1"/>
      <c r="E2318" s="1"/>
      <c r="F2318" s="1"/>
      <c r="G2318" s="2" t="s">
        <v>27</v>
      </c>
      <c r="H2318" s="5">
        <v>409.0</v>
      </c>
      <c r="I2318" s="4" t="s">
        <v>8236</v>
      </c>
      <c r="J2318" s="2" t="s">
        <v>8237</v>
      </c>
      <c r="K2318" s="5">
        <v>1.0</v>
      </c>
      <c r="L2318" s="2" t="s">
        <v>2870</v>
      </c>
      <c r="M2318" s="6" t="b">
        <v>1</v>
      </c>
      <c r="N2318" s="2" t="s">
        <v>8238</v>
      </c>
      <c r="O2318" s="2" t="s">
        <v>2872</v>
      </c>
      <c r="P2318" s="2" t="s">
        <v>33</v>
      </c>
      <c r="Q2318" s="2" t="s">
        <v>2873</v>
      </c>
      <c r="R2318" s="5">
        <v>10090.0</v>
      </c>
      <c r="S2318" s="2" t="s">
        <v>8239</v>
      </c>
      <c r="T2318" s="2" t="s">
        <v>8220</v>
      </c>
      <c r="U2318" s="2" t="s">
        <v>253</v>
      </c>
      <c r="V2318" s="2" t="s">
        <v>2885</v>
      </c>
      <c r="W2318" s="2" t="s">
        <v>8221</v>
      </c>
      <c r="X2318" s="2" t="s">
        <v>8240</v>
      </c>
      <c r="Y2318" s="2" t="s">
        <v>8241</v>
      </c>
    </row>
    <row r="2319">
      <c r="A2319" s="1" t="b">
        <v>0</v>
      </c>
      <c r="B2319" s="1"/>
      <c r="C2319" s="1" t="s">
        <v>243</v>
      </c>
      <c r="D2319" s="1"/>
      <c r="E2319" s="1"/>
      <c r="F2319" s="1"/>
      <c r="G2319" s="2" t="s">
        <v>27</v>
      </c>
      <c r="H2319" s="5">
        <v>840.0</v>
      </c>
      <c r="I2319" s="4" t="s">
        <v>8242</v>
      </c>
      <c r="J2319" s="2" t="s">
        <v>8243</v>
      </c>
      <c r="K2319" s="5">
        <v>1.0</v>
      </c>
      <c r="L2319" s="2" t="s">
        <v>2870</v>
      </c>
      <c r="M2319" s="6" t="b">
        <v>1</v>
      </c>
      <c r="N2319" s="2" t="s">
        <v>8244</v>
      </c>
      <c r="O2319" s="2" t="s">
        <v>2872</v>
      </c>
      <c r="P2319" s="2" t="s">
        <v>33</v>
      </c>
      <c r="Q2319" s="2" t="s">
        <v>2873</v>
      </c>
      <c r="R2319" s="5">
        <v>10090.0</v>
      </c>
      <c r="S2319" s="2" t="s">
        <v>8245</v>
      </c>
      <c r="T2319" s="2" t="s">
        <v>8220</v>
      </c>
      <c r="U2319" s="2" t="s">
        <v>253</v>
      </c>
      <c r="V2319" s="2" t="s">
        <v>2885</v>
      </c>
      <c r="W2319" s="2" t="s">
        <v>8221</v>
      </c>
      <c r="X2319" s="2" t="s">
        <v>8246</v>
      </c>
      <c r="Y2319" s="2" t="s">
        <v>8247</v>
      </c>
    </row>
    <row r="2320">
      <c r="A2320" s="1" t="b">
        <v>0</v>
      </c>
      <c r="B2320" s="1"/>
      <c r="C2320" s="1" t="s">
        <v>243</v>
      </c>
      <c r="D2320" s="1"/>
      <c r="E2320" s="1"/>
      <c r="F2320" s="1"/>
      <c r="G2320" s="2" t="s">
        <v>27</v>
      </c>
      <c r="H2320" s="5">
        <v>879.0</v>
      </c>
      <c r="I2320" s="4" t="s">
        <v>8248</v>
      </c>
      <c r="J2320" s="2" t="s">
        <v>8249</v>
      </c>
      <c r="K2320" s="5">
        <v>1.0</v>
      </c>
      <c r="L2320" s="2" t="s">
        <v>2870</v>
      </c>
      <c r="M2320" s="6" t="b">
        <v>1</v>
      </c>
      <c r="N2320" s="2" t="s">
        <v>8250</v>
      </c>
      <c r="O2320" s="2" t="s">
        <v>2872</v>
      </c>
      <c r="P2320" s="2" t="s">
        <v>33</v>
      </c>
      <c r="Q2320" s="2" t="s">
        <v>2873</v>
      </c>
      <c r="R2320" s="5">
        <v>10090.0</v>
      </c>
      <c r="S2320" s="2" t="s">
        <v>8251</v>
      </c>
      <c r="T2320" s="2" t="s">
        <v>8220</v>
      </c>
      <c r="U2320" s="2" t="s">
        <v>253</v>
      </c>
      <c r="V2320" s="2" t="s">
        <v>2885</v>
      </c>
      <c r="W2320" s="2" t="s">
        <v>8221</v>
      </c>
      <c r="X2320" s="2" t="s">
        <v>8252</v>
      </c>
      <c r="Y2320" s="2" t="s">
        <v>8253</v>
      </c>
    </row>
    <row r="2321">
      <c r="A2321" s="1" t="b">
        <v>0</v>
      </c>
      <c r="B2321" s="1"/>
      <c r="C2321" s="1" t="s">
        <v>243</v>
      </c>
      <c r="D2321" s="1"/>
      <c r="E2321" s="1"/>
      <c r="F2321" s="1"/>
      <c r="G2321" s="2" t="s">
        <v>27</v>
      </c>
      <c r="H2321" s="5">
        <v>930.0</v>
      </c>
      <c r="I2321" s="4" t="s">
        <v>8254</v>
      </c>
      <c r="J2321" s="2" t="s">
        <v>8255</v>
      </c>
      <c r="K2321" s="5">
        <v>1.0</v>
      </c>
      <c r="L2321" s="2" t="s">
        <v>2870</v>
      </c>
      <c r="M2321" s="6" t="b">
        <v>1</v>
      </c>
      <c r="N2321" s="2" t="s">
        <v>8256</v>
      </c>
      <c r="O2321" s="2" t="s">
        <v>2872</v>
      </c>
      <c r="P2321" s="2" t="s">
        <v>33</v>
      </c>
      <c r="Q2321" s="2" t="s">
        <v>2873</v>
      </c>
      <c r="R2321" s="5">
        <v>10090.0</v>
      </c>
      <c r="S2321" s="2" t="s">
        <v>8257</v>
      </c>
      <c r="T2321" s="2" t="s">
        <v>8220</v>
      </c>
      <c r="U2321" s="2" t="s">
        <v>253</v>
      </c>
      <c r="V2321" s="2" t="s">
        <v>2885</v>
      </c>
      <c r="W2321" s="2" t="s">
        <v>8221</v>
      </c>
      <c r="X2321" s="2" t="s">
        <v>8258</v>
      </c>
      <c r="Y2321" s="2" t="s">
        <v>8259</v>
      </c>
    </row>
    <row r="2322">
      <c r="A2322" s="1" t="b">
        <v>0</v>
      </c>
      <c r="B2322" s="1"/>
      <c r="C2322" s="1"/>
      <c r="D2322" s="1"/>
      <c r="E2322" s="1" t="s">
        <v>367</v>
      </c>
      <c r="F2322" s="1"/>
      <c r="G2322" s="2" t="s">
        <v>27</v>
      </c>
      <c r="H2322" s="3"/>
      <c r="I2322" s="4" t="s">
        <v>8260</v>
      </c>
      <c r="J2322" s="2" t="s">
        <v>8261</v>
      </c>
      <c r="K2322" s="5">
        <v>1.0</v>
      </c>
      <c r="L2322" s="2" t="s">
        <v>46</v>
      </c>
      <c r="M2322" s="6" t="b">
        <v>1</v>
      </c>
      <c r="N2322" s="2" t="s">
        <v>2911</v>
      </c>
      <c r="O2322" s="2" t="s">
        <v>48</v>
      </c>
      <c r="P2322" s="2" t="s">
        <v>49</v>
      </c>
      <c r="Q2322" s="2" t="s">
        <v>50</v>
      </c>
      <c r="R2322" s="2" t="s">
        <v>35</v>
      </c>
      <c r="S2322" s="5">
        <v>6.03197236E8</v>
      </c>
      <c r="T2322" s="2" t="s">
        <v>8262</v>
      </c>
      <c r="U2322" s="2" t="s">
        <v>253</v>
      </c>
      <c r="V2322" s="2" t="s">
        <v>367</v>
      </c>
      <c r="W2322" s="2" t="s">
        <v>8263</v>
      </c>
      <c r="X2322" s="2" t="s">
        <v>2911</v>
      </c>
      <c r="Y2322" s="2" t="s">
        <v>2914</v>
      </c>
    </row>
    <row r="2323">
      <c r="A2323" s="1" t="b">
        <v>0</v>
      </c>
      <c r="B2323" s="1"/>
      <c r="C2323" s="1"/>
      <c r="D2323" s="1"/>
      <c r="E2323" s="1" t="s">
        <v>367</v>
      </c>
      <c r="F2323" s="1"/>
      <c r="G2323" s="2" t="s">
        <v>27</v>
      </c>
      <c r="H2323" s="3"/>
      <c r="I2323" s="4" t="s">
        <v>8264</v>
      </c>
      <c r="J2323" s="2" t="s">
        <v>8265</v>
      </c>
      <c r="K2323" s="5">
        <v>1.0</v>
      </c>
      <c r="L2323" s="2" t="s">
        <v>46</v>
      </c>
      <c r="M2323" s="6" t="b">
        <v>1</v>
      </c>
      <c r="N2323" s="2" t="s">
        <v>2911</v>
      </c>
      <c r="O2323" s="2" t="s">
        <v>48</v>
      </c>
      <c r="P2323" s="2" t="s">
        <v>49</v>
      </c>
      <c r="Q2323" s="2" t="s">
        <v>50</v>
      </c>
      <c r="R2323" s="2" t="s">
        <v>35</v>
      </c>
      <c r="S2323" s="5">
        <v>7.12844138E8</v>
      </c>
      <c r="T2323" s="2" t="s">
        <v>8266</v>
      </c>
      <c r="U2323" s="2" t="s">
        <v>253</v>
      </c>
      <c r="V2323" s="2" t="s">
        <v>367</v>
      </c>
      <c r="W2323" s="2" t="s">
        <v>8263</v>
      </c>
      <c r="X2323" s="2" t="s">
        <v>2911</v>
      </c>
      <c r="Y2323" s="2" t="s">
        <v>2914</v>
      </c>
    </row>
    <row r="2324">
      <c r="A2324" s="1" t="b">
        <v>0</v>
      </c>
      <c r="B2324" s="1"/>
      <c r="C2324" s="1"/>
      <c r="D2324" s="1"/>
      <c r="E2324" s="1"/>
      <c r="F2324" s="1"/>
      <c r="G2324" s="2" t="s">
        <v>3327</v>
      </c>
      <c r="H2324" s="2"/>
      <c r="I2324" s="4" t="s">
        <v>8267</v>
      </c>
      <c r="J2324" s="2" t="s">
        <v>8268</v>
      </c>
      <c r="K2324" s="5">
        <v>2.0</v>
      </c>
      <c r="L2324" s="2" t="s">
        <v>3330</v>
      </c>
      <c r="M2324" s="6" t="b">
        <v>1</v>
      </c>
      <c r="N2324" s="2" t="s">
        <v>8269</v>
      </c>
      <c r="O2324" s="2" t="s">
        <v>3332</v>
      </c>
      <c r="P2324" s="2" t="s">
        <v>3333</v>
      </c>
      <c r="Q2324" s="2" t="s">
        <v>3334</v>
      </c>
      <c r="R2324" s="2" t="s">
        <v>3335</v>
      </c>
      <c r="S2324" s="2" t="s">
        <v>8270</v>
      </c>
      <c r="T2324" s="2" t="s">
        <v>3358</v>
      </c>
      <c r="U2324" s="2" t="s">
        <v>1636</v>
      </c>
      <c r="V2324" s="2" t="s">
        <v>1636</v>
      </c>
      <c r="W2324" s="2" t="s">
        <v>8271</v>
      </c>
      <c r="X2324" s="2" t="s">
        <v>8272</v>
      </c>
      <c r="Y2324" s="2" t="s">
        <v>8273</v>
      </c>
    </row>
    <row r="2325">
      <c r="A2325" s="1" t="b">
        <v>0</v>
      </c>
      <c r="B2325" s="1"/>
      <c r="C2325" s="1"/>
      <c r="D2325" s="1"/>
      <c r="E2325" s="1"/>
      <c r="F2325" s="1"/>
      <c r="G2325" s="2" t="s">
        <v>3327</v>
      </c>
      <c r="H2325" s="2"/>
      <c r="I2325" s="4" t="s">
        <v>8274</v>
      </c>
      <c r="J2325" s="2" t="s">
        <v>8275</v>
      </c>
      <c r="K2325" s="5">
        <v>2.0</v>
      </c>
      <c r="L2325" s="2" t="s">
        <v>3330</v>
      </c>
      <c r="M2325" s="6" t="b">
        <v>1</v>
      </c>
      <c r="N2325" s="2" t="s">
        <v>8269</v>
      </c>
      <c r="O2325" s="2" t="s">
        <v>3332</v>
      </c>
      <c r="P2325" s="2" t="s">
        <v>3333</v>
      </c>
      <c r="Q2325" s="2" t="s">
        <v>3334</v>
      </c>
      <c r="R2325" s="2" t="s">
        <v>3335</v>
      </c>
      <c r="S2325" s="2" t="s">
        <v>8276</v>
      </c>
      <c r="T2325" s="2" t="s">
        <v>3337</v>
      </c>
      <c r="U2325" s="2" t="s">
        <v>1636</v>
      </c>
      <c r="V2325" s="2" t="s">
        <v>1636</v>
      </c>
      <c r="W2325" s="2" t="s">
        <v>8271</v>
      </c>
      <c r="X2325" s="2" t="s">
        <v>8277</v>
      </c>
      <c r="Y2325" s="2" t="s">
        <v>8273</v>
      </c>
    </row>
    <row r="2326">
      <c r="A2326" s="1" t="b">
        <v>0</v>
      </c>
      <c r="B2326" s="1"/>
      <c r="C2326" s="1"/>
      <c r="D2326" s="1"/>
      <c r="E2326" s="1"/>
      <c r="F2326" s="1"/>
      <c r="G2326" s="2" t="s">
        <v>3327</v>
      </c>
      <c r="H2326" s="2"/>
      <c r="I2326" s="4" t="s">
        <v>8278</v>
      </c>
      <c r="J2326" s="2" t="s">
        <v>8279</v>
      </c>
      <c r="K2326" s="5">
        <v>2.0</v>
      </c>
      <c r="L2326" s="2" t="s">
        <v>3330</v>
      </c>
      <c r="M2326" s="6" t="b">
        <v>1</v>
      </c>
      <c r="N2326" s="2" t="s">
        <v>8269</v>
      </c>
      <c r="O2326" s="2" t="s">
        <v>3332</v>
      </c>
      <c r="P2326" s="2" t="s">
        <v>3333</v>
      </c>
      <c r="Q2326" s="2" t="s">
        <v>3334</v>
      </c>
      <c r="R2326" s="2" t="s">
        <v>3335</v>
      </c>
      <c r="S2326" s="2" t="s">
        <v>8280</v>
      </c>
      <c r="T2326" s="2" t="s">
        <v>3348</v>
      </c>
      <c r="U2326" s="2" t="s">
        <v>1636</v>
      </c>
      <c r="V2326" s="2" t="s">
        <v>1636</v>
      </c>
      <c r="W2326" s="2" t="s">
        <v>8271</v>
      </c>
      <c r="X2326" s="2" t="s">
        <v>8281</v>
      </c>
      <c r="Y2326" s="2" t="s">
        <v>8273</v>
      </c>
    </row>
    <row r="2327">
      <c r="A2327" s="1" t="b">
        <v>0</v>
      </c>
      <c r="B2327" s="1"/>
      <c r="C2327" s="1"/>
      <c r="D2327" s="1"/>
      <c r="E2327" s="1"/>
      <c r="F2327" s="1"/>
      <c r="G2327" s="2" t="s">
        <v>3327</v>
      </c>
      <c r="H2327" s="2"/>
      <c r="I2327" s="4" t="s">
        <v>8282</v>
      </c>
      <c r="J2327" s="2" t="s">
        <v>8283</v>
      </c>
      <c r="K2327" s="5">
        <v>2.0</v>
      </c>
      <c r="L2327" s="2" t="s">
        <v>3330</v>
      </c>
      <c r="M2327" s="6" t="b">
        <v>1</v>
      </c>
      <c r="N2327" s="2" t="s">
        <v>8269</v>
      </c>
      <c r="O2327" s="2" t="s">
        <v>3332</v>
      </c>
      <c r="P2327" s="2" t="s">
        <v>3333</v>
      </c>
      <c r="Q2327" s="2" t="s">
        <v>3334</v>
      </c>
      <c r="R2327" s="2" t="s">
        <v>3335</v>
      </c>
      <c r="S2327" s="2" t="s">
        <v>8284</v>
      </c>
      <c r="T2327" s="2" t="s">
        <v>8285</v>
      </c>
      <c r="U2327" s="2" t="s">
        <v>1636</v>
      </c>
      <c r="V2327" s="2" t="s">
        <v>1636</v>
      </c>
      <c r="W2327" s="2" t="s">
        <v>8271</v>
      </c>
      <c r="X2327" s="2" t="s">
        <v>8286</v>
      </c>
      <c r="Y2327" s="2" t="s">
        <v>8273</v>
      </c>
    </row>
    <row r="2328">
      <c r="A2328" s="1" t="b">
        <v>0</v>
      </c>
      <c r="B2328" s="1"/>
      <c r="C2328" s="1"/>
      <c r="D2328" s="1"/>
      <c r="E2328" s="1"/>
      <c r="F2328" s="1"/>
      <c r="G2328" s="2" t="s">
        <v>3327</v>
      </c>
      <c r="H2328" s="2"/>
      <c r="I2328" s="4" t="s">
        <v>8287</v>
      </c>
      <c r="J2328" s="2" t="s">
        <v>8288</v>
      </c>
      <c r="K2328" s="5">
        <v>2.0</v>
      </c>
      <c r="L2328" s="2" t="s">
        <v>3330</v>
      </c>
      <c r="M2328" s="6" t="b">
        <v>1</v>
      </c>
      <c r="N2328" s="2" t="s">
        <v>8269</v>
      </c>
      <c r="O2328" s="2" t="s">
        <v>3332</v>
      </c>
      <c r="P2328" s="2" t="s">
        <v>3333</v>
      </c>
      <c r="Q2328" s="2" t="s">
        <v>3334</v>
      </c>
      <c r="R2328" s="2" t="s">
        <v>3335</v>
      </c>
      <c r="S2328" s="2" t="s">
        <v>8289</v>
      </c>
      <c r="T2328" s="2" t="s">
        <v>3353</v>
      </c>
      <c r="U2328" s="2" t="s">
        <v>1636</v>
      </c>
      <c r="V2328" s="2" t="s">
        <v>1636</v>
      </c>
      <c r="W2328" s="2" t="s">
        <v>8271</v>
      </c>
      <c r="X2328" s="2" t="s">
        <v>8290</v>
      </c>
      <c r="Y2328" s="2" t="s">
        <v>8273</v>
      </c>
    </row>
    <row r="2329">
      <c r="A2329" s="1" t="b">
        <v>0</v>
      </c>
      <c r="B2329" s="1"/>
      <c r="C2329" s="1"/>
      <c r="D2329" s="1"/>
      <c r="E2329" s="1"/>
      <c r="F2329" s="1"/>
      <c r="G2329" s="2" t="s">
        <v>3327</v>
      </c>
      <c r="H2329" s="2"/>
      <c r="I2329" s="4" t="s">
        <v>8291</v>
      </c>
      <c r="J2329" s="2" t="s">
        <v>8292</v>
      </c>
      <c r="K2329" s="5">
        <v>2.0</v>
      </c>
      <c r="L2329" s="2" t="s">
        <v>3330</v>
      </c>
      <c r="M2329" s="6" t="b">
        <v>1</v>
      </c>
      <c r="N2329" s="2" t="s">
        <v>8269</v>
      </c>
      <c r="O2329" s="2" t="s">
        <v>3332</v>
      </c>
      <c r="P2329" s="2" t="s">
        <v>3333</v>
      </c>
      <c r="Q2329" s="2" t="s">
        <v>3334</v>
      </c>
      <c r="R2329" s="2" t="s">
        <v>3335</v>
      </c>
      <c r="S2329" s="2" t="s">
        <v>8293</v>
      </c>
      <c r="T2329" s="2" t="s">
        <v>8294</v>
      </c>
      <c r="U2329" s="2" t="s">
        <v>1636</v>
      </c>
      <c r="V2329" s="2" t="s">
        <v>1636</v>
      </c>
      <c r="W2329" s="2" t="s">
        <v>8271</v>
      </c>
      <c r="X2329" s="2" t="s">
        <v>8295</v>
      </c>
      <c r="Y2329" s="2" t="s">
        <v>8273</v>
      </c>
    </row>
    <row r="2330">
      <c r="A2330" s="1" t="b">
        <v>0</v>
      </c>
      <c r="B2330" s="1"/>
      <c r="C2330" s="1"/>
      <c r="D2330" s="1"/>
      <c r="E2330" s="1"/>
      <c r="F2330" s="1"/>
      <c r="G2330" s="2" t="s">
        <v>3327</v>
      </c>
      <c r="H2330" s="2"/>
      <c r="I2330" s="4" t="s">
        <v>8296</v>
      </c>
      <c r="J2330" s="2" t="s">
        <v>8297</v>
      </c>
      <c r="K2330" s="5">
        <v>2.0</v>
      </c>
      <c r="L2330" s="2" t="s">
        <v>3330</v>
      </c>
      <c r="M2330" s="6" t="b">
        <v>1</v>
      </c>
      <c r="N2330" s="2" t="s">
        <v>8298</v>
      </c>
      <c r="O2330" s="2" t="s">
        <v>3332</v>
      </c>
      <c r="P2330" s="2" t="s">
        <v>3333</v>
      </c>
      <c r="Q2330" s="2" t="s">
        <v>3334</v>
      </c>
      <c r="R2330" s="2" t="s">
        <v>3335</v>
      </c>
      <c r="S2330" s="2" t="s">
        <v>8299</v>
      </c>
      <c r="T2330" s="2" t="s">
        <v>8300</v>
      </c>
      <c r="U2330" s="2" t="s">
        <v>1636</v>
      </c>
      <c r="V2330" s="2" t="s">
        <v>1636</v>
      </c>
      <c r="W2330" s="2" t="s">
        <v>8271</v>
      </c>
      <c r="X2330" s="2" t="s">
        <v>8301</v>
      </c>
      <c r="Y2330" s="2" t="s">
        <v>8302</v>
      </c>
    </row>
    <row r="2331">
      <c r="A2331" s="1" t="b">
        <v>0</v>
      </c>
      <c r="B2331" s="1"/>
      <c r="C2331" s="1"/>
      <c r="D2331" s="1"/>
      <c r="E2331" s="1"/>
      <c r="F2331" s="1"/>
      <c r="G2331" s="2" t="s">
        <v>3327</v>
      </c>
      <c r="H2331" s="2"/>
      <c r="I2331" s="4" t="s">
        <v>8303</v>
      </c>
      <c r="J2331" s="2" t="s">
        <v>8304</v>
      </c>
      <c r="K2331" s="5">
        <v>2.0</v>
      </c>
      <c r="L2331" s="2" t="s">
        <v>3330</v>
      </c>
      <c r="M2331" s="6" t="b">
        <v>1</v>
      </c>
      <c r="N2331" s="2" t="s">
        <v>8298</v>
      </c>
      <c r="O2331" s="2" t="s">
        <v>3332</v>
      </c>
      <c r="P2331" s="2" t="s">
        <v>3333</v>
      </c>
      <c r="Q2331" s="2" t="s">
        <v>3334</v>
      </c>
      <c r="R2331" s="2" t="s">
        <v>3335</v>
      </c>
      <c r="S2331" s="2" t="s">
        <v>8305</v>
      </c>
      <c r="T2331" s="2" t="s">
        <v>8300</v>
      </c>
      <c r="U2331" s="2" t="s">
        <v>1636</v>
      </c>
      <c r="V2331" s="2" t="s">
        <v>1636</v>
      </c>
      <c r="W2331" s="2" t="s">
        <v>8271</v>
      </c>
      <c r="X2331" s="2" t="s">
        <v>8306</v>
      </c>
      <c r="Y2331" s="2" t="s">
        <v>8302</v>
      </c>
    </row>
    <row r="2332">
      <c r="A2332" s="1" t="b">
        <v>0</v>
      </c>
      <c r="B2332" s="1"/>
      <c r="C2332" s="1"/>
      <c r="D2332" s="1"/>
      <c r="E2332" s="1"/>
      <c r="F2332" s="1"/>
      <c r="G2332" s="2" t="s">
        <v>3327</v>
      </c>
      <c r="H2332" s="2"/>
      <c r="I2332" s="4" t="s">
        <v>8307</v>
      </c>
      <c r="J2332" s="2" t="s">
        <v>8308</v>
      </c>
      <c r="K2332" s="5">
        <v>2.0</v>
      </c>
      <c r="L2332" s="2" t="s">
        <v>3330</v>
      </c>
      <c r="M2332" s="6" t="b">
        <v>1</v>
      </c>
      <c r="N2332" s="2" t="s">
        <v>8298</v>
      </c>
      <c r="O2332" s="2" t="s">
        <v>3332</v>
      </c>
      <c r="P2332" s="2" t="s">
        <v>3333</v>
      </c>
      <c r="Q2332" s="2" t="s">
        <v>3334</v>
      </c>
      <c r="R2332" s="2" t="s">
        <v>3335</v>
      </c>
      <c r="S2332" s="2" t="s">
        <v>8309</v>
      </c>
      <c r="T2332" s="2" t="s">
        <v>8300</v>
      </c>
      <c r="U2332" s="2" t="s">
        <v>1636</v>
      </c>
      <c r="V2332" s="2" t="s">
        <v>1636</v>
      </c>
      <c r="W2332" s="2" t="s">
        <v>8271</v>
      </c>
      <c r="X2332" s="2" t="s">
        <v>8310</v>
      </c>
      <c r="Y2332" s="2" t="s">
        <v>8302</v>
      </c>
    </row>
    <row r="2333">
      <c r="A2333" s="1" t="b">
        <v>0</v>
      </c>
      <c r="B2333" s="1"/>
      <c r="C2333" s="1"/>
      <c r="D2333" s="1"/>
      <c r="E2333" s="1"/>
      <c r="F2333" s="1"/>
      <c r="G2333" s="2" t="s">
        <v>3327</v>
      </c>
      <c r="H2333" s="2"/>
      <c r="I2333" s="4" t="s">
        <v>8311</v>
      </c>
      <c r="J2333" s="2" t="s">
        <v>8312</v>
      </c>
      <c r="K2333" s="5">
        <v>2.0</v>
      </c>
      <c r="L2333" s="2" t="s">
        <v>3330</v>
      </c>
      <c r="M2333" s="6" t="b">
        <v>1</v>
      </c>
      <c r="N2333" s="2" t="s">
        <v>8298</v>
      </c>
      <c r="O2333" s="2" t="s">
        <v>3332</v>
      </c>
      <c r="P2333" s="2" t="s">
        <v>3333</v>
      </c>
      <c r="Q2333" s="2" t="s">
        <v>3334</v>
      </c>
      <c r="R2333" s="2" t="s">
        <v>3335</v>
      </c>
      <c r="S2333" s="2" t="s">
        <v>8313</v>
      </c>
      <c r="T2333" s="2" t="s">
        <v>8300</v>
      </c>
      <c r="U2333" s="2" t="s">
        <v>1636</v>
      </c>
      <c r="V2333" s="2" t="s">
        <v>1636</v>
      </c>
      <c r="W2333" s="2" t="s">
        <v>8271</v>
      </c>
      <c r="X2333" s="2" t="s">
        <v>8314</v>
      </c>
      <c r="Y2333" s="2" t="s">
        <v>8302</v>
      </c>
    </row>
    <row r="2334">
      <c r="A2334" s="1" t="b">
        <v>0</v>
      </c>
      <c r="B2334" s="1"/>
      <c r="C2334" s="1"/>
      <c r="D2334" s="1"/>
      <c r="E2334" s="1"/>
      <c r="F2334" s="1"/>
      <c r="G2334" s="2" t="s">
        <v>3327</v>
      </c>
      <c r="H2334" s="2"/>
      <c r="I2334" s="4" t="s">
        <v>8315</v>
      </c>
      <c r="J2334" s="2" t="s">
        <v>8316</v>
      </c>
      <c r="K2334" s="5">
        <v>2.0</v>
      </c>
      <c r="L2334" s="2" t="s">
        <v>3330</v>
      </c>
      <c r="M2334" s="6" t="b">
        <v>1</v>
      </c>
      <c r="N2334" s="2" t="s">
        <v>8298</v>
      </c>
      <c r="O2334" s="2" t="s">
        <v>3332</v>
      </c>
      <c r="P2334" s="2" t="s">
        <v>3333</v>
      </c>
      <c r="Q2334" s="2" t="s">
        <v>3334</v>
      </c>
      <c r="R2334" s="2" t="s">
        <v>3335</v>
      </c>
      <c r="S2334" s="2" t="s">
        <v>8317</v>
      </c>
      <c r="T2334" s="2" t="s">
        <v>8300</v>
      </c>
      <c r="U2334" s="2" t="s">
        <v>1636</v>
      </c>
      <c r="V2334" s="2" t="s">
        <v>1636</v>
      </c>
      <c r="W2334" s="2" t="s">
        <v>8271</v>
      </c>
      <c r="X2334" s="2" t="s">
        <v>8318</v>
      </c>
      <c r="Y2334" s="2" t="s">
        <v>8302</v>
      </c>
    </row>
    <row r="2335">
      <c r="A2335" s="1" t="b">
        <v>0</v>
      </c>
      <c r="B2335" s="1"/>
      <c r="C2335" s="1"/>
      <c r="D2335" s="1"/>
      <c r="E2335" s="1"/>
      <c r="F2335" s="1"/>
      <c r="G2335" s="2" t="s">
        <v>3327</v>
      </c>
      <c r="H2335" s="2"/>
      <c r="I2335" s="4" t="s">
        <v>8319</v>
      </c>
      <c r="J2335" s="2" t="s">
        <v>8320</v>
      </c>
      <c r="K2335" s="5">
        <v>2.0</v>
      </c>
      <c r="L2335" s="2" t="s">
        <v>3330</v>
      </c>
      <c r="M2335" s="6" t="b">
        <v>1</v>
      </c>
      <c r="N2335" s="2" t="s">
        <v>8298</v>
      </c>
      <c r="O2335" s="2" t="s">
        <v>3332</v>
      </c>
      <c r="P2335" s="2" t="s">
        <v>3333</v>
      </c>
      <c r="Q2335" s="2" t="s">
        <v>3334</v>
      </c>
      <c r="R2335" s="2" t="s">
        <v>3335</v>
      </c>
      <c r="S2335" s="2" t="s">
        <v>8321</v>
      </c>
      <c r="T2335" s="2" t="s">
        <v>8300</v>
      </c>
      <c r="U2335" s="2" t="s">
        <v>1636</v>
      </c>
      <c r="V2335" s="2" t="s">
        <v>1636</v>
      </c>
      <c r="W2335" s="2" t="s">
        <v>8271</v>
      </c>
      <c r="X2335" s="2" t="s">
        <v>8322</v>
      </c>
      <c r="Y2335" s="2" t="s">
        <v>8302</v>
      </c>
    </row>
    <row r="2336">
      <c r="A2336" s="1" t="b">
        <v>0</v>
      </c>
      <c r="B2336" s="1"/>
      <c r="C2336" s="1"/>
      <c r="D2336" s="1"/>
      <c r="E2336" s="1"/>
      <c r="F2336" s="1"/>
      <c r="G2336" s="2" t="s">
        <v>3327</v>
      </c>
      <c r="H2336" s="2"/>
      <c r="I2336" s="4" t="s">
        <v>8323</v>
      </c>
      <c r="J2336" s="2" t="s">
        <v>8324</v>
      </c>
      <c r="K2336" s="5">
        <v>2.0</v>
      </c>
      <c r="L2336" s="2" t="s">
        <v>3330</v>
      </c>
      <c r="M2336" s="6" t="b">
        <v>1</v>
      </c>
      <c r="N2336" s="2" t="s">
        <v>8298</v>
      </c>
      <c r="O2336" s="2" t="s">
        <v>3332</v>
      </c>
      <c r="P2336" s="2" t="s">
        <v>3333</v>
      </c>
      <c r="Q2336" s="2" t="s">
        <v>3334</v>
      </c>
      <c r="R2336" s="2" t="s">
        <v>3335</v>
      </c>
      <c r="S2336" s="2" t="s">
        <v>8325</v>
      </c>
      <c r="T2336" s="2" t="s">
        <v>8300</v>
      </c>
      <c r="U2336" s="2" t="s">
        <v>1636</v>
      </c>
      <c r="V2336" s="2" t="s">
        <v>1636</v>
      </c>
      <c r="W2336" s="2" t="s">
        <v>8271</v>
      </c>
      <c r="X2336" s="2" t="s">
        <v>8326</v>
      </c>
      <c r="Y2336" s="2" t="s">
        <v>8302</v>
      </c>
    </row>
    <row r="2337">
      <c r="A2337" s="1" t="b">
        <v>0</v>
      </c>
      <c r="B2337" s="1"/>
      <c r="C2337" s="1"/>
      <c r="D2337" s="1"/>
      <c r="E2337" s="1"/>
      <c r="F2337" s="1"/>
      <c r="G2337" s="2" t="s">
        <v>3327</v>
      </c>
      <c r="H2337" s="2"/>
      <c r="I2337" s="4" t="s">
        <v>8327</v>
      </c>
      <c r="J2337" s="2" t="s">
        <v>8328</v>
      </c>
      <c r="K2337" s="5">
        <v>2.0</v>
      </c>
      <c r="L2337" s="2" t="s">
        <v>3330</v>
      </c>
      <c r="M2337" s="6" t="b">
        <v>1</v>
      </c>
      <c r="N2337" s="2" t="s">
        <v>8298</v>
      </c>
      <c r="O2337" s="2" t="s">
        <v>3332</v>
      </c>
      <c r="P2337" s="2" t="s">
        <v>3333</v>
      </c>
      <c r="Q2337" s="2" t="s">
        <v>3334</v>
      </c>
      <c r="R2337" s="2" t="s">
        <v>3335</v>
      </c>
      <c r="S2337" s="2" t="s">
        <v>8329</v>
      </c>
      <c r="T2337" s="2" t="s">
        <v>8300</v>
      </c>
      <c r="U2337" s="2" t="s">
        <v>1636</v>
      </c>
      <c r="V2337" s="2" t="s">
        <v>1636</v>
      </c>
      <c r="W2337" s="2" t="s">
        <v>8271</v>
      </c>
      <c r="X2337" s="2" t="s">
        <v>8330</v>
      </c>
      <c r="Y2337" s="2" t="s">
        <v>8302</v>
      </c>
    </row>
    <row r="2338">
      <c r="A2338" s="1" t="b">
        <v>0</v>
      </c>
      <c r="B2338" s="1"/>
      <c r="C2338" s="1"/>
      <c r="D2338" s="1"/>
      <c r="E2338" s="1"/>
      <c r="F2338" s="1"/>
      <c r="G2338" s="2" t="s">
        <v>3327</v>
      </c>
      <c r="H2338" s="2"/>
      <c r="I2338" s="4" t="s">
        <v>8331</v>
      </c>
      <c r="J2338" s="2" t="s">
        <v>8332</v>
      </c>
      <c r="K2338" s="5">
        <v>2.0</v>
      </c>
      <c r="L2338" s="2" t="s">
        <v>3330</v>
      </c>
      <c r="M2338" s="6" t="b">
        <v>1</v>
      </c>
      <c r="N2338" s="2" t="s">
        <v>8298</v>
      </c>
      <c r="O2338" s="2" t="s">
        <v>3332</v>
      </c>
      <c r="P2338" s="2" t="s">
        <v>3333</v>
      </c>
      <c r="Q2338" s="2" t="s">
        <v>3334</v>
      </c>
      <c r="R2338" s="2" t="s">
        <v>3335</v>
      </c>
      <c r="S2338" s="2" t="s">
        <v>8333</v>
      </c>
      <c r="T2338" s="2" t="s">
        <v>8300</v>
      </c>
      <c r="U2338" s="2" t="s">
        <v>1636</v>
      </c>
      <c r="V2338" s="2" t="s">
        <v>1636</v>
      </c>
      <c r="W2338" s="2" t="s">
        <v>8271</v>
      </c>
      <c r="X2338" s="2" t="s">
        <v>8334</v>
      </c>
      <c r="Y2338" s="2" t="s">
        <v>8302</v>
      </c>
    </row>
    <row r="2339">
      <c r="A2339" s="1" t="b">
        <v>0</v>
      </c>
      <c r="B2339" s="1"/>
      <c r="C2339" s="1"/>
      <c r="D2339" s="1"/>
      <c r="E2339" s="1"/>
      <c r="F2339" s="1"/>
      <c r="G2339" s="2" t="s">
        <v>3327</v>
      </c>
      <c r="H2339" s="2"/>
      <c r="I2339" s="4" t="s">
        <v>8335</v>
      </c>
      <c r="J2339" s="2" t="s">
        <v>8336</v>
      </c>
      <c r="K2339" s="5">
        <v>2.0</v>
      </c>
      <c r="L2339" s="2" t="s">
        <v>3330</v>
      </c>
      <c r="M2339" s="6" t="b">
        <v>1</v>
      </c>
      <c r="N2339" s="2" t="s">
        <v>8298</v>
      </c>
      <c r="O2339" s="2" t="s">
        <v>3332</v>
      </c>
      <c r="P2339" s="2" t="s">
        <v>3333</v>
      </c>
      <c r="Q2339" s="2" t="s">
        <v>3334</v>
      </c>
      <c r="R2339" s="2" t="s">
        <v>3335</v>
      </c>
      <c r="S2339" s="2" t="s">
        <v>8337</v>
      </c>
      <c r="T2339" s="2" t="s">
        <v>8300</v>
      </c>
      <c r="U2339" s="2" t="s">
        <v>1636</v>
      </c>
      <c r="V2339" s="2" t="s">
        <v>1636</v>
      </c>
      <c r="W2339" s="2" t="s">
        <v>8271</v>
      </c>
      <c r="X2339" s="2" t="s">
        <v>8338</v>
      </c>
      <c r="Y2339" s="2" t="s">
        <v>8302</v>
      </c>
    </row>
    <row r="2340">
      <c r="A2340" s="1" t="b">
        <v>0</v>
      </c>
      <c r="B2340" s="1"/>
      <c r="C2340" s="1"/>
      <c r="D2340" s="1"/>
      <c r="E2340" s="1"/>
      <c r="F2340" s="1"/>
      <c r="G2340" s="2" t="s">
        <v>3327</v>
      </c>
      <c r="H2340" s="2"/>
      <c r="I2340" s="4" t="s">
        <v>8339</v>
      </c>
      <c r="J2340" s="2" t="s">
        <v>8340</v>
      </c>
      <c r="K2340" s="5">
        <v>2.0</v>
      </c>
      <c r="L2340" s="2" t="s">
        <v>3330</v>
      </c>
      <c r="M2340" s="6" t="b">
        <v>1</v>
      </c>
      <c r="N2340" s="2" t="s">
        <v>8298</v>
      </c>
      <c r="O2340" s="2" t="s">
        <v>3332</v>
      </c>
      <c r="P2340" s="2" t="s">
        <v>3333</v>
      </c>
      <c r="Q2340" s="2" t="s">
        <v>3334</v>
      </c>
      <c r="R2340" s="2" t="s">
        <v>3335</v>
      </c>
      <c r="S2340" s="2" t="s">
        <v>8341</v>
      </c>
      <c r="T2340" s="2" t="s">
        <v>8300</v>
      </c>
      <c r="U2340" s="2" t="s">
        <v>1636</v>
      </c>
      <c r="V2340" s="2" t="s">
        <v>1636</v>
      </c>
      <c r="W2340" s="2" t="s">
        <v>8271</v>
      </c>
      <c r="X2340" s="2" t="s">
        <v>8342</v>
      </c>
      <c r="Y2340" s="2" t="s">
        <v>8302</v>
      </c>
    </row>
    <row r="2341">
      <c r="A2341" s="1" t="b">
        <v>0</v>
      </c>
      <c r="B2341" s="1"/>
      <c r="C2341" s="1"/>
      <c r="D2341" s="1"/>
      <c r="E2341" s="1"/>
      <c r="F2341" s="1"/>
      <c r="G2341" s="2" t="s">
        <v>3327</v>
      </c>
      <c r="H2341" s="2"/>
      <c r="I2341" s="4" t="s">
        <v>8343</v>
      </c>
      <c r="J2341" s="2" t="s">
        <v>8344</v>
      </c>
      <c r="K2341" s="5">
        <v>2.0</v>
      </c>
      <c r="L2341" s="2" t="s">
        <v>3330</v>
      </c>
      <c r="M2341" s="6" t="b">
        <v>1</v>
      </c>
      <c r="N2341" s="2" t="s">
        <v>8298</v>
      </c>
      <c r="O2341" s="2" t="s">
        <v>3332</v>
      </c>
      <c r="P2341" s="2" t="s">
        <v>3333</v>
      </c>
      <c r="Q2341" s="2" t="s">
        <v>3334</v>
      </c>
      <c r="R2341" s="2" t="s">
        <v>3335</v>
      </c>
      <c r="S2341" s="2" t="s">
        <v>8345</v>
      </c>
      <c r="T2341" s="2" t="s">
        <v>8300</v>
      </c>
      <c r="U2341" s="2" t="s">
        <v>1636</v>
      </c>
      <c r="V2341" s="2" t="s">
        <v>1636</v>
      </c>
      <c r="W2341" s="2" t="s">
        <v>8271</v>
      </c>
      <c r="X2341" s="2" t="s">
        <v>8346</v>
      </c>
      <c r="Y2341" s="2" t="s">
        <v>8302</v>
      </c>
    </row>
    <row r="2342">
      <c r="A2342" s="1" t="b">
        <v>0</v>
      </c>
      <c r="B2342" s="1"/>
      <c r="C2342" s="1"/>
      <c r="D2342" s="1"/>
      <c r="E2342" s="1"/>
      <c r="F2342" s="1"/>
      <c r="G2342" s="2" t="s">
        <v>3327</v>
      </c>
      <c r="H2342" s="2"/>
      <c r="I2342" s="4" t="s">
        <v>8347</v>
      </c>
      <c r="J2342" s="2" t="s">
        <v>8348</v>
      </c>
      <c r="K2342" s="5">
        <v>2.0</v>
      </c>
      <c r="L2342" s="2" t="s">
        <v>3330</v>
      </c>
      <c r="M2342" s="6" t="b">
        <v>1</v>
      </c>
      <c r="N2342" s="2" t="s">
        <v>8298</v>
      </c>
      <c r="O2342" s="2" t="s">
        <v>3332</v>
      </c>
      <c r="P2342" s="2" t="s">
        <v>3333</v>
      </c>
      <c r="Q2342" s="2" t="s">
        <v>3334</v>
      </c>
      <c r="R2342" s="2" t="s">
        <v>3335</v>
      </c>
      <c r="S2342" s="2" t="s">
        <v>8349</v>
      </c>
      <c r="T2342" s="2" t="s">
        <v>8300</v>
      </c>
      <c r="U2342" s="2" t="s">
        <v>1636</v>
      </c>
      <c r="V2342" s="2" t="s">
        <v>1636</v>
      </c>
      <c r="W2342" s="2" t="s">
        <v>8271</v>
      </c>
      <c r="X2342" s="2" t="s">
        <v>8350</v>
      </c>
      <c r="Y2342" s="2" t="s">
        <v>8302</v>
      </c>
    </row>
    <row r="2343">
      <c r="A2343" s="1" t="b">
        <v>0</v>
      </c>
      <c r="B2343" s="1"/>
      <c r="C2343" s="1"/>
      <c r="D2343" s="1"/>
      <c r="E2343" s="1"/>
      <c r="F2343" s="1"/>
      <c r="G2343" s="2" t="s">
        <v>3327</v>
      </c>
      <c r="H2343" s="2"/>
      <c r="I2343" s="4" t="s">
        <v>8351</v>
      </c>
      <c r="J2343" s="2" t="s">
        <v>8352</v>
      </c>
      <c r="K2343" s="5">
        <v>2.0</v>
      </c>
      <c r="L2343" s="2" t="s">
        <v>3330</v>
      </c>
      <c r="M2343" s="6" t="b">
        <v>1</v>
      </c>
      <c r="N2343" s="2" t="s">
        <v>8298</v>
      </c>
      <c r="O2343" s="2" t="s">
        <v>3332</v>
      </c>
      <c r="P2343" s="2" t="s">
        <v>3333</v>
      </c>
      <c r="Q2343" s="2" t="s">
        <v>3334</v>
      </c>
      <c r="R2343" s="2" t="s">
        <v>3335</v>
      </c>
      <c r="S2343" s="2" t="s">
        <v>8353</v>
      </c>
      <c r="T2343" s="2" t="s">
        <v>8300</v>
      </c>
      <c r="U2343" s="2" t="s">
        <v>1636</v>
      </c>
      <c r="V2343" s="2" t="s">
        <v>1636</v>
      </c>
      <c r="W2343" s="2" t="s">
        <v>8271</v>
      </c>
      <c r="X2343" s="2" t="s">
        <v>8354</v>
      </c>
      <c r="Y2343" s="2" t="s">
        <v>8302</v>
      </c>
    </row>
    <row r="2344">
      <c r="A2344" s="1" t="b">
        <v>0</v>
      </c>
      <c r="B2344" s="1"/>
      <c r="C2344" s="1"/>
      <c r="D2344" s="1"/>
      <c r="E2344" s="1"/>
      <c r="F2344" s="1"/>
      <c r="G2344" s="2" t="s">
        <v>3327</v>
      </c>
      <c r="H2344" s="2"/>
      <c r="I2344" s="4" t="s">
        <v>8355</v>
      </c>
      <c r="J2344" s="2" t="s">
        <v>8356</v>
      </c>
      <c r="K2344" s="5">
        <v>2.0</v>
      </c>
      <c r="L2344" s="2" t="s">
        <v>3330</v>
      </c>
      <c r="M2344" s="6" t="b">
        <v>1</v>
      </c>
      <c r="N2344" s="2" t="s">
        <v>8298</v>
      </c>
      <c r="O2344" s="2" t="s">
        <v>3332</v>
      </c>
      <c r="P2344" s="2" t="s">
        <v>3333</v>
      </c>
      <c r="Q2344" s="2" t="s">
        <v>3334</v>
      </c>
      <c r="R2344" s="2" t="s">
        <v>3335</v>
      </c>
      <c r="S2344" s="2" t="s">
        <v>8357</v>
      </c>
      <c r="T2344" s="2" t="s">
        <v>8300</v>
      </c>
      <c r="U2344" s="2" t="s">
        <v>1636</v>
      </c>
      <c r="V2344" s="2" t="s">
        <v>1636</v>
      </c>
      <c r="W2344" s="2" t="s">
        <v>8271</v>
      </c>
      <c r="X2344" s="2" t="s">
        <v>8358</v>
      </c>
      <c r="Y2344" s="2" t="s">
        <v>8302</v>
      </c>
    </row>
    <row r="2345">
      <c r="A2345" s="1" t="b">
        <v>0</v>
      </c>
      <c r="B2345" s="1"/>
      <c r="C2345" s="1"/>
      <c r="D2345" s="1"/>
      <c r="E2345" s="1"/>
      <c r="F2345" s="1"/>
      <c r="G2345" s="2" t="s">
        <v>3327</v>
      </c>
      <c r="H2345" s="2"/>
      <c r="I2345" s="4" t="s">
        <v>8359</v>
      </c>
      <c r="J2345" s="2" t="s">
        <v>8360</v>
      </c>
      <c r="K2345" s="5">
        <v>2.0</v>
      </c>
      <c r="L2345" s="2" t="s">
        <v>3330</v>
      </c>
      <c r="M2345" s="6" t="b">
        <v>1</v>
      </c>
      <c r="N2345" s="2" t="s">
        <v>8298</v>
      </c>
      <c r="O2345" s="2" t="s">
        <v>3332</v>
      </c>
      <c r="P2345" s="2" t="s">
        <v>3333</v>
      </c>
      <c r="Q2345" s="2" t="s">
        <v>3334</v>
      </c>
      <c r="R2345" s="2" t="s">
        <v>3335</v>
      </c>
      <c r="S2345" s="2" t="s">
        <v>8361</v>
      </c>
      <c r="T2345" s="2" t="s">
        <v>8300</v>
      </c>
      <c r="U2345" s="2" t="s">
        <v>1636</v>
      </c>
      <c r="V2345" s="2" t="s">
        <v>1636</v>
      </c>
      <c r="W2345" s="2" t="s">
        <v>8271</v>
      </c>
      <c r="X2345" s="2" t="s">
        <v>8362</v>
      </c>
      <c r="Y2345" s="2" t="s">
        <v>8302</v>
      </c>
    </row>
    <row r="2346">
      <c r="A2346" s="1" t="b">
        <v>0</v>
      </c>
      <c r="B2346" s="1"/>
      <c r="C2346" s="1"/>
      <c r="D2346" s="1"/>
      <c r="E2346" s="1"/>
      <c r="F2346" s="1"/>
      <c r="G2346" s="2" t="s">
        <v>3327</v>
      </c>
      <c r="H2346" s="2"/>
      <c r="I2346" s="4" t="s">
        <v>8363</v>
      </c>
      <c r="J2346" s="2" t="s">
        <v>8364</v>
      </c>
      <c r="K2346" s="5">
        <v>2.0</v>
      </c>
      <c r="L2346" s="2" t="s">
        <v>3330</v>
      </c>
      <c r="M2346" s="6" t="b">
        <v>1</v>
      </c>
      <c r="N2346" s="2" t="s">
        <v>8298</v>
      </c>
      <c r="O2346" s="2" t="s">
        <v>3332</v>
      </c>
      <c r="P2346" s="2" t="s">
        <v>3333</v>
      </c>
      <c r="Q2346" s="2" t="s">
        <v>3334</v>
      </c>
      <c r="R2346" s="2" t="s">
        <v>3335</v>
      </c>
      <c r="S2346" s="2" t="s">
        <v>8365</v>
      </c>
      <c r="T2346" s="2" t="s">
        <v>8300</v>
      </c>
      <c r="U2346" s="2" t="s">
        <v>1636</v>
      </c>
      <c r="V2346" s="2" t="s">
        <v>1636</v>
      </c>
      <c r="W2346" s="2" t="s">
        <v>8271</v>
      </c>
      <c r="X2346" s="2" t="s">
        <v>8366</v>
      </c>
      <c r="Y2346" s="2" t="s">
        <v>8302</v>
      </c>
    </row>
    <row r="2347">
      <c r="A2347" s="1" t="b">
        <v>0</v>
      </c>
      <c r="B2347" s="1"/>
      <c r="C2347" s="1"/>
      <c r="D2347" s="1"/>
      <c r="E2347" s="1"/>
      <c r="F2347" s="1"/>
      <c r="G2347" s="2" t="s">
        <v>3327</v>
      </c>
      <c r="H2347" s="2"/>
      <c r="I2347" s="4" t="s">
        <v>8367</v>
      </c>
      <c r="J2347" s="2" t="s">
        <v>8368</v>
      </c>
      <c r="K2347" s="5">
        <v>2.0</v>
      </c>
      <c r="L2347" s="2" t="s">
        <v>3330</v>
      </c>
      <c r="M2347" s="6" t="b">
        <v>1</v>
      </c>
      <c r="N2347" s="2" t="s">
        <v>8298</v>
      </c>
      <c r="O2347" s="2" t="s">
        <v>3332</v>
      </c>
      <c r="P2347" s="2" t="s">
        <v>3333</v>
      </c>
      <c r="Q2347" s="2" t="s">
        <v>3334</v>
      </c>
      <c r="R2347" s="2" t="s">
        <v>3335</v>
      </c>
      <c r="S2347" s="2" t="s">
        <v>8369</v>
      </c>
      <c r="T2347" s="2" t="s">
        <v>8300</v>
      </c>
      <c r="U2347" s="2" t="s">
        <v>1636</v>
      </c>
      <c r="V2347" s="2" t="s">
        <v>1636</v>
      </c>
      <c r="W2347" s="2" t="s">
        <v>8271</v>
      </c>
      <c r="X2347" s="2" t="s">
        <v>8370</v>
      </c>
      <c r="Y2347" s="2" t="s">
        <v>8302</v>
      </c>
    </row>
    <row r="2348">
      <c r="A2348" s="1" t="b">
        <v>0</v>
      </c>
      <c r="B2348" s="1"/>
      <c r="C2348" s="1"/>
      <c r="D2348" s="1"/>
      <c r="E2348" s="1"/>
      <c r="F2348" s="1"/>
      <c r="G2348" s="2" t="s">
        <v>3327</v>
      </c>
      <c r="H2348" s="2"/>
      <c r="I2348" s="4" t="s">
        <v>8371</v>
      </c>
      <c r="J2348" s="2" t="s">
        <v>8372</v>
      </c>
      <c r="K2348" s="5">
        <v>2.0</v>
      </c>
      <c r="L2348" s="2" t="s">
        <v>3330</v>
      </c>
      <c r="M2348" s="6" t="b">
        <v>1</v>
      </c>
      <c r="N2348" s="2" t="s">
        <v>8298</v>
      </c>
      <c r="O2348" s="2" t="s">
        <v>3332</v>
      </c>
      <c r="P2348" s="2" t="s">
        <v>3333</v>
      </c>
      <c r="Q2348" s="2" t="s">
        <v>3334</v>
      </c>
      <c r="R2348" s="2" t="s">
        <v>3335</v>
      </c>
      <c r="S2348" s="2" t="s">
        <v>8373</v>
      </c>
      <c r="T2348" s="2" t="s">
        <v>8300</v>
      </c>
      <c r="U2348" s="2" t="s">
        <v>1636</v>
      </c>
      <c r="V2348" s="2" t="s">
        <v>1636</v>
      </c>
      <c r="W2348" s="2" t="s">
        <v>8271</v>
      </c>
      <c r="X2348" s="2" t="s">
        <v>8374</v>
      </c>
      <c r="Y2348" s="2" t="s">
        <v>8302</v>
      </c>
    </row>
    <row r="2349">
      <c r="A2349" s="1" t="b">
        <v>0</v>
      </c>
      <c r="B2349" s="1"/>
      <c r="C2349" s="1"/>
      <c r="D2349" s="1"/>
      <c r="E2349" s="1"/>
      <c r="F2349" s="1"/>
      <c r="G2349" s="2" t="s">
        <v>3327</v>
      </c>
      <c r="H2349" s="2"/>
      <c r="I2349" s="4" t="s">
        <v>8375</v>
      </c>
      <c r="J2349" s="2" t="s">
        <v>8376</v>
      </c>
      <c r="K2349" s="5">
        <v>2.0</v>
      </c>
      <c r="L2349" s="2" t="s">
        <v>3330</v>
      </c>
      <c r="M2349" s="6" t="b">
        <v>1</v>
      </c>
      <c r="N2349" s="2" t="s">
        <v>8298</v>
      </c>
      <c r="O2349" s="2" t="s">
        <v>3332</v>
      </c>
      <c r="P2349" s="2" t="s">
        <v>3333</v>
      </c>
      <c r="Q2349" s="2" t="s">
        <v>3334</v>
      </c>
      <c r="R2349" s="2" t="s">
        <v>3335</v>
      </c>
      <c r="S2349" s="2" t="s">
        <v>8377</v>
      </c>
      <c r="T2349" s="2" t="s">
        <v>8300</v>
      </c>
      <c r="U2349" s="2" t="s">
        <v>1636</v>
      </c>
      <c r="V2349" s="2" t="s">
        <v>1636</v>
      </c>
      <c r="W2349" s="2" t="s">
        <v>8271</v>
      </c>
      <c r="X2349" s="2" t="s">
        <v>8378</v>
      </c>
      <c r="Y2349" s="2" t="s">
        <v>8302</v>
      </c>
    </row>
    <row r="2350">
      <c r="A2350" s="1" t="b">
        <v>0</v>
      </c>
      <c r="B2350" s="1"/>
      <c r="C2350" s="1"/>
      <c r="D2350" s="1"/>
      <c r="E2350" s="1"/>
      <c r="F2350" s="1"/>
      <c r="G2350" s="2" t="s">
        <v>3327</v>
      </c>
      <c r="H2350" s="2"/>
      <c r="I2350" s="4" t="s">
        <v>8379</v>
      </c>
      <c r="J2350" s="2" t="s">
        <v>8380</v>
      </c>
      <c r="K2350" s="5">
        <v>2.0</v>
      </c>
      <c r="L2350" s="2" t="s">
        <v>3330</v>
      </c>
      <c r="M2350" s="6" t="b">
        <v>1</v>
      </c>
      <c r="N2350" s="2" t="s">
        <v>8298</v>
      </c>
      <c r="O2350" s="2" t="s">
        <v>3332</v>
      </c>
      <c r="P2350" s="2" t="s">
        <v>3333</v>
      </c>
      <c r="Q2350" s="2" t="s">
        <v>3334</v>
      </c>
      <c r="R2350" s="2" t="s">
        <v>3335</v>
      </c>
      <c r="S2350" s="2" t="s">
        <v>8381</v>
      </c>
      <c r="T2350" s="2" t="s">
        <v>8300</v>
      </c>
      <c r="U2350" s="2" t="s">
        <v>1636</v>
      </c>
      <c r="V2350" s="2" t="s">
        <v>1636</v>
      </c>
      <c r="W2350" s="2" t="s">
        <v>8271</v>
      </c>
      <c r="X2350" s="2" t="s">
        <v>8382</v>
      </c>
      <c r="Y2350" s="2" t="s">
        <v>8302</v>
      </c>
    </row>
    <row r="2351">
      <c r="A2351" s="1" t="b">
        <v>0</v>
      </c>
      <c r="B2351" s="1"/>
      <c r="C2351" s="1"/>
      <c r="D2351" s="1"/>
      <c r="E2351" s="1"/>
      <c r="F2351" s="1"/>
      <c r="G2351" s="2" t="s">
        <v>3327</v>
      </c>
      <c r="H2351" s="2"/>
      <c r="I2351" s="4" t="s">
        <v>8383</v>
      </c>
      <c r="J2351" s="2" t="s">
        <v>8384</v>
      </c>
      <c r="K2351" s="5">
        <v>2.0</v>
      </c>
      <c r="L2351" s="2" t="s">
        <v>3330</v>
      </c>
      <c r="M2351" s="6" t="b">
        <v>1</v>
      </c>
      <c r="N2351" s="2" t="s">
        <v>8298</v>
      </c>
      <c r="O2351" s="2" t="s">
        <v>3332</v>
      </c>
      <c r="P2351" s="2" t="s">
        <v>3333</v>
      </c>
      <c r="Q2351" s="2" t="s">
        <v>3334</v>
      </c>
      <c r="R2351" s="2" t="s">
        <v>3335</v>
      </c>
      <c r="S2351" s="2" t="s">
        <v>8385</v>
      </c>
      <c r="T2351" s="2" t="s">
        <v>8300</v>
      </c>
      <c r="U2351" s="2" t="s">
        <v>1636</v>
      </c>
      <c r="V2351" s="2" t="s">
        <v>1636</v>
      </c>
      <c r="W2351" s="2" t="s">
        <v>8271</v>
      </c>
      <c r="X2351" s="2" t="s">
        <v>8386</v>
      </c>
      <c r="Y2351" s="2" t="s">
        <v>8302</v>
      </c>
    </row>
    <row r="2352">
      <c r="A2352" s="1" t="b">
        <v>0</v>
      </c>
      <c r="B2352" s="1"/>
      <c r="C2352" s="1"/>
      <c r="D2352" s="1"/>
      <c r="E2352" s="1"/>
      <c r="F2352" s="1"/>
      <c r="G2352" s="2" t="s">
        <v>3327</v>
      </c>
      <c r="H2352" s="2"/>
      <c r="I2352" s="4" t="s">
        <v>8387</v>
      </c>
      <c r="J2352" s="2" t="s">
        <v>8388</v>
      </c>
      <c r="K2352" s="5">
        <v>2.0</v>
      </c>
      <c r="L2352" s="2" t="s">
        <v>3330</v>
      </c>
      <c r="M2352" s="6" t="b">
        <v>1</v>
      </c>
      <c r="N2352" s="2" t="s">
        <v>8298</v>
      </c>
      <c r="O2352" s="2" t="s">
        <v>3332</v>
      </c>
      <c r="P2352" s="2" t="s">
        <v>3333</v>
      </c>
      <c r="Q2352" s="2" t="s">
        <v>3334</v>
      </c>
      <c r="R2352" s="2" t="s">
        <v>3335</v>
      </c>
      <c r="S2352" s="2" t="s">
        <v>8389</v>
      </c>
      <c r="T2352" s="2" t="s">
        <v>8300</v>
      </c>
      <c r="U2352" s="2" t="s">
        <v>1636</v>
      </c>
      <c r="V2352" s="2" t="s">
        <v>1636</v>
      </c>
      <c r="W2352" s="2" t="s">
        <v>8271</v>
      </c>
      <c r="X2352" s="2" t="s">
        <v>8390</v>
      </c>
      <c r="Y2352" s="2" t="s">
        <v>8302</v>
      </c>
    </row>
    <row r="2353">
      <c r="A2353" s="1" t="b">
        <v>0</v>
      </c>
      <c r="B2353" s="1"/>
      <c r="C2353" s="1"/>
      <c r="D2353" s="1"/>
      <c r="E2353" s="1"/>
      <c r="F2353" s="1"/>
      <c r="G2353" s="2" t="s">
        <v>3327</v>
      </c>
      <c r="H2353" s="2"/>
      <c r="I2353" s="4" t="s">
        <v>8391</v>
      </c>
      <c r="J2353" s="2" t="s">
        <v>8392</v>
      </c>
      <c r="K2353" s="5">
        <v>2.0</v>
      </c>
      <c r="L2353" s="2" t="s">
        <v>3330</v>
      </c>
      <c r="M2353" s="6" t="b">
        <v>1</v>
      </c>
      <c r="N2353" s="2" t="s">
        <v>8298</v>
      </c>
      <c r="O2353" s="2" t="s">
        <v>3332</v>
      </c>
      <c r="P2353" s="2" t="s">
        <v>3333</v>
      </c>
      <c r="Q2353" s="2" t="s">
        <v>3334</v>
      </c>
      <c r="R2353" s="2" t="s">
        <v>3335</v>
      </c>
      <c r="S2353" s="2" t="s">
        <v>8393</v>
      </c>
      <c r="T2353" s="2" t="s">
        <v>8300</v>
      </c>
      <c r="U2353" s="2" t="s">
        <v>1636</v>
      </c>
      <c r="V2353" s="2" t="s">
        <v>1636</v>
      </c>
      <c r="W2353" s="2" t="s">
        <v>8271</v>
      </c>
      <c r="X2353" s="2" t="s">
        <v>8394</v>
      </c>
      <c r="Y2353" s="2" t="s">
        <v>8302</v>
      </c>
    </row>
    <row r="2354">
      <c r="A2354" s="1" t="b">
        <v>0</v>
      </c>
      <c r="B2354" s="1"/>
      <c r="C2354" s="1"/>
      <c r="D2354" s="1"/>
      <c r="E2354" s="1"/>
      <c r="F2354" s="1"/>
      <c r="G2354" s="2" t="s">
        <v>3327</v>
      </c>
      <c r="H2354" s="2"/>
      <c r="I2354" s="4" t="s">
        <v>8395</v>
      </c>
      <c r="J2354" s="2" t="s">
        <v>8396</v>
      </c>
      <c r="K2354" s="5">
        <v>2.0</v>
      </c>
      <c r="L2354" s="2" t="s">
        <v>3330</v>
      </c>
      <c r="M2354" s="6" t="b">
        <v>1</v>
      </c>
      <c r="N2354" s="2" t="s">
        <v>8298</v>
      </c>
      <c r="O2354" s="2" t="s">
        <v>3332</v>
      </c>
      <c r="P2354" s="2" t="s">
        <v>3333</v>
      </c>
      <c r="Q2354" s="2" t="s">
        <v>3334</v>
      </c>
      <c r="R2354" s="2" t="s">
        <v>3335</v>
      </c>
      <c r="S2354" s="2" t="s">
        <v>8397</v>
      </c>
      <c r="T2354" s="2" t="s">
        <v>8300</v>
      </c>
      <c r="U2354" s="2" t="s">
        <v>1636</v>
      </c>
      <c r="V2354" s="2" t="s">
        <v>1636</v>
      </c>
      <c r="W2354" s="2" t="s">
        <v>8271</v>
      </c>
      <c r="X2354" s="2" t="s">
        <v>8398</v>
      </c>
      <c r="Y2354" s="2" t="s">
        <v>8302</v>
      </c>
    </row>
    <row r="2355">
      <c r="A2355" s="1" t="b">
        <v>0</v>
      </c>
      <c r="B2355" s="1"/>
      <c r="C2355" s="1"/>
      <c r="D2355" s="1"/>
      <c r="E2355" s="1"/>
      <c r="F2355" s="1"/>
      <c r="G2355" s="2" t="s">
        <v>3327</v>
      </c>
      <c r="H2355" s="2"/>
      <c r="I2355" s="4" t="s">
        <v>8399</v>
      </c>
      <c r="J2355" s="2" t="s">
        <v>8400</v>
      </c>
      <c r="K2355" s="5">
        <v>2.0</v>
      </c>
      <c r="L2355" s="2" t="s">
        <v>3330</v>
      </c>
      <c r="M2355" s="6" t="b">
        <v>1</v>
      </c>
      <c r="N2355" s="2" t="s">
        <v>8298</v>
      </c>
      <c r="O2355" s="2" t="s">
        <v>3332</v>
      </c>
      <c r="P2355" s="2" t="s">
        <v>3333</v>
      </c>
      <c r="Q2355" s="2" t="s">
        <v>3334</v>
      </c>
      <c r="R2355" s="2" t="s">
        <v>3335</v>
      </c>
      <c r="S2355" s="2" t="s">
        <v>8401</v>
      </c>
      <c r="T2355" s="2" t="s">
        <v>8300</v>
      </c>
      <c r="U2355" s="2" t="s">
        <v>1636</v>
      </c>
      <c r="V2355" s="2" t="s">
        <v>1636</v>
      </c>
      <c r="W2355" s="2" t="s">
        <v>8271</v>
      </c>
      <c r="X2355" s="2" t="s">
        <v>8402</v>
      </c>
      <c r="Y2355" s="2" t="s">
        <v>8302</v>
      </c>
    </row>
    <row r="2356">
      <c r="A2356" s="1" t="b">
        <v>0</v>
      </c>
      <c r="B2356" s="1"/>
      <c r="C2356" s="1"/>
      <c r="D2356" s="1"/>
      <c r="E2356" s="1"/>
      <c r="F2356" s="1"/>
      <c r="G2356" s="2" t="s">
        <v>3327</v>
      </c>
      <c r="H2356" s="2"/>
      <c r="I2356" s="4" t="s">
        <v>8403</v>
      </c>
      <c r="J2356" s="2" t="s">
        <v>8404</v>
      </c>
      <c r="K2356" s="5">
        <v>2.0</v>
      </c>
      <c r="L2356" s="2" t="s">
        <v>3330</v>
      </c>
      <c r="M2356" s="6" t="b">
        <v>1</v>
      </c>
      <c r="N2356" s="2" t="s">
        <v>8298</v>
      </c>
      <c r="O2356" s="2" t="s">
        <v>3332</v>
      </c>
      <c r="P2356" s="2" t="s">
        <v>3333</v>
      </c>
      <c r="Q2356" s="2" t="s">
        <v>3334</v>
      </c>
      <c r="R2356" s="2" t="s">
        <v>3335</v>
      </c>
      <c r="S2356" s="2" t="s">
        <v>8405</v>
      </c>
      <c r="T2356" s="2" t="s">
        <v>8300</v>
      </c>
      <c r="U2356" s="2" t="s">
        <v>1636</v>
      </c>
      <c r="V2356" s="2" t="s">
        <v>1636</v>
      </c>
      <c r="W2356" s="2" t="s">
        <v>8271</v>
      </c>
      <c r="X2356" s="2" t="s">
        <v>8406</v>
      </c>
      <c r="Y2356" s="2" t="s">
        <v>8302</v>
      </c>
    </row>
    <row r="2357">
      <c r="A2357" s="1" t="b">
        <v>0</v>
      </c>
      <c r="B2357" s="1"/>
      <c r="C2357" s="1"/>
      <c r="D2357" s="1"/>
      <c r="E2357" s="1"/>
      <c r="F2357" s="1"/>
      <c r="G2357" s="2" t="s">
        <v>3327</v>
      </c>
      <c r="H2357" s="2"/>
      <c r="I2357" s="4" t="s">
        <v>8407</v>
      </c>
      <c r="J2357" s="2" t="s">
        <v>8408</v>
      </c>
      <c r="K2357" s="5">
        <v>2.0</v>
      </c>
      <c r="L2357" s="2" t="s">
        <v>3330</v>
      </c>
      <c r="M2357" s="6" t="b">
        <v>1</v>
      </c>
      <c r="N2357" s="2" t="s">
        <v>8298</v>
      </c>
      <c r="O2357" s="2" t="s">
        <v>3332</v>
      </c>
      <c r="P2357" s="2" t="s">
        <v>3333</v>
      </c>
      <c r="Q2357" s="2" t="s">
        <v>3334</v>
      </c>
      <c r="R2357" s="2" t="s">
        <v>3335</v>
      </c>
      <c r="S2357" s="2" t="s">
        <v>8409</v>
      </c>
      <c r="T2357" s="2" t="s">
        <v>8300</v>
      </c>
      <c r="U2357" s="2" t="s">
        <v>1636</v>
      </c>
      <c r="V2357" s="2" t="s">
        <v>1636</v>
      </c>
      <c r="W2357" s="2" t="s">
        <v>8271</v>
      </c>
      <c r="X2357" s="2" t="s">
        <v>8410</v>
      </c>
      <c r="Y2357" s="2" t="s">
        <v>8302</v>
      </c>
    </row>
    <row r="2358">
      <c r="A2358" s="1" t="b">
        <v>0</v>
      </c>
      <c r="B2358" s="1"/>
      <c r="C2358" s="1"/>
      <c r="D2358" s="1"/>
      <c r="E2358" s="1"/>
      <c r="F2358" s="1"/>
      <c r="G2358" s="2" t="s">
        <v>3327</v>
      </c>
      <c r="H2358" s="2"/>
      <c r="I2358" s="4" t="s">
        <v>8411</v>
      </c>
      <c r="J2358" s="2" t="s">
        <v>8412</v>
      </c>
      <c r="K2358" s="5">
        <v>2.0</v>
      </c>
      <c r="L2358" s="2" t="s">
        <v>3330</v>
      </c>
      <c r="M2358" s="6" t="b">
        <v>1</v>
      </c>
      <c r="N2358" s="2" t="s">
        <v>8298</v>
      </c>
      <c r="O2358" s="2" t="s">
        <v>3332</v>
      </c>
      <c r="P2358" s="2" t="s">
        <v>3333</v>
      </c>
      <c r="Q2358" s="2" t="s">
        <v>3334</v>
      </c>
      <c r="R2358" s="2" t="s">
        <v>3335</v>
      </c>
      <c r="S2358" s="2" t="s">
        <v>8413</v>
      </c>
      <c r="T2358" s="2" t="s">
        <v>8300</v>
      </c>
      <c r="U2358" s="2" t="s">
        <v>1636</v>
      </c>
      <c r="V2358" s="2" t="s">
        <v>1636</v>
      </c>
      <c r="W2358" s="2" t="s">
        <v>8271</v>
      </c>
      <c r="X2358" s="2" t="s">
        <v>8414</v>
      </c>
      <c r="Y2358" s="2" t="s">
        <v>8302</v>
      </c>
    </row>
    <row r="2359">
      <c r="A2359" s="1" t="b">
        <v>0</v>
      </c>
      <c r="B2359" s="1"/>
      <c r="C2359" s="1"/>
      <c r="D2359" s="1"/>
      <c r="E2359" s="1"/>
      <c r="F2359" s="1"/>
      <c r="G2359" s="2" t="s">
        <v>3327</v>
      </c>
      <c r="H2359" s="2"/>
      <c r="I2359" s="4" t="s">
        <v>8415</v>
      </c>
      <c r="J2359" s="2" t="s">
        <v>8416</v>
      </c>
      <c r="K2359" s="5">
        <v>2.0</v>
      </c>
      <c r="L2359" s="2" t="s">
        <v>3330</v>
      </c>
      <c r="M2359" s="6" t="b">
        <v>1</v>
      </c>
      <c r="N2359" s="2" t="s">
        <v>8298</v>
      </c>
      <c r="O2359" s="2" t="s">
        <v>3332</v>
      </c>
      <c r="P2359" s="2" t="s">
        <v>3333</v>
      </c>
      <c r="Q2359" s="2" t="s">
        <v>3334</v>
      </c>
      <c r="R2359" s="2" t="s">
        <v>3335</v>
      </c>
      <c r="S2359" s="2" t="s">
        <v>8417</v>
      </c>
      <c r="T2359" s="2" t="s">
        <v>8300</v>
      </c>
      <c r="U2359" s="2" t="s">
        <v>1636</v>
      </c>
      <c r="V2359" s="2" t="s">
        <v>1636</v>
      </c>
      <c r="W2359" s="2" t="s">
        <v>8271</v>
      </c>
      <c r="X2359" s="2" t="s">
        <v>8418</v>
      </c>
      <c r="Y2359" s="2" t="s">
        <v>8302</v>
      </c>
    </row>
    <row r="2360">
      <c r="A2360" s="1" t="b">
        <v>0</v>
      </c>
      <c r="B2360" s="1"/>
      <c r="C2360" s="1"/>
      <c r="D2360" s="1"/>
      <c r="E2360" s="1"/>
      <c r="F2360" s="1"/>
      <c r="G2360" s="2" t="s">
        <v>3327</v>
      </c>
      <c r="H2360" s="2"/>
      <c r="I2360" s="4" t="s">
        <v>8419</v>
      </c>
      <c r="J2360" s="2" t="s">
        <v>8420</v>
      </c>
      <c r="K2360" s="5">
        <v>2.0</v>
      </c>
      <c r="L2360" s="2" t="s">
        <v>3330</v>
      </c>
      <c r="M2360" s="6" t="b">
        <v>1</v>
      </c>
      <c r="N2360" s="2" t="s">
        <v>8298</v>
      </c>
      <c r="O2360" s="2" t="s">
        <v>3332</v>
      </c>
      <c r="P2360" s="2" t="s">
        <v>3333</v>
      </c>
      <c r="Q2360" s="2" t="s">
        <v>3334</v>
      </c>
      <c r="R2360" s="2" t="s">
        <v>3335</v>
      </c>
      <c r="S2360" s="2" t="s">
        <v>8421</v>
      </c>
      <c r="T2360" s="2" t="s">
        <v>8300</v>
      </c>
      <c r="U2360" s="2" t="s">
        <v>1636</v>
      </c>
      <c r="V2360" s="2" t="s">
        <v>1636</v>
      </c>
      <c r="W2360" s="2" t="s">
        <v>8271</v>
      </c>
      <c r="X2360" s="2" t="s">
        <v>8422</v>
      </c>
      <c r="Y2360" s="2" t="s">
        <v>8302</v>
      </c>
    </row>
    <row r="2361">
      <c r="A2361" s="1" t="b">
        <v>0</v>
      </c>
      <c r="B2361" s="1"/>
      <c r="C2361" s="1"/>
      <c r="D2361" s="1"/>
      <c r="E2361" s="1"/>
      <c r="F2361" s="1"/>
      <c r="G2361" s="2" t="s">
        <v>3327</v>
      </c>
      <c r="H2361" s="2"/>
      <c r="I2361" s="4" t="s">
        <v>8423</v>
      </c>
      <c r="J2361" s="2" t="s">
        <v>8424</v>
      </c>
      <c r="K2361" s="5">
        <v>2.0</v>
      </c>
      <c r="L2361" s="2" t="s">
        <v>3330</v>
      </c>
      <c r="M2361" s="6" t="b">
        <v>1</v>
      </c>
      <c r="N2361" s="2" t="s">
        <v>8298</v>
      </c>
      <c r="O2361" s="2" t="s">
        <v>3332</v>
      </c>
      <c r="P2361" s="2" t="s">
        <v>3333</v>
      </c>
      <c r="Q2361" s="2" t="s">
        <v>3334</v>
      </c>
      <c r="R2361" s="2" t="s">
        <v>3335</v>
      </c>
      <c r="S2361" s="2" t="s">
        <v>8425</v>
      </c>
      <c r="T2361" s="2" t="s">
        <v>8300</v>
      </c>
      <c r="U2361" s="2" t="s">
        <v>1636</v>
      </c>
      <c r="V2361" s="2" t="s">
        <v>1636</v>
      </c>
      <c r="W2361" s="2" t="s">
        <v>8271</v>
      </c>
      <c r="X2361" s="2" t="s">
        <v>8426</v>
      </c>
      <c r="Y2361" s="2" t="s">
        <v>8302</v>
      </c>
    </row>
    <row r="2362">
      <c r="A2362" s="1" t="b">
        <v>0</v>
      </c>
      <c r="B2362" s="1"/>
      <c r="C2362" s="1"/>
      <c r="D2362" s="1"/>
      <c r="E2362" s="1"/>
      <c r="F2362" s="1"/>
      <c r="G2362" s="2" t="s">
        <v>3327</v>
      </c>
      <c r="H2362" s="2"/>
      <c r="I2362" s="4" t="s">
        <v>8427</v>
      </c>
      <c r="J2362" s="2" t="s">
        <v>8428</v>
      </c>
      <c r="K2362" s="5">
        <v>2.0</v>
      </c>
      <c r="L2362" s="2" t="s">
        <v>3330</v>
      </c>
      <c r="M2362" s="6" t="b">
        <v>1</v>
      </c>
      <c r="N2362" s="2" t="s">
        <v>8298</v>
      </c>
      <c r="O2362" s="2" t="s">
        <v>3332</v>
      </c>
      <c r="P2362" s="2" t="s">
        <v>3333</v>
      </c>
      <c r="Q2362" s="2" t="s">
        <v>3334</v>
      </c>
      <c r="R2362" s="2" t="s">
        <v>3335</v>
      </c>
      <c r="S2362" s="2" t="s">
        <v>8429</v>
      </c>
      <c r="T2362" s="2" t="s">
        <v>8300</v>
      </c>
      <c r="U2362" s="2" t="s">
        <v>1636</v>
      </c>
      <c r="V2362" s="2" t="s">
        <v>1636</v>
      </c>
      <c r="W2362" s="2" t="s">
        <v>8271</v>
      </c>
      <c r="X2362" s="2" t="s">
        <v>8430</v>
      </c>
      <c r="Y2362" s="2" t="s">
        <v>8302</v>
      </c>
    </row>
    <row r="2363">
      <c r="A2363" s="1" t="b">
        <v>0</v>
      </c>
      <c r="B2363" s="1"/>
      <c r="C2363" s="1"/>
      <c r="D2363" s="1"/>
      <c r="E2363" s="1"/>
      <c r="F2363" s="1"/>
      <c r="G2363" s="2" t="s">
        <v>3327</v>
      </c>
      <c r="H2363" s="2"/>
      <c r="I2363" s="4" t="s">
        <v>8431</v>
      </c>
      <c r="J2363" s="2" t="s">
        <v>8432</v>
      </c>
      <c r="K2363" s="5">
        <v>2.0</v>
      </c>
      <c r="L2363" s="2" t="s">
        <v>3330</v>
      </c>
      <c r="M2363" s="6" t="b">
        <v>1</v>
      </c>
      <c r="N2363" s="2" t="s">
        <v>8298</v>
      </c>
      <c r="O2363" s="2" t="s">
        <v>3332</v>
      </c>
      <c r="P2363" s="2" t="s">
        <v>3333</v>
      </c>
      <c r="Q2363" s="2" t="s">
        <v>3334</v>
      </c>
      <c r="R2363" s="2" t="s">
        <v>3335</v>
      </c>
      <c r="S2363" s="2" t="s">
        <v>8433</v>
      </c>
      <c r="T2363" s="2" t="s">
        <v>8300</v>
      </c>
      <c r="U2363" s="2" t="s">
        <v>1636</v>
      </c>
      <c r="V2363" s="2" t="s">
        <v>1636</v>
      </c>
      <c r="W2363" s="2" t="s">
        <v>8271</v>
      </c>
      <c r="X2363" s="2" t="s">
        <v>8434</v>
      </c>
      <c r="Y2363" s="2" t="s">
        <v>8302</v>
      </c>
    </row>
    <row r="2364">
      <c r="A2364" s="1" t="b">
        <v>0</v>
      </c>
      <c r="B2364" s="1"/>
      <c r="C2364" s="1"/>
      <c r="D2364" s="1"/>
      <c r="E2364" s="1"/>
      <c r="F2364" s="1"/>
      <c r="G2364" s="2" t="s">
        <v>3327</v>
      </c>
      <c r="H2364" s="2"/>
      <c r="I2364" s="4" t="s">
        <v>8435</v>
      </c>
      <c r="J2364" s="2" t="s">
        <v>8436</v>
      </c>
      <c r="K2364" s="5">
        <v>2.0</v>
      </c>
      <c r="L2364" s="2" t="s">
        <v>3330</v>
      </c>
      <c r="M2364" s="6" t="b">
        <v>1</v>
      </c>
      <c r="N2364" s="2" t="s">
        <v>8298</v>
      </c>
      <c r="O2364" s="2" t="s">
        <v>3332</v>
      </c>
      <c r="P2364" s="2" t="s">
        <v>3333</v>
      </c>
      <c r="Q2364" s="2" t="s">
        <v>3334</v>
      </c>
      <c r="R2364" s="2" t="s">
        <v>3335</v>
      </c>
      <c r="S2364" s="2" t="s">
        <v>8437</v>
      </c>
      <c r="T2364" s="2" t="s">
        <v>8300</v>
      </c>
      <c r="U2364" s="2" t="s">
        <v>1636</v>
      </c>
      <c r="V2364" s="2" t="s">
        <v>1636</v>
      </c>
      <c r="W2364" s="2" t="s">
        <v>8271</v>
      </c>
      <c r="X2364" s="2" t="s">
        <v>8438</v>
      </c>
      <c r="Y2364" s="2" t="s">
        <v>8302</v>
      </c>
    </row>
    <row r="2365">
      <c r="A2365" s="1" t="b">
        <v>0</v>
      </c>
      <c r="B2365" s="1"/>
      <c r="C2365" s="1"/>
      <c r="D2365" s="1"/>
      <c r="E2365" s="1"/>
      <c r="F2365" s="1"/>
      <c r="G2365" s="2" t="s">
        <v>3327</v>
      </c>
      <c r="H2365" s="2"/>
      <c r="I2365" s="4" t="s">
        <v>8439</v>
      </c>
      <c r="J2365" s="2" t="s">
        <v>8440</v>
      </c>
      <c r="K2365" s="5">
        <v>2.0</v>
      </c>
      <c r="L2365" s="2" t="s">
        <v>3330</v>
      </c>
      <c r="M2365" s="6" t="b">
        <v>1</v>
      </c>
      <c r="N2365" s="2" t="s">
        <v>8298</v>
      </c>
      <c r="O2365" s="2" t="s">
        <v>3332</v>
      </c>
      <c r="P2365" s="2" t="s">
        <v>3333</v>
      </c>
      <c r="Q2365" s="2" t="s">
        <v>3334</v>
      </c>
      <c r="R2365" s="2" t="s">
        <v>3335</v>
      </c>
      <c r="S2365" s="2" t="s">
        <v>8441</v>
      </c>
      <c r="T2365" s="2" t="s">
        <v>8300</v>
      </c>
      <c r="U2365" s="2" t="s">
        <v>1636</v>
      </c>
      <c r="V2365" s="2" t="s">
        <v>1636</v>
      </c>
      <c r="W2365" s="2" t="s">
        <v>8271</v>
      </c>
      <c r="X2365" s="2" t="s">
        <v>8442</v>
      </c>
      <c r="Y2365" s="2" t="s">
        <v>8302</v>
      </c>
    </row>
    <row r="2366">
      <c r="A2366" s="1" t="b">
        <v>0</v>
      </c>
      <c r="B2366" s="1"/>
      <c r="C2366" s="1"/>
      <c r="D2366" s="1"/>
      <c r="E2366" s="1"/>
      <c r="F2366" s="1"/>
      <c r="G2366" s="2" t="s">
        <v>3327</v>
      </c>
      <c r="H2366" s="2"/>
      <c r="I2366" s="4" t="s">
        <v>8443</v>
      </c>
      <c r="J2366" s="2" t="s">
        <v>8444</v>
      </c>
      <c r="K2366" s="5">
        <v>2.0</v>
      </c>
      <c r="L2366" s="2" t="s">
        <v>3330</v>
      </c>
      <c r="M2366" s="6" t="b">
        <v>1</v>
      </c>
      <c r="N2366" s="2" t="s">
        <v>8298</v>
      </c>
      <c r="O2366" s="2" t="s">
        <v>3332</v>
      </c>
      <c r="P2366" s="2" t="s">
        <v>3333</v>
      </c>
      <c r="Q2366" s="2" t="s">
        <v>3334</v>
      </c>
      <c r="R2366" s="2" t="s">
        <v>3335</v>
      </c>
      <c r="S2366" s="2" t="s">
        <v>8445</v>
      </c>
      <c r="T2366" s="2" t="s">
        <v>8300</v>
      </c>
      <c r="U2366" s="2" t="s">
        <v>1636</v>
      </c>
      <c r="V2366" s="2" t="s">
        <v>1636</v>
      </c>
      <c r="W2366" s="2" t="s">
        <v>8271</v>
      </c>
      <c r="X2366" s="2" t="s">
        <v>8446</v>
      </c>
      <c r="Y2366" s="2" t="s">
        <v>8302</v>
      </c>
    </row>
    <row r="2367">
      <c r="A2367" s="1" t="b">
        <v>0</v>
      </c>
      <c r="B2367" s="1"/>
      <c r="C2367" s="1"/>
      <c r="D2367" s="1"/>
      <c r="E2367" s="1"/>
      <c r="F2367" s="1"/>
      <c r="G2367" s="2" t="s">
        <v>3327</v>
      </c>
      <c r="H2367" s="2"/>
      <c r="I2367" s="4" t="s">
        <v>8447</v>
      </c>
      <c r="J2367" s="2" t="s">
        <v>8448</v>
      </c>
      <c r="K2367" s="5">
        <v>2.0</v>
      </c>
      <c r="L2367" s="2" t="s">
        <v>3330</v>
      </c>
      <c r="M2367" s="6" t="b">
        <v>1</v>
      </c>
      <c r="N2367" s="2" t="s">
        <v>8298</v>
      </c>
      <c r="O2367" s="2" t="s">
        <v>3332</v>
      </c>
      <c r="P2367" s="2" t="s">
        <v>3333</v>
      </c>
      <c r="Q2367" s="2" t="s">
        <v>3334</v>
      </c>
      <c r="R2367" s="2" t="s">
        <v>3335</v>
      </c>
      <c r="S2367" s="2" t="s">
        <v>8449</v>
      </c>
      <c r="T2367" s="2" t="s">
        <v>8300</v>
      </c>
      <c r="U2367" s="2" t="s">
        <v>1636</v>
      </c>
      <c r="V2367" s="2" t="s">
        <v>1636</v>
      </c>
      <c r="W2367" s="2" t="s">
        <v>8271</v>
      </c>
      <c r="X2367" s="2" t="s">
        <v>8450</v>
      </c>
      <c r="Y2367" s="2" t="s">
        <v>8302</v>
      </c>
    </row>
    <row r="2368">
      <c r="A2368" s="1" t="b">
        <v>0</v>
      </c>
      <c r="B2368" s="1"/>
      <c r="C2368" s="1"/>
      <c r="D2368" s="1"/>
      <c r="E2368" s="1"/>
      <c r="F2368" s="1"/>
      <c r="G2368" s="2" t="s">
        <v>3327</v>
      </c>
      <c r="H2368" s="2"/>
      <c r="I2368" s="4" t="s">
        <v>8451</v>
      </c>
      <c r="J2368" s="2" t="s">
        <v>8452</v>
      </c>
      <c r="K2368" s="5">
        <v>2.0</v>
      </c>
      <c r="L2368" s="2" t="s">
        <v>3330</v>
      </c>
      <c r="M2368" s="6" t="b">
        <v>1</v>
      </c>
      <c r="N2368" s="2" t="s">
        <v>8298</v>
      </c>
      <c r="O2368" s="2" t="s">
        <v>3332</v>
      </c>
      <c r="P2368" s="2" t="s">
        <v>3333</v>
      </c>
      <c r="Q2368" s="2" t="s">
        <v>3334</v>
      </c>
      <c r="R2368" s="2" t="s">
        <v>3335</v>
      </c>
      <c r="S2368" s="2" t="s">
        <v>8453</v>
      </c>
      <c r="T2368" s="2" t="s">
        <v>8300</v>
      </c>
      <c r="U2368" s="2" t="s">
        <v>1636</v>
      </c>
      <c r="V2368" s="2" t="s">
        <v>1636</v>
      </c>
      <c r="W2368" s="2" t="s">
        <v>8271</v>
      </c>
      <c r="X2368" s="2" t="s">
        <v>8454</v>
      </c>
      <c r="Y2368" s="2" t="s">
        <v>8302</v>
      </c>
    </row>
    <row r="2369">
      <c r="A2369" s="1" t="b">
        <v>0</v>
      </c>
      <c r="B2369" s="1"/>
      <c r="C2369" s="1"/>
      <c r="D2369" s="1"/>
      <c r="E2369" s="1"/>
      <c r="F2369" s="1"/>
      <c r="G2369" s="2" t="s">
        <v>3327</v>
      </c>
      <c r="H2369" s="2"/>
      <c r="I2369" s="4" t="s">
        <v>8455</v>
      </c>
      <c r="J2369" s="2" t="s">
        <v>8456</v>
      </c>
      <c r="K2369" s="5">
        <v>2.0</v>
      </c>
      <c r="L2369" s="2" t="s">
        <v>3330</v>
      </c>
      <c r="M2369" s="6" t="b">
        <v>1</v>
      </c>
      <c r="N2369" s="2" t="s">
        <v>8457</v>
      </c>
      <c r="O2369" s="2" t="s">
        <v>3332</v>
      </c>
      <c r="P2369" s="2" t="s">
        <v>3333</v>
      </c>
      <c r="Q2369" s="2" t="s">
        <v>3334</v>
      </c>
      <c r="R2369" s="2" t="s">
        <v>3335</v>
      </c>
      <c r="S2369" s="2" t="s">
        <v>8458</v>
      </c>
      <c r="T2369" s="2" t="s">
        <v>8294</v>
      </c>
      <c r="U2369" s="2" t="s">
        <v>1636</v>
      </c>
      <c r="V2369" s="2" t="s">
        <v>1636</v>
      </c>
      <c r="W2369" s="2" t="s">
        <v>8271</v>
      </c>
      <c r="X2369" s="2" t="s">
        <v>8459</v>
      </c>
      <c r="Y2369" s="2" t="s">
        <v>8460</v>
      </c>
    </row>
    <row r="2370">
      <c r="A2370" s="1" t="b">
        <v>0</v>
      </c>
      <c r="B2370" s="1"/>
      <c r="C2370" s="1"/>
      <c r="D2370" s="1"/>
      <c r="E2370" s="1"/>
      <c r="F2370" s="1"/>
      <c r="G2370" s="2" t="s">
        <v>3327</v>
      </c>
      <c r="H2370" s="2"/>
      <c r="I2370" s="4" t="s">
        <v>8461</v>
      </c>
      <c r="J2370" s="2" t="s">
        <v>8462</v>
      </c>
      <c r="K2370" s="5">
        <v>2.0</v>
      </c>
      <c r="L2370" s="2" t="s">
        <v>3330</v>
      </c>
      <c r="M2370" s="6" t="b">
        <v>1</v>
      </c>
      <c r="N2370" s="2" t="s">
        <v>8457</v>
      </c>
      <c r="O2370" s="2" t="s">
        <v>3332</v>
      </c>
      <c r="P2370" s="2" t="s">
        <v>3333</v>
      </c>
      <c r="Q2370" s="2" t="s">
        <v>3334</v>
      </c>
      <c r="R2370" s="2" t="s">
        <v>3335</v>
      </c>
      <c r="S2370" s="2" t="s">
        <v>8463</v>
      </c>
      <c r="T2370" s="2" t="s">
        <v>8294</v>
      </c>
      <c r="U2370" s="2" t="s">
        <v>1636</v>
      </c>
      <c r="V2370" s="2" t="s">
        <v>1636</v>
      </c>
      <c r="W2370" s="2" t="s">
        <v>8271</v>
      </c>
      <c r="X2370" s="2" t="s">
        <v>8464</v>
      </c>
      <c r="Y2370" s="2" t="s">
        <v>8460</v>
      </c>
    </row>
    <row r="2371">
      <c r="A2371" s="1" t="b">
        <v>0</v>
      </c>
      <c r="B2371" s="1"/>
      <c r="C2371" s="1"/>
      <c r="D2371" s="1"/>
      <c r="E2371" s="1"/>
      <c r="F2371" s="1"/>
      <c r="G2371" s="2" t="s">
        <v>3327</v>
      </c>
      <c r="H2371" s="2"/>
      <c r="I2371" s="4" t="s">
        <v>8465</v>
      </c>
      <c r="J2371" s="2" t="s">
        <v>8466</v>
      </c>
      <c r="K2371" s="5">
        <v>2.0</v>
      </c>
      <c r="L2371" s="2" t="s">
        <v>3330</v>
      </c>
      <c r="M2371" s="6" t="b">
        <v>1</v>
      </c>
      <c r="N2371" s="2" t="s">
        <v>8467</v>
      </c>
      <c r="O2371" s="2" t="s">
        <v>3332</v>
      </c>
      <c r="P2371" s="2" t="s">
        <v>3333</v>
      </c>
      <c r="Q2371" s="2" t="s">
        <v>3334</v>
      </c>
      <c r="R2371" s="2" t="s">
        <v>3335</v>
      </c>
      <c r="S2371" s="2" t="s">
        <v>8468</v>
      </c>
      <c r="T2371" s="2" t="s">
        <v>8469</v>
      </c>
      <c r="U2371" s="2" t="s">
        <v>1636</v>
      </c>
      <c r="V2371" s="2" t="s">
        <v>1636</v>
      </c>
      <c r="W2371" s="2" t="s">
        <v>8271</v>
      </c>
      <c r="X2371" s="2" t="s">
        <v>8470</v>
      </c>
      <c r="Y2371" s="2" t="s">
        <v>8471</v>
      </c>
    </row>
    <row r="2372">
      <c r="A2372" s="1" t="b">
        <v>0</v>
      </c>
      <c r="B2372" s="1"/>
      <c r="C2372" s="1"/>
      <c r="D2372" s="1"/>
      <c r="E2372" s="1"/>
      <c r="F2372" s="1"/>
      <c r="G2372" s="2" t="s">
        <v>3327</v>
      </c>
      <c r="H2372" s="2"/>
      <c r="I2372" s="4" t="s">
        <v>8472</v>
      </c>
      <c r="J2372" s="2" t="s">
        <v>8473</v>
      </c>
      <c r="K2372" s="5">
        <v>2.0</v>
      </c>
      <c r="L2372" s="2" t="s">
        <v>3330</v>
      </c>
      <c r="M2372" s="6" t="b">
        <v>1</v>
      </c>
      <c r="N2372" s="2" t="s">
        <v>8467</v>
      </c>
      <c r="O2372" s="2" t="s">
        <v>3332</v>
      </c>
      <c r="P2372" s="2" t="s">
        <v>3333</v>
      </c>
      <c r="Q2372" s="2" t="s">
        <v>3334</v>
      </c>
      <c r="R2372" s="2" t="s">
        <v>3335</v>
      </c>
      <c r="S2372" s="2" t="s">
        <v>8474</v>
      </c>
      <c r="T2372" s="2" t="s">
        <v>8469</v>
      </c>
      <c r="U2372" s="2" t="s">
        <v>1636</v>
      </c>
      <c r="V2372" s="2" t="s">
        <v>1636</v>
      </c>
      <c r="W2372" s="2" t="s">
        <v>8271</v>
      </c>
      <c r="X2372" s="2" t="s">
        <v>8475</v>
      </c>
      <c r="Y2372" s="2" t="s">
        <v>8471</v>
      </c>
    </row>
    <row r="2373">
      <c r="A2373" s="1" t="b">
        <v>0</v>
      </c>
      <c r="B2373" s="1"/>
      <c r="C2373" s="1"/>
      <c r="D2373" s="1"/>
      <c r="E2373" s="1"/>
      <c r="F2373" s="1"/>
      <c r="G2373" s="2" t="s">
        <v>3327</v>
      </c>
      <c r="H2373" s="2"/>
      <c r="I2373" s="4" t="s">
        <v>8476</v>
      </c>
      <c r="J2373" s="2" t="s">
        <v>8477</v>
      </c>
      <c r="K2373" s="5">
        <v>2.0</v>
      </c>
      <c r="L2373" s="2" t="s">
        <v>3330</v>
      </c>
      <c r="M2373" s="6" t="b">
        <v>1</v>
      </c>
      <c r="N2373" s="2" t="s">
        <v>8467</v>
      </c>
      <c r="O2373" s="2" t="s">
        <v>3332</v>
      </c>
      <c r="P2373" s="2" t="s">
        <v>3333</v>
      </c>
      <c r="Q2373" s="2" t="s">
        <v>3334</v>
      </c>
      <c r="R2373" s="2" t="s">
        <v>3335</v>
      </c>
      <c r="S2373" s="2" t="s">
        <v>8478</v>
      </c>
      <c r="T2373" s="2" t="s">
        <v>8469</v>
      </c>
      <c r="U2373" s="2" t="s">
        <v>1636</v>
      </c>
      <c r="V2373" s="2" t="s">
        <v>1636</v>
      </c>
      <c r="W2373" s="2" t="s">
        <v>8271</v>
      </c>
      <c r="X2373" s="2" t="s">
        <v>8479</v>
      </c>
      <c r="Y2373" s="2" t="s">
        <v>8471</v>
      </c>
    </row>
    <row r="2374">
      <c r="A2374" s="1" t="b">
        <v>0</v>
      </c>
      <c r="B2374" s="1"/>
      <c r="C2374" s="1"/>
      <c r="D2374" s="1"/>
      <c r="E2374" s="1"/>
      <c r="F2374" s="1"/>
      <c r="G2374" s="2" t="s">
        <v>3327</v>
      </c>
      <c r="H2374" s="2"/>
      <c r="I2374" s="4" t="s">
        <v>8480</v>
      </c>
      <c r="J2374" s="2" t="s">
        <v>8481</v>
      </c>
      <c r="K2374" s="5">
        <v>2.0</v>
      </c>
      <c r="L2374" s="2" t="s">
        <v>3330</v>
      </c>
      <c r="M2374" s="6" t="b">
        <v>1</v>
      </c>
      <c r="N2374" s="2" t="s">
        <v>8467</v>
      </c>
      <c r="O2374" s="2" t="s">
        <v>3332</v>
      </c>
      <c r="P2374" s="2" t="s">
        <v>3333</v>
      </c>
      <c r="Q2374" s="2" t="s">
        <v>3334</v>
      </c>
      <c r="R2374" s="2" t="s">
        <v>3335</v>
      </c>
      <c r="S2374" s="2" t="s">
        <v>8482</v>
      </c>
      <c r="T2374" s="2" t="s">
        <v>8483</v>
      </c>
      <c r="U2374" s="2" t="s">
        <v>1636</v>
      </c>
      <c r="V2374" s="2" t="s">
        <v>1636</v>
      </c>
      <c r="W2374" s="2" t="s">
        <v>8271</v>
      </c>
      <c r="X2374" s="2" t="s">
        <v>8484</v>
      </c>
      <c r="Y2374" s="2" t="s">
        <v>8471</v>
      </c>
    </row>
    <row r="2375">
      <c r="A2375" s="1" t="b">
        <v>0</v>
      </c>
      <c r="B2375" s="1"/>
      <c r="C2375" s="1"/>
      <c r="D2375" s="1"/>
      <c r="E2375" s="1"/>
      <c r="F2375" s="1"/>
      <c r="G2375" s="2" t="s">
        <v>3327</v>
      </c>
      <c r="H2375" s="2"/>
      <c r="I2375" s="4" t="s">
        <v>8485</v>
      </c>
      <c r="J2375" s="2" t="s">
        <v>8486</v>
      </c>
      <c r="K2375" s="5">
        <v>2.0</v>
      </c>
      <c r="L2375" s="2" t="s">
        <v>3330</v>
      </c>
      <c r="M2375" s="6" t="b">
        <v>1</v>
      </c>
      <c r="N2375" s="2" t="s">
        <v>8467</v>
      </c>
      <c r="O2375" s="2" t="s">
        <v>3332</v>
      </c>
      <c r="P2375" s="2" t="s">
        <v>3333</v>
      </c>
      <c r="Q2375" s="2" t="s">
        <v>3334</v>
      </c>
      <c r="R2375" s="2" t="s">
        <v>3335</v>
      </c>
      <c r="S2375" s="2" t="s">
        <v>8487</v>
      </c>
      <c r="T2375" s="2" t="s">
        <v>8483</v>
      </c>
      <c r="U2375" s="2" t="s">
        <v>1636</v>
      </c>
      <c r="V2375" s="2" t="s">
        <v>1636</v>
      </c>
      <c r="W2375" s="2" t="s">
        <v>8271</v>
      </c>
      <c r="X2375" s="2" t="s">
        <v>8488</v>
      </c>
      <c r="Y2375" s="2" t="s">
        <v>8471</v>
      </c>
    </row>
    <row r="2376">
      <c r="A2376" s="1" t="b">
        <v>0</v>
      </c>
      <c r="B2376" s="1"/>
      <c r="C2376" s="1"/>
      <c r="D2376" s="1"/>
      <c r="E2376" s="1"/>
      <c r="F2376" s="1"/>
      <c r="G2376" s="2" t="s">
        <v>3327</v>
      </c>
      <c r="H2376" s="2"/>
      <c r="I2376" s="4" t="s">
        <v>8489</v>
      </c>
      <c r="J2376" s="2" t="s">
        <v>8490</v>
      </c>
      <c r="K2376" s="5">
        <v>2.0</v>
      </c>
      <c r="L2376" s="2" t="s">
        <v>3330</v>
      </c>
      <c r="M2376" s="6" t="b">
        <v>1</v>
      </c>
      <c r="N2376" s="2" t="s">
        <v>8467</v>
      </c>
      <c r="O2376" s="2" t="s">
        <v>3332</v>
      </c>
      <c r="P2376" s="2" t="s">
        <v>3333</v>
      </c>
      <c r="Q2376" s="2" t="s">
        <v>3334</v>
      </c>
      <c r="R2376" s="2" t="s">
        <v>3335</v>
      </c>
      <c r="S2376" s="2" t="s">
        <v>8491</v>
      </c>
      <c r="T2376" s="2" t="s">
        <v>8483</v>
      </c>
      <c r="U2376" s="2" t="s">
        <v>1636</v>
      </c>
      <c r="V2376" s="2" t="s">
        <v>1636</v>
      </c>
      <c r="W2376" s="2" t="s">
        <v>8271</v>
      </c>
      <c r="X2376" s="2" t="s">
        <v>8492</v>
      </c>
      <c r="Y2376" s="2" t="s">
        <v>8471</v>
      </c>
    </row>
    <row r="2377">
      <c r="A2377" s="1" t="b">
        <v>0</v>
      </c>
      <c r="B2377" s="1"/>
      <c r="C2377" s="1"/>
      <c r="D2377" s="1"/>
      <c r="E2377" s="1"/>
      <c r="F2377" s="1"/>
      <c r="G2377" s="2" t="s">
        <v>3327</v>
      </c>
      <c r="H2377" s="2"/>
      <c r="I2377" s="4" t="s">
        <v>8493</v>
      </c>
      <c r="J2377" s="2" t="s">
        <v>8494</v>
      </c>
      <c r="K2377" s="5">
        <v>2.0</v>
      </c>
      <c r="L2377" s="2" t="s">
        <v>3330</v>
      </c>
      <c r="M2377" s="6" t="b">
        <v>1</v>
      </c>
      <c r="N2377" s="2" t="s">
        <v>8467</v>
      </c>
      <c r="O2377" s="2" t="s">
        <v>3332</v>
      </c>
      <c r="P2377" s="2" t="s">
        <v>3333</v>
      </c>
      <c r="Q2377" s="2" t="s">
        <v>3334</v>
      </c>
      <c r="R2377" s="2" t="s">
        <v>3335</v>
      </c>
      <c r="S2377" s="2" t="s">
        <v>8495</v>
      </c>
      <c r="T2377" s="2" t="s">
        <v>8483</v>
      </c>
      <c r="U2377" s="2" t="s">
        <v>1636</v>
      </c>
      <c r="V2377" s="2" t="s">
        <v>1636</v>
      </c>
      <c r="W2377" s="2" t="s">
        <v>8271</v>
      </c>
      <c r="X2377" s="2" t="s">
        <v>8496</v>
      </c>
      <c r="Y2377" s="2" t="s">
        <v>8471</v>
      </c>
    </row>
    <row r="2378">
      <c r="A2378" s="1" t="b">
        <v>0</v>
      </c>
      <c r="B2378" s="1"/>
      <c r="C2378" s="1"/>
      <c r="D2378" s="1"/>
      <c r="E2378" s="1"/>
      <c r="F2378" s="1"/>
      <c r="G2378" s="2" t="s">
        <v>3327</v>
      </c>
      <c r="H2378" s="2"/>
      <c r="I2378" s="4" t="s">
        <v>8497</v>
      </c>
      <c r="J2378" s="2" t="s">
        <v>8498</v>
      </c>
      <c r="K2378" s="5">
        <v>2.0</v>
      </c>
      <c r="L2378" s="2" t="s">
        <v>3330</v>
      </c>
      <c r="M2378" s="6" t="b">
        <v>1</v>
      </c>
      <c r="N2378" s="2" t="s">
        <v>8467</v>
      </c>
      <c r="O2378" s="2" t="s">
        <v>3332</v>
      </c>
      <c r="P2378" s="2" t="s">
        <v>3333</v>
      </c>
      <c r="Q2378" s="2" t="s">
        <v>3334</v>
      </c>
      <c r="R2378" s="2" t="s">
        <v>3335</v>
      </c>
      <c r="S2378" s="2" t="s">
        <v>8499</v>
      </c>
      <c r="T2378" s="2" t="s">
        <v>8483</v>
      </c>
      <c r="U2378" s="2" t="s">
        <v>1636</v>
      </c>
      <c r="V2378" s="2" t="s">
        <v>1636</v>
      </c>
      <c r="W2378" s="2" t="s">
        <v>8271</v>
      </c>
      <c r="X2378" s="2" t="s">
        <v>8500</v>
      </c>
      <c r="Y2378" s="2" t="s">
        <v>8471</v>
      </c>
    </row>
    <row r="2379">
      <c r="A2379" s="1" t="b">
        <v>0</v>
      </c>
      <c r="B2379" s="1"/>
      <c r="C2379" s="1"/>
      <c r="D2379" s="1"/>
      <c r="E2379" s="1"/>
      <c r="F2379" s="1"/>
      <c r="G2379" s="2" t="s">
        <v>3327</v>
      </c>
      <c r="H2379" s="2"/>
      <c r="I2379" s="4" t="s">
        <v>8501</v>
      </c>
      <c r="J2379" s="2" t="s">
        <v>8502</v>
      </c>
      <c r="K2379" s="5">
        <v>2.0</v>
      </c>
      <c r="L2379" s="2" t="s">
        <v>3330</v>
      </c>
      <c r="M2379" s="6" t="b">
        <v>1</v>
      </c>
      <c r="N2379" s="2" t="s">
        <v>8467</v>
      </c>
      <c r="O2379" s="2" t="s">
        <v>3332</v>
      </c>
      <c r="P2379" s="2" t="s">
        <v>3333</v>
      </c>
      <c r="Q2379" s="2" t="s">
        <v>3334</v>
      </c>
      <c r="R2379" s="2" t="s">
        <v>3335</v>
      </c>
      <c r="S2379" s="2" t="s">
        <v>8503</v>
      </c>
      <c r="T2379" s="2" t="s">
        <v>8504</v>
      </c>
      <c r="U2379" s="2" t="s">
        <v>1636</v>
      </c>
      <c r="V2379" s="2" t="s">
        <v>1636</v>
      </c>
      <c r="W2379" s="2" t="s">
        <v>8271</v>
      </c>
      <c r="X2379" s="2" t="s">
        <v>8505</v>
      </c>
      <c r="Y2379" s="2" t="s">
        <v>8471</v>
      </c>
    </row>
    <row r="2380">
      <c r="A2380" s="1" t="b">
        <v>0</v>
      </c>
      <c r="B2380" s="1"/>
      <c r="C2380" s="1"/>
      <c r="D2380" s="1"/>
      <c r="E2380" s="1"/>
      <c r="F2380" s="1"/>
      <c r="G2380" s="2" t="s">
        <v>3327</v>
      </c>
      <c r="H2380" s="2"/>
      <c r="I2380" s="4" t="s">
        <v>8506</v>
      </c>
      <c r="J2380" s="2" t="s">
        <v>8507</v>
      </c>
      <c r="K2380" s="5">
        <v>2.0</v>
      </c>
      <c r="L2380" s="2" t="s">
        <v>3330</v>
      </c>
      <c r="M2380" s="6" t="b">
        <v>1</v>
      </c>
      <c r="N2380" s="2" t="s">
        <v>8467</v>
      </c>
      <c r="O2380" s="2" t="s">
        <v>3332</v>
      </c>
      <c r="P2380" s="2" t="s">
        <v>3333</v>
      </c>
      <c r="Q2380" s="2" t="s">
        <v>3334</v>
      </c>
      <c r="R2380" s="2" t="s">
        <v>3335</v>
      </c>
      <c r="S2380" s="2" t="s">
        <v>8508</v>
      </c>
      <c r="T2380" s="2" t="s">
        <v>8504</v>
      </c>
      <c r="U2380" s="2" t="s">
        <v>1636</v>
      </c>
      <c r="V2380" s="2" t="s">
        <v>1636</v>
      </c>
      <c r="W2380" s="2" t="s">
        <v>8271</v>
      </c>
      <c r="X2380" s="2" t="s">
        <v>8509</v>
      </c>
      <c r="Y2380" s="2" t="s">
        <v>8471</v>
      </c>
    </row>
    <row r="2381">
      <c r="A2381" s="1" t="b">
        <v>0</v>
      </c>
      <c r="B2381" s="1"/>
      <c r="C2381" s="1"/>
      <c r="D2381" s="1"/>
      <c r="E2381" s="1"/>
      <c r="F2381" s="1"/>
      <c r="G2381" s="2" t="s">
        <v>3327</v>
      </c>
      <c r="H2381" s="2"/>
      <c r="I2381" s="4" t="s">
        <v>8510</v>
      </c>
      <c r="J2381" s="2" t="s">
        <v>8511</v>
      </c>
      <c r="K2381" s="5">
        <v>2.0</v>
      </c>
      <c r="L2381" s="2" t="s">
        <v>3330</v>
      </c>
      <c r="M2381" s="6" t="b">
        <v>1</v>
      </c>
      <c r="N2381" s="2" t="s">
        <v>8467</v>
      </c>
      <c r="O2381" s="2" t="s">
        <v>3332</v>
      </c>
      <c r="P2381" s="2" t="s">
        <v>3333</v>
      </c>
      <c r="Q2381" s="2" t="s">
        <v>3334</v>
      </c>
      <c r="R2381" s="2" t="s">
        <v>3335</v>
      </c>
      <c r="S2381" s="2" t="s">
        <v>8512</v>
      </c>
      <c r="T2381" s="2" t="s">
        <v>8504</v>
      </c>
      <c r="U2381" s="2" t="s">
        <v>1636</v>
      </c>
      <c r="V2381" s="2" t="s">
        <v>1636</v>
      </c>
      <c r="W2381" s="2" t="s">
        <v>8271</v>
      </c>
      <c r="X2381" s="2" t="s">
        <v>8513</v>
      </c>
      <c r="Y2381" s="2" t="s">
        <v>8471</v>
      </c>
    </row>
    <row r="2382">
      <c r="A2382" s="1" t="b">
        <v>0</v>
      </c>
      <c r="B2382" s="1"/>
      <c r="C2382" s="1"/>
      <c r="D2382" s="1"/>
      <c r="E2382" s="1"/>
      <c r="F2382" s="1"/>
      <c r="G2382" s="2" t="s">
        <v>3327</v>
      </c>
      <c r="H2382" s="2"/>
      <c r="I2382" s="4" t="s">
        <v>8514</v>
      </c>
      <c r="J2382" s="2" t="s">
        <v>8515</v>
      </c>
      <c r="K2382" s="5">
        <v>2.0</v>
      </c>
      <c r="L2382" s="2" t="s">
        <v>3330</v>
      </c>
      <c r="M2382" s="6" t="b">
        <v>1</v>
      </c>
      <c r="N2382" s="2" t="s">
        <v>8467</v>
      </c>
      <c r="O2382" s="2" t="s">
        <v>3332</v>
      </c>
      <c r="P2382" s="2" t="s">
        <v>3333</v>
      </c>
      <c r="Q2382" s="2" t="s">
        <v>3334</v>
      </c>
      <c r="R2382" s="2" t="s">
        <v>3335</v>
      </c>
      <c r="S2382" s="2" t="s">
        <v>8516</v>
      </c>
      <c r="T2382" s="2" t="s">
        <v>8504</v>
      </c>
      <c r="U2382" s="2" t="s">
        <v>1636</v>
      </c>
      <c r="V2382" s="2" t="s">
        <v>1636</v>
      </c>
      <c r="W2382" s="2" t="s">
        <v>8271</v>
      </c>
      <c r="X2382" s="2" t="s">
        <v>8517</v>
      </c>
      <c r="Y2382" s="2" t="s">
        <v>8471</v>
      </c>
    </row>
    <row r="2383">
      <c r="A2383" s="1" t="b">
        <v>0</v>
      </c>
      <c r="B2383" s="1"/>
      <c r="C2383" s="1"/>
      <c r="D2383" s="1"/>
      <c r="E2383" s="1"/>
      <c r="F2383" s="1"/>
      <c r="G2383" s="2" t="s">
        <v>3327</v>
      </c>
      <c r="H2383" s="2"/>
      <c r="I2383" s="4" t="s">
        <v>8518</v>
      </c>
      <c r="J2383" s="2" t="s">
        <v>8519</v>
      </c>
      <c r="K2383" s="5">
        <v>2.0</v>
      </c>
      <c r="L2383" s="2" t="s">
        <v>3330</v>
      </c>
      <c r="M2383" s="6" t="b">
        <v>1</v>
      </c>
      <c r="N2383" s="2" t="s">
        <v>8467</v>
      </c>
      <c r="O2383" s="2" t="s">
        <v>3332</v>
      </c>
      <c r="P2383" s="2" t="s">
        <v>3333</v>
      </c>
      <c r="Q2383" s="2" t="s">
        <v>3334</v>
      </c>
      <c r="R2383" s="2" t="s">
        <v>3335</v>
      </c>
      <c r="S2383" s="2" t="s">
        <v>8520</v>
      </c>
      <c r="T2383" s="2" t="s">
        <v>8504</v>
      </c>
      <c r="U2383" s="2" t="s">
        <v>1636</v>
      </c>
      <c r="V2383" s="2" t="s">
        <v>1636</v>
      </c>
      <c r="W2383" s="2" t="s">
        <v>8271</v>
      </c>
      <c r="X2383" s="2" t="s">
        <v>8521</v>
      </c>
      <c r="Y2383" s="2" t="s">
        <v>8471</v>
      </c>
    </row>
    <row r="2384">
      <c r="A2384" s="1" t="b">
        <v>0</v>
      </c>
      <c r="B2384" s="1"/>
      <c r="C2384" s="1"/>
      <c r="D2384" s="1"/>
      <c r="E2384" s="1"/>
      <c r="F2384" s="1"/>
      <c r="G2384" s="2" t="s">
        <v>3327</v>
      </c>
      <c r="H2384" s="2"/>
      <c r="I2384" s="4" t="s">
        <v>8522</v>
      </c>
      <c r="J2384" s="2" t="s">
        <v>8523</v>
      </c>
      <c r="K2384" s="5">
        <v>2.0</v>
      </c>
      <c r="L2384" s="2" t="s">
        <v>3330</v>
      </c>
      <c r="M2384" s="6" t="b">
        <v>1</v>
      </c>
      <c r="N2384" s="2" t="s">
        <v>8467</v>
      </c>
      <c r="O2384" s="2" t="s">
        <v>3332</v>
      </c>
      <c r="P2384" s="2" t="s">
        <v>3333</v>
      </c>
      <c r="Q2384" s="2" t="s">
        <v>3334</v>
      </c>
      <c r="R2384" s="2" t="s">
        <v>3335</v>
      </c>
      <c r="S2384" s="2" t="s">
        <v>8524</v>
      </c>
      <c r="T2384" s="2" t="s">
        <v>8504</v>
      </c>
      <c r="U2384" s="2" t="s">
        <v>1636</v>
      </c>
      <c r="V2384" s="2" t="s">
        <v>1636</v>
      </c>
      <c r="W2384" s="2" t="s">
        <v>8271</v>
      </c>
      <c r="X2384" s="2" t="s">
        <v>8525</v>
      </c>
      <c r="Y2384" s="2" t="s">
        <v>8471</v>
      </c>
    </row>
    <row r="2385">
      <c r="A2385" s="1" t="b">
        <v>0</v>
      </c>
      <c r="B2385" s="1"/>
      <c r="C2385" s="1"/>
      <c r="D2385" s="1"/>
      <c r="E2385" s="1"/>
      <c r="F2385" s="1"/>
      <c r="G2385" s="2" t="s">
        <v>3327</v>
      </c>
      <c r="H2385" s="2"/>
      <c r="I2385" s="4" t="s">
        <v>8526</v>
      </c>
      <c r="J2385" s="2" t="s">
        <v>8527</v>
      </c>
      <c r="K2385" s="5">
        <v>2.0</v>
      </c>
      <c r="L2385" s="2" t="s">
        <v>3330</v>
      </c>
      <c r="M2385" s="6" t="b">
        <v>1</v>
      </c>
      <c r="N2385" s="2" t="s">
        <v>8467</v>
      </c>
      <c r="O2385" s="2" t="s">
        <v>3332</v>
      </c>
      <c r="P2385" s="2" t="s">
        <v>3333</v>
      </c>
      <c r="Q2385" s="2" t="s">
        <v>3334</v>
      </c>
      <c r="R2385" s="2" t="s">
        <v>3335</v>
      </c>
      <c r="S2385" s="2" t="s">
        <v>8528</v>
      </c>
      <c r="T2385" s="2" t="s">
        <v>8504</v>
      </c>
      <c r="U2385" s="2" t="s">
        <v>1636</v>
      </c>
      <c r="V2385" s="2" t="s">
        <v>1636</v>
      </c>
      <c r="W2385" s="2" t="s">
        <v>8271</v>
      </c>
      <c r="X2385" s="2" t="s">
        <v>8529</v>
      </c>
      <c r="Y2385" s="2" t="s">
        <v>8471</v>
      </c>
    </row>
    <row r="2386">
      <c r="A2386" s="1" t="b">
        <v>0</v>
      </c>
      <c r="B2386" s="1"/>
      <c r="C2386" s="1"/>
      <c r="D2386" s="1"/>
      <c r="E2386" s="1"/>
      <c r="F2386" s="1"/>
      <c r="G2386" s="2" t="s">
        <v>3327</v>
      </c>
      <c r="H2386" s="2"/>
      <c r="I2386" s="4" t="s">
        <v>8530</v>
      </c>
      <c r="J2386" s="2" t="s">
        <v>8531</v>
      </c>
      <c r="K2386" s="5">
        <v>2.0</v>
      </c>
      <c r="L2386" s="2" t="s">
        <v>3330</v>
      </c>
      <c r="M2386" s="6" t="b">
        <v>1</v>
      </c>
      <c r="N2386" s="2" t="s">
        <v>8467</v>
      </c>
      <c r="O2386" s="2" t="s">
        <v>3332</v>
      </c>
      <c r="P2386" s="2" t="s">
        <v>3333</v>
      </c>
      <c r="Q2386" s="2" t="s">
        <v>3334</v>
      </c>
      <c r="R2386" s="2" t="s">
        <v>3335</v>
      </c>
      <c r="S2386" s="2" t="s">
        <v>8532</v>
      </c>
      <c r="T2386" s="2" t="s">
        <v>8504</v>
      </c>
      <c r="U2386" s="2" t="s">
        <v>1636</v>
      </c>
      <c r="V2386" s="2" t="s">
        <v>1636</v>
      </c>
      <c r="W2386" s="2" t="s">
        <v>8271</v>
      </c>
      <c r="X2386" s="2" t="s">
        <v>8533</v>
      </c>
      <c r="Y2386" s="2" t="s">
        <v>8471</v>
      </c>
    </row>
    <row r="2387">
      <c r="A2387" s="1" t="b">
        <v>0</v>
      </c>
      <c r="B2387" s="1"/>
      <c r="C2387" s="1"/>
      <c r="D2387" s="1"/>
      <c r="E2387" s="1"/>
      <c r="F2387" s="1"/>
      <c r="G2387" s="2" t="s">
        <v>3327</v>
      </c>
      <c r="H2387" s="2"/>
      <c r="I2387" s="4" t="s">
        <v>8534</v>
      </c>
      <c r="J2387" s="2" t="s">
        <v>8535</v>
      </c>
      <c r="K2387" s="5">
        <v>2.0</v>
      </c>
      <c r="L2387" s="2" t="s">
        <v>3330</v>
      </c>
      <c r="M2387" s="6" t="b">
        <v>1</v>
      </c>
      <c r="N2387" s="2" t="s">
        <v>8467</v>
      </c>
      <c r="O2387" s="2" t="s">
        <v>3332</v>
      </c>
      <c r="P2387" s="2" t="s">
        <v>3333</v>
      </c>
      <c r="Q2387" s="2" t="s">
        <v>3334</v>
      </c>
      <c r="R2387" s="2" t="s">
        <v>3335</v>
      </c>
      <c r="S2387" s="2" t="s">
        <v>8536</v>
      </c>
      <c r="T2387" s="2" t="s">
        <v>8504</v>
      </c>
      <c r="U2387" s="2" t="s">
        <v>1636</v>
      </c>
      <c r="V2387" s="2" t="s">
        <v>1636</v>
      </c>
      <c r="W2387" s="2" t="s">
        <v>8271</v>
      </c>
      <c r="X2387" s="2" t="s">
        <v>8537</v>
      </c>
      <c r="Y2387" s="2" t="s">
        <v>8471</v>
      </c>
    </row>
    <row r="2388">
      <c r="A2388" s="1" t="b">
        <v>0</v>
      </c>
      <c r="B2388" s="1"/>
      <c r="C2388" s="1"/>
      <c r="D2388" s="1"/>
      <c r="E2388" s="1"/>
      <c r="F2388" s="1"/>
      <c r="G2388" s="2" t="s">
        <v>3327</v>
      </c>
      <c r="H2388" s="2"/>
      <c r="I2388" s="4" t="s">
        <v>8538</v>
      </c>
      <c r="J2388" s="2" t="s">
        <v>8539</v>
      </c>
      <c r="K2388" s="5">
        <v>2.0</v>
      </c>
      <c r="L2388" s="2" t="s">
        <v>3330</v>
      </c>
      <c r="M2388" s="6" t="b">
        <v>1</v>
      </c>
      <c r="N2388" s="2" t="s">
        <v>8467</v>
      </c>
      <c r="O2388" s="2" t="s">
        <v>3332</v>
      </c>
      <c r="P2388" s="2" t="s">
        <v>3333</v>
      </c>
      <c r="Q2388" s="2" t="s">
        <v>3334</v>
      </c>
      <c r="R2388" s="2" t="s">
        <v>3335</v>
      </c>
      <c r="S2388" s="2" t="s">
        <v>8540</v>
      </c>
      <c r="T2388" s="2" t="s">
        <v>8504</v>
      </c>
      <c r="U2388" s="2" t="s">
        <v>1636</v>
      </c>
      <c r="V2388" s="2" t="s">
        <v>1636</v>
      </c>
      <c r="W2388" s="2" t="s">
        <v>8271</v>
      </c>
      <c r="X2388" s="2" t="s">
        <v>8541</v>
      </c>
      <c r="Y2388" s="2" t="s">
        <v>8471</v>
      </c>
    </row>
    <row r="2389">
      <c r="A2389" s="1" t="b">
        <v>0</v>
      </c>
      <c r="B2389" s="1"/>
      <c r="C2389" s="1"/>
      <c r="D2389" s="1"/>
      <c r="E2389" s="1"/>
      <c r="F2389" s="1"/>
      <c r="G2389" s="2" t="s">
        <v>3327</v>
      </c>
      <c r="H2389" s="2"/>
      <c r="I2389" s="4" t="s">
        <v>8542</v>
      </c>
      <c r="J2389" s="2" t="s">
        <v>8543</v>
      </c>
      <c r="K2389" s="5">
        <v>2.0</v>
      </c>
      <c r="L2389" s="2" t="s">
        <v>3330</v>
      </c>
      <c r="M2389" s="6" t="b">
        <v>1</v>
      </c>
      <c r="N2389" s="2" t="s">
        <v>8467</v>
      </c>
      <c r="O2389" s="2" t="s">
        <v>3332</v>
      </c>
      <c r="P2389" s="2" t="s">
        <v>3333</v>
      </c>
      <c r="Q2389" s="2" t="s">
        <v>3334</v>
      </c>
      <c r="R2389" s="2" t="s">
        <v>3335</v>
      </c>
      <c r="S2389" s="2" t="s">
        <v>8544</v>
      </c>
      <c r="T2389" s="2" t="s">
        <v>8469</v>
      </c>
      <c r="U2389" s="2" t="s">
        <v>1636</v>
      </c>
      <c r="V2389" s="2" t="s">
        <v>1636</v>
      </c>
      <c r="W2389" s="2" t="s">
        <v>8271</v>
      </c>
      <c r="X2389" s="2" t="s">
        <v>8545</v>
      </c>
      <c r="Y2389" s="2" t="s">
        <v>8471</v>
      </c>
    </row>
    <row r="2390">
      <c r="A2390" s="1" t="b">
        <v>0</v>
      </c>
      <c r="B2390" s="1"/>
      <c r="C2390" s="1"/>
      <c r="D2390" s="1"/>
      <c r="E2390" s="1"/>
      <c r="F2390" s="1"/>
      <c r="G2390" s="2" t="s">
        <v>3327</v>
      </c>
      <c r="H2390" s="2"/>
      <c r="I2390" s="4" t="s">
        <v>8546</v>
      </c>
      <c r="J2390" s="2" t="s">
        <v>8547</v>
      </c>
      <c r="K2390" s="5">
        <v>2.0</v>
      </c>
      <c r="L2390" s="2" t="s">
        <v>3330</v>
      </c>
      <c r="M2390" s="6" t="b">
        <v>1</v>
      </c>
      <c r="N2390" s="2" t="s">
        <v>8467</v>
      </c>
      <c r="O2390" s="2" t="s">
        <v>3332</v>
      </c>
      <c r="P2390" s="2" t="s">
        <v>3333</v>
      </c>
      <c r="Q2390" s="2" t="s">
        <v>3334</v>
      </c>
      <c r="R2390" s="2" t="s">
        <v>3335</v>
      </c>
      <c r="S2390" s="2" t="s">
        <v>8548</v>
      </c>
      <c r="T2390" s="2" t="s">
        <v>8469</v>
      </c>
      <c r="U2390" s="2" t="s">
        <v>1636</v>
      </c>
      <c r="V2390" s="2" t="s">
        <v>1636</v>
      </c>
      <c r="W2390" s="2" t="s">
        <v>8271</v>
      </c>
      <c r="X2390" s="2" t="s">
        <v>8549</v>
      </c>
      <c r="Y2390" s="2" t="s">
        <v>8471</v>
      </c>
    </row>
    <row r="2391">
      <c r="A2391" s="1" t="b">
        <v>0</v>
      </c>
      <c r="B2391" s="1"/>
      <c r="C2391" s="1"/>
      <c r="D2391" s="1"/>
      <c r="E2391" s="1"/>
      <c r="F2391" s="1"/>
      <c r="G2391" s="2" t="s">
        <v>3327</v>
      </c>
      <c r="H2391" s="2"/>
      <c r="I2391" s="4" t="s">
        <v>8550</v>
      </c>
      <c r="J2391" s="2" t="s">
        <v>8551</v>
      </c>
      <c r="K2391" s="5">
        <v>2.0</v>
      </c>
      <c r="L2391" s="2" t="s">
        <v>3330</v>
      </c>
      <c r="M2391" s="6" t="b">
        <v>1</v>
      </c>
      <c r="N2391" s="2" t="s">
        <v>8467</v>
      </c>
      <c r="O2391" s="2" t="s">
        <v>3332</v>
      </c>
      <c r="P2391" s="2" t="s">
        <v>3333</v>
      </c>
      <c r="Q2391" s="2" t="s">
        <v>3334</v>
      </c>
      <c r="R2391" s="2" t="s">
        <v>3335</v>
      </c>
      <c r="S2391" s="2" t="s">
        <v>8552</v>
      </c>
      <c r="T2391" s="2" t="s">
        <v>8469</v>
      </c>
      <c r="U2391" s="2" t="s">
        <v>1636</v>
      </c>
      <c r="V2391" s="2" t="s">
        <v>1636</v>
      </c>
      <c r="W2391" s="2" t="s">
        <v>8271</v>
      </c>
      <c r="X2391" s="2" t="s">
        <v>8553</v>
      </c>
      <c r="Y2391" s="2" t="s">
        <v>8471</v>
      </c>
    </row>
    <row r="2392">
      <c r="A2392" s="1" t="b">
        <v>0</v>
      </c>
      <c r="B2392" s="1"/>
      <c r="C2392" s="1"/>
      <c r="D2392" s="1"/>
      <c r="E2392" s="1"/>
      <c r="F2392" s="1"/>
      <c r="G2392" s="2" t="s">
        <v>3327</v>
      </c>
      <c r="H2392" s="2"/>
      <c r="I2392" s="4" t="s">
        <v>8554</v>
      </c>
      <c r="J2392" s="2" t="s">
        <v>8555</v>
      </c>
      <c r="K2392" s="5">
        <v>2.0</v>
      </c>
      <c r="L2392" s="2" t="s">
        <v>3330</v>
      </c>
      <c r="M2392" s="6" t="b">
        <v>1</v>
      </c>
      <c r="N2392" s="2" t="s">
        <v>8467</v>
      </c>
      <c r="O2392" s="2" t="s">
        <v>3332</v>
      </c>
      <c r="P2392" s="2" t="s">
        <v>3333</v>
      </c>
      <c r="Q2392" s="2" t="s">
        <v>3334</v>
      </c>
      <c r="R2392" s="2" t="s">
        <v>3335</v>
      </c>
      <c r="S2392" s="2" t="s">
        <v>8556</v>
      </c>
      <c r="T2392" s="2" t="s">
        <v>8469</v>
      </c>
      <c r="U2392" s="2" t="s">
        <v>1636</v>
      </c>
      <c r="V2392" s="2" t="s">
        <v>1636</v>
      </c>
      <c r="W2392" s="2" t="s">
        <v>8271</v>
      </c>
      <c r="X2392" s="2" t="s">
        <v>8557</v>
      </c>
      <c r="Y2392" s="2" t="s">
        <v>8471</v>
      </c>
    </row>
    <row r="2393">
      <c r="A2393" s="1" t="b">
        <v>0</v>
      </c>
      <c r="B2393" s="1"/>
      <c r="C2393" s="1"/>
      <c r="D2393" s="1"/>
      <c r="E2393" s="1"/>
      <c r="F2393" s="1"/>
      <c r="G2393" s="2" t="s">
        <v>3327</v>
      </c>
      <c r="H2393" s="2"/>
      <c r="I2393" s="4" t="s">
        <v>8558</v>
      </c>
      <c r="J2393" s="2" t="s">
        <v>8559</v>
      </c>
      <c r="K2393" s="5">
        <v>2.0</v>
      </c>
      <c r="L2393" s="2" t="s">
        <v>3330</v>
      </c>
      <c r="M2393" s="6" t="b">
        <v>1</v>
      </c>
      <c r="N2393" s="2" t="s">
        <v>8467</v>
      </c>
      <c r="O2393" s="2" t="s">
        <v>3332</v>
      </c>
      <c r="P2393" s="2" t="s">
        <v>3333</v>
      </c>
      <c r="Q2393" s="2" t="s">
        <v>3334</v>
      </c>
      <c r="R2393" s="2" t="s">
        <v>3335</v>
      </c>
      <c r="S2393" s="2" t="s">
        <v>8560</v>
      </c>
      <c r="T2393" s="2" t="s">
        <v>8469</v>
      </c>
      <c r="U2393" s="2" t="s">
        <v>1636</v>
      </c>
      <c r="V2393" s="2" t="s">
        <v>1636</v>
      </c>
      <c r="W2393" s="2" t="s">
        <v>8271</v>
      </c>
      <c r="X2393" s="2" t="s">
        <v>8561</v>
      </c>
      <c r="Y2393" s="2" t="s">
        <v>8471</v>
      </c>
    </row>
    <row r="2394">
      <c r="A2394" s="1" t="b">
        <v>0</v>
      </c>
      <c r="B2394" s="1"/>
      <c r="C2394" s="1"/>
      <c r="D2394" s="1"/>
      <c r="E2394" s="1"/>
      <c r="F2394" s="1"/>
      <c r="G2394" s="2" t="s">
        <v>3327</v>
      </c>
      <c r="H2394" s="2"/>
      <c r="I2394" s="4" t="s">
        <v>8562</v>
      </c>
      <c r="J2394" s="2" t="s">
        <v>8563</v>
      </c>
      <c r="K2394" s="5">
        <v>2.0</v>
      </c>
      <c r="L2394" s="2" t="s">
        <v>3330</v>
      </c>
      <c r="M2394" s="6" t="b">
        <v>1</v>
      </c>
      <c r="N2394" s="2" t="s">
        <v>8467</v>
      </c>
      <c r="O2394" s="2" t="s">
        <v>3332</v>
      </c>
      <c r="P2394" s="2" t="s">
        <v>3333</v>
      </c>
      <c r="Q2394" s="2" t="s">
        <v>3334</v>
      </c>
      <c r="R2394" s="2" t="s">
        <v>3335</v>
      </c>
      <c r="S2394" s="2" t="s">
        <v>8564</v>
      </c>
      <c r="T2394" s="2" t="s">
        <v>8469</v>
      </c>
      <c r="U2394" s="2" t="s">
        <v>1636</v>
      </c>
      <c r="V2394" s="2" t="s">
        <v>1636</v>
      </c>
      <c r="W2394" s="2" t="s">
        <v>8271</v>
      </c>
      <c r="X2394" s="2" t="s">
        <v>8565</v>
      </c>
      <c r="Y2394" s="2" t="s">
        <v>8471</v>
      </c>
    </row>
    <row r="2395">
      <c r="A2395" s="1" t="b">
        <v>0</v>
      </c>
      <c r="B2395" s="1"/>
      <c r="C2395" s="1"/>
      <c r="D2395" s="1"/>
      <c r="E2395" s="1"/>
      <c r="F2395" s="1"/>
      <c r="G2395" s="2" t="s">
        <v>3327</v>
      </c>
      <c r="H2395" s="2"/>
      <c r="I2395" s="4" t="s">
        <v>8566</v>
      </c>
      <c r="J2395" s="2" t="s">
        <v>8567</v>
      </c>
      <c r="K2395" s="5">
        <v>2.0</v>
      </c>
      <c r="L2395" s="2" t="s">
        <v>3330</v>
      </c>
      <c r="M2395" s="6" t="b">
        <v>1</v>
      </c>
      <c r="N2395" s="2" t="s">
        <v>8467</v>
      </c>
      <c r="O2395" s="2" t="s">
        <v>3332</v>
      </c>
      <c r="P2395" s="2" t="s">
        <v>3333</v>
      </c>
      <c r="Q2395" s="2" t="s">
        <v>3334</v>
      </c>
      <c r="R2395" s="2" t="s">
        <v>3335</v>
      </c>
      <c r="S2395" s="2" t="s">
        <v>8568</v>
      </c>
      <c r="T2395" s="2" t="s">
        <v>8483</v>
      </c>
      <c r="U2395" s="2" t="s">
        <v>1636</v>
      </c>
      <c r="V2395" s="2" t="s">
        <v>1636</v>
      </c>
      <c r="W2395" s="2" t="s">
        <v>8271</v>
      </c>
      <c r="X2395" s="2" t="s">
        <v>8569</v>
      </c>
      <c r="Y2395" s="2" t="s">
        <v>8471</v>
      </c>
    </row>
    <row r="2396">
      <c r="A2396" s="1" t="b">
        <v>0</v>
      </c>
      <c r="B2396" s="1"/>
      <c r="C2396" s="1"/>
      <c r="D2396" s="1"/>
      <c r="E2396" s="1"/>
      <c r="F2396" s="1"/>
      <c r="G2396" s="2" t="s">
        <v>3327</v>
      </c>
      <c r="H2396" s="2"/>
      <c r="I2396" s="4" t="s">
        <v>8570</v>
      </c>
      <c r="J2396" s="2" t="s">
        <v>8571</v>
      </c>
      <c r="K2396" s="5">
        <v>2.0</v>
      </c>
      <c r="L2396" s="2" t="s">
        <v>3330</v>
      </c>
      <c r="M2396" s="6" t="b">
        <v>1</v>
      </c>
      <c r="N2396" s="2" t="s">
        <v>8467</v>
      </c>
      <c r="O2396" s="2" t="s">
        <v>3332</v>
      </c>
      <c r="P2396" s="2" t="s">
        <v>3333</v>
      </c>
      <c r="Q2396" s="2" t="s">
        <v>3334</v>
      </c>
      <c r="R2396" s="2" t="s">
        <v>3335</v>
      </c>
      <c r="S2396" s="2" t="s">
        <v>8572</v>
      </c>
      <c r="T2396" s="2" t="s">
        <v>8483</v>
      </c>
      <c r="U2396" s="2" t="s">
        <v>1636</v>
      </c>
      <c r="V2396" s="2" t="s">
        <v>1636</v>
      </c>
      <c r="W2396" s="2" t="s">
        <v>8271</v>
      </c>
      <c r="X2396" s="2" t="s">
        <v>8573</v>
      </c>
      <c r="Y2396" s="2" t="s">
        <v>8471</v>
      </c>
    </row>
    <row r="2397">
      <c r="A2397" s="1" t="b">
        <v>0</v>
      </c>
      <c r="B2397" s="1"/>
      <c r="C2397" s="1"/>
      <c r="D2397" s="1"/>
      <c r="E2397" s="1"/>
      <c r="F2397" s="1"/>
      <c r="G2397" s="2" t="s">
        <v>3327</v>
      </c>
      <c r="H2397" s="2"/>
      <c r="I2397" s="4" t="s">
        <v>8574</v>
      </c>
      <c r="J2397" s="2" t="s">
        <v>8575</v>
      </c>
      <c r="K2397" s="5">
        <v>2.0</v>
      </c>
      <c r="L2397" s="2" t="s">
        <v>3330</v>
      </c>
      <c r="M2397" s="6" t="b">
        <v>1</v>
      </c>
      <c r="N2397" s="2" t="s">
        <v>8467</v>
      </c>
      <c r="O2397" s="2" t="s">
        <v>3332</v>
      </c>
      <c r="P2397" s="2" t="s">
        <v>3333</v>
      </c>
      <c r="Q2397" s="2" t="s">
        <v>3334</v>
      </c>
      <c r="R2397" s="2" t="s">
        <v>3335</v>
      </c>
      <c r="S2397" s="2" t="s">
        <v>8576</v>
      </c>
      <c r="T2397" s="2" t="s">
        <v>8483</v>
      </c>
      <c r="U2397" s="2" t="s">
        <v>1636</v>
      </c>
      <c r="V2397" s="2" t="s">
        <v>1636</v>
      </c>
      <c r="W2397" s="2" t="s">
        <v>8271</v>
      </c>
      <c r="X2397" s="2" t="s">
        <v>8577</v>
      </c>
      <c r="Y2397" s="2" t="s">
        <v>8471</v>
      </c>
    </row>
    <row r="2398">
      <c r="A2398" s="1" t="b">
        <v>0</v>
      </c>
      <c r="B2398" s="1"/>
      <c r="C2398" s="1"/>
      <c r="D2398" s="1"/>
      <c r="E2398" s="1" t="s">
        <v>422</v>
      </c>
      <c r="F2398" s="1"/>
      <c r="G2398" s="2" t="s">
        <v>8578</v>
      </c>
      <c r="H2398" s="2"/>
      <c r="I2398" s="4" t="s">
        <v>8579</v>
      </c>
      <c r="J2398" s="2" t="s">
        <v>8580</v>
      </c>
      <c r="K2398" s="5">
        <v>1.0</v>
      </c>
      <c r="L2398" s="2" t="s">
        <v>2008</v>
      </c>
      <c r="M2398" s="6" t="b">
        <v>1</v>
      </c>
      <c r="N2398" s="2" t="s">
        <v>8581</v>
      </c>
      <c r="O2398" s="2" t="s">
        <v>427</v>
      </c>
      <c r="P2398" s="2" t="s">
        <v>428</v>
      </c>
      <c r="Q2398" s="2" t="s">
        <v>2010</v>
      </c>
      <c r="R2398" s="2" t="s">
        <v>8582</v>
      </c>
      <c r="S2398" s="2" t="s">
        <v>8583</v>
      </c>
      <c r="T2398" s="2" t="s">
        <v>431</v>
      </c>
      <c r="U2398" s="2" t="s">
        <v>432</v>
      </c>
      <c r="V2398" s="2" t="s">
        <v>433</v>
      </c>
      <c r="W2398" s="2" t="s">
        <v>8584</v>
      </c>
      <c r="X2398" s="2" t="s">
        <v>8585</v>
      </c>
      <c r="Y2398" s="2" t="s">
        <v>8586</v>
      </c>
    </row>
    <row r="2399">
      <c r="A2399" s="1" t="b">
        <v>0</v>
      </c>
      <c r="B2399" s="1"/>
      <c r="C2399" s="1"/>
      <c r="D2399" s="1"/>
      <c r="E2399" s="1" t="s">
        <v>422</v>
      </c>
      <c r="F2399" s="1"/>
      <c r="G2399" s="2" t="s">
        <v>8578</v>
      </c>
      <c r="H2399" s="2"/>
      <c r="I2399" s="4" t="s">
        <v>8587</v>
      </c>
      <c r="J2399" s="2" t="s">
        <v>8588</v>
      </c>
      <c r="K2399" s="5">
        <v>1.0</v>
      </c>
      <c r="L2399" s="2" t="s">
        <v>2008</v>
      </c>
      <c r="M2399" s="6" t="b">
        <v>1</v>
      </c>
      <c r="N2399" s="2" t="s">
        <v>8581</v>
      </c>
      <c r="O2399" s="2" t="s">
        <v>427</v>
      </c>
      <c r="P2399" s="2" t="s">
        <v>428</v>
      </c>
      <c r="Q2399" s="2" t="s">
        <v>2010</v>
      </c>
      <c r="R2399" s="2" t="s">
        <v>8582</v>
      </c>
      <c r="S2399" s="2" t="s">
        <v>8589</v>
      </c>
      <c r="T2399" s="2" t="s">
        <v>431</v>
      </c>
      <c r="U2399" s="2" t="s">
        <v>432</v>
      </c>
      <c r="V2399" s="2" t="s">
        <v>433</v>
      </c>
      <c r="W2399" s="2" t="s">
        <v>8584</v>
      </c>
      <c r="X2399" s="2" t="s">
        <v>8585</v>
      </c>
      <c r="Y2399" s="2" t="s">
        <v>8586</v>
      </c>
    </row>
    <row r="2400">
      <c r="A2400" s="1" t="b">
        <v>0</v>
      </c>
      <c r="B2400" s="1"/>
      <c r="C2400" s="1"/>
      <c r="D2400" s="1"/>
      <c r="E2400" s="1" t="s">
        <v>422</v>
      </c>
      <c r="F2400" s="1"/>
      <c r="G2400" s="2" t="s">
        <v>8578</v>
      </c>
      <c r="H2400" s="2"/>
      <c r="I2400" s="4" t="s">
        <v>8590</v>
      </c>
      <c r="J2400" s="2" t="s">
        <v>8591</v>
      </c>
      <c r="K2400" s="5">
        <v>1.0</v>
      </c>
      <c r="L2400" s="2" t="s">
        <v>2008</v>
      </c>
      <c r="M2400" s="6" t="b">
        <v>1</v>
      </c>
      <c r="N2400" s="2" t="s">
        <v>8581</v>
      </c>
      <c r="O2400" s="2" t="s">
        <v>427</v>
      </c>
      <c r="P2400" s="2" t="s">
        <v>428</v>
      </c>
      <c r="Q2400" s="2" t="s">
        <v>2010</v>
      </c>
      <c r="R2400" s="2" t="s">
        <v>8582</v>
      </c>
      <c r="S2400" s="2" t="s">
        <v>8592</v>
      </c>
      <c r="T2400" s="2" t="s">
        <v>431</v>
      </c>
      <c r="U2400" s="2" t="s">
        <v>432</v>
      </c>
      <c r="V2400" s="2" t="s">
        <v>433</v>
      </c>
      <c r="W2400" s="2" t="s">
        <v>8584</v>
      </c>
      <c r="X2400" s="2" t="s">
        <v>8585</v>
      </c>
      <c r="Y2400" s="2" t="s">
        <v>8586</v>
      </c>
    </row>
    <row r="2401">
      <c r="A2401" s="1" t="b">
        <v>0</v>
      </c>
      <c r="B2401" s="1"/>
      <c r="C2401" s="1"/>
      <c r="D2401" s="1"/>
      <c r="E2401" s="1" t="s">
        <v>422</v>
      </c>
      <c r="F2401" s="1"/>
      <c r="G2401" s="2" t="s">
        <v>8578</v>
      </c>
      <c r="H2401" s="2"/>
      <c r="I2401" s="4" t="s">
        <v>8593</v>
      </c>
      <c r="J2401" s="2" t="s">
        <v>8594</v>
      </c>
      <c r="K2401" s="5">
        <v>1.0</v>
      </c>
      <c r="L2401" s="2" t="s">
        <v>2008</v>
      </c>
      <c r="M2401" s="6" t="b">
        <v>1</v>
      </c>
      <c r="N2401" s="2" t="s">
        <v>8581</v>
      </c>
      <c r="O2401" s="2" t="s">
        <v>427</v>
      </c>
      <c r="P2401" s="2" t="s">
        <v>428</v>
      </c>
      <c r="Q2401" s="2" t="s">
        <v>2010</v>
      </c>
      <c r="R2401" s="2" t="s">
        <v>8582</v>
      </c>
      <c r="S2401" s="2" t="s">
        <v>8595</v>
      </c>
      <c r="T2401" s="2" t="s">
        <v>431</v>
      </c>
      <c r="U2401" s="2" t="s">
        <v>432</v>
      </c>
      <c r="V2401" s="2" t="s">
        <v>433</v>
      </c>
      <c r="W2401" s="2" t="s">
        <v>8584</v>
      </c>
      <c r="X2401" s="2" t="s">
        <v>8585</v>
      </c>
      <c r="Y2401" s="2" t="s">
        <v>8586</v>
      </c>
    </row>
    <row r="2402">
      <c r="A2402" s="1" t="b">
        <v>0</v>
      </c>
      <c r="B2402" s="1"/>
      <c r="C2402" s="1"/>
      <c r="D2402" s="1"/>
      <c r="E2402" s="1" t="s">
        <v>422</v>
      </c>
      <c r="F2402" s="1"/>
      <c r="G2402" s="2" t="s">
        <v>8578</v>
      </c>
      <c r="H2402" s="2"/>
      <c r="I2402" s="4" t="s">
        <v>8596</v>
      </c>
      <c r="J2402" s="2" t="s">
        <v>8597</v>
      </c>
      <c r="K2402" s="5">
        <v>1.0</v>
      </c>
      <c r="L2402" s="2" t="s">
        <v>2008</v>
      </c>
      <c r="M2402" s="6" t="b">
        <v>1</v>
      </c>
      <c r="N2402" s="2" t="s">
        <v>8581</v>
      </c>
      <c r="O2402" s="2" t="s">
        <v>427</v>
      </c>
      <c r="P2402" s="2" t="s">
        <v>428</v>
      </c>
      <c r="Q2402" s="2" t="s">
        <v>2010</v>
      </c>
      <c r="R2402" s="2" t="s">
        <v>8582</v>
      </c>
      <c r="S2402" s="2" t="s">
        <v>8598</v>
      </c>
      <c r="T2402" s="2" t="s">
        <v>431</v>
      </c>
      <c r="U2402" s="2" t="s">
        <v>432</v>
      </c>
      <c r="V2402" s="2" t="s">
        <v>433</v>
      </c>
      <c r="W2402" s="2" t="s">
        <v>8584</v>
      </c>
      <c r="X2402" s="2" t="s">
        <v>8585</v>
      </c>
      <c r="Y2402" s="2" t="s">
        <v>8586</v>
      </c>
    </row>
    <row r="2403">
      <c r="A2403" s="1" t="b">
        <v>0</v>
      </c>
      <c r="B2403" s="1"/>
      <c r="C2403" s="1"/>
      <c r="D2403" s="1"/>
      <c r="E2403" s="1" t="s">
        <v>422</v>
      </c>
      <c r="F2403" s="1"/>
      <c r="G2403" s="2" t="s">
        <v>8578</v>
      </c>
      <c r="H2403" s="2"/>
      <c r="I2403" s="4" t="s">
        <v>8599</v>
      </c>
      <c r="J2403" s="2" t="s">
        <v>8600</v>
      </c>
      <c r="K2403" s="5">
        <v>1.0</v>
      </c>
      <c r="L2403" s="2" t="s">
        <v>2008</v>
      </c>
      <c r="M2403" s="6" t="b">
        <v>1</v>
      </c>
      <c r="N2403" s="2" t="s">
        <v>8581</v>
      </c>
      <c r="O2403" s="2" t="s">
        <v>427</v>
      </c>
      <c r="P2403" s="2" t="s">
        <v>428</v>
      </c>
      <c r="Q2403" s="2" t="s">
        <v>2010</v>
      </c>
      <c r="R2403" s="2" t="s">
        <v>8582</v>
      </c>
      <c r="S2403" s="2" t="s">
        <v>8601</v>
      </c>
      <c r="T2403" s="2" t="s">
        <v>431</v>
      </c>
      <c r="U2403" s="2" t="s">
        <v>432</v>
      </c>
      <c r="V2403" s="2" t="s">
        <v>433</v>
      </c>
      <c r="W2403" s="2" t="s">
        <v>8584</v>
      </c>
      <c r="X2403" s="2" t="s">
        <v>8585</v>
      </c>
      <c r="Y2403" s="2" t="s">
        <v>8586</v>
      </c>
    </row>
    <row r="2404">
      <c r="A2404" s="1" t="b">
        <v>0</v>
      </c>
      <c r="B2404" s="1"/>
      <c r="C2404" s="1"/>
      <c r="D2404" s="1"/>
      <c r="E2404" s="1" t="s">
        <v>422</v>
      </c>
      <c r="F2404" s="1"/>
      <c r="G2404" s="2" t="s">
        <v>8578</v>
      </c>
      <c r="H2404" s="2"/>
      <c r="I2404" s="4" t="s">
        <v>8602</v>
      </c>
      <c r="J2404" s="2" t="s">
        <v>8603</v>
      </c>
      <c r="K2404" s="5">
        <v>1.0</v>
      </c>
      <c r="L2404" s="2" t="s">
        <v>2008</v>
      </c>
      <c r="M2404" s="6" t="b">
        <v>1</v>
      </c>
      <c r="N2404" s="2" t="s">
        <v>8581</v>
      </c>
      <c r="O2404" s="2" t="s">
        <v>427</v>
      </c>
      <c r="P2404" s="2" t="s">
        <v>428</v>
      </c>
      <c r="Q2404" s="2" t="s">
        <v>2010</v>
      </c>
      <c r="R2404" s="2" t="s">
        <v>8582</v>
      </c>
      <c r="S2404" s="2" t="s">
        <v>8604</v>
      </c>
      <c r="T2404" s="2" t="s">
        <v>431</v>
      </c>
      <c r="U2404" s="2" t="s">
        <v>432</v>
      </c>
      <c r="V2404" s="2" t="s">
        <v>433</v>
      </c>
      <c r="W2404" s="2" t="s">
        <v>8584</v>
      </c>
      <c r="X2404" s="2" t="s">
        <v>8585</v>
      </c>
      <c r="Y2404" s="2" t="s">
        <v>8586</v>
      </c>
    </row>
    <row r="2405">
      <c r="A2405" s="1" t="b">
        <v>0</v>
      </c>
      <c r="B2405" s="1"/>
      <c r="C2405" s="1"/>
      <c r="D2405" s="1"/>
      <c r="E2405" s="1" t="s">
        <v>422</v>
      </c>
      <c r="F2405" s="1"/>
      <c r="G2405" s="2" t="s">
        <v>8578</v>
      </c>
      <c r="H2405" s="2"/>
      <c r="I2405" s="4" t="s">
        <v>8605</v>
      </c>
      <c r="J2405" s="2" t="s">
        <v>8606</v>
      </c>
      <c r="K2405" s="5">
        <v>1.0</v>
      </c>
      <c r="L2405" s="2" t="s">
        <v>2008</v>
      </c>
      <c r="M2405" s="6" t="b">
        <v>1</v>
      </c>
      <c r="N2405" s="2" t="s">
        <v>8581</v>
      </c>
      <c r="O2405" s="2" t="s">
        <v>427</v>
      </c>
      <c r="P2405" s="2" t="s">
        <v>428</v>
      </c>
      <c r="Q2405" s="2" t="s">
        <v>2010</v>
      </c>
      <c r="R2405" s="2" t="s">
        <v>8582</v>
      </c>
      <c r="S2405" s="2" t="s">
        <v>8607</v>
      </c>
      <c r="T2405" s="2" t="s">
        <v>431</v>
      </c>
      <c r="U2405" s="2" t="s">
        <v>432</v>
      </c>
      <c r="V2405" s="2" t="s">
        <v>433</v>
      </c>
      <c r="W2405" s="2" t="s">
        <v>8584</v>
      </c>
      <c r="X2405" s="2" t="s">
        <v>8585</v>
      </c>
      <c r="Y2405" s="2" t="s">
        <v>8586</v>
      </c>
    </row>
    <row r="2406">
      <c r="A2406" s="1" t="b">
        <v>0</v>
      </c>
      <c r="B2406" s="1"/>
      <c r="C2406" s="1"/>
      <c r="D2406" s="1"/>
      <c r="E2406" s="1" t="s">
        <v>422</v>
      </c>
      <c r="F2406" s="1"/>
      <c r="G2406" s="2" t="s">
        <v>8578</v>
      </c>
      <c r="H2406" s="2"/>
      <c r="I2406" s="4" t="s">
        <v>8608</v>
      </c>
      <c r="J2406" s="2" t="s">
        <v>8609</v>
      </c>
      <c r="K2406" s="5">
        <v>1.0</v>
      </c>
      <c r="L2406" s="2" t="s">
        <v>2008</v>
      </c>
      <c r="M2406" s="6" t="b">
        <v>1</v>
      </c>
      <c r="N2406" s="2" t="s">
        <v>8581</v>
      </c>
      <c r="O2406" s="2" t="s">
        <v>427</v>
      </c>
      <c r="P2406" s="2" t="s">
        <v>428</v>
      </c>
      <c r="Q2406" s="2" t="s">
        <v>2010</v>
      </c>
      <c r="R2406" s="2" t="s">
        <v>8582</v>
      </c>
      <c r="S2406" s="2" t="s">
        <v>8610</v>
      </c>
      <c r="T2406" s="2" t="s">
        <v>431</v>
      </c>
      <c r="U2406" s="2" t="s">
        <v>432</v>
      </c>
      <c r="V2406" s="2" t="s">
        <v>433</v>
      </c>
      <c r="W2406" s="2" t="s">
        <v>8584</v>
      </c>
      <c r="X2406" s="2" t="s">
        <v>8585</v>
      </c>
      <c r="Y2406" s="2" t="s">
        <v>8586</v>
      </c>
    </row>
    <row r="2407">
      <c r="A2407" s="1" t="b">
        <v>0</v>
      </c>
      <c r="B2407" s="1"/>
      <c r="C2407" s="1"/>
      <c r="D2407" s="1"/>
      <c r="E2407" s="1" t="s">
        <v>422</v>
      </c>
      <c r="F2407" s="1"/>
      <c r="G2407" s="2" t="s">
        <v>8578</v>
      </c>
      <c r="H2407" s="2"/>
      <c r="I2407" s="4" t="s">
        <v>8611</v>
      </c>
      <c r="J2407" s="2" t="s">
        <v>8612</v>
      </c>
      <c r="K2407" s="5">
        <v>1.0</v>
      </c>
      <c r="L2407" s="2" t="s">
        <v>2008</v>
      </c>
      <c r="M2407" s="6" t="b">
        <v>1</v>
      </c>
      <c r="N2407" s="2" t="s">
        <v>8581</v>
      </c>
      <c r="O2407" s="2" t="s">
        <v>427</v>
      </c>
      <c r="P2407" s="2" t="s">
        <v>428</v>
      </c>
      <c r="Q2407" s="2" t="s">
        <v>2010</v>
      </c>
      <c r="R2407" s="2" t="s">
        <v>8582</v>
      </c>
      <c r="S2407" s="2" t="s">
        <v>8613</v>
      </c>
      <c r="T2407" s="2" t="s">
        <v>431</v>
      </c>
      <c r="U2407" s="2" t="s">
        <v>432</v>
      </c>
      <c r="V2407" s="2" t="s">
        <v>433</v>
      </c>
      <c r="W2407" s="2" t="s">
        <v>8584</v>
      </c>
      <c r="X2407" s="2" t="s">
        <v>8585</v>
      </c>
      <c r="Y2407" s="2" t="s">
        <v>8586</v>
      </c>
    </row>
    <row r="2408">
      <c r="A2408" s="1" t="b">
        <v>0</v>
      </c>
      <c r="B2408" s="1"/>
      <c r="C2408" s="1"/>
      <c r="D2408" s="1"/>
      <c r="E2408" s="1" t="s">
        <v>422</v>
      </c>
      <c r="F2408" s="1"/>
      <c r="G2408" s="2" t="s">
        <v>8578</v>
      </c>
      <c r="H2408" s="2"/>
      <c r="I2408" s="4" t="s">
        <v>8614</v>
      </c>
      <c r="J2408" s="2" t="s">
        <v>8615</v>
      </c>
      <c r="K2408" s="5">
        <v>1.0</v>
      </c>
      <c r="L2408" s="2" t="s">
        <v>2008</v>
      </c>
      <c r="M2408" s="6" t="b">
        <v>1</v>
      </c>
      <c r="N2408" s="2" t="s">
        <v>8581</v>
      </c>
      <c r="O2408" s="2" t="s">
        <v>427</v>
      </c>
      <c r="P2408" s="2" t="s">
        <v>428</v>
      </c>
      <c r="Q2408" s="2" t="s">
        <v>2010</v>
      </c>
      <c r="R2408" s="2" t="s">
        <v>8582</v>
      </c>
      <c r="S2408" s="2" t="s">
        <v>8616</v>
      </c>
      <c r="T2408" s="2" t="s">
        <v>431</v>
      </c>
      <c r="U2408" s="2" t="s">
        <v>432</v>
      </c>
      <c r="V2408" s="2" t="s">
        <v>433</v>
      </c>
      <c r="W2408" s="2" t="s">
        <v>8584</v>
      </c>
      <c r="X2408" s="2" t="s">
        <v>8585</v>
      </c>
      <c r="Y2408" s="2" t="s">
        <v>8586</v>
      </c>
    </row>
    <row r="2409">
      <c r="A2409" s="1" t="b">
        <v>0</v>
      </c>
      <c r="B2409" s="1"/>
      <c r="C2409" s="1"/>
      <c r="D2409" s="1"/>
      <c r="E2409" s="1" t="s">
        <v>422</v>
      </c>
      <c r="F2409" s="1"/>
      <c r="G2409" s="2" t="s">
        <v>8578</v>
      </c>
      <c r="H2409" s="2"/>
      <c r="I2409" s="4" t="s">
        <v>8617</v>
      </c>
      <c r="J2409" s="2" t="s">
        <v>8618</v>
      </c>
      <c r="K2409" s="5">
        <v>1.0</v>
      </c>
      <c r="L2409" s="2" t="s">
        <v>2008</v>
      </c>
      <c r="M2409" s="6" t="b">
        <v>1</v>
      </c>
      <c r="N2409" s="2" t="s">
        <v>8581</v>
      </c>
      <c r="O2409" s="2" t="s">
        <v>427</v>
      </c>
      <c r="P2409" s="2" t="s">
        <v>428</v>
      </c>
      <c r="Q2409" s="2" t="s">
        <v>2010</v>
      </c>
      <c r="R2409" s="2" t="s">
        <v>8582</v>
      </c>
      <c r="S2409" s="2" t="s">
        <v>8619</v>
      </c>
      <c r="T2409" s="2" t="s">
        <v>431</v>
      </c>
      <c r="U2409" s="2" t="s">
        <v>432</v>
      </c>
      <c r="V2409" s="2" t="s">
        <v>433</v>
      </c>
      <c r="W2409" s="2" t="s">
        <v>8584</v>
      </c>
      <c r="X2409" s="2" t="s">
        <v>8585</v>
      </c>
      <c r="Y2409" s="2" t="s">
        <v>8586</v>
      </c>
    </row>
    <row r="2410">
      <c r="A2410" s="1" t="b">
        <v>0</v>
      </c>
      <c r="B2410" s="1"/>
      <c r="C2410" s="1"/>
      <c r="D2410" s="1"/>
      <c r="E2410" s="1"/>
      <c r="F2410" s="1"/>
      <c r="G2410" s="2" t="s">
        <v>27</v>
      </c>
      <c r="H2410" s="3"/>
      <c r="I2410" s="4" t="s">
        <v>8620</v>
      </c>
      <c r="J2410" s="2" t="s">
        <v>8621</v>
      </c>
      <c r="K2410" s="5">
        <v>1.0</v>
      </c>
      <c r="L2410" s="2" t="s">
        <v>84</v>
      </c>
      <c r="M2410" s="6" t="b">
        <v>1</v>
      </c>
      <c r="N2410" s="2" t="s">
        <v>176</v>
      </c>
      <c r="O2410" s="2" t="s">
        <v>67</v>
      </c>
      <c r="P2410" s="2" t="s">
        <v>33</v>
      </c>
      <c r="Q2410" s="2" t="s">
        <v>86</v>
      </c>
      <c r="R2410" s="2" t="s">
        <v>35</v>
      </c>
      <c r="S2410" s="2" t="s">
        <v>8622</v>
      </c>
      <c r="T2410" s="2" t="s">
        <v>37</v>
      </c>
      <c r="U2410" s="2" t="s">
        <v>38</v>
      </c>
      <c r="V2410" s="2" t="s">
        <v>78</v>
      </c>
      <c r="W2410" s="2" t="s">
        <v>8623</v>
      </c>
      <c r="X2410" s="2" t="s">
        <v>179</v>
      </c>
      <c r="Y2410" s="2" t="s">
        <v>180</v>
      </c>
    </row>
    <row r="2411">
      <c r="A2411" s="1" t="b">
        <v>0</v>
      </c>
      <c r="B2411" s="1"/>
      <c r="C2411" s="1"/>
      <c r="D2411" s="1"/>
      <c r="E2411" s="1"/>
      <c r="F2411" s="1"/>
      <c r="G2411" s="2" t="s">
        <v>27</v>
      </c>
      <c r="H2411" s="3"/>
      <c r="I2411" s="4" t="s">
        <v>8624</v>
      </c>
      <c r="J2411" s="2" t="s">
        <v>8625</v>
      </c>
      <c r="K2411" s="5">
        <v>1.0</v>
      </c>
      <c r="L2411" s="2" t="s">
        <v>84</v>
      </c>
      <c r="M2411" s="6" t="b">
        <v>1</v>
      </c>
      <c r="N2411" s="2" t="s">
        <v>176</v>
      </c>
      <c r="O2411" s="2" t="s">
        <v>67</v>
      </c>
      <c r="P2411" s="2" t="s">
        <v>33</v>
      </c>
      <c r="Q2411" s="2" t="s">
        <v>86</v>
      </c>
      <c r="R2411" s="2" t="s">
        <v>35</v>
      </c>
      <c r="S2411" s="2" t="s">
        <v>8626</v>
      </c>
      <c r="T2411" s="2" t="s">
        <v>37</v>
      </c>
      <c r="U2411" s="2" t="s">
        <v>38</v>
      </c>
      <c r="V2411" s="2" t="s">
        <v>78</v>
      </c>
      <c r="W2411" s="2" t="s">
        <v>8627</v>
      </c>
      <c r="X2411" s="2" t="s">
        <v>179</v>
      </c>
      <c r="Y2411" s="2" t="s">
        <v>180</v>
      </c>
    </row>
    <row r="2412">
      <c r="A2412" s="1" t="b">
        <v>0</v>
      </c>
      <c r="B2412" s="1"/>
      <c r="C2412" s="1"/>
      <c r="D2412" s="1"/>
      <c r="E2412" s="1"/>
      <c r="F2412" s="1"/>
      <c r="G2412" s="2" t="s">
        <v>27</v>
      </c>
      <c r="H2412" s="3"/>
      <c r="I2412" s="4" t="s">
        <v>8628</v>
      </c>
      <c r="J2412" s="2" t="s">
        <v>8629</v>
      </c>
      <c r="K2412" s="5">
        <v>1.0</v>
      </c>
      <c r="L2412" s="2" t="s">
        <v>84</v>
      </c>
      <c r="M2412" s="6" t="b">
        <v>1</v>
      </c>
      <c r="N2412" s="2" t="s">
        <v>460</v>
      </c>
      <c r="O2412" s="2" t="s">
        <v>67</v>
      </c>
      <c r="P2412" s="2" t="s">
        <v>33</v>
      </c>
      <c r="Q2412" s="2" t="s">
        <v>86</v>
      </c>
      <c r="R2412" s="2" t="s">
        <v>35</v>
      </c>
      <c r="S2412" s="2" t="s">
        <v>8630</v>
      </c>
      <c r="T2412" s="2" t="s">
        <v>37</v>
      </c>
      <c r="U2412" s="2" t="s">
        <v>38</v>
      </c>
      <c r="V2412" s="2" t="s">
        <v>78</v>
      </c>
      <c r="W2412" s="2" t="s">
        <v>8631</v>
      </c>
      <c r="X2412" s="2" t="s">
        <v>463</v>
      </c>
      <c r="Y2412" s="2" t="s">
        <v>173</v>
      </c>
    </row>
    <row r="2413">
      <c r="A2413" s="1" t="b">
        <v>0</v>
      </c>
      <c r="B2413" s="1"/>
      <c r="C2413" s="1"/>
      <c r="D2413" s="1"/>
      <c r="E2413" s="1"/>
      <c r="F2413" s="1"/>
      <c r="G2413" s="2" t="s">
        <v>27</v>
      </c>
      <c r="H2413" s="3"/>
      <c r="I2413" s="4" t="s">
        <v>8632</v>
      </c>
      <c r="J2413" s="2" t="s">
        <v>8633</v>
      </c>
      <c r="K2413" s="5">
        <v>1.0</v>
      </c>
      <c r="L2413" s="2" t="s">
        <v>84</v>
      </c>
      <c r="M2413" s="6" t="b">
        <v>1</v>
      </c>
      <c r="N2413" s="2" t="s">
        <v>176</v>
      </c>
      <c r="O2413" s="2" t="s">
        <v>67</v>
      </c>
      <c r="P2413" s="2" t="s">
        <v>33</v>
      </c>
      <c r="Q2413" s="2" t="s">
        <v>86</v>
      </c>
      <c r="R2413" s="2" t="s">
        <v>35</v>
      </c>
      <c r="S2413" s="2" t="s">
        <v>8634</v>
      </c>
      <c r="T2413" s="2" t="s">
        <v>37</v>
      </c>
      <c r="U2413" s="2" t="s">
        <v>38</v>
      </c>
      <c r="V2413" s="2" t="s">
        <v>78</v>
      </c>
      <c r="W2413" s="2" t="s">
        <v>8635</v>
      </c>
      <c r="X2413" s="2" t="s">
        <v>179</v>
      </c>
      <c r="Y2413" s="2" t="s">
        <v>180</v>
      </c>
    </row>
    <row r="2414">
      <c r="A2414" s="1" t="b">
        <v>0</v>
      </c>
      <c r="B2414" s="1" t="s">
        <v>25</v>
      </c>
      <c r="C2414" s="1"/>
      <c r="D2414" s="1" t="s">
        <v>26</v>
      </c>
      <c r="E2414" s="1" t="s">
        <v>43</v>
      </c>
      <c r="F2414" s="1"/>
      <c r="G2414" s="2" t="s">
        <v>27</v>
      </c>
      <c r="H2414" s="3"/>
      <c r="I2414" s="4" t="s">
        <v>8636</v>
      </c>
      <c r="J2414" s="2" t="s">
        <v>8637</v>
      </c>
      <c r="K2414" s="5">
        <v>1.0</v>
      </c>
      <c r="L2414" s="2" t="s">
        <v>46</v>
      </c>
      <c r="M2414" s="6" t="b">
        <v>1</v>
      </c>
      <c r="N2414" s="2" t="s">
        <v>127</v>
      </c>
      <c r="O2414" s="2" t="s">
        <v>48</v>
      </c>
      <c r="P2414" s="2" t="s">
        <v>49</v>
      </c>
      <c r="Q2414" s="2" t="s">
        <v>50</v>
      </c>
      <c r="R2414" s="2" t="s">
        <v>35</v>
      </c>
      <c r="S2414" s="2" t="s">
        <v>8638</v>
      </c>
      <c r="T2414" s="2" t="s">
        <v>8639</v>
      </c>
      <c r="U2414" s="2" t="s">
        <v>38</v>
      </c>
      <c r="V2414" s="2" t="s">
        <v>100</v>
      </c>
      <c r="W2414" s="2" t="s">
        <v>8640</v>
      </c>
      <c r="X2414" s="2" t="s">
        <v>131</v>
      </c>
      <c r="Y2414" s="2" t="s">
        <v>132</v>
      </c>
    </row>
    <row r="2415">
      <c r="A2415" s="1" t="b">
        <v>0</v>
      </c>
      <c r="B2415" s="1"/>
      <c r="C2415" s="1"/>
      <c r="D2415" s="1"/>
      <c r="E2415" s="1" t="s">
        <v>244</v>
      </c>
      <c r="F2415" s="1"/>
      <c r="G2415" s="2" t="s">
        <v>245</v>
      </c>
      <c r="H2415" s="2"/>
      <c r="I2415" s="4" t="s">
        <v>8641</v>
      </c>
      <c r="J2415" s="2" t="s">
        <v>8642</v>
      </c>
      <c r="K2415" s="5">
        <v>2.0</v>
      </c>
      <c r="L2415" s="2" t="s">
        <v>248</v>
      </c>
      <c r="M2415" s="6" t="b">
        <v>1</v>
      </c>
      <c r="N2415" s="2" t="s">
        <v>268</v>
      </c>
      <c r="O2415" s="2" t="s">
        <v>263</v>
      </c>
      <c r="P2415" s="2" t="s">
        <v>49</v>
      </c>
      <c r="Q2415" s="2" t="s">
        <v>251</v>
      </c>
      <c r="R2415" s="2" t="s">
        <v>252</v>
      </c>
      <c r="S2415" s="5">
        <v>1.087702805E9</v>
      </c>
      <c r="T2415" s="2" t="s">
        <v>293</v>
      </c>
      <c r="U2415" s="2" t="s">
        <v>253</v>
      </c>
      <c r="V2415" s="2" t="s">
        <v>244</v>
      </c>
      <c r="W2415" s="2" t="s">
        <v>8643</v>
      </c>
      <c r="X2415" s="2" t="s">
        <v>8644</v>
      </c>
      <c r="Y2415" s="2" t="s">
        <v>265</v>
      </c>
    </row>
    <row r="2416">
      <c r="A2416" s="1" t="b">
        <v>0</v>
      </c>
      <c r="B2416" s="1" t="s">
        <v>25</v>
      </c>
      <c r="C2416" s="1"/>
      <c r="D2416" s="1" t="s">
        <v>141</v>
      </c>
      <c r="E2416" s="1"/>
      <c r="F2416" s="1"/>
      <c r="G2416" s="2" t="s">
        <v>27</v>
      </c>
      <c r="H2416" s="3"/>
      <c r="I2416" s="4" t="s">
        <v>8645</v>
      </c>
      <c r="J2416" s="2" t="s">
        <v>8646</v>
      </c>
      <c r="K2416" s="5">
        <v>1.0</v>
      </c>
      <c r="L2416" s="2" t="s">
        <v>30</v>
      </c>
      <c r="M2416" s="6" t="b">
        <v>1</v>
      </c>
      <c r="N2416" s="2" t="s">
        <v>8647</v>
      </c>
      <c r="O2416" s="2" t="s">
        <v>108</v>
      </c>
      <c r="P2416" s="2" t="s">
        <v>109</v>
      </c>
      <c r="Q2416" s="2" t="s">
        <v>34</v>
      </c>
      <c r="R2416" s="2" t="s">
        <v>35</v>
      </c>
      <c r="S2416" s="2" t="s">
        <v>8648</v>
      </c>
      <c r="U2416" s="2" t="s">
        <v>38</v>
      </c>
      <c r="V2416" s="2" t="s">
        <v>146</v>
      </c>
      <c r="W2416" s="2" t="s">
        <v>8649</v>
      </c>
      <c r="X2416" s="2" t="s">
        <v>8650</v>
      </c>
      <c r="Y2416" s="2" t="s">
        <v>114</v>
      </c>
    </row>
    <row r="2417">
      <c r="A2417" s="1" t="b">
        <v>0</v>
      </c>
      <c r="B2417" s="1" t="s">
        <v>25</v>
      </c>
      <c r="C2417" s="1"/>
      <c r="D2417" s="1" t="s">
        <v>141</v>
      </c>
      <c r="E2417" s="1"/>
      <c r="F2417" s="1"/>
      <c r="G2417" s="2" t="s">
        <v>27</v>
      </c>
      <c r="H2417" s="3"/>
      <c r="I2417" s="4" t="s">
        <v>8651</v>
      </c>
      <c r="J2417" s="2" t="s">
        <v>8652</v>
      </c>
      <c r="K2417" s="5">
        <v>1.0</v>
      </c>
      <c r="L2417" s="2" t="s">
        <v>30</v>
      </c>
      <c r="M2417" s="6" t="b">
        <v>1</v>
      </c>
      <c r="N2417" s="2" t="s">
        <v>8653</v>
      </c>
      <c r="O2417" s="2" t="s">
        <v>108</v>
      </c>
      <c r="P2417" s="2" t="s">
        <v>109</v>
      </c>
      <c r="Q2417" s="2" t="s">
        <v>34</v>
      </c>
      <c r="R2417" s="2" t="s">
        <v>35</v>
      </c>
      <c r="S2417" s="2" t="s">
        <v>8654</v>
      </c>
      <c r="U2417" s="2" t="s">
        <v>38</v>
      </c>
      <c r="V2417" s="2" t="s">
        <v>146</v>
      </c>
      <c r="W2417" s="2" t="s">
        <v>8655</v>
      </c>
      <c r="X2417" s="2" t="s">
        <v>8656</v>
      </c>
      <c r="Y2417" s="2" t="s">
        <v>114</v>
      </c>
    </row>
    <row r="2418">
      <c r="A2418" s="1" t="b">
        <v>0</v>
      </c>
      <c r="B2418" s="1" t="s">
        <v>25</v>
      </c>
      <c r="C2418" s="1"/>
      <c r="D2418" s="1" t="s">
        <v>141</v>
      </c>
      <c r="E2418" s="1"/>
      <c r="F2418" s="1"/>
      <c r="G2418" s="2" t="s">
        <v>27</v>
      </c>
      <c r="H2418" s="3"/>
      <c r="I2418" s="4" t="s">
        <v>8657</v>
      </c>
      <c r="J2418" s="2" t="s">
        <v>8658</v>
      </c>
      <c r="K2418" s="5">
        <v>1.0</v>
      </c>
      <c r="L2418" s="2" t="s">
        <v>30</v>
      </c>
      <c r="M2418" s="6" t="b">
        <v>1</v>
      </c>
      <c r="N2418" s="2" t="s">
        <v>8659</v>
      </c>
      <c r="O2418" s="2" t="s">
        <v>108</v>
      </c>
      <c r="P2418" s="2" t="s">
        <v>109</v>
      </c>
      <c r="Q2418" s="2" t="s">
        <v>34</v>
      </c>
      <c r="R2418" s="2" t="s">
        <v>35</v>
      </c>
      <c r="S2418" s="2" t="s">
        <v>8660</v>
      </c>
      <c r="U2418" s="2" t="s">
        <v>38</v>
      </c>
      <c r="V2418" s="2" t="s">
        <v>146</v>
      </c>
      <c r="W2418" s="2" t="s">
        <v>8649</v>
      </c>
      <c r="X2418" s="2" t="s">
        <v>8661</v>
      </c>
      <c r="Y2418" s="2" t="s">
        <v>114</v>
      </c>
    </row>
    <row r="2419">
      <c r="A2419" s="1" t="b">
        <v>0</v>
      </c>
      <c r="B2419" s="1" t="s">
        <v>104</v>
      </c>
      <c r="C2419" s="1"/>
      <c r="D2419" s="1"/>
      <c r="E2419" s="1" t="s">
        <v>43</v>
      </c>
      <c r="F2419" s="1"/>
      <c r="G2419" s="2" t="s">
        <v>27</v>
      </c>
      <c r="H2419" s="3"/>
      <c r="I2419" s="4" t="s">
        <v>8662</v>
      </c>
      <c r="J2419" s="2" t="s">
        <v>8663</v>
      </c>
      <c r="K2419" s="5">
        <v>1.0</v>
      </c>
      <c r="L2419" s="2" t="s">
        <v>30</v>
      </c>
      <c r="M2419" s="6" t="b">
        <v>1</v>
      </c>
      <c r="N2419" s="2" t="s">
        <v>8664</v>
      </c>
      <c r="O2419" s="2" t="s">
        <v>108</v>
      </c>
      <c r="P2419" s="2" t="s">
        <v>109</v>
      </c>
      <c r="Q2419" s="2" t="s">
        <v>34</v>
      </c>
      <c r="R2419" s="2" t="s">
        <v>35</v>
      </c>
      <c r="S2419" s="2" t="s">
        <v>8665</v>
      </c>
      <c r="T2419" s="2" t="s">
        <v>112</v>
      </c>
      <c r="U2419" s="2" t="s">
        <v>113</v>
      </c>
      <c r="V2419" s="2" t="s">
        <v>43</v>
      </c>
      <c r="W2419" s="2" t="s">
        <v>8655</v>
      </c>
      <c r="X2419" s="2" t="s">
        <v>8665</v>
      </c>
      <c r="Y2419" s="2" t="s">
        <v>114</v>
      </c>
    </row>
    <row r="2420">
      <c r="A2420" s="1" t="b">
        <v>0</v>
      </c>
      <c r="B2420" s="1" t="s">
        <v>104</v>
      </c>
      <c r="C2420" s="1"/>
      <c r="D2420" s="1"/>
      <c r="E2420" s="1" t="s">
        <v>43</v>
      </c>
      <c r="F2420" s="1"/>
      <c r="G2420" s="2" t="s">
        <v>27</v>
      </c>
      <c r="H2420" s="3"/>
      <c r="I2420" s="4" t="s">
        <v>8666</v>
      </c>
      <c r="J2420" s="2" t="s">
        <v>8667</v>
      </c>
      <c r="K2420" s="5">
        <v>1.0</v>
      </c>
      <c r="L2420" s="2" t="s">
        <v>30</v>
      </c>
      <c r="M2420" s="6" t="b">
        <v>1</v>
      </c>
      <c r="N2420" s="2" t="s">
        <v>8668</v>
      </c>
      <c r="O2420" s="2" t="s">
        <v>108</v>
      </c>
      <c r="P2420" s="2" t="s">
        <v>109</v>
      </c>
      <c r="Q2420" s="2" t="s">
        <v>34</v>
      </c>
      <c r="R2420" s="2" t="s">
        <v>35</v>
      </c>
      <c r="S2420" s="2" t="s">
        <v>8669</v>
      </c>
      <c r="T2420" s="2" t="s">
        <v>112</v>
      </c>
      <c r="U2420" s="2" t="s">
        <v>113</v>
      </c>
      <c r="V2420" s="2" t="s">
        <v>43</v>
      </c>
      <c r="W2420" s="2" t="s">
        <v>8655</v>
      </c>
      <c r="X2420" s="2" t="s">
        <v>8669</v>
      </c>
      <c r="Y2420" s="2" t="s">
        <v>114</v>
      </c>
    </row>
    <row r="2421">
      <c r="A2421" s="1" t="b">
        <v>0</v>
      </c>
      <c r="B2421" s="1" t="s">
        <v>104</v>
      </c>
      <c r="C2421" s="1"/>
      <c r="D2421" s="1"/>
      <c r="E2421" s="1" t="s">
        <v>43</v>
      </c>
      <c r="F2421" s="1"/>
      <c r="G2421" s="2" t="s">
        <v>27</v>
      </c>
      <c r="H2421" s="3"/>
      <c r="I2421" s="4" t="s">
        <v>8670</v>
      </c>
      <c r="J2421" s="2" t="s">
        <v>8671</v>
      </c>
      <c r="K2421" s="5">
        <v>1.0</v>
      </c>
      <c r="L2421" s="2" t="s">
        <v>30</v>
      </c>
      <c r="M2421" s="6" t="b">
        <v>1</v>
      </c>
      <c r="N2421" s="2" t="s">
        <v>8672</v>
      </c>
      <c r="O2421" s="2" t="s">
        <v>108</v>
      </c>
      <c r="P2421" s="2" t="s">
        <v>109</v>
      </c>
      <c r="Q2421" s="2" t="s">
        <v>34</v>
      </c>
      <c r="R2421" s="2" t="s">
        <v>35</v>
      </c>
      <c r="S2421" s="2" t="s">
        <v>8673</v>
      </c>
      <c r="T2421" s="2" t="s">
        <v>112</v>
      </c>
      <c r="U2421" s="2" t="s">
        <v>113</v>
      </c>
      <c r="V2421" s="2" t="s">
        <v>43</v>
      </c>
      <c r="W2421" s="2" t="s">
        <v>8655</v>
      </c>
      <c r="X2421" s="2" t="s">
        <v>8673</v>
      </c>
      <c r="Y2421" s="2" t="s">
        <v>114</v>
      </c>
    </row>
    <row r="2422">
      <c r="A2422" s="1" t="b">
        <v>0</v>
      </c>
      <c r="B2422" s="1" t="s">
        <v>104</v>
      </c>
      <c r="C2422" s="1"/>
      <c r="D2422" s="1"/>
      <c r="E2422" s="1" t="s">
        <v>43</v>
      </c>
      <c r="F2422" s="1"/>
      <c r="G2422" s="2" t="s">
        <v>27</v>
      </c>
      <c r="H2422" s="3"/>
      <c r="I2422" s="4" t="s">
        <v>8674</v>
      </c>
      <c r="J2422" s="2" t="s">
        <v>8675</v>
      </c>
      <c r="K2422" s="5">
        <v>1.0</v>
      </c>
      <c r="L2422" s="2" t="s">
        <v>30</v>
      </c>
      <c r="M2422" s="6" t="b">
        <v>1</v>
      </c>
      <c r="N2422" s="2" t="s">
        <v>8676</v>
      </c>
      <c r="O2422" s="2" t="s">
        <v>108</v>
      </c>
      <c r="P2422" s="2" t="s">
        <v>109</v>
      </c>
      <c r="Q2422" s="2" t="s">
        <v>34</v>
      </c>
      <c r="R2422" s="2" t="s">
        <v>35</v>
      </c>
      <c r="S2422" s="2" t="s">
        <v>8677</v>
      </c>
      <c r="T2422" s="2" t="s">
        <v>112</v>
      </c>
      <c r="U2422" s="2" t="s">
        <v>113</v>
      </c>
      <c r="V2422" s="2" t="s">
        <v>43</v>
      </c>
      <c r="W2422" s="2" t="s">
        <v>8655</v>
      </c>
      <c r="X2422" s="2" t="s">
        <v>8677</v>
      </c>
      <c r="Y2422" s="2" t="s">
        <v>114</v>
      </c>
    </row>
    <row r="2423">
      <c r="A2423" s="1" t="b">
        <v>0</v>
      </c>
      <c r="B2423" s="1" t="s">
        <v>104</v>
      </c>
      <c r="C2423" s="1"/>
      <c r="D2423" s="1"/>
      <c r="E2423" s="1" t="s">
        <v>43</v>
      </c>
      <c r="F2423" s="1"/>
      <c r="G2423" s="2" t="s">
        <v>27</v>
      </c>
      <c r="H2423" s="3"/>
      <c r="I2423" s="4" t="s">
        <v>8678</v>
      </c>
      <c r="J2423" s="2" t="s">
        <v>8679</v>
      </c>
      <c r="K2423" s="5">
        <v>1.0</v>
      </c>
      <c r="L2423" s="2" t="s">
        <v>30</v>
      </c>
      <c r="M2423" s="6" t="b">
        <v>1</v>
      </c>
      <c r="N2423" s="2" t="s">
        <v>8680</v>
      </c>
      <c r="O2423" s="2" t="s">
        <v>108</v>
      </c>
      <c r="P2423" s="2" t="s">
        <v>109</v>
      </c>
      <c r="Q2423" s="2" t="s">
        <v>34</v>
      </c>
      <c r="R2423" s="2" t="s">
        <v>35</v>
      </c>
      <c r="S2423" s="2" t="s">
        <v>8681</v>
      </c>
      <c r="T2423" s="2" t="s">
        <v>112</v>
      </c>
      <c r="U2423" s="2" t="s">
        <v>113</v>
      </c>
      <c r="V2423" s="2" t="s">
        <v>43</v>
      </c>
      <c r="W2423" s="2" t="s">
        <v>8655</v>
      </c>
      <c r="X2423" s="2" t="s">
        <v>8681</v>
      </c>
      <c r="Y2423" s="2" t="s">
        <v>114</v>
      </c>
    </row>
    <row r="2424">
      <c r="A2424" s="1" t="b">
        <v>0</v>
      </c>
      <c r="B2424" s="1" t="s">
        <v>104</v>
      </c>
      <c r="C2424" s="1"/>
      <c r="D2424" s="1"/>
      <c r="E2424" s="1" t="s">
        <v>43</v>
      </c>
      <c r="F2424" s="1"/>
      <c r="G2424" s="2" t="s">
        <v>27</v>
      </c>
      <c r="H2424" s="3"/>
      <c r="I2424" s="4" t="s">
        <v>8682</v>
      </c>
      <c r="J2424" s="2" t="s">
        <v>8683</v>
      </c>
      <c r="K2424" s="5">
        <v>1.0</v>
      </c>
      <c r="L2424" s="2" t="s">
        <v>30</v>
      </c>
      <c r="M2424" s="6" t="b">
        <v>1</v>
      </c>
      <c r="N2424" s="2" t="s">
        <v>8684</v>
      </c>
      <c r="O2424" s="2" t="s">
        <v>108</v>
      </c>
      <c r="P2424" s="2" t="s">
        <v>109</v>
      </c>
      <c r="Q2424" s="2" t="s">
        <v>34</v>
      </c>
      <c r="R2424" s="2" t="s">
        <v>35</v>
      </c>
      <c r="S2424" s="2" t="s">
        <v>8685</v>
      </c>
      <c r="T2424" s="2" t="s">
        <v>112</v>
      </c>
      <c r="U2424" s="2" t="s">
        <v>113</v>
      </c>
      <c r="V2424" s="2" t="s">
        <v>43</v>
      </c>
      <c r="W2424" s="2" t="s">
        <v>8655</v>
      </c>
      <c r="X2424" s="2" t="s">
        <v>8685</v>
      </c>
      <c r="Y2424" s="2" t="s">
        <v>114</v>
      </c>
    </row>
    <row r="2425">
      <c r="A2425" s="1" t="b">
        <v>0</v>
      </c>
      <c r="B2425" s="1" t="s">
        <v>104</v>
      </c>
      <c r="C2425" s="1"/>
      <c r="D2425" s="1"/>
      <c r="E2425" s="1" t="s">
        <v>43</v>
      </c>
      <c r="F2425" s="1"/>
      <c r="G2425" s="2" t="s">
        <v>27</v>
      </c>
      <c r="H2425" s="3"/>
      <c r="I2425" s="4" t="s">
        <v>8686</v>
      </c>
      <c r="J2425" s="2" t="s">
        <v>8687</v>
      </c>
      <c r="K2425" s="5">
        <v>1.0</v>
      </c>
      <c r="L2425" s="2" t="s">
        <v>30</v>
      </c>
      <c r="M2425" s="6" t="b">
        <v>1</v>
      </c>
      <c r="N2425" s="2" t="s">
        <v>8688</v>
      </c>
      <c r="O2425" s="2" t="s">
        <v>108</v>
      </c>
      <c r="P2425" s="2" t="s">
        <v>109</v>
      </c>
      <c r="Q2425" s="2" t="s">
        <v>34</v>
      </c>
      <c r="R2425" s="2" t="s">
        <v>35</v>
      </c>
      <c r="S2425" s="2" t="s">
        <v>8689</v>
      </c>
      <c r="T2425" s="2" t="s">
        <v>112</v>
      </c>
      <c r="U2425" s="2" t="s">
        <v>113</v>
      </c>
      <c r="V2425" s="2" t="s">
        <v>43</v>
      </c>
      <c r="W2425" s="2" t="s">
        <v>8655</v>
      </c>
      <c r="X2425" s="2" t="s">
        <v>8689</v>
      </c>
      <c r="Y2425" s="2" t="s">
        <v>114</v>
      </c>
    </row>
    <row r="2426">
      <c r="A2426" s="1" t="b">
        <v>0</v>
      </c>
      <c r="B2426" s="1" t="s">
        <v>25</v>
      </c>
      <c r="C2426" s="1"/>
      <c r="D2426" s="1" t="s">
        <v>26</v>
      </c>
      <c r="E2426" s="1"/>
      <c r="F2426" s="1" t="b">
        <v>1</v>
      </c>
      <c r="G2426" s="2" t="s">
        <v>27</v>
      </c>
      <c r="H2426" s="3"/>
      <c r="I2426" s="4" t="s">
        <v>8690</v>
      </c>
      <c r="J2426" s="2" t="s">
        <v>8691</v>
      </c>
      <c r="K2426" s="5">
        <v>1.0</v>
      </c>
      <c r="L2426" s="2" t="s">
        <v>65</v>
      </c>
      <c r="M2426" s="6" t="b">
        <v>1</v>
      </c>
      <c r="N2426" s="2" t="s">
        <v>66</v>
      </c>
      <c r="O2426" s="2" t="s">
        <v>67</v>
      </c>
      <c r="P2426" s="2" t="s">
        <v>68</v>
      </c>
      <c r="Q2426" s="2" t="s">
        <v>69</v>
      </c>
      <c r="R2426" s="2" t="s">
        <v>35</v>
      </c>
      <c r="S2426" s="2" t="s">
        <v>8692</v>
      </c>
      <c r="T2426" s="2" t="s">
        <v>37</v>
      </c>
      <c r="U2426" s="2" t="s">
        <v>38</v>
      </c>
      <c r="V2426" s="2" t="s">
        <v>39</v>
      </c>
      <c r="W2426" s="2" t="s">
        <v>8693</v>
      </c>
      <c r="X2426" s="2" t="s">
        <v>72</v>
      </c>
      <c r="Y2426" s="2" t="s">
        <v>73</v>
      </c>
    </row>
    <row r="2427">
      <c r="A2427" s="1" t="b">
        <v>0</v>
      </c>
      <c r="B2427" s="1"/>
      <c r="C2427" s="1" t="s">
        <v>243</v>
      </c>
      <c r="D2427" s="1"/>
      <c r="E2427" s="1" t="s">
        <v>244</v>
      </c>
      <c r="F2427" s="1"/>
      <c r="G2427" s="2" t="s">
        <v>27</v>
      </c>
      <c r="H2427" s="5">
        <v>2.0</v>
      </c>
      <c r="I2427" s="4" t="s">
        <v>8694</v>
      </c>
      <c r="J2427" s="2" t="s">
        <v>8695</v>
      </c>
      <c r="K2427" s="5">
        <v>2.0</v>
      </c>
      <c r="L2427" s="2" t="s">
        <v>248</v>
      </c>
      <c r="M2427" s="6" t="b">
        <v>1</v>
      </c>
      <c r="N2427" s="2" t="s">
        <v>8696</v>
      </c>
      <c r="O2427" s="2" t="s">
        <v>263</v>
      </c>
      <c r="P2427" s="2" t="s">
        <v>49</v>
      </c>
      <c r="Q2427" s="2" t="s">
        <v>251</v>
      </c>
      <c r="R2427" s="2" t="s">
        <v>35</v>
      </c>
      <c r="S2427" s="5">
        <v>8.51858759E8</v>
      </c>
      <c r="T2427" s="2" t="s">
        <v>8697</v>
      </c>
      <c r="U2427" s="2" t="s">
        <v>253</v>
      </c>
      <c r="V2427" s="2" t="s">
        <v>244</v>
      </c>
      <c r="W2427" s="2" t="s">
        <v>8698</v>
      </c>
      <c r="X2427" s="2" t="s">
        <v>8699</v>
      </c>
      <c r="Y2427" s="2" t="s">
        <v>8700</v>
      </c>
    </row>
    <row r="2428">
      <c r="A2428" s="1" t="b">
        <v>0</v>
      </c>
      <c r="B2428" s="1"/>
      <c r="C2428" s="1" t="s">
        <v>243</v>
      </c>
      <c r="D2428" s="1"/>
      <c r="E2428" s="1" t="s">
        <v>244</v>
      </c>
      <c r="F2428" s="1"/>
      <c r="G2428" s="2" t="s">
        <v>245</v>
      </c>
      <c r="H2428" s="5">
        <v>1.0</v>
      </c>
      <c r="I2428" s="4" t="s">
        <v>8701</v>
      </c>
      <c r="J2428" s="2" t="s">
        <v>8702</v>
      </c>
      <c r="K2428" s="5">
        <v>1.0</v>
      </c>
      <c r="L2428" s="2" t="s">
        <v>248</v>
      </c>
      <c r="M2428" s="6" t="b">
        <v>1</v>
      </c>
      <c r="N2428" s="2" t="s">
        <v>3258</v>
      </c>
      <c r="O2428" s="2" t="s">
        <v>250</v>
      </c>
      <c r="P2428" s="2" t="s">
        <v>49</v>
      </c>
      <c r="Q2428" s="2" t="s">
        <v>251</v>
      </c>
      <c r="R2428" s="2" t="s">
        <v>252</v>
      </c>
      <c r="S2428" s="5">
        <v>6.4339712E8</v>
      </c>
      <c r="T2428" s="2" t="s">
        <v>3259</v>
      </c>
      <c r="U2428" s="2" t="s">
        <v>253</v>
      </c>
      <c r="V2428" s="2" t="s">
        <v>254</v>
      </c>
      <c r="W2428" s="2" t="s">
        <v>8703</v>
      </c>
      <c r="X2428" s="2" t="s">
        <v>3261</v>
      </c>
      <c r="Y2428" s="2" t="s">
        <v>3262</v>
      </c>
    </row>
    <row r="2429">
      <c r="A2429" s="1" t="b">
        <v>0</v>
      </c>
      <c r="B2429" s="1"/>
      <c r="C2429" s="1" t="s">
        <v>243</v>
      </c>
      <c r="D2429" s="1"/>
      <c r="E2429" s="1" t="s">
        <v>244</v>
      </c>
      <c r="F2429" s="1"/>
      <c r="G2429" s="2" t="s">
        <v>245</v>
      </c>
      <c r="H2429" s="5">
        <v>1.0</v>
      </c>
      <c r="I2429" s="4" t="s">
        <v>8704</v>
      </c>
      <c r="J2429" s="2" t="s">
        <v>8705</v>
      </c>
      <c r="K2429" s="5">
        <v>1.0</v>
      </c>
      <c r="L2429" s="2" t="s">
        <v>248</v>
      </c>
      <c r="M2429" s="6" t="b">
        <v>1</v>
      </c>
      <c r="N2429" s="2" t="s">
        <v>3258</v>
      </c>
      <c r="O2429" s="2" t="s">
        <v>250</v>
      </c>
      <c r="P2429" s="2" t="s">
        <v>49</v>
      </c>
      <c r="Q2429" s="2" t="s">
        <v>251</v>
      </c>
      <c r="R2429" s="2" t="s">
        <v>252</v>
      </c>
      <c r="S2429" s="5">
        <v>7.58308097E8</v>
      </c>
      <c r="T2429" s="2" t="s">
        <v>3259</v>
      </c>
      <c r="U2429" s="2" t="s">
        <v>253</v>
      </c>
      <c r="V2429" s="2" t="s">
        <v>254</v>
      </c>
      <c r="W2429" s="2" t="s">
        <v>8703</v>
      </c>
      <c r="X2429" s="2" t="s">
        <v>3261</v>
      </c>
      <c r="Y2429" s="2" t="s">
        <v>3262</v>
      </c>
    </row>
    <row r="2430">
      <c r="A2430" s="1" t="b">
        <v>0</v>
      </c>
      <c r="B2430" s="1"/>
      <c r="C2430" s="1" t="s">
        <v>243</v>
      </c>
      <c r="D2430" s="1"/>
      <c r="E2430" s="1" t="s">
        <v>244</v>
      </c>
      <c r="F2430" s="1"/>
      <c r="G2430" s="2" t="s">
        <v>245</v>
      </c>
      <c r="H2430" s="5">
        <v>1.0</v>
      </c>
      <c r="I2430" s="4" t="s">
        <v>8706</v>
      </c>
      <c r="J2430" s="2" t="s">
        <v>8707</v>
      </c>
      <c r="K2430" s="5">
        <v>1.0</v>
      </c>
      <c r="L2430" s="2" t="s">
        <v>248</v>
      </c>
      <c r="M2430" s="6" t="b">
        <v>1</v>
      </c>
      <c r="N2430" s="2" t="s">
        <v>3258</v>
      </c>
      <c r="O2430" s="2" t="s">
        <v>250</v>
      </c>
      <c r="P2430" s="2" t="s">
        <v>49</v>
      </c>
      <c r="Q2430" s="2" t="s">
        <v>251</v>
      </c>
      <c r="R2430" s="2" t="s">
        <v>252</v>
      </c>
      <c r="S2430" s="5">
        <v>8.68096876E8</v>
      </c>
      <c r="T2430" s="2" t="s">
        <v>3259</v>
      </c>
      <c r="U2430" s="2" t="s">
        <v>253</v>
      </c>
      <c r="V2430" s="2" t="s">
        <v>254</v>
      </c>
      <c r="W2430" s="2" t="s">
        <v>8703</v>
      </c>
      <c r="X2430" s="2" t="s">
        <v>3261</v>
      </c>
      <c r="Y2430" s="2" t="s">
        <v>3262</v>
      </c>
    </row>
    <row r="2431">
      <c r="A2431" s="1" t="b">
        <v>0</v>
      </c>
      <c r="B2431" s="1"/>
      <c r="C2431" s="1" t="s">
        <v>243</v>
      </c>
      <c r="D2431" s="1"/>
      <c r="E2431" s="1" t="s">
        <v>244</v>
      </c>
      <c r="F2431" s="1"/>
      <c r="G2431" s="2" t="s">
        <v>245</v>
      </c>
      <c r="H2431" s="5">
        <v>1.0</v>
      </c>
      <c r="I2431" s="4" t="s">
        <v>8708</v>
      </c>
      <c r="J2431" s="2" t="s">
        <v>8709</v>
      </c>
      <c r="K2431" s="5">
        <v>1.0</v>
      </c>
      <c r="L2431" s="2" t="s">
        <v>248</v>
      </c>
      <c r="M2431" s="6" t="b">
        <v>1</v>
      </c>
      <c r="N2431" s="2" t="s">
        <v>3258</v>
      </c>
      <c r="O2431" s="2" t="s">
        <v>250</v>
      </c>
      <c r="P2431" s="2" t="s">
        <v>49</v>
      </c>
      <c r="Q2431" s="2" t="s">
        <v>251</v>
      </c>
      <c r="R2431" s="2" t="s">
        <v>252</v>
      </c>
      <c r="S2431" s="5">
        <v>8.68145983E8</v>
      </c>
      <c r="T2431" s="2" t="s">
        <v>3259</v>
      </c>
      <c r="U2431" s="2" t="s">
        <v>253</v>
      </c>
      <c r="V2431" s="2" t="s">
        <v>254</v>
      </c>
      <c r="W2431" s="2" t="s">
        <v>8703</v>
      </c>
      <c r="X2431" s="2" t="s">
        <v>3261</v>
      </c>
      <c r="Y2431" s="2" t="s">
        <v>3262</v>
      </c>
    </row>
    <row r="2432">
      <c r="A2432" s="1" t="b">
        <v>0</v>
      </c>
      <c r="B2432" s="1"/>
      <c r="C2432" s="1" t="s">
        <v>243</v>
      </c>
      <c r="D2432" s="1"/>
      <c r="E2432" s="1" t="s">
        <v>244</v>
      </c>
      <c r="F2432" s="1"/>
      <c r="G2432" s="2" t="s">
        <v>245</v>
      </c>
      <c r="H2432" s="5">
        <v>1.0</v>
      </c>
      <c r="I2432" s="4" t="s">
        <v>8710</v>
      </c>
      <c r="J2432" s="2" t="s">
        <v>8711</v>
      </c>
      <c r="K2432" s="5">
        <v>1.0</v>
      </c>
      <c r="L2432" s="2" t="s">
        <v>248</v>
      </c>
      <c r="M2432" s="6" t="b">
        <v>1</v>
      </c>
      <c r="N2432" s="2" t="s">
        <v>3258</v>
      </c>
      <c r="O2432" s="2" t="s">
        <v>250</v>
      </c>
      <c r="P2432" s="2" t="s">
        <v>49</v>
      </c>
      <c r="Q2432" s="2" t="s">
        <v>251</v>
      </c>
      <c r="R2432" s="2" t="s">
        <v>252</v>
      </c>
      <c r="S2432" s="5">
        <v>8.68182038E8</v>
      </c>
      <c r="T2432" s="2" t="s">
        <v>3259</v>
      </c>
      <c r="U2432" s="2" t="s">
        <v>253</v>
      </c>
      <c r="V2432" s="2" t="s">
        <v>254</v>
      </c>
      <c r="W2432" s="2" t="s">
        <v>8703</v>
      </c>
      <c r="X2432" s="2" t="s">
        <v>3261</v>
      </c>
      <c r="Y2432" s="2" t="s">
        <v>3262</v>
      </c>
    </row>
    <row r="2433">
      <c r="A2433" s="1" t="b">
        <v>0</v>
      </c>
      <c r="B2433" s="1"/>
      <c r="C2433" s="1" t="s">
        <v>243</v>
      </c>
      <c r="D2433" s="1"/>
      <c r="E2433" s="1" t="s">
        <v>244</v>
      </c>
      <c r="F2433" s="1"/>
      <c r="G2433" s="2" t="s">
        <v>245</v>
      </c>
      <c r="H2433" s="5">
        <v>1.0</v>
      </c>
      <c r="I2433" s="4" t="s">
        <v>8712</v>
      </c>
      <c r="J2433" s="2" t="s">
        <v>8713</v>
      </c>
      <c r="K2433" s="5">
        <v>1.0</v>
      </c>
      <c r="L2433" s="2" t="s">
        <v>248</v>
      </c>
      <c r="M2433" s="6" t="b">
        <v>1</v>
      </c>
      <c r="N2433" s="2" t="s">
        <v>3258</v>
      </c>
      <c r="O2433" s="2" t="s">
        <v>250</v>
      </c>
      <c r="P2433" s="2" t="s">
        <v>49</v>
      </c>
      <c r="Q2433" s="2" t="s">
        <v>251</v>
      </c>
      <c r="R2433" s="2" t="s">
        <v>252</v>
      </c>
      <c r="S2433" s="5">
        <v>8.68212204E8</v>
      </c>
      <c r="T2433" s="2" t="s">
        <v>3259</v>
      </c>
      <c r="U2433" s="2" t="s">
        <v>253</v>
      </c>
      <c r="V2433" s="2" t="s">
        <v>254</v>
      </c>
      <c r="W2433" s="2" t="s">
        <v>8703</v>
      </c>
      <c r="X2433" s="2" t="s">
        <v>3261</v>
      </c>
      <c r="Y2433" s="2" t="s">
        <v>3262</v>
      </c>
    </row>
    <row r="2434">
      <c r="A2434" s="1" t="b">
        <v>0</v>
      </c>
      <c r="B2434" s="1"/>
      <c r="C2434" s="1" t="s">
        <v>243</v>
      </c>
      <c r="D2434" s="1"/>
      <c r="E2434" s="1" t="s">
        <v>244</v>
      </c>
      <c r="F2434" s="1"/>
      <c r="G2434" s="2" t="s">
        <v>245</v>
      </c>
      <c r="H2434" s="5">
        <v>1.0</v>
      </c>
      <c r="I2434" s="4" t="s">
        <v>8714</v>
      </c>
      <c r="J2434" s="2" t="s">
        <v>8715</v>
      </c>
      <c r="K2434" s="5">
        <v>1.0</v>
      </c>
      <c r="L2434" s="2" t="s">
        <v>248</v>
      </c>
      <c r="M2434" s="6" t="b">
        <v>1</v>
      </c>
      <c r="N2434" s="2" t="s">
        <v>3258</v>
      </c>
      <c r="O2434" s="2" t="s">
        <v>250</v>
      </c>
      <c r="P2434" s="2" t="s">
        <v>49</v>
      </c>
      <c r="Q2434" s="2" t="s">
        <v>251</v>
      </c>
      <c r="R2434" s="2" t="s">
        <v>252</v>
      </c>
      <c r="S2434" s="5">
        <v>8.68226529E8</v>
      </c>
      <c r="T2434" s="2" t="s">
        <v>3259</v>
      </c>
      <c r="U2434" s="2" t="s">
        <v>253</v>
      </c>
      <c r="V2434" s="2" t="s">
        <v>254</v>
      </c>
      <c r="W2434" s="2" t="s">
        <v>8703</v>
      </c>
      <c r="X2434" s="2" t="s">
        <v>3261</v>
      </c>
      <c r="Y2434" s="2" t="s">
        <v>3262</v>
      </c>
    </row>
    <row r="2435">
      <c r="A2435" s="1" t="b">
        <v>0</v>
      </c>
      <c r="B2435" s="1"/>
      <c r="C2435" s="1" t="s">
        <v>243</v>
      </c>
      <c r="D2435" s="1"/>
      <c r="E2435" s="1" t="s">
        <v>244</v>
      </c>
      <c r="F2435" s="1"/>
      <c r="G2435" s="2" t="s">
        <v>245</v>
      </c>
      <c r="H2435" s="5">
        <v>1.0</v>
      </c>
      <c r="I2435" s="4" t="s">
        <v>8716</v>
      </c>
      <c r="J2435" s="2" t="s">
        <v>8717</v>
      </c>
      <c r="K2435" s="5">
        <v>1.0</v>
      </c>
      <c r="L2435" s="2" t="s">
        <v>248</v>
      </c>
      <c r="M2435" s="6" t="b">
        <v>1</v>
      </c>
      <c r="N2435" s="2" t="s">
        <v>3258</v>
      </c>
      <c r="O2435" s="2" t="s">
        <v>250</v>
      </c>
      <c r="P2435" s="2" t="s">
        <v>49</v>
      </c>
      <c r="Q2435" s="2" t="s">
        <v>251</v>
      </c>
      <c r="R2435" s="2" t="s">
        <v>252</v>
      </c>
      <c r="S2435" s="5">
        <v>8.80238289E8</v>
      </c>
      <c r="T2435" s="2" t="s">
        <v>3259</v>
      </c>
      <c r="U2435" s="2" t="s">
        <v>253</v>
      </c>
      <c r="V2435" s="2" t="s">
        <v>254</v>
      </c>
      <c r="W2435" s="2" t="s">
        <v>8703</v>
      </c>
      <c r="X2435" s="2" t="s">
        <v>3261</v>
      </c>
      <c r="Y2435" s="2" t="s">
        <v>3262</v>
      </c>
    </row>
    <row r="2436">
      <c r="A2436" s="1" t="b">
        <v>0</v>
      </c>
      <c r="B2436" s="1"/>
      <c r="C2436" s="1" t="s">
        <v>243</v>
      </c>
      <c r="D2436" s="1"/>
      <c r="E2436" s="1" t="s">
        <v>244</v>
      </c>
      <c r="F2436" s="1"/>
      <c r="G2436" s="2" t="s">
        <v>245</v>
      </c>
      <c r="H2436" s="5">
        <v>1.0</v>
      </c>
      <c r="I2436" s="4" t="s">
        <v>8718</v>
      </c>
      <c r="J2436" s="2" t="s">
        <v>8719</v>
      </c>
      <c r="K2436" s="5">
        <v>1.0</v>
      </c>
      <c r="L2436" s="2" t="s">
        <v>248</v>
      </c>
      <c r="M2436" s="6" t="b">
        <v>1</v>
      </c>
      <c r="N2436" s="2" t="s">
        <v>3258</v>
      </c>
      <c r="O2436" s="2" t="s">
        <v>250</v>
      </c>
      <c r="P2436" s="2" t="s">
        <v>49</v>
      </c>
      <c r="Q2436" s="2" t="s">
        <v>251</v>
      </c>
      <c r="R2436" s="2" t="s">
        <v>252</v>
      </c>
      <c r="S2436" s="5">
        <v>8.80352738E8</v>
      </c>
      <c r="T2436" s="2" t="s">
        <v>3259</v>
      </c>
      <c r="U2436" s="2" t="s">
        <v>253</v>
      </c>
      <c r="V2436" s="2" t="s">
        <v>254</v>
      </c>
      <c r="W2436" s="2" t="s">
        <v>8703</v>
      </c>
      <c r="X2436" s="2" t="s">
        <v>3261</v>
      </c>
      <c r="Y2436" s="2" t="s">
        <v>3262</v>
      </c>
    </row>
    <row r="2437">
      <c r="A2437" s="1" t="b">
        <v>0</v>
      </c>
      <c r="B2437" s="1"/>
      <c r="C2437" s="1" t="s">
        <v>243</v>
      </c>
      <c r="D2437" s="1"/>
      <c r="E2437" s="1" t="s">
        <v>244</v>
      </c>
      <c r="F2437" s="1"/>
      <c r="G2437" s="2" t="s">
        <v>245</v>
      </c>
      <c r="H2437" s="5">
        <v>1.0</v>
      </c>
      <c r="I2437" s="4" t="s">
        <v>8720</v>
      </c>
      <c r="J2437" s="2" t="s">
        <v>8721</v>
      </c>
      <c r="K2437" s="5">
        <v>1.0</v>
      </c>
      <c r="L2437" s="2" t="s">
        <v>248</v>
      </c>
      <c r="M2437" s="6" t="b">
        <v>1</v>
      </c>
      <c r="N2437" s="2" t="s">
        <v>3258</v>
      </c>
      <c r="O2437" s="2" t="s">
        <v>250</v>
      </c>
      <c r="P2437" s="2" t="s">
        <v>49</v>
      </c>
      <c r="Q2437" s="2" t="s">
        <v>251</v>
      </c>
      <c r="R2437" s="2" t="s">
        <v>252</v>
      </c>
      <c r="S2437" s="5">
        <v>8.80462484E8</v>
      </c>
      <c r="T2437" s="2" t="s">
        <v>3259</v>
      </c>
      <c r="U2437" s="2" t="s">
        <v>253</v>
      </c>
      <c r="V2437" s="2" t="s">
        <v>254</v>
      </c>
      <c r="W2437" s="2" t="s">
        <v>8703</v>
      </c>
      <c r="X2437" s="2" t="s">
        <v>3261</v>
      </c>
      <c r="Y2437" s="2" t="s">
        <v>3262</v>
      </c>
    </row>
    <row r="2438">
      <c r="A2438" s="1" t="b">
        <v>0</v>
      </c>
      <c r="B2438" s="1"/>
      <c r="C2438" s="1" t="s">
        <v>243</v>
      </c>
      <c r="D2438" s="1"/>
      <c r="E2438" s="1" t="s">
        <v>244</v>
      </c>
      <c r="F2438" s="1"/>
      <c r="G2438" s="2" t="s">
        <v>245</v>
      </c>
      <c r="H2438" s="5">
        <v>1.0</v>
      </c>
      <c r="I2438" s="4" t="s">
        <v>8722</v>
      </c>
      <c r="J2438" s="2" t="s">
        <v>8723</v>
      </c>
      <c r="K2438" s="5">
        <v>1.0</v>
      </c>
      <c r="L2438" s="2" t="s">
        <v>248</v>
      </c>
      <c r="M2438" s="6" t="b">
        <v>1</v>
      </c>
      <c r="N2438" s="2" t="s">
        <v>3258</v>
      </c>
      <c r="O2438" s="2" t="s">
        <v>250</v>
      </c>
      <c r="P2438" s="2" t="s">
        <v>49</v>
      </c>
      <c r="Q2438" s="2" t="s">
        <v>251</v>
      </c>
      <c r="R2438" s="2" t="s">
        <v>252</v>
      </c>
      <c r="S2438" s="5">
        <v>8.80961835E8</v>
      </c>
      <c r="T2438" s="2" t="s">
        <v>3259</v>
      </c>
      <c r="U2438" s="2" t="s">
        <v>253</v>
      </c>
      <c r="V2438" s="2" t="s">
        <v>254</v>
      </c>
      <c r="W2438" s="2" t="s">
        <v>8703</v>
      </c>
      <c r="X2438" s="2" t="s">
        <v>3261</v>
      </c>
      <c r="Y2438" s="2" t="s">
        <v>3262</v>
      </c>
    </row>
    <row r="2439">
      <c r="A2439" s="1" t="b">
        <v>0</v>
      </c>
      <c r="B2439" s="1"/>
      <c r="C2439" s="1" t="s">
        <v>243</v>
      </c>
      <c r="D2439" s="1"/>
      <c r="E2439" s="1" t="s">
        <v>244</v>
      </c>
      <c r="F2439" s="1"/>
      <c r="G2439" s="2" t="s">
        <v>245</v>
      </c>
      <c r="H2439" s="5">
        <v>1.0</v>
      </c>
      <c r="I2439" s="4" t="s">
        <v>8724</v>
      </c>
      <c r="J2439" s="2" t="s">
        <v>8725</v>
      </c>
      <c r="K2439" s="5">
        <v>1.0</v>
      </c>
      <c r="L2439" s="2" t="s">
        <v>248</v>
      </c>
      <c r="M2439" s="6" t="b">
        <v>1</v>
      </c>
      <c r="N2439" s="2" t="s">
        <v>3258</v>
      </c>
      <c r="O2439" s="2" t="s">
        <v>250</v>
      </c>
      <c r="P2439" s="2" t="s">
        <v>49</v>
      </c>
      <c r="Q2439" s="2" t="s">
        <v>251</v>
      </c>
      <c r="R2439" s="2" t="s">
        <v>252</v>
      </c>
      <c r="S2439" s="5">
        <v>8.80987037E8</v>
      </c>
      <c r="T2439" s="2" t="s">
        <v>3259</v>
      </c>
      <c r="U2439" s="2" t="s">
        <v>253</v>
      </c>
      <c r="V2439" s="2" t="s">
        <v>254</v>
      </c>
      <c r="W2439" s="2" t="s">
        <v>8703</v>
      </c>
      <c r="X2439" s="2" t="s">
        <v>3261</v>
      </c>
      <c r="Y2439" s="2" t="s">
        <v>3262</v>
      </c>
    </row>
    <row r="2440">
      <c r="A2440" s="1" t="b">
        <v>0</v>
      </c>
      <c r="B2440" s="1"/>
      <c r="C2440" s="1" t="s">
        <v>243</v>
      </c>
      <c r="D2440" s="1"/>
      <c r="E2440" s="1" t="s">
        <v>244</v>
      </c>
      <c r="F2440" s="1"/>
      <c r="G2440" s="2" t="s">
        <v>245</v>
      </c>
      <c r="H2440" s="5">
        <v>1.0</v>
      </c>
      <c r="I2440" s="4" t="s">
        <v>8726</v>
      </c>
      <c r="J2440" s="2" t="s">
        <v>8727</v>
      </c>
      <c r="K2440" s="5">
        <v>1.0</v>
      </c>
      <c r="L2440" s="2" t="s">
        <v>248</v>
      </c>
      <c r="M2440" s="6" t="b">
        <v>1</v>
      </c>
      <c r="N2440" s="2" t="s">
        <v>3258</v>
      </c>
      <c r="O2440" s="2" t="s">
        <v>250</v>
      </c>
      <c r="P2440" s="2" t="s">
        <v>49</v>
      </c>
      <c r="Q2440" s="2" t="s">
        <v>251</v>
      </c>
      <c r="R2440" s="2" t="s">
        <v>252</v>
      </c>
      <c r="S2440" s="5">
        <v>8.80991732E8</v>
      </c>
      <c r="T2440" s="2" t="s">
        <v>3259</v>
      </c>
      <c r="U2440" s="2" t="s">
        <v>253</v>
      </c>
      <c r="V2440" s="2" t="s">
        <v>254</v>
      </c>
      <c r="W2440" s="2" t="s">
        <v>8703</v>
      </c>
      <c r="X2440" s="2" t="s">
        <v>3261</v>
      </c>
      <c r="Y2440" s="2" t="s">
        <v>3262</v>
      </c>
    </row>
    <row r="2441">
      <c r="A2441" s="1" t="b">
        <v>0</v>
      </c>
      <c r="B2441" s="1"/>
      <c r="C2441" s="1" t="s">
        <v>243</v>
      </c>
      <c r="D2441" s="1"/>
      <c r="E2441" s="1" t="s">
        <v>244</v>
      </c>
      <c r="F2441" s="1"/>
      <c r="G2441" s="2" t="s">
        <v>245</v>
      </c>
      <c r="H2441" s="5">
        <v>1.0</v>
      </c>
      <c r="I2441" s="4" t="s">
        <v>8728</v>
      </c>
      <c r="J2441" s="2" t="s">
        <v>8729</v>
      </c>
      <c r="K2441" s="5">
        <v>1.0</v>
      </c>
      <c r="L2441" s="2" t="s">
        <v>248</v>
      </c>
      <c r="M2441" s="6" t="b">
        <v>1</v>
      </c>
      <c r="N2441" s="2" t="s">
        <v>3258</v>
      </c>
      <c r="O2441" s="2" t="s">
        <v>250</v>
      </c>
      <c r="P2441" s="2" t="s">
        <v>49</v>
      </c>
      <c r="Q2441" s="2" t="s">
        <v>251</v>
      </c>
      <c r="R2441" s="2" t="s">
        <v>252</v>
      </c>
      <c r="S2441" s="5">
        <v>8.86539074E8</v>
      </c>
      <c r="T2441" s="2" t="s">
        <v>3259</v>
      </c>
      <c r="U2441" s="2" t="s">
        <v>253</v>
      </c>
      <c r="V2441" s="2" t="s">
        <v>254</v>
      </c>
      <c r="W2441" s="2" t="s">
        <v>8703</v>
      </c>
      <c r="X2441" s="2" t="s">
        <v>3261</v>
      </c>
      <c r="Y2441" s="2" t="s">
        <v>3262</v>
      </c>
    </row>
    <row r="2442">
      <c r="A2442" s="1" t="b">
        <v>0</v>
      </c>
      <c r="B2442" s="1"/>
      <c r="C2442" s="1" t="s">
        <v>243</v>
      </c>
      <c r="D2442" s="1"/>
      <c r="E2442" s="1" t="s">
        <v>244</v>
      </c>
      <c r="F2442" s="1"/>
      <c r="G2442" s="2" t="s">
        <v>245</v>
      </c>
      <c r="H2442" s="5">
        <v>1.0</v>
      </c>
      <c r="I2442" s="4" t="s">
        <v>8730</v>
      </c>
      <c r="J2442" s="2" t="s">
        <v>8731</v>
      </c>
      <c r="K2442" s="5">
        <v>1.0</v>
      </c>
      <c r="L2442" s="2" t="s">
        <v>248</v>
      </c>
      <c r="M2442" s="6" t="b">
        <v>1</v>
      </c>
      <c r="N2442" s="2" t="s">
        <v>3258</v>
      </c>
      <c r="O2442" s="2" t="s">
        <v>250</v>
      </c>
      <c r="P2442" s="2" t="s">
        <v>49</v>
      </c>
      <c r="Q2442" s="2" t="s">
        <v>251</v>
      </c>
      <c r="R2442" s="2" t="s">
        <v>252</v>
      </c>
      <c r="S2442" s="5">
        <v>8.86544038E8</v>
      </c>
      <c r="T2442" s="2" t="s">
        <v>3259</v>
      </c>
      <c r="U2442" s="2" t="s">
        <v>253</v>
      </c>
      <c r="V2442" s="2" t="s">
        <v>254</v>
      </c>
      <c r="W2442" s="2" t="s">
        <v>8703</v>
      </c>
      <c r="X2442" s="2" t="s">
        <v>3261</v>
      </c>
      <c r="Y2442" s="2" t="s">
        <v>3262</v>
      </c>
    </row>
    <row r="2443">
      <c r="A2443" s="1" t="b">
        <v>0</v>
      </c>
      <c r="B2443" s="1"/>
      <c r="C2443" s="1" t="s">
        <v>243</v>
      </c>
      <c r="D2443" s="1"/>
      <c r="E2443" s="1" t="s">
        <v>244</v>
      </c>
      <c r="F2443" s="1"/>
      <c r="G2443" s="2" t="s">
        <v>245</v>
      </c>
      <c r="H2443" s="5">
        <v>1.0</v>
      </c>
      <c r="I2443" s="4" t="s">
        <v>8732</v>
      </c>
      <c r="J2443" s="2" t="s">
        <v>8733</v>
      </c>
      <c r="K2443" s="5">
        <v>1.0</v>
      </c>
      <c r="L2443" s="2" t="s">
        <v>248</v>
      </c>
      <c r="M2443" s="6" t="b">
        <v>1</v>
      </c>
      <c r="N2443" s="2" t="s">
        <v>3258</v>
      </c>
      <c r="O2443" s="2" t="s">
        <v>250</v>
      </c>
      <c r="P2443" s="2" t="s">
        <v>49</v>
      </c>
      <c r="Q2443" s="2" t="s">
        <v>251</v>
      </c>
      <c r="R2443" s="2" t="s">
        <v>252</v>
      </c>
      <c r="S2443" s="5">
        <v>8.86547084E8</v>
      </c>
      <c r="T2443" s="2" t="s">
        <v>3259</v>
      </c>
      <c r="U2443" s="2" t="s">
        <v>253</v>
      </c>
      <c r="V2443" s="2" t="s">
        <v>254</v>
      </c>
      <c r="W2443" s="2" t="s">
        <v>8703</v>
      </c>
      <c r="X2443" s="2" t="s">
        <v>3261</v>
      </c>
      <c r="Y2443" s="2" t="s">
        <v>3262</v>
      </c>
    </row>
    <row r="2444">
      <c r="A2444" s="1" t="b">
        <v>0</v>
      </c>
      <c r="B2444" s="1"/>
      <c r="C2444" s="1" t="s">
        <v>243</v>
      </c>
      <c r="D2444" s="1"/>
      <c r="E2444" s="1" t="s">
        <v>244</v>
      </c>
      <c r="F2444" s="1"/>
      <c r="G2444" s="2" t="s">
        <v>245</v>
      </c>
      <c r="H2444" s="5">
        <v>1.0</v>
      </c>
      <c r="I2444" s="4" t="s">
        <v>8734</v>
      </c>
      <c r="J2444" s="2" t="s">
        <v>8735</v>
      </c>
      <c r="K2444" s="5">
        <v>1.0</v>
      </c>
      <c r="L2444" s="2" t="s">
        <v>248</v>
      </c>
      <c r="M2444" s="6" t="b">
        <v>1</v>
      </c>
      <c r="N2444" s="2" t="s">
        <v>3258</v>
      </c>
      <c r="O2444" s="2" t="s">
        <v>250</v>
      </c>
      <c r="P2444" s="2" t="s">
        <v>49</v>
      </c>
      <c r="Q2444" s="2" t="s">
        <v>251</v>
      </c>
      <c r="R2444" s="2" t="s">
        <v>252</v>
      </c>
      <c r="S2444" s="5">
        <v>9.02436175E8</v>
      </c>
      <c r="T2444" s="2" t="s">
        <v>3259</v>
      </c>
      <c r="U2444" s="2" t="s">
        <v>253</v>
      </c>
      <c r="V2444" s="2" t="s">
        <v>254</v>
      </c>
      <c r="W2444" s="2" t="s">
        <v>8703</v>
      </c>
      <c r="X2444" s="2" t="s">
        <v>3261</v>
      </c>
      <c r="Y2444" s="2" t="s">
        <v>3262</v>
      </c>
    </row>
    <row r="2445">
      <c r="A2445" s="1" t="b">
        <v>0</v>
      </c>
      <c r="B2445" s="1"/>
      <c r="C2445" s="1" t="s">
        <v>243</v>
      </c>
      <c r="D2445" s="1"/>
      <c r="E2445" s="1" t="s">
        <v>244</v>
      </c>
      <c r="F2445" s="1"/>
      <c r="G2445" s="2" t="s">
        <v>245</v>
      </c>
      <c r="H2445" s="5">
        <v>1.0</v>
      </c>
      <c r="I2445" s="4" t="s">
        <v>8736</v>
      </c>
      <c r="J2445" s="2" t="s">
        <v>8737</v>
      </c>
      <c r="K2445" s="5">
        <v>1.0</v>
      </c>
      <c r="L2445" s="2" t="s">
        <v>248</v>
      </c>
      <c r="M2445" s="6" t="b">
        <v>1</v>
      </c>
      <c r="N2445" s="2" t="s">
        <v>3258</v>
      </c>
      <c r="O2445" s="2" t="s">
        <v>250</v>
      </c>
      <c r="P2445" s="2" t="s">
        <v>49</v>
      </c>
      <c r="Q2445" s="2" t="s">
        <v>251</v>
      </c>
      <c r="R2445" s="2" t="s">
        <v>252</v>
      </c>
      <c r="S2445" s="5">
        <v>9.02446347E8</v>
      </c>
      <c r="T2445" s="2" t="s">
        <v>3259</v>
      </c>
      <c r="U2445" s="2" t="s">
        <v>253</v>
      </c>
      <c r="V2445" s="2" t="s">
        <v>254</v>
      </c>
      <c r="W2445" s="2" t="s">
        <v>8703</v>
      </c>
      <c r="X2445" s="2" t="s">
        <v>3261</v>
      </c>
      <c r="Y2445" s="2" t="s">
        <v>3262</v>
      </c>
    </row>
    <row r="2446">
      <c r="A2446" s="1" t="b">
        <v>0</v>
      </c>
      <c r="B2446" s="1"/>
      <c r="C2446" s="1" t="s">
        <v>243</v>
      </c>
      <c r="D2446" s="1"/>
      <c r="E2446" s="1" t="s">
        <v>244</v>
      </c>
      <c r="F2446" s="1"/>
      <c r="G2446" s="2" t="s">
        <v>245</v>
      </c>
      <c r="H2446" s="5">
        <v>1.0</v>
      </c>
      <c r="I2446" s="4" t="s">
        <v>8738</v>
      </c>
      <c r="J2446" s="2" t="s">
        <v>8739</v>
      </c>
      <c r="K2446" s="5">
        <v>1.0</v>
      </c>
      <c r="L2446" s="2" t="s">
        <v>248</v>
      </c>
      <c r="M2446" s="6" t="b">
        <v>1</v>
      </c>
      <c r="N2446" s="2" t="s">
        <v>3258</v>
      </c>
      <c r="O2446" s="2" t="s">
        <v>250</v>
      </c>
      <c r="P2446" s="2" t="s">
        <v>49</v>
      </c>
      <c r="Q2446" s="2" t="s">
        <v>251</v>
      </c>
      <c r="R2446" s="2" t="s">
        <v>252</v>
      </c>
      <c r="S2446" s="5">
        <v>9.02475622E8</v>
      </c>
      <c r="T2446" s="2" t="s">
        <v>3259</v>
      </c>
      <c r="U2446" s="2" t="s">
        <v>253</v>
      </c>
      <c r="V2446" s="2" t="s">
        <v>254</v>
      </c>
      <c r="W2446" s="2" t="s">
        <v>8703</v>
      </c>
      <c r="X2446" s="2" t="s">
        <v>3261</v>
      </c>
      <c r="Y2446" s="2" t="s">
        <v>3262</v>
      </c>
    </row>
    <row r="2447">
      <c r="A2447" s="1" t="b">
        <v>0</v>
      </c>
      <c r="B2447" s="1"/>
      <c r="C2447" s="1" t="s">
        <v>243</v>
      </c>
      <c r="D2447" s="1"/>
      <c r="E2447" s="1" t="s">
        <v>244</v>
      </c>
      <c r="F2447" s="1"/>
      <c r="G2447" s="2" t="s">
        <v>245</v>
      </c>
      <c r="H2447" s="5">
        <v>1.0</v>
      </c>
      <c r="I2447" s="4" t="s">
        <v>8740</v>
      </c>
      <c r="J2447" s="2" t="s">
        <v>8741</v>
      </c>
      <c r="K2447" s="5">
        <v>1.0</v>
      </c>
      <c r="L2447" s="2" t="s">
        <v>248</v>
      </c>
      <c r="M2447" s="6" t="b">
        <v>1</v>
      </c>
      <c r="N2447" s="2" t="s">
        <v>3258</v>
      </c>
      <c r="O2447" s="2" t="s">
        <v>250</v>
      </c>
      <c r="P2447" s="2" t="s">
        <v>49</v>
      </c>
      <c r="Q2447" s="2" t="s">
        <v>251</v>
      </c>
      <c r="R2447" s="2" t="s">
        <v>252</v>
      </c>
      <c r="S2447" s="5">
        <v>9.02475774E8</v>
      </c>
      <c r="T2447" s="2" t="s">
        <v>3259</v>
      </c>
      <c r="U2447" s="2" t="s">
        <v>253</v>
      </c>
      <c r="V2447" s="2" t="s">
        <v>254</v>
      </c>
      <c r="W2447" s="2" t="s">
        <v>8703</v>
      </c>
      <c r="X2447" s="2" t="s">
        <v>3261</v>
      </c>
      <c r="Y2447" s="2" t="s">
        <v>3262</v>
      </c>
    </row>
    <row r="2448">
      <c r="A2448" s="1" t="b">
        <v>0</v>
      </c>
      <c r="B2448" s="1"/>
      <c r="C2448" s="1" t="s">
        <v>243</v>
      </c>
      <c r="D2448" s="1"/>
      <c r="E2448" s="1" t="s">
        <v>244</v>
      </c>
      <c r="F2448" s="1"/>
      <c r="G2448" s="2" t="s">
        <v>245</v>
      </c>
      <c r="H2448" s="5">
        <v>1.0</v>
      </c>
      <c r="I2448" s="4" t="s">
        <v>8742</v>
      </c>
      <c r="J2448" s="2" t="s">
        <v>8743</v>
      </c>
      <c r="K2448" s="5">
        <v>1.0</v>
      </c>
      <c r="L2448" s="2" t="s">
        <v>248</v>
      </c>
      <c r="M2448" s="6" t="b">
        <v>1</v>
      </c>
      <c r="N2448" s="2" t="s">
        <v>3258</v>
      </c>
      <c r="O2448" s="2" t="s">
        <v>250</v>
      </c>
      <c r="P2448" s="2" t="s">
        <v>49</v>
      </c>
      <c r="Q2448" s="2" t="s">
        <v>251</v>
      </c>
      <c r="R2448" s="2" t="s">
        <v>252</v>
      </c>
      <c r="S2448" s="5">
        <v>9.02487067E8</v>
      </c>
      <c r="T2448" s="2" t="s">
        <v>3259</v>
      </c>
      <c r="U2448" s="2" t="s">
        <v>253</v>
      </c>
      <c r="V2448" s="2" t="s">
        <v>254</v>
      </c>
      <c r="W2448" s="2" t="s">
        <v>8703</v>
      </c>
      <c r="X2448" s="2" t="s">
        <v>3261</v>
      </c>
      <c r="Y2448" s="2" t="s">
        <v>3262</v>
      </c>
    </row>
    <row r="2449">
      <c r="A2449" s="1" t="b">
        <v>0</v>
      </c>
      <c r="B2449" s="1"/>
      <c r="C2449" s="1" t="s">
        <v>243</v>
      </c>
      <c r="D2449" s="1"/>
      <c r="E2449" s="1" t="s">
        <v>244</v>
      </c>
      <c r="F2449" s="1"/>
      <c r="G2449" s="2" t="s">
        <v>245</v>
      </c>
      <c r="H2449" s="5">
        <v>1.0</v>
      </c>
      <c r="I2449" s="4" t="s">
        <v>8744</v>
      </c>
      <c r="J2449" s="2" t="s">
        <v>8745</v>
      </c>
      <c r="K2449" s="5">
        <v>1.0</v>
      </c>
      <c r="L2449" s="2" t="s">
        <v>248</v>
      </c>
      <c r="M2449" s="6" t="b">
        <v>1</v>
      </c>
      <c r="N2449" s="2" t="s">
        <v>3258</v>
      </c>
      <c r="O2449" s="2" t="s">
        <v>250</v>
      </c>
      <c r="P2449" s="2" t="s">
        <v>49</v>
      </c>
      <c r="Q2449" s="2" t="s">
        <v>251</v>
      </c>
      <c r="R2449" s="2" t="s">
        <v>252</v>
      </c>
      <c r="S2449" s="5">
        <v>9.02498859E8</v>
      </c>
      <c r="T2449" s="2" t="s">
        <v>3259</v>
      </c>
      <c r="U2449" s="2" t="s">
        <v>253</v>
      </c>
      <c r="V2449" s="2" t="s">
        <v>254</v>
      </c>
      <c r="W2449" s="2" t="s">
        <v>8703</v>
      </c>
      <c r="X2449" s="2" t="s">
        <v>3261</v>
      </c>
      <c r="Y2449" s="2" t="s">
        <v>3262</v>
      </c>
    </row>
    <row r="2450">
      <c r="A2450" s="1" t="b">
        <v>0</v>
      </c>
      <c r="B2450" s="1"/>
      <c r="C2450" s="1" t="s">
        <v>243</v>
      </c>
      <c r="D2450" s="1"/>
      <c r="E2450" s="1" t="s">
        <v>244</v>
      </c>
      <c r="F2450" s="1"/>
      <c r="G2450" s="2" t="s">
        <v>245</v>
      </c>
      <c r="H2450" s="5">
        <v>1.0</v>
      </c>
      <c r="I2450" s="4" t="s">
        <v>8746</v>
      </c>
      <c r="J2450" s="2" t="s">
        <v>8747</v>
      </c>
      <c r="K2450" s="5">
        <v>1.0</v>
      </c>
      <c r="L2450" s="2" t="s">
        <v>248</v>
      </c>
      <c r="M2450" s="6" t="b">
        <v>1</v>
      </c>
      <c r="N2450" s="2" t="s">
        <v>3258</v>
      </c>
      <c r="O2450" s="2" t="s">
        <v>250</v>
      </c>
      <c r="P2450" s="2" t="s">
        <v>49</v>
      </c>
      <c r="Q2450" s="2" t="s">
        <v>251</v>
      </c>
      <c r="R2450" s="2" t="s">
        <v>252</v>
      </c>
      <c r="S2450" s="5">
        <v>9.02511379E8</v>
      </c>
      <c r="T2450" s="2" t="s">
        <v>3259</v>
      </c>
      <c r="U2450" s="2" t="s">
        <v>253</v>
      </c>
      <c r="V2450" s="2" t="s">
        <v>254</v>
      </c>
      <c r="W2450" s="2" t="s">
        <v>8703</v>
      </c>
      <c r="X2450" s="2" t="s">
        <v>3261</v>
      </c>
      <c r="Y2450" s="2" t="s">
        <v>3262</v>
      </c>
    </row>
    <row r="2451">
      <c r="A2451" s="1" t="b">
        <v>0</v>
      </c>
      <c r="B2451" s="1"/>
      <c r="C2451" s="1" t="s">
        <v>243</v>
      </c>
      <c r="D2451" s="1"/>
      <c r="E2451" s="1" t="s">
        <v>244</v>
      </c>
      <c r="F2451" s="1"/>
      <c r="G2451" s="2" t="s">
        <v>245</v>
      </c>
      <c r="H2451" s="5">
        <v>1.0</v>
      </c>
      <c r="I2451" s="4" t="s">
        <v>8748</v>
      </c>
      <c r="J2451" s="2" t="s">
        <v>8749</v>
      </c>
      <c r="K2451" s="5">
        <v>1.0</v>
      </c>
      <c r="L2451" s="2" t="s">
        <v>248</v>
      </c>
      <c r="M2451" s="6" t="b">
        <v>1</v>
      </c>
      <c r="N2451" s="2" t="s">
        <v>3258</v>
      </c>
      <c r="O2451" s="2" t="s">
        <v>250</v>
      </c>
      <c r="P2451" s="2" t="s">
        <v>49</v>
      </c>
      <c r="Q2451" s="2" t="s">
        <v>251</v>
      </c>
      <c r="R2451" s="2" t="s">
        <v>252</v>
      </c>
      <c r="S2451" s="5">
        <v>9.02531223E8</v>
      </c>
      <c r="T2451" s="2" t="s">
        <v>3259</v>
      </c>
      <c r="U2451" s="2" t="s">
        <v>253</v>
      </c>
      <c r="V2451" s="2" t="s">
        <v>254</v>
      </c>
      <c r="W2451" s="2" t="s">
        <v>8703</v>
      </c>
      <c r="X2451" s="2" t="s">
        <v>3261</v>
      </c>
      <c r="Y2451" s="2" t="s">
        <v>3262</v>
      </c>
    </row>
    <row r="2452">
      <c r="A2452" s="1" t="b">
        <v>0</v>
      </c>
      <c r="B2452" s="1"/>
      <c r="C2452" s="1" t="s">
        <v>243</v>
      </c>
      <c r="D2452" s="1"/>
      <c r="E2452" s="1" t="s">
        <v>244</v>
      </c>
      <c r="F2452" s="1"/>
      <c r="G2452" s="2" t="s">
        <v>245</v>
      </c>
      <c r="H2452" s="5">
        <v>1.0</v>
      </c>
      <c r="I2452" s="4" t="s">
        <v>8750</v>
      </c>
      <c r="J2452" s="2" t="s">
        <v>8751</v>
      </c>
      <c r="K2452" s="5">
        <v>1.0</v>
      </c>
      <c r="L2452" s="2" t="s">
        <v>248</v>
      </c>
      <c r="M2452" s="6" t="b">
        <v>1</v>
      </c>
      <c r="N2452" s="2" t="s">
        <v>3258</v>
      </c>
      <c r="O2452" s="2" t="s">
        <v>250</v>
      </c>
      <c r="P2452" s="2" t="s">
        <v>49</v>
      </c>
      <c r="Q2452" s="2" t="s">
        <v>251</v>
      </c>
      <c r="R2452" s="2" t="s">
        <v>252</v>
      </c>
      <c r="S2452" s="5">
        <v>9.02534917E8</v>
      </c>
      <c r="T2452" s="2" t="s">
        <v>3259</v>
      </c>
      <c r="U2452" s="2" t="s">
        <v>253</v>
      </c>
      <c r="V2452" s="2" t="s">
        <v>254</v>
      </c>
      <c r="W2452" s="2" t="s">
        <v>8703</v>
      </c>
      <c r="X2452" s="2" t="s">
        <v>3261</v>
      </c>
      <c r="Y2452" s="2" t="s">
        <v>3262</v>
      </c>
    </row>
    <row r="2453">
      <c r="A2453" s="1" t="b">
        <v>0</v>
      </c>
      <c r="B2453" s="1"/>
      <c r="C2453" s="1" t="s">
        <v>243</v>
      </c>
      <c r="D2453" s="1"/>
      <c r="E2453" s="1" t="s">
        <v>244</v>
      </c>
      <c r="F2453" s="1"/>
      <c r="G2453" s="2" t="s">
        <v>245</v>
      </c>
      <c r="H2453" s="5">
        <v>1.0</v>
      </c>
      <c r="I2453" s="4" t="s">
        <v>8752</v>
      </c>
      <c r="J2453" s="2" t="s">
        <v>8753</v>
      </c>
      <c r="K2453" s="5">
        <v>1.0</v>
      </c>
      <c r="L2453" s="2" t="s">
        <v>248</v>
      </c>
      <c r="M2453" s="6" t="b">
        <v>1</v>
      </c>
      <c r="N2453" s="2" t="s">
        <v>3258</v>
      </c>
      <c r="O2453" s="2" t="s">
        <v>250</v>
      </c>
      <c r="P2453" s="2" t="s">
        <v>49</v>
      </c>
      <c r="Q2453" s="2" t="s">
        <v>251</v>
      </c>
      <c r="R2453" s="2" t="s">
        <v>252</v>
      </c>
      <c r="S2453" s="5">
        <v>9.41707648E8</v>
      </c>
      <c r="T2453" s="2" t="s">
        <v>3259</v>
      </c>
      <c r="U2453" s="2" t="s">
        <v>253</v>
      </c>
      <c r="V2453" s="2" t="s">
        <v>254</v>
      </c>
      <c r="W2453" s="2" t="s">
        <v>8703</v>
      </c>
      <c r="X2453" s="2" t="s">
        <v>3261</v>
      </c>
      <c r="Y2453" s="2" t="s">
        <v>3262</v>
      </c>
    </row>
    <row r="2454">
      <c r="A2454" s="1" t="b">
        <v>0</v>
      </c>
      <c r="B2454" s="1"/>
      <c r="C2454" s="1" t="s">
        <v>243</v>
      </c>
      <c r="D2454" s="1"/>
      <c r="E2454" s="1" t="s">
        <v>244</v>
      </c>
      <c r="F2454" s="1"/>
      <c r="G2454" s="2" t="s">
        <v>245</v>
      </c>
      <c r="H2454" s="5">
        <v>1.0</v>
      </c>
      <c r="I2454" s="4" t="s">
        <v>8754</v>
      </c>
      <c r="J2454" s="2" t="s">
        <v>8755</v>
      </c>
      <c r="K2454" s="5">
        <v>1.0</v>
      </c>
      <c r="L2454" s="2" t="s">
        <v>248</v>
      </c>
      <c r="M2454" s="6" t="b">
        <v>1</v>
      </c>
      <c r="N2454" s="2" t="s">
        <v>3258</v>
      </c>
      <c r="O2454" s="2" t="s">
        <v>250</v>
      </c>
      <c r="P2454" s="2" t="s">
        <v>49</v>
      </c>
      <c r="Q2454" s="2" t="s">
        <v>251</v>
      </c>
      <c r="R2454" s="2" t="s">
        <v>252</v>
      </c>
      <c r="S2454" s="5">
        <v>9.41862585E8</v>
      </c>
      <c r="T2454" s="2" t="s">
        <v>3259</v>
      </c>
      <c r="U2454" s="2" t="s">
        <v>253</v>
      </c>
      <c r="V2454" s="2" t="s">
        <v>254</v>
      </c>
      <c r="W2454" s="2" t="s">
        <v>8703</v>
      </c>
      <c r="X2454" s="2" t="s">
        <v>3261</v>
      </c>
      <c r="Y2454" s="2" t="s">
        <v>3262</v>
      </c>
    </row>
    <row r="2455">
      <c r="A2455" s="1" t="b">
        <v>0</v>
      </c>
      <c r="B2455" s="1"/>
      <c r="C2455" s="1" t="s">
        <v>243</v>
      </c>
      <c r="D2455" s="1"/>
      <c r="E2455" s="1" t="s">
        <v>244</v>
      </c>
      <c r="F2455" s="1"/>
      <c r="G2455" s="2" t="s">
        <v>245</v>
      </c>
      <c r="H2455" s="5">
        <v>1.0</v>
      </c>
      <c r="I2455" s="4" t="s">
        <v>8756</v>
      </c>
      <c r="J2455" s="2" t="s">
        <v>8757</v>
      </c>
      <c r="K2455" s="5">
        <v>1.0</v>
      </c>
      <c r="L2455" s="2" t="s">
        <v>248</v>
      </c>
      <c r="M2455" s="6" t="b">
        <v>1</v>
      </c>
      <c r="N2455" s="2" t="s">
        <v>3258</v>
      </c>
      <c r="O2455" s="2" t="s">
        <v>250</v>
      </c>
      <c r="P2455" s="2" t="s">
        <v>49</v>
      </c>
      <c r="Q2455" s="2" t="s">
        <v>251</v>
      </c>
      <c r="R2455" s="2" t="s">
        <v>252</v>
      </c>
      <c r="S2455" s="5">
        <v>9.41919377E8</v>
      </c>
      <c r="T2455" s="2" t="s">
        <v>3259</v>
      </c>
      <c r="U2455" s="2" t="s">
        <v>253</v>
      </c>
      <c r="V2455" s="2" t="s">
        <v>254</v>
      </c>
      <c r="W2455" s="2" t="s">
        <v>8703</v>
      </c>
      <c r="X2455" s="2" t="s">
        <v>3261</v>
      </c>
      <c r="Y2455" s="2" t="s">
        <v>3262</v>
      </c>
    </row>
    <row r="2456">
      <c r="A2456" s="1" t="b">
        <v>0</v>
      </c>
      <c r="B2456" s="1"/>
      <c r="C2456" s="1" t="s">
        <v>243</v>
      </c>
      <c r="D2456" s="1"/>
      <c r="E2456" s="1" t="s">
        <v>244</v>
      </c>
      <c r="F2456" s="1"/>
      <c r="G2456" s="2" t="s">
        <v>245</v>
      </c>
      <c r="H2456" s="5">
        <v>2.0</v>
      </c>
      <c r="I2456" s="4" t="s">
        <v>8758</v>
      </c>
      <c r="J2456" s="2" t="s">
        <v>8759</v>
      </c>
      <c r="K2456" s="5">
        <v>1.0</v>
      </c>
      <c r="L2456" s="2" t="s">
        <v>248</v>
      </c>
      <c r="M2456" s="6" t="b">
        <v>1</v>
      </c>
      <c r="N2456" s="2" t="s">
        <v>3920</v>
      </c>
      <c r="O2456" s="2" t="s">
        <v>250</v>
      </c>
      <c r="P2456" s="2" t="s">
        <v>49</v>
      </c>
      <c r="Q2456" s="2" t="s">
        <v>251</v>
      </c>
      <c r="R2456" s="2" t="s">
        <v>252</v>
      </c>
      <c r="S2456" s="5">
        <v>7.58286002E8</v>
      </c>
      <c r="T2456" s="2" t="s">
        <v>3259</v>
      </c>
      <c r="U2456" s="2" t="s">
        <v>253</v>
      </c>
      <c r="V2456" s="2" t="s">
        <v>254</v>
      </c>
      <c r="W2456" s="2" t="s">
        <v>8703</v>
      </c>
      <c r="X2456" s="2" t="s">
        <v>3921</v>
      </c>
      <c r="Y2456" s="2" t="s">
        <v>3922</v>
      </c>
    </row>
    <row r="2457">
      <c r="A2457" s="1" t="b">
        <v>0</v>
      </c>
      <c r="B2457" s="1"/>
      <c r="C2457" s="1" t="s">
        <v>243</v>
      </c>
      <c r="D2457" s="1"/>
      <c r="E2457" s="1" t="s">
        <v>244</v>
      </c>
      <c r="F2457" s="1"/>
      <c r="G2457" s="2" t="s">
        <v>245</v>
      </c>
      <c r="H2457" s="5">
        <v>2.0</v>
      </c>
      <c r="I2457" s="4" t="s">
        <v>8760</v>
      </c>
      <c r="J2457" s="2" t="s">
        <v>8761</v>
      </c>
      <c r="K2457" s="5">
        <v>1.0</v>
      </c>
      <c r="L2457" s="2" t="s">
        <v>248</v>
      </c>
      <c r="M2457" s="6" t="b">
        <v>1</v>
      </c>
      <c r="N2457" s="2" t="s">
        <v>3920</v>
      </c>
      <c r="O2457" s="2" t="s">
        <v>250</v>
      </c>
      <c r="P2457" s="2" t="s">
        <v>49</v>
      </c>
      <c r="Q2457" s="2" t="s">
        <v>251</v>
      </c>
      <c r="R2457" s="2" t="s">
        <v>252</v>
      </c>
      <c r="S2457" s="5">
        <v>7.58996755E8</v>
      </c>
      <c r="T2457" s="2" t="s">
        <v>3259</v>
      </c>
      <c r="U2457" s="2" t="s">
        <v>253</v>
      </c>
      <c r="V2457" s="2" t="s">
        <v>254</v>
      </c>
      <c r="W2457" s="2" t="s">
        <v>8703</v>
      </c>
      <c r="X2457" s="2" t="s">
        <v>3921</v>
      </c>
      <c r="Y2457" s="2" t="s">
        <v>3922</v>
      </c>
    </row>
    <row r="2458">
      <c r="A2458" s="1" t="b">
        <v>0</v>
      </c>
      <c r="B2458" s="1"/>
      <c r="C2458" s="1" t="s">
        <v>243</v>
      </c>
      <c r="D2458" s="1"/>
      <c r="E2458" s="1" t="s">
        <v>244</v>
      </c>
      <c r="F2458" s="1"/>
      <c r="G2458" s="2" t="s">
        <v>245</v>
      </c>
      <c r="H2458" s="5">
        <v>2.0</v>
      </c>
      <c r="I2458" s="4" t="s">
        <v>8762</v>
      </c>
      <c r="J2458" s="2" t="s">
        <v>8763</v>
      </c>
      <c r="K2458" s="5">
        <v>1.0</v>
      </c>
      <c r="L2458" s="2" t="s">
        <v>248</v>
      </c>
      <c r="M2458" s="6" t="b">
        <v>1</v>
      </c>
      <c r="N2458" s="2" t="s">
        <v>3920</v>
      </c>
      <c r="O2458" s="2" t="s">
        <v>250</v>
      </c>
      <c r="P2458" s="2" t="s">
        <v>49</v>
      </c>
      <c r="Q2458" s="2" t="s">
        <v>251</v>
      </c>
      <c r="R2458" s="2" t="s">
        <v>252</v>
      </c>
      <c r="S2458" s="5">
        <v>7.5900653E8</v>
      </c>
      <c r="T2458" s="2" t="s">
        <v>3259</v>
      </c>
      <c r="U2458" s="2" t="s">
        <v>253</v>
      </c>
      <c r="V2458" s="2" t="s">
        <v>254</v>
      </c>
      <c r="W2458" s="2" t="s">
        <v>8703</v>
      </c>
      <c r="X2458" s="2" t="s">
        <v>3921</v>
      </c>
      <c r="Y2458" s="2" t="s">
        <v>3922</v>
      </c>
    </row>
    <row r="2459">
      <c r="A2459" s="1" t="b">
        <v>0</v>
      </c>
      <c r="B2459" s="1"/>
      <c r="C2459" s="1" t="s">
        <v>243</v>
      </c>
      <c r="D2459" s="1"/>
      <c r="E2459" s="1" t="s">
        <v>244</v>
      </c>
      <c r="F2459" s="1"/>
      <c r="G2459" s="2" t="s">
        <v>245</v>
      </c>
      <c r="H2459" s="5">
        <v>2.0</v>
      </c>
      <c r="I2459" s="4" t="s">
        <v>8764</v>
      </c>
      <c r="J2459" s="2" t="s">
        <v>8765</v>
      </c>
      <c r="K2459" s="5">
        <v>1.0</v>
      </c>
      <c r="L2459" s="2" t="s">
        <v>248</v>
      </c>
      <c r="M2459" s="6" t="b">
        <v>1</v>
      </c>
      <c r="N2459" s="2" t="s">
        <v>3265</v>
      </c>
      <c r="O2459" s="2" t="s">
        <v>250</v>
      </c>
      <c r="P2459" s="2" t="s">
        <v>49</v>
      </c>
      <c r="Q2459" s="2" t="s">
        <v>251</v>
      </c>
      <c r="R2459" s="2" t="s">
        <v>252</v>
      </c>
      <c r="S2459" s="5">
        <v>1.009830462E9</v>
      </c>
      <c r="T2459" s="2" t="s">
        <v>3259</v>
      </c>
      <c r="U2459" s="2" t="s">
        <v>253</v>
      </c>
      <c r="V2459" s="2" t="s">
        <v>254</v>
      </c>
      <c r="W2459" s="2" t="s">
        <v>8703</v>
      </c>
      <c r="X2459" s="2" t="s">
        <v>3266</v>
      </c>
      <c r="Y2459" s="2" t="s">
        <v>3267</v>
      </c>
    </row>
    <row r="2460">
      <c r="A2460" s="1" t="b">
        <v>0</v>
      </c>
      <c r="B2460" s="1"/>
      <c r="C2460" s="1" t="s">
        <v>243</v>
      </c>
      <c r="D2460" s="1"/>
      <c r="E2460" s="1" t="s">
        <v>244</v>
      </c>
      <c r="F2460" s="1"/>
      <c r="G2460" s="2" t="s">
        <v>245</v>
      </c>
      <c r="H2460" s="5">
        <v>2.0</v>
      </c>
      <c r="I2460" s="4" t="s">
        <v>8766</v>
      </c>
      <c r="J2460" s="2" t="s">
        <v>8767</v>
      </c>
      <c r="K2460" s="5">
        <v>1.0</v>
      </c>
      <c r="L2460" s="2" t="s">
        <v>248</v>
      </c>
      <c r="M2460" s="6" t="b">
        <v>1</v>
      </c>
      <c r="N2460" s="2" t="s">
        <v>3265</v>
      </c>
      <c r="O2460" s="2" t="s">
        <v>250</v>
      </c>
      <c r="P2460" s="2" t="s">
        <v>49</v>
      </c>
      <c r="Q2460" s="2" t="s">
        <v>251</v>
      </c>
      <c r="R2460" s="2" t="s">
        <v>252</v>
      </c>
      <c r="S2460" s="5">
        <v>1.009830894E9</v>
      </c>
      <c r="T2460" s="2" t="s">
        <v>3259</v>
      </c>
      <c r="U2460" s="2" t="s">
        <v>253</v>
      </c>
      <c r="V2460" s="2" t="s">
        <v>254</v>
      </c>
      <c r="W2460" s="2" t="s">
        <v>8703</v>
      </c>
      <c r="X2460" s="2" t="s">
        <v>3266</v>
      </c>
      <c r="Y2460" s="2" t="s">
        <v>3267</v>
      </c>
    </row>
    <row r="2461">
      <c r="A2461" s="1" t="b">
        <v>0</v>
      </c>
      <c r="B2461" s="1"/>
      <c r="C2461" s="1" t="s">
        <v>243</v>
      </c>
      <c r="D2461" s="1"/>
      <c r="E2461" s="1" t="s">
        <v>244</v>
      </c>
      <c r="F2461" s="1"/>
      <c r="G2461" s="2" t="s">
        <v>245</v>
      </c>
      <c r="H2461" s="5">
        <v>2.0</v>
      </c>
      <c r="I2461" s="4" t="s">
        <v>8768</v>
      </c>
      <c r="J2461" s="2" t="s">
        <v>8769</v>
      </c>
      <c r="K2461" s="5">
        <v>1.0</v>
      </c>
      <c r="L2461" s="2" t="s">
        <v>248</v>
      </c>
      <c r="M2461" s="6" t="b">
        <v>1</v>
      </c>
      <c r="N2461" s="2" t="s">
        <v>3265</v>
      </c>
      <c r="O2461" s="2" t="s">
        <v>250</v>
      </c>
      <c r="P2461" s="2" t="s">
        <v>49</v>
      </c>
      <c r="Q2461" s="2" t="s">
        <v>251</v>
      </c>
      <c r="R2461" s="2" t="s">
        <v>252</v>
      </c>
      <c r="S2461" s="5">
        <v>1.030888833E9</v>
      </c>
      <c r="T2461" s="2" t="s">
        <v>3259</v>
      </c>
      <c r="U2461" s="2" t="s">
        <v>253</v>
      </c>
      <c r="V2461" s="2" t="s">
        <v>254</v>
      </c>
      <c r="W2461" s="2" t="s">
        <v>8703</v>
      </c>
      <c r="X2461" s="2" t="s">
        <v>3266</v>
      </c>
      <c r="Y2461" s="2" t="s">
        <v>3267</v>
      </c>
    </row>
    <row r="2462">
      <c r="A2462" s="1" t="b">
        <v>0</v>
      </c>
      <c r="B2462" s="1"/>
      <c r="C2462" s="1" t="s">
        <v>243</v>
      </c>
      <c r="D2462" s="1"/>
      <c r="E2462" s="1" t="s">
        <v>244</v>
      </c>
      <c r="F2462" s="1"/>
      <c r="G2462" s="2" t="s">
        <v>245</v>
      </c>
      <c r="H2462" s="5">
        <v>2.0</v>
      </c>
      <c r="I2462" s="4" t="s">
        <v>8770</v>
      </c>
      <c r="J2462" s="2" t="s">
        <v>8771</v>
      </c>
      <c r="K2462" s="5">
        <v>1.0</v>
      </c>
      <c r="L2462" s="2" t="s">
        <v>248</v>
      </c>
      <c r="M2462" s="6" t="b">
        <v>1</v>
      </c>
      <c r="N2462" s="2" t="s">
        <v>3265</v>
      </c>
      <c r="O2462" s="2" t="s">
        <v>250</v>
      </c>
      <c r="P2462" s="2" t="s">
        <v>49</v>
      </c>
      <c r="Q2462" s="2" t="s">
        <v>251</v>
      </c>
      <c r="R2462" s="2" t="s">
        <v>252</v>
      </c>
      <c r="S2462" s="5">
        <v>1.053918256E9</v>
      </c>
      <c r="T2462" s="2" t="s">
        <v>3259</v>
      </c>
      <c r="U2462" s="2" t="s">
        <v>253</v>
      </c>
      <c r="V2462" s="2" t="s">
        <v>254</v>
      </c>
      <c r="W2462" s="2" t="s">
        <v>8703</v>
      </c>
      <c r="X2462" s="2" t="s">
        <v>3266</v>
      </c>
      <c r="Y2462" s="2" t="s">
        <v>3267</v>
      </c>
    </row>
    <row r="2463">
      <c r="A2463" s="1" t="b">
        <v>0</v>
      </c>
      <c r="B2463" s="1"/>
      <c r="C2463" s="1" t="s">
        <v>243</v>
      </c>
      <c r="D2463" s="1"/>
      <c r="E2463" s="1" t="s">
        <v>244</v>
      </c>
      <c r="F2463" s="1"/>
      <c r="G2463" s="2" t="s">
        <v>245</v>
      </c>
      <c r="H2463" s="5">
        <v>2.0</v>
      </c>
      <c r="I2463" s="4" t="s">
        <v>8772</v>
      </c>
      <c r="J2463" s="2" t="s">
        <v>8773</v>
      </c>
      <c r="K2463" s="5">
        <v>1.0</v>
      </c>
      <c r="L2463" s="2" t="s">
        <v>248</v>
      </c>
      <c r="M2463" s="6" t="b">
        <v>1</v>
      </c>
      <c r="N2463" s="2" t="s">
        <v>3265</v>
      </c>
      <c r="O2463" s="2" t="s">
        <v>250</v>
      </c>
      <c r="P2463" s="2" t="s">
        <v>49</v>
      </c>
      <c r="Q2463" s="2" t="s">
        <v>251</v>
      </c>
      <c r="R2463" s="2" t="s">
        <v>252</v>
      </c>
      <c r="S2463" s="5">
        <v>7.4295476E8</v>
      </c>
      <c r="T2463" s="2" t="s">
        <v>3259</v>
      </c>
      <c r="U2463" s="2" t="s">
        <v>253</v>
      </c>
      <c r="V2463" s="2" t="s">
        <v>254</v>
      </c>
      <c r="W2463" s="2" t="s">
        <v>8703</v>
      </c>
      <c r="X2463" s="2" t="s">
        <v>3266</v>
      </c>
      <c r="Y2463" s="2" t="s">
        <v>3267</v>
      </c>
    </row>
    <row r="2464">
      <c r="A2464" s="1" t="b">
        <v>0</v>
      </c>
      <c r="B2464" s="1"/>
      <c r="C2464" s="1" t="s">
        <v>243</v>
      </c>
      <c r="D2464" s="1"/>
      <c r="E2464" s="1" t="s">
        <v>244</v>
      </c>
      <c r="F2464" s="1"/>
      <c r="G2464" s="2" t="s">
        <v>245</v>
      </c>
      <c r="H2464" s="5">
        <v>2.0</v>
      </c>
      <c r="I2464" s="4" t="s">
        <v>8774</v>
      </c>
      <c r="J2464" s="2" t="s">
        <v>8775</v>
      </c>
      <c r="K2464" s="5">
        <v>1.0</v>
      </c>
      <c r="L2464" s="2" t="s">
        <v>248</v>
      </c>
      <c r="M2464" s="6" t="b">
        <v>1</v>
      </c>
      <c r="N2464" s="2" t="s">
        <v>3265</v>
      </c>
      <c r="O2464" s="2" t="s">
        <v>250</v>
      </c>
      <c r="P2464" s="2" t="s">
        <v>49</v>
      </c>
      <c r="Q2464" s="2" t="s">
        <v>251</v>
      </c>
      <c r="R2464" s="2" t="s">
        <v>252</v>
      </c>
      <c r="S2464" s="5">
        <v>7.42954806E8</v>
      </c>
      <c r="T2464" s="2" t="s">
        <v>3259</v>
      </c>
      <c r="U2464" s="2" t="s">
        <v>253</v>
      </c>
      <c r="V2464" s="2" t="s">
        <v>254</v>
      </c>
      <c r="W2464" s="2" t="s">
        <v>8703</v>
      </c>
      <c r="X2464" s="2" t="s">
        <v>3266</v>
      </c>
      <c r="Y2464" s="2" t="s">
        <v>3267</v>
      </c>
    </row>
    <row r="2465">
      <c r="A2465" s="1" t="b">
        <v>0</v>
      </c>
      <c r="B2465" s="1"/>
      <c r="C2465" s="1" t="s">
        <v>243</v>
      </c>
      <c r="D2465" s="1"/>
      <c r="E2465" s="1" t="s">
        <v>244</v>
      </c>
      <c r="F2465" s="1"/>
      <c r="G2465" s="2" t="s">
        <v>245</v>
      </c>
      <c r="H2465" s="5">
        <v>2.0</v>
      </c>
      <c r="I2465" s="4" t="s">
        <v>8776</v>
      </c>
      <c r="J2465" s="2" t="s">
        <v>8777</v>
      </c>
      <c r="K2465" s="5">
        <v>1.0</v>
      </c>
      <c r="L2465" s="2" t="s">
        <v>248</v>
      </c>
      <c r="M2465" s="6" t="b">
        <v>1</v>
      </c>
      <c r="N2465" s="2" t="s">
        <v>3265</v>
      </c>
      <c r="O2465" s="2" t="s">
        <v>250</v>
      </c>
      <c r="P2465" s="2" t="s">
        <v>49</v>
      </c>
      <c r="Q2465" s="2" t="s">
        <v>251</v>
      </c>
      <c r="R2465" s="2" t="s">
        <v>252</v>
      </c>
      <c r="S2465" s="5">
        <v>7.42955689E8</v>
      </c>
      <c r="T2465" s="2" t="s">
        <v>3259</v>
      </c>
      <c r="U2465" s="2" t="s">
        <v>253</v>
      </c>
      <c r="V2465" s="2" t="s">
        <v>254</v>
      </c>
      <c r="W2465" s="2" t="s">
        <v>8703</v>
      </c>
      <c r="X2465" s="2" t="s">
        <v>3266</v>
      </c>
      <c r="Y2465" s="2" t="s">
        <v>3267</v>
      </c>
    </row>
    <row r="2466">
      <c r="A2466" s="1" t="b">
        <v>0</v>
      </c>
      <c r="B2466" s="1"/>
      <c r="C2466" s="1" t="s">
        <v>243</v>
      </c>
      <c r="D2466" s="1"/>
      <c r="E2466" s="1" t="s">
        <v>244</v>
      </c>
      <c r="F2466" s="1"/>
      <c r="G2466" s="2" t="s">
        <v>245</v>
      </c>
      <c r="H2466" s="5">
        <v>2.0</v>
      </c>
      <c r="I2466" s="4" t="s">
        <v>8778</v>
      </c>
      <c r="J2466" s="2" t="s">
        <v>8779</v>
      </c>
      <c r="K2466" s="5">
        <v>1.0</v>
      </c>
      <c r="L2466" s="2" t="s">
        <v>248</v>
      </c>
      <c r="M2466" s="6" t="b">
        <v>1</v>
      </c>
      <c r="N2466" s="2" t="s">
        <v>3265</v>
      </c>
      <c r="O2466" s="2" t="s">
        <v>250</v>
      </c>
      <c r="P2466" s="2" t="s">
        <v>49</v>
      </c>
      <c r="Q2466" s="2" t="s">
        <v>251</v>
      </c>
      <c r="R2466" s="2" t="s">
        <v>252</v>
      </c>
      <c r="S2466" s="5">
        <v>7.59960718E8</v>
      </c>
      <c r="T2466" s="2" t="s">
        <v>3259</v>
      </c>
      <c r="U2466" s="2" t="s">
        <v>253</v>
      </c>
      <c r="V2466" s="2" t="s">
        <v>254</v>
      </c>
      <c r="W2466" s="2" t="s">
        <v>8703</v>
      </c>
      <c r="X2466" s="2" t="s">
        <v>3266</v>
      </c>
      <c r="Y2466" s="2" t="s">
        <v>3267</v>
      </c>
    </row>
    <row r="2467">
      <c r="A2467" s="1" t="b">
        <v>0</v>
      </c>
      <c r="B2467" s="1"/>
      <c r="C2467" s="1" t="s">
        <v>243</v>
      </c>
      <c r="D2467" s="1"/>
      <c r="E2467" s="1" t="s">
        <v>244</v>
      </c>
      <c r="F2467" s="1"/>
      <c r="G2467" s="2" t="s">
        <v>245</v>
      </c>
      <c r="H2467" s="5">
        <v>2.0</v>
      </c>
      <c r="I2467" s="4" t="s">
        <v>8780</v>
      </c>
      <c r="J2467" s="2" t="s">
        <v>8781</v>
      </c>
      <c r="K2467" s="5">
        <v>1.0</v>
      </c>
      <c r="L2467" s="2" t="s">
        <v>248</v>
      </c>
      <c r="M2467" s="6" t="b">
        <v>1</v>
      </c>
      <c r="N2467" s="2" t="s">
        <v>3265</v>
      </c>
      <c r="O2467" s="2" t="s">
        <v>250</v>
      </c>
      <c r="P2467" s="2" t="s">
        <v>49</v>
      </c>
      <c r="Q2467" s="2" t="s">
        <v>251</v>
      </c>
      <c r="R2467" s="2" t="s">
        <v>252</v>
      </c>
      <c r="S2467" s="5">
        <v>9.11028006E8</v>
      </c>
      <c r="T2467" s="2" t="s">
        <v>3259</v>
      </c>
      <c r="U2467" s="2" t="s">
        <v>253</v>
      </c>
      <c r="V2467" s="2" t="s">
        <v>254</v>
      </c>
      <c r="W2467" s="2" t="s">
        <v>8703</v>
      </c>
      <c r="X2467" s="2" t="s">
        <v>3266</v>
      </c>
      <c r="Y2467" s="2" t="s">
        <v>3267</v>
      </c>
    </row>
    <row r="2468">
      <c r="A2468" s="1" t="b">
        <v>0</v>
      </c>
      <c r="B2468" s="1"/>
      <c r="C2468" s="1" t="s">
        <v>243</v>
      </c>
      <c r="D2468" s="1"/>
      <c r="E2468" s="1" t="s">
        <v>244</v>
      </c>
      <c r="F2468" s="1"/>
      <c r="G2468" s="2" t="s">
        <v>245</v>
      </c>
      <c r="H2468" s="5">
        <v>2.0</v>
      </c>
      <c r="I2468" s="4" t="s">
        <v>8782</v>
      </c>
      <c r="J2468" s="2" t="s">
        <v>8783</v>
      </c>
      <c r="K2468" s="5">
        <v>1.0</v>
      </c>
      <c r="L2468" s="2" t="s">
        <v>248</v>
      </c>
      <c r="M2468" s="6" t="b">
        <v>1</v>
      </c>
      <c r="N2468" s="2" t="s">
        <v>3561</v>
      </c>
      <c r="O2468" s="2" t="s">
        <v>250</v>
      </c>
      <c r="P2468" s="2" t="s">
        <v>49</v>
      </c>
      <c r="Q2468" s="2" t="s">
        <v>251</v>
      </c>
      <c r="R2468" s="2" t="s">
        <v>252</v>
      </c>
      <c r="S2468" s="5">
        <v>7.58285403E8</v>
      </c>
      <c r="T2468" s="2" t="s">
        <v>112</v>
      </c>
      <c r="U2468" s="2" t="s">
        <v>253</v>
      </c>
      <c r="V2468" s="2" t="s">
        <v>254</v>
      </c>
      <c r="W2468" s="2" t="s">
        <v>8703</v>
      </c>
      <c r="X2468" s="2" t="s">
        <v>3563</v>
      </c>
      <c r="Y2468" s="2" t="s">
        <v>3564</v>
      </c>
    </row>
    <row r="2469">
      <c r="A2469" s="1" t="b">
        <v>0</v>
      </c>
      <c r="B2469" s="1"/>
      <c r="C2469" s="1" t="s">
        <v>243</v>
      </c>
      <c r="D2469" s="1"/>
      <c r="E2469" s="1" t="s">
        <v>244</v>
      </c>
      <c r="F2469" s="1"/>
      <c r="G2469" s="2" t="s">
        <v>245</v>
      </c>
      <c r="H2469" s="5">
        <v>2.0</v>
      </c>
      <c r="I2469" s="4" t="s">
        <v>8784</v>
      </c>
      <c r="J2469" s="2" t="s">
        <v>8785</v>
      </c>
      <c r="K2469" s="5">
        <v>1.0</v>
      </c>
      <c r="L2469" s="2" t="s">
        <v>248</v>
      </c>
      <c r="M2469" s="6" t="b">
        <v>1</v>
      </c>
      <c r="N2469" s="2" t="s">
        <v>3561</v>
      </c>
      <c r="O2469" s="2" t="s">
        <v>250</v>
      </c>
      <c r="P2469" s="2" t="s">
        <v>49</v>
      </c>
      <c r="Q2469" s="2" t="s">
        <v>251</v>
      </c>
      <c r="R2469" s="2" t="s">
        <v>252</v>
      </c>
      <c r="S2469" s="5">
        <v>7.58286194E8</v>
      </c>
      <c r="T2469" s="2" t="s">
        <v>112</v>
      </c>
      <c r="U2469" s="2" t="s">
        <v>253</v>
      </c>
      <c r="V2469" s="2" t="s">
        <v>254</v>
      </c>
      <c r="W2469" s="2" t="s">
        <v>8703</v>
      </c>
      <c r="X2469" s="2" t="s">
        <v>3563</v>
      </c>
      <c r="Y2469" s="2" t="s">
        <v>3564</v>
      </c>
    </row>
    <row r="2470">
      <c r="A2470" s="1" t="b">
        <v>0</v>
      </c>
      <c r="B2470" s="1"/>
      <c r="C2470" s="1" t="s">
        <v>243</v>
      </c>
      <c r="D2470" s="1"/>
      <c r="E2470" s="1" t="s">
        <v>244</v>
      </c>
      <c r="F2470" s="1"/>
      <c r="G2470" s="2" t="s">
        <v>245</v>
      </c>
      <c r="H2470" s="5">
        <v>2.0</v>
      </c>
      <c r="I2470" s="4" t="s">
        <v>8786</v>
      </c>
      <c r="J2470" s="2" t="s">
        <v>8787</v>
      </c>
      <c r="K2470" s="5">
        <v>1.0</v>
      </c>
      <c r="L2470" s="2" t="s">
        <v>248</v>
      </c>
      <c r="M2470" s="6" t="b">
        <v>1</v>
      </c>
      <c r="N2470" s="2" t="s">
        <v>3561</v>
      </c>
      <c r="O2470" s="2" t="s">
        <v>250</v>
      </c>
      <c r="P2470" s="2" t="s">
        <v>49</v>
      </c>
      <c r="Q2470" s="2" t="s">
        <v>251</v>
      </c>
      <c r="R2470" s="2" t="s">
        <v>252</v>
      </c>
      <c r="S2470" s="5">
        <v>7.58311336E8</v>
      </c>
      <c r="T2470" s="2" t="s">
        <v>112</v>
      </c>
      <c r="U2470" s="2" t="s">
        <v>253</v>
      </c>
      <c r="V2470" s="2" t="s">
        <v>254</v>
      </c>
      <c r="W2470" s="2" t="s">
        <v>8703</v>
      </c>
      <c r="X2470" s="2" t="s">
        <v>3563</v>
      </c>
      <c r="Y2470" s="2" t="s">
        <v>3564</v>
      </c>
    </row>
    <row r="2471">
      <c r="A2471" s="1" t="b">
        <v>0</v>
      </c>
      <c r="B2471" s="1"/>
      <c r="C2471" s="1" t="s">
        <v>243</v>
      </c>
      <c r="D2471" s="1"/>
      <c r="E2471" s="1" t="s">
        <v>244</v>
      </c>
      <c r="F2471" s="1"/>
      <c r="G2471" s="2" t="s">
        <v>245</v>
      </c>
      <c r="H2471" s="5">
        <v>2.0</v>
      </c>
      <c r="I2471" s="4" t="s">
        <v>8788</v>
      </c>
      <c r="J2471" s="2" t="s">
        <v>8789</v>
      </c>
      <c r="K2471" s="5">
        <v>1.0</v>
      </c>
      <c r="L2471" s="2" t="s">
        <v>248</v>
      </c>
      <c r="M2471" s="6" t="b">
        <v>1</v>
      </c>
      <c r="N2471" s="2" t="s">
        <v>3561</v>
      </c>
      <c r="O2471" s="2" t="s">
        <v>250</v>
      </c>
      <c r="P2471" s="2" t="s">
        <v>49</v>
      </c>
      <c r="Q2471" s="2" t="s">
        <v>251</v>
      </c>
      <c r="R2471" s="2" t="s">
        <v>252</v>
      </c>
      <c r="S2471" s="5">
        <v>7.58312441E8</v>
      </c>
      <c r="T2471" s="2" t="s">
        <v>112</v>
      </c>
      <c r="U2471" s="2" t="s">
        <v>253</v>
      </c>
      <c r="V2471" s="2" t="s">
        <v>254</v>
      </c>
      <c r="W2471" s="2" t="s">
        <v>8703</v>
      </c>
      <c r="X2471" s="2" t="s">
        <v>3563</v>
      </c>
      <c r="Y2471" s="2" t="s">
        <v>3564</v>
      </c>
    </row>
    <row r="2472">
      <c r="A2472" s="1" t="b">
        <v>0</v>
      </c>
      <c r="B2472" s="1"/>
      <c r="C2472" s="1" t="s">
        <v>243</v>
      </c>
      <c r="D2472" s="1"/>
      <c r="E2472" s="1" t="s">
        <v>244</v>
      </c>
      <c r="F2472" s="1"/>
      <c r="G2472" s="2" t="s">
        <v>245</v>
      </c>
      <c r="H2472" s="5">
        <v>2.0</v>
      </c>
      <c r="I2472" s="4" t="s">
        <v>8790</v>
      </c>
      <c r="J2472" s="2" t="s">
        <v>8791</v>
      </c>
      <c r="K2472" s="5">
        <v>1.0</v>
      </c>
      <c r="L2472" s="2" t="s">
        <v>248</v>
      </c>
      <c r="M2472" s="6" t="b">
        <v>1</v>
      </c>
      <c r="N2472" s="2" t="s">
        <v>3561</v>
      </c>
      <c r="O2472" s="2" t="s">
        <v>250</v>
      </c>
      <c r="P2472" s="2" t="s">
        <v>49</v>
      </c>
      <c r="Q2472" s="2" t="s">
        <v>251</v>
      </c>
      <c r="R2472" s="2" t="s">
        <v>252</v>
      </c>
      <c r="S2472" s="5">
        <v>7.58319694E8</v>
      </c>
      <c r="T2472" s="2" t="s">
        <v>112</v>
      </c>
      <c r="U2472" s="2" t="s">
        <v>253</v>
      </c>
      <c r="V2472" s="2" t="s">
        <v>254</v>
      </c>
      <c r="W2472" s="2" t="s">
        <v>8703</v>
      </c>
      <c r="X2472" s="2" t="s">
        <v>3563</v>
      </c>
      <c r="Y2472" s="2" t="s">
        <v>3564</v>
      </c>
    </row>
    <row r="2473">
      <c r="A2473" s="1" t="b">
        <v>0</v>
      </c>
      <c r="B2473" s="1"/>
      <c r="C2473" s="1" t="s">
        <v>243</v>
      </c>
      <c r="D2473" s="1"/>
      <c r="E2473" s="1" t="s">
        <v>244</v>
      </c>
      <c r="F2473" s="1"/>
      <c r="G2473" s="2" t="s">
        <v>245</v>
      </c>
      <c r="H2473" s="5">
        <v>2.0</v>
      </c>
      <c r="I2473" s="4" t="s">
        <v>8792</v>
      </c>
      <c r="J2473" s="2" t="s">
        <v>8793</v>
      </c>
      <c r="K2473" s="5">
        <v>1.0</v>
      </c>
      <c r="L2473" s="2" t="s">
        <v>248</v>
      </c>
      <c r="M2473" s="6" t="b">
        <v>1</v>
      </c>
      <c r="N2473" s="2" t="s">
        <v>3561</v>
      </c>
      <c r="O2473" s="2" t="s">
        <v>250</v>
      </c>
      <c r="P2473" s="2" t="s">
        <v>49</v>
      </c>
      <c r="Q2473" s="2" t="s">
        <v>251</v>
      </c>
      <c r="R2473" s="2" t="s">
        <v>252</v>
      </c>
      <c r="S2473" s="5">
        <v>7.58323401E8</v>
      </c>
      <c r="T2473" s="2" t="s">
        <v>112</v>
      </c>
      <c r="U2473" s="2" t="s">
        <v>253</v>
      </c>
      <c r="V2473" s="2" t="s">
        <v>254</v>
      </c>
      <c r="W2473" s="2" t="s">
        <v>8703</v>
      </c>
      <c r="X2473" s="2" t="s">
        <v>3563</v>
      </c>
      <c r="Y2473" s="2" t="s">
        <v>3564</v>
      </c>
    </row>
    <row r="2474">
      <c r="A2474" s="1" t="b">
        <v>0</v>
      </c>
      <c r="B2474" s="1"/>
      <c r="C2474" s="1" t="s">
        <v>243</v>
      </c>
      <c r="D2474" s="1"/>
      <c r="E2474" s="1" t="s">
        <v>244</v>
      </c>
      <c r="F2474" s="1"/>
      <c r="G2474" s="2" t="s">
        <v>245</v>
      </c>
      <c r="H2474" s="5">
        <v>2.0</v>
      </c>
      <c r="I2474" s="4" t="s">
        <v>8794</v>
      </c>
      <c r="J2474" s="2" t="s">
        <v>8795</v>
      </c>
      <c r="K2474" s="5">
        <v>1.0</v>
      </c>
      <c r="L2474" s="2" t="s">
        <v>248</v>
      </c>
      <c r="M2474" s="6" t="b">
        <v>1</v>
      </c>
      <c r="N2474" s="2" t="s">
        <v>3561</v>
      </c>
      <c r="O2474" s="2" t="s">
        <v>250</v>
      </c>
      <c r="P2474" s="2" t="s">
        <v>49</v>
      </c>
      <c r="Q2474" s="2" t="s">
        <v>251</v>
      </c>
      <c r="R2474" s="2" t="s">
        <v>252</v>
      </c>
      <c r="S2474" s="5">
        <v>7.58816993E8</v>
      </c>
      <c r="T2474" s="2" t="s">
        <v>112</v>
      </c>
      <c r="U2474" s="2" t="s">
        <v>253</v>
      </c>
      <c r="V2474" s="2" t="s">
        <v>254</v>
      </c>
      <c r="W2474" s="2" t="s">
        <v>8703</v>
      </c>
      <c r="X2474" s="2" t="s">
        <v>3563</v>
      </c>
      <c r="Y2474" s="2" t="s">
        <v>3564</v>
      </c>
    </row>
    <row r="2475">
      <c r="A2475" s="1" t="b">
        <v>0</v>
      </c>
      <c r="B2475" s="1"/>
      <c r="C2475" s="1" t="s">
        <v>243</v>
      </c>
      <c r="D2475" s="1"/>
      <c r="E2475" s="1" t="s">
        <v>244</v>
      </c>
      <c r="F2475" s="1"/>
      <c r="G2475" s="2" t="s">
        <v>245</v>
      </c>
      <c r="H2475" s="5">
        <v>2.0</v>
      </c>
      <c r="I2475" s="4" t="s">
        <v>8796</v>
      </c>
      <c r="J2475" s="2" t="s">
        <v>8797</v>
      </c>
      <c r="K2475" s="5">
        <v>1.0</v>
      </c>
      <c r="L2475" s="2" t="s">
        <v>248</v>
      </c>
      <c r="M2475" s="6" t="b">
        <v>1</v>
      </c>
      <c r="N2475" s="2" t="s">
        <v>3561</v>
      </c>
      <c r="O2475" s="2" t="s">
        <v>250</v>
      </c>
      <c r="P2475" s="2" t="s">
        <v>49</v>
      </c>
      <c r="Q2475" s="2" t="s">
        <v>251</v>
      </c>
      <c r="R2475" s="2" t="s">
        <v>252</v>
      </c>
      <c r="S2475" s="5">
        <v>7.58967755E8</v>
      </c>
      <c r="T2475" s="2" t="s">
        <v>112</v>
      </c>
      <c r="U2475" s="2" t="s">
        <v>253</v>
      </c>
      <c r="V2475" s="2" t="s">
        <v>254</v>
      </c>
      <c r="W2475" s="2" t="s">
        <v>8703</v>
      </c>
      <c r="X2475" s="2" t="s">
        <v>3563</v>
      </c>
      <c r="Y2475" s="2" t="s">
        <v>3564</v>
      </c>
    </row>
    <row r="2476">
      <c r="A2476" s="1" t="b">
        <v>0</v>
      </c>
      <c r="B2476" s="1"/>
      <c r="C2476" s="1" t="s">
        <v>243</v>
      </c>
      <c r="D2476" s="1"/>
      <c r="E2476" s="1" t="s">
        <v>244</v>
      </c>
      <c r="F2476" s="1"/>
      <c r="G2476" s="2" t="s">
        <v>245</v>
      </c>
      <c r="H2476" s="5">
        <v>2.0</v>
      </c>
      <c r="I2476" s="4" t="s">
        <v>8798</v>
      </c>
      <c r="J2476" s="2" t="s">
        <v>8799</v>
      </c>
      <c r="K2476" s="5">
        <v>1.0</v>
      </c>
      <c r="L2476" s="2" t="s">
        <v>248</v>
      </c>
      <c r="M2476" s="6" t="b">
        <v>1</v>
      </c>
      <c r="N2476" s="2" t="s">
        <v>3561</v>
      </c>
      <c r="O2476" s="2" t="s">
        <v>250</v>
      </c>
      <c r="P2476" s="2" t="s">
        <v>49</v>
      </c>
      <c r="Q2476" s="2" t="s">
        <v>251</v>
      </c>
      <c r="R2476" s="2" t="s">
        <v>252</v>
      </c>
      <c r="S2476" s="5">
        <v>7.58996848E8</v>
      </c>
      <c r="T2476" s="2" t="s">
        <v>112</v>
      </c>
      <c r="U2476" s="2" t="s">
        <v>253</v>
      </c>
      <c r="V2476" s="2" t="s">
        <v>254</v>
      </c>
      <c r="W2476" s="2" t="s">
        <v>8703</v>
      </c>
      <c r="X2476" s="2" t="s">
        <v>3563</v>
      </c>
      <c r="Y2476" s="2" t="s">
        <v>3564</v>
      </c>
    </row>
    <row r="2477">
      <c r="A2477" s="1" t="b">
        <v>0</v>
      </c>
      <c r="B2477" s="1"/>
      <c r="C2477" s="1" t="s">
        <v>243</v>
      </c>
      <c r="D2477" s="1"/>
      <c r="E2477" s="1" t="s">
        <v>244</v>
      </c>
      <c r="F2477" s="1"/>
      <c r="G2477" s="2" t="s">
        <v>245</v>
      </c>
      <c r="H2477" s="5">
        <v>2.0</v>
      </c>
      <c r="I2477" s="4" t="s">
        <v>8800</v>
      </c>
      <c r="J2477" s="2" t="s">
        <v>8801</v>
      </c>
      <c r="K2477" s="5">
        <v>1.0</v>
      </c>
      <c r="L2477" s="2" t="s">
        <v>248</v>
      </c>
      <c r="M2477" s="6" t="b">
        <v>1</v>
      </c>
      <c r="N2477" s="2" t="s">
        <v>249</v>
      </c>
      <c r="O2477" s="2" t="s">
        <v>250</v>
      </c>
      <c r="P2477" s="2" t="s">
        <v>49</v>
      </c>
      <c r="Q2477" s="2" t="s">
        <v>251</v>
      </c>
      <c r="R2477" s="2" t="s">
        <v>252</v>
      </c>
      <c r="S2477" s="5">
        <v>6.81546151E8</v>
      </c>
      <c r="T2477" s="2" t="s">
        <v>112</v>
      </c>
      <c r="U2477" s="2" t="s">
        <v>253</v>
      </c>
      <c r="V2477" s="2" t="s">
        <v>254</v>
      </c>
      <c r="W2477" s="2" t="s">
        <v>8703</v>
      </c>
      <c r="X2477" s="2" t="s">
        <v>256</v>
      </c>
      <c r="Y2477" s="2" t="s">
        <v>257</v>
      </c>
    </row>
    <row r="2478">
      <c r="A2478" s="1" t="b">
        <v>0</v>
      </c>
      <c r="B2478" s="1"/>
      <c r="C2478" s="1" t="s">
        <v>243</v>
      </c>
      <c r="D2478" s="1"/>
      <c r="E2478" s="1" t="s">
        <v>244</v>
      </c>
      <c r="F2478" s="1"/>
      <c r="G2478" s="2" t="s">
        <v>245</v>
      </c>
      <c r="H2478" s="5">
        <v>2.0</v>
      </c>
      <c r="I2478" s="4" t="s">
        <v>8802</v>
      </c>
      <c r="J2478" s="2" t="s">
        <v>8803</v>
      </c>
      <c r="K2478" s="5">
        <v>1.0</v>
      </c>
      <c r="L2478" s="2" t="s">
        <v>248</v>
      </c>
      <c r="M2478" s="6" t="b">
        <v>1</v>
      </c>
      <c r="N2478" s="2" t="s">
        <v>249</v>
      </c>
      <c r="O2478" s="2" t="s">
        <v>250</v>
      </c>
      <c r="P2478" s="2" t="s">
        <v>49</v>
      </c>
      <c r="Q2478" s="2" t="s">
        <v>251</v>
      </c>
      <c r="R2478" s="2" t="s">
        <v>252</v>
      </c>
      <c r="S2478" s="5">
        <v>7.58308134E8</v>
      </c>
      <c r="T2478" s="2" t="s">
        <v>112</v>
      </c>
      <c r="U2478" s="2" t="s">
        <v>253</v>
      </c>
      <c r="V2478" s="2" t="s">
        <v>254</v>
      </c>
      <c r="W2478" s="2" t="s">
        <v>8703</v>
      </c>
      <c r="X2478" s="2" t="s">
        <v>256</v>
      </c>
      <c r="Y2478" s="2" t="s">
        <v>257</v>
      </c>
    </row>
    <row r="2479">
      <c r="A2479" s="1" t="b">
        <v>0</v>
      </c>
      <c r="B2479" s="1"/>
      <c r="C2479" s="1" t="s">
        <v>243</v>
      </c>
      <c r="D2479" s="1"/>
      <c r="E2479" s="1" t="s">
        <v>244</v>
      </c>
      <c r="F2479" s="1"/>
      <c r="G2479" s="2" t="s">
        <v>245</v>
      </c>
      <c r="H2479" s="5">
        <v>2.0</v>
      </c>
      <c r="I2479" s="4" t="s">
        <v>8804</v>
      </c>
      <c r="J2479" s="2" t="s">
        <v>8805</v>
      </c>
      <c r="K2479" s="5">
        <v>1.0</v>
      </c>
      <c r="L2479" s="2" t="s">
        <v>248</v>
      </c>
      <c r="M2479" s="6" t="b">
        <v>1</v>
      </c>
      <c r="N2479" s="2" t="s">
        <v>249</v>
      </c>
      <c r="O2479" s="2" t="s">
        <v>250</v>
      </c>
      <c r="P2479" s="2" t="s">
        <v>49</v>
      </c>
      <c r="Q2479" s="2" t="s">
        <v>251</v>
      </c>
      <c r="R2479" s="2" t="s">
        <v>252</v>
      </c>
      <c r="S2479" s="5">
        <v>7.60944994E8</v>
      </c>
      <c r="T2479" s="2" t="s">
        <v>112</v>
      </c>
      <c r="U2479" s="2" t="s">
        <v>253</v>
      </c>
      <c r="V2479" s="2" t="s">
        <v>254</v>
      </c>
      <c r="W2479" s="2" t="s">
        <v>8703</v>
      </c>
      <c r="X2479" s="2" t="s">
        <v>256</v>
      </c>
      <c r="Y2479" s="2" t="s">
        <v>257</v>
      </c>
    </row>
    <row r="2480">
      <c r="A2480" s="1" t="b">
        <v>0</v>
      </c>
      <c r="B2480" s="1"/>
      <c r="C2480" s="1" t="s">
        <v>243</v>
      </c>
      <c r="D2480" s="1"/>
      <c r="E2480" s="1" t="s">
        <v>244</v>
      </c>
      <c r="F2480" s="1"/>
      <c r="G2480" s="2" t="s">
        <v>245</v>
      </c>
      <c r="H2480" s="5">
        <v>2.0</v>
      </c>
      <c r="I2480" s="4" t="s">
        <v>8806</v>
      </c>
      <c r="J2480" s="2" t="s">
        <v>8807</v>
      </c>
      <c r="K2480" s="5">
        <v>1.0</v>
      </c>
      <c r="L2480" s="2" t="s">
        <v>248</v>
      </c>
      <c r="M2480" s="6" t="b">
        <v>1</v>
      </c>
      <c r="N2480" s="2" t="s">
        <v>249</v>
      </c>
      <c r="O2480" s="2" t="s">
        <v>250</v>
      </c>
      <c r="P2480" s="2" t="s">
        <v>49</v>
      </c>
      <c r="Q2480" s="2" t="s">
        <v>251</v>
      </c>
      <c r="R2480" s="2" t="s">
        <v>252</v>
      </c>
      <c r="S2480" s="5">
        <v>8.80167933E8</v>
      </c>
      <c r="T2480" s="2" t="s">
        <v>112</v>
      </c>
      <c r="U2480" s="2" t="s">
        <v>253</v>
      </c>
      <c r="V2480" s="2" t="s">
        <v>254</v>
      </c>
      <c r="W2480" s="2" t="s">
        <v>8703</v>
      </c>
      <c r="X2480" s="2" t="s">
        <v>256</v>
      </c>
      <c r="Y2480" s="2" t="s">
        <v>257</v>
      </c>
    </row>
    <row r="2481">
      <c r="A2481" s="1" t="b">
        <v>0</v>
      </c>
      <c r="B2481" s="1"/>
      <c r="C2481" s="1" t="s">
        <v>243</v>
      </c>
      <c r="D2481" s="1"/>
      <c r="E2481" s="1" t="s">
        <v>244</v>
      </c>
      <c r="F2481" s="1"/>
      <c r="G2481" s="2" t="s">
        <v>245</v>
      </c>
      <c r="H2481" s="5">
        <v>2.0</v>
      </c>
      <c r="I2481" s="4" t="s">
        <v>8808</v>
      </c>
      <c r="J2481" s="2" t="s">
        <v>8809</v>
      </c>
      <c r="K2481" s="5">
        <v>1.0</v>
      </c>
      <c r="L2481" s="2" t="s">
        <v>248</v>
      </c>
      <c r="M2481" s="6" t="b">
        <v>1</v>
      </c>
      <c r="N2481" s="2" t="s">
        <v>249</v>
      </c>
      <c r="O2481" s="2" t="s">
        <v>250</v>
      </c>
      <c r="P2481" s="2" t="s">
        <v>49</v>
      </c>
      <c r="Q2481" s="2" t="s">
        <v>251</v>
      </c>
      <c r="R2481" s="2" t="s">
        <v>252</v>
      </c>
      <c r="S2481" s="5">
        <v>9.41896404E8</v>
      </c>
      <c r="T2481" s="2" t="s">
        <v>112</v>
      </c>
      <c r="U2481" s="2" t="s">
        <v>253</v>
      </c>
      <c r="V2481" s="2" t="s">
        <v>254</v>
      </c>
      <c r="W2481" s="2" t="s">
        <v>8703</v>
      </c>
      <c r="X2481" s="2" t="s">
        <v>256</v>
      </c>
      <c r="Y2481" s="2" t="s">
        <v>257</v>
      </c>
    </row>
    <row r="2482">
      <c r="A2482" s="1" t="b">
        <v>0</v>
      </c>
      <c r="B2482" s="1"/>
      <c r="C2482" s="1" t="s">
        <v>243</v>
      </c>
      <c r="D2482" s="1"/>
      <c r="E2482" s="1" t="s">
        <v>244</v>
      </c>
      <c r="F2482" s="1"/>
      <c r="G2482" s="2" t="s">
        <v>245</v>
      </c>
      <c r="H2482" s="5">
        <v>2.0</v>
      </c>
      <c r="I2482" s="4" t="s">
        <v>8810</v>
      </c>
      <c r="J2482" s="2" t="s">
        <v>8811</v>
      </c>
      <c r="K2482" s="5">
        <v>2.0</v>
      </c>
      <c r="L2482" s="2" t="s">
        <v>248</v>
      </c>
      <c r="M2482" s="6" t="b">
        <v>1</v>
      </c>
      <c r="N2482" s="2" t="s">
        <v>2106</v>
      </c>
      <c r="O2482" s="2" t="s">
        <v>263</v>
      </c>
      <c r="P2482" s="2" t="s">
        <v>49</v>
      </c>
      <c r="Q2482" s="2" t="s">
        <v>251</v>
      </c>
      <c r="R2482" s="2" t="s">
        <v>252</v>
      </c>
      <c r="S2482" s="5">
        <v>8.19770858E8</v>
      </c>
      <c r="T2482" s="2" t="s">
        <v>293</v>
      </c>
      <c r="U2482" s="2" t="s">
        <v>253</v>
      </c>
      <c r="V2482" s="2" t="s">
        <v>244</v>
      </c>
      <c r="W2482" s="2" t="s">
        <v>8703</v>
      </c>
      <c r="X2482" s="2" t="s">
        <v>8812</v>
      </c>
      <c r="Y2482" s="2" t="s">
        <v>265</v>
      </c>
    </row>
    <row r="2483">
      <c r="A2483" s="1" t="b">
        <v>0</v>
      </c>
      <c r="B2483" s="1"/>
      <c r="C2483" s="1" t="s">
        <v>243</v>
      </c>
      <c r="D2483" s="1"/>
      <c r="E2483" s="1" t="s">
        <v>244</v>
      </c>
      <c r="F2483" s="1"/>
      <c r="G2483" s="2" t="s">
        <v>245</v>
      </c>
      <c r="H2483" s="5">
        <v>2.0</v>
      </c>
      <c r="I2483" s="4" t="s">
        <v>8813</v>
      </c>
      <c r="J2483" s="2" t="s">
        <v>8814</v>
      </c>
      <c r="K2483" s="5">
        <v>2.0</v>
      </c>
      <c r="L2483" s="2" t="s">
        <v>248</v>
      </c>
      <c r="M2483" s="6" t="b">
        <v>1</v>
      </c>
      <c r="N2483" s="2" t="s">
        <v>2106</v>
      </c>
      <c r="O2483" s="2" t="s">
        <v>263</v>
      </c>
      <c r="P2483" s="2" t="s">
        <v>49</v>
      </c>
      <c r="Q2483" s="2" t="s">
        <v>251</v>
      </c>
      <c r="R2483" s="2" t="s">
        <v>252</v>
      </c>
      <c r="S2483" s="5">
        <v>8.19891764E8</v>
      </c>
      <c r="T2483" s="2" t="s">
        <v>293</v>
      </c>
      <c r="U2483" s="2" t="s">
        <v>253</v>
      </c>
      <c r="V2483" s="2" t="s">
        <v>244</v>
      </c>
      <c r="W2483" s="2" t="s">
        <v>8703</v>
      </c>
      <c r="X2483" s="2" t="s">
        <v>8815</v>
      </c>
      <c r="Y2483" s="2" t="s">
        <v>265</v>
      </c>
    </row>
    <row r="2484">
      <c r="A2484" s="1" t="b">
        <v>0</v>
      </c>
      <c r="B2484" s="1"/>
      <c r="C2484" s="1" t="s">
        <v>243</v>
      </c>
      <c r="D2484" s="1"/>
      <c r="E2484" s="1" t="s">
        <v>244</v>
      </c>
      <c r="F2484" s="1"/>
      <c r="G2484" s="2" t="s">
        <v>245</v>
      </c>
      <c r="H2484" s="5">
        <v>2.0</v>
      </c>
      <c r="I2484" s="4" t="s">
        <v>8816</v>
      </c>
      <c r="J2484" s="2" t="s">
        <v>8817</v>
      </c>
      <c r="K2484" s="5">
        <v>2.0</v>
      </c>
      <c r="L2484" s="2" t="s">
        <v>248</v>
      </c>
      <c r="M2484" s="6" t="b">
        <v>1</v>
      </c>
      <c r="N2484" s="2" t="s">
        <v>262</v>
      </c>
      <c r="O2484" s="2" t="s">
        <v>263</v>
      </c>
      <c r="P2484" s="2" t="s">
        <v>49</v>
      </c>
      <c r="Q2484" s="2" t="s">
        <v>251</v>
      </c>
      <c r="R2484" s="2" t="s">
        <v>252</v>
      </c>
      <c r="S2484" s="5">
        <v>1.138817564E9</v>
      </c>
      <c r="T2484" s="7"/>
      <c r="U2484" s="2" t="s">
        <v>253</v>
      </c>
      <c r="V2484" s="2" t="s">
        <v>244</v>
      </c>
      <c r="W2484" s="2" t="s">
        <v>8703</v>
      </c>
      <c r="X2484" s="2" t="s">
        <v>8818</v>
      </c>
      <c r="Y2484" s="2" t="s">
        <v>265</v>
      </c>
    </row>
    <row r="2485">
      <c r="A2485" s="1" t="b">
        <v>0</v>
      </c>
      <c r="B2485" s="1"/>
      <c r="C2485" s="1" t="s">
        <v>243</v>
      </c>
      <c r="D2485" s="1"/>
      <c r="E2485" s="1" t="s">
        <v>244</v>
      </c>
      <c r="F2485" s="1"/>
      <c r="G2485" s="2" t="s">
        <v>245</v>
      </c>
      <c r="H2485" s="5">
        <v>2.0</v>
      </c>
      <c r="I2485" s="4" t="s">
        <v>8819</v>
      </c>
      <c r="J2485" s="2" t="s">
        <v>8820</v>
      </c>
      <c r="K2485" s="5">
        <v>2.0</v>
      </c>
      <c r="L2485" s="2" t="s">
        <v>248</v>
      </c>
      <c r="M2485" s="6" t="b">
        <v>1</v>
      </c>
      <c r="N2485" s="2" t="s">
        <v>262</v>
      </c>
      <c r="O2485" s="2" t="s">
        <v>263</v>
      </c>
      <c r="P2485" s="2" t="s">
        <v>49</v>
      </c>
      <c r="Q2485" s="2" t="s">
        <v>251</v>
      </c>
      <c r="R2485" s="2" t="s">
        <v>252</v>
      </c>
      <c r="S2485" s="5">
        <v>1.13884529E9</v>
      </c>
      <c r="T2485" s="7"/>
      <c r="U2485" s="2" t="s">
        <v>253</v>
      </c>
      <c r="V2485" s="2" t="s">
        <v>244</v>
      </c>
      <c r="W2485" s="2" t="s">
        <v>8703</v>
      </c>
      <c r="X2485" s="2" t="s">
        <v>8821</v>
      </c>
      <c r="Y2485" s="2" t="s">
        <v>265</v>
      </c>
    </row>
    <row r="2486">
      <c r="A2486" s="1" t="b">
        <v>0</v>
      </c>
      <c r="B2486" s="1"/>
      <c r="C2486" s="1" t="s">
        <v>243</v>
      </c>
      <c r="D2486" s="1"/>
      <c r="E2486" s="1" t="s">
        <v>244</v>
      </c>
      <c r="F2486" s="1"/>
      <c r="G2486" s="2" t="s">
        <v>245</v>
      </c>
      <c r="H2486" s="5">
        <v>2.0</v>
      </c>
      <c r="I2486" s="4" t="s">
        <v>8822</v>
      </c>
      <c r="J2486" s="2" t="s">
        <v>8823</v>
      </c>
      <c r="K2486" s="5">
        <v>2.0</v>
      </c>
      <c r="L2486" s="2" t="s">
        <v>248</v>
      </c>
      <c r="M2486" s="6" t="b">
        <v>1</v>
      </c>
      <c r="N2486" s="2" t="s">
        <v>262</v>
      </c>
      <c r="O2486" s="2" t="s">
        <v>263</v>
      </c>
      <c r="P2486" s="2" t="s">
        <v>49</v>
      </c>
      <c r="Q2486" s="2" t="s">
        <v>251</v>
      </c>
      <c r="R2486" s="2" t="s">
        <v>252</v>
      </c>
      <c r="S2486" s="5">
        <v>1.159995431E9</v>
      </c>
      <c r="T2486" s="7"/>
      <c r="U2486" s="2" t="s">
        <v>253</v>
      </c>
      <c r="V2486" s="2" t="s">
        <v>244</v>
      </c>
      <c r="W2486" s="2" t="s">
        <v>8703</v>
      </c>
      <c r="X2486" s="2" t="s">
        <v>8824</v>
      </c>
      <c r="Y2486" s="2" t="s">
        <v>265</v>
      </c>
    </row>
    <row r="2487">
      <c r="A2487" s="1" t="b">
        <v>0</v>
      </c>
      <c r="B2487" s="1"/>
      <c r="C2487" s="1" t="s">
        <v>243</v>
      </c>
      <c r="D2487" s="1"/>
      <c r="E2487" s="1" t="s">
        <v>244</v>
      </c>
      <c r="F2487" s="1"/>
      <c r="G2487" s="2" t="s">
        <v>245</v>
      </c>
      <c r="H2487" s="5">
        <v>2.0</v>
      </c>
      <c r="I2487" s="4" t="s">
        <v>8825</v>
      </c>
      <c r="J2487" s="2" t="s">
        <v>8826</v>
      </c>
      <c r="K2487" s="5">
        <v>2.0</v>
      </c>
      <c r="L2487" s="2" t="s">
        <v>248</v>
      </c>
      <c r="M2487" s="6" t="b">
        <v>1</v>
      </c>
      <c r="N2487" s="2" t="s">
        <v>262</v>
      </c>
      <c r="O2487" s="2" t="s">
        <v>263</v>
      </c>
      <c r="P2487" s="2" t="s">
        <v>49</v>
      </c>
      <c r="Q2487" s="2" t="s">
        <v>251</v>
      </c>
      <c r="R2487" s="2" t="s">
        <v>252</v>
      </c>
      <c r="S2487" s="5">
        <v>1.161609703E9</v>
      </c>
      <c r="T2487" s="7"/>
      <c r="U2487" s="2" t="s">
        <v>253</v>
      </c>
      <c r="V2487" s="2" t="s">
        <v>244</v>
      </c>
      <c r="W2487" s="2" t="s">
        <v>8703</v>
      </c>
      <c r="X2487" s="2" t="s">
        <v>8827</v>
      </c>
      <c r="Y2487" s="2" t="s">
        <v>265</v>
      </c>
    </row>
    <row r="2488">
      <c r="A2488" s="1" t="b">
        <v>0</v>
      </c>
      <c r="B2488" s="1"/>
      <c r="C2488" s="1" t="s">
        <v>243</v>
      </c>
      <c r="D2488" s="1"/>
      <c r="E2488" s="1" t="s">
        <v>244</v>
      </c>
      <c r="F2488" s="1"/>
      <c r="G2488" s="2" t="s">
        <v>245</v>
      </c>
      <c r="H2488" s="5">
        <v>2.0</v>
      </c>
      <c r="I2488" s="4" t="s">
        <v>8828</v>
      </c>
      <c r="J2488" s="2" t="s">
        <v>8829</v>
      </c>
      <c r="K2488" s="5">
        <v>2.0</v>
      </c>
      <c r="L2488" s="2" t="s">
        <v>248</v>
      </c>
      <c r="M2488" s="6" t="b">
        <v>1</v>
      </c>
      <c r="N2488" s="2" t="s">
        <v>262</v>
      </c>
      <c r="O2488" s="2" t="s">
        <v>263</v>
      </c>
      <c r="P2488" s="2" t="s">
        <v>49</v>
      </c>
      <c r="Q2488" s="2" t="s">
        <v>251</v>
      </c>
      <c r="R2488" s="2" t="s">
        <v>252</v>
      </c>
      <c r="S2488" s="5">
        <v>8.72864152E8</v>
      </c>
      <c r="T2488" s="7"/>
      <c r="U2488" s="2" t="s">
        <v>253</v>
      </c>
      <c r="V2488" s="2" t="s">
        <v>244</v>
      </c>
      <c r="W2488" s="2" t="s">
        <v>8703</v>
      </c>
      <c r="X2488" s="2" t="s">
        <v>8830</v>
      </c>
      <c r="Y2488" s="2" t="s">
        <v>265</v>
      </c>
    </row>
    <row r="2489">
      <c r="A2489" s="1" t="b">
        <v>0</v>
      </c>
      <c r="B2489" s="1"/>
      <c r="C2489" s="1" t="s">
        <v>243</v>
      </c>
      <c r="D2489" s="1"/>
      <c r="E2489" s="1" t="s">
        <v>244</v>
      </c>
      <c r="F2489" s="1"/>
      <c r="G2489" s="2" t="s">
        <v>245</v>
      </c>
      <c r="H2489" s="5">
        <v>2.0</v>
      </c>
      <c r="I2489" s="4" t="s">
        <v>8831</v>
      </c>
      <c r="J2489" s="2" t="s">
        <v>8832</v>
      </c>
      <c r="K2489" s="5">
        <v>2.0</v>
      </c>
      <c r="L2489" s="2" t="s">
        <v>248</v>
      </c>
      <c r="M2489" s="6" t="b">
        <v>1</v>
      </c>
      <c r="N2489" s="2" t="s">
        <v>262</v>
      </c>
      <c r="O2489" s="2" t="s">
        <v>263</v>
      </c>
      <c r="P2489" s="2" t="s">
        <v>49</v>
      </c>
      <c r="Q2489" s="2" t="s">
        <v>251</v>
      </c>
      <c r="R2489" s="2" t="s">
        <v>252</v>
      </c>
      <c r="S2489" s="5">
        <v>8.72870848E8</v>
      </c>
      <c r="T2489" s="7"/>
      <c r="U2489" s="2" t="s">
        <v>253</v>
      </c>
      <c r="V2489" s="2" t="s">
        <v>244</v>
      </c>
      <c r="W2489" s="2" t="s">
        <v>8703</v>
      </c>
      <c r="X2489" s="2" t="s">
        <v>8833</v>
      </c>
      <c r="Y2489" s="2" t="s">
        <v>265</v>
      </c>
    </row>
    <row r="2490">
      <c r="A2490" s="1" t="b">
        <v>0</v>
      </c>
      <c r="B2490" s="1"/>
      <c r="C2490" s="1"/>
      <c r="D2490" s="1"/>
      <c r="E2490" s="1" t="s">
        <v>244</v>
      </c>
      <c r="F2490" s="1"/>
      <c r="G2490" s="2" t="s">
        <v>245</v>
      </c>
      <c r="H2490" s="2"/>
      <c r="I2490" s="4" t="s">
        <v>8834</v>
      </c>
      <c r="J2490" s="2" t="s">
        <v>8835</v>
      </c>
      <c r="K2490" s="5">
        <v>2.0</v>
      </c>
      <c r="L2490" s="2" t="s">
        <v>248</v>
      </c>
      <c r="M2490" s="6" t="b">
        <v>1</v>
      </c>
      <c r="N2490" s="2" t="s">
        <v>2074</v>
      </c>
      <c r="O2490" s="2" t="s">
        <v>263</v>
      </c>
      <c r="P2490" s="2" t="s">
        <v>49</v>
      </c>
      <c r="Q2490" s="2" t="s">
        <v>251</v>
      </c>
      <c r="R2490" s="2" t="s">
        <v>252</v>
      </c>
      <c r="S2490" s="5">
        <v>1.13884529E9</v>
      </c>
      <c r="T2490" s="7"/>
      <c r="U2490" s="2" t="s">
        <v>253</v>
      </c>
      <c r="V2490" s="2" t="s">
        <v>244</v>
      </c>
      <c r="W2490" s="2" t="s">
        <v>8703</v>
      </c>
      <c r="X2490" s="2" t="s">
        <v>8836</v>
      </c>
      <c r="Y2490" s="2" t="s">
        <v>265</v>
      </c>
    </row>
    <row r="2491">
      <c r="A2491" s="1" t="b">
        <v>0</v>
      </c>
      <c r="B2491" s="1"/>
      <c r="C2491" s="1"/>
      <c r="D2491" s="1"/>
      <c r="E2491" s="1" t="s">
        <v>244</v>
      </c>
      <c r="F2491" s="1"/>
      <c r="G2491" s="2" t="s">
        <v>245</v>
      </c>
      <c r="H2491" s="2"/>
      <c r="I2491" s="4" t="s">
        <v>8837</v>
      </c>
      <c r="J2491" s="2" t="s">
        <v>8838</v>
      </c>
      <c r="K2491" s="5">
        <v>2.0</v>
      </c>
      <c r="L2491" s="2" t="s">
        <v>248</v>
      </c>
      <c r="M2491" s="6" t="b">
        <v>1</v>
      </c>
      <c r="N2491" s="2" t="s">
        <v>2074</v>
      </c>
      <c r="O2491" s="2" t="s">
        <v>263</v>
      </c>
      <c r="P2491" s="2" t="s">
        <v>49</v>
      </c>
      <c r="Q2491" s="2" t="s">
        <v>251</v>
      </c>
      <c r="R2491" s="2" t="s">
        <v>252</v>
      </c>
      <c r="S2491" s="5">
        <v>1.159995431E9</v>
      </c>
      <c r="T2491" s="7"/>
      <c r="U2491" s="2" t="s">
        <v>253</v>
      </c>
      <c r="V2491" s="2" t="s">
        <v>244</v>
      </c>
      <c r="W2491" s="2" t="s">
        <v>8703</v>
      </c>
      <c r="X2491" s="2" t="s">
        <v>8839</v>
      </c>
      <c r="Y2491" s="2" t="s">
        <v>265</v>
      </c>
    </row>
    <row r="2492">
      <c r="A2492" s="1" t="b">
        <v>0</v>
      </c>
      <c r="B2492" s="1"/>
      <c r="C2492" s="1"/>
      <c r="D2492" s="1"/>
      <c r="E2492" s="1" t="s">
        <v>244</v>
      </c>
      <c r="F2492" s="1"/>
      <c r="G2492" s="2" t="s">
        <v>245</v>
      </c>
      <c r="H2492" s="2"/>
      <c r="I2492" s="4" t="s">
        <v>8840</v>
      </c>
      <c r="J2492" s="2" t="s">
        <v>8841</v>
      </c>
      <c r="K2492" s="5">
        <v>2.0</v>
      </c>
      <c r="L2492" s="2" t="s">
        <v>248</v>
      </c>
      <c r="M2492" s="6" t="b">
        <v>1</v>
      </c>
      <c r="N2492" s="2" t="s">
        <v>2074</v>
      </c>
      <c r="O2492" s="2" t="s">
        <v>263</v>
      </c>
      <c r="P2492" s="2" t="s">
        <v>49</v>
      </c>
      <c r="Q2492" s="2" t="s">
        <v>251</v>
      </c>
      <c r="R2492" s="2" t="s">
        <v>252</v>
      </c>
      <c r="S2492" s="5">
        <v>1.161609703E9</v>
      </c>
      <c r="T2492" s="7"/>
      <c r="U2492" s="2" t="s">
        <v>253</v>
      </c>
      <c r="V2492" s="2" t="s">
        <v>244</v>
      </c>
      <c r="W2492" s="2" t="s">
        <v>8703</v>
      </c>
      <c r="X2492" s="2" t="s">
        <v>8842</v>
      </c>
      <c r="Y2492" s="2" t="s">
        <v>265</v>
      </c>
    </row>
    <row r="2493">
      <c r="A2493" s="1" t="b">
        <v>0</v>
      </c>
      <c r="B2493" s="1"/>
      <c r="C2493" s="1"/>
      <c r="D2493" s="1"/>
      <c r="E2493" s="1" t="s">
        <v>244</v>
      </c>
      <c r="F2493" s="1"/>
      <c r="G2493" s="2" t="s">
        <v>245</v>
      </c>
      <c r="H2493" s="2"/>
      <c r="I2493" s="4" t="s">
        <v>8843</v>
      </c>
      <c r="J2493" s="2" t="s">
        <v>8844</v>
      </c>
      <c r="K2493" s="5">
        <v>2.0</v>
      </c>
      <c r="L2493" s="2" t="s">
        <v>248</v>
      </c>
      <c r="M2493" s="6" t="b">
        <v>1</v>
      </c>
      <c r="N2493" s="2" t="s">
        <v>2074</v>
      </c>
      <c r="O2493" s="2" t="s">
        <v>263</v>
      </c>
      <c r="P2493" s="2" t="s">
        <v>49</v>
      </c>
      <c r="Q2493" s="2" t="s">
        <v>251</v>
      </c>
      <c r="R2493" s="2" t="s">
        <v>252</v>
      </c>
      <c r="S2493" s="5">
        <v>8.72864152E8</v>
      </c>
      <c r="T2493" s="7"/>
      <c r="U2493" s="2" t="s">
        <v>253</v>
      </c>
      <c r="V2493" s="2" t="s">
        <v>244</v>
      </c>
      <c r="W2493" s="2" t="s">
        <v>8703</v>
      </c>
      <c r="X2493" s="2" t="s">
        <v>8845</v>
      </c>
      <c r="Y2493" s="2" t="s">
        <v>265</v>
      </c>
    </row>
    <row r="2494">
      <c r="A2494" s="1" t="b">
        <v>0</v>
      </c>
      <c r="B2494" s="1"/>
      <c r="C2494" s="1"/>
      <c r="D2494" s="1"/>
      <c r="E2494" s="1" t="s">
        <v>244</v>
      </c>
      <c r="F2494" s="1"/>
      <c r="G2494" s="2" t="s">
        <v>245</v>
      </c>
      <c r="H2494" s="2"/>
      <c r="I2494" s="4" t="s">
        <v>8846</v>
      </c>
      <c r="J2494" s="2" t="s">
        <v>8847</v>
      </c>
      <c r="K2494" s="5">
        <v>2.0</v>
      </c>
      <c r="L2494" s="2" t="s">
        <v>248</v>
      </c>
      <c r="M2494" s="6" t="b">
        <v>1</v>
      </c>
      <c r="N2494" s="2" t="s">
        <v>2074</v>
      </c>
      <c r="O2494" s="2" t="s">
        <v>263</v>
      </c>
      <c r="P2494" s="2" t="s">
        <v>49</v>
      </c>
      <c r="Q2494" s="2" t="s">
        <v>251</v>
      </c>
      <c r="R2494" s="2" t="s">
        <v>252</v>
      </c>
      <c r="S2494" s="5">
        <v>8.72870848E8</v>
      </c>
      <c r="T2494" s="7"/>
      <c r="U2494" s="2" t="s">
        <v>253</v>
      </c>
      <c r="V2494" s="2" t="s">
        <v>244</v>
      </c>
      <c r="W2494" s="2" t="s">
        <v>8703</v>
      </c>
      <c r="X2494" s="2" t="s">
        <v>8848</v>
      </c>
      <c r="Y2494" s="2" t="s">
        <v>265</v>
      </c>
    </row>
    <row r="2495">
      <c r="A2495" s="1" t="b">
        <v>0</v>
      </c>
      <c r="B2495" s="1"/>
      <c r="C2495" s="1"/>
      <c r="D2495" s="1"/>
      <c r="E2495" s="1" t="s">
        <v>244</v>
      </c>
      <c r="F2495" s="1"/>
      <c r="G2495" s="2" t="s">
        <v>245</v>
      </c>
      <c r="H2495" s="2"/>
      <c r="I2495" s="4" t="s">
        <v>8849</v>
      </c>
      <c r="J2495" s="2" t="s">
        <v>8850</v>
      </c>
      <c r="K2495" s="5">
        <v>2.0</v>
      </c>
      <c r="L2495" s="2" t="s">
        <v>248</v>
      </c>
      <c r="M2495" s="6" t="b">
        <v>1</v>
      </c>
      <c r="N2495" s="2" t="s">
        <v>268</v>
      </c>
      <c r="O2495" s="2" t="s">
        <v>263</v>
      </c>
      <c r="P2495" s="2" t="s">
        <v>49</v>
      </c>
      <c r="Q2495" s="2" t="s">
        <v>251</v>
      </c>
      <c r="R2495" s="2" t="s">
        <v>252</v>
      </c>
      <c r="S2495" s="5">
        <v>1.009237596E9</v>
      </c>
      <c r="T2495" s="7"/>
      <c r="U2495" s="2" t="s">
        <v>253</v>
      </c>
      <c r="V2495" s="2" t="s">
        <v>244</v>
      </c>
      <c r="W2495" s="2" t="s">
        <v>8703</v>
      </c>
      <c r="X2495" s="2" t="s">
        <v>8851</v>
      </c>
      <c r="Y2495" s="2" t="s">
        <v>265</v>
      </c>
    </row>
    <row r="2496">
      <c r="A2496" s="1" t="b">
        <v>0</v>
      </c>
      <c r="B2496" s="1"/>
      <c r="C2496" s="1"/>
      <c r="D2496" s="1"/>
      <c r="E2496" s="1" t="s">
        <v>244</v>
      </c>
      <c r="F2496" s="1"/>
      <c r="G2496" s="2" t="s">
        <v>245</v>
      </c>
      <c r="H2496" s="2"/>
      <c r="I2496" s="4" t="s">
        <v>8852</v>
      </c>
      <c r="J2496" s="2" t="s">
        <v>8853</v>
      </c>
      <c r="K2496" s="5">
        <v>2.0</v>
      </c>
      <c r="L2496" s="2" t="s">
        <v>248</v>
      </c>
      <c r="M2496" s="6" t="b">
        <v>1</v>
      </c>
      <c r="N2496" s="2" t="s">
        <v>268</v>
      </c>
      <c r="O2496" s="2" t="s">
        <v>263</v>
      </c>
      <c r="P2496" s="2" t="s">
        <v>49</v>
      </c>
      <c r="Q2496" s="2" t="s">
        <v>251</v>
      </c>
      <c r="R2496" s="2" t="s">
        <v>252</v>
      </c>
      <c r="S2496" s="5">
        <v>1.009830175E9</v>
      </c>
      <c r="T2496" s="7"/>
      <c r="U2496" s="2" t="s">
        <v>253</v>
      </c>
      <c r="V2496" s="2" t="s">
        <v>244</v>
      </c>
      <c r="W2496" s="2" t="s">
        <v>8703</v>
      </c>
      <c r="X2496" s="2" t="s">
        <v>8854</v>
      </c>
      <c r="Y2496" s="2" t="s">
        <v>265</v>
      </c>
    </row>
    <row r="2497">
      <c r="A2497" s="1" t="b">
        <v>0</v>
      </c>
      <c r="B2497" s="1"/>
      <c r="C2497" s="1"/>
      <c r="D2497" s="1"/>
      <c r="E2497" s="1" t="s">
        <v>244</v>
      </c>
      <c r="F2497" s="1"/>
      <c r="G2497" s="2" t="s">
        <v>245</v>
      </c>
      <c r="H2497" s="2"/>
      <c r="I2497" s="4" t="s">
        <v>8855</v>
      </c>
      <c r="J2497" s="2" t="s">
        <v>8856</v>
      </c>
      <c r="K2497" s="5">
        <v>2.0</v>
      </c>
      <c r="L2497" s="2" t="s">
        <v>248</v>
      </c>
      <c r="M2497" s="6" t="b">
        <v>1</v>
      </c>
      <c r="N2497" s="2" t="s">
        <v>268</v>
      </c>
      <c r="O2497" s="2" t="s">
        <v>263</v>
      </c>
      <c r="P2497" s="2" t="s">
        <v>49</v>
      </c>
      <c r="Q2497" s="2" t="s">
        <v>251</v>
      </c>
      <c r="R2497" s="2" t="s">
        <v>252</v>
      </c>
      <c r="S2497" s="5">
        <v>1.009830462E9</v>
      </c>
      <c r="T2497" s="7"/>
      <c r="U2497" s="2" t="s">
        <v>253</v>
      </c>
      <c r="V2497" s="2" t="s">
        <v>244</v>
      </c>
      <c r="W2497" s="2" t="s">
        <v>8703</v>
      </c>
      <c r="X2497" s="2" t="s">
        <v>8857</v>
      </c>
      <c r="Y2497" s="2" t="s">
        <v>265</v>
      </c>
    </row>
    <row r="2498">
      <c r="A2498" s="1" t="b">
        <v>0</v>
      </c>
      <c r="B2498" s="1"/>
      <c r="C2498" s="1"/>
      <c r="D2498" s="1"/>
      <c r="E2498" s="1" t="s">
        <v>244</v>
      </c>
      <c r="F2498" s="1"/>
      <c r="G2498" s="2" t="s">
        <v>245</v>
      </c>
      <c r="H2498" s="2"/>
      <c r="I2498" s="4" t="s">
        <v>8858</v>
      </c>
      <c r="J2498" s="2" t="s">
        <v>8859</v>
      </c>
      <c r="K2498" s="5">
        <v>2.0</v>
      </c>
      <c r="L2498" s="2" t="s">
        <v>248</v>
      </c>
      <c r="M2498" s="6" t="b">
        <v>1</v>
      </c>
      <c r="N2498" s="2" t="s">
        <v>268</v>
      </c>
      <c r="O2498" s="2" t="s">
        <v>263</v>
      </c>
      <c r="P2498" s="2" t="s">
        <v>49</v>
      </c>
      <c r="Q2498" s="2" t="s">
        <v>251</v>
      </c>
      <c r="R2498" s="2" t="s">
        <v>252</v>
      </c>
      <c r="S2498" s="5">
        <v>1.009830894E9</v>
      </c>
      <c r="T2498" s="7"/>
      <c r="U2498" s="2" t="s">
        <v>253</v>
      </c>
      <c r="V2498" s="2" t="s">
        <v>244</v>
      </c>
      <c r="W2498" s="2" t="s">
        <v>8703</v>
      </c>
      <c r="X2498" s="2" t="s">
        <v>8860</v>
      </c>
      <c r="Y2498" s="2" t="s">
        <v>265</v>
      </c>
    </row>
    <row r="2499">
      <c r="A2499" s="1" t="b">
        <v>0</v>
      </c>
      <c r="B2499" s="1"/>
      <c r="C2499" s="1"/>
      <c r="D2499" s="1"/>
      <c r="E2499" s="1" t="s">
        <v>244</v>
      </c>
      <c r="F2499" s="1"/>
      <c r="G2499" s="2" t="s">
        <v>245</v>
      </c>
      <c r="H2499" s="2"/>
      <c r="I2499" s="4" t="s">
        <v>8861</v>
      </c>
      <c r="J2499" s="2" t="s">
        <v>8862</v>
      </c>
      <c r="K2499" s="5">
        <v>2.0</v>
      </c>
      <c r="L2499" s="2" t="s">
        <v>248</v>
      </c>
      <c r="M2499" s="6" t="b">
        <v>1</v>
      </c>
      <c r="N2499" s="2" t="s">
        <v>268</v>
      </c>
      <c r="O2499" s="2" t="s">
        <v>263</v>
      </c>
      <c r="P2499" s="2" t="s">
        <v>49</v>
      </c>
      <c r="Q2499" s="2" t="s">
        <v>251</v>
      </c>
      <c r="R2499" s="2" t="s">
        <v>252</v>
      </c>
      <c r="S2499" s="5">
        <v>1.030888833E9</v>
      </c>
      <c r="T2499" s="7"/>
      <c r="U2499" s="2" t="s">
        <v>253</v>
      </c>
      <c r="V2499" s="2" t="s">
        <v>244</v>
      </c>
      <c r="W2499" s="2" t="s">
        <v>8703</v>
      </c>
      <c r="X2499" s="2" t="s">
        <v>8863</v>
      </c>
      <c r="Y2499" s="2" t="s">
        <v>265</v>
      </c>
    </row>
    <row r="2500">
      <c r="A2500" s="1" t="b">
        <v>0</v>
      </c>
      <c r="B2500" s="1"/>
      <c r="C2500" s="1"/>
      <c r="D2500" s="1"/>
      <c r="E2500" s="1" t="s">
        <v>244</v>
      </c>
      <c r="F2500" s="1"/>
      <c r="G2500" s="2" t="s">
        <v>245</v>
      </c>
      <c r="H2500" s="2"/>
      <c r="I2500" s="4" t="s">
        <v>8864</v>
      </c>
      <c r="J2500" s="2" t="s">
        <v>8865</v>
      </c>
      <c r="K2500" s="5">
        <v>2.0</v>
      </c>
      <c r="L2500" s="2" t="s">
        <v>248</v>
      </c>
      <c r="M2500" s="6" t="b">
        <v>1</v>
      </c>
      <c r="N2500" s="2" t="s">
        <v>268</v>
      </c>
      <c r="O2500" s="2" t="s">
        <v>263</v>
      </c>
      <c r="P2500" s="2" t="s">
        <v>49</v>
      </c>
      <c r="Q2500" s="2" t="s">
        <v>251</v>
      </c>
      <c r="R2500" s="2" t="s">
        <v>252</v>
      </c>
      <c r="S2500" s="5">
        <v>1.03088958E9</v>
      </c>
      <c r="T2500" s="3"/>
      <c r="U2500" s="2" t="s">
        <v>253</v>
      </c>
      <c r="V2500" s="2" t="s">
        <v>244</v>
      </c>
      <c r="W2500" s="2" t="s">
        <v>8703</v>
      </c>
      <c r="X2500" s="2" t="s">
        <v>8866</v>
      </c>
      <c r="Y2500" s="2" t="s">
        <v>265</v>
      </c>
    </row>
    <row r="2501">
      <c r="A2501" s="1" t="b">
        <v>0</v>
      </c>
      <c r="B2501" s="1"/>
      <c r="C2501" s="1"/>
      <c r="D2501" s="1"/>
      <c r="E2501" s="1" t="s">
        <v>244</v>
      </c>
      <c r="F2501" s="1"/>
      <c r="G2501" s="2" t="s">
        <v>245</v>
      </c>
      <c r="H2501" s="2"/>
      <c r="I2501" s="4" t="s">
        <v>8867</v>
      </c>
      <c r="J2501" s="2" t="s">
        <v>8868</v>
      </c>
      <c r="K2501" s="5">
        <v>2.0</v>
      </c>
      <c r="L2501" s="2" t="s">
        <v>248</v>
      </c>
      <c r="M2501" s="6" t="b">
        <v>1</v>
      </c>
      <c r="N2501" s="2" t="s">
        <v>268</v>
      </c>
      <c r="O2501" s="2" t="s">
        <v>263</v>
      </c>
      <c r="P2501" s="2" t="s">
        <v>49</v>
      </c>
      <c r="Q2501" s="2" t="s">
        <v>251</v>
      </c>
      <c r="R2501" s="2" t="s">
        <v>252</v>
      </c>
      <c r="S2501" s="5">
        <v>1.053918256E9</v>
      </c>
      <c r="T2501" s="7"/>
      <c r="U2501" s="2" t="s">
        <v>253</v>
      </c>
      <c r="V2501" s="2" t="s">
        <v>244</v>
      </c>
      <c r="W2501" s="2" t="s">
        <v>8703</v>
      </c>
      <c r="X2501" s="2" t="s">
        <v>8869</v>
      </c>
      <c r="Y2501" s="2" t="s">
        <v>265</v>
      </c>
    </row>
    <row r="2502">
      <c r="A2502" s="1" t="b">
        <v>0</v>
      </c>
      <c r="B2502" s="1"/>
      <c r="C2502" s="1"/>
      <c r="D2502" s="1"/>
      <c r="E2502" s="1" t="s">
        <v>244</v>
      </c>
      <c r="F2502" s="1"/>
      <c r="G2502" s="2" t="s">
        <v>245</v>
      </c>
      <c r="H2502" s="2"/>
      <c r="I2502" s="4" t="s">
        <v>8870</v>
      </c>
      <c r="J2502" s="2" t="s">
        <v>8871</v>
      </c>
      <c r="K2502" s="5">
        <v>2.0</v>
      </c>
      <c r="L2502" s="2" t="s">
        <v>248</v>
      </c>
      <c r="M2502" s="6" t="b">
        <v>1</v>
      </c>
      <c r="N2502" s="2" t="s">
        <v>268</v>
      </c>
      <c r="O2502" s="2" t="s">
        <v>263</v>
      </c>
      <c r="P2502" s="2" t="s">
        <v>49</v>
      </c>
      <c r="Q2502" s="2" t="s">
        <v>251</v>
      </c>
      <c r="R2502" s="2" t="s">
        <v>252</v>
      </c>
      <c r="S2502" s="5">
        <v>1.089232011E9</v>
      </c>
      <c r="T2502" s="3"/>
      <c r="U2502" s="2" t="s">
        <v>253</v>
      </c>
      <c r="V2502" s="2" t="s">
        <v>244</v>
      </c>
      <c r="W2502" s="2" t="s">
        <v>8703</v>
      </c>
      <c r="X2502" s="2" t="s">
        <v>8872</v>
      </c>
      <c r="Y2502" s="2" t="s">
        <v>265</v>
      </c>
    </row>
    <row r="2503">
      <c r="A2503" s="1" t="b">
        <v>0</v>
      </c>
      <c r="B2503" s="1"/>
      <c r="C2503" s="1"/>
      <c r="D2503" s="1"/>
      <c r="E2503" s="1" t="s">
        <v>244</v>
      </c>
      <c r="F2503" s="1"/>
      <c r="G2503" s="2" t="s">
        <v>245</v>
      </c>
      <c r="H2503" s="2"/>
      <c r="I2503" s="4" t="s">
        <v>8873</v>
      </c>
      <c r="J2503" s="2" t="s">
        <v>8874</v>
      </c>
      <c r="K2503" s="5">
        <v>2.0</v>
      </c>
      <c r="L2503" s="2" t="s">
        <v>248</v>
      </c>
      <c r="M2503" s="6" t="b">
        <v>1</v>
      </c>
      <c r="N2503" s="2" t="s">
        <v>268</v>
      </c>
      <c r="O2503" s="2" t="s">
        <v>263</v>
      </c>
      <c r="P2503" s="2" t="s">
        <v>49</v>
      </c>
      <c r="Q2503" s="2" t="s">
        <v>251</v>
      </c>
      <c r="R2503" s="2" t="s">
        <v>252</v>
      </c>
      <c r="S2503" s="5">
        <v>1.122750549E9</v>
      </c>
      <c r="T2503" s="3"/>
      <c r="U2503" s="2" t="s">
        <v>253</v>
      </c>
      <c r="V2503" s="2" t="s">
        <v>244</v>
      </c>
      <c r="W2503" s="2" t="s">
        <v>8703</v>
      </c>
      <c r="X2503" s="2" t="s">
        <v>8875</v>
      </c>
      <c r="Y2503" s="2" t="s">
        <v>265</v>
      </c>
    </row>
    <row r="2504">
      <c r="A2504" s="1" t="b">
        <v>0</v>
      </c>
      <c r="B2504" s="1"/>
      <c r="C2504" s="1"/>
      <c r="D2504" s="1"/>
      <c r="E2504" s="1" t="s">
        <v>244</v>
      </c>
      <c r="F2504" s="1"/>
      <c r="G2504" s="2" t="s">
        <v>245</v>
      </c>
      <c r="H2504" s="2"/>
      <c r="I2504" s="4" t="s">
        <v>8876</v>
      </c>
      <c r="J2504" s="2" t="s">
        <v>8877</v>
      </c>
      <c r="K2504" s="5">
        <v>2.0</v>
      </c>
      <c r="L2504" s="2" t="s">
        <v>248</v>
      </c>
      <c r="M2504" s="6" t="b">
        <v>1</v>
      </c>
      <c r="N2504" s="2" t="s">
        <v>268</v>
      </c>
      <c r="O2504" s="2" t="s">
        <v>263</v>
      </c>
      <c r="P2504" s="2" t="s">
        <v>49</v>
      </c>
      <c r="Q2504" s="2" t="s">
        <v>251</v>
      </c>
      <c r="R2504" s="2" t="s">
        <v>252</v>
      </c>
      <c r="S2504" s="5">
        <v>6.4339712E8</v>
      </c>
      <c r="T2504" s="3"/>
      <c r="U2504" s="2" t="s">
        <v>253</v>
      </c>
      <c r="V2504" s="2" t="s">
        <v>244</v>
      </c>
      <c r="W2504" s="2" t="s">
        <v>8703</v>
      </c>
      <c r="X2504" s="2" t="s">
        <v>8878</v>
      </c>
      <c r="Y2504" s="2" t="s">
        <v>265</v>
      </c>
    </row>
    <row r="2505">
      <c r="A2505" s="1" t="b">
        <v>0</v>
      </c>
      <c r="B2505" s="1"/>
      <c r="C2505" s="1"/>
      <c r="D2505" s="1"/>
      <c r="E2505" s="1" t="s">
        <v>244</v>
      </c>
      <c r="F2505" s="1"/>
      <c r="G2505" s="2" t="s">
        <v>245</v>
      </c>
      <c r="H2505" s="2"/>
      <c r="I2505" s="4" t="s">
        <v>8879</v>
      </c>
      <c r="J2505" s="2" t="s">
        <v>8880</v>
      </c>
      <c r="K2505" s="5">
        <v>2.0</v>
      </c>
      <c r="L2505" s="2" t="s">
        <v>248</v>
      </c>
      <c r="M2505" s="6" t="b">
        <v>1</v>
      </c>
      <c r="N2505" s="2" t="s">
        <v>268</v>
      </c>
      <c r="O2505" s="2" t="s">
        <v>263</v>
      </c>
      <c r="P2505" s="2" t="s">
        <v>49</v>
      </c>
      <c r="Q2505" s="2" t="s">
        <v>251</v>
      </c>
      <c r="R2505" s="2" t="s">
        <v>252</v>
      </c>
      <c r="S2505" s="5">
        <v>6.81546151E8</v>
      </c>
      <c r="T2505" s="3"/>
      <c r="U2505" s="2" t="s">
        <v>253</v>
      </c>
      <c r="V2505" s="2" t="s">
        <v>244</v>
      </c>
      <c r="W2505" s="2" t="s">
        <v>8703</v>
      </c>
      <c r="X2505" s="2" t="s">
        <v>8881</v>
      </c>
      <c r="Y2505" s="2" t="s">
        <v>265</v>
      </c>
    </row>
    <row r="2506">
      <c r="A2506" s="1" t="b">
        <v>0</v>
      </c>
      <c r="B2506" s="1"/>
      <c r="C2506" s="1"/>
      <c r="D2506" s="1"/>
      <c r="E2506" s="1" t="s">
        <v>244</v>
      </c>
      <c r="F2506" s="1"/>
      <c r="G2506" s="2" t="s">
        <v>245</v>
      </c>
      <c r="H2506" s="2"/>
      <c r="I2506" s="4" t="s">
        <v>8882</v>
      </c>
      <c r="J2506" s="2" t="s">
        <v>8883</v>
      </c>
      <c r="K2506" s="5">
        <v>2.0</v>
      </c>
      <c r="L2506" s="2" t="s">
        <v>248</v>
      </c>
      <c r="M2506" s="6" t="b">
        <v>1</v>
      </c>
      <c r="N2506" s="2" t="s">
        <v>268</v>
      </c>
      <c r="O2506" s="2" t="s">
        <v>263</v>
      </c>
      <c r="P2506" s="2" t="s">
        <v>49</v>
      </c>
      <c r="Q2506" s="2" t="s">
        <v>251</v>
      </c>
      <c r="R2506" s="2" t="s">
        <v>252</v>
      </c>
      <c r="S2506" s="5">
        <v>7.4295476E8</v>
      </c>
      <c r="T2506" s="3"/>
      <c r="U2506" s="2" t="s">
        <v>253</v>
      </c>
      <c r="V2506" s="2" t="s">
        <v>244</v>
      </c>
      <c r="W2506" s="2" t="s">
        <v>8703</v>
      </c>
      <c r="X2506" s="2" t="s">
        <v>8884</v>
      </c>
      <c r="Y2506" s="2" t="s">
        <v>265</v>
      </c>
    </row>
    <row r="2507">
      <c r="A2507" s="1" t="b">
        <v>0</v>
      </c>
      <c r="B2507" s="1"/>
      <c r="C2507" s="1"/>
      <c r="D2507" s="1"/>
      <c r="E2507" s="1" t="s">
        <v>244</v>
      </c>
      <c r="F2507" s="1"/>
      <c r="G2507" s="2" t="s">
        <v>245</v>
      </c>
      <c r="H2507" s="2"/>
      <c r="I2507" s="4" t="s">
        <v>8885</v>
      </c>
      <c r="J2507" s="2" t="s">
        <v>8886</v>
      </c>
      <c r="K2507" s="5">
        <v>2.0</v>
      </c>
      <c r="L2507" s="2" t="s">
        <v>248</v>
      </c>
      <c r="M2507" s="6" t="b">
        <v>1</v>
      </c>
      <c r="N2507" s="2" t="s">
        <v>268</v>
      </c>
      <c r="O2507" s="2" t="s">
        <v>263</v>
      </c>
      <c r="P2507" s="2" t="s">
        <v>49</v>
      </c>
      <c r="Q2507" s="2" t="s">
        <v>251</v>
      </c>
      <c r="R2507" s="2" t="s">
        <v>252</v>
      </c>
      <c r="S2507" s="5">
        <v>7.42954806E8</v>
      </c>
      <c r="T2507" s="3"/>
      <c r="U2507" s="2" t="s">
        <v>253</v>
      </c>
      <c r="V2507" s="2" t="s">
        <v>244</v>
      </c>
      <c r="W2507" s="2" t="s">
        <v>8703</v>
      </c>
      <c r="X2507" s="2" t="s">
        <v>8887</v>
      </c>
      <c r="Y2507" s="2" t="s">
        <v>265</v>
      </c>
    </row>
    <row r="2508">
      <c r="A2508" s="1" t="b">
        <v>0</v>
      </c>
      <c r="B2508" s="1"/>
      <c r="C2508" s="1"/>
      <c r="D2508" s="1"/>
      <c r="E2508" s="1" t="s">
        <v>244</v>
      </c>
      <c r="F2508" s="1"/>
      <c r="G2508" s="2" t="s">
        <v>245</v>
      </c>
      <c r="H2508" s="2"/>
      <c r="I2508" s="4" t="s">
        <v>8888</v>
      </c>
      <c r="J2508" s="2" t="s">
        <v>8889</v>
      </c>
      <c r="K2508" s="5">
        <v>2.0</v>
      </c>
      <c r="L2508" s="2" t="s">
        <v>248</v>
      </c>
      <c r="M2508" s="6" t="b">
        <v>1</v>
      </c>
      <c r="N2508" s="2" t="s">
        <v>268</v>
      </c>
      <c r="O2508" s="2" t="s">
        <v>263</v>
      </c>
      <c r="P2508" s="2" t="s">
        <v>49</v>
      </c>
      <c r="Q2508" s="2" t="s">
        <v>251</v>
      </c>
      <c r="R2508" s="2" t="s">
        <v>252</v>
      </c>
      <c r="S2508" s="5">
        <v>7.42955689E8</v>
      </c>
      <c r="T2508" s="3"/>
      <c r="U2508" s="2" t="s">
        <v>253</v>
      </c>
      <c r="V2508" s="2" t="s">
        <v>244</v>
      </c>
      <c r="W2508" s="2" t="s">
        <v>8703</v>
      </c>
      <c r="X2508" s="2" t="s">
        <v>8890</v>
      </c>
      <c r="Y2508" s="2" t="s">
        <v>265</v>
      </c>
    </row>
    <row r="2509">
      <c r="A2509" s="1" t="b">
        <v>0</v>
      </c>
      <c r="B2509" s="1"/>
      <c r="C2509" s="1"/>
      <c r="D2509" s="1"/>
      <c r="E2509" s="1" t="s">
        <v>244</v>
      </c>
      <c r="F2509" s="1"/>
      <c r="G2509" s="2" t="s">
        <v>245</v>
      </c>
      <c r="H2509" s="2"/>
      <c r="I2509" s="4" t="s">
        <v>8891</v>
      </c>
      <c r="J2509" s="2" t="s">
        <v>8892</v>
      </c>
      <c r="K2509" s="5">
        <v>2.0</v>
      </c>
      <c r="L2509" s="2" t="s">
        <v>248</v>
      </c>
      <c r="M2509" s="6" t="b">
        <v>1</v>
      </c>
      <c r="N2509" s="2" t="s">
        <v>268</v>
      </c>
      <c r="O2509" s="2" t="s">
        <v>263</v>
      </c>
      <c r="P2509" s="2" t="s">
        <v>49</v>
      </c>
      <c r="Q2509" s="2" t="s">
        <v>251</v>
      </c>
      <c r="R2509" s="2" t="s">
        <v>252</v>
      </c>
      <c r="S2509" s="5">
        <v>7.58285403E8</v>
      </c>
      <c r="T2509" s="3"/>
      <c r="U2509" s="2" t="s">
        <v>253</v>
      </c>
      <c r="V2509" s="2" t="s">
        <v>244</v>
      </c>
      <c r="W2509" s="2" t="s">
        <v>8703</v>
      </c>
      <c r="X2509" s="2" t="s">
        <v>8893</v>
      </c>
      <c r="Y2509" s="2" t="s">
        <v>265</v>
      </c>
    </row>
    <row r="2510">
      <c r="A2510" s="1" t="b">
        <v>0</v>
      </c>
      <c r="B2510" s="1"/>
      <c r="C2510" s="1"/>
      <c r="D2510" s="1"/>
      <c r="E2510" s="1" t="s">
        <v>244</v>
      </c>
      <c r="F2510" s="1"/>
      <c r="G2510" s="2" t="s">
        <v>245</v>
      </c>
      <c r="H2510" s="2"/>
      <c r="I2510" s="4" t="s">
        <v>8894</v>
      </c>
      <c r="J2510" s="2" t="s">
        <v>8895</v>
      </c>
      <c r="K2510" s="5">
        <v>2.0</v>
      </c>
      <c r="L2510" s="2" t="s">
        <v>248</v>
      </c>
      <c r="M2510" s="6" t="b">
        <v>1</v>
      </c>
      <c r="N2510" s="2" t="s">
        <v>268</v>
      </c>
      <c r="O2510" s="2" t="s">
        <v>263</v>
      </c>
      <c r="P2510" s="2" t="s">
        <v>49</v>
      </c>
      <c r="Q2510" s="2" t="s">
        <v>251</v>
      </c>
      <c r="R2510" s="2" t="s">
        <v>252</v>
      </c>
      <c r="S2510" s="5">
        <v>7.58286002E8</v>
      </c>
      <c r="T2510" s="3"/>
      <c r="U2510" s="2" t="s">
        <v>253</v>
      </c>
      <c r="V2510" s="2" t="s">
        <v>244</v>
      </c>
      <c r="W2510" s="2" t="s">
        <v>8703</v>
      </c>
      <c r="X2510" s="2" t="s">
        <v>8896</v>
      </c>
      <c r="Y2510" s="2" t="s">
        <v>265</v>
      </c>
    </row>
    <row r="2511">
      <c r="A2511" s="1" t="b">
        <v>0</v>
      </c>
      <c r="B2511" s="1"/>
      <c r="C2511" s="1"/>
      <c r="D2511" s="1"/>
      <c r="E2511" s="1" t="s">
        <v>244</v>
      </c>
      <c r="F2511" s="1"/>
      <c r="G2511" s="2" t="s">
        <v>245</v>
      </c>
      <c r="H2511" s="2"/>
      <c r="I2511" s="4" t="s">
        <v>8897</v>
      </c>
      <c r="J2511" s="2" t="s">
        <v>8898</v>
      </c>
      <c r="K2511" s="5">
        <v>2.0</v>
      </c>
      <c r="L2511" s="2" t="s">
        <v>248</v>
      </c>
      <c r="M2511" s="6" t="b">
        <v>1</v>
      </c>
      <c r="N2511" s="2" t="s">
        <v>268</v>
      </c>
      <c r="O2511" s="2" t="s">
        <v>263</v>
      </c>
      <c r="P2511" s="2" t="s">
        <v>49</v>
      </c>
      <c r="Q2511" s="2" t="s">
        <v>251</v>
      </c>
      <c r="R2511" s="2" t="s">
        <v>252</v>
      </c>
      <c r="S2511" s="5">
        <v>7.58286194E8</v>
      </c>
      <c r="T2511" s="3"/>
      <c r="U2511" s="2" t="s">
        <v>253</v>
      </c>
      <c r="V2511" s="2" t="s">
        <v>244</v>
      </c>
      <c r="W2511" s="2" t="s">
        <v>8703</v>
      </c>
      <c r="X2511" s="2" t="s">
        <v>8899</v>
      </c>
      <c r="Y2511" s="2" t="s">
        <v>265</v>
      </c>
    </row>
    <row r="2512">
      <c r="A2512" s="1" t="b">
        <v>0</v>
      </c>
      <c r="B2512" s="1"/>
      <c r="C2512" s="1"/>
      <c r="D2512" s="1"/>
      <c r="E2512" s="1" t="s">
        <v>244</v>
      </c>
      <c r="F2512" s="1"/>
      <c r="G2512" s="2" t="s">
        <v>245</v>
      </c>
      <c r="H2512" s="2"/>
      <c r="I2512" s="4" t="s">
        <v>8900</v>
      </c>
      <c r="J2512" s="2" t="s">
        <v>8901</v>
      </c>
      <c r="K2512" s="5">
        <v>2.0</v>
      </c>
      <c r="L2512" s="2" t="s">
        <v>248</v>
      </c>
      <c r="M2512" s="6" t="b">
        <v>1</v>
      </c>
      <c r="N2512" s="2" t="s">
        <v>268</v>
      </c>
      <c r="O2512" s="2" t="s">
        <v>263</v>
      </c>
      <c r="P2512" s="2" t="s">
        <v>49</v>
      </c>
      <c r="Q2512" s="2" t="s">
        <v>251</v>
      </c>
      <c r="R2512" s="2" t="s">
        <v>252</v>
      </c>
      <c r="S2512" s="5">
        <v>7.58308097E8</v>
      </c>
      <c r="T2512" s="3"/>
      <c r="U2512" s="2" t="s">
        <v>253</v>
      </c>
      <c r="V2512" s="2" t="s">
        <v>244</v>
      </c>
      <c r="W2512" s="2" t="s">
        <v>8703</v>
      </c>
      <c r="X2512" s="2" t="s">
        <v>8902</v>
      </c>
      <c r="Y2512" s="2" t="s">
        <v>265</v>
      </c>
    </row>
    <row r="2513">
      <c r="A2513" s="1" t="b">
        <v>0</v>
      </c>
      <c r="B2513" s="1"/>
      <c r="C2513" s="1"/>
      <c r="D2513" s="1"/>
      <c r="E2513" s="1" t="s">
        <v>244</v>
      </c>
      <c r="F2513" s="1"/>
      <c r="G2513" s="2" t="s">
        <v>245</v>
      </c>
      <c r="H2513" s="2"/>
      <c r="I2513" s="4" t="s">
        <v>8903</v>
      </c>
      <c r="J2513" s="2" t="s">
        <v>8904</v>
      </c>
      <c r="K2513" s="5">
        <v>2.0</v>
      </c>
      <c r="L2513" s="2" t="s">
        <v>248</v>
      </c>
      <c r="M2513" s="6" t="b">
        <v>1</v>
      </c>
      <c r="N2513" s="2" t="s">
        <v>268</v>
      </c>
      <c r="O2513" s="2" t="s">
        <v>263</v>
      </c>
      <c r="P2513" s="2" t="s">
        <v>49</v>
      </c>
      <c r="Q2513" s="2" t="s">
        <v>251</v>
      </c>
      <c r="R2513" s="2" t="s">
        <v>252</v>
      </c>
      <c r="S2513" s="5">
        <v>7.58308134E8</v>
      </c>
      <c r="T2513" s="3"/>
      <c r="U2513" s="2" t="s">
        <v>253</v>
      </c>
      <c r="V2513" s="2" t="s">
        <v>244</v>
      </c>
      <c r="W2513" s="2" t="s">
        <v>8703</v>
      </c>
      <c r="X2513" s="2" t="s">
        <v>8905</v>
      </c>
      <c r="Y2513" s="2" t="s">
        <v>265</v>
      </c>
    </row>
    <row r="2514">
      <c r="A2514" s="1" t="b">
        <v>0</v>
      </c>
      <c r="B2514" s="1"/>
      <c r="C2514" s="1"/>
      <c r="D2514" s="1"/>
      <c r="E2514" s="1" t="s">
        <v>244</v>
      </c>
      <c r="F2514" s="1"/>
      <c r="G2514" s="2" t="s">
        <v>245</v>
      </c>
      <c r="H2514" s="2"/>
      <c r="I2514" s="4" t="s">
        <v>8906</v>
      </c>
      <c r="J2514" s="2" t="s">
        <v>8907</v>
      </c>
      <c r="K2514" s="5">
        <v>2.0</v>
      </c>
      <c r="L2514" s="2" t="s">
        <v>248</v>
      </c>
      <c r="M2514" s="6" t="b">
        <v>1</v>
      </c>
      <c r="N2514" s="2" t="s">
        <v>268</v>
      </c>
      <c r="O2514" s="2" t="s">
        <v>263</v>
      </c>
      <c r="P2514" s="2" t="s">
        <v>49</v>
      </c>
      <c r="Q2514" s="2" t="s">
        <v>251</v>
      </c>
      <c r="R2514" s="2" t="s">
        <v>252</v>
      </c>
      <c r="S2514" s="5">
        <v>7.58311336E8</v>
      </c>
      <c r="T2514" s="3"/>
      <c r="U2514" s="2" t="s">
        <v>253</v>
      </c>
      <c r="V2514" s="2" t="s">
        <v>244</v>
      </c>
      <c r="W2514" s="2" t="s">
        <v>8703</v>
      </c>
      <c r="X2514" s="2" t="s">
        <v>8908</v>
      </c>
      <c r="Y2514" s="2" t="s">
        <v>265</v>
      </c>
    </row>
    <row r="2515">
      <c r="A2515" s="1" t="b">
        <v>0</v>
      </c>
      <c r="B2515" s="1"/>
      <c r="C2515" s="1"/>
      <c r="D2515" s="1"/>
      <c r="E2515" s="1" t="s">
        <v>244</v>
      </c>
      <c r="F2515" s="1"/>
      <c r="G2515" s="2" t="s">
        <v>245</v>
      </c>
      <c r="H2515" s="2"/>
      <c r="I2515" s="4" t="s">
        <v>8909</v>
      </c>
      <c r="J2515" s="2" t="s">
        <v>8910</v>
      </c>
      <c r="K2515" s="5">
        <v>2.0</v>
      </c>
      <c r="L2515" s="2" t="s">
        <v>248</v>
      </c>
      <c r="M2515" s="6" t="b">
        <v>1</v>
      </c>
      <c r="N2515" s="2" t="s">
        <v>268</v>
      </c>
      <c r="O2515" s="2" t="s">
        <v>263</v>
      </c>
      <c r="P2515" s="2" t="s">
        <v>49</v>
      </c>
      <c r="Q2515" s="2" t="s">
        <v>251</v>
      </c>
      <c r="R2515" s="2" t="s">
        <v>252</v>
      </c>
      <c r="S2515" s="5">
        <v>7.58312441E8</v>
      </c>
      <c r="T2515" s="3"/>
      <c r="U2515" s="2" t="s">
        <v>253</v>
      </c>
      <c r="V2515" s="2" t="s">
        <v>244</v>
      </c>
      <c r="W2515" s="2" t="s">
        <v>8703</v>
      </c>
      <c r="X2515" s="2" t="s">
        <v>8911</v>
      </c>
      <c r="Y2515" s="2" t="s">
        <v>265</v>
      </c>
    </row>
    <row r="2516">
      <c r="A2516" s="1" t="b">
        <v>0</v>
      </c>
      <c r="B2516" s="1"/>
      <c r="C2516" s="1"/>
      <c r="D2516" s="1"/>
      <c r="E2516" s="1" t="s">
        <v>244</v>
      </c>
      <c r="F2516" s="1"/>
      <c r="G2516" s="2" t="s">
        <v>245</v>
      </c>
      <c r="H2516" s="2"/>
      <c r="I2516" s="4" t="s">
        <v>8912</v>
      </c>
      <c r="J2516" s="2" t="s">
        <v>8913</v>
      </c>
      <c r="K2516" s="5">
        <v>2.0</v>
      </c>
      <c r="L2516" s="2" t="s">
        <v>248</v>
      </c>
      <c r="M2516" s="6" t="b">
        <v>1</v>
      </c>
      <c r="N2516" s="2" t="s">
        <v>268</v>
      </c>
      <c r="O2516" s="2" t="s">
        <v>263</v>
      </c>
      <c r="P2516" s="2" t="s">
        <v>49</v>
      </c>
      <c r="Q2516" s="2" t="s">
        <v>251</v>
      </c>
      <c r="R2516" s="2" t="s">
        <v>252</v>
      </c>
      <c r="S2516" s="5">
        <v>7.58319694E8</v>
      </c>
      <c r="T2516" s="3"/>
      <c r="U2516" s="2" t="s">
        <v>253</v>
      </c>
      <c r="V2516" s="2" t="s">
        <v>244</v>
      </c>
      <c r="W2516" s="2" t="s">
        <v>8703</v>
      </c>
      <c r="X2516" s="2" t="s">
        <v>8914</v>
      </c>
      <c r="Y2516" s="2" t="s">
        <v>265</v>
      </c>
    </row>
    <row r="2517">
      <c r="A2517" s="1" t="b">
        <v>0</v>
      </c>
      <c r="B2517" s="1"/>
      <c r="C2517" s="1"/>
      <c r="D2517" s="1"/>
      <c r="E2517" s="1" t="s">
        <v>244</v>
      </c>
      <c r="F2517" s="1"/>
      <c r="G2517" s="2" t="s">
        <v>245</v>
      </c>
      <c r="H2517" s="2"/>
      <c r="I2517" s="4" t="s">
        <v>8915</v>
      </c>
      <c r="J2517" s="2" t="s">
        <v>8916</v>
      </c>
      <c r="K2517" s="5">
        <v>2.0</v>
      </c>
      <c r="L2517" s="2" t="s">
        <v>248</v>
      </c>
      <c r="M2517" s="6" t="b">
        <v>1</v>
      </c>
      <c r="N2517" s="2" t="s">
        <v>268</v>
      </c>
      <c r="O2517" s="2" t="s">
        <v>263</v>
      </c>
      <c r="P2517" s="2" t="s">
        <v>49</v>
      </c>
      <c r="Q2517" s="2" t="s">
        <v>251</v>
      </c>
      <c r="R2517" s="2" t="s">
        <v>252</v>
      </c>
      <c r="S2517" s="5">
        <v>7.58323401E8</v>
      </c>
      <c r="T2517" s="3"/>
      <c r="U2517" s="2" t="s">
        <v>253</v>
      </c>
      <c r="V2517" s="2" t="s">
        <v>244</v>
      </c>
      <c r="W2517" s="2" t="s">
        <v>8703</v>
      </c>
      <c r="X2517" s="2" t="s">
        <v>8917</v>
      </c>
      <c r="Y2517" s="2" t="s">
        <v>265</v>
      </c>
    </row>
    <row r="2518">
      <c r="A2518" s="1" t="b">
        <v>0</v>
      </c>
      <c r="B2518" s="1"/>
      <c r="C2518" s="1"/>
      <c r="D2518" s="1"/>
      <c r="E2518" s="1" t="s">
        <v>244</v>
      </c>
      <c r="F2518" s="1"/>
      <c r="G2518" s="2" t="s">
        <v>245</v>
      </c>
      <c r="H2518" s="2"/>
      <c r="I2518" s="4" t="s">
        <v>8918</v>
      </c>
      <c r="J2518" s="2" t="s">
        <v>8919</v>
      </c>
      <c r="K2518" s="5">
        <v>2.0</v>
      </c>
      <c r="L2518" s="2" t="s">
        <v>248</v>
      </c>
      <c r="M2518" s="6" t="b">
        <v>1</v>
      </c>
      <c r="N2518" s="2" t="s">
        <v>268</v>
      </c>
      <c r="O2518" s="2" t="s">
        <v>263</v>
      </c>
      <c r="P2518" s="2" t="s">
        <v>49</v>
      </c>
      <c r="Q2518" s="2" t="s">
        <v>251</v>
      </c>
      <c r="R2518" s="2" t="s">
        <v>252</v>
      </c>
      <c r="S2518" s="5">
        <v>7.58816993E8</v>
      </c>
      <c r="T2518" s="3"/>
      <c r="U2518" s="2" t="s">
        <v>253</v>
      </c>
      <c r="V2518" s="2" t="s">
        <v>244</v>
      </c>
      <c r="W2518" s="2" t="s">
        <v>8703</v>
      </c>
      <c r="X2518" s="2" t="s">
        <v>8920</v>
      </c>
      <c r="Y2518" s="2" t="s">
        <v>265</v>
      </c>
    </row>
    <row r="2519">
      <c r="A2519" s="1" t="b">
        <v>0</v>
      </c>
      <c r="B2519" s="1"/>
      <c r="C2519" s="1"/>
      <c r="D2519" s="1"/>
      <c r="E2519" s="1" t="s">
        <v>244</v>
      </c>
      <c r="F2519" s="1"/>
      <c r="G2519" s="2" t="s">
        <v>245</v>
      </c>
      <c r="H2519" s="2"/>
      <c r="I2519" s="4" t="s">
        <v>8921</v>
      </c>
      <c r="J2519" s="2" t="s">
        <v>8922</v>
      </c>
      <c r="K2519" s="5">
        <v>2.0</v>
      </c>
      <c r="L2519" s="2" t="s">
        <v>248</v>
      </c>
      <c r="M2519" s="6" t="b">
        <v>1</v>
      </c>
      <c r="N2519" s="2" t="s">
        <v>268</v>
      </c>
      <c r="O2519" s="2" t="s">
        <v>263</v>
      </c>
      <c r="P2519" s="2" t="s">
        <v>49</v>
      </c>
      <c r="Q2519" s="2" t="s">
        <v>251</v>
      </c>
      <c r="R2519" s="2" t="s">
        <v>252</v>
      </c>
      <c r="S2519" s="5">
        <v>7.58967755E8</v>
      </c>
      <c r="T2519" s="3"/>
      <c r="U2519" s="2" t="s">
        <v>253</v>
      </c>
      <c r="V2519" s="2" t="s">
        <v>244</v>
      </c>
      <c r="W2519" s="2" t="s">
        <v>8703</v>
      </c>
      <c r="X2519" s="2" t="s">
        <v>8923</v>
      </c>
      <c r="Y2519" s="2" t="s">
        <v>265</v>
      </c>
    </row>
    <row r="2520">
      <c r="A2520" s="1" t="b">
        <v>0</v>
      </c>
      <c r="B2520" s="1"/>
      <c r="C2520" s="1"/>
      <c r="D2520" s="1"/>
      <c r="E2520" s="1" t="s">
        <v>244</v>
      </c>
      <c r="F2520" s="1"/>
      <c r="G2520" s="2" t="s">
        <v>245</v>
      </c>
      <c r="H2520" s="2"/>
      <c r="I2520" s="4" t="s">
        <v>8924</v>
      </c>
      <c r="J2520" s="2" t="s">
        <v>8925</v>
      </c>
      <c r="K2520" s="5">
        <v>2.0</v>
      </c>
      <c r="L2520" s="2" t="s">
        <v>248</v>
      </c>
      <c r="M2520" s="6" t="b">
        <v>1</v>
      </c>
      <c r="N2520" s="2" t="s">
        <v>268</v>
      </c>
      <c r="O2520" s="2" t="s">
        <v>263</v>
      </c>
      <c r="P2520" s="2" t="s">
        <v>49</v>
      </c>
      <c r="Q2520" s="2" t="s">
        <v>251</v>
      </c>
      <c r="R2520" s="2" t="s">
        <v>252</v>
      </c>
      <c r="S2520" s="5">
        <v>7.58996755E8</v>
      </c>
      <c r="T2520" s="3"/>
      <c r="U2520" s="2" t="s">
        <v>253</v>
      </c>
      <c r="V2520" s="2" t="s">
        <v>244</v>
      </c>
      <c r="W2520" s="2" t="s">
        <v>8703</v>
      </c>
      <c r="X2520" s="2" t="s">
        <v>8926</v>
      </c>
      <c r="Y2520" s="2" t="s">
        <v>265</v>
      </c>
    </row>
    <row r="2521">
      <c r="A2521" s="1" t="b">
        <v>0</v>
      </c>
      <c r="B2521" s="1"/>
      <c r="C2521" s="1"/>
      <c r="D2521" s="1"/>
      <c r="E2521" s="1" t="s">
        <v>244</v>
      </c>
      <c r="F2521" s="1"/>
      <c r="G2521" s="2" t="s">
        <v>245</v>
      </c>
      <c r="H2521" s="2"/>
      <c r="I2521" s="4" t="s">
        <v>8927</v>
      </c>
      <c r="J2521" s="2" t="s">
        <v>8928</v>
      </c>
      <c r="K2521" s="5">
        <v>2.0</v>
      </c>
      <c r="L2521" s="2" t="s">
        <v>248</v>
      </c>
      <c r="M2521" s="6" t="b">
        <v>1</v>
      </c>
      <c r="N2521" s="2" t="s">
        <v>268</v>
      </c>
      <c r="O2521" s="2" t="s">
        <v>263</v>
      </c>
      <c r="P2521" s="2" t="s">
        <v>49</v>
      </c>
      <c r="Q2521" s="2" t="s">
        <v>251</v>
      </c>
      <c r="R2521" s="2" t="s">
        <v>252</v>
      </c>
      <c r="S2521" s="5">
        <v>7.58996848E8</v>
      </c>
      <c r="T2521" s="3"/>
      <c r="U2521" s="2" t="s">
        <v>253</v>
      </c>
      <c r="V2521" s="2" t="s">
        <v>244</v>
      </c>
      <c r="W2521" s="2" t="s">
        <v>8703</v>
      </c>
      <c r="X2521" s="2" t="s">
        <v>8929</v>
      </c>
      <c r="Y2521" s="2" t="s">
        <v>265</v>
      </c>
    </row>
    <row r="2522">
      <c r="A2522" s="1" t="b">
        <v>0</v>
      </c>
      <c r="B2522" s="1"/>
      <c r="C2522" s="1"/>
      <c r="D2522" s="1"/>
      <c r="E2522" s="1" t="s">
        <v>244</v>
      </c>
      <c r="F2522" s="1"/>
      <c r="G2522" s="2" t="s">
        <v>245</v>
      </c>
      <c r="H2522" s="2"/>
      <c r="I2522" s="4" t="s">
        <v>8930</v>
      </c>
      <c r="J2522" s="2" t="s">
        <v>8931</v>
      </c>
      <c r="K2522" s="5">
        <v>2.0</v>
      </c>
      <c r="L2522" s="2" t="s">
        <v>248</v>
      </c>
      <c r="M2522" s="6" t="b">
        <v>1</v>
      </c>
      <c r="N2522" s="2" t="s">
        <v>268</v>
      </c>
      <c r="O2522" s="2" t="s">
        <v>263</v>
      </c>
      <c r="P2522" s="2" t="s">
        <v>49</v>
      </c>
      <c r="Q2522" s="2" t="s">
        <v>251</v>
      </c>
      <c r="R2522" s="2" t="s">
        <v>252</v>
      </c>
      <c r="S2522" s="5">
        <v>7.5900653E8</v>
      </c>
      <c r="T2522" s="3"/>
      <c r="U2522" s="2" t="s">
        <v>253</v>
      </c>
      <c r="V2522" s="2" t="s">
        <v>244</v>
      </c>
      <c r="W2522" s="2" t="s">
        <v>8703</v>
      </c>
      <c r="X2522" s="2" t="s">
        <v>8932</v>
      </c>
      <c r="Y2522" s="2" t="s">
        <v>265</v>
      </c>
    </row>
    <row r="2523">
      <c r="A2523" s="1" t="b">
        <v>0</v>
      </c>
      <c r="B2523" s="1"/>
      <c r="C2523" s="1"/>
      <c r="D2523" s="1"/>
      <c r="E2523" s="1" t="s">
        <v>244</v>
      </c>
      <c r="F2523" s="1"/>
      <c r="G2523" s="2" t="s">
        <v>245</v>
      </c>
      <c r="H2523" s="2"/>
      <c r="I2523" s="4" t="s">
        <v>8933</v>
      </c>
      <c r="J2523" s="2" t="s">
        <v>8934</v>
      </c>
      <c r="K2523" s="5">
        <v>2.0</v>
      </c>
      <c r="L2523" s="2" t="s">
        <v>248</v>
      </c>
      <c r="M2523" s="6" t="b">
        <v>1</v>
      </c>
      <c r="N2523" s="2" t="s">
        <v>268</v>
      </c>
      <c r="O2523" s="2" t="s">
        <v>263</v>
      </c>
      <c r="P2523" s="2" t="s">
        <v>49</v>
      </c>
      <c r="Q2523" s="2" t="s">
        <v>251</v>
      </c>
      <c r="R2523" s="2" t="s">
        <v>252</v>
      </c>
      <c r="S2523" s="5">
        <v>7.59960718E8</v>
      </c>
      <c r="T2523" s="3"/>
      <c r="U2523" s="2" t="s">
        <v>253</v>
      </c>
      <c r="V2523" s="2" t="s">
        <v>244</v>
      </c>
      <c r="W2523" s="2" t="s">
        <v>8703</v>
      </c>
      <c r="X2523" s="2" t="s">
        <v>8935</v>
      </c>
      <c r="Y2523" s="2" t="s">
        <v>265</v>
      </c>
    </row>
    <row r="2524">
      <c r="A2524" s="1" t="b">
        <v>0</v>
      </c>
      <c r="B2524" s="1"/>
      <c r="C2524" s="1"/>
      <c r="D2524" s="1"/>
      <c r="E2524" s="1" t="s">
        <v>244</v>
      </c>
      <c r="F2524" s="1"/>
      <c r="G2524" s="2" t="s">
        <v>245</v>
      </c>
      <c r="H2524" s="2"/>
      <c r="I2524" s="4" t="s">
        <v>8936</v>
      </c>
      <c r="J2524" s="2" t="s">
        <v>8937</v>
      </c>
      <c r="K2524" s="5">
        <v>2.0</v>
      </c>
      <c r="L2524" s="2" t="s">
        <v>248</v>
      </c>
      <c r="M2524" s="6" t="b">
        <v>1</v>
      </c>
      <c r="N2524" s="2" t="s">
        <v>268</v>
      </c>
      <c r="O2524" s="2" t="s">
        <v>263</v>
      </c>
      <c r="P2524" s="2" t="s">
        <v>49</v>
      </c>
      <c r="Q2524" s="2" t="s">
        <v>251</v>
      </c>
      <c r="R2524" s="2" t="s">
        <v>252</v>
      </c>
      <c r="S2524" s="5">
        <v>7.60677048E8</v>
      </c>
      <c r="T2524" s="2" t="s">
        <v>293</v>
      </c>
      <c r="U2524" s="2" t="s">
        <v>253</v>
      </c>
      <c r="V2524" s="2" t="s">
        <v>244</v>
      </c>
      <c r="W2524" s="2" t="s">
        <v>8703</v>
      </c>
      <c r="X2524" s="2" t="s">
        <v>8938</v>
      </c>
      <c r="Y2524" s="2" t="s">
        <v>265</v>
      </c>
    </row>
    <row r="2525">
      <c r="A2525" s="1" t="b">
        <v>0</v>
      </c>
      <c r="B2525" s="1"/>
      <c r="C2525" s="1"/>
      <c r="D2525" s="1"/>
      <c r="E2525" s="1" t="s">
        <v>244</v>
      </c>
      <c r="F2525" s="1"/>
      <c r="G2525" s="2" t="s">
        <v>245</v>
      </c>
      <c r="H2525" s="2"/>
      <c r="I2525" s="4" t="s">
        <v>8939</v>
      </c>
      <c r="J2525" s="2" t="s">
        <v>8940</v>
      </c>
      <c r="K2525" s="5">
        <v>2.0</v>
      </c>
      <c r="L2525" s="2" t="s">
        <v>248</v>
      </c>
      <c r="M2525" s="6" t="b">
        <v>1</v>
      </c>
      <c r="N2525" s="2" t="s">
        <v>268</v>
      </c>
      <c r="O2525" s="2" t="s">
        <v>263</v>
      </c>
      <c r="P2525" s="2" t="s">
        <v>49</v>
      </c>
      <c r="Q2525" s="2" t="s">
        <v>251</v>
      </c>
      <c r="R2525" s="2" t="s">
        <v>252</v>
      </c>
      <c r="S2525" s="5">
        <v>7.60944994E8</v>
      </c>
      <c r="T2525" s="2" t="s">
        <v>293</v>
      </c>
      <c r="U2525" s="2" t="s">
        <v>253</v>
      </c>
      <c r="V2525" s="2" t="s">
        <v>244</v>
      </c>
      <c r="W2525" s="2" t="s">
        <v>8703</v>
      </c>
      <c r="X2525" s="2" t="s">
        <v>8941</v>
      </c>
      <c r="Y2525" s="2" t="s">
        <v>265</v>
      </c>
    </row>
    <row r="2526">
      <c r="A2526" s="1" t="b">
        <v>0</v>
      </c>
      <c r="B2526" s="1"/>
      <c r="C2526" s="1"/>
      <c r="D2526" s="1"/>
      <c r="E2526" s="1" t="s">
        <v>244</v>
      </c>
      <c r="F2526" s="1"/>
      <c r="G2526" s="2" t="s">
        <v>245</v>
      </c>
      <c r="H2526" s="2"/>
      <c r="I2526" s="4" t="s">
        <v>8942</v>
      </c>
      <c r="J2526" s="2" t="s">
        <v>8943</v>
      </c>
      <c r="K2526" s="5">
        <v>2.0</v>
      </c>
      <c r="L2526" s="2" t="s">
        <v>248</v>
      </c>
      <c r="M2526" s="6" t="b">
        <v>1</v>
      </c>
      <c r="N2526" s="2" t="s">
        <v>268</v>
      </c>
      <c r="O2526" s="2" t="s">
        <v>263</v>
      </c>
      <c r="P2526" s="2" t="s">
        <v>49</v>
      </c>
      <c r="Q2526" s="2" t="s">
        <v>251</v>
      </c>
      <c r="R2526" s="2" t="s">
        <v>252</v>
      </c>
      <c r="S2526" s="5">
        <v>8.19770858E8</v>
      </c>
      <c r="T2526" s="2" t="s">
        <v>293</v>
      </c>
      <c r="U2526" s="2" t="s">
        <v>253</v>
      </c>
      <c r="V2526" s="2" t="s">
        <v>244</v>
      </c>
      <c r="W2526" s="2" t="s">
        <v>8703</v>
      </c>
      <c r="X2526" s="2" t="s">
        <v>8944</v>
      </c>
      <c r="Y2526" s="2" t="s">
        <v>265</v>
      </c>
    </row>
    <row r="2527">
      <c r="A2527" s="1" t="b">
        <v>0</v>
      </c>
      <c r="B2527" s="1"/>
      <c r="C2527" s="1"/>
      <c r="D2527" s="1"/>
      <c r="E2527" s="1" t="s">
        <v>244</v>
      </c>
      <c r="F2527" s="1"/>
      <c r="G2527" s="2" t="s">
        <v>245</v>
      </c>
      <c r="H2527" s="2"/>
      <c r="I2527" s="4" t="s">
        <v>8945</v>
      </c>
      <c r="J2527" s="2" t="s">
        <v>8946</v>
      </c>
      <c r="K2527" s="5">
        <v>2.0</v>
      </c>
      <c r="L2527" s="2" t="s">
        <v>248</v>
      </c>
      <c r="M2527" s="6" t="b">
        <v>1</v>
      </c>
      <c r="N2527" s="2" t="s">
        <v>268</v>
      </c>
      <c r="O2527" s="2" t="s">
        <v>263</v>
      </c>
      <c r="P2527" s="2" t="s">
        <v>49</v>
      </c>
      <c r="Q2527" s="2" t="s">
        <v>251</v>
      </c>
      <c r="R2527" s="2" t="s">
        <v>252</v>
      </c>
      <c r="S2527" s="5">
        <v>8.19891764E8</v>
      </c>
      <c r="T2527" s="2" t="s">
        <v>293</v>
      </c>
      <c r="U2527" s="2" t="s">
        <v>253</v>
      </c>
      <c r="V2527" s="2" t="s">
        <v>244</v>
      </c>
      <c r="W2527" s="2" t="s">
        <v>8703</v>
      </c>
      <c r="X2527" s="2" t="s">
        <v>8947</v>
      </c>
      <c r="Y2527" s="2" t="s">
        <v>265</v>
      </c>
    </row>
    <row r="2528">
      <c r="A2528" s="1" t="b">
        <v>0</v>
      </c>
      <c r="B2528" s="1"/>
      <c r="C2528" s="1"/>
      <c r="D2528" s="1"/>
      <c r="E2528" s="1" t="s">
        <v>244</v>
      </c>
      <c r="F2528" s="1"/>
      <c r="G2528" s="2" t="s">
        <v>245</v>
      </c>
      <c r="H2528" s="2"/>
      <c r="I2528" s="4" t="s">
        <v>8948</v>
      </c>
      <c r="J2528" s="2" t="s">
        <v>8949</v>
      </c>
      <c r="K2528" s="5">
        <v>2.0</v>
      </c>
      <c r="L2528" s="2" t="s">
        <v>248</v>
      </c>
      <c r="M2528" s="6" t="b">
        <v>1</v>
      </c>
      <c r="N2528" s="2" t="s">
        <v>268</v>
      </c>
      <c r="O2528" s="2" t="s">
        <v>263</v>
      </c>
      <c r="P2528" s="2" t="s">
        <v>49</v>
      </c>
      <c r="Q2528" s="2" t="s">
        <v>251</v>
      </c>
      <c r="R2528" s="2" t="s">
        <v>252</v>
      </c>
      <c r="S2528" s="5">
        <v>8.19983199E8</v>
      </c>
      <c r="T2528" s="2" t="s">
        <v>293</v>
      </c>
      <c r="U2528" s="2" t="s">
        <v>253</v>
      </c>
      <c r="V2528" s="2" t="s">
        <v>244</v>
      </c>
      <c r="W2528" s="2" t="s">
        <v>8703</v>
      </c>
      <c r="X2528" s="2" t="s">
        <v>8950</v>
      </c>
      <c r="Y2528" s="2" t="s">
        <v>265</v>
      </c>
    </row>
    <row r="2529">
      <c r="A2529" s="1" t="b">
        <v>0</v>
      </c>
      <c r="B2529" s="1"/>
      <c r="C2529" s="1"/>
      <c r="D2529" s="1"/>
      <c r="E2529" s="1" t="s">
        <v>244</v>
      </c>
      <c r="F2529" s="1"/>
      <c r="G2529" s="2" t="s">
        <v>245</v>
      </c>
      <c r="H2529" s="2"/>
      <c r="I2529" s="4" t="s">
        <v>8951</v>
      </c>
      <c r="J2529" s="2" t="s">
        <v>8952</v>
      </c>
      <c r="K2529" s="5">
        <v>2.0</v>
      </c>
      <c r="L2529" s="2" t="s">
        <v>248</v>
      </c>
      <c r="M2529" s="6" t="b">
        <v>1</v>
      </c>
      <c r="N2529" s="2" t="s">
        <v>268</v>
      </c>
      <c r="O2529" s="2" t="s">
        <v>263</v>
      </c>
      <c r="P2529" s="2" t="s">
        <v>49</v>
      </c>
      <c r="Q2529" s="2" t="s">
        <v>251</v>
      </c>
      <c r="R2529" s="2" t="s">
        <v>252</v>
      </c>
      <c r="S2529" s="5">
        <v>8.20022943E8</v>
      </c>
      <c r="T2529" s="2" t="s">
        <v>293</v>
      </c>
      <c r="U2529" s="2" t="s">
        <v>253</v>
      </c>
      <c r="V2529" s="2" t="s">
        <v>244</v>
      </c>
      <c r="W2529" s="2" t="s">
        <v>8703</v>
      </c>
      <c r="X2529" s="2" t="s">
        <v>8953</v>
      </c>
      <c r="Y2529" s="2" t="s">
        <v>265</v>
      </c>
    </row>
    <row r="2530">
      <c r="A2530" s="1" t="b">
        <v>0</v>
      </c>
      <c r="B2530" s="1"/>
      <c r="C2530" s="1"/>
      <c r="D2530" s="1"/>
      <c r="E2530" s="1" t="s">
        <v>244</v>
      </c>
      <c r="F2530" s="1"/>
      <c r="G2530" s="2" t="s">
        <v>245</v>
      </c>
      <c r="H2530" s="2"/>
      <c r="I2530" s="4" t="s">
        <v>8954</v>
      </c>
      <c r="J2530" s="2" t="s">
        <v>8955</v>
      </c>
      <c r="K2530" s="5">
        <v>2.0</v>
      </c>
      <c r="L2530" s="2" t="s">
        <v>248</v>
      </c>
      <c r="M2530" s="6" t="b">
        <v>1</v>
      </c>
      <c r="N2530" s="2" t="s">
        <v>268</v>
      </c>
      <c r="O2530" s="2" t="s">
        <v>263</v>
      </c>
      <c r="P2530" s="2" t="s">
        <v>49</v>
      </c>
      <c r="Q2530" s="2" t="s">
        <v>251</v>
      </c>
      <c r="R2530" s="2" t="s">
        <v>252</v>
      </c>
      <c r="S2530" s="5">
        <v>8.68096876E8</v>
      </c>
      <c r="T2530" s="3"/>
      <c r="U2530" s="2" t="s">
        <v>253</v>
      </c>
      <c r="V2530" s="2" t="s">
        <v>244</v>
      </c>
      <c r="W2530" s="2" t="s">
        <v>8703</v>
      </c>
      <c r="X2530" s="2" t="s">
        <v>8956</v>
      </c>
      <c r="Y2530" s="2" t="s">
        <v>265</v>
      </c>
    </row>
    <row r="2531">
      <c r="A2531" s="1" t="b">
        <v>0</v>
      </c>
      <c r="B2531" s="1"/>
      <c r="C2531" s="1"/>
      <c r="D2531" s="1"/>
      <c r="E2531" s="1" t="s">
        <v>244</v>
      </c>
      <c r="F2531" s="1"/>
      <c r="G2531" s="2" t="s">
        <v>245</v>
      </c>
      <c r="H2531" s="2"/>
      <c r="I2531" s="4" t="s">
        <v>8957</v>
      </c>
      <c r="J2531" s="2" t="s">
        <v>8958</v>
      </c>
      <c r="K2531" s="5">
        <v>2.0</v>
      </c>
      <c r="L2531" s="2" t="s">
        <v>248</v>
      </c>
      <c r="M2531" s="6" t="b">
        <v>1</v>
      </c>
      <c r="N2531" s="2" t="s">
        <v>268</v>
      </c>
      <c r="O2531" s="2" t="s">
        <v>263</v>
      </c>
      <c r="P2531" s="2" t="s">
        <v>49</v>
      </c>
      <c r="Q2531" s="2" t="s">
        <v>251</v>
      </c>
      <c r="R2531" s="2" t="s">
        <v>252</v>
      </c>
      <c r="S2531" s="5">
        <v>8.68145983E8</v>
      </c>
      <c r="T2531" s="3"/>
      <c r="U2531" s="2" t="s">
        <v>253</v>
      </c>
      <c r="V2531" s="2" t="s">
        <v>244</v>
      </c>
      <c r="W2531" s="2" t="s">
        <v>8703</v>
      </c>
      <c r="X2531" s="2" t="s">
        <v>8959</v>
      </c>
      <c r="Y2531" s="2" t="s">
        <v>265</v>
      </c>
    </row>
    <row r="2532">
      <c r="A2532" s="1" t="b">
        <v>0</v>
      </c>
      <c r="B2532" s="1"/>
      <c r="C2532" s="1"/>
      <c r="D2532" s="1"/>
      <c r="E2532" s="1" t="s">
        <v>244</v>
      </c>
      <c r="F2532" s="1"/>
      <c r="G2532" s="2" t="s">
        <v>245</v>
      </c>
      <c r="H2532" s="2"/>
      <c r="I2532" s="4" t="s">
        <v>8960</v>
      </c>
      <c r="J2532" s="2" t="s">
        <v>8961</v>
      </c>
      <c r="K2532" s="5">
        <v>2.0</v>
      </c>
      <c r="L2532" s="2" t="s">
        <v>248</v>
      </c>
      <c r="M2532" s="6" t="b">
        <v>1</v>
      </c>
      <c r="N2532" s="2" t="s">
        <v>268</v>
      </c>
      <c r="O2532" s="2" t="s">
        <v>263</v>
      </c>
      <c r="P2532" s="2" t="s">
        <v>49</v>
      </c>
      <c r="Q2532" s="2" t="s">
        <v>251</v>
      </c>
      <c r="R2532" s="2" t="s">
        <v>252</v>
      </c>
      <c r="S2532" s="5">
        <v>8.68182038E8</v>
      </c>
      <c r="T2532" s="3"/>
      <c r="U2532" s="2" t="s">
        <v>253</v>
      </c>
      <c r="V2532" s="2" t="s">
        <v>244</v>
      </c>
      <c r="W2532" s="2" t="s">
        <v>8703</v>
      </c>
      <c r="X2532" s="2" t="s">
        <v>8962</v>
      </c>
      <c r="Y2532" s="2" t="s">
        <v>265</v>
      </c>
    </row>
    <row r="2533">
      <c r="A2533" s="1" t="b">
        <v>0</v>
      </c>
      <c r="B2533" s="1"/>
      <c r="C2533" s="1"/>
      <c r="D2533" s="1"/>
      <c r="E2533" s="1" t="s">
        <v>244</v>
      </c>
      <c r="F2533" s="1"/>
      <c r="G2533" s="2" t="s">
        <v>245</v>
      </c>
      <c r="H2533" s="2"/>
      <c r="I2533" s="4" t="s">
        <v>8963</v>
      </c>
      <c r="J2533" s="2" t="s">
        <v>8964</v>
      </c>
      <c r="K2533" s="5">
        <v>2.0</v>
      </c>
      <c r="L2533" s="2" t="s">
        <v>248</v>
      </c>
      <c r="M2533" s="6" t="b">
        <v>1</v>
      </c>
      <c r="N2533" s="2" t="s">
        <v>268</v>
      </c>
      <c r="O2533" s="2" t="s">
        <v>263</v>
      </c>
      <c r="P2533" s="2" t="s">
        <v>49</v>
      </c>
      <c r="Q2533" s="2" t="s">
        <v>251</v>
      </c>
      <c r="R2533" s="2" t="s">
        <v>252</v>
      </c>
      <c r="S2533" s="5">
        <v>8.68212204E8</v>
      </c>
      <c r="T2533" s="3"/>
      <c r="U2533" s="2" t="s">
        <v>253</v>
      </c>
      <c r="V2533" s="2" t="s">
        <v>244</v>
      </c>
      <c r="W2533" s="2" t="s">
        <v>8703</v>
      </c>
      <c r="X2533" s="2" t="s">
        <v>8965</v>
      </c>
      <c r="Y2533" s="2" t="s">
        <v>265</v>
      </c>
    </row>
    <row r="2534">
      <c r="A2534" s="1" t="b">
        <v>0</v>
      </c>
      <c r="B2534" s="1"/>
      <c r="C2534" s="1"/>
      <c r="D2534" s="1"/>
      <c r="E2534" s="1" t="s">
        <v>244</v>
      </c>
      <c r="F2534" s="1"/>
      <c r="G2534" s="2" t="s">
        <v>245</v>
      </c>
      <c r="H2534" s="2"/>
      <c r="I2534" s="4" t="s">
        <v>8966</v>
      </c>
      <c r="J2534" s="2" t="s">
        <v>8967</v>
      </c>
      <c r="K2534" s="5">
        <v>2.0</v>
      </c>
      <c r="L2534" s="2" t="s">
        <v>248</v>
      </c>
      <c r="M2534" s="6" t="b">
        <v>1</v>
      </c>
      <c r="N2534" s="2" t="s">
        <v>268</v>
      </c>
      <c r="O2534" s="2" t="s">
        <v>263</v>
      </c>
      <c r="P2534" s="2" t="s">
        <v>49</v>
      </c>
      <c r="Q2534" s="2" t="s">
        <v>251</v>
      </c>
      <c r="R2534" s="2" t="s">
        <v>252</v>
      </c>
      <c r="S2534" s="5">
        <v>8.68226529E8</v>
      </c>
      <c r="T2534" s="3"/>
      <c r="U2534" s="2" t="s">
        <v>253</v>
      </c>
      <c r="V2534" s="2" t="s">
        <v>244</v>
      </c>
      <c r="W2534" s="2" t="s">
        <v>8703</v>
      </c>
      <c r="X2534" s="2" t="s">
        <v>8968</v>
      </c>
      <c r="Y2534" s="2" t="s">
        <v>265</v>
      </c>
    </row>
    <row r="2535">
      <c r="A2535" s="1" t="b">
        <v>0</v>
      </c>
      <c r="B2535" s="1"/>
      <c r="C2535" s="1"/>
      <c r="D2535" s="1"/>
      <c r="E2535" s="1" t="s">
        <v>244</v>
      </c>
      <c r="F2535" s="1"/>
      <c r="G2535" s="2" t="s">
        <v>245</v>
      </c>
      <c r="H2535" s="2"/>
      <c r="I2535" s="4" t="s">
        <v>8969</v>
      </c>
      <c r="J2535" s="2" t="s">
        <v>8970</v>
      </c>
      <c r="K2535" s="5">
        <v>2.0</v>
      </c>
      <c r="L2535" s="2" t="s">
        <v>248</v>
      </c>
      <c r="M2535" s="6" t="b">
        <v>1</v>
      </c>
      <c r="N2535" s="2" t="s">
        <v>268</v>
      </c>
      <c r="O2535" s="2" t="s">
        <v>263</v>
      </c>
      <c r="P2535" s="2" t="s">
        <v>49</v>
      </c>
      <c r="Q2535" s="2" t="s">
        <v>251</v>
      </c>
      <c r="R2535" s="2" t="s">
        <v>252</v>
      </c>
      <c r="S2535" s="5">
        <v>8.72139724E8</v>
      </c>
      <c r="T2535" s="2" t="s">
        <v>293</v>
      </c>
      <c r="U2535" s="2" t="s">
        <v>253</v>
      </c>
      <c r="V2535" s="2" t="s">
        <v>244</v>
      </c>
      <c r="W2535" s="2" t="s">
        <v>8703</v>
      </c>
      <c r="X2535" s="2" t="s">
        <v>8971</v>
      </c>
      <c r="Y2535" s="2" t="s">
        <v>265</v>
      </c>
    </row>
    <row r="2536">
      <c r="A2536" s="1" t="b">
        <v>0</v>
      </c>
      <c r="B2536" s="1"/>
      <c r="C2536" s="1"/>
      <c r="D2536" s="1"/>
      <c r="E2536" s="1" t="s">
        <v>244</v>
      </c>
      <c r="F2536" s="1"/>
      <c r="G2536" s="2" t="s">
        <v>245</v>
      </c>
      <c r="H2536" s="2"/>
      <c r="I2536" s="4" t="s">
        <v>8972</v>
      </c>
      <c r="J2536" s="2" t="s">
        <v>8973</v>
      </c>
      <c r="K2536" s="5">
        <v>2.0</v>
      </c>
      <c r="L2536" s="2" t="s">
        <v>248</v>
      </c>
      <c r="M2536" s="6" t="b">
        <v>1</v>
      </c>
      <c r="N2536" s="2" t="s">
        <v>268</v>
      </c>
      <c r="O2536" s="2" t="s">
        <v>263</v>
      </c>
      <c r="P2536" s="2" t="s">
        <v>49</v>
      </c>
      <c r="Q2536" s="2" t="s">
        <v>251</v>
      </c>
      <c r="R2536" s="2" t="s">
        <v>252</v>
      </c>
      <c r="S2536" s="5">
        <v>8.80167933E8</v>
      </c>
      <c r="T2536" s="3"/>
      <c r="U2536" s="2" t="s">
        <v>253</v>
      </c>
      <c r="V2536" s="2" t="s">
        <v>244</v>
      </c>
      <c r="W2536" s="2" t="s">
        <v>8703</v>
      </c>
      <c r="X2536" s="2" t="s">
        <v>8974</v>
      </c>
      <c r="Y2536" s="2" t="s">
        <v>265</v>
      </c>
    </row>
    <row r="2537">
      <c r="A2537" s="1" t="b">
        <v>0</v>
      </c>
      <c r="B2537" s="1"/>
      <c r="C2537" s="1"/>
      <c r="D2537" s="1"/>
      <c r="E2537" s="1" t="s">
        <v>244</v>
      </c>
      <c r="F2537" s="1"/>
      <c r="G2537" s="2" t="s">
        <v>245</v>
      </c>
      <c r="H2537" s="2"/>
      <c r="I2537" s="4" t="s">
        <v>8975</v>
      </c>
      <c r="J2537" s="2" t="s">
        <v>8976</v>
      </c>
      <c r="K2537" s="5">
        <v>2.0</v>
      </c>
      <c r="L2537" s="2" t="s">
        <v>248</v>
      </c>
      <c r="M2537" s="6" t="b">
        <v>1</v>
      </c>
      <c r="N2537" s="2" t="s">
        <v>268</v>
      </c>
      <c r="O2537" s="2" t="s">
        <v>263</v>
      </c>
      <c r="P2537" s="2" t="s">
        <v>49</v>
      </c>
      <c r="Q2537" s="2" t="s">
        <v>251</v>
      </c>
      <c r="R2537" s="2" t="s">
        <v>252</v>
      </c>
      <c r="S2537" s="5">
        <v>8.80238289E8</v>
      </c>
      <c r="T2537" s="3"/>
      <c r="U2537" s="2" t="s">
        <v>253</v>
      </c>
      <c r="V2537" s="2" t="s">
        <v>244</v>
      </c>
      <c r="W2537" s="2" t="s">
        <v>8703</v>
      </c>
      <c r="X2537" s="2" t="s">
        <v>8977</v>
      </c>
      <c r="Y2537" s="2" t="s">
        <v>265</v>
      </c>
    </row>
    <row r="2538">
      <c r="A2538" s="1" t="b">
        <v>0</v>
      </c>
      <c r="B2538" s="1"/>
      <c r="C2538" s="1"/>
      <c r="D2538" s="1"/>
      <c r="E2538" s="1" t="s">
        <v>244</v>
      </c>
      <c r="F2538" s="1"/>
      <c r="G2538" s="2" t="s">
        <v>245</v>
      </c>
      <c r="H2538" s="2"/>
      <c r="I2538" s="4" t="s">
        <v>8978</v>
      </c>
      <c r="J2538" s="2" t="s">
        <v>8979</v>
      </c>
      <c r="K2538" s="5">
        <v>2.0</v>
      </c>
      <c r="L2538" s="2" t="s">
        <v>248</v>
      </c>
      <c r="M2538" s="6" t="b">
        <v>1</v>
      </c>
      <c r="N2538" s="2" t="s">
        <v>268</v>
      </c>
      <c r="O2538" s="2" t="s">
        <v>263</v>
      </c>
      <c r="P2538" s="2" t="s">
        <v>49</v>
      </c>
      <c r="Q2538" s="2" t="s">
        <v>251</v>
      </c>
      <c r="R2538" s="2" t="s">
        <v>252</v>
      </c>
      <c r="S2538" s="5">
        <v>8.80352148E8</v>
      </c>
      <c r="T2538" s="3"/>
      <c r="U2538" s="2" t="s">
        <v>253</v>
      </c>
      <c r="V2538" s="2" t="s">
        <v>244</v>
      </c>
      <c r="W2538" s="2" t="s">
        <v>8703</v>
      </c>
      <c r="X2538" s="2" t="s">
        <v>8980</v>
      </c>
      <c r="Y2538" s="2" t="s">
        <v>265</v>
      </c>
    </row>
    <row r="2539">
      <c r="A2539" s="1" t="b">
        <v>0</v>
      </c>
      <c r="B2539" s="1"/>
      <c r="C2539" s="1"/>
      <c r="D2539" s="1"/>
      <c r="E2539" s="1" t="s">
        <v>244</v>
      </c>
      <c r="F2539" s="1"/>
      <c r="G2539" s="2" t="s">
        <v>245</v>
      </c>
      <c r="H2539" s="2"/>
      <c r="I2539" s="4" t="s">
        <v>8981</v>
      </c>
      <c r="J2539" s="2" t="s">
        <v>8982</v>
      </c>
      <c r="K2539" s="5">
        <v>2.0</v>
      </c>
      <c r="L2539" s="2" t="s">
        <v>248</v>
      </c>
      <c r="M2539" s="6" t="b">
        <v>1</v>
      </c>
      <c r="N2539" s="2" t="s">
        <v>268</v>
      </c>
      <c r="O2539" s="2" t="s">
        <v>263</v>
      </c>
      <c r="P2539" s="2" t="s">
        <v>49</v>
      </c>
      <c r="Q2539" s="2" t="s">
        <v>251</v>
      </c>
      <c r="R2539" s="2" t="s">
        <v>252</v>
      </c>
      <c r="S2539" s="5">
        <v>8.80352738E8</v>
      </c>
      <c r="T2539" s="7"/>
      <c r="U2539" s="2" t="s">
        <v>253</v>
      </c>
      <c r="V2539" s="2" t="s">
        <v>244</v>
      </c>
      <c r="W2539" s="2" t="s">
        <v>8703</v>
      </c>
      <c r="X2539" s="2" t="s">
        <v>8983</v>
      </c>
      <c r="Y2539" s="2" t="s">
        <v>265</v>
      </c>
    </row>
    <row r="2540">
      <c r="A2540" s="1" t="b">
        <v>0</v>
      </c>
      <c r="B2540" s="1"/>
      <c r="C2540" s="1"/>
      <c r="D2540" s="1"/>
      <c r="E2540" s="1" t="s">
        <v>244</v>
      </c>
      <c r="F2540" s="1"/>
      <c r="G2540" s="2" t="s">
        <v>245</v>
      </c>
      <c r="H2540" s="2"/>
      <c r="I2540" s="4" t="s">
        <v>8984</v>
      </c>
      <c r="J2540" s="2" t="s">
        <v>8985</v>
      </c>
      <c r="K2540" s="5">
        <v>2.0</v>
      </c>
      <c r="L2540" s="2" t="s">
        <v>248</v>
      </c>
      <c r="M2540" s="6" t="b">
        <v>1</v>
      </c>
      <c r="N2540" s="2" t="s">
        <v>268</v>
      </c>
      <c r="O2540" s="2" t="s">
        <v>263</v>
      </c>
      <c r="P2540" s="2" t="s">
        <v>49</v>
      </c>
      <c r="Q2540" s="2" t="s">
        <v>251</v>
      </c>
      <c r="R2540" s="2" t="s">
        <v>252</v>
      </c>
      <c r="S2540" s="5">
        <v>8.80462484E8</v>
      </c>
      <c r="T2540" s="3"/>
      <c r="U2540" s="2" t="s">
        <v>253</v>
      </c>
      <c r="V2540" s="2" t="s">
        <v>244</v>
      </c>
      <c r="W2540" s="2" t="s">
        <v>8703</v>
      </c>
      <c r="X2540" s="2" t="s">
        <v>8986</v>
      </c>
      <c r="Y2540" s="2" t="s">
        <v>265</v>
      </c>
    </row>
    <row r="2541">
      <c r="A2541" s="1" t="b">
        <v>0</v>
      </c>
      <c r="B2541" s="1"/>
      <c r="C2541" s="1"/>
      <c r="D2541" s="1"/>
      <c r="E2541" s="1" t="s">
        <v>244</v>
      </c>
      <c r="F2541" s="1"/>
      <c r="G2541" s="2" t="s">
        <v>245</v>
      </c>
      <c r="H2541" s="2"/>
      <c r="I2541" s="4" t="s">
        <v>8987</v>
      </c>
      <c r="J2541" s="2" t="s">
        <v>8988</v>
      </c>
      <c r="K2541" s="5">
        <v>2.0</v>
      </c>
      <c r="L2541" s="2" t="s">
        <v>248</v>
      </c>
      <c r="M2541" s="6" t="b">
        <v>1</v>
      </c>
      <c r="N2541" s="2" t="s">
        <v>268</v>
      </c>
      <c r="O2541" s="2" t="s">
        <v>263</v>
      </c>
      <c r="P2541" s="2" t="s">
        <v>49</v>
      </c>
      <c r="Q2541" s="2" t="s">
        <v>251</v>
      </c>
      <c r="R2541" s="2" t="s">
        <v>252</v>
      </c>
      <c r="S2541" s="5">
        <v>8.80949608E8</v>
      </c>
      <c r="T2541" s="3"/>
      <c r="U2541" s="2" t="s">
        <v>253</v>
      </c>
      <c r="V2541" s="2" t="s">
        <v>244</v>
      </c>
      <c r="W2541" s="2" t="s">
        <v>8703</v>
      </c>
      <c r="X2541" s="2" t="s">
        <v>8989</v>
      </c>
      <c r="Y2541" s="2" t="s">
        <v>265</v>
      </c>
    </row>
    <row r="2542">
      <c r="A2542" s="1" t="b">
        <v>0</v>
      </c>
      <c r="B2542" s="1"/>
      <c r="C2542" s="1"/>
      <c r="D2542" s="1"/>
      <c r="E2542" s="1" t="s">
        <v>244</v>
      </c>
      <c r="F2542" s="1"/>
      <c r="G2542" s="2" t="s">
        <v>245</v>
      </c>
      <c r="H2542" s="2"/>
      <c r="I2542" s="4" t="s">
        <v>8990</v>
      </c>
      <c r="J2542" s="2" t="s">
        <v>8991</v>
      </c>
      <c r="K2542" s="5">
        <v>2.0</v>
      </c>
      <c r="L2542" s="2" t="s">
        <v>248</v>
      </c>
      <c r="M2542" s="6" t="b">
        <v>1</v>
      </c>
      <c r="N2542" s="2" t="s">
        <v>268</v>
      </c>
      <c r="O2542" s="2" t="s">
        <v>263</v>
      </c>
      <c r="P2542" s="2" t="s">
        <v>49</v>
      </c>
      <c r="Q2542" s="2" t="s">
        <v>251</v>
      </c>
      <c r="R2542" s="2" t="s">
        <v>252</v>
      </c>
      <c r="S2542" s="5">
        <v>8.80961835E8</v>
      </c>
      <c r="T2542" s="3"/>
      <c r="U2542" s="2" t="s">
        <v>253</v>
      </c>
      <c r="V2542" s="2" t="s">
        <v>244</v>
      </c>
      <c r="W2542" s="2" t="s">
        <v>8703</v>
      </c>
      <c r="X2542" s="2" t="s">
        <v>8992</v>
      </c>
      <c r="Y2542" s="2" t="s">
        <v>265</v>
      </c>
    </row>
    <row r="2543">
      <c r="A2543" s="1" t="b">
        <v>0</v>
      </c>
      <c r="B2543" s="1"/>
      <c r="C2543" s="1"/>
      <c r="D2543" s="1"/>
      <c r="E2543" s="1" t="s">
        <v>244</v>
      </c>
      <c r="F2543" s="1"/>
      <c r="G2543" s="2" t="s">
        <v>245</v>
      </c>
      <c r="H2543" s="2"/>
      <c r="I2543" s="4" t="s">
        <v>8993</v>
      </c>
      <c r="J2543" s="2" t="s">
        <v>8994</v>
      </c>
      <c r="K2543" s="5">
        <v>2.0</v>
      </c>
      <c r="L2543" s="2" t="s">
        <v>248</v>
      </c>
      <c r="M2543" s="6" t="b">
        <v>1</v>
      </c>
      <c r="N2543" s="2" t="s">
        <v>268</v>
      </c>
      <c r="O2543" s="2" t="s">
        <v>263</v>
      </c>
      <c r="P2543" s="2" t="s">
        <v>49</v>
      </c>
      <c r="Q2543" s="2" t="s">
        <v>251</v>
      </c>
      <c r="R2543" s="2" t="s">
        <v>252</v>
      </c>
      <c r="S2543" s="5">
        <v>8.80966061E8</v>
      </c>
      <c r="T2543" s="3"/>
      <c r="U2543" s="2" t="s">
        <v>253</v>
      </c>
      <c r="V2543" s="2" t="s">
        <v>244</v>
      </c>
      <c r="W2543" s="2" t="s">
        <v>8703</v>
      </c>
      <c r="X2543" s="2" t="s">
        <v>8995</v>
      </c>
      <c r="Y2543" s="2" t="s">
        <v>265</v>
      </c>
    </row>
    <row r="2544">
      <c r="A2544" s="1" t="b">
        <v>0</v>
      </c>
      <c r="B2544" s="1"/>
      <c r="C2544" s="1"/>
      <c r="D2544" s="1"/>
      <c r="E2544" s="1" t="s">
        <v>244</v>
      </c>
      <c r="F2544" s="1"/>
      <c r="G2544" s="2" t="s">
        <v>245</v>
      </c>
      <c r="H2544" s="2"/>
      <c r="I2544" s="4" t="s">
        <v>8996</v>
      </c>
      <c r="J2544" s="2" t="s">
        <v>8997</v>
      </c>
      <c r="K2544" s="5">
        <v>2.0</v>
      </c>
      <c r="L2544" s="2" t="s">
        <v>248</v>
      </c>
      <c r="M2544" s="6" t="b">
        <v>1</v>
      </c>
      <c r="N2544" s="2" t="s">
        <v>268</v>
      </c>
      <c r="O2544" s="2" t="s">
        <v>263</v>
      </c>
      <c r="P2544" s="2" t="s">
        <v>49</v>
      </c>
      <c r="Q2544" s="2" t="s">
        <v>251</v>
      </c>
      <c r="R2544" s="2" t="s">
        <v>252</v>
      </c>
      <c r="S2544" s="5">
        <v>8.80987037E8</v>
      </c>
      <c r="T2544" s="3"/>
      <c r="U2544" s="2" t="s">
        <v>253</v>
      </c>
      <c r="V2544" s="2" t="s">
        <v>244</v>
      </c>
      <c r="W2544" s="2" t="s">
        <v>8703</v>
      </c>
      <c r="X2544" s="2" t="s">
        <v>8998</v>
      </c>
      <c r="Y2544" s="2" t="s">
        <v>265</v>
      </c>
    </row>
    <row r="2545">
      <c r="A2545" s="1" t="b">
        <v>0</v>
      </c>
      <c r="B2545" s="1"/>
      <c r="C2545" s="1"/>
      <c r="D2545" s="1"/>
      <c r="E2545" s="1" t="s">
        <v>244</v>
      </c>
      <c r="F2545" s="1"/>
      <c r="G2545" s="2" t="s">
        <v>245</v>
      </c>
      <c r="H2545" s="2"/>
      <c r="I2545" s="4" t="s">
        <v>8999</v>
      </c>
      <c r="J2545" s="2" t="s">
        <v>9000</v>
      </c>
      <c r="K2545" s="5">
        <v>2.0</v>
      </c>
      <c r="L2545" s="2" t="s">
        <v>248</v>
      </c>
      <c r="M2545" s="6" t="b">
        <v>1</v>
      </c>
      <c r="N2545" s="2" t="s">
        <v>268</v>
      </c>
      <c r="O2545" s="2" t="s">
        <v>263</v>
      </c>
      <c r="P2545" s="2" t="s">
        <v>49</v>
      </c>
      <c r="Q2545" s="2" t="s">
        <v>251</v>
      </c>
      <c r="R2545" s="2" t="s">
        <v>252</v>
      </c>
      <c r="S2545" s="5">
        <v>8.80991732E8</v>
      </c>
      <c r="T2545" s="3"/>
      <c r="U2545" s="2" t="s">
        <v>253</v>
      </c>
      <c r="V2545" s="2" t="s">
        <v>244</v>
      </c>
      <c r="W2545" s="2" t="s">
        <v>8703</v>
      </c>
      <c r="X2545" s="2" t="s">
        <v>9001</v>
      </c>
      <c r="Y2545" s="2" t="s">
        <v>265</v>
      </c>
    </row>
    <row r="2546">
      <c r="A2546" s="1" t="b">
        <v>0</v>
      </c>
      <c r="B2546" s="1"/>
      <c r="C2546" s="1"/>
      <c r="D2546" s="1"/>
      <c r="E2546" s="1" t="s">
        <v>244</v>
      </c>
      <c r="F2546" s="1"/>
      <c r="G2546" s="2" t="s">
        <v>245</v>
      </c>
      <c r="H2546" s="2"/>
      <c r="I2546" s="4" t="s">
        <v>9002</v>
      </c>
      <c r="J2546" s="2" t="s">
        <v>9003</v>
      </c>
      <c r="K2546" s="5">
        <v>2.0</v>
      </c>
      <c r="L2546" s="2" t="s">
        <v>248</v>
      </c>
      <c r="M2546" s="6" t="b">
        <v>1</v>
      </c>
      <c r="N2546" s="2" t="s">
        <v>268</v>
      </c>
      <c r="O2546" s="2" t="s">
        <v>263</v>
      </c>
      <c r="P2546" s="2" t="s">
        <v>49</v>
      </c>
      <c r="Q2546" s="2" t="s">
        <v>251</v>
      </c>
      <c r="R2546" s="2" t="s">
        <v>252</v>
      </c>
      <c r="S2546" s="5">
        <v>8.86539074E8</v>
      </c>
      <c r="T2546" s="2" t="s">
        <v>293</v>
      </c>
      <c r="U2546" s="2" t="s">
        <v>253</v>
      </c>
      <c r="V2546" s="2" t="s">
        <v>244</v>
      </c>
      <c r="W2546" s="2" t="s">
        <v>8703</v>
      </c>
      <c r="X2546" s="2" t="s">
        <v>9004</v>
      </c>
      <c r="Y2546" s="2" t="s">
        <v>265</v>
      </c>
    </row>
    <row r="2547">
      <c r="A2547" s="1" t="b">
        <v>0</v>
      </c>
      <c r="B2547" s="1"/>
      <c r="C2547" s="1"/>
      <c r="D2547" s="1"/>
      <c r="E2547" s="1" t="s">
        <v>244</v>
      </c>
      <c r="F2547" s="1"/>
      <c r="G2547" s="2" t="s">
        <v>245</v>
      </c>
      <c r="H2547" s="2"/>
      <c r="I2547" s="4" t="s">
        <v>9005</v>
      </c>
      <c r="J2547" s="2" t="s">
        <v>9006</v>
      </c>
      <c r="K2547" s="5">
        <v>2.0</v>
      </c>
      <c r="L2547" s="2" t="s">
        <v>248</v>
      </c>
      <c r="M2547" s="6" t="b">
        <v>1</v>
      </c>
      <c r="N2547" s="2" t="s">
        <v>268</v>
      </c>
      <c r="O2547" s="2" t="s">
        <v>263</v>
      </c>
      <c r="P2547" s="2" t="s">
        <v>49</v>
      </c>
      <c r="Q2547" s="2" t="s">
        <v>251</v>
      </c>
      <c r="R2547" s="2" t="s">
        <v>252</v>
      </c>
      <c r="S2547" s="5">
        <v>8.86544038E8</v>
      </c>
      <c r="T2547" s="2" t="s">
        <v>293</v>
      </c>
      <c r="U2547" s="2" t="s">
        <v>253</v>
      </c>
      <c r="V2547" s="2" t="s">
        <v>244</v>
      </c>
      <c r="W2547" s="2" t="s">
        <v>8703</v>
      </c>
      <c r="X2547" s="2" t="s">
        <v>9007</v>
      </c>
      <c r="Y2547" s="2" t="s">
        <v>265</v>
      </c>
    </row>
    <row r="2548">
      <c r="A2548" s="1" t="b">
        <v>0</v>
      </c>
      <c r="B2548" s="1"/>
      <c r="C2548" s="1"/>
      <c r="D2548" s="1"/>
      <c r="E2548" s="1" t="s">
        <v>244</v>
      </c>
      <c r="F2548" s="1"/>
      <c r="G2548" s="2" t="s">
        <v>245</v>
      </c>
      <c r="H2548" s="2"/>
      <c r="I2548" s="4" t="s">
        <v>9008</v>
      </c>
      <c r="J2548" s="2" t="s">
        <v>9009</v>
      </c>
      <c r="K2548" s="5">
        <v>2.0</v>
      </c>
      <c r="L2548" s="2" t="s">
        <v>248</v>
      </c>
      <c r="M2548" s="6" t="b">
        <v>1</v>
      </c>
      <c r="N2548" s="2" t="s">
        <v>268</v>
      </c>
      <c r="O2548" s="2" t="s">
        <v>263</v>
      </c>
      <c r="P2548" s="2" t="s">
        <v>49</v>
      </c>
      <c r="Q2548" s="2" t="s">
        <v>251</v>
      </c>
      <c r="R2548" s="2" t="s">
        <v>252</v>
      </c>
      <c r="S2548" s="5">
        <v>8.86547084E8</v>
      </c>
      <c r="T2548" s="2" t="s">
        <v>293</v>
      </c>
      <c r="U2548" s="2" t="s">
        <v>253</v>
      </c>
      <c r="V2548" s="2" t="s">
        <v>244</v>
      </c>
      <c r="W2548" s="2" t="s">
        <v>8703</v>
      </c>
      <c r="X2548" s="2" t="s">
        <v>9010</v>
      </c>
      <c r="Y2548" s="2" t="s">
        <v>265</v>
      </c>
    </row>
    <row r="2549">
      <c r="A2549" s="1" t="b">
        <v>0</v>
      </c>
      <c r="B2549" s="1"/>
      <c r="C2549" s="1"/>
      <c r="D2549" s="1"/>
      <c r="E2549" s="1" t="s">
        <v>244</v>
      </c>
      <c r="F2549" s="1"/>
      <c r="G2549" s="2" t="s">
        <v>245</v>
      </c>
      <c r="H2549" s="2"/>
      <c r="I2549" s="4" t="s">
        <v>9011</v>
      </c>
      <c r="J2549" s="2" t="s">
        <v>9012</v>
      </c>
      <c r="K2549" s="5">
        <v>2.0</v>
      </c>
      <c r="L2549" s="2" t="s">
        <v>248</v>
      </c>
      <c r="M2549" s="6" t="b">
        <v>1</v>
      </c>
      <c r="N2549" s="2" t="s">
        <v>268</v>
      </c>
      <c r="O2549" s="2" t="s">
        <v>263</v>
      </c>
      <c r="P2549" s="2" t="s">
        <v>49</v>
      </c>
      <c r="Q2549" s="2" t="s">
        <v>251</v>
      </c>
      <c r="R2549" s="2" t="s">
        <v>252</v>
      </c>
      <c r="S2549" s="5">
        <v>9.02436175E8</v>
      </c>
      <c r="T2549" s="7"/>
      <c r="U2549" s="2" t="s">
        <v>253</v>
      </c>
      <c r="V2549" s="2" t="s">
        <v>244</v>
      </c>
      <c r="W2549" s="2" t="s">
        <v>8703</v>
      </c>
      <c r="X2549" s="2" t="s">
        <v>9013</v>
      </c>
      <c r="Y2549" s="2" t="s">
        <v>265</v>
      </c>
    </row>
    <row r="2550">
      <c r="A2550" s="1" t="b">
        <v>0</v>
      </c>
      <c r="B2550" s="1"/>
      <c r="C2550" s="1"/>
      <c r="D2550" s="1"/>
      <c r="E2550" s="1" t="s">
        <v>244</v>
      </c>
      <c r="F2550" s="1"/>
      <c r="G2550" s="2" t="s">
        <v>245</v>
      </c>
      <c r="H2550" s="2"/>
      <c r="I2550" s="4" t="s">
        <v>9014</v>
      </c>
      <c r="J2550" s="2" t="s">
        <v>9015</v>
      </c>
      <c r="K2550" s="5">
        <v>2.0</v>
      </c>
      <c r="L2550" s="2" t="s">
        <v>248</v>
      </c>
      <c r="M2550" s="6" t="b">
        <v>1</v>
      </c>
      <c r="N2550" s="2" t="s">
        <v>268</v>
      </c>
      <c r="O2550" s="2" t="s">
        <v>263</v>
      </c>
      <c r="P2550" s="2" t="s">
        <v>49</v>
      </c>
      <c r="Q2550" s="2" t="s">
        <v>251</v>
      </c>
      <c r="R2550" s="2" t="s">
        <v>252</v>
      </c>
      <c r="S2550" s="5">
        <v>9.02446347E8</v>
      </c>
      <c r="T2550" s="7"/>
      <c r="U2550" s="2" t="s">
        <v>253</v>
      </c>
      <c r="V2550" s="2" t="s">
        <v>244</v>
      </c>
      <c r="W2550" s="2" t="s">
        <v>8703</v>
      </c>
      <c r="X2550" s="2" t="s">
        <v>9016</v>
      </c>
      <c r="Y2550" s="2" t="s">
        <v>265</v>
      </c>
    </row>
    <row r="2551">
      <c r="A2551" s="1" t="b">
        <v>0</v>
      </c>
      <c r="B2551" s="1"/>
      <c r="C2551" s="1"/>
      <c r="D2551" s="1"/>
      <c r="E2551" s="1" t="s">
        <v>244</v>
      </c>
      <c r="F2551" s="1"/>
      <c r="G2551" s="2" t="s">
        <v>245</v>
      </c>
      <c r="H2551" s="2"/>
      <c r="I2551" s="4" t="s">
        <v>9017</v>
      </c>
      <c r="J2551" s="2" t="s">
        <v>9018</v>
      </c>
      <c r="K2551" s="5">
        <v>2.0</v>
      </c>
      <c r="L2551" s="2" t="s">
        <v>248</v>
      </c>
      <c r="M2551" s="6" t="b">
        <v>1</v>
      </c>
      <c r="N2551" s="2" t="s">
        <v>268</v>
      </c>
      <c r="O2551" s="2" t="s">
        <v>263</v>
      </c>
      <c r="P2551" s="2" t="s">
        <v>49</v>
      </c>
      <c r="Q2551" s="2" t="s">
        <v>251</v>
      </c>
      <c r="R2551" s="2" t="s">
        <v>252</v>
      </c>
      <c r="S2551" s="5">
        <v>9.02461498E8</v>
      </c>
      <c r="T2551" s="7"/>
      <c r="U2551" s="2" t="s">
        <v>253</v>
      </c>
      <c r="V2551" s="2" t="s">
        <v>244</v>
      </c>
      <c r="W2551" s="2" t="s">
        <v>8703</v>
      </c>
      <c r="X2551" s="2" t="s">
        <v>9019</v>
      </c>
      <c r="Y2551" s="2" t="s">
        <v>265</v>
      </c>
    </row>
    <row r="2552">
      <c r="A2552" s="1" t="b">
        <v>0</v>
      </c>
      <c r="B2552" s="1"/>
      <c r="C2552" s="1"/>
      <c r="D2552" s="1"/>
      <c r="E2552" s="1" t="s">
        <v>244</v>
      </c>
      <c r="F2552" s="1"/>
      <c r="G2552" s="2" t="s">
        <v>245</v>
      </c>
      <c r="H2552" s="2"/>
      <c r="I2552" s="4" t="s">
        <v>9020</v>
      </c>
      <c r="J2552" s="2" t="s">
        <v>9021</v>
      </c>
      <c r="K2552" s="5">
        <v>2.0</v>
      </c>
      <c r="L2552" s="2" t="s">
        <v>248</v>
      </c>
      <c r="M2552" s="6" t="b">
        <v>1</v>
      </c>
      <c r="N2552" s="2" t="s">
        <v>268</v>
      </c>
      <c r="O2552" s="2" t="s">
        <v>263</v>
      </c>
      <c r="P2552" s="2" t="s">
        <v>49</v>
      </c>
      <c r="Q2552" s="2" t="s">
        <v>251</v>
      </c>
      <c r="R2552" s="2" t="s">
        <v>252</v>
      </c>
      <c r="S2552" s="5">
        <v>9.02475622E8</v>
      </c>
      <c r="T2552" s="7"/>
      <c r="U2552" s="2" t="s">
        <v>253</v>
      </c>
      <c r="V2552" s="2" t="s">
        <v>244</v>
      </c>
      <c r="W2552" s="2" t="s">
        <v>8703</v>
      </c>
      <c r="X2552" s="2" t="s">
        <v>9022</v>
      </c>
      <c r="Y2552" s="2" t="s">
        <v>265</v>
      </c>
    </row>
    <row r="2553">
      <c r="A2553" s="1" t="b">
        <v>0</v>
      </c>
      <c r="B2553" s="1"/>
      <c r="C2553" s="1"/>
      <c r="D2553" s="1"/>
      <c r="E2553" s="1" t="s">
        <v>244</v>
      </c>
      <c r="F2553" s="1"/>
      <c r="G2553" s="2" t="s">
        <v>245</v>
      </c>
      <c r="H2553" s="2"/>
      <c r="I2553" s="4" t="s">
        <v>9023</v>
      </c>
      <c r="J2553" s="2" t="s">
        <v>9024</v>
      </c>
      <c r="K2553" s="5">
        <v>2.0</v>
      </c>
      <c r="L2553" s="2" t="s">
        <v>248</v>
      </c>
      <c r="M2553" s="6" t="b">
        <v>1</v>
      </c>
      <c r="N2553" s="2" t="s">
        <v>268</v>
      </c>
      <c r="O2553" s="2" t="s">
        <v>263</v>
      </c>
      <c r="P2553" s="2" t="s">
        <v>49</v>
      </c>
      <c r="Q2553" s="2" t="s">
        <v>251</v>
      </c>
      <c r="R2553" s="2" t="s">
        <v>252</v>
      </c>
      <c r="S2553" s="5">
        <v>9.02475774E8</v>
      </c>
      <c r="T2553" s="7"/>
      <c r="U2553" s="2" t="s">
        <v>253</v>
      </c>
      <c r="V2553" s="2" t="s">
        <v>244</v>
      </c>
      <c r="W2553" s="2" t="s">
        <v>8703</v>
      </c>
      <c r="X2553" s="2" t="s">
        <v>9025</v>
      </c>
      <c r="Y2553" s="2" t="s">
        <v>265</v>
      </c>
    </row>
    <row r="2554">
      <c r="A2554" s="1" t="b">
        <v>0</v>
      </c>
      <c r="B2554" s="1"/>
      <c r="C2554" s="1"/>
      <c r="D2554" s="1"/>
      <c r="E2554" s="1" t="s">
        <v>244</v>
      </c>
      <c r="F2554" s="1"/>
      <c r="G2554" s="2" t="s">
        <v>245</v>
      </c>
      <c r="H2554" s="2"/>
      <c r="I2554" s="4" t="s">
        <v>9026</v>
      </c>
      <c r="J2554" s="2" t="s">
        <v>9027</v>
      </c>
      <c r="K2554" s="5">
        <v>2.0</v>
      </c>
      <c r="L2554" s="2" t="s">
        <v>248</v>
      </c>
      <c r="M2554" s="6" t="b">
        <v>1</v>
      </c>
      <c r="N2554" s="2" t="s">
        <v>268</v>
      </c>
      <c r="O2554" s="2" t="s">
        <v>263</v>
      </c>
      <c r="P2554" s="2" t="s">
        <v>49</v>
      </c>
      <c r="Q2554" s="2" t="s">
        <v>251</v>
      </c>
      <c r="R2554" s="2" t="s">
        <v>252</v>
      </c>
      <c r="S2554" s="5">
        <v>9.02487067E8</v>
      </c>
      <c r="T2554" s="7"/>
      <c r="U2554" s="2" t="s">
        <v>253</v>
      </c>
      <c r="V2554" s="2" t="s">
        <v>244</v>
      </c>
      <c r="W2554" s="2" t="s">
        <v>8703</v>
      </c>
      <c r="X2554" s="2" t="s">
        <v>9028</v>
      </c>
      <c r="Y2554" s="2" t="s">
        <v>265</v>
      </c>
    </row>
    <row r="2555">
      <c r="A2555" s="1" t="b">
        <v>0</v>
      </c>
      <c r="B2555" s="1"/>
      <c r="C2555" s="1"/>
      <c r="D2555" s="1"/>
      <c r="E2555" s="1" t="s">
        <v>244</v>
      </c>
      <c r="F2555" s="1"/>
      <c r="G2555" s="2" t="s">
        <v>245</v>
      </c>
      <c r="H2555" s="2"/>
      <c r="I2555" s="4" t="s">
        <v>9029</v>
      </c>
      <c r="J2555" s="2" t="s">
        <v>9030</v>
      </c>
      <c r="K2555" s="5">
        <v>2.0</v>
      </c>
      <c r="L2555" s="2" t="s">
        <v>248</v>
      </c>
      <c r="M2555" s="6" t="b">
        <v>1</v>
      </c>
      <c r="N2555" s="2" t="s">
        <v>268</v>
      </c>
      <c r="O2555" s="2" t="s">
        <v>263</v>
      </c>
      <c r="P2555" s="2" t="s">
        <v>49</v>
      </c>
      <c r="Q2555" s="2" t="s">
        <v>251</v>
      </c>
      <c r="R2555" s="2" t="s">
        <v>252</v>
      </c>
      <c r="S2555" s="5">
        <v>9.02498859E8</v>
      </c>
      <c r="T2555" s="7"/>
      <c r="U2555" s="2" t="s">
        <v>253</v>
      </c>
      <c r="V2555" s="2" t="s">
        <v>244</v>
      </c>
      <c r="W2555" s="2" t="s">
        <v>8703</v>
      </c>
      <c r="X2555" s="2" t="s">
        <v>9031</v>
      </c>
      <c r="Y2555" s="2" t="s">
        <v>265</v>
      </c>
    </row>
    <row r="2556">
      <c r="A2556" s="1" t="b">
        <v>0</v>
      </c>
      <c r="B2556" s="1"/>
      <c r="C2556" s="1"/>
      <c r="D2556" s="1"/>
      <c r="E2556" s="1" t="s">
        <v>244</v>
      </c>
      <c r="F2556" s="1"/>
      <c r="G2556" s="2" t="s">
        <v>245</v>
      </c>
      <c r="H2556" s="2"/>
      <c r="I2556" s="4" t="s">
        <v>9032</v>
      </c>
      <c r="J2556" s="2" t="s">
        <v>9033</v>
      </c>
      <c r="K2556" s="5">
        <v>2.0</v>
      </c>
      <c r="L2556" s="2" t="s">
        <v>248</v>
      </c>
      <c r="M2556" s="6" t="b">
        <v>1</v>
      </c>
      <c r="N2556" s="2" t="s">
        <v>268</v>
      </c>
      <c r="O2556" s="2" t="s">
        <v>263</v>
      </c>
      <c r="P2556" s="2" t="s">
        <v>49</v>
      </c>
      <c r="Q2556" s="2" t="s">
        <v>251</v>
      </c>
      <c r="R2556" s="2" t="s">
        <v>252</v>
      </c>
      <c r="S2556" s="5">
        <v>9.02503502E8</v>
      </c>
      <c r="T2556" s="7"/>
      <c r="U2556" s="2" t="s">
        <v>253</v>
      </c>
      <c r="V2556" s="2" t="s">
        <v>244</v>
      </c>
      <c r="W2556" s="2" t="s">
        <v>8703</v>
      </c>
      <c r="X2556" s="2" t="s">
        <v>9034</v>
      </c>
      <c r="Y2556" s="2" t="s">
        <v>265</v>
      </c>
    </row>
    <row r="2557">
      <c r="A2557" s="1" t="b">
        <v>0</v>
      </c>
      <c r="B2557" s="1"/>
      <c r="C2557" s="1"/>
      <c r="D2557" s="1"/>
      <c r="E2557" s="1" t="s">
        <v>244</v>
      </c>
      <c r="F2557" s="1"/>
      <c r="G2557" s="2" t="s">
        <v>245</v>
      </c>
      <c r="H2557" s="2"/>
      <c r="I2557" s="4" t="s">
        <v>9035</v>
      </c>
      <c r="J2557" s="2" t="s">
        <v>9036</v>
      </c>
      <c r="K2557" s="5">
        <v>2.0</v>
      </c>
      <c r="L2557" s="2" t="s">
        <v>248</v>
      </c>
      <c r="M2557" s="6" t="b">
        <v>1</v>
      </c>
      <c r="N2557" s="2" t="s">
        <v>268</v>
      </c>
      <c r="O2557" s="2" t="s">
        <v>263</v>
      </c>
      <c r="P2557" s="2" t="s">
        <v>49</v>
      </c>
      <c r="Q2557" s="2" t="s">
        <v>251</v>
      </c>
      <c r="R2557" s="2" t="s">
        <v>252</v>
      </c>
      <c r="S2557" s="5">
        <v>9.02511379E8</v>
      </c>
      <c r="T2557" s="7"/>
      <c r="U2557" s="2" t="s">
        <v>253</v>
      </c>
      <c r="V2557" s="2" t="s">
        <v>244</v>
      </c>
      <c r="W2557" s="2" t="s">
        <v>8703</v>
      </c>
      <c r="X2557" s="2" t="s">
        <v>9037</v>
      </c>
      <c r="Y2557" s="2" t="s">
        <v>265</v>
      </c>
    </row>
    <row r="2558">
      <c r="A2558" s="1" t="b">
        <v>0</v>
      </c>
      <c r="B2558" s="1"/>
      <c r="C2558" s="1"/>
      <c r="D2558" s="1"/>
      <c r="E2558" s="1" t="s">
        <v>244</v>
      </c>
      <c r="F2558" s="1"/>
      <c r="G2558" s="2" t="s">
        <v>245</v>
      </c>
      <c r="H2558" s="2"/>
      <c r="I2558" s="4" t="s">
        <v>9038</v>
      </c>
      <c r="J2558" s="2" t="s">
        <v>9039</v>
      </c>
      <c r="K2558" s="5">
        <v>2.0</v>
      </c>
      <c r="L2558" s="2" t="s">
        <v>248</v>
      </c>
      <c r="M2558" s="6" t="b">
        <v>1</v>
      </c>
      <c r="N2558" s="2" t="s">
        <v>268</v>
      </c>
      <c r="O2558" s="2" t="s">
        <v>263</v>
      </c>
      <c r="P2558" s="2" t="s">
        <v>49</v>
      </c>
      <c r="Q2558" s="2" t="s">
        <v>251</v>
      </c>
      <c r="R2558" s="2" t="s">
        <v>252</v>
      </c>
      <c r="S2558" s="5">
        <v>9.02531223E8</v>
      </c>
      <c r="T2558" s="7"/>
      <c r="U2558" s="2" t="s">
        <v>253</v>
      </c>
      <c r="V2558" s="2" t="s">
        <v>244</v>
      </c>
      <c r="W2558" s="2" t="s">
        <v>8703</v>
      </c>
      <c r="X2558" s="2" t="s">
        <v>9040</v>
      </c>
      <c r="Y2558" s="2" t="s">
        <v>265</v>
      </c>
    </row>
    <row r="2559">
      <c r="A2559" s="1" t="b">
        <v>0</v>
      </c>
      <c r="B2559" s="1"/>
      <c r="C2559" s="1"/>
      <c r="D2559" s="1"/>
      <c r="E2559" s="1" t="s">
        <v>244</v>
      </c>
      <c r="F2559" s="1"/>
      <c r="G2559" s="2" t="s">
        <v>245</v>
      </c>
      <c r="H2559" s="2"/>
      <c r="I2559" s="4" t="s">
        <v>9041</v>
      </c>
      <c r="J2559" s="2" t="s">
        <v>9042</v>
      </c>
      <c r="K2559" s="5">
        <v>2.0</v>
      </c>
      <c r="L2559" s="2" t="s">
        <v>248</v>
      </c>
      <c r="M2559" s="6" t="b">
        <v>1</v>
      </c>
      <c r="N2559" s="2" t="s">
        <v>268</v>
      </c>
      <c r="O2559" s="2" t="s">
        <v>263</v>
      </c>
      <c r="P2559" s="2" t="s">
        <v>49</v>
      </c>
      <c r="Q2559" s="2" t="s">
        <v>251</v>
      </c>
      <c r="R2559" s="2" t="s">
        <v>252</v>
      </c>
      <c r="S2559" s="5">
        <v>9.02534917E8</v>
      </c>
      <c r="T2559" s="3"/>
      <c r="U2559" s="2" t="s">
        <v>253</v>
      </c>
      <c r="V2559" s="2" t="s">
        <v>244</v>
      </c>
      <c r="W2559" s="2" t="s">
        <v>8703</v>
      </c>
      <c r="X2559" s="2" t="s">
        <v>9043</v>
      </c>
      <c r="Y2559" s="2" t="s">
        <v>265</v>
      </c>
    </row>
    <row r="2560">
      <c r="A2560" s="1" t="b">
        <v>0</v>
      </c>
      <c r="B2560" s="1"/>
      <c r="C2560" s="1"/>
      <c r="D2560" s="1"/>
      <c r="E2560" s="1" t="s">
        <v>244</v>
      </c>
      <c r="F2560" s="1"/>
      <c r="G2560" s="2" t="s">
        <v>245</v>
      </c>
      <c r="H2560" s="2"/>
      <c r="I2560" s="4" t="s">
        <v>9044</v>
      </c>
      <c r="J2560" s="2" t="s">
        <v>9045</v>
      </c>
      <c r="K2560" s="5">
        <v>2.0</v>
      </c>
      <c r="L2560" s="2" t="s">
        <v>248</v>
      </c>
      <c r="M2560" s="6" t="b">
        <v>1</v>
      </c>
      <c r="N2560" s="2" t="s">
        <v>268</v>
      </c>
      <c r="O2560" s="2" t="s">
        <v>263</v>
      </c>
      <c r="P2560" s="2" t="s">
        <v>49</v>
      </c>
      <c r="Q2560" s="2" t="s">
        <v>251</v>
      </c>
      <c r="R2560" s="2" t="s">
        <v>252</v>
      </c>
      <c r="S2560" s="5">
        <v>9.11028006E8</v>
      </c>
      <c r="T2560" s="2" t="s">
        <v>293</v>
      </c>
      <c r="U2560" s="2" t="s">
        <v>253</v>
      </c>
      <c r="V2560" s="2" t="s">
        <v>244</v>
      </c>
      <c r="W2560" s="2" t="s">
        <v>8703</v>
      </c>
      <c r="X2560" s="2" t="s">
        <v>9046</v>
      </c>
      <c r="Y2560" s="2" t="s">
        <v>265</v>
      </c>
    </row>
    <row r="2561">
      <c r="A2561" s="1" t="b">
        <v>0</v>
      </c>
      <c r="B2561" s="1"/>
      <c r="C2561" s="1"/>
      <c r="D2561" s="1"/>
      <c r="E2561" s="1" t="s">
        <v>244</v>
      </c>
      <c r="F2561" s="1"/>
      <c r="G2561" s="2" t="s">
        <v>245</v>
      </c>
      <c r="H2561" s="2"/>
      <c r="I2561" s="4" t="s">
        <v>9047</v>
      </c>
      <c r="J2561" s="2" t="s">
        <v>9048</v>
      </c>
      <c r="K2561" s="5">
        <v>2.0</v>
      </c>
      <c r="L2561" s="2" t="s">
        <v>248</v>
      </c>
      <c r="M2561" s="6" t="b">
        <v>1</v>
      </c>
      <c r="N2561" s="2" t="s">
        <v>268</v>
      </c>
      <c r="O2561" s="2" t="s">
        <v>263</v>
      </c>
      <c r="P2561" s="2" t="s">
        <v>49</v>
      </c>
      <c r="Q2561" s="2" t="s">
        <v>251</v>
      </c>
      <c r="R2561" s="2" t="s">
        <v>252</v>
      </c>
      <c r="S2561" s="5">
        <v>9.41707648E8</v>
      </c>
      <c r="T2561" s="2" t="s">
        <v>293</v>
      </c>
      <c r="U2561" s="2" t="s">
        <v>253</v>
      </c>
      <c r="V2561" s="2" t="s">
        <v>244</v>
      </c>
      <c r="W2561" s="2" t="s">
        <v>8703</v>
      </c>
      <c r="X2561" s="2" t="s">
        <v>9049</v>
      </c>
      <c r="Y2561" s="2" t="s">
        <v>265</v>
      </c>
    </row>
    <row r="2562">
      <c r="A2562" s="1" t="b">
        <v>0</v>
      </c>
      <c r="B2562" s="1"/>
      <c r="C2562" s="1"/>
      <c r="D2562" s="1"/>
      <c r="E2562" s="1" t="s">
        <v>244</v>
      </c>
      <c r="F2562" s="1"/>
      <c r="G2562" s="2" t="s">
        <v>245</v>
      </c>
      <c r="H2562" s="2"/>
      <c r="I2562" s="4" t="s">
        <v>9050</v>
      </c>
      <c r="J2562" s="2" t="s">
        <v>9051</v>
      </c>
      <c r="K2562" s="5">
        <v>2.0</v>
      </c>
      <c r="L2562" s="2" t="s">
        <v>248</v>
      </c>
      <c r="M2562" s="6" t="b">
        <v>1</v>
      </c>
      <c r="N2562" s="2" t="s">
        <v>268</v>
      </c>
      <c r="O2562" s="2" t="s">
        <v>263</v>
      </c>
      <c r="P2562" s="2" t="s">
        <v>49</v>
      </c>
      <c r="Q2562" s="2" t="s">
        <v>251</v>
      </c>
      <c r="R2562" s="2" t="s">
        <v>252</v>
      </c>
      <c r="S2562" s="5">
        <v>9.41803049E8</v>
      </c>
      <c r="T2562" s="2" t="s">
        <v>293</v>
      </c>
      <c r="U2562" s="2" t="s">
        <v>253</v>
      </c>
      <c r="V2562" s="2" t="s">
        <v>244</v>
      </c>
      <c r="W2562" s="2" t="s">
        <v>8703</v>
      </c>
      <c r="X2562" s="2" t="s">
        <v>9052</v>
      </c>
      <c r="Y2562" s="2" t="s">
        <v>265</v>
      </c>
    </row>
    <row r="2563">
      <c r="A2563" s="1" t="b">
        <v>0</v>
      </c>
      <c r="B2563" s="1"/>
      <c r="C2563" s="1"/>
      <c r="D2563" s="1"/>
      <c r="E2563" s="1" t="s">
        <v>244</v>
      </c>
      <c r="F2563" s="1"/>
      <c r="G2563" s="2" t="s">
        <v>245</v>
      </c>
      <c r="H2563" s="2"/>
      <c r="I2563" s="4" t="s">
        <v>9053</v>
      </c>
      <c r="J2563" s="2" t="s">
        <v>9054</v>
      </c>
      <c r="K2563" s="5">
        <v>2.0</v>
      </c>
      <c r="L2563" s="2" t="s">
        <v>248</v>
      </c>
      <c r="M2563" s="6" t="b">
        <v>1</v>
      </c>
      <c r="N2563" s="2" t="s">
        <v>268</v>
      </c>
      <c r="O2563" s="2" t="s">
        <v>263</v>
      </c>
      <c r="P2563" s="2" t="s">
        <v>49</v>
      </c>
      <c r="Q2563" s="2" t="s">
        <v>251</v>
      </c>
      <c r="R2563" s="2" t="s">
        <v>252</v>
      </c>
      <c r="S2563" s="5">
        <v>9.41837335E8</v>
      </c>
      <c r="T2563" s="2" t="s">
        <v>293</v>
      </c>
      <c r="U2563" s="2" t="s">
        <v>253</v>
      </c>
      <c r="V2563" s="2" t="s">
        <v>244</v>
      </c>
      <c r="W2563" s="2" t="s">
        <v>8703</v>
      </c>
      <c r="X2563" s="2" t="s">
        <v>9055</v>
      </c>
      <c r="Y2563" s="2" t="s">
        <v>265</v>
      </c>
    </row>
    <row r="2564">
      <c r="A2564" s="1" t="b">
        <v>0</v>
      </c>
      <c r="B2564" s="1"/>
      <c r="C2564" s="1"/>
      <c r="D2564" s="1"/>
      <c r="E2564" s="1" t="s">
        <v>244</v>
      </c>
      <c r="F2564" s="1"/>
      <c r="G2564" s="2" t="s">
        <v>245</v>
      </c>
      <c r="H2564" s="2"/>
      <c r="I2564" s="4" t="s">
        <v>9056</v>
      </c>
      <c r="J2564" s="2" t="s">
        <v>9057</v>
      </c>
      <c r="K2564" s="5">
        <v>2.0</v>
      </c>
      <c r="L2564" s="2" t="s">
        <v>248</v>
      </c>
      <c r="M2564" s="6" t="b">
        <v>1</v>
      </c>
      <c r="N2564" s="2" t="s">
        <v>268</v>
      </c>
      <c r="O2564" s="2" t="s">
        <v>263</v>
      </c>
      <c r="P2564" s="2" t="s">
        <v>49</v>
      </c>
      <c r="Q2564" s="2" t="s">
        <v>251</v>
      </c>
      <c r="R2564" s="2" t="s">
        <v>252</v>
      </c>
      <c r="S2564" s="5">
        <v>9.41862585E8</v>
      </c>
      <c r="T2564" s="2" t="s">
        <v>293</v>
      </c>
      <c r="U2564" s="2" t="s">
        <v>253</v>
      </c>
      <c r="V2564" s="2" t="s">
        <v>244</v>
      </c>
      <c r="W2564" s="2" t="s">
        <v>8703</v>
      </c>
      <c r="X2564" s="2" t="s">
        <v>9058</v>
      </c>
      <c r="Y2564" s="2" t="s">
        <v>265</v>
      </c>
    </row>
    <row r="2565">
      <c r="A2565" s="1" t="b">
        <v>0</v>
      </c>
      <c r="B2565" s="1"/>
      <c r="C2565" s="1"/>
      <c r="D2565" s="1"/>
      <c r="E2565" s="1" t="s">
        <v>244</v>
      </c>
      <c r="F2565" s="1"/>
      <c r="G2565" s="2" t="s">
        <v>245</v>
      </c>
      <c r="H2565" s="2"/>
      <c r="I2565" s="4" t="s">
        <v>9059</v>
      </c>
      <c r="J2565" s="2" t="s">
        <v>9060</v>
      </c>
      <c r="K2565" s="5">
        <v>2.0</v>
      </c>
      <c r="L2565" s="2" t="s">
        <v>248</v>
      </c>
      <c r="M2565" s="6" t="b">
        <v>1</v>
      </c>
      <c r="N2565" s="2" t="s">
        <v>268</v>
      </c>
      <c r="O2565" s="2" t="s">
        <v>263</v>
      </c>
      <c r="P2565" s="2" t="s">
        <v>49</v>
      </c>
      <c r="Q2565" s="2" t="s">
        <v>251</v>
      </c>
      <c r="R2565" s="2" t="s">
        <v>252</v>
      </c>
      <c r="S2565" s="5">
        <v>9.41896404E8</v>
      </c>
      <c r="T2565" s="2" t="s">
        <v>293</v>
      </c>
      <c r="U2565" s="2" t="s">
        <v>253</v>
      </c>
      <c r="V2565" s="2" t="s">
        <v>244</v>
      </c>
      <c r="W2565" s="2" t="s">
        <v>8703</v>
      </c>
      <c r="X2565" s="2" t="s">
        <v>9061</v>
      </c>
      <c r="Y2565" s="2" t="s">
        <v>265</v>
      </c>
    </row>
    <row r="2566">
      <c r="A2566" s="1" t="b">
        <v>0</v>
      </c>
      <c r="B2566" s="1"/>
      <c r="C2566" s="1"/>
      <c r="D2566" s="1"/>
      <c r="E2566" s="1" t="s">
        <v>244</v>
      </c>
      <c r="F2566" s="1"/>
      <c r="G2566" s="2" t="s">
        <v>245</v>
      </c>
      <c r="H2566" s="2"/>
      <c r="I2566" s="4" t="s">
        <v>9062</v>
      </c>
      <c r="J2566" s="2" t="s">
        <v>9063</v>
      </c>
      <c r="K2566" s="5">
        <v>2.0</v>
      </c>
      <c r="L2566" s="2" t="s">
        <v>248</v>
      </c>
      <c r="M2566" s="6" t="b">
        <v>1</v>
      </c>
      <c r="N2566" s="2" t="s">
        <v>268</v>
      </c>
      <c r="O2566" s="2" t="s">
        <v>263</v>
      </c>
      <c r="P2566" s="2" t="s">
        <v>49</v>
      </c>
      <c r="Q2566" s="2" t="s">
        <v>251</v>
      </c>
      <c r="R2566" s="2" t="s">
        <v>252</v>
      </c>
      <c r="S2566" s="5">
        <v>9.41919377E8</v>
      </c>
      <c r="T2566" s="2" t="s">
        <v>293</v>
      </c>
      <c r="U2566" s="2" t="s">
        <v>253</v>
      </c>
      <c r="V2566" s="2" t="s">
        <v>244</v>
      </c>
      <c r="W2566" s="2" t="s">
        <v>8703</v>
      </c>
      <c r="X2566" s="2" t="s">
        <v>9064</v>
      </c>
      <c r="Y2566" s="2" t="s">
        <v>265</v>
      </c>
    </row>
    <row r="2567">
      <c r="A2567" s="1" t="b">
        <v>0</v>
      </c>
      <c r="B2567" s="1"/>
      <c r="C2567" s="1"/>
      <c r="D2567" s="1"/>
      <c r="E2567" s="1" t="s">
        <v>244</v>
      </c>
      <c r="F2567" s="1"/>
      <c r="G2567" s="2" t="s">
        <v>245</v>
      </c>
      <c r="H2567" s="2"/>
      <c r="I2567" s="4" t="s">
        <v>9065</v>
      </c>
      <c r="J2567" s="2" t="s">
        <v>9066</v>
      </c>
      <c r="K2567" s="5">
        <v>2.0</v>
      </c>
      <c r="L2567" s="2" t="s">
        <v>248</v>
      </c>
      <c r="M2567" s="6" t="b">
        <v>1</v>
      </c>
      <c r="N2567" s="2" t="s">
        <v>268</v>
      </c>
      <c r="O2567" s="2" t="s">
        <v>263</v>
      </c>
      <c r="P2567" s="2" t="s">
        <v>49</v>
      </c>
      <c r="Q2567" s="2" t="s">
        <v>251</v>
      </c>
      <c r="R2567" s="2" t="s">
        <v>252</v>
      </c>
      <c r="S2567" s="5">
        <v>9.54206383E8</v>
      </c>
      <c r="T2567" s="2" t="s">
        <v>293</v>
      </c>
      <c r="U2567" s="2" t="s">
        <v>253</v>
      </c>
      <c r="V2567" s="2" t="s">
        <v>244</v>
      </c>
      <c r="W2567" s="2" t="s">
        <v>8703</v>
      </c>
      <c r="X2567" s="2" t="s">
        <v>9067</v>
      </c>
      <c r="Y2567" s="2" t="s">
        <v>265</v>
      </c>
    </row>
    <row r="2568">
      <c r="A2568" s="1" t="b">
        <v>0</v>
      </c>
      <c r="B2568" s="1"/>
      <c r="C2568" s="1"/>
      <c r="D2568" s="1"/>
      <c r="E2568" s="1" t="s">
        <v>244</v>
      </c>
      <c r="F2568" s="1"/>
      <c r="G2568" s="2" t="s">
        <v>245</v>
      </c>
      <c r="H2568" s="2"/>
      <c r="I2568" s="4" t="s">
        <v>9068</v>
      </c>
      <c r="J2568" s="2" t="s">
        <v>9069</v>
      </c>
      <c r="K2568" s="5">
        <v>2.0</v>
      </c>
      <c r="L2568" s="2" t="s">
        <v>248</v>
      </c>
      <c r="M2568" s="6" t="b">
        <v>1</v>
      </c>
      <c r="N2568" s="2" t="s">
        <v>268</v>
      </c>
      <c r="O2568" s="2" t="s">
        <v>263</v>
      </c>
      <c r="P2568" s="2" t="s">
        <v>49</v>
      </c>
      <c r="Q2568" s="2" t="s">
        <v>251</v>
      </c>
      <c r="R2568" s="2" t="s">
        <v>252</v>
      </c>
      <c r="S2568" s="5">
        <v>9.54254588E8</v>
      </c>
      <c r="T2568" s="2" t="s">
        <v>293</v>
      </c>
      <c r="U2568" s="2" t="s">
        <v>253</v>
      </c>
      <c r="V2568" s="2" t="s">
        <v>244</v>
      </c>
      <c r="W2568" s="2" t="s">
        <v>8703</v>
      </c>
      <c r="X2568" s="2" t="s">
        <v>9070</v>
      </c>
      <c r="Y2568" s="2" t="s">
        <v>265</v>
      </c>
    </row>
    <row r="2569">
      <c r="A2569" s="1" t="b">
        <v>0</v>
      </c>
      <c r="B2569" s="1"/>
      <c r="C2569" s="1" t="s">
        <v>243</v>
      </c>
      <c r="D2569" s="1"/>
      <c r="E2569" s="1"/>
      <c r="F2569" s="1"/>
      <c r="G2569" s="2" t="s">
        <v>245</v>
      </c>
      <c r="H2569" s="5">
        <v>1.0</v>
      </c>
      <c r="I2569" s="4" t="s">
        <v>9071</v>
      </c>
      <c r="J2569" s="2" t="s">
        <v>9072</v>
      </c>
      <c r="K2569" s="5">
        <v>1.0</v>
      </c>
      <c r="L2569" s="2" t="s">
        <v>248</v>
      </c>
      <c r="M2569" s="6" t="b">
        <v>1</v>
      </c>
      <c r="N2569" s="2" t="s">
        <v>9073</v>
      </c>
      <c r="O2569" s="2" t="s">
        <v>250</v>
      </c>
      <c r="P2569" s="2" t="s">
        <v>49</v>
      </c>
      <c r="Q2569" s="2" t="s">
        <v>251</v>
      </c>
      <c r="R2569" s="2" t="s">
        <v>252</v>
      </c>
      <c r="S2569" s="5">
        <v>1.055374739E9</v>
      </c>
      <c r="T2569" s="2" t="s">
        <v>112</v>
      </c>
      <c r="U2569" s="2" t="s">
        <v>2876</v>
      </c>
      <c r="V2569" s="2" t="s">
        <v>112</v>
      </c>
      <c r="W2569" s="2" t="s">
        <v>9074</v>
      </c>
      <c r="X2569" s="2" t="s">
        <v>9075</v>
      </c>
      <c r="Y2569" s="2" t="s">
        <v>9076</v>
      </c>
    </row>
    <row r="2570">
      <c r="A2570" s="1" t="b">
        <v>0</v>
      </c>
      <c r="B2570" s="1"/>
      <c r="C2570" s="1" t="s">
        <v>243</v>
      </c>
      <c r="D2570" s="1"/>
      <c r="E2570" s="1"/>
      <c r="F2570" s="1"/>
      <c r="G2570" s="2" t="s">
        <v>245</v>
      </c>
      <c r="H2570" s="5">
        <v>1.0</v>
      </c>
      <c r="I2570" s="4" t="s">
        <v>9077</v>
      </c>
      <c r="J2570" s="2" t="s">
        <v>9078</v>
      </c>
      <c r="K2570" s="5">
        <v>1.0</v>
      </c>
      <c r="L2570" s="2" t="s">
        <v>248</v>
      </c>
      <c r="M2570" s="6" t="b">
        <v>1</v>
      </c>
      <c r="N2570" s="2" t="s">
        <v>9073</v>
      </c>
      <c r="O2570" s="2" t="s">
        <v>250</v>
      </c>
      <c r="P2570" s="2" t="s">
        <v>49</v>
      </c>
      <c r="Q2570" s="2" t="s">
        <v>251</v>
      </c>
      <c r="R2570" s="2" t="s">
        <v>252</v>
      </c>
      <c r="S2570" s="5">
        <v>1.055374885E9</v>
      </c>
      <c r="T2570" s="2" t="s">
        <v>112</v>
      </c>
      <c r="U2570" s="2" t="s">
        <v>2876</v>
      </c>
      <c r="V2570" s="2" t="s">
        <v>112</v>
      </c>
      <c r="W2570" s="2" t="s">
        <v>9074</v>
      </c>
      <c r="X2570" s="2" t="s">
        <v>9075</v>
      </c>
      <c r="Y2570" s="2" t="s">
        <v>9076</v>
      </c>
    </row>
    <row r="2571">
      <c r="A2571" s="1" t="b">
        <v>0</v>
      </c>
      <c r="B2571" s="1"/>
      <c r="C2571" s="1" t="s">
        <v>243</v>
      </c>
      <c r="D2571" s="1"/>
      <c r="E2571" s="1"/>
      <c r="F2571" s="1"/>
      <c r="G2571" s="2" t="s">
        <v>245</v>
      </c>
      <c r="H2571" s="5">
        <v>1.0</v>
      </c>
      <c r="I2571" s="4" t="s">
        <v>9079</v>
      </c>
      <c r="J2571" s="2" t="s">
        <v>9080</v>
      </c>
      <c r="K2571" s="5">
        <v>1.0</v>
      </c>
      <c r="L2571" s="2" t="s">
        <v>248</v>
      </c>
      <c r="M2571" s="6" t="b">
        <v>1</v>
      </c>
      <c r="N2571" s="2" t="s">
        <v>9073</v>
      </c>
      <c r="O2571" s="2" t="s">
        <v>250</v>
      </c>
      <c r="P2571" s="2" t="s">
        <v>49</v>
      </c>
      <c r="Q2571" s="2" t="s">
        <v>251</v>
      </c>
      <c r="R2571" s="2" t="s">
        <v>252</v>
      </c>
      <c r="S2571" s="5">
        <v>1.055374979E9</v>
      </c>
      <c r="T2571" s="2" t="s">
        <v>112</v>
      </c>
      <c r="U2571" s="2" t="s">
        <v>2876</v>
      </c>
      <c r="V2571" s="2" t="s">
        <v>112</v>
      </c>
      <c r="W2571" s="2" t="s">
        <v>9074</v>
      </c>
      <c r="X2571" s="2" t="s">
        <v>9075</v>
      </c>
      <c r="Y2571" s="2" t="s">
        <v>9076</v>
      </c>
    </row>
    <row r="2572">
      <c r="A2572" s="1" t="b">
        <v>0</v>
      </c>
      <c r="B2572" s="1"/>
      <c r="C2572" s="1" t="s">
        <v>243</v>
      </c>
      <c r="D2572" s="1"/>
      <c r="E2572" s="1"/>
      <c r="F2572" s="1"/>
      <c r="G2572" s="2" t="s">
        <v>245</v>
      </c>
      <c r="H2572" s="5">
        <v>1.0</v>
      </c>
      <c r="I2572" s="4" t="s">
        <v>9081</v>
      </c>
      <c r="J2572" s="2" t="s">
        <v>9082</v>
      </c>
      <c r="K2572" s="5">
        <v>1.0</v>
      </c>
      <c r="L2572" s="2" t="s">
        <v>248</v>
      </c>
      <c r="M2572" s="6" t="b">
        <v>1</v>
      </c>
      <c r="N2572" s="2" t="s">
        <v>9073</v>
      </c>
      <c r="O2572" s="2" t="s">
        <v>250</v>
      </c>
      <c r="P2572" s="2" t="s">
        <v>49</v>
      </c>
      <c r="Q2572" s="2" t="s">
        <v>251</v>
      </c>
      <c r="R2572" s="2" t="s">
        <v>252</v>
      </c>
      <c r="S2572" s="5">
        <v>1.058768573E9</v>
      </c>
      <c r="T2572" s="2" t="s">
        <v>112</v>
      </c>
      <c r="U2572" s="2" t="s">
        <v>2876</v>
      </c>
      <c r="V2572" s="2" t="s">
        <v>112</v>
      </c>
      <c r="W2572" s="2" t="s">
        <v>9074</v>
      </c>
      <c r="X2572" s="2" t="s">
        <v>9075</v>
      </c>
      <c r="Y2572" s="2" t="s">
        <v>9076</v>
      </c>
    </row>
    <row r="2573">
      <c r="A2573" s="1" t="b">
        <v>0</v>
      </c>
      <c r="B2573" s="1"/>
      <c r="C2573" s="1" t="s">
        <v>243</v>
      </c>
      <c r="D2573" s="1"/>
      <c r="E2573" s="1"/>
      <c r="F2573" s="1"/>
      <c r="G2573" s="2" t="s">
        <v>245</v>
      </c>
      <c r="H2573" s="5">
        <v>1.0</v>
      </c>
      <c r="I2573" s="4" t="s">
        <v>9083</v>
      </c>
      <c r="J2573" s="2" t="s">
        <v>9084</v>
      </c>
      <c r="K2573" s="5">
        <v>1.0</v>
      </c>
      <c r="L2573" s="2" t="s">
        <v>248</v>
      </c>
      <c r="M2573" s="6" t="b">
        <v>1</v>
      </c>
      <c r="N2573" s="2" t="s">
        <v>9073</v>
      </c>
      <c r="O2573" s="2" t="s">
        <v>250</v>
      </c>
      <c r="P2573" s="2" t="s">
        <v>49</v>
      </c>
      <c r="Q2573" s="2" t="s">
        <v>251</v>
      </c>
      <c r="R2573" s="2" t="s">
        <v>252</v>
      </c>
      <c r="S2573" s="5">
        <v>5.68517291E8</v>
      </c>
      <c r="T2573" s="2" t="s">
        <v>112</v>
      </c>
      <c r="U2573" s="2" t="s">
        <v>2876</v>
      </c>
      <c r="V2573" s="2" t="s">
        <v>112</v>
      </c>
      <c r="W2573" s="2" t="s">
        <v>9074</v>
      </c>
      <c r="X2573" s="2" t="s">
        <v>9075</v>
      </c>
      <c r="Y2573" s="2" t="s">
        <v>9076</v>
      </c>
    </row>
    <row r="2574">
      <c r="A2574" s="1" t="b">
        <v>0</v>
      </c>
      <c r="B2574" s="1"/>
      <c r="C2574" s="1" t="s">
        <v>243</v>
      </c>
      <c r="D2574" s="1"/>
      <c r="E2574" s="1"/>
      <c r="F2574" s="1"/>
      <c r="G2574" s="2" t="s">
        <v>245</v>
      </c>
      <c r="H2574" s="5">
        <v>1.0</v>
      </c>
      <c r="I2574" s="4" t="s">
        <v>9085</v>
      </c>
      <c r="J2574" s="2" t="s">
        <v>9086</v>
      </c>
      <c r="K2574" s="5">
        <v>1.0</v>
      </c>
      <c r="L2574" s="2" t="s">
        <v>248</v>
      </c>
      <c r="M2574" s="6" t="b">
        <v>1</v>
      </c>
      <c r="N2574" s="2" t="s">
        <v>9073</v>
      </c>
      <c r="O2574" s="2" t="s">
        <v>250</v>
      </c>
      <c r="P2574" s="2" t="s">
        <v>49</v>
      </c>
      <c r="Q2574" s="2" t="s">
        <v>251</v>
      </c>
      <c r="R2574" s="2" t="s">
        <v>252</v>
      </c>
      <c r="S2574" s="5">
        <v>5.75810335E8</v>
      </c>
      <c r="T2574" s="2" t="s">
        <v>112</v>
      </c>
      <c r="U2574" s="2" t="s">
        <v>2876</v>
      </c>
      <c r="V2574" s="2" t="s">
        <v>112</v>
      </c>
      <c r="W2574" s="2" t="s">
        <v>9074</v>
      </c>
      <c r="X2574" s="2" t="s">
        <v>9075</v>
      </c>
      <c r="Y2574" s="2" t="s">
        <v>9076</v>
      </c>
    </row>
    <row r="2575">
      <c r="A2575" s="1" t="b">
        <v>0</v>
      </c>
      <c r="B2575" s="1"/>
      <c r="C2575" s="1" t="s">
        <v>243</v>
      </c>
      <c r="D2575" s="1"/>
      <c r="E2575" s="1"/>
      <c r="F2575" s="1"/>
      <c r="G2575" s="2" t="s">
        <v>245</v>
      </c>
      <c r="H2575" s="5">
        <v>1.0</v>
      </c>
      <c r="I2575" s="4" t="s">
        <v>9087</v>
      </c>
      <c r="J2575" s="2" t="s">
        <v>9088</v>
      </c>
      <c r="K2575" s="5">
        <v>1.0</v>
      </c>
      <c r="L2575" s="2" t="s">
        <v>248</v>
      </c>
      <c r="M2575" s="6" t="b">
        <v>1</v>
      </c>
      <c r="N2575" s="2" t="s">
        <v>9073</v>
      </c>
      <c r="O2575" s="2" t="s">
        <v>250</v>
      </c>
      <c r="P2575" s="2" t="s">
        <v>49</v>
      </c>
      <c r="Q2575" s="2" t="s">
        <v>251</v>
      </c>
      <c r="R2575" s="2" t="s">
        <v>252</v>
      </c>
      <c r="S2575" s="5">
        <v>6.54022187E8</v>
      </c>
      <c r="T2575" s="2" t="s">
        <v>112</v>
      </c>
      <c r="U2575" s="2" t="s">
        <v>2876</v>
      </c>
      <c r="V2575" s="2" t="s">
        <v>112</v>
      </c>
      <c r="W2575" s="2" t="s">
        <v>9074</v>
      </c>
      <c r="X2575" s="2" t="s">
        <v>9075</v>
      </c>
      <c r="Y2575" s="2" t="s">
        <v>9076</v>
      </c>
    </row>
    <row r="2576">
      <c r="A2576" s="1" t="b">
        <v>0</v>
      </c>
      <c r="B2576" s="1"/>
      <c r="C2576" s="1" t="s">
        <v>243</v>
      </c>
      <c r="D2576" s="1"/>
      <c r="E2576" s="1"/>
      <c r="F2576" s="1"/>
      <c r="G2576" s="2" t="s">
        <v>245</v>
      </c>
      <c r="H2576" s="5">
        <v>1.0</v>
      </c>
      <c r="I2576" s="4" t="s">
        <v>9089</v>
      </c>
      <c r="J2576" s="2" t="s">
        <v>9090</v>
      </c>
      <c r="K2576" s="5">
        <v>1.0</v>
      </c>
      <c r="L2576" s="2" t="s">
        <v>248</v>
      </c>
      <c r="M2576" s="6" t="b">
        <v>1</v>
      </c>
      <c r="N2576" s="2" t="s">
        <v>9073</v>
      </c>
      <c r="O2576" s="2" t="s">
        <v>250</v>
      </c>
      <c r="P2576" s="2" t="s">
        <v>49</v>
      </c>
      <c r="Q2576" s="2" t="s">
        <v>251</v>
      </c>
      <c r="R2576" s="2" t="s">
        <v>252</v>
      </c>
      <c r="S2576" s="5">
        <v>6.54022507E8</v>
      </c>
      <c r="T2576" s="2" t="s">
        <v>112</v>
      </c>
      <c r="U2576" s="2" t="s">
        <v>2876</v>
      </c>
      <c r="V2576" s="2" t="s">
        <v>112</v>
      </c>
      <c r="W2576" s="2" t="s">
        <v>9074</v>
      </c>
      <c r="X2576" s="2" t="s">
        <v>9075</v>
      </c>
      <c r="Y2576" s="2" t="s">
        <v>9076</v>
      </c>
    </row>
    <row r="2577">
      <c r="A2577" s="1" t="b">
        <v>0</v>
      </c>
      <c r="B2577" s="1"/>
      <c r="C2577" s="1" t="s">
        <v>243</v>
      </c>
      <c r="D2577" s="1"/>
      <c r="E2577" s="1"/>
      <c r="F2577" s="1"/>
      <c r="G2577" s="2" t="s">
        <v>245</v>
      </c>
      <c r="H2577" s="5">
        <v>1.0</v>
      </c>
      <c r="I2577" s="4" t="s">
        <v>9091</v>
      </c>
      <c r="J2577" s="2" t="s">
        <v>9092</v>
      </c>
      <c r="K2577" s="5">
        <v>1.0</v>
      </c>
      <c r="L2577" s="2" t="s">
        <v>248</v>
      </c>
      <c r="M2577" s="6" t="b">
        <v>1</v>
      </c>
      <c r="N2577" s="2" t="s">
        <v>9073</v>
      </c>
      <c r="O2577" s="2" t="s">
        <v>250</v>
      </c>
      <c r="P2577" s="2" t="s">
        <v>49</v>
      </c>
      <c r="Q2577" s="2" t="s">
        <v>251</v>
      </c>
      <c r="R2577" s="2" t="s">
        <v>252</v>
      </c>
      <c r="S2577" s="5">
        <v>7.90818899E8</v>
      </c>
      <c r="T2577" s="2" t="s">
        <v>112</v>
      </c>
      <c r="U2577" s="2" t="s">
        <v>2876</v>
      </c>
      <c r="V2577" s="2" t="s">
        <v>112</v>
      </c>
      <c r="W2577" s="2" t="s">
        <v>9074</v>
      </c>
      <c r="X2577" s="2" t="s">
        <v>9075</v>
      </c>
      <c r="Y2577" s="2" t="s">
        <v>9076</v>
      </c>
    </row>
    <row r="2578">
      <c r="A2578" s="1" t="b">
        <v>0</v>
      </c>
      <c r="B2578" s="1"/>
      <c r="C2578" s="1" t="s">
        <v>243</v>
      </c>
      <c r="D2578" s="1"/>
      <c r="E2578" s="1"/>
      <c r="F2578" s="1"/>
      <c r="G2578" s="2" t="s">
        <v>245</v>
      </c>
      <c r="H2578" s="5">
        <v>1.0</v>
      </c>
      <c r="I2578" s="4" t="s">
        <v>9093</v>
      </c>
      <c r="J2578" s="2" t="s">
        <v>9094</v>
      </c>
      <c r="K2578" s="5">
        <v>1.0</v>
      </c>
      <c r="L2578" s="2" t="s">
        <v>248</v>
      </c>
      <c r="M2578" s="6" t="b">
        <v>1</v>
      </c>
      <c r="N2578" s="2" t="s">
        <v>9073</v>
      </c>
      <c r="O2578" s="2" t="s">
        <v>250</v>
      </c>
      <c r="P2578" s="2" t="s">
        <v>49</v>
      </c>
      <c r="Q2578" s="2" t="s">
        <v>251</v>
      </c>
      <c r="R2578" s="2" t="s">
        <v>252</v>
      </c>
      <c r="S2578" s="5">
        <v>7.9081894E8</v>
      </c>
      <c r="T2578" s="2" t="s">
        <v>112</v>
      </c>
      <c r="U2578" s="2" t="s">
        <v>2876</v>
      </c>
      <c r="V2578" s="2" t="s">
        <v>112</v>
      </c>
      <c r="W2578" s="2" t="s">
        <v>9074</v>
      </c>
      <c r="X2578" s="2" t="s">
        <v>9075</v>
      </c>
      <c r="Y2578" s="2" t="s">
        <v>9076</v>
      </c>
    </row>
    <row r="2579">
      <c r="A2579" s="1" t="b">
        <v>0</v>
      </c>
      <c r="B2579" s="1"/>
      <c r="C2579" s="1" t="s">
        <v>243</v>
      </c>
      <c r="D2579" s="1"/>
      <c r="E2579" s="1"/>
      <c r="F2579" s="1"/>
      <c r="G2579" s="2" t="s">
        <v>245</v>
      </c>
      <c r="H2579" s="5">
        <v>1.0</v>
      </c>
      <c r="I2579" s="4" t="s">
        <v>9095</v>
      </c>
      <c r="J2579" s="2" t="s">
        <v>9096</v>
      </c>
      <c r="K2579" s="5">
        <v>1.0</v>
      </c>
      <c r="L2579" s="2" t="s">
        <v>248</v>
      </c>
      <c r="M2579" s="6" t="b">
        <v>1</v>
      </c>
      <c r="N2579" s="2" t="s">
        <v>9073</v>
      </c>
      <c r="O2579" s="2" t="s">
        <v>250</v>
      </c>
      <c r="P2579" s="2" t="s">
        <v>49</v>
      </c>
      <c r="Q2579" s="2" t="s">
        <v>251</v>
      </c>
      <c r="R2579" s="2" t="s">
        <v>252</v>
      </c>
      <c r="S2579" s="5">
        <v>7.90872626E8</v>
      </c>
      <c r="T2579" s="2" t="s">
        <v>112</v>
      </c>
      <c r="U2579" s="2" t="s">
        <v>2876</v>
      </c>
      <c r="V2579" s="2" t="s">
        <v>112</v>
      </c>
      <c r="W2579" s="2" t="s">
        <v>9074</v>
      </c>
      <c r="X2579" s="2" t="s">
        <v>9075</v>
      </c>
      <c r="Y2579" s="2" t="s">
        <v>9076</v>
      </c>
    </row>
    <row r="2580">
      <c r="A2580" s="1" t="b">
        <v>0</v>
      </c>
      <c r="B2580" s="1"/>
      <c r="C2580" s="1" t="s">
        <v>243</v>
      </c>
      <c r="D2580" s="1"/>
      <c r="E2580" s="1"/>
      <c r="F2580" s="1"/>
      <c r="G2580" s="2" t="s">
        <v>245</v>
      </c>
      <c r="H2580" s="5">
        <v>1.0</v>
      </c>
      <c r="I2580" s="4" t="s">
        <v>9097</v>
      </c>
      <c r="J2580" s="2" t="s">
        <v>9098</v>
      </c>
      <c r="K2580" s="5">
        <v>1.0</v>
      </c>
      <c r="L2580" s="2" t="s">
        <v>248</v>
      </c>
      <c r="M2580" s="6" t="b">
        <v>1</v>
      </c>
      <c r="N2580" s="2" t="s">
        <v>9073</v>
      </c>
      <c r="O2580" s="2" t="s">
        <v>250</v>
      </c>
      <c r="P2580" s="2" t="s">
        <v>49</v>
      </c>
      <c r="Q2580" s="2" t="s">
        <v>251</v>
      </c>
      <c r="R2580" s="2" t="s">
        <v>252</v>
      </c>
      <c r="S2580" s="5">
        <v>7.90874428E8</v>
      </c>
      <c r="T2580" s="2" t="s">
        <v>112</v>
      </c>
      <c r="U2580" s="2" t="s">
        <v>2876</v>
      </c>
      <c r="V2580" s="2" t="s">
        <v>112</v>
      </c>
      <c r="W2580" s="2" t="s">
        <v>9074</v>
      </c>
      <c r="X2580" s="2" t="s">
        <v>9075</v>
      </c>
      <c r="Y2580" s="2" t="s">
        <v>9076</v>
      </c>
    </row>
    <row r="2581">
      <c r="A2581" s="1" t="b">
        <v>0</v>
      </c>
      <c r="B2581" s="1"/>
      <c r="C2581" s="1" t="s">
        <v>243</v>
      </c>
      <c r="D2581" s="1"/>
      <c r="E2581" s="1"/>
      <c r="F2581" s="1"/>
      <c r="G2581" s="2" t="s">
        <v>245</v>
      </c>
      <c r="H2581" s="5">
        <v>1.0</v>
      </c>
      <c r="I2581" s="4" t="s">
        <v>9099</v>
      </c>
      <c r="J2581" s="2" t="s">
        <v>9100</v>
      </c>
      <c r="K2581" s="5">
        <v>1.0</v>
      </c>
      <c r="L2581" s="2" t="s">
        <v>248</v>
      </c>
      <c r="M2581" s="6" t="b">
        <v>1</v>
      </c>
      <c r="N2581" s="2" t="s">
        <v>9073</v>
      </c>
      <c r="O2581" s="2" t="s">
        <v>250</v>
      </c>
      <c r="P2581" s="2" t="s">
        <v>49</v>
      </c>
      <c r="Q2581" s="2" t="s">
        <v>251</v>
      </c>
      <c r="R2581" s="2" t="s">
        <v>252</v>
      </c>
      <c r="S2581" s="5">
        <v>7.90878717E8</v>
      </c>
      <c r="T2581" s="2" t="s">
        <v>112</v>
      </c>
      <c r="U2581" s="2" t="s">
        <v>2876</v>
      </c>
      <c r="V2581" s="2" t="s">
        <v>112</v>
      </c>
      <c r="W2581" s="2" t="s">
        <v>9074</v>
      </c>
      <c r="X2581" s="2" t="s">
        <v>9075</v>
      </c>
      <c r="Y2581" s="2" t="s">
        <v>9076</v>
      </c>
    </row>
    <row r="2582">
      <c r="A2582" s="1" t="b">
        <v>0</v>
      </c>
      <c r="B2582" s="1"/>
      <c r="C2582" s="1" t="s">
        <v>243</v>
      </c>
      <c r="D2582" s="1"/>
      <c r="E2582" s="1"/>
      <c r="F2582" s="1"/>
      <c r="G2582" s="2" t="s">
        <v>245</v>
      </c>
      <c r="H2582" s="5">
        <v>1.0</v>
      </c>
      <c r="I2582" s="4" t="s">
        <v>9101</v>
      </c>
      <c r="J2582" s="2" t="s">
        <v>9102</v>
      </c>
      <c r="K2582" s="5">
        <v>1.0</v>
      </c>
      <c r="L2582" s="2" t="s">
        <v>248</v>
      </c>
      <c r="M2582" s="6" t="b">
        <v>1</v>
      </c>
      <c r="N2582" s="2" t="s">
        <v>9073</v>
      </c>
      <c r="O2582" s="2" t="s">
        <v>250</v>
      </c>
      <c r="P2582" s="2" t="s">
        <v>49</v>
      </c>
      <c r="Q2582" s="2" t="s">
        <v>251</v>
      </c>
      <c r="R2582" s="2" t="s">
        <v>252</v>
      </c>
      <c r="S2582" s="5">
        <v>7.90878772E8</v>
      </c>
      <c r="T2582" s="2" t="s">
        <v>112</v>
      </c>
      <c r="U2582" s="2" t="s">
        <v>2876</v>
      </c>
      <c r="V2582" s="2" t="s">
        <v>112</v>
      </c>
      <c r="W2582" s="2" t="s">
        <v>9074</v>
      </c>
      <c r="X2582" s="2" t="s">
        <v>9075</v>
      </c>
      <c r="Y2582" s="2" t="s">
        <v>9076</v>
      </c>
    </row>
    <row r="2583">
      <c r="A2583" s="1" t="b">
        <v>0</v>
      </c>
      <c r="B2583" s="1"/>
      <c r="C2583" s="1" t="s">
        <v>243</v>
      </c>
      <c r="D2583" s="1"/>
      <c r="E2583" s="1"/>
      <c r="F2583" s="1"/>
      <c r="G2583" s="2" t="s">
        <v>245</v>
      </c>
      <c r="H2583" s="5">
        <v>1.0</v>
      </c>
      <c r="I2583" s="4" t="s">
        <v>9103</v>
      </c>
      <c r="J2583" s="2" t="s">
        <v>9104</v>
      </c>
      <c r="K2583" s="5">
        <v>1.0</v>
      </c>
      <c r="L2583" s="2" t="s">
        <v>248</v>
      </c>
      <c r="M2583" s="6" t="b">
        <v>1</v>
      </c>
      <c r="N2583" s="2" t="s">
        <v>9073</v>
      </c>
      <c r="O2583" s="2" t="s">
        <v>250</v>
      </c>
      <c r="P2583" s="2" t="s">
        <v>49</v>
      </c>
      <c r="Q2583" s="2" t="s">
        <v>251</v>
      </c>
      <c r="R2583" s="2" t="s">
        <v>252</v>
      </c>
      <c r="S2583" s="5">
        <v>8.33804166E8</v>
      </c>
      <c r="T2583" s="2" t="s">
        <v>112</v>
      </c>
      <c r="U2583" s="2" t="s">
        <v>2876</v>
      </c>
      <c r="V2583" s="2" t="s">
        <v>112</v>
      </c>
      <c r="W2583" s="2" t="s">
        <v>9074</v>
      </c>
      <c r="X2583" s="2" t="s">
        <v>9075</v>
      </c>
      <c r="Y2583" s="2" t="s">
        <v>9076</v>
      </c>
    </row>
    <row r="2584">
      <c r="A2584" s="1" t="b">
        <v>0</v>
      </c>
      <c r="B2584" s="1"/>
      <c r="C2584" s="1" t="s">
        <v>243</v>
      </c>
      <c r="D2584" s="1"/>
      <c r="E2584" s="1" t="s">
        <v>367</v>
      </c>
      <c r="F2584" s="1"/>
      <c r="G2584" s="2" t="s">
        <v>27</v>
      </c>
      <c r="H2584" s="5">
        <v>6.0</v>
      </c>
      <c r="I2584" s="4" t="s">
        <v>9105</v>
      </c>
      <c r="J2584" s="2" t="s">
        <v>9106</v>
      </c>
      <c r="K2584" s="5">
        <v>1.0</v>
      </c>
      <c r="L2584" s="2" t="s">
        <v>46</v>
      </c>
      <c r="M2584" s="6" t="b">
        <v>1</v>
      </c>
      <c r="N2584" s="2" t="s">
        <v>3724</v>
      </c>
      <c r="O2584" s="2" t="s">
        <v>48</v>
      </c>
      <c r="P2584" s="2" t="s">
        <v>49</v>
      </c>
      <c r="Q2584" s="2" t="s">
        <v>50</v>
      </c>
      <c r="R2584" s="2" t="s">
        <v>35</v>
      </c>
      <c r="S2584" s="2" t="s">
        <v>9107</v>
      </c>
      <c r="T2584" s="2" t="s">
        <v>9108</v>
      </c>
      <c r="U2584" s="2" t="s">
        <v>253</v>
      </c>
      <c r="V2584" s="2" t="s">
        <v>372</v>
      </c>
      <c r="W2584" s="2" t="s">
        <v>9109</v>
      </c>
      <c r="X2584" s="2" t="s">
        <v>3728</v>
      </c>
      <c r="Y2584" s="2" t="s">
        <v>3729</v>
      </c>
    </row>
    <row r="2585">
      <c r="A2585" s="1" t="b">
        <v>0</v>
      </c>
      <c r="B2585" s="1"/>
      <c r="C2585" s="1" t="s">
        <v>243</v>
      </c>
      <c r="D2585" s="1"/>
      <c r="E2585" s="1" t="s">
        <v>367</v>
      </c>
      <c r="F2585" s="1"/>
      <c r="G2585" s="2" t="s">
        <v>27</v>
      </c>
      <c r="H2585" s="5">
        <v>7.0</v>
      </c>
      <c r="I2585" s="4" t="s">
        <v>9110</v>
      </c>
      <c r="J2585" s="2" t="s">
        <v>9111</v>
      </c>
      <c r="K2585" s="5">
        <v>1.0</v>
      </c>
      <c r="L2585" s="2" t="s">
        <v>46</v>
      </c>
      <c r="M2585" s="6" t="b">
        <v>1</v>
      </c>
      <c r="N2585" s="2" t="s">
        <v>2131</v>
      </c>
      <c r="O2585" s="2" t="s">
        <v>48</v>
      </c>
      <c r="P2585" s="2" t="s">
        <v>49</v>
      </c>
      <c r="Q2585" s="2" t="s">
        <v>50</v>
      </c>
      <c r="R2585" s="2" t="s">
        <v>35</v>
      </c>
      <c r="S2585" s="2" t="s">
        <v>9112</v>
      </c>
      <c r="T2585" s="2" t="s">
        <v>9113</v>
      </c>
      <c r="U2585" s="2" t="s">
        <v>253</v>
      </c>
      <c r="V2585" s="2" t="s">
        <v>372</v>
      </c>
      <c r="W2585" s="2" t="s">
        <v>9109</v>
      </c>
      <c r="X2585" s="2" t="s">
        <v>2134</v>
      </c>
      <c r="Y2585" s="2" t="s">
        <v>2135</v>
      </c>
    </row>
    <row r="2586">
      <c r="A2586" s="1" t="b">
        <v>0</v>
      </c>
      <c r="B2586" s="1"/>
      <c r="C2586" s="1" t="s">
        <v>243</v>
      </c>
      <c r="D2586" s="1"/>
      <c r="E2586" s="1" t="s">
        <v>367</v>
      </c>
      <c r="F2586" s="1"/>
      <c r="G2586" s="2" t="s">
        <v>27</v>
      </c>
      <c r="H2586" s="5">
        <v>17.0</v>
      </c>
      <c r="I2586" s="4" t="s">
        <v>9114</v>
      </c>
      <c r="J2586" s="2" t="s">
        <v>9115</v>
      </c>
      <c r="K2586" s="5">
        <v>1.0</v>
      </c>
      <c r="L2586" s="2" t="s">
        <v>46</v>
      </c>
      <c r="M2586" s="6" t="b">
        <v>1</v>
      </c>
      <c r="N2586" s="2" t="s">
        <v>3724</v>
      </c>
      <c r="O2586" s="2" t="s">
        <v>48</v>
      </c>
      <c r="P2586" s="2" t="s">
        <v>49</v>
      </c>
      <c r="Q2586" s="2" t="s">
        <v>50</v>
      </c>
      <c r="R2586" s="2" t="s">
        <v>35</v>
      </c>
      <c r="S2586" s="2" t="s">
        <v>9116</v>
      </c>
      <c r="T2586" s="2" t="s">
        <v>9117</v>
      </c>
      <c r="U2586" s="2" t="s">
        <v>253</v>
      </c>
      <c r="V2586" s="2" t="s">
        <v>372</v>
      </c>
      <c r="W2586" s="2" t="s">
        <v>9109</v>
      </c>
      <c r="X2586" s="2" t="s">
        <v>3728</v>
      </c>
      <c r="Y2586" s="2" t="s">
        <v>3729</v>
      </c>
    </row>
    <row r="2587">
      <c r="A2587" s="1" t="b">
        <v>0</v>
      </c>
      <c r="B2587" s="1"/>
      <c r="C2587" s="1" t="s">
        <v>243</v>
      </c>
      <c r="D2587" s="1"/>
      <c r="E2587" s="1" t="s">
        <v>367</v>
      </c>
      <c r="F2587" s="1"/>
      <c r="G2587" s="2" t="s">
        <v>27</v>
      </c>
      <c r="H2587" s="5">
        <v>18.0</v>
      </c>
      <c r="I2587" s="4" t="s">
        <v>9118</v>
      </c>
      <c r="J2587" s="2" t="s">
        <v>9119</v>
      </c>
      <c r="K2587" s="5">
        <v>1.0</v>
      </c>
      <c r="L2587" s="2" t="s">
        <v>46</v>
      </c>
      <c r="M2587" s="6" t="b">
        <v>1</v>
      </c>
      <c r="N2587" s="2" t="s">
        <v>2131</v>
      </c>
      <c r="O2587" s="2" t="s">
        <v>48</v>
      </c>
      <c r="P2587" s="2" t="s">
        <v>49</v>
      </c>
      <c r="Q2587" s="2" t="s">
        <v>50</v>
      </c>
      <c r="R2587" s="2" t="s">
        <v>35</v>
      </c>
      <c r="S2587" s="2" t="s">
        <v>9120</v>
      </c>
      <c r="T2587" s="2" t="s">
        <v>9113</v>
      </c>
      <c r="U2587" s="2" t="s">
        <v>253</v>
      </c>
      <c r="V2587" s="2" t="s">
        <v>372</v>
      </c>
      <c r="W2587" s="2" t="s">
        <v>9109</v>
      </c>
      <c r="X2587" s="2" t="s">
        <v>2134</v>
      </c>
      <c r="Y2587" s="2" t="s">
        <v>2135</v>
      </c>
    </row>
    <row r="2588">
      <c r="A2588" s="1" t="b">
        <v>0</v>
      </c>
      <c r="B2588" s="1"/>
      <c r="C2588" s="1" t="s">
        <v>243</v>
      </c>
      <c r="D2588" s="1"/>
      <c r="E2588" s="1" t="s">
        <v>367</v>
      </c>
      <c r="F2588" s="1"/>
      <c r="G2588" s="2" t="s">
        <v>27</v>
      </c>
      <c r="H2588" s="5">
        <v>34.0</v>
      </c>
      <c r="I2588" s="4" t="s">
        <v>9121</v>
      </c>
      <c r="J2588" s="2" t="s">
        <v>9122</v>
      </c>
      <c r="K2588" s="5">
        <v>1.0</v>
      </c>
      <c r="L2588" s="2" t="s">
        <v>46</v>
      </c>
      <c r="M2588" s="6" t="b">
        <v>1</v>
      </c>
      <c r="N2588" s="2" t="s">
        <v>3724</v>
      </c>
      <c r="O2588" s="2" t="s">
        <v>48</v>
      </c>
      <c r="P2588" s="2" t="s">
        <v>49</v>
      </c>
      <c r="Q2588" s="2" t="s">
        <v>50</v>
      </c>
      <c r="R2588" s="2" t="s">
        <v>35</v>
      </c>
      <c r="S2588" s="2" t="s">
        <v>9123</v>
      </c>
      <c r="T2588" s="2" t="s">
        <v>9124</v>
      </c>
      <c r="U2588" s="2" t="s">
        <v>253</v>
      </c>
      <c r="V2588" s="2" t="s">
        <v>372</v>
      </c>
      <c r="W2588" s="2" t="s">
        <v>9109</v>
      </c>
      <c r="X2588" s="2" t="s">
        <v>3728</v>
      </c>
      <c r="Y2588" s="2" t="s">
        <v>3729</v>
      </c>
    </row>
    <row r="2589">
      <c r="A2589" s="1" t="b">
        <v>0</v>
      </c>
      <c r="B2589" s="1"/>
      <c r="C2589" s="1" t="s">
        <v>243</v>
      </c>
      <c r="D2589" s="1"/>
      <c r="E2589" s="1" t="s">
        <v>367</v>
      </c>
      <c r="F2589" s="1"/>
      <c r="G2589" s="2" t="s">
        <v>27</v>
      </c>
      <c r="H2589" s="5">
        <v>38.0</v>
      </c>
      <c r="I2589" s="4" t="s">
        <v>9125</v>
      </c>
      <c r="J2589" s="2" t="s">
        <v>9126</v>
      </c>
      <c r="K2589" s="5">
        <v>1.0</v>
      </c>
      <c r="L2589" s="2" t="s">
        <v>46</v>
      </c>
      <c r="M2589" s="6" t="b">
        <v>1</v>
      </c>
      <c r="N2589" s="2" t="s">
        <v>3724</v>
      </c>
      <c r="O2589" s="2" t="s">
        <v>48</v>
      </c>
      <c r="P2589" s="2" t="s">
        <v>49</v>
      </c>
      <c r="Q2589" s="2" t="s">
        <v>50</v>
      </c>
      <c r="R2589" s="2" t="s">
        <v>35</v>
      </c>
      <c r="S2589" s="2" t="s">
        <v>9127</v>
      </c>
      <c r="T2589" s="2" t="s">
        <v>9128</v>
      </c>
      <c r="U2589" s="2" t="s">
        <v>253</v>
      </c>
      <c r="V2589" s="2" t="s">
        <v>372</v>
      </c>
      <c r="W2589" s="2" t="s">
        <v>9109</v>
      </c>
      <c r="X2589" s="2" t="s">
        <v>3728</v>
      </c>
      <c r="Y2589" s="2" t="s">
        <v>3729</v>
      </c>
    </row>
    <row r="2590">
      <c r="A2590" s="1" t="b">
        <v>0</v>
      </c>
      <c r="B2590" s="1"/>
      <c r="C2590" s="1" t="s">
        <v>243</v>
      </c>
      <c r="D2590" s="1"/>
      <c r="E2590" s="1" t="s">
        <v>367</v>
      </c>
      <c r="F2590" s="1"/>
      <c r="G2590" s="2" t="s">
        <v>27</v>
      </c>
      <c r="H2590" s="5">
        <v>39.0</v>
      </c>
      <c r="I2590" s="4" t="s">
        <v>9129</v>
      </c>
      <c r="J2590" s="2" t="s">
        <v>9130</v>
      </c>
      <c r="K2590" s="5">
        <v>1.0</v>
      </c>
      <c r="L2590" s="2" t="s">
        <v>46</v>
      </c>
      <c r="M2590" s="6" t="b">
        <v>1</v>
      </c>
      <c r="N2590" s="2" t="s">
        <v>3724</v>
      </c>
      <c r="O2590" s="2" t="s">
        <v>48</v>
      </c>
      <c r="P2590" s="2" t="s">
        <v>49</v>
      </c>
      <c r="Q2590" s="2" t="s">
        <v>50</v>
      </c>
      <c r="R2590" s="2" t="s">
        <v>35</v>
      </c>
      <c r="S2590" s="2" t="s">
        <v>9131</v>
      </c>
      <c r="T2590" s="2" t="s">
        <v>9132</v>
      </c>
      <c r="U2590" s="2" t="s">
        <v>253</v>
      </c>
      <c r="V2590" s="2" t="s">
        <v>372</v>
      </c>
      <c r="W2590" s="2" t="s">
        <v>9109</v>
      </c>
      <c r="X2590" s="2" t="s">
        <v>3728</v>
      </c>
      <c r="Y2590" s="2" t="s">
        <v>3729</v>
      </c>
    </row>
    <row r="2591">
      <c r="A2591" s="1" t="b">
        <v>0</v>
      </c>
      <c r="B2591" s="1"/>
      <c r="C2591" s="1" t="s">
        <v>243</v>
      </c>
      <c r="D2591" s="1"/>
      <c r="E2591" s="1" t="s">
        <v>367</v>
      </c>
      <c r="F2591" s="1"/>
      <c r="G2591" s="2" t="s">
        <v>27</v>
      </c>
      <c r="H2591" s="5">
        <v>49.0</v>
      </c>
      <c r="I2591" s="4" t="s">
        <v>9133</v>
      </c>
      <c r="J2591" s="2" t="s">
        <v>9134</v>
      </c>
      <c r="K2591" s="5">
        <v>1.0</v>
      </c>
      <c r="L2591" s="2" t="s">
        <v>46</v>
      </c>
      <c r="M2591" s="6" t="b">
        <v>1</v>
      </c>
      <c r="N2591" s="2" t="s">
        <v>3724</v>
      </c>
      <c r="O2591" s="2" t="s">
        <v>48</v>
      </c>
      <c r="P2591" s="2" t="s">
        <v>49</v>
      </c>
      <c r="Q2591" s="2" t="s">
        <v>50</v>
      </c>
      <c r="R2591" s="2" t="s">
        <v>35</v>
      </c>
      <c r="S2591" s="2" t="s">
        <v>9135</v>
      </c>
      <c r="T2591" s="2" t="s">
        <v>9136</v>
      </c>
      <c r="U2591" s="2" t="s">
        <v>253</v>
      </c>
      <c r="V2591" s="2" t="s">
        <v>372</v>
      </c>
      <c r="W2591" s="2" t="s">
        <v>9109</v>
      </c>
      <c r="X2591" s="2" t="s">
        <v>3728</v>
      </c>
      <c r="Y2591" s="2" t="s">
        <v>3729</v>
      </c>
    </row>
    <row r="2592">
      <c r="A2592" s="1" t="b">
        <v>0</v>
      </c>
      <c r="B2592" s="1"/>
      <c r="C2592" s="1" t="s">
        <v>243</v>
      </c>
      <c r="D2592" s="1"/>
      <c r="E2592" s="1" t="s">
        <v>367</v>
      </c>
      <c r="F2592" s="1"/>
      <c r="G2592" s="2" t="s">
        <v>27</v>
      </c>
      <c r="H2592" s="5">
        <v>54.0</v>
      </c>
      <c r="I2592" s="4" t="s">
        <v>9137</v>
      </c>
      <c r="J2592" s="2" t="s">
        <v>9138</v>
      </c>
      <c r="K2592" s="5">
        <v>1.0</v>
      </c>
      <c r="L2592" s="2" t="s">
        <v>46</v>
      </c>
      <c r="M2592" s="6" t="b">
        <v>1</v>
      </c>
      <c r="N2592" s="2" t="s">
        <v>3724</v>
      </c>
      <c r="O2592" s="2" t="s">
        <v>48</v>
      </c>
      <c r="P2592" s="2" t="s">
        <v>49</v>
      </c>
      <c r="Q2592" s="2" t="s">
        <v>50</v>
      </c>
      <c r="R2592" s="2" t="s">
        <v>35</v>
      </c>
      <c r="S2592" s="2" t="s">
        <v>9139</v>
      </c>
      <c r="T2592" s="2" t="s">
        <v>9140</v>
      </c>
      <c r="U2592" s="2" t="s">
        <v>253</v>
      </c>
      <c r="V2592" s="2" t="s">
        <v>372</v>
      </c>
      <c r="W2592" s="2" t="s">
        <v>9109</v>
      </c>
      <c r="X2592" s="2" t="s">
        <v>3728</v>
      </c>
      <c r="Y2592" s="2" t="s">
        <v>3729</v>
      </c>
    </row>
    <row r="2593">
      <c r="A2593" s="1" t="b">
        <v>0</v>
      </c>
      <c r="B2593" s="1"/>
      <c r="C2593" s="1" t="s">
        <v>243</v>
      </c>
      <c r="D2593" s="1"/>
      <c r="E2593" s="1" t="s">
        <v>367</v>
      </c>
      <c r="F2593" s="1"/>
      <c r="G2593" s="2" t="s">
        <v>27</v>
      </c>
      <c r="H2593" s="5">
        <v>61.0</v>
      </c>
      <c r="I2593" s="4" t="s">
        <v>9141</v>
      </c>
      <c r="J2593" s="2" t="s">
        <v>9142</v>
      </c>
      <c r="K2593" s="5">
        <v>1.0</v>
      </c>
      <c r="L2593" s="2" t="s">
        <v>46</v>
      </c>
      <c r="M2593" s="6" t="b">
        <v>1</v>
      </c>
      <c r="N2593" s="2" t="s">
        <v>2131</v>
      </c>
      <c r="O2593" s="2" t="s">
        <v>48</v>
      </c>
      <c r="P2593" s="2" t="s">
        <v>49</v>
      </c>
      <c r="Q2593" s="2" t="s">
        <v>50</v>
      </c>
      <c r="R2593" s="2" t="s">
        <v>35</v>
      </c>
      <c r="S2593" s="2" t="s">
        <v>9143</v>
      </c>
      <c r="T2593" s="2" t="s">
        <v>9144</v>
      </c>
      <c r="U2593" s="2" t="s">
        <v>253</v>
      </c>
      <c r="V2593" s="2" t="s">
        <v>372</v>
      </c>
      <c r="W2593" s="2" t="s">
        <v>9109</v>
      </c>
      <c r="X2593" s="2" t="s">
        <v>2134</v>
      </c>
      <c r="Y2593" s="2" t="s">
        <v>2135</v>
      </c>
    </row>
    <row r="2594">
      <c r="A2594" s="1" t="b">
        <v>0</v>
      </c>
      <c r="B2594" s="1"/>
      <c r="C2594" s="1" t="s">
        <v>243</v>
      </c>
      <c r="D2594" s="1"/>
      <c r="E2594" s="1" t="s">
        <v>367</v>
      </c>
      <c r="F2594" s="1"/>
      <c r="G2594" s="2" t="s">
        <v>27</v>
      </c>
      <c r="H2594" s="5">
        <v>67.0</v>
      </c>
      <c r="I2594" s="4" t="s">
        <v>9145</v>
      </c>
      <c r="J2594" s="2" t="s">
        <v>9146</v>
      </c>
      <c r="K2594" s="5">
        <v>1.0</v>
      </c>
      <c r="L2594" s="2" t="s">
        <v>46</v>
      </c>
      <c r="M2594" s="6" t="b">
        <v>1</v>
      </c>
      <c r="N2594" s="2" t="s">
        <v>3724</v>
      </c>
      <c r="O2594" s="2" t="s">
        <v>48</v>
      </c>
      <c r="P2594" s="2" t="s">
        <v>49</v>
      </c>
      <c r="Q2594" s="2" t="s">
        <v>50</v>
      </c>
      <c r="R2594" s="2" t="s">
        <v>35</v>
      </c>
      <c r="S2594" s="2" t="s">
        <v>9147</v>
      </c>
      <c r="T2594" s="2" t="s">
        <v>9148</v>
      </c>
      <c r="U2594" s="2" t="s">
        <v>253</v>
      </c>
      <c r="V2594" s="2" t="s">
        <v>372</v>
      </c>
      <c r="W2594" s="2" t="s">
        <v>9109</v>
      </c>
      <c r="X2594" s="2" t="s">
        <v>3728</v>
      </c>
      <c r="Y2594" s="2" t="s">
        <v>3729</v>
      </c>
    </row>
    <row r="2595">
      <c r="A2595" s="1" t="b">
        <v>0</v>
      </c>
      <c r="B2595" s="1"/>
      <c r="C2595" s="1" t="s">
        <v>243</v>
      </c>
      <c r="D2595" s="1"/>
      <c r="E2595" s="1" t="s">
        <v>367</v>
      </c>
      <c r="F2595" s="1"/>
      <c r="G2595" s="2" t="s">
        <v>27</v>
      </c>
      <c r="H2595" s="5">
        <v>73.0</v>
      </c>
      <c r="I2595" s="4" t="s">
        <v>9149</v>
      </c>
      <c r="J2595" s="2" t="s">
        <v>9150</v>
      </c>
      <c r="K2595" s="5">
        <v>1.0</v>
      </c>
      <c r="L2595" s="2" t="s">
        <v>46</v>
      </c>
      <c r="M2595" s="6" t="b">
        <v>1</v>
      </c>
      <c r="N2595" s="2" t="s">
        <v>3724</v>
      </c>
      <c r="O2595" s="2" t="s">
        <v>48</v>
      </c>
      <c r="P2595" s="2" t="s">
        <v>49</v>
      </c>
      <c r="Q2595" s="2" t="s">
        <v>50</v>
      </c>
      <c r="R2595" s="2" t="s">
        <v>35</v>
      </c>
      <c r="S2595" s="2" t="s">
        <v>9151</v>
      </c>
      <c r="T2595" s="2" t="s">
        <v>9152</v>
      </c>
      <c r="U2595" s="2" t="s">
        <v>253</v>
      </c>
      <c r="V2595" s="2" t="s">
        <v>372</v>
      </c>
      <c r="W2595" s="2" t="s">
        <v>9109</v>
      </c>
      <c r="X2595" s="2" t="s">
        <v>3728</v>
      </c>
      <c r="Y2595" s="2" t="s">
        <v>3729</v>
      </c>
    </row>
    <row r="2596">
      <c r="A2596" s="1" t="b">
        <v>0</v>
      </c>
      <c r="B2596" s="1"/>
      <c r="C2596" s="1" t="s">
        <v>243</v>
      </c>
      <c r="D2596" s="1"/>
      <c r="E2596" s="1" t="s">
        <v>367</v>
      </c>
      <c r="F2596" s="1"/>
      <c r="G2596" s="2" t="s">
        <v>27</v>
      </c>
      <c r="H2596" s="5">
        <v>81.0</v>
      </c>
      <c r="I2596" s="4" t="s">
        <v>9153</v>
      </c>
      <c r="J2596" s="2" t="s">
        <v>9154</v>
      </c>
      <c r="K2596" s="5">
        <v>1.0</v>
      </c>
      <c r="L2596" s="2" t="s">
        <v>46</v>
      </c>
      <c r="M2596" s="6" t="b">
        <v>1</v>
      </c>
      <c r="N2596" s="2" t="s">
        <v>2131</v>
      </c>
      <c r="O2596" s="2" t="s">
        <v>48</v>
      </c>
      <c r="P2596" s="2" t="s">
        <v>49</v>
      </c>
      <c r="Q2596" s="2" t="s">
        <v>50</v>
      </c>
      <c r="R2596" s="2" t="s">
        <v>35</v>
      </c>
      <c r="S2596" s="2" t="s">
        <v>9155</v>
      </c>
      <c r="T2596" s="2" t="s">
        <v>9113</v>
      </c>
      <c r="U2596" s="2" t="s">
        <v>253</v>
      </c>
      <c r="V2596" s="2" t="s">
        <v>372</v>
      </c>
      <c r="W2596" s="2" t="s">
        <v>9109</v>
      </c>
      <c r="X2596" s="2" t="s">
        <v>2134</v>
      </c>
      <c r="Y2596" s="2" t="s">
        <v>2135</v>
      </c>
    </row>
    <row r="2597">
      <c r="A2597" s="1" t="b">
        <v>0</v>
      </c>
      <c r="B2597" s="1"/>
      <c r="C2597" s="1" t="s">
        <v>243</v>
      </c>
      <c r="D2597" s="1"/>
      <c r="E2597" s="1" t="s">
        <v>367</v>
      </c>
      <c r="F2597" s="1"/>
      <c r="G2597" s="2" t="s">
        <v>27</v>
      </c>
      <c r="H2597" s="5">
        <v>93.0</v>
      </c>
      <c r="I2597" s="4" t="s">
        <v>9156</v>
      </c>
      <c r="J2597" s="2" t="s">
        <v>9157</v>
      </c>
      <c r="K2597" s="5">
        <v>1.0</v>
      </c>
      <c r="L2597" s="2" t="s">
        <v>46</v>
      </c>
      <c r="M2597" s="6" t="b">
        <v>1</v>
      </c>
      <c r="N2597" s="2" t="s">
        <v>2131</v>
      </c>
      <c r="O2597" s="2" t="s">
        <v>48</v>
      </c>
      <c r="P2597" s="2" t="s">
        <v>49</v>
      </c>
      <c r="Q2597" s="2" t="s">
        <v>50</v>
      </c>
      <c r="R2597" s="2" t="s">
        <v>35</v>
      </c>
      <c r="S2597" s="2" t="s">
        <v>9158</v>
      </c>
      <c r="T2597" s="2" t="s">
        <v>9113</v>
      </c>
      <c r="U2597" s="2" t="s">
        <v>253</v>
      </c>
      <c r="V2597" s="2" t="s">
        <v>372</v>
      </c>
      <c r="W2597" s="2" t="s">
        <v>9109</v>
      </c>
      <c r="X2597" s="2" t="s">
        <v>2134</v>
      </c>
      <c r="Y2597" s="2" t="s">
        <v>2135</v>
      </c>
    </row>
    <row r="2598">
      <c r="A2598" s="1" t="b">
        <v>0</v>
      </c>
      <c r="B2598" s="1"/>
      <c r="C2598" s="1"/>
      <c r="D2598" s="1"/>
      <c r="E2598" s="1" t="s">
        <v>367</v>
      </c>
      <c r="F2598" s="1"/>
      <c r="G2598" s="2" t="s">
        <v>27</v>
      </c>
      <c r="H2598" s="3"/>
      <c r="I2598" s="4" t="s">
        <v>9159</v>
      </c>
      <c r="J2598" s="2" t="s">
        <v>9160</v>
      </c>
      <c r="K2598" s="5">
        <v>1.0</v>
      </c>
      <c r="L2598" s="2" t="s">
        <v>46</v>
      </c>
      <c r="M2598" s="6" t="b">
        <v>1</v>
      </c>
      <c r="N2598" s="2" t="s">
        <v>2141</v>
      </c>
      <c r="O2598" s="2" t="s">
        <v>48</v>
      </c>
      <c r="P2598" s="2" t="s">
        <v>49</v>
      </c>
      <c r="Q2598" s="2" t="s">
        <v>50</v>
      </c>
      <c r="R2598" s="2" t="s">
        <v>35</v>
      </c>
      <c r="S2598" s="2" t="s">
        <v>9120</v>
      </c>
      <c r="T2598" s="2" t="s">
        <v>9113</v>
      </c>
      <c r="U2598" s="2" t="s">
        <v>253</v>
      </c>
      <c r="V2598" s="2" t="s">
        <v>367</v>
      </c>
      <c r="W2598" s="2" t="s">
        <v>9109</v>
      </c>
      <c r="X2598" s="2" t="s">
        <v>2142</v>
      </c>
      <c r="Y2598" s="2" t="s">
        <v>2143</v>
      </c>
    </row>
    <row r="2599">
      <c r="A2599" s="1" t="b">
        <v>0</v>
      </c>
      <c r="B2599" s="1"/>
      <c r="C2599" s="1"/>
      <c r="D2599" s="1"/>
      <c r="E2599" s="1" t="s">
        <v>367</v>
      </c>
      <c r="F2599" s="1"/>
      <c r="G2599" s="2" t="s">
        <v>27</v>
      </c>
      <c r="H2599" s="3"/>
      <c r="I2599" s="4" t="s">
        <v>9161</v>
      </c>
      <c r="J2599" s="2" t="s">
        <v>9162</v>
      </c>
      <c r="K2599" s="5">
        <v>1.0</v>
      </c>
      <c r="L2599" s="2" t="s">
        <v>46</v>
      </c>
      <c r="M2599" s="6" t="b">
        <v>1</v>
      </c>
      <c r="N2599" s="2" t="s">
        <v>2141</v>
      </c>
      <c r="O2599" s="2" t="s">
        <v>48</v>
      </c>
      <c r="P2599" s="2" t="s">
        <v>49</v>
      </c>
      <c r="Q2599" s="2" t="s">
        <v>50</v>
      </c>
      <c r="R2599" s="2" t="s">
        <v>35</v>
      </c>
      <c r="S2599" s="2" t="s">
        <v>9112</v>
      </c>
      <c r="T2599" s="2" t="s">
        <v>9113</v>
      </c>
      <c r="U2599" s="2" t="s">
        <v>253</v>
      </c>
      <c r="V2599" s="2" t="s">
        <v>367</v>
      </c>
      <c r="W2599" s="2" t="s">
        <v>9109</v>
      </c>
      <c r="X2599" s="2" t="s">
        <v>2142</v>
      </c>
      <c r="Y2599" s="2" t="s">
        <v>2143</v>
      </c>
    </row>
    <row r="2600">
      <c r="A2600" s="1" t="b">
        <v>0</v>
      </c>
      <c r="B2600" s="1"/>
      <c r="C2600" s="1"/>
      <c r="D2600" s="1"/>
      <c r="E2600" s="1" t="s">
        <v>367</v>
      </c>
      <c r="F2600" s="1"/>
      <c r="G2600" s="2" t="s">
        <v>27</v>
      </c>
      <c r="H2600" s="3"/>
      <c r="I2600" s="4" t="s">
        <v>9163</v>
      </c>
      <c r="J2600" s="2" t="s">
        <v>9164</v>
      </c>
      <c r="K2600" s="5">
        <v>1.0</v>
      </c>
      <c r="L2600" s="2" t="s">
        <v>46</v>
      </c>
      <c r="M2600" s="6" t="b">
        <v>1</v>
      </c>
      <c r="N2600" s="2" t="s">
        <v>2141</v>
      </c>
      <c r="O2600" s="2" t="s">
        <v>48</v>
      </c>
      <c r="P2600" s="2" t="s">
        <v>49</v>
      </c>
      <c r="Q2600" s="2" t="s">
        <v>50</v>
      </c>
      <c r="R2600" s="2" t="s">
        <v>35</v>
      </c>
      <c r="S2600" s="2" t="s">
        <v>9143</v>
      </c>
      <c r="T2600" s="2" t="s">
        <v>9144</v>
      </c>
      <c r="U2600" s="2" t="s">
        <v>253</v>
      </c>
      <c r="V2600" s="2" t="s">
        <v>367</v>
      </c>
      <c r="W2600" s="2" t="s">
        <v>9109</v>
      </c>
      <c r="X2600" s="2" t="s">
        <v>2142</v>
      </c>
      <c r="Y2600" s="2" t="s">
        <v>2143</v>
      </c>
    </row>
    <row r="2601">
      <c r="A2601" s="1" t="b">
        <v>0</v>
      </c>
      <c r="B2601" s="1" t="s">
        <v>25</v>
      </c>
      <c r="C2601" s="1"/>
      <c r="D2601" s="1" t="s">
        <v>141</v>
      </c>
      <c r="E2601" s="1"/>
      <c r="F2601" s="1" t="b">
        <v>1</v>
      </c>
      <c r="G2601" s="2" t="s">
        <v>27</v>
      </c>
      <c r="H2601" s="3"/>
      <c r="I2601" s="4" t="s">
        <v>9165</v>
      </c>
      <c r="J2601" s="2" t="s">
        <v>9166</v>
      </c>
      <c r="K2601" s="5">
        <v>1.0</v>
      </c>
      <c r="L2601" s="2" t="s">
        <v>65</v>
      </c>
      <c r="M2601" s="6" t="b">
        <v>1</v>
      </c>
      <c r="N2601" s="2" t="s">
        <v>233</v>
      </c>
      <c r="O2601" s="2" t="s">
        <v>67</v>
      </c>
      <c r="P2601" s="2" t="s">
        <v>68</v>
      </c>
      <c r="Q2601" s="2" t="s">
        <v>69</v>
      </c>
      <c r="R2601" s="2" t="s">
        <v>2204</v>
      </c>
      <c r="S2601" s="2" t="s">
        <v>9167</v>
      </c>
      <c r="T2601" s="2" t="s">
        <v>112</v>
      </c>
      <c r="U2601" s="2" t="s">
        <v>38</v>
      </c>
      <c r="V2601" s="2" t="s">
        <v>146</v>
      </c>
      <c r="W2601" s="2" t="s">
        <v>9168</v>
      </c>
      <c r="X2601" s="2" t="s">
        <v>237</v>
      </c>
      <c r="Y2601" s="2" t="s">
        <v>73</v>
      </c>
    </row>
    <row r="2602">
      <c r="A2602" s="1" t="b">
        <v>0</v>
      </c>
      <c r="B2602" s="1" t="s">
        <v>25</v>
      </c>
      <c r="C2602" s="1"/>
      <c r="D2602" s="1" t="s">
        <v>141</v>
      </c>
      <c r="E2602" s="1"/>
      <c r="F2602" s="1" t="b">
        <v>1</v>
      </c>
      <c r="G2602" s="2" t="s">
        <v>27</v>
      </c>
      <c r="H2602" s="3"/>
      <c r="I2602" s="4" t="s">
        <v>9169</v>
      </c>
      <c r="J2602" s="2" t="s">
        <v>9170</v>
      </c>
      <c r="K2602" s="5">
        <v>1.0</v>
      </c>
      <c r="L2602" s="2" t="s">
        <v>65</v>
      </c>
      <c r="M2602" s="6" t="b">
        <v>1</v>
      </c>
      <c r="N2602" s="2" t="s">
        <v>233</v>
      </c>
      <c r="O2602" s="2" t="s">
        <v>67</v>
      </c>
      <c r="P2602" s="2" t="s">
        <v>68</v>
      </c>
      <c r="Q2602" s="2" t="s">
        <v>69</v>
      </c>
      <c r="R2602" s="2" t="s">
        <v>9171</v>
      </c>
      <c r="S2602" s="2" t="s">
        <v>9172</v>
      </c>
      <c r="T2602" s="2" t="s">
        <v>112</v>
      </c>
      <c r="U2602" s="2" t="s">
        <v>38</v>
      </c>
      <c r="V2602" s="2" t="s">
        <v>146</v>
      </c>
      <c r="W2602" s="2" t="s">
        <v>9173</v>
      </c>
      <c r="X2602" s="2" t="s">
        <v>237</v>
      </c>
      <c r="Y2602" s="2" t="s">
        <v>73</v>
      </c>
    </row>
    <row r="2603">
      <c r="A2603" s="1" t="b">
        <v>0</v>
      </c>
      <c r="B2603" s="1" t="s">
        <v>25</v>
      </c>
      <c r="C2603" s="1"/>
      <c r="D2603" s="1" t="s">
        <v>141</v>
      </c>
      <c r="E2603" s="1"/>
      <c r="F2603" s="1" t="b">
        <v>1</v>
      </c>
      <c r="G2603" s="2" t="s">
        <v>27</v>
      </c>
      <c r="H2603" s="3"/>
      <c r="I2603" s="4" t="s">
        <v>9174</v>
      </c>
      <c r="J2603" s="2" t="s">
        <v>9175</v>
      </c>
      <c r="K2603" s="5">
        <v>1.0</v>
      </c>
      <c r="L2603" s="2" t="s">
        <v>65</v>
      </c>
      <c r="M2603" s="6" t="b">
        <v>1</v>
      </c>
      <c r="N2603" s="2" t="s">
        <v>233</v>
      </c>
      <c r="O2603" s="2" t="s">
        <v>67</v>
      </c>
      <c r="P2603" s="2" t="s">
        <v>68</v>
      </c>
      <c r="Q2603" s="2" t="s">
        <v>69</v>
      </c>
      <c r="R2603" s="2" t="s">
        <v>9176</v>
      </c>
      <c r="S2603" s="2" t="s">
        <v>9177</v>
      </c>
      <c r="T2603" s="2" t="s">
        <v>112</v>
      </c>
      <c r="U2603" s="2" t="s">
        <v>38</v>
      </c>
      <c r="V2603" s="2" t="s">
        <v>146</v>
      </c>
      <c r="W2603" s="2" t="s">
        <v>9178</v>
      </c>
      <c r="X2603" s="2" t="s">
        <v>237</v>
      </c>
      <c r="Y2603" s="2" t="s">
        <v>73</v>
      </c>
    </row>
    <row r="2604">
      <c r="A2604" s="1" t="b">
        <v>0</v>
      </c>
      <c r="B2604" s="1" t="s">
        <v>25</v>
      </c>
      <c r="C2604" s="1"/>
      <c r="D2604" s="1" t="s">
        <v>26</v>
      </c>
      <c r="E2604" s="1"/>
      <c r="F2604" s="1"/>
      <c r="G2604" s="2" t="s">
        <v>27</v>
      </c>
      <c r="H2604" s="3"/>
      <c r="I2604" s="4" t="s">
        <v>9179</v>
      </c>
      <c r="J2604" s="2" t="s">
        <v>9180</v>
      </c>
      <c r="K2604" s="5">
        <v>1.0</v>
      </c>
      <c r="L2604" s="2" t="s">
        <v>65</v>
      </c>
      <c r="M2604" s="6" t="b">
        <v>1</v>
      </c>
      <c r="N2604" s="2" t="s">
        <v>283</v>
      </c>
      <c r="O2604" s="2" t="s">
        <v>67</v>
      </c>
      <c r="P2604" s="2" t="s">
        <v>68</v>
      </c>
      <c r="Q2604" s="2" t="s">
        <v>69</v>
      </c>
      <c r="R2604" s="2" t="s">
        <v>35</v>
      </c>
      <c r="S2604" s="2" t="s">
        <v>566</v>
      </c>
      <c r="T2604" s="2" t="s">
        <v>285</v>
      </c>
      <c r="U2604" s="2" t="s">
        <v>38</v>
      </c>
      <c r="V2604" s="2" t="s">
        <v>39</v>
      </c>
      <c r="W2604" s="2" t="s">
        <v>9181</v>
      </c>
      <c r="X2604" s="2" t="s">
        <v>283</v>
      </c>
      <c r="Y2604" s="2" t="s">
        <v>287</v>
      </c>
    </row>
    <row r="2605">
      <c r="A2605" s="1" t="b">
        <v>0</v>
      </c>
      <c r="B2605" s="1" t="s">
        <v>25</v>
      </c>
      <c r="C2605" s="1"/>
      <c r="D2605" s="1"/>
      <c r="E2605" s="1" t="s">
        <v>43</v>
      </c>
      <c r="F2605" s="1"/>
      <c r="G2605" s="2" t="s">
        <v>27</v>
      </c>
      <c r="H2605" s="3"/>
      <c r="I2605" s="4" t="s">
        <v>9182</v>
      </c>
      <c r="J2605" s="2" t="s">
        <v>9183</v>
      </c>
      <c r="K2605" s="5">
        <v>1.0</v>
      </c>
      <c r="L2605" s="2" t="s">
        <v>46</v>
      </c>
      <c r="M2605" s="6" t="b">
        <v>1</v>
      </c>
      <c r="N2605" s="2" t="s">
        <v>47</v>
      </c>
      <c r="O2605" s="2" t="s">
        <v>48</v>
      </c>
      <c r="P2605" s="2" t="s">
        <v>49</v>
      </c>
      <c r="Q2605" s="2" t="s">
        <v>50</v>
      </c>
      <c r="R2605" s="2" t="s">
        <v>35</v>
      </c>
      <c r="S2605" s="5">
        <v>6.62650782E8</v>
      </c>
      <c r="T2605" s="2" t="s">
        <v>6714</v>
      </c>
      <c r="U2605" s="2" t="s">
        <v>38</v>
      </c>
      <c r="V2605" s="2" t="s">
        <v>52</v>
      </c>
      <c r="W2605" s="2" t="s">
        <v>9184</v>
      </c>
      <c r="X2605" s="2" t="s">
        <v>54</v>
      </c>
      <c r="Y2605" s="2" t="s">
        <v>55</v>
      </c>
    </row>
    <row r="2606">
      <c r="A2606" s="1" t="b">
        <v>0</v>
      </c>
      <c r="B2606" s="1" t="s">
        <v>25</v>
      </c>
      <c r="C2606" s="1"/>
      <c r="D2606" s="1" t="s">
        <v>26</v>
      </c>
      <c r="E2606" s="1"/>
      <c r="F2606" s="1" t="b">
        <v>1</v>
      </c>
      <c r="G2606" s="2" t="s">
        <v>27</v>
      </c>
      <c r="H2606" s="3"/>
      <c r="I2606" s="4" t="s">
        <v>9185</v>
      </c>
      <c r="J2606" s="2" t="s">
        <v>9186</v>
      </c>
      <c r="K2606" s="5">
        <v>1.0</v>
      </c>
      <c r="L2606" s="2" t="s">
        <v>30</v>
      </c>
      <c r="M2606" s="6" t="b">
        <v>1</v>
      </c>
      <c r="N2606" s="2" t="s">
        <v>3158</v>
      </c>
      <c r="O2606" s="2" t="s">
        <v>67</v>
      </c>
      <c r="P2606" s="2" t="s">
        <v>68</v>
      </c>
      <c r="Q2606" s="2" t="s">
        <v>34</v>
      </c>
      <c r="R2606" s="2" t="s">
        <v>35</v>
      </c>
      <c r="S2606" s="2" t="s">
        <v>9187</v>
      </c>
      <c r="T2606" s="2" t="s">
        <v>37</v>
      </c>
      <c r="U2606" s="2" t="s">
        <v>38</v>
      </c>
      <c r="V2606" s="2" t="s">
        <v>39</v>
      </c>
      <c r="W2606" s="2" t="s">
        <v>9188</v>
      </c>
      <c r="X2606" s="2" t="s">
        <v>3161</v>
      </c>
      <c r="Y2606" s="2" t="s">
        <v>81</v>
      </c>
    </row>
    <row r="2607">
      <c r="A2607" s="1" t="b">
        <v>0</v>
      </c>
      <c r="B2607" s="1" t="s">
        <v>25</v>
      </c>
      <c r="C2607" s="1"/>
      <c r="D2607" s="1" t="s">
        <v>141</v>
      </c>
      <c r="E2607" s="1"/>
      <c r="F2607" s="1" t="b">
        <v>1</v>
      </c>
      <c r="G2607" s="2" t="s">
        <v>27</v>
      </c>
      <c r="H2607" s="3"/>
      <c r="I2607" s="4" t="s">
        <v>9189</v>
      </c>
      <c r="J2607" s="2" t="s">
        <v>9190</v>
      </c>
      <c r="K2607" s="5">
        <v>1.0</v>
      </c>
      <c r="L2607" s="2" t="s">
        <v>65</v>
      </c>
      <c r="M2607" s="6" t="b">
        <v>1</v>
      </c>
      <c r="N2607" s="2" t="s">
        <v>162</v>
      </c>
      <c r="O2607" s="2" t="s">
        <v>67</v>
      </c>
      <c r="P2607" s="2" t="s">
        <v>68</v>
      </c>
      <c r="Q2607" s="2" t="s">
        <v>69</v>
      </c>
      <c r="R2607" s="2" t="s">
        <v>35</v>
      </c>
      <c r="S2607" s="2" t="s">
        <v>9191</v>
      </c>
      <c r="T2607" s="2" t="s">
        <v>112</v>
      </c>
      <c r="U2607" s="2" t="s">
        <v>38</v>
      </c>
      <c r="V2607" s="2" t="s">
        <v>146</v>
      </c>
      <c r="W2607" s="2" t="s">
        <v>9192</v>
      </c>
      <c r="X2607" s="2" t="s">
        <v>165</v>
      </c>
      <c r="Y2607" s="2" t="s">
        <v>166</v>
      </c>
    </row>
    <row r="2608">
      <c r="A2608" s="1" t="b">
        <v>0</v>
      </c>
      <c r="B2608" s="1" t="s">
        <v>25</v>
      </c>
      <c r="C2608" s="1"/>
      <c r="D2608" s="1" t="s">
        <v>26</v>
      </c>
      <c r="E2608" s="1"/>
      <c r="F2608" s="1" t="b">
        <v>1</v>
      </c>
      <c r="G2608" s="2" t="s">
        <v>27</v>
      </c>
      <c r="H2608" s="3"/>
      <c r="I2608" s="4" t="s">
        <v>9193</v>
      </c>
      <c r="J2608" s="2" t="s">
        <v>9194</v>
      </c>
      <c r="K2608" s="5">
        <v>1.0</v>
      </c>
      <c r="L2608" s="2" t="s">
        <v>65</v>
      </c>
      <c r="M2608" s="6" t="b">
        <v>1</v>
      </c>
      <c r="N2608" s="2" t="s">
        <v>76</v>
      </c>
      <c r="O2608" s="2" t="s">
        <v>67</v>
      </c>
      <c r="P2608" s="2" t="s">
        <v>68</v>
      </c>
      <c r="Q2608" s="2" t="s">
        <v>69</v>
      </c>
      <c r="R2608" s="2" t="s">
        <v>35</v>
      </c>
      <c r="S2608" s="2" t="s">
        <v>9195</v>
      </c>
      <c r="T2608" s="2" t="s">
        <v>37</v>
      </c>
      <c r="U2608" s="2" t="s">
        <v>38</v>
      </c>
      <c r="V2608" s="2" t="s">
        <v>39</v>
      </c>
      <c r="W2608" s="2" t="s">
        <v>9196</v>
      </c>
      <c r="X2608" s="2" t="s">
        <v>80</v>
      </c>
      <c r="Y2608" s="2" t="s">
        <v>81</v>
      </c>
    </row>
    <row r="2609">
      <c r="A2609" s="1" t="b">
        <v>0</v>
      </c>
      <c r="B2609" s="1" t="s">
        <v>25</v>
      </c>
      <c r="C2609" s="1"/>
      <c r="D2609" s="1" t="s">
        <v>26</v>
      </c>
      <c r="E2609" s="1" t="s">
        <v>43</v>
      </c>
      <c r="F2609" s="1"/>
      <c r="G2609" s="2" t="s">
        <v>27</v>
      </c>
      <c r="H2609" s="3"/>
      <c r="I2609" s="4" t="s">
        <v>9197</v>
      </c>
      <c r="J2609" s="2" t="s">
        <v>9198</v>
      </c>
      <c r="K2609" s="5">
        <v>1.0</v>
      </c>
      <c r="L2609" s="2" t="s">
        <v>46</v>
      </c>
      <c r="M2609" s="6" t="b">
        <v>1</v>
      </c>
      <c r="N2609" s="2" t="s">
        <v>127</v>
      </c>
      <c r="O2609" s="2" t="s">
        <v>48</v>
      </c>
      <c r="P2609" s="2" t="s">
        <v>49</v>
      </c>
      <c r="Q2609" s="2" t="s">
        <v>50</v>
      </c>
      <c r="R2609" s="2" t="s">
        <v>35</v>
      </c>
      <c r="S2609" s="2" t="s">
        <v>9199</v>
      </c>
      <c r="T2609" s="2" t="s">
        <v>9200</v>
      </c>
      <c r="U2609" s="2" t="s">
        <v>38</v>
      </c>
      <c r="V2609" s="2" t="s">
        <v>100</v>
      </c>
      <c r="W2609" s="2" t="s">
        <v>9201</v>
      </c>
      <c r="X2609" s="2" t="s">
        <v>131</v>
      </c>
      <c r="Y2609" s="2" t="s">
        <v>132</v>
      </c>
    </row>
    <row r="2610">
      <c r="A2610" s="1" t="b">
        <v>0</v>
      </c>
      <c r="B2610" s="1"/>
      <c r="C2610" s="1"/>
      <c r="D2610" s="1"/>
      <c r="E2610" s="1"/>
      <c r="F2610" s="1"/>
      <c r="G2610" s="2" t="s">
        <v>3327</v>
      </c>
      <c r="H2610" s="2"/>
      <c r="I2610" s="4" t="s">
        <v>9202</v>
      </c>
      <c r="J2610" s="2" t="s">
        <v>9203</v>
      </c>
      <c r="K2610" s="5">
        <v>2.0</v>
      </c>
      <c r="L2610" s="2" t="s">
        <v>3330</v>
      </c>
      <c r="M2610" s="6" t="b">
        <v>1</v>
      </c>
      <c r="N2610" s="2" t="s">
        <v>9204</v>
      </c>
      <c r="O2610" s="2" t="s">
        <v>3332</v>
      </c>
      <c r="P2610" s="2" t="s">
        <v>3333</v>
      </c>
      <c r="Q2610" s="2" t="s">
        <v>3334</v>
      </c>
      <c r="R2610" s="2" t="s">
        <v>3335</v>
      </c>
      <c r="S2610" s="2" t="s">
        <v>9205</v>
      </c>
      <c r="T2610" s="2" t="s">
        <v>3337</v>
      </c>
      <c r="U2610" s="2" t="s">
        <v>1636</v>
      </c>
      <c r="V2610" s="2" t="s">
        <v>1636</v>
      </c>
      <c r="W2610" s="2" t="s">
        <v>9206</v>
      </c>
      <c r="X2610" s="2" t="s">
        <v>9207</v>
      </c>
      <c r="Y2610" s="2" t="s">
        <v>9208</v>
      </c>
    </row>
    <row r="2611">
      <c r="A2611" s="1" t="b">
        <v>0</v>
      </c>
      <c r="B2611" s="1"/>
      <c r="C2611" s="1"/>
      <c r="D2611" s="1"/>
      <c r="E2611" s="1"/>
      <c r="F2611" s="1"/>
      <c r="G2611" s="2" t="s">
        <v>3327</v>
      </c>
      <c r="H2611" s="2"/>
      <c r="I2611" s="4" t="s">
        <v>9209</v>
      </c>
      <c r="J2611" s="2" t="s">
        <v>9210</v>
      </c>
      <c r="K2611" s="5">
        <v>2.0</v>
      </c>
      <c r="L2611" s="2" t="s">
        <v>3330</v>
      </c>
      <c r="M2611" s="6" t="b">
        <v>1</v>
      </c>
      <c r="N2611" s="2" t="s">
        <v>9204</v>
      </c>
      <c r="O2611" s="2" t="s">
        <v>3332</v>
      </c>
      <c r="P2611" s="2" t="s">
        <v>3333</v>
      </c>
      <c r="Q2611" s="2" t="s">
        <v>3334</v>
      </c>
      <c r="R2611" s="2" t="s">
        <v>3335</v>
      </c>
      <c r="S2611" s="2" t="s">
        <v>9211</v>
      </c>
      <c r="T2611" s="2" t="s">
        <v>3348</v>
      </c>
      <c r="U2611" s="2" t="s">
        <v>1636</v>
      </c>
      <c r="V2611" s="2" t="s">
        <v>1636</v>
      </c>
      <c r="W2611" s="2" t="s">
        <v>9206</v>
      </c>
      <c r="X2611" s="2" t="s">
        <v>9212</v>
      </c>
      <c r="Y2611" s="2" t="s">
        <v>9208</v>
      </c>
    </row>
    <row r="2612">
      <c r="A2612" s="1" t="b">
        <v>0</v>
      </c>
      <c r="B2612" s="1"/>
      <c r="C2612" s="1"/>
      <c r="D2612" s="1"/>
      <c r="E2612" s="1"/>
      <c r="F2612" s="1"/>
      <c r="G2612" s="2" t="s">
        <v>3327</v>
      </c>
      <c r="H2612" s="2"/>
      <c r="I2612" s="4" t="s">
        <v>9213</v>
      </c>
      <c r="J2612" s="2" t="s">
        <v>9214</v>
      </c>
      <c r="K2612" s="5">
        <v>2.0</v>
      </c>
      <c r="L2612" s="2" t="s">
        <v>3330</v>
      </c>
      <c r="M2612" s="6" t="b">
        <v>1</v>
      </c>
      <c r="N2612" s="2" t="s">
        <v>9204</v>
      </c>
      <c r="O2612" s="2" t="s">
        <v>3332</v>
      </c>
      <c r="P2612" s="2" t="s">
        <v>3333</v>
      </c>
      <c r="Q2612" s="2" t="s">
        <v>3334</v>
      </c>
      <c r="R2612" s="2" t="s">
        <v>3335</v>
      </c>
      <c r="S2612" s="2" t="s">
        <v>9215</v>
      </c>
      <c r="T2612" s="2" t="s">
        <v>3353</v>
      </c>
      <c r="U2612" s="2" t="s">
        <v>1636</v>
      </c>
      <c r="V2612" s="2" t="s">
        <v>1636</v>
      </c>
      <c r="W2612" s="2" t="s">
        <v>9206</v>
      </c>
      <c r="X2612" s="2" t="s">
        <v>9216</v>
      </c>
      <c r="Y2612" s="2" t="s">
        <v>9208</v>
      </c>
    </row>
    <row r="2613">
      <c r="A2613" s="1" t="b">
        <v>0</v>
      </c>
      <c r="B2613" s="1"/>
      <c r="C2613" s="1"/>
      <c r="D2613" s="1"/>
      <c r="E2613" s="1"/>
      <c r="F2613" s="1"/>
      <c r="G2613" s="2" t="s">
        <v>3327</v>
      </c>
      <c r="H2613" s="2"/>
      <c r="I2613" s="4" t="s">
        <v>9217</v>
      </c>
      <c r="J2613" s="2" t="s">
        <v>9218</v>
      </c>
      <c r="K2613" s="5">
        <v>2.0</v>
      </c>
      <c r="L2613" s="2" t="s">
        <v>3330</v>
      </c>
      <c r="M2613" s="6" t="b">
        <v>1</v>
      </c>
      <c r="N2613" s="2" t="s">
        <v>9204</v>
      </c>
      <c r="O2613" s="2" t="s">
        <v>3332</v>
      </c>
      <c r="P2613" s="2" t="s">
        <v>3333</v>
      </c>
      <c r="Q2613" s="2" t="s">
        <v>3334</v>
      </c>
      <c r="R2613" s="2" t="s">
        <v>3335</v>
      </c>
      <c r="S2613" s="2" t="s">
        <v>9219</v>
      </c>
      <c r="T2613" s="2" t="s">
        <v>3358</v>
      </c>
      <c r="U2613" s="2" t="s">
        <v>1636</v>
      </c>
      <c r="V2613" s="2" t="s">
        <v>1636</v>
      </c>
      <c r="W2613" s="2" t="s">
        <v>9206</v>
      </c>
      <c r="X2613" s="2" t="s">
        <v>9220</v>
      </c>
      <c r="Y2613" s="2" t="s">
        <v>9208</v>
      </c>
    </row>
    <row r="2614">
      <c r="A2614" s="1" t="b">
        <v>0</v>
      </c>
      <c r="B2614" s="1"/>
      <c r="C2614" s="1"/>
      <c r="D2614" s="1"/>
      <c r="E2614" s="1"/>
      <c r="F2614" s="1"/>
      <c r="G2614" s="2" t="s">
        <v>27</v>
      </c>
      <c r="H2614" s="3"/>
      <c r="I2614" s="4" t="s">
        <v>9221</v>
      </c>
      <c r="J2614" s="2" t="s">
        <v>9222</v>
      </c>
      <c r="K2614" s="5">
        <v>1.0</v>
      </c>
      <c r="L2614" s="2" t="s">
        <v>84</v>
      </c>
      <c r="M2614" s="6" t="b">
        <v>1</v>
      </c>
      <c r="N2614" s="2" t="s">
        <v>176</v>
      </c>
      <c r="O2614" s="2" t="s">
        <v>67</v>
      </c>
      <c r="P2614" s="2" t="s">
        <v>33</v>
      </c>
      <c r="Q2614" s="2" t="s">
        <v>86</v>
      </c>
      <c r="R2614" s="2" t="s">
        <v>35</v>
      </c>
      <c r="S2614" s="2" t="s">
        <v>9223</v>
      </c>
      <c r="T2614" s="2" t="s">
        <v>37</v>
      </c>
      <c r="U2614" s="2" t="s">
        <v>38</v>
      </c>
      <c r="V2614" s="2" t="s">
        <v>78</v>
      </c>
      <c r="W2614" s="2" t="s">
        <v>9224</v>
      </c>
      <c r="X2614" s="2" t="s">
        <v>179</v>
      </c>
      <c r="Y2614" s="2" t="s">
        <v>180</v>
      </c>
    </row>
    <row r="2615">
      <c r="A2615" s="1" t="b">
        <v>0</v>
      </c>
      <c r="B2615" s="1" t="s">
        <v>104</v>
      </c>
      <c r="C2615" s="1"/>
      <c r="D2615" s="1"/>
      <c r="E2615" s="1" t="s">
        <v>43</v>
      </c>
      <c r="F2615" s="1"/>
      <c r="G2615" s="2" t="s">
        <v>27</v>
      </c>
      <c r="H2615" s="3"/>
      <c r="I2615" s="4" t="s">
        <v>9225</v>
      </c>
      <c r="J2615" s="2" t="s">
        <v>9226</v>
      </c>
      <c r="K2615" s="5">
        <v>1.0</v>
      </c>
      <c r="L2615" s="2" t="s">
        <v>30</v>
      </c>
      <c r="M2615" s="6" t="b">
        <v>1</v>
      </c>
      <c r="N2615" s="2" t="s">
        <v>9227</v>
      </c>
      <c r="O2615" s="2" t="s">
        <v>108</v>
      </c>
      <c r="P2615" s="2" t="s">
        <v>109</v>
      </c>
      <c r="Q2615" s="2" t="s">
        <v>34</v>
      </c>
      <c r="R2615" s="2" t="s">
        <v>35</v>
      </c>
      <c r="S2615" s="2" t="s">
        <v>9228</v>
      </c>
      <c r="T2615" s="2" t="s">
        <v>112</v>
      </c>
      <c r="U2615" s="2" t="s">
        <v>113</v>
      </c>
      <c r="V2615" s="2" t="s">
        <v>43</v>
      </c>
      <c r="W2615" s="2" t="s">
        <v>9229</v>
      </c>
      <c r="X2615" s="2" t="s">
        <v>9228</v>
      </c>
      <c r="Y2615" s="2" t="s">
        <v>114</v>
      </c>
    </row>
    <row r="2616">
      <c r="A2616" s="1" t="b">
        <v>0</v>
      </c>
      <c r="B2616" s="1" t="s">
        <v>25</v>
      </c>
      <c r="C2616" s="1"/>
      <c r="D2616" s="1" t="s">
        <v>141</v>
      </c>
      <c r="E2616" s="1"/>
      <c r="F2616" s="1"/>
      <c r="G2616" s="2" t="s">
        <v>27</v>
      </c>
      <c r="H2616" s="3"/>
      <c r="I2616" s="4" t="s">
        <v>9230</v>
      </c>
      <c r="J2616" s="2" t="s">
        <v>9231</v>
      </c>
      <c r="K2616" s="5">
        <v>1.0</v>
      </c>
      <c r="L2616" s="2" t="s">
        <v>30</v>
      </c>
      <c r="M2616" s="6" t="b">
        <v>1</v>
      </c>
      <c r="N2616" s="2" t="s">
        <v>9232</v>
      </c>
      <c r="O2616" s="2" t="s">
        <v>108</v>
      </c>
      <c r="P2616" s="2" t="s">
        <v>109</v>
      </c>
      <c r="Q2616" s="2" t="s">
        <v>34</v>
      </c>
      <c r="R2616" s="2" t="s">
        <v>35</v>
      </c>
      <c r="S2616" s="2" t="s">
        <v>9233</v>
      </c>
      <c r="U2616" s="2" t="s">
        <v>38</v>
      </c>
      <c r="V2616" s="2" t="s">
        <v>146</v>
      </c>
      <c r="W2616" s="2" t="s">
        <v>9234</v>
      </c>
      <c r="X2616" s="2" t="s">
        <v>9235</v>
      </c>
      <c r="Y2616" s="2" t="s">
        <v>114</v>
      </c>
    </row>
    <row r="2617">
      <c r="A2617" s="1" t="b">
        <v>0</v>
      </c>
      <c r="B2617" s="1" t="s">
        <v>25</v>
      </c>
      <c r="C2617" s="1"/>
      <c r="D2617" s="1" t="s">
        <v>141</v>
      </c>
      <c r="E2617" s="1"/>
      <c r="F2617" s="1"/>
      <c r="G2617" s="2" t="s">
        <v>27</v>
      </c>
      <c r="H2617" s="3"/>
      <c r="I2617" s="4" t="s">
        <v>9236</v>
      </c>
      <c r="J2617" s="2" t="s">
        <v>9237</v>
      </c>
      <c r="K2617" s="5">
        <v>1.0</v>
      </c>
      <c r="L2617" s="2" t="s">
        <v>30</v>
      </c>
      <c r="M2617" s="6" t="b">
        <v>1</v>
      </c>
      <c r="N2617" s="2" t="s">
        <v>9238</v>
      </c>
      <c r="O2617" s="2" t="s">
        <v>108</v>
      </c>
      <c r="P2617" s="2" t="s">
        <v>109</v>
      </c>
      <c r="Q2617" s="2" t="s">
        <v>34</v>
      </c>
      <c r="R2617" s="2" t="s">
        <v>35</v>
      </c>
      <c r="S2617" s="2" t="s">
        <v>9239</v>
      </c>
      <c r="U2617" s="2" t="s">
        <v>38</v>
      </c>
      <c r="V2617" s="2" t="s">
        <v>146</v>
      </c>
      <c r="W2617" s="2" t="s">
        <v>9234</v>
      </c>
      <c r="X2617" s="2" t="s">
        <v>9240</v>
      </c>
      <c r="Y2617" s="2" t="s">
        <v>114</v>
      </c>
    </row>
    <row r="2618">
      <c r="A2618" s="1" t="b">
        <v>0</v>
      </c>
      <c r="B2618" s="1" t="s">
        <v>25</v>
      </c>
      <c r="C2618" s="1"/>
      <c r="D2618" s="1" t="s">
        <v>141</v>
      </c>
      <c r="E2618" s="1"/>
      <c r="F2618" s="1"/>
      <c r="G2618" s="2" t="s">
        <v>27</v>
      </c>
      <c r="H2618" s="3"/>
      <c r="I2618" s="4" t="s">
        <v>9241</v>
      </c>
      <c r="J2618" s="2" t="s">
        <v>9242</v>
      </c>
      <c r="K2618" s="5">
        <v>1.0</v>
      </c>
      <c r="L2618" s="2" t="s">
        <v>30</v>
      </c>
      <c r="M2618" s="6" t="b">
        <v>1</v>
      </c>
      <c r="N2618" s="2" t="s">
        <v>9243</v>
      </c>
      <c r="O2618" s="2" t="s">
        <v>108</v>
      </c>
      <c r="P2618" s="2" t="s">
        <v>109</v>
      </c>
      <c r="Q2618" s="2" t="s">
        <v>34</v>
      </c>
      <c r="R2618" s="2" t="s">
        <v>35</v>
      </c>
      <c r="S2618" s="2" t="s">
        <v>9244</v>
      </c>
      <c r="U2618" s="2" t="s">
        <v>38</v>
      </c>
      <c r="V2618" s="2" t="s">
        <v>146</v>
      </c>
      <c r="W2618" s="2" t="s">
        <v>9234</v>
      </c>
      <c r="X2618" s="2" t="s">
        <v>9245</v>
      </c>
      <c r="Y2618" s="2" t="s">
        <v>114</v>
      </c>
    </row>
    <row r="2619">
      <c r="A2619" s="1" t="b">
        <v>0</v>
      </c>
      <c r="B2619" s="1" t="s">
        <v>25</v>
      </c>
      <c r="C2619" s="1"/>
      <c r="D2619" s="1" t="s">
        <v>141</v>
      </c>
      <c r="E2619" s="1"/>
      <c r="F2619" s="1"/>
      <c r="G2619" s="2" t="s">
        <v>27</v>
      </c>
      <c r="H2619" s="3"/>
      <c r="I2619" s="4" t="s">
        <v>9246</v>
      </c>
      <c r="J2619" s="2" t="s">
        <v>9247</v>
      </c>
      <c r="K2619" s="5">
        <v>1.0</v>
      </c>
      <c r="L2619" s="2" t="s">
        <v>30</v>
      </c>
      <c r="M2619" s="6" t="b">
        <v>1</v>
      </c>
      <c r="N2619" s="2" t="s">
        <v>9248</v>
      </c>
      <c r="O2619" s="2" t="s">
        <v>108</v>
      </c>
      <c r="P2619" s="2" t="s">
        <v>109</v>
      </c>
      <c r="Q2619" s="2" t="s">
        <v>34</v>
      </c>
      <c r="R2619" s="2" t="s">
        <v>35</v>
      </c>
      <c r="S2619" s="2" t="s">
        <v>9249</v>
      </c>
      <c r="U2619" s="2" t="s">
        <v>38</v>
      </c>
      <c r="V2619" s="2" t="s">
        <v>146</v>
      </c>
      <c r="W2619" s="2" t="s">
        <v>9234</v>
      </c>
      <c r="X2619" s="2" t="s">
        <v>9250</v>
      </c>
      <c r="Y2619" s="2" t="s">
        <v>114</v>
      </c>
    </row>
    <row r="2620">
      <c r="A2620" s="1" t="b">
        <v>0</v>
      </c>
      <c r="B2620" s="1" t="s">
        <v>25</v>
      </c>
      <c r="C2620" s="1"/>
      <c r="D2620" s="1" t="s">
        <v>141</v>
      </c>
      <c r="E2620" s="1"/>
      <c r="F2620" s="1"/>
      <c r="G2620" s="2" t="s">
        <v>27</v>
      </c>
      <c r="H2620" s="3"/>
      <c r="I2620" s="4" t="s">
        <v>9251</v>
      </c>
      <c r="J2620" s="2" t="s">
        <v>9252</v>
      </c>
      <c r="K2620" s="5">
        <v>1.0</v>
      </c>
      <c r="L2620" s="2" t="s">
        <v>30</v>
      </c>
      <c r="M2620" s="6" t="b">
        <v>1</v>
      </c>
      <c r="N2620" s="2" t="s">
        <v>9253</v>
      </c>
      <c r="O2620" s="2" t="s">
        <v>108</v>
      </c>
      <c r="P2620" s="2" t="s">
        <v>109</v>
      </c>
      <c r="Q2620" s="2" t="s">
        <v>34</v>
      </c>
      <c r="R2620" s="2" t="s">
        <v>35</v>
      </c>
      <c r="S2620" s="2" t="s">
        <v>9254</v>
      </c>
      <c r="U2620" s="2" t="s">
        <v>38</v>
      </c>
      <c r="V2620" s="2" t="s">
        <v>146</v>
      </c>
      <c r="W2620" s="2" t="s">
        <v>9234</v>
      </c>
      <c r="X2620" s="2" t="s">
        <v>9255</v>
      </c>
      <c r="Y2620" s="2" t="s">
        <v>114</v>
      </c>
    </row>
    <row r="2621">
      <c r="A2621" s="1" t="b">
        <v>0</v>
      </c>
      <c r="B2621" s="1" t="s">
        <v>104</v>
      </c>
      <c r="C2621" s="1"/>
      <c r="D2621" s="1"/>
      <c r="E2621" s="1" t="s">
        <v>43</v>
      </c>
      <c r="F2621" s="1"/>
      <c r="G2621" s="2" t="s">
        <v>27</v>
      </c>
      <c r="H2621" s="3"/>
      <c r="I2621" s="4" t="s">
        <v>9256</v>
      </c>
      <c r="J2621" s="2" t="s">
        <v>9257</v>
      </c>
      <c r="K2621" s="5">
        <v>1.0</v>
      </c>
      <c r="L2621" s="2" t="s">
        <v>30</v>
      </c>
      <c r="M2621" s="6" t="b">
        <v>1</v>
      </c>
      <c r="N2621" s="2" t="s">
        <v>9258</v>
      </c>
      <c r="O2621" s="2" t="s">
        <v>108</v>
      </c>
      <c r="P2621" s="2" t="s">
        <v>109</v>
      </c>
      <c r="Q2621" s="2" t="s">
        <v>34</v>
      </c>
      <c r="R2621" s="2" t="s">
        <v>35</v>
      </c>
      <c r="S2621" s="2" t="s">
        <v>9259</v>
      </c>
      <c r="T2621" s="2" t="s">
        <v>112</v>
      </c>
      <c r="U2621" s="2" t="s">
        <v>113</v>
      </c>
      <c r="V2621" s="2" t="s">
        <v>43</v>
      </c>
      <c r="W2621" s="2" t="s">
        <v>9234</v>
      </c>
      <c r="X2621" s="2" t="s">
        <v>9259</v>
      </c>
      <c r="Y2621" s="2" t="s">
        <v>114</v>
      </c>
    </row>
    <row r="2622">
      <c r="A2622" s="1" t="b">
        <v>0</v>
      </c>
      <c r="B2622" s="1" t="s">
        <v>104</v>
      </c>
      <c r="C2622" s="1"/>
      <c r="D2622" s="1"/>
      <c r="E2622" s="1" t="s">
        <v>43</v>
      </c>
      <c r="F2622" s="1"/>
      <c r="G2622" s="2" t="s">
        <v>27</v>
      </c>
      <c r="H2622" s="3"/>
      <c r="I2622" s="4" t="s">
        <v>9260</v>
      </c>
      <c r="J2622" s="2" t="s">
        <v>9261</v>
      </c>
      <c r="K2622" s="5">
        <v>1.0</v>
      </c>
      <c r="L2622" s="2" t="s">
        <v>30</v>
      </c>
      <c r="M2622" s="6" t="b">
        <v>1</v>
      </c>
      <c r="N2622" s="2" t="s">
        <v>9262</v>
      </c>
      <c r="O2622" s="2" t="s">
        <v>108</v>
      </c>
      <c r="P2622" s="2" t="s">
        <v>109</v>
      </c>
      <c r="Q2622" s="2" t="s">
        <v>34</v>
      </c>
      <c r="R2622" s="2" t="s">
        <v>35</v>
      </c>
      <c r="S2622" s="2" t="s">
        <v>9263</v>
      </c>
      <c r="T2622" s="2" t="s">
        <v>112</v>
      </c>
      <c r="U2622" s="2" t="s">
        <v>113</v>
      </c>
      <c r="V2622" s="2" t="s">
        <v>43</v>
      </c>
      <c r="W2622" s="2" t="s">
        <v>9234</v>
      </c>
      <c r="X2622" s="2" t="s">
        <v>9263</v>
      </c>
      <c r="Y2622" s="2" t="s">
        <v>114</v>
      </c>
    </row>
    <row r="2623">
      <c r="A2623" s="1" t="b">
        <v>0</v>
      </c>
      <c r="B2623" s="1" t="s">
        <v>25</v>
      </c>
      <c r="C2623" s="1"/>
      <c r="D2623" s="1" t="s">
        <v>26</v>
      </c>
      <c r="E2623" s="1" t="s">
        <v>43</v>
      </c>
      <c r="F2623" s="1"/>
      <c r="G2623" s="2" t="s">
        <v>27</v>
      </c>
      <c r="H2623" s="3"/>
      <c r="I2623" s="4" t="s">
        <v>9264</v>
      </c>
      <c r="J2623" s="2" t="s">
        <v>9265</v>
      </c>
      <c r="K2623" s="5">
        <v>1.0</v>
      </c>
      <c r="L2623" s="2" t="s">
        <v>46</v>
      </c>
      <c r="M2623" s="6" t="b">
        <v>1</v>
      </c>
      <c r="N2623" s="2" t="s">
        <v>97</v>
      </c>
      <c r="O2623" s="2" t="s">
        <v>48</v>
      </c>
      <c r="P2623" s="2" t="s">
        <v>49</v>
      </c>
      <c r="Q2623" s="2" t="s">
        <v>50</v>
      </c>
      <c r="R2623" s="2" t="s">
        <v>35</v>
      </c>
      <c r="S2623" s="2" t="s">
        <v>9266</v>
      </c>
      <c r="T2623" s="2" t="s">
        <v>382</v>
      </c>
      <c r="U2623" s="2" t="s">
        <v>38</v>
      </c>
      <c r="V2623" s="2" t="s">
        <v>100</v>
      </c>
      <c r="W2623" s="2" t="s">
        <v>9267</v>
      </c>
      <c r="X2623" s="2" t="s">
        <v>102</v>
      </c>
      <c r="Y2623" s="2" t="s">
        <v>103</v>
      </c>
    </row>
    <row r="2624">
      <c r="A2624" s="1" t="b">
        <v>0</v>
      </c>
      <c r="B2624" s="1" t="s">
        <v>25</v>
      </c>
      <c r="C2624" s="1"/>
      <c r="D2624" s="1" t="s">
        <v>26</v>
      </c>
      <c r="E2624" s="1" t="s">
        <v>43</v>
      </c>
      <c r="F2624" s="1"/>
      <c r="G2624" s="2" t="s">
        <v>27</v>
      </c>
      <c r="H2624" s="3"/>
      <c r="I2624" s="4" t="s">
        <v>9268</v>
      </c>
      <c r="J2624" s="2" t="s">
        <v>9269</v>
      </c>
      <c r="K2624" s="5">
        <v>1.0</v>
      </c>
      <c r="L2624" s="2" t="s">
        <v>46</v>
      </c>
      <c r="M2624" s="6" t="b">
        <v>1</v>
      </c>
      <c r="N2624" s="2" t="s">
        <v>97</v>
      </c>
      <c r="O2624" s="2" t="s">
        <v>48</v>
      </c>
      <c r="P2624" s="2" t="s">
        <v>49</v>
      </c>
      <c r="Q2624" s="2" t="s">
        <v>50</v>
      </c>
      <c r="R2624" s="2" t="s">
        <v>35</v>
      </c>
      <c r="S2624" s="2" t="s">
        <v>9270</v>
      </c>
      <c r="T2624" s="2" t="s">
        <v>9271</v>
      </c>
      <c r="U2624" s="2" t="s">
        <v>38</v>
      </c>
      <c r="V2624" s="2" t="s">
        <v>100</v>
      </c>
      <c r="W2624" s="2" t="s">
        <v>9267</v>
      </c>
      <c r="X2624" s="2" t="s">
        <v>102</v>
      </c>
      <c r="Y2624" s="2" t="s">
        <v>103</v>
      </c>
    </row>
    <row r="2625">
      <c r="A2625" s="1" t="b">
        <v>0</v>
      </c>
      <c r="B2625" s="1" t="s">
        <v>25</v>
      </c>
      <c r="C2625" s="1"/>
      <c r="D2625" s="1" t="s">
        <v>26</v>
      </c>
      <c r="E2625" s="1" t="s">
        <v>43</v>
      </c>
      <c r="F2625" s="1"/>
      <c r="G2625" s="2" t="s">
        <v>27</v>
      </c>
      <c r="H2625" s="3"/>
      <c r="I2625" s="4" t="s">
        <v>9272</v>
      </c>
      <c r="J2625" s="2" t="s">
        <v>9273</v>
      </c>
      <c r="K2625" s="5">
        <v>1.0</v>
      </c>
      <c r="L2625" s="2" t="s">
        <v>46</v>
      </c>
      <c r="M2625" s="6" t="b">
        <v>1</v>
      </c>
      <c r="N2625" s="2" t="s">
        <v>97</v>
      </c>
      <c r="O2625" s="2" t="s">
        <v>48</v>
      </c>
      <c r="P2625" s="2" t="s">
        <v>49</v>
      </c>
      <c r="Q2625" s="2" t="s">
        <v>50</v>
      </c>
      <c r="R2625" s="2" t="s">
        <v>35</v>
      </c>
      <c r="S2625" s="2" t="s">
        <v>9274</v>
      </c>
      <c r="T2625" s="2" t="s">
        <v>9271</v>
      </c>
      <c r="U2625" s="2" t="s">
        <v>38</v>
      </c>
      <c r="V2625" s="2" t="s">
        <v>100</v>
      </c>
      <c r="W2625" s="2" t="s">
        <v>9267</v>
      </c>
      <c r="X2625" s="2" t="s">
        <v>102</v>
      </c>
      <c r="Y2625" s="2" t="s">
        <v>103</v>
      </c>
    </row>
    <row r="2626">
      <c r="A2626" s="1" t="b">
        <v>0</v>
      </c>
      <c r="B2626" s="1" t="s">
        <v>25</v>
      </c>
      <c r="C2626" s="1"/>
      <c r="D2626" s="1" t="s">
        <v>26</v>
      </c>
      <c r="E2626" s="1" t="s">
        <v>43</v>
      </c>
      <c r="F2626" s="1"/>
      <c r="G2626" s="2" t="s">
        <v>27</v>
      </c>
      <c r="H2626" s="3"/>
      <c r="I2626" s="4" t="s">
        <v>9275</v>
      </c>
      <c r="J2626" s="2" t="s">
        <v>9276</v>
      </c>
      <c r="K2626" s="5">
        <v>1.0</v>
      </c>
      <c r="L2626" s="2" t="s">
        <v>46</v>
      </c>
      <c r="M2626" s="6" t="b">
        <v>1</v>
      </c>
      <c r="N2626" s="2" t="s">
        <v>127</v>
      </c>
      <c r="O2626" s="2" t="s">
        <v>48</v>
      </c>
      <c r="P2626" s="2" t="s">
        <v>49</v>
      </c>
      <c r="Q2626" s="2" t="s">
        <v>50</v>
      </c>
      <c r="R2626" s="2" t="s">
        <v>35</v>
      </c>
      <c r="S2626" s="2" t="s">
        <v>9277</v>
      </c>
      <c r="T2626" s="2" t="s">
        <v>136</v>
      </c>
      <c r="U2626" s="2" t="s">
        <v>38</v>
      </c>
      <c r="V2626" s="2" t="s">
        <v>100</v>
      </c>
      <c r="W2626" s="2" t="s">
        <v>9278</v>
      </c>
      <c r="X2626" s="2" t="s">
        <v>131</v>
      </c>
      <c r="Y2626" s="2" t="s">
        <v>132</v>
      </c>
    </row>
    <row r="2627">
      <c r="A2627" s="1" t="b">
        <v>0</v>
      </c>
      <c r="B2627" s="1" t="s">
        <v>25</v>
      </c>
      <c r="C2627" s="1"/>
      <c r="D2627" s="1" t="s">
        <v>26</v>
      </c>
      <c r="E2627" s="1" t="s">
        <v>43</v>
      </c>
      <c r="F2627" s="1"/>
      <c r="G2627" s="2" t="s">
        <v>27</v>
      </c>
      <c r="H2627" s="3"/>
      <c r="I2627" s="4" t="s">
        <v>9279</v>
      </c>
      <c r="J2627" s="2" t="s">
        <v>9280</v>
      </c>
      <c r="K2627" s="5">
        <v>1.0</v>
      </c>
      <c r="L2627" s="2" t="s">
        <v>46</v>
      </c>
      <c r="M2627" s="6" t="b">
        <v>1</v>
      </c>
      <c r="N2627" s="2" t="s">
        <v>97</v>
      </c>
      <c r="O2627" s="2" t="s">
        <v>48</v>
      </c>
      <c r="P2627" s="2" t="s">
        <v>49</v>
      </c>
      <c r="Q2627" s="2" t="s">
        <v>50</v>
      </c>
      <c r="R2627" s="2" t="s">
        <v>35</v>
      </c>
      <c r="S2627" s="2" t="s">
        <v>9281</v>
      </c>
      <c r="T2627" s="2" t="s">
        <v>9282</v>
      </c>
      <c r="U2627" s="2" t="s">
        <v>38</v>
      </c>
      <c r="V2627" s="2" t="s">
        <v>100</v>
      </c>
      <c r="W2627" s="2" t="s">
        <v>9283</v>
      </c>
      <c r="X2627" s="2" t="s">
        <v>102</v>
      </c>
      <c r="Y2627" s="2" t="s">
        <v>103</v>
      </c>
    </row>
    <row r="2628">
      <c r="A2628" s="1" t="b">
        <v>0</v>
      </c>
      <c r="B2628" s="1" t="s">
        <v>25</v>
      </c>
      <c r="C2628" s="1"/>
      <c r="D2628" s="1" t="s">
        <v>26</v>
      </c>
      <c r="E2628" s="1" t="s">
        <v>43</v>
      </c>
      <c r="F2628" s="1"/>
      <c r="G2628" s="2" t="s">
        <v>27</v>
      </c>
      <c r="H2628" s="3"/>
      <c r="I2628" s="4" t="s">
        <v>9284</v>
      </c>
      <c r="J2628" s="2" t="s">
        <v>9285</v>
      </c>
      <c r="K2628" s="5">
        <v>1.0</v>
      </c>
      <c r="L2628" s="2" t="s">
        <v>46</v>
      </c>
      <c r="M2628" s="6" t="b">
        <v>1</v>
      </c>
      <c r="N2628" s="2" t="s">
        <v>97</v>
      </c>
      <c r="O2628" s="2" t="s">
        <v>48</v>
      </c>
      <c r="P2628" s="2" t="s">
        <v>49</v>
      </c>
      <c r="Q2628" s="2" t="s">
        <v>50</v>
      </c>
      <c r="R2628" s="2" t="s">
        <v>35</v>
      </c>
      <c r="S2628" s="2" t="s">
        <v>9286</v>
      </c>
      <c r="T2628" s="2" t="s">
        <v>382</v>
      </c>
      <c r="U2628" s="2" t="s">
        <v>38</v>
      </c>
      <c r="V2628" s="2" t="s">
        <v>100</v>
      </c>
      <c r="W2628" s="2" t="s">
        <v>9283</v>
      </c>
      <c r="X2628" s="2" t="s">
        <v>102</v>
      </c>
      <c r="Y2628" s="2" t="s">
        <v>103</v>
      </c>
    </row>
    <row r="2629">
      <c r="A2629" s="1" t="b">
        <v>0</v>
      </c>
      <c r="B2629" s="1" t="s">
        <v>25</v>
      </c>
      <c r="C2629" s="1"/>
      <c r="D2629" s="1" t="s">
        <v>26</v>
      </c>
      <c r="E2629" s="1" t="s">
        <v>43</v>
      </c>
      <c r="F2629" s="1"/>
      <c r="G2629" s="2" t="s">
        <v>27</v>
      </c>
      <c r="H2629" s="3"/>
      <c r="I2629" s="4" t="s">
        <v>9287</v>
      </c>
      <c r="J2629" s="2" t="s">
        <v>9288</v>
      </c>
      <c r="K2629" s="5">
        <v>1.0</v>
      </c>
      <c r="L2629" s="2" t="s">
        <v>46</v>
      </c>
      <c r="M2629" s="6" t="b">
        <v>1</v>
      </c>
      <c r="N2629" s="2" t="s">
        <v>97</v>
      </c>
      <c r="O2629" s="2" t="s">
        <v>48</v>
      </c>
      <c r="P2629" s="2" t="s">
        <v>49</v>
      </c>
      <c r="Q2629" s="2" t="s">
        <v>50</v>
      </c>
      <c r="R2629" s="2" t="s">
        <v>35</v>
      </c>
      <c r="S2629" s="2" t="s">
        <v>9289</v>
      </c>
      <c r="T2629" s="2" t="s">
        <v>99</v>
      </c>
      <c r="U2629" s="2" t="s">
        <v>38</v>
      </c>
      <c r="V2629" s="2" t="s">
        <v>100</v>
      </c>
      <c r="W2629" s="2" t="s">
        <v>9283</v>
      </c>
      <c r="X2629" s="2" t="s">
        <v>102</v>
      </c>
      <c r="Y2629" s="2" t="s">
        <v>103</v>
      </c>
    </row>
    <row r="2630">
      <c r="A2630" s="1" t="b">
        <v>0</v>
      </c>
      <c r="B2630" s="1" t="s">
        <v>25</v>
      </c>
      <c r="C2630" s="1"/>
      <c r="D2630" s="1" t="s">
        <v>26</v>
      </c>
      <c r="E2630" s="1" t="s">
        <v>43</v>
      </c>
      <c r="F2630" s="1"/>
      <c r="G2630" s="2" t="s">
        <v>27</v>
      </c>
      <c r="H2630" s="3"/>
      <c r="I2630" s="4" t="s">
        <v>9290</v>
      </c>
      <c r="J2630" s="2" t="s">
        <v>9291</v>
      </c>
      <c r="K2630" s="5">
        <v>1.0</v>
      </c>
      <c r="L2630" s="2" t="s">
        <v>46</v>
      </c>
      <c r="M2630" s="6" t="b">
        <v>1</v>
      </c>
      <c r="N2630" s="2" t="s">
        <v>97</v>
      </c>
      <c r="O2630" s="2" t="s">
        <v>48</v>
      </c>
      <c r="P2630" s="2" t="s">
        <v>49</v>
      </c>
      <c r="Q2630" s="2" t="s">
        <v>50</v>
      </c>
      <c r="R2630" s="2" t="s">
        <v>35</v>
      </c>
      <c r="S2630" s="2" t="s">
        <v>9292</v>
      </c>
      <c r="T2630" s="2" t="s">
        <v>99</v>
      </c>
      <c r="U2630" s="2" t="s">
        <v>38</v>
      </c>
      <c r="V2630" s="2" t="s">
        <v>100</v>
      </c>
      <c r="W2630" s="2" t="s">
        <v>9293</v>
      </c>
      <c r="X2630" s="2" t="s">
        <v>102</v>
      </c>
      <c r="Y2630" s="2" t="s">
        <v>103</v>
      </c>
    </row>
    <row r="2631">
      <c r="A2631" s="1" t="b">
        <v>0</v>
      </c>
      <c r="B2631" s="1" t="s">
        <v>25</v>
      </c>
      <c r="C2631" s="1"/>
      <c r="D2631" s="1" t="s">
        <v>26</v>
      </c>
      <c r="E2631" s="1" t="s">
        <v>43</v>
      </c>
      <c r="F2631" s="1"/>
      <c r="G2631" s="2" t="s">
        <v>27</v>
      </c>
      <c r="H2631" s="3"/>
      <c r="I2631" s="4" t="s">
        <v>9294</v>
      </c>
      <c r="J2631" s="2" t="s">
        <v>9295</v>
      </c>
      <c r="K2631" s="5">
        <v>1.0</v>
      </c>
      <c r="L2631" s="2" t="s">
        <v>46</v>
      </c>
      <c r="M2631" s="6" t="b">
        <v>1</v>
      </c>
      <c r="N2631" s="2" t="s">
        <v>127</v>
      </c>
      <c r="O2631" s="2" t="s">
        <v>48</v>
      </c>
      <c r="P2631" s="2" t="s">
        <v>49</v>
      </c>
      <c r="Q2631" s="2" t="s">
        <v>50</v>
      </c>
      <c r="R2631" s="2" t="s">
        <v>35</v>
      </c>
      <c r="S2631" s="2" t="s">
        <v>9296</v>
      </c>
      <c r="T2631" s="2" t="s">
        <v>9297</v>
      </c>
      <c r="U2631" s="2" t="s">
        <v>38</v>
      </c>
      <c r="V2631" s="2" t="s">
        <v>100</v>
      </c>
      <c r="W2631" s="2" t="s">
        <v>9298</v>
      </c>
      <c r="X2631" s="2" t="s">
        <v>131</v>
      </c>
      <c r="Y2631" s="2" t="s">
        <v>132</v>
      </c>
    </row>
    <row r="2632">
      <c r="A2632" s="1" t="b">
        <v>0</v>
      </c>
      <c r="B2632" s="1" t="s">
        <v>25</v>
      </c>
      <c r="C2632" s="1"/>
      <c r="D2632" s="1" t="s">
        <v>26</v>
      </c>
      <c r="E2632" s="1" t="s">
        <v>43</v>
      </c>
      <c r="F2632" s="1"/>
      <c r="G2632" s="2" t="s">
        <v>27</v>
      </c>
      <c r="H2632" s="3"/>
      <c r="I2632" s="4" t="s">
        <v>9299</v>
      </c>
      <c r="J2632" s="2" t="s">
        <v>9300</v>
      </c>
      <c r="K2632" s="5">
        <v>1.0</v>
      </c>
      <c r="L2632" s="2" t="s">
        <v>46</v>
      </c>
      <c r="M2632" s="6" t="b">
        <v>1</v>
      </c>
      <c r="N2632" s="2" t="s">
        <v>127</v>
      </c>
      <c r="O2632" s="2" t="s">
        <v>48</v>
      </c>
      <c r="P2632" s="2" t="s">
        <v>49</v>
      </c>
      <c r="Q2632" s="2" t="s">
        <v>50</v>
      </c>
      <c r="R2632" s="2" t="s">
        <v>35</v>
      </c>
      <c r="S2632" s="2" t="s">
        <v>9301</v>
      </c>
      <c r="T2632" s="2" t="s">
        <v>9302</v>
      </c>
      <c r="U2632" s="2" t="s">
        <v>38</v>
      </c>
      <c r="V2632" s="2" t="s">
        <v>100</v>
      </c>
      <c r="W2632" s="2" t="s">
        <v>9298</v>
      </c>
      <c r="X2632" s="2" t="s">
        <v>131</v>
      </c>
      <c r="Y2632" s="2" t="s">
        <v>132</v>
      </c>
    </row>
    <row r="2633">
      <c r="A2633" s="1" t="b">
        <v>0</v>
      </c>
      <c r="B2633" s="1" t="s">
        <v>25</v>
      </c>
      <c r="C2633" s="1"/>
      <c r="D2633" s="1" t="s">
        <v>26</v>
      </c>
      <c r="E2633" s="1" t="s">
        <v>43</v>
      </c>
      <c r="F2633" s="1"/>
      <c r="G2633" s="2" t="s">
        <v>27</v>
      </c>
      <c r="H2633" s="3"/>
      <c r="I2633" s="4" t="s">
        <v>9303</v>
      </c>
      <c r="J2633" s="2" t="s">
        <v>9304</v>
      </c>
      <c r="K2633" s="5">
        <v>1.0</v>
      </c>
      <c r="L2633" s="2" t="s">
        <v>46</v>
      </c>
      <c r="M2633" s="6" t="b">
        <v>1</v>
      </c>
      <c r="N2633" s="2" t="s">
        <v>127</v>
      </c>
      <c r="O2633" s="2" t="s">
        <v>48</v>
      </c>
      <c r="P2633" s="2" t="s">
        <v>49</v>
      </c>
      <c r="Q2633" s="2" t="s">
        <v>50</v>
      </c>
      <c r="R2633" s="2" t="s">
        <v>35</v>
      </c>
      <c r="S2633" s="2" t="s">
        <v>9305</v>
      </c>
      <c r="T2633" s="2" t="s">
        <v>9302</v>
      </c>
      <c r="U2633" s="2" t="s">
        <v>38</v>
      </c>
      <c r="V2633" s="2" t="s">
        <v>100</v>
      </c>
      <c r="W2633" s="2" t="s">
        <v>9298</v>
      </c>
      <c r="X2633" s="2" t="s">
        <v>131</v>
      </c>
      <c r="Y2633" s="2" t="s">
        <v>132</v>
      </c>
    </row>
    <row r="2634">
      <c r="A2634" s="1" t="b">
        <v>0</v>
      </c>
      <c r="B2634" s="1" t="s">
        <v>25</v>
      </c>
      <c r="C2634" s="1"/>
      <c r="D2634" s="1" t="s">
        <v>26</v>
      </c>
      <c r="E2634" s="1" t="s">
        <v>43</v>
      </c>
      <c r="F2634" s="1"/>
      <c r="G2634" s="2" t="s">
        <v>27</v>
      </c>
      <c r="H2634" s="3"/>
      <c r="I2634" s="4" t="s">
        <v>9306</v>
      </c>
      <c r="J2634" s="2" t="s">
        <v>9307</v>
      </c>
      <c r="K2634" s="5">
        <v>1.0</v>
      </c>
      <c r="L2634" s="2" t="s">
        <v>46</v>
      </c>
      <c r="M2634" s="6" t="b">
        <v>1</v>
      </c>
      <c r="N2634" s="2" t="s">
        <v>127</v>
      </c>
      <c r="O2634" s="2" t="s">
        <v>48</v>
      </c>
      <c r="P2634" s="2" t="s">
        <v>49</v>
      </c>
      <c r="Q2634" s="2" t="s">
        <v>50</v>
      </c>
      <c r="R2634" s="2" t="s">
        <v>35</v>
      </c>
      <c r="S2634" s="2" t="s">
        <v>9308</v>
      </c>
      <c r="T2634" s="2" t="s">
        <v>9297</v>
      </c>
      <c r="U2634" s="2" t="s">
        <v>38</v>
      </c>
      <c r="V2634" s="2" t="s">
        <v>100</v>
      </c>
      <c r="W2634" s="2" t="s">
        <v>9298</v>
      </c>
      <c r="X2634" s="2" t="s">
        <v>131</v>
      </c>
      <c r="Y2634" s="2" t="s">
        <v>132</v>
      </c>
    </row>
    <row r="2635">
      <c r="A2635" s="1" t="b">
        <v>0</v>
      </c>
      <c r="B2635" s="1" t="s">
        <v>25</v>
      </c>
      <c r="C2635" s="1"/>
      <c r="D2635" s="1" t="s">
        <v>26</v>
      </c>
      <c r="E2635" s="1" t="s">
        <v>43</v>
      </c>
      <c r="F2635" s="1"/>
      <c r="G2635" s="2" t="s">
        <v>27</v>
      </c>
      <c r="H2635" s="3"/>
      <c r="I2635" s="4" t="s">
        <v>9309</v>
      </c>
      <c r="J2635" s="2" t="s">
        <v>9310</v>
      </c>
      <c r="K2635" s="5">
        <v>1.0</v>
      </c>
      <c r="L2635" s="2" t="s">
        <v>46</v>
      </c>
      <c r="M2635" s="6" t="b">
        <v>1</v>
      </c>
      <c r="N2635" s="2" t="s">
        <v>127</v>
      </c>
      <c r="O2635" s="2" t="s">
        <v>48</v>
      </c>
      <c r="P2635" s="2" t="s">
        <v>49</v>
      </c>
      <c r="Q2635" s="2" t="s">
        <v>50</v>
      </c>
      <c r="R2635" s="2" t="s">
        <v>35</v>
      </c>
      <c r="S2635" s="2" t="s">
        <v>9311</v>
      </c>
      <c r="T2635" s="2" t="s">
        <v>409</v>
      </c>
      <c r="U2635" s="2" t="s">
        <v>38</v>
      </c>
      <c r="V2635" s="2" t="s">
        <v>100</v>
      </c>
      <c r="W2635" s="2" t="s">
        <v>9298</v>
      </c>
      <c r="X2635" s="2" t="s">
        <v>131</v>
      </c>
      <c r="Y2635" s="2" t="s">
        <v>132</v>
      </c>
    </row>
    <row r="2636">
      <c r="A2636" s="1" t="b">
        <v>0</v>
      </c>
      <c r="B2636" s="1" t="s">
        <v>25</v>
      </c>
      <c r="C2636" s="1"/>
      <c r="D2636" s="1" t="s">
        <v>26</v>
      </c>
      <c r="E2636" s="1" t="s">
        <v>43</v>
      </c>
      <c r="F2636" s="1"/>
      <c r="G2636" s="2" t="s">
        <v>27</v>
      </c>
      <c r="H2636" s="3"/>
      <c r="I2636" s="4" t="s">
        <v>9312</v>
      </c>
      <c r="J2636" s="2" t="s">
        <v>9313</v>
      </c>
      <c r="K2636" s="5">
        <v>1.0</v>
      </c>
      <c r="L2636" s="2" t="s">
        <v>46</v>
      </c>
      <c r="M2636" s="6" t="b">
        <v>1</v>
      </c>
      <c r="N2636" s="2" t="s">
        <v>127</v>
      </c>
      <c r="O2636" s="2" t="s">
        <v>48</v>
      </c>
      <c r="P2636" s="2" t="s">
        <v>49</v>
      </c>
      <c r="Q2636" s="2" t="s">
        <v>50</v>
      </c>
      <c r="R2636" s="2" t="s">
        <v>35</v>
      </c>
      <c r="S2636" s="2" t="s">
        <v>9314</v>
      </c>
      <c r="T2636" s="2" t="s">
        <v>413</v>
      </c>
      <c r="U2636" s="2" t="s">
        <v>38</v>
      </c>
      <c r="V2636" s="2" t="s">
        <v>100</v>
      </c>
      <c r="W2636" s="2" t="s">
        <v>9298</v>
      </c>
      <c r="X2636" s="2" t="s">
        <v>131</v>
      </c>
      <c r="Y2636" s="2" t="s">
        <v>132</v>
      </c>
    </row>
    <row r="2637">
      <c r="A2637" s="1" t="b">
        <v>0</v>
      </c>
      <c r="B2637" s="1" t="s">
        <v>25</v>
      </c>
      <c r="C2637" s="1"/>
      <c r="D2637" s="1" t="s">
        <v>26</v>
      </c>
      <c r="E2637" s="1" t="s">
        <v>43</v>
      </c>
      <c r="F2637" s="1"/>
      <c r="G2637" s="2" t="s">
        <v>27</v>
      </c>
      <c r="H2637" s="3"/>
      <c r="I2637" s="4" t="s">
        <v>9315</v>
      </c>
      <c r="J2637" s="2" t="s">
        <v>9316</v>
      </c>
      <c r="K2637" s="5">
        <v>1.0</v>
      </c>
      <c r="L2637" s="2" t="s">
        <v>46</v>
      </c>
      <c r="M2637" s="6" t="b">
        <v>1</v>
      </c>
      <c r="N2637" s="2" t="s">
        <v>127</v>
      </c>
      <c r="O2637" s="2" t="s">
        <v>48</v>
      </c>
      <c r="P2637" s="2" t="s">
        <v>49</v>
      </c>
      <c r="Q2637" s="2" t="s">
        <v>50</v>
      </c>
      <c r="R2637" s="2" t="s">
        <v>35</v>
      </c>
      <c r="S2637" s="2" t="s">
        <v>9317</v>
      </c>
      <c r="T2637" s="2" t="s">
        <v>413</v>
      </c>
      <c r="U2637" s="2" t="s">
        <v>38</v>
      </c>
      <c r="V2637" s="2" t="s">
        <v>100</v>
      </c>
      <c r="W2637" s="2" t="s">
        <v>9298</v>
      </c>
      <c r="X2637" s="2" t="s">
        <v>131</v>
      </c>
      <c r="Y2637" s="2" t="s">
        <v>132</v>
      </c>
    </row>
    <row r="2638">
      <c r="A2638" s="1" t="b">
        <v>0</v>
      </c>
      <c r="B2638" s="1" t="s">
        <v>25</v>
      </c>
      <c r="C2638" s="1"/>
      <c r="D2638" s="1" t="s">
        <v>26</v>
      </c>
      <c r="E2638" s="1" t="s">
        <v>43</v>
      </c>
      <c r="F2638" s="1"/>
      <c r="G2638" s="2" t="s">
        <v>27</v>
      </c>
      <c r="H2638" s="3"/>
      <c r="I2638" s="4" t="s">
        <v>9318</v>
      </c>
      <c r="J2638" s="2" t="s">
        <v>9319</v>
      </c>
      <c r="K2638" s="5">
        <v>1.0</v>
      </c>
      <c r="L2638" s="2" t="s">
        <v>46</v>
      </c>
      <c r="M2638" s="6" t="b">
        <v>1</v>
      </c>
      <c r="N2638" s="2" t="s">
        <v>127</v>
      </c>
      <c r="O2638" s="2" t="s">
        <v>48</v>
      </c>
      <c r="P2638" s="2" t="s">
        <v>49</v>
      </c>
      <c r="Q2638" s="2" t="s">
        <v>50</v>
      </c>
      <c r="R2638" s="2" t="s">
        <v>35</v>
      </c>
      <c r="S2638" s="2" t="s">
        <v>9320</v>
      </c>
      <c r="T2638" s="2" t="s">
        <v>129</v>
      </c>
      <c r="U2638" s="2" t="s">
        <v>38</v>
      </c>
      <c r="V2638" s="2" t="s">
        <v>100</v>
      </c>
      <c r="W2638" s="2" t="s">
        <v>9298</v>
      </c>
      <c r="X2638" s="2" t="s">
        <v>131</v>
      </c>
      <c r="Y2638" s="2" t="s">
        <v>132</v>
      </c>
    </row>
    <row r="2639">
      <c r="A2639" s="1" t="b">
        <v>0</v>
      </c>
      <c r="B2639" s="1" t="s">
        <v>25</v>
      </c>
      <c r="C2639" s="1"/>
      <c r="D2639" s="1" t="s">
        <v>26</v>
      </c>
      <c r="E2639" s="1" t="s">
        <v>43</v>
      </c>
      <c r="F2639" s="1"/>
      <c r="G2639" s="2" t="s">
        <v>27</v>
      </c>
      <c r="H2639" s="3"/>
      <c r="I2639" s="4" t="s">
        <v>9321</v>
      </c>
      <c r="J2639" s="2" t="s">
        <v>9322</v>
      </c>
      <c r="K2639" s="5">
        <v>1.0</v>
      </c>
      <c r="L2639" s="2" t="s">
        <v>46</v>
      </c>
      <c r="M2639" s="6" t="b">
        <v>1</v>
      </c>
      <c r="N2639" s="2" t="s">
        <v>127</v>
      </c>
      <c r="O2639" s="2" t="s">
        <v>48</v>
      </c>
      <c r="P2639" s="2" t="s">
        <v>49</v>
      </c>
      <c r="Q2639" s="2" t="s">
        <v>50</v>
      </c>
      <c r="R2639" s="2" t="s">
        <v>35</v>
      </c>
      <c r="S2639" s="2" t="s">
        <v>9323</v>
      </c>
      <c r="T2639" s="2" t="s">
        <v>409</v>
      </c>
      <c r="U2639" s="2" t="s">
        <v>38</v>
      </c>
      <c r="V2639" s="2" t="s">
        <v>100</v>
      </c>
      <c r="W2639" s="2" t="s">
        <v>9298</v>
      </c>
      <c r="X2639" s="2" t="s">
        <v>131</v>
      </c>
      <c r="Y2639" s="2" t="s">
        <v>132</v>
      </c>
    </row>
    <row r="2640">
      <c r="A2640" s="1" t="b">
        <v>0</v>
      </c>
      <c r="B2640" s="1" t="s">
        <v>25</v>
      </c>
      <c r="C2640" s="1"/>
      <c r="D2640" s="1" t="s">
        <v>26</v>
      </c>
      <c r="E2640" s="1" t="s">
        <v>43</v>
      </c>
      <c r="F2640" s="1"/>
      <c r="G2640" s="2" t="s">
        <v>27</v>
      </c>
      <c r="H2640" s="3"/>
      <c r="I2640" s="4" t="s">
        <v>9324</v>
      </c>
      <c r="J2640" s="2" t="s">
        <v>9325</v>
      </c>
      <c r="K2640" s="5">
        <v>1.0</v>
      </c>
      <c r="L2640" s="2" t="s">
        <v>46</v>
      </c>
      <c r="M2640" s="6" t="b">
        <v>1</v>
      </c>
      <c r="N2640" s="2" t="s">
        <v>127</v>
      </c>
      <c r="O2640" s="2" t="s">
        <v>48</v>
      </c>
      <c r="P2640" s="2" t="s">
        <v>49</v>
      </c>
      <c r="Q2640" s="2" t="s">
        <v>50</v>
      </c>
      <c r="R2640" s="2" t="s">
        <v>35</v>
      </c>
      <c r="S2640" s="2" t="s">
        <v>9326</v>
      </c>
      <c r="T2640" s="2" t="s">
        <v>409</v>
      </c>
      <c r="U2640" s="2" t="s">
        <v>38</v>
      </c>
      <c r="V2640" s="2" t="s">
        <v>100</v>
      </c>
      <c r="W2640" s="2" t="s">
        <v>9298</v>
      </c>
      <c r="X2640" s="2" t="s">
        <v>131</v>
      </c>
      <c r="Y2640" s="2" t="s">
        <v>132</v>
      </c>
    </row>
    <row r="2641">
      <c r="A2641" s="1" t="b">
        <v>0</v>
      </c>
      <c r="B2641" s="1"/>
      <c r="C2641" s="1" t="s">
        <v>243</v>
      </c>
      <c r="D2641" s="1"/>
      <c r="E2641" s="1" t="s">
        <v>244</v>
      </c>
      <c r="F2641" s="1"/>
      <c r="G2641" s="2" t="s">
        <v>27</v>
      </c>
      <c r="H2641" s="5">
        <v>2.0</v>
      </c>
      <c r="I2641" s="4" t="s">
        <v>9327</v>
      </c>
      <c r="J2641" s="2" t="s">
        <v>9328</v>
      </c>
      <c r="K2641" s="5">
        <v>2.0</v>
      </c>
      <c r="L2641" s="2" t="s">
        <v>248</v>
      </c>
      <c r="M2641" s="6" t="b">
        <v>1</v>
      </c>
      <c r="N2641" s="2" t="s">
        <v>8696</v>
      </c>
      <c r="O2641" s="2" t="s">
        <v>263</v>
      </c>
      <c r="P2641" s="2" t="s">
        <v>49</v>
      </c>
      <c r="Q2641" s="2" t="s">
        <v>251</v>
      </c>
      <c r="R2641" s="2" t="s">
        <v>35</v>
      </c>
      <c r="S2641" s="5">
        <v>8.5907592E8</v>
      </c>
      <c r="T2641" s="2" t="s">
        <v>9329</v>
      </c>
      <c r="U2641" s="2" t="s">
        <v>253</v>
      </c>
      <c r="V2641" s="2" t="s">
        <v>244</v>
      </c>
      <c r="W2641" s="2" t="s">
        <v>9330</v>
      </c>
      <c r="X2641" s="2" t="s">
        <v>9331</v>
      </c>
      <c r="Y2641" s="2" t="s">
        <v>8700</v>
      </c>
    </row>
    <row r="2642">
      <c r="A2642" s="1" t="b">
        <v>0</v>
      </c>
      <c r="B2642" s="1" t="s">
        <v>25</v>
      </c>
      <c r="C2642" s="1"/>
      <c r="D2642" s="1" t="s">
        <v>26</v>
      </c>
      <c r="E2642" s="1" t="s">
        <v>43</v>
      </c>
      <c r="F2642" s="1"/>
      <c r="G2642" s="2" t="s">
        <v>27</v>
      </c>
      <c r="H2642" s="3"/>
      <c r="I2642" s="4" t="s">
        <v>9332</v>
      </c>
      <c r="J2642" s="2" t="s">
        <v>9333</v>
      </c>
      <c r="K2642" s="5">
        <v>1.0</v>
      </c>
      <c r="L2642" s="2" t="s">
        <v>46</v>
      </c>
      <c r="M2642" s="6" t="b">
        <v>1</v>
      </c>
      <c r="N2642" s="2" t="s">
        <v>97</v>
      </c>
      <c r="O2642" s="2" t="s">
        <v>48</v>
      </c>
      <c r="P2642" s="2" t="s">
        <v>49</v>
      </c>
      <c r="Q2642" s="2" t="s">
        <v>50</v>
      </c>
      <c r="R2642" s="2" t="s">
        <v>35</v>
      </c>
      <c r="S2642" s="2" t="s">
        <v>9334</v>
      </c>
      <c r="T2642" s="2" t="s">
        <v>99</v>
      </c>
      <c r="U2642" s="2" t="s">
        <v>38</v>
      </c>
      <c r="V2642" s="2" t="s">
        <v>100</v>
      </c>
      <c r="W2642" s="2" t="s">
        <v>9335</v>
      </c>
      <c r="X2642" s="2" t="s">
        <v>102</v>
      </c>
      <c r="Y2642" s="2" t="s">
        <v>103</v>
      </c>
    </row>
    <row r="2643">
      <c r="A2643" s="1" t="b">
        <v>0</v>
      </c>
      <c r="B2643" s="1" t="s">
        <v>25</v>
      </c>
      <c r="C2643" s="1"/>
      <c r="D2643" s="1" t="s">
        <v>26</v>
      </c>
      <c r="E2643" s="1" t="s">
        <v>43</v>
      </c>
      <c r="F2643" s="1"/>
      <c r="G2643" s="2" t="s">
        <v>27</v>
      </c>
      <c r="H2643" s="3"/>
      <c r="I2643" s="4" t="s">
        <v>9336</v>
      </c>
      <c r="J2643" s="2" t="s">
        <v>9337</v>
      </c>
      <c r="K2643" s="5">
        <v>1.0</v>
      </c>
      <c r="L2643" s="2" t="s">
        <v>46</v>
      </c>
      <c r="M2643" s="6" t="b">
        <v>1</v>
      </c>
      <c r="N2643" s="2" t="s">
        <v>97</v>
      </c>
      <c r="O2643" s="2" t="s">
        <v>48</v>
      </c>
      <c r="P2643" s="2" t="s">
        <v>49</v>
      </c>
      <c r="Q2643" s="2" t="s">
        <v>50</v>
      </c>
      <c r="R2643" s="2" t="s">
        <v>35</v>
      </c>
      <c r="S2643" s="2" t="s">
        <v>9338</v>
      </c>
      <c r="T2643" s="2" t="s">
        <v>9339</v>
      </c>
      <c r="U2643" s="2" t="s">
        <v>38</v>
      </c>
      <c r="V2643" s="2" t="s">
        <v>100</v>
      </c>
      <c r="W2643" s="2" t="s">
        <v>9335</v>
      </c>
      <c r="X2643" s="2" t="s">
        <v>102</v>
      </c>
      <c r="Y2643" s="2" t="s">
        <v>103</v>
      </c>
    </row>
    <row r="2644">
      <c r="A2644" s="1" t="b">
        <v>0</v>
      </c>
      <c r="B2644" s="1" t="s">
        <v>104</v>
      </c>
      <c r="C2644" s="1"/>
      <c r="D2644" s="1"/>
      <c r="E2644" s="1" t="s">
        <v>43</v>
      </c>
      <c r="F2644" s="1"/>
      <c r="G2644" s="2" t="s">
        <v>27</v>
      </c>
      <c r="H2644" s="3"/>
      <c r="I2644" s="4" t="s">
        <v>9340</v>
      </c>
      <c r="J2644" s="2" t="s">
        <v>9341</v>
      </c>
      <c r="K2644" s="5">
        <v>1.0</v>
      </c>
      <c r="L2644" s="2" t="s">
        <v>30</v>
      </c>
      <c r="M2644" s="6" t="b">
        <v>1</v>
      </c>
      <c r="N2644" s="2" t="s">
        <v>9342</v>
      </c>
      <c r="O2644" s="2" t="s">
        <v>108</v>
      </c>
      <c r="P2644" s="2" t="s">
        <v>109</v>
      </c>
      <c r="Q2644" s="2" t="s">
        <v>34</v>
      </c>
      <c r="R2644" s="2" t="s">
        <v>35</v>
      </c>
      <c r="S2644" s="2" t="s">
        <v>9343</v>
      </c>
      <c r="T2644" s="2" t="s">
        <v>112</v>
      </c>
      <c r="U2644" s="2" t="s">
        <v>113</v>
      </c>
      <c r="V2644" s="2" t="s">
        <v>43</v>
      </c>
      <c r="W2644" s="2" t="s">
        <v>9335</v>
      </c>
      <c r="X2644" s="2" t="s">
        <v>9343</v>
      </c>
      <c r="Y2644" s="2" t="s">
        <v>114</v>
      </c>
    </row>
    <row r="2645">
      <c r="A2645" s="1" t="b">
        <v>0</v>
      </c>
      <c r="B2645" s="1" t="s">
        <v>104</v>
      </c>
      <c r="C2645" s="1"/>
      <c r="D2645" s="1"/>
      <c r="E2645" s="1" t="s">
        <v>43</v>
      </c>
      <c r="F2645" s="1"/>
      <c r="G2645" s="2" t="s">
        <v>27</v>
      </c>
      <c r="H2645" s="3"/>
      <c r="I2645" s="4" t="s">
        <v>9344</v>
      </c>
      <c r="J2645" s="2" t="s">
        <v>9345</v>
      </c>
      <c r="K2645" s="5">
        <v>1.0</v>
      </c>
      <c r="L2645" s="2" t="s">
        <v>30</v>
      </c>
      <c r="M2645" s="6" t="b">
        <v>1</v>
      </c>
      <c r="N2645" s="2" t="s">
        <v>9346</v>
      </c>
      <c r="O2645" s="2" t="s">
        <v>108</v>
      </c>
      <c r="P2645" s="2" t="s">
        <v>109</v>
      </c>
      <c r="Q2645" s="2" t="s">
        <v>34</v>
      </c>
      <c r="R2645" s="2" t="s">
        <v>35</v>
      </c>
      <c r="S2645" s="2" t="s">
        <v>9347</v>
      </c>
      <c r="T2645" s="2" t="s">
        <v>112</v>
      </c>
      <c r="U2645" s="2" t="s">
        <v>113</v>
      </c>
      <c r="V2645" s="2" t="s">
        <v>43</v>
      </c>
      <c r="W2645" s="2" t="s">
        <v>9335</v>
      </c>
      <c r="X2645" s="2" t="s">
        <v>9347</v>
      </c>
      <c r="Y2645" s="2" t="s">
        <v>114</v>
      </c>
    </row>
    <row r="2646">
      <c r="A2646" s="1" t="b">
        <v>0</v>
      </c>
      <c r="B2646" s="1" t="s">
        <v>104</v>
      </c>
      <c r="C2646" s="1"/>
      <c r="D2646" s="1"/>
      <c r="E2646" s="1" t="s">
        <v>43</v>
      </c>
      <c r="F2646" s="1"/>
      <c r="G2646" s="2" t="s">
        <v>27</v>
      </c>
      <c r="H2646" s="3"/>
      <c r="I2646" s="4" t="s">
        <v>9348</v>
      </c>
      <c r="J2646" s="2" t="s">
        <v>9349</v>
      </c>
      <c r="K2646" s="5">
        <v>1.0</v>
      </c>
      <c r="L2646" s="2" t="s">
        <v>30</v>
      </c>
      <c r="M2646" s="6" t="b">
        <v>1</v>
      </c>
      <c r="N2646" s="2" t="s">
        <v>9350</v>
      </c>
      <c r="O2646" s="2" t="s">
        <v>108</v>
      </c>
      <c r="P2646" s="2" t="s">
        <v>109</v>
      </c>
      <c r="Q2646" s="2" t="s">
        <v>34</v>
      </c>
      <c r="R2646" s="2" t="s">
        <v>2193</v>
      </c>
      <c r="S2646" s="2" t="s">
        <v>9351</v>
      </c>
      <c r="T2646" s="2" t="s">
        <v>112</v>
      </c>
      <c r="U2646" s="2" t="s">
        <v>113</v>
      </c>
      <c r="V2646" s="2" t="s">
        <v>43</v>
      </c>
      <c r="W2646" s="2" t="s">
        <v>9335</v>
      </c>
      <c r="X2646" s="2" t="s">
        <v>9351</v>
      </c>
      <c r="Y2646" s="2" t="s">
        <v>114</v>
      </c>
    </row>
    <row r="2647">
      <c r="A2647" s="1" t="b">
        <v>0</v>
      </c>
      <c r="B2647" s="1"/>
      <c r="C2647" s="1"/>
      <c r="D2647" s="1"/>
      <c r="E2647" s="1" t="s">
        <v>43</v>
      </c>
      <c r="F2647" s="1"/>
      <c r="G2647" s="2" t="s">
        <v>27</v>
      </c>
      <c r="H2647" s="3"/>
      <c r="I2647" s="4" t="s">
        <v>9352</v>
      </c>
      <c r="J2647" s="2" t="s">
        <v>9353</v>
      </c>
      <c r="K2647" s="5">
        <v>1.0</v>
      </c>
      <c r="L2647" s="2" t="s">
        <v>30</v>
      </c>
      <c r="M2647" s="6" t="b">
        <v>1</v>
      </c>
      <c r="N2647" s="2" t="s">
        <v>121</v>
      </c>
      <c r="O2647" s="2" t="s">
        <v>108</v>
      </c>
      <c r="P2647" s="2" t="s">
        <v>109</v>
      </c>
      <c r="Q2647" s="2" t="s">
        <v>34</v>
      </c>
      <c r="R2647" s="2" t="s">
        <v>35</v>
      </c>
      <c r="S2647" s="2" t="s">
        <v>9354</v>
      </c>
      <c r="T2647" s="2" t="s">
        <v>9355</v>
      </c>
      <c r="U2647" s="2" t="s">
        <v>38</v>
      </c>
      <c r="V2647" s="2" t="s">
        <v>43</v>
      </c>
      <c r="W2647" s="2" t="s">
        <v>9335</v>
      </c>
      <c r="X2647" s="2" t="s">
        <v>121</v>
      </c>
      <c r="Y2647" s="2" t="s">
        <v>124</v>
      </c>
    </row>
    <row r="2648">
      <c r="A2648" s="1" t="b">
        <v>0</v>
      </c>
      <c r="B2648" s="1" t="s">
        <v>25</v>
      </c>
      <c r="C2648" s="1"/>
      <c r="D2648" s="1" t="s">
        <v>26</v>
      </c>
      <c r="E2648" s="1" t="s">
        <v>43</v>
      </c>
      <c r="F2648" s="1"/>
      <c r="G2648" s="2" t="s">
        <v>27</v>
      </c>
      <c r="H2648" s="3"/>
      <c r="I2648" s="4" t="s">
        <v>9356</v>
      </c>
      <c r="J2648" s="2" t="s">
        <v>9357</v>
      </c>
      <c r="K2648" s="5">
        <v>1.0</v>
      </c>
      <c r="L2648" s="2" t="s">
        <v>46</v>
      </c>
      <c r="M2648" s="6" t="b">
        <v>1</v>
      </c>
      <c r="N2648" s="2" t="s">
        <v>127</v>
      </c>
      <c r="O2648" s="2" t="s">
        <v>48</v>
      </c>
      <c r="P2648" s="2" t="s">
        <v>49</v>
      </c>
      <c r="Q2648" s="2" t="s">
        <v>50</v>
      </c>
      <c r="R2648" s="2" t="s">
        <v>35</v>
      </c>
      <c r="S2648" s="2" t="s">
        <v>9358</v>
      </c>
      <c r="T2648" s="2" t="s">
        <v>136</v>
      </c>
      <c r="U2648" s="2" t="s">
        <v>38</v>
      </c>
      <c r="V2648" s="2" t="s">
        <v>100</v>
      </c>
      <c r="W2648" s="2" t="s">
        <v>9359</v>
      </c>
      <c r="X2648" s="2" t="s">
        <v>131</v>
      </c>
      <c r="Y2648" s="2" t="s">
        <v>132</v>
      </c>
    </row>
    <row r="2649">
      <c r="A2649" s="1" t="b">
        <v>0</v>
      </c>
      <c r="B2649" s="1" t="s">
        <v>25</v>
      </c>
      <c r="C2649" s="1"/>
      <c r="D2649" s="1" t="s">
        <v>26</v>
      </c>
      <c r="E2649" s="1" t="s">
        <v>43</v>
      </c>
      <c r="F2649" s="1"/>
      <c r="G2649" s="2" t="s">
        <v>27</v>
      </c>
      <c r="H2649" s="3"/>
      <c r="I2649" s="4" t="s">
        <v>9360</v>
      </c>
      <c r="J2649" s="2" t="s">
        <v>9361</v>
      </c>
      <c r="K2649" s="5">
        <v>1.0</v>
      </c>
      <c r="L2649" s="2" t="s">
        <v>46</v>
      </c>
      <c r="M2649" s="6" t="b">
        <v>1</v>
      </c>
      <c r="N2649" s="2" t="s">
        <v>127</v>
      </c>
      <c r="O2649" s="2" t="s">
        <v>48</v>
      </c>
      <c r="P2649" s="2" t="s">
        <v>49</v>
      </c>
      <c r="Q2649" s="2" t="s">
        <v>50</v>
      </c>
      <c r="R2649" s="2" t="s">
        <v>35</v>
      </c>
      <c r="S2649" s="2" t="s">
        <v>9362</v>
      </c>
      <c r="T2649" s="2" t="s">
        <v>9363</v>
      </c>
      <c r="U2649" s="2" t="s">
        <v>38</v>
      </c>
      <c r="V2649" s="2" t="s">
        <v>100</v>
      </c>
      <c r="W2649" s="2" t="s">
        <v>9359</v>
      </c>
      <c r="X2649" s="2" t="s">
        <v>131</v>
      </c>
      <c r="Y2649" s="2" t="s">
        <v>132</v>
      </c>
    </row>
    <row r="2650">
      <c r="A2650" s="1" t="b">
        <v>0</v>
      </c>
      <c r="B2650" s="1" t="s">
        <v>25</v>
      </c>
      <c r="C2650" s="1"/>
      <c r="D2650" s="1" t="s">
        <v>26</v>
      </c>
      <c r="E2650" s="1" t="s">
        <v>43</v>
      </c>
      <c r="F2650" s="1"/>
      <c r="G2650" s="2" t="s">
        <v>27</v>
      </c>
      <c r="H2650" s="3"/>
      <c r="I2650" s="4" t="s">
        <v>9364</v>
      </c>
      <c r="J2650" s="2" t="s">
        <v>9365</v>
      </c>
      <c r="K2650" s="5">
        <v>1.0</v>
      </c>
      <c r="L2650" s="2" t="s">
        <v>46</v>
      </c>
      <c r="M2650" s="6" t="b">
        <v>1</v>
      </c>
      <c r="N2650" s="2" t="s">
        <v>127</v>
      </c>
      <c r="O2650" s="2" t="s">
        <v>48</v>
      </c>
      <c r="P2650" s="2" t="s">
        <v>49</v>
      </c>
      <c r="Q2650" s="2" t="s">
        <v>50</v>
      </c>
      <c r="R2650" s="2" t="s">
        <v>35</v>
      </c>
      <c r="S2650" s="2" t="s">
        <v>9366</v>
      </c>
      <c r="T2650" s="2" t="s">
        <v>9297</v>
      </c>
      <c r="U2650" s="2" t="s">
        <v>38</v>
      </c>
      <c r="V2650" s="2" t="s">
        <v>100</v>
      </c>
      <c r="W2650" s="2" t="s">
        <v>9359</v>
      </c>
      <c r="X2650" s="2" t="s">
        <v>131</v>
      </c>
      <c r="Y2650" s="2" t="s">
        <v>132</v>
      </c>
    </row>
    <row r="2651">
      <c r="A2651" s="1" t="b">
        <v>0</v>
      </c>
      <c r="B2651" s="1" t="s">
        <v>25</v>
      </c>
      <c r="C2651" s="1"/>
      <c r="D2651" s="1" t="s">
        <v>26</v>
      </c>
      <c r="E2651" s="1" t="s">
        <v>43</v>
      </c>
      <c r="F2651" s="1"/>
      <c r="G2651" s="2" t="s">
        <v>27</v>
      </c>
      <c r="H2651" s="3"/>
      <c r="I2651" s="4" t="s">
        <v>9367</v>
      </c>
      <c r="J2651" s="2" t="s">
        <v>9368</v>
      </c>
      <c r="K2651" s="5">
        <v>1.0</v>
      </c>
      <c r="L2651" s="2" t="s">
        <v>46</v>
      </c>
      <c r="M2651" s="6" t="b">
        <v>1</v>
      </c>
      <c r="N2651" s="2" t="s">
        <v>127</v>
      </c>
      <c r="O2651" s="2" t="s">
        <v>48</v>
      </c>
      <c r="P2651" s="2" t="s">
        <v>49</v>
      </c>
      <c r="Q2651" s="2" t="s">
        <v>50</v>
      </c>
      <c r="R2651" s="2" t="s">
        <v>35</v>
      </c>
      <c r="S2651" s="2" t="s">
        <v>9369</v>
      </c>
      <c r="T2651" s="2" t="s">
        <v>129</v>
      </c>
      <c r="U2651" s="2" t="s">
        <v>38</v>
      </c>
      <c r="V2651" s="2" t="s">
        <v>100</v>
      </c>
      <c r="W2651" s="2" t="s">
        <v>9359</v>
      </c>
      <c r="X2651" s="2" t="s">
        <v>131</v>
      </c>
      <c r="Y2651" s="2" t="s">
        <v>132</v>
      </c>
    </row>
    <row r="2652">
      <c r="A2652" s="1" t="b">
        <v>0</v>
      </c>
      <c r="B2652" s="1" t="s">
        <v>25</v>
      </c>
      <c r="C2652" s="1"/>
      <c r="D2652" s="1" t="s">
        <v>26</v>
      </c>
      <c r="E2652" s="1" t="s">
        <v>43</v>
      </c>
      <c r="F2652" s="1"/>
      <c r="G2652" s="2" t="s">
        <v>27</v>
      </c>
      <c r="H2652" s="3"/>
      <c r="I2652" s="4" t="s">
        <v>9370</v>
      </c>
      <c r="J2652" s="2" t="s">
        <v>9371</v>
      </c>
      <c r="K2652" s="5">
        <v>1.0</v>
      </c>
      <c r="L2652" s="2" t="s">
        <v>46</v>
      </c>
      <c r="M2652" s="6" t="b">
        <v>1</v>
      </c>
      <c r="N2652" s="2" t="s">
        <v>127</v>
      </c>
      <c r="O2652" s="2" t="s">
        <v>48</v>
      </c>
      <c r="P2652" s="2" t="s">
        <v>49</v>
      </c>
      <c r="Q2652" s="2" t="s">
        <v>50</v>
      </c>
      <c r="R2652" s="2" t="s">
        <v>35</v>
      </c>
      <c r="S2652" s="2" t="s">
        <v>9372</v>
      </c>
      <c r="T2652" s="2" t="s">
        <v>7817</v>
      </c>
      <c r="U2652" s="2" t="s">
        <v>38</v>
      </c>
      <c r="V2652" s="2" t="s">
        <v>100</v>
      </c>
      <c r="W2652" s="2" t="s">
        <v>9359</v>
      </c>
      <c r="X2652" s="2" t="s">
        <v>131</v>
      </c>
      <c r="Y2652" s="2" t="s">
        <v>132</v>
      </c>
    </row>
    <row r="2653">
      <c r="A2653" s="1" t="b">
        <v>0</v>
      </c>
      <c r="B2653" s="1" t="s">
        <v>25</v>
      </c>
      <c r="C2653" s="1"/>
      <c r="D2653" s="1" t="s">
        <v>26</v>
      </c>
      <c r="E2653" s="1" t="s">
        <v>43</v>
      </c>
      <c r="F2653" s="1"/>
      <c r="G2653" s="2" t="s">
        <v>27</v>
      </c>
      <c r="H2653" s="3"/>
      <c r="I2653" s="4" t="s">
        <v>9373</v>
      </c>
      <c r="J2653" s="2" t="s">
        <v>9374</v>
      </c>
      <c r="K2653" s="5">
        <v>1.0</v>
      </c>
      <c r="L2653" s="2" t="s">
        <v>46</v>
      </c>
      <c r="M2653" s="6" t="b">
        <v>1</v>
      </c>
      <c r="N2653" s="2" t="s">
        <v>127</v>
      </c>
      <c r="O2653" s="2" t="s">
        <v>48</v>
      </c>
      <c r="P2653" s="2" t="s">
        <v>49</v>
      </c>
      <c r="Q2653" s="2" t="s">
        <v>50</v>
      </c>
      <c r="R2653" s="2" t="s">
        <v>35</v>
      </c>
      <c r="S2653" s="2" t="s">
        <v>9375</v>
      </c>
      <c r="T2653" s="2" t="s">
        <v>7817</v>
      </c>
      <c r="U2653" s="2" t="s">
        <v>38</v>
      </c>
      <c r="V2653" s="2" t="s">
        <v>100</v>
      </c>
      <c r="W2653" s="2" t="s">
        <v>9359</v>
      </c>
      <c r="X2653" s="2" t="s">
        <v>131</v>
      </c>
      <c r="Y2653" s="2" t="s">
        <v>132</v>
      </c>
    </row>
    <row r="2654">
      <c r="A2654" s="1" t="b">
        <v>0</v>
      </c>
      <c r="B2654" s="1" t="s">
        <v>25</v>
      </c>
      <c r="C2654" s="1"/>
      <c r="D2654" s="1" t="s">
        <v>26</v>
      </c>
      <c r="E2654" s="1" t="s">
        <v>43</v>
      </c>
      <c r="F2654" s="1"/>
      <c r="G2654" s="2" t="s">
        <v>27</v>
      </c>
      <c r="H2654" s="3"/>
      <c r="I2654" s="4" t="s">
        <v>9376</v>
      </c>
      <c r="J2654" s="2" t="s">
        <v>9377</v>
      </c>
      <c r="K2654" s="5">
        <v>1.0</v>
      </c>
      <c r="L2654" s="2" t="s">
        <v>46</v>
      </c>
      <c r="M2654" s="6" t="b">
        <v>1</v>
      </c>
      <c r="N2654" s="2" t="s">
        <v>127</v>
      </c>
      <c r="O2654" s="2" t="s">
        <v>48</v>
      </c>
      <c r="P2654" s="2" t="s">
        <v>49</v>
      </c>
      <c r="Q2654" s="2" t="s">
        <v>50</v>
      </c>
      <c r="R2654" s="2" t="s">
        <v>35</v>
      </c>
      <c r="S2654" s="2" t="s">
        <v>9378</v>
      </c>
      <c r="T2654" s="2" t="s">
        <v>129</v>
      </c>
      <c r="U2654" s="2" t="s">
        <v>38</v>
      </c>
      <c r="V2654" s="2" t="s">
        <v>100</v>
      </c>
      <c r="W2654" s="2" t="s">
        <v>9359</v>
      </c>
      <c r="X2654" s="2" t="s">
        <v>131</v>
      </c>
      <c r="Y2654" s="2" t="s">
        <v>132</v>
      </c>
    </row>
    <row r="2655">
      <c r="A2655" s="1" t="b">
        <v>0</v>
      </c>
      <c r="B2655" s="1" t="s">
        <v>25</v>
      </c>
      <c r="C2655" s="1"/>
      <c r="D2655" s="1" t="s">
        <v>26</v>
      </c>
      <c r="E2655" s="1" t="s">
        <v>43</v>
      </c>
      <c r="F2655" s="1"/>
      <c r="G2655" s="2" t="s">
        <v>27</v>
      </c>
      <c r="H2655" s="3"/>
      <c r="I2655" s="4" t="s">
        <v>9379</v>
      </c>
      <c r="J2655" s="2" t="s">
        <v>9380</v>
      </c>
      <c r="K2655" s="5">
        <v>1.0</v>
      </c>
      <c r="L2655" s="2" t="s">
        <v>46</v>
      </c>
      <c r="M2655" s="6" t="b">
        <v>1</v>
      </c>
      <c r="N2655" s="2" t="s">
        <v>127</v>
      </c>
      <c r="O2655" s="2" t="s">
        <v>48</v>
      </c>
      <c r="P2655" s="2" t="s">
        <v>49</v>
      </c>
      <c r="Q2655" s="2" t="s">
        <v>50</v>
      </c>
      <c r="R2655" s="2" t="s">
        <v>35</v>
      </c>
      <c r="S2655" s="2" t="s">
        <v>9381</v>
      </c>
      <c r="T2655" s="2" t="s">
        <v>409</v>
      </c>
      <c r="U2655" s="2" t="s">
        <v>38</v>
      </c>
      <c r="V2655" s="2" t="s">
        <v>100</v>
      </c>
      <c r="W2655" s="2" t="s">
        <v>9359</v>
      </c>
      <c r="X2655" s="2" t="s">
        <v>131</v>
      </c>
      <c r="Y2655" s="2" t="s">
        <v>132</v>
      </c>
    </row>
    <row r="2656">
      <c r="A2656" s="1" t="b">
        <v>0</v>
      </c>
      <c r="B2656" s="1"/>
      <c r="C2656" s="1"/>
      <c r="D2656" s="1"/>
      <c r="E2656" s="1"/>
      <c r="F2656" s="1" t="b">
        <v>1</v>
      </c>
      <c r="G2656" s="2" t="s">
        <v>27</v>
      </c>
      <c r="H2656" s="3"/>
      <c r="I2656" s="4" t="s">
        <v>9382</v>
      </c>
      <c r="J2656" s="2" t="s">
        <v>9383</v>
      </c>
      <c r="K2656" s="5">
        <v>1.0</v>
      </c>
      <c r="L2656" s="2" t="s">
        <v>84</v>
      </c>
      <c r="M2656" s="6" t="b">
        <v>1</v>
      </c>
      <c r="N2656" s="2" t="s">
        <v>85</v>
      </c>
      <c r="O2656" s="2" t="s">
        <v>67</v>
      </c>
      <c r="P2656" s="2" t="s">
        <v>68</v>
      </c>
      <c r="Q2656" s="2" t="s">
        <v>86</v>
      </c>
      <c r="R2656" s="2" t="s">
        <v>35</v>
      </c>
      <c r="S2656" s="2" t="s">
        <v>9384</v>
      </c>
      <c r="T2656" s="2" t="s">
        <v>37</v>
      </c>
      <c r="U2656" s="2" t="s">
        <v>38</v>
      </c>
      <c r="V2656" s="2" t="s">
        <v>78</v>
      </c>
      <c r="W2656" s="2" t="s">
        <v>9385</v>
      </c>
      <c r="X2656" s="2" t="s">
        <v>89</v>
      </c>
      <c r="Y2656" s="2" t="s">
        <v>90</v>
      </c>
    </row>
    <row r="2657">
      <c r="A2657" s="1" t="b">
        <v>0</v>
      </c>
      <c r="B2657" s="1"/>
      <c r="C2657" s="1" t="s">
        <v>243</v>
      </c>
      <c r="D2657" s="1"/>
      <c r="E2657" s="1" t="s">
        <v>244</v>
      </c>
      <c r="F2657" s="1"/>
      <c r="G2657" s="2" t="s">
        <v>27</v>
      </c>
      <c r="H2657" s="5">
        <v>2.0</v>
      </c>
      <c r="I2657" s="4" t="s">
        <v>9386</v>
      </c>
      <c r="J2657" s="2" t="s">
        <v>9387</v>
      </c>
      <c r="K2657" s="5">
        <v>2.0</v>
      </c>
      <c r="L2657" s="2" t="s">
        <v>248</v>
      </c>
      <c r="M2657" s="6" t="b">
        <v>1</v>
      </c>
      <c r="N2657" s="2" t="s">
        <v>8696</v>
      </c>
      <c r="O2657" s="2" t="s">
        <v>263</v>
      </c>
      <c r="P2657" s="2" t="s">
        <v>49</v>
      </c>
      <c r="Q2657" s="2" t="s">
        <v>251</v>
      </c>
      <c r="R2657" s="2" t="s">
        <v>35</v>
      </c>
      <c r="S2657" s="5">
        <v>6.44976625E8</v>
      </c>
      <c r="T2657" s="2" t="s">
        <v>9388</v>
      </c>
      <c r="U2657" s="2" t="s">
        <v>253</v>
      </c>
      <c r="V2657" s="2" t="s">
        <v>244</v>
      </c>
      <c r="W2657" s="2" t="s">
        <v>9389</v>
      </c>
      <c r="X2657" s="2" t="s">
        <v>9390</v>
      </c>
      <c r="Y2657" s="2" t="s">
        <v>8700</v>
      </c>
    </row>
    <row r="2658">
      <c r="A2658" s="1" t="b">
        <v>0</v>
      </c>
      <c r="B2658" s="1"/>
      <c r="C2658" s="1" t="s">
        <v>243</v>
      </c>
      <c r="D2658" s="1"/>
      <c r="E2658" s="1" t="s">
        <v>244</v>
      </c>
      <c r="F2658" s="1"/>
      <c r="G2658" s="2" t="s">
        <v>27</v>
      </c>
      <c r="H2658" s="5">
        <v>2.0</v>
      </c>
      <c r="I2658" s="4" t="s">
        <v>9391</v>
      </c>
      <c r="J2658" s="2" t="s">
        <v>9392</v>
      </c>
      <c r="K2658" s="5">
        <v>2.0</v>
      </c>
      <c r="L2658" s="2" t="s">
        <v>248</v>
      </c>
      <c r="M2658" s="6" t="b">
        <v>1</v>
      </c>
      <c r="N2658" s="2" t="s">
        <v>8696</v>
      </c>
      <c r="O2658" s="2" t="s">
        <v>263</v>
      </c>
      <c r="P2658" s="2" t="s">
        <v>49</v>
      </c>
      <c r="Q2658" s="2" t="s">
        <v>251</v>
      </c>
      <c r="R2658" s="2" t="s">
        <v>35</v>
      </c>
      <c r="S2658" s="5">
        <v>6.53031656E8</v>
      </c>
      <c r="T2658" s="2" t="s">
        <v>9388</v>
      </c>
      <c r="U2658" s="2" t="s">
        <v>253</v>
      </c>
      <c r="V2658" s="2" t="s">
        <v>244</v>
      </c>
      <c r="W2658" s="2" t="s">
        <v>9389</v>
      </c>
      <c r="X2658" s="2" t="s">
        <v>9393</v>
      </c>
      <c r="Y2658" s="2" t="s">
        <v>8700</v>
      </c>
    </row>
    <row r="2659">
      <c r="A2659" s="1" t="b">
        <v>0</v>
      </c>
      <c r="B2659" s="1"/>
      <c r="C2659" s="1" t="s">
        <v>243</v>
      </c>
      <c r="D2659" s="1"/>
      <c r="E2659" s="1" t="s">
        <v>244</v>
      </c>
      <c r="F2659" s="1"/>
      <c r="G2659" s="2" t="s">
        <v>27</v>
      </c>
      <c r="H2659" s="5">
        <v>2.0</v>
      </c>
      <c r="I2659" s="4" t="s">
        <v>9394</v>
      </c>
      <c r="J2659" s="2" t="s">
        <v>9395</v>
      </c>
      <c r="K2659" s="5">
        <v>2.0</v>
      </c>
      <c r="L2659" s="2" t="s">
        <v>248</v>
      </c>
      <c r="M2659" s="6" t="b">
        <v>1</v>
      </c>
      <c r="N2659" s="2" t="s">
        <v>8696</v>
      </c>
      <c r="O2659" s="2" t="s">
        <v>263</v>
      </c>
      <c r="P2659" s="2" t="s">
        <v>49</v>
      </c>
      <c r="Q2659" s="2" t="s">
        <v>251</v>
      </c>
      <c r="R2659" s="2" t="s">
        <v>35</v>
      </c>
      <c r="S2659" s="5">
        <v>7.50378755E8</v>
      </c>
      <c r="T2659" s="2" t="s">
        <v>9396</v>
      </c>
      <c r="U2659" s="2" t="s">
        <v>253</v>
      </c>
      <c r="V2659" s="2" t="s">
        <v>244</v>
      </c>
      <c r="W2659" s="2" t="s">
        <v>9389</v>
      </c>
      <c r="X2659" s="2" t="s">
        <v>9397</v>
      </c>
      <c r="Y2659" s="2" t="s">
        <v>8700</v>
      </c>
    </row>
    <row r="2660">
      <c r="A2660" s="1" t="b">
        <v>0</v>
      </c>
      <c r="B2660" s="1"/>
      <c r="C2660" s="1" t="s">
        <v>243</v>
      </c>
      <c r="D2660" s="1"/>
      <c r="E2660" s="1" t="s">
        <v>244</v>
      </c>
      <c r="F2660" s="1"/>
      <c r="G2660" s="2" t="s">
        <v>27</v>
      </c>
      <c r="H2660" s="5">
        <v>2.0</v>
      </c>
      <c r="I2660" s="4" t="s">
        <v>9398</v>
      </c>
      <c r="J2660" s="2" t="s">
        <v>9399</v>
      </c>
      <c r="K2660" s="5">
        <v>2.0</v>
      </c>
      <c r="L2660" s="2" t="s">
        <v>248</v>
      </c>
      <c r="M2660" s="6" t="b">
        <v>1</v>
      </c>
      <c r="N2660" s="2" t="s">
        <v>8696</v>
      </c>
      <c r="O2660" s="2" t="s">
        <v>263</v>
      </c>
      <c r="P2660" s="2" t="s">
        <v>49</v>
      </c>
      <c r="Q2660" s="2" t="s">
        <v>251</v>
      </c>
      <c r="R2660" s="2" t="s">
        <v>35</v>
      </c>
      <c r="S2660" s="5">
        <v>7.52076719E8</v>
      </c>
      <c r="T2660" s="2" t="s">
        <v>9396</v>
      </c>
      <c r="U2660" s="2" t="s">
        <v>253</v>
      </c>
      <c r="V2660" s="2" t="s">
        <v>244</v>
      </c>
      <c r="W2660" s="2" t="s">
        <v>9389</v>
      </c>
      <c r="X2660" s="2" t="s">
        <v>9400</v>
      </c>
      <c r="Y2660" s="2" t="s">
        <v>8700</v>
      </c>
    </row>
    <row r="2661">
      <c r="A2661" s="1" t="b">
        <v>0</v>
      </c>
      <c r="B2661" s="1"/>
      <c r="C2661" s="1" t="s">
        <v>243</v>
      </c>
      <c r="D2661" s="1"/>
      <c r="E2661" s="1" t="s">
        <v>244</v>
      </c>
      <c r="F2661" s="1"/>
      <c r="G2661" s="2" t="s">
        <v>27</v>
      </c>
      <c r="H2661" s="5">
        <v>2.0</v>
      </c>
      <c r="I2661" s="4" t="s">
        <v>9401</v>
      </c>
      <c r="J2661" s="2" t="s">
        <v>9402</v>
      </c>
      <c r="K2661" s="5">
        <v>2.0</v>
      </c>
      <c r="L2661" s="2" t="s">
        <v>248</v>
      </c>
      <c r="M2661" s="6" t="b">
        <v>1</v>
      </c>
      <c r="N2661" s="2" t="s">
        <v>8696</v>
      </c>
      <c r="O2661" s="2" t="s">
        <v>263</v>
      </c>
      <c r="P2661" s="2" t="s">
        <v>49</v>
      </c>
      <c r="Q2661" s="2" t="s">
        <v>251</v>
      </c>
      <c r="R2661" s="2" t="s">
        <v>35</v>
      </c>
      <c r="S2661" s="5">
        <v>7.60949922E8</v>
      </c>
      <c r="T2661" s="2" t="s">
        <v>9403</v>
      </c>
      <c r="U2661" s="2" t="s">
        <v>253</v>
      </c>
      <c r="V2661" s="2" t="s">
        <v>244</v>
      </c>
      <c r="W2661" s="2" t="s">
        <v>9389</v>
      </c>
      <c r="X2661" s="2" t="s">
        <v>9404</v>
      </c>
      <c r="Y2661" s="2" t="s">
        <v>8700</v>
      </c>
    </row>
    <row r="2662">
      <c r="A2662" s="1" t="b">
        <v>0</v>
      </c>
      <c r="B2662" s="1"/>
      <c r="C2662" s="1" t="s">
        <v>243</v>
      </c>
      <c r="D2662" s="1"/>
      <c r="E2662" s="1" t="s">
        <v>244</v>
      </c>
      <c r="F2662" s="1"/>
      <c r="G2662" s="2" t="s">
        <v>27</v>
      </c>
      <c r="H2662" s="5">
        <v>2.0</v>
      </c>
      <c r="I2662" s="4" t="s">
        <v>9405</v>
      </c>
      <c r="J2662" s="2" t="s">
        <v>9406</v>
      </c>
      <c r="K2662" s="5">
        <v>2.0</v>
      </c>
      <c r="L2662" s="2" t="s">
        <v>248</v>
      </c>
      <c r="M2662" s="6" t="b">
        <v>1</v>
      </c>
      <c r="N2662" s="2" t="s">
        <v>8696</v>
      </c>
      <c r="O2662" s="2" t="s">
        <v>263</v>
      </c>
      <c r="P2662" s="2" t="s">
        <v>49</v>
      </c>
      <c r="Q2662" s="2" t="s">
        <v>251</v>
      </c>
      <c r="R2662" s="2" t="s">
        <v>35</v>
      </c>
      <c r="S2662" s="5">
        <v>7.64484965E8</v>
      </c>
      <c r="T2662" s="2" t="s">
        <v>9407</v>
      </c>
      <c r="U2662" s="2" t="s">
        <v>253</v>
      </c>
      <c r="V2662" s="2" t="s">
        <v>244</v>
      </c>
      <c r="W2662" s="2" t="s">
        <v>9389</v>
      </c>
      <c r="X2662" s="2" t="s">
        <v>9408</v>
      </c>
      <c r="Y2662" s="2" t="s">
        <v>8700</v>
      </c>
    </row>
    <row r="2663">
      <c r="A2663" s="1" t="b">
        <v>0</v>
      </c>
      <c r="B2663" s="1"/>
      <c r="C2663" s="1" t="s">
        <v>243</v>
      </c>
      <c r="D2663" s="1"/>
      <c r="E2663" s="1" t="s">
        <v>244</v>
      </c>
      <c r="F2663" s="1"/>
      <c r="G2663" s="2" t="s">
        <v>27</v>
      </c>
      <c r="H2663" s="5">
        <v>2.0</v>
      </c>
      <c r="I2663" s="4" t="s">
        <v>9409</v>
      </c>
      <c r="J2663" s="2" t="s">
        <v>9410</v>
      </c>
      <c r="K2663" s="5">
        <v>2.0</v>
      </c>
      <c r="L2663" s="2" t="s">
        <v>248</v>
      </c>
      <c r="M2663" s="6" t="b">
        <v>1</v>
      </c>
      <c r="N2663" s="2" t="s">
        <v>8696</v>
      </c>
      <c r="O2663" s="2" t="s">
        <v>263</v>
      </c>
      <c r="P2663" s="2" t="s">
        <v>49</v>
      </c>
      <c r="Q2663" s="2" t="s">
        <v>251</v>
      </c>
      <c r="R2663" s="2" t="s">
        <v>35</v>
      </c>
      <c r="S2663" s="5">
        <v>7.64899841E8</v>
      </c>
      <c r="T2663" s="2" t="s">
        <v>9396</v>
      </c>
      <c r="U2663" s="2" t="s">
        <v>253</v>
      </c>
      <c r="V2663" s="2" t="s">
        <v>244</v>
      </c>
      <c r="W2663" s="2" t="s">
        <v>9389</v>
      </c>
      <c r="X2663" s="2" t="s">
        <v>9411</v>
      </c>
      <c r="Y2663" s="2" t="s">
        <v>8700</v>
      </c>
    </row>
    <row r="2664">
      <c r="A2664" s="1" t="b">
        <v>0</v>
      </c>
      <c r="B2664" s="1"/>
      <c r="C2664" s="1" t="s">
        <v>243</v>
      </c>
      <c r="D2664" s="1"/>
      <c r="E2664" s="1" t="s">
        <v>244</v>
      </c>
      <c r="F2664" s="1"/>
      <c r="G2664" s="2" t="s">
        <v>27</v>
      </c>
      <c r="H2664" s="5">
        <v>2.0</v>
      </c>
      <c r="I2664" s="4" t="s">
        <v>9412</v>
      </c>
      <c r="J2664" s="2" t="s">
        <v>9413</v>
      </c>
      <c r="K2664" s="5">
        <v>2.0</v>
      </c>
      <c r="L2664" s="2" t="s">
        <v>248</v>
      </c>
      <c r="M2664" s="6" t="b">
        <v>1</v>
      </c>
      <c r="N2664" s="2" t="s">
        <v>8696</v>
      </c>
      <c r="O2664" s="2" t="s">
        <v>263</v>
      </c>
      <c r="P2664" s="2" t="s">
        <v>49</v>
      </c>
      <c r="Q2664" s="2" t="s">
        <v>251</v>
      </c>
      <c r="R2664" s="2" t="s">
        <v>35</v>
      </c>
      <c r="S2664" s="5">
        <v>7.8834925E8</v>
      </c>
      <c r="T2664" s="2" t="s">
        <v>9396</v>
      </c>
      <c r="U2664" s="2" t="s">
        <v>253</v>
      </c>
      <c r="V2664" s="2" t="s">
        <v>244</v>
      </c>
      <c r="W2664" s="2" t="s">
        <v>9389</v>
      </c>
      <c r="X2664" s="2" t="s">
        <v>9414</v>
      </c>
      <c r="Y2664" s="2" t="s">
        <v>8700</v>
      </c>
    </row>
    <row r="2665">
      <c r="A2665" s="1" t="b">
        <v>0</v>
      </c>
      <c r="B2665" s="1"/>
      <c r="C2665" s="1" t="s">
        <v>243</v>
      </c>
      <c r="D2665" s="1"/>
      <c r="E2665" s="1" t="s">
        <v>244</v>
      </c>
      <c r="F2665" s="1"/>
      <c r="G2665" s="2" t="s">
        <v>27</v>
      </c>
      <c r="H2665" s="5">
        <v>2.0</v>
      </c>
      <c r="I2665" s="4" t="s">
        <v>9415</v>
      </c>
      <c r="J2665" s="2" t="s">
        <v>9416</v>
      </c>
      <c r="K2665" s="5">
        <v>2.0</v>
      </c>
      <c r="L2665" s="2" t="s">
        <v>248</v>
      </c>
      <c r="M2665" s="6" t="b">
        <v>1</v>
      </c>
      <c r="N2665" s="2" t="s">
        <v>8696</v>
      </c>
      <c r="O2665" s="2" t="s">
        <v>263</v>
      </c>
      <c r="P2665" s="2" t="s">
        <v>49</v>
      </c>
      <c r="Q2665" s="2" t="s">
        <v>251</v>
      </c>
      <c r="R2665" s="2" t="s">
        <v>35</v>
      </c>
      <c r="S2665" s="5">
        <v>8.44242654E8</v>
      </c>
      <c r="T2665" s="2" t="s">
        <v>9396</v>
      </c>
      <c r="U2665" s="2" t="s">
        <v>253</v>
      </c>
      <c r="V2665" s="2" t="s">
        <v>244</v>
      </c>
      <c r="W2665" s="2" t="s">
        <v>9389</v>
      </c>
      <c r="X2665" s="2" t="s">
        <v>9417</v>
      </c>
      <c r="Y2665" s="2" t="s">
        <v>8700</v>
      </c>
    </row>
    <row r="2666">
      <c r="A2666" s="1" t="b">
        <v>0</v>
      </c>
      <c r="B2666" s="1"/>
      <c r="C2666" s="1" t="s">
        <v>243</v>
      </c>
      <c r="D2666" s="1"/>
      <c r="E2666" s="1" t="s">
        <v>244</v>
      </c>
      <c r="F2666" s="1"/>
      <c r="G2666" s="2" t="s">
        <v>27</v>
      </c>
      <c r="H2666" s="5">
        <v>2.0</v>
      </c>
      <c r="I2666" s="4" t="s">
        <v>9418</v>
      </c>
      <c r="J2666" s="2" t="s">
        <v>9419</v>
      </c>
      <c r="K2666" s="5">
        <v>2.0</v>
      </c>
      <c r="L2666" s="2" t="s">
        <v>248</v>
      </c>
      <c r="M2666" s="6" t="b">
        <v>1</v>
      </c>
      <c r="N2666" s="2" t="s">
        <v>8696</v>
      </c>
      <c r="O2666" s="2" t="s">
        <v>263</v>
      </c>
      <c r="P2666" s="2" t="s">
        <v>49</v>
      </c>
      <c r="Q2666" s="2" t="s">
        <v>251</v>
      </c>
      <c r="R2666" s="2" t="s">
        <v>35</v>
      </c>
      <c r="S2666" s="5">
        <v>8.55995114E8</v>
      </c>
      <c r="T2666" s="2" t="s">
        <v>9329</v>
      </c>
      <c r="U2666" s="2" t="s">
        <v>253</v>
      </c>
      <c r="V2666" s="2" t="s">
        <v>244</v>
      </c>
      <c r="W2666" s="2" t="s">
        <v>9389</v>
      </c>
      <c r="X2666" s="2" t="s">
        <v>9420</v>
      </c>
      <c r="Y2666" s="2" t="s">
        <v>8700</v>
      </c>
    </row>
    <row r="2667">
      <c r="A2667" s="1" t="b">
        <v>0</v>
      </c>
      <c r="B2667" s="1"/>
      <c r="C2667" s="1" t="s">
        <v>243</v>
      </c>
      <c r="D2667" s="1"/>
      <c r="E2667" s="1" t="s">
        <v>244</v>
      </c>
      <c r="F2667" s="1"/>
      <c r="G2667" s="2" t="s">
        <v>27</v>
      </c>
      <c r="H2667" s="5">
        <v>2.0</v>
      </c>
      <c r="I2667" s="4" t="s">
        <v>9421</v>
      </c>
      <c r="J2667" s="2" t="s">
        <v>9422</v>
      </c>
      <c r="K2667" s="5">
        <v>2.0</v>
      </c>
      <c r="L2667" s="2" t="s">
        <v>248</v>
      </c>
      <c r="M2667" s="6" t="b">
        <v>1</v>
      </c>
      <c r="N2667" s="2" t="s">
        <v>8696</v>
      </c>
      <c r="O2667" s="2" t="s">
        <v>263</v>
      </c>
      <c r="P2667" s="2" t="s">
        <v>49</v>
      </c>
      <c r="Q2667" s="2" t="s">
        <v>251</v>
      </c>
      <c r="R2667" s="2" t="s">
        <v>35</v>
      </c>
      <c r="S2667" s="5">
        <v>8.57264868E8</v>
      </c>
      <c r="T2667" s="2" t="s">
        <v>9329</v>
      </c>
      <c r="U2667" s="2" t="s">
        <v>253</v>
      </c>
      <c r="V2667" s="2" t="s">
        <v>244</v>
      </c>
      <c r="W2667" s="2" t="s">
        <v>9389</v>
      </c>
      <c r="X2667" s="2" t="s">
        <v>9423</v>
      </c>
      <c r="Y2667" s="2" t="s">
        <v>8700</v>
      </c>
    </row>
    <row r="2668">
      <c r="A2668" s="1" t="b">
        <v>0</v>
      </c>
      <c r="B2668" s="1"/>
      <c r="C2668" s="1" t="s">
        <v>243</v>
      </c>
      <c r="D2668" s="1"/>
      <c r="E2668" s="1" t="s">
        <v>244</v>
      </c>
      <c r="F2668" s="1"/>
      <c r="G2668" s="2" t="s">
        <v>27</v>
      </c>
      <c r="H2668" s="5">
        <v>2.0</v>
      </c>
      <c r="I2668" s="4" t="s">
        <v>9424</v>
      </c>
      <c r="J2668" s="2" t="s">
        <v>9425</v>
      </c>
      <c r="K2668" s="5">
        <v>2.0</v>
      </c>
      <c r="L2668" s="2" t="s">
        <v>248</v>
      </c>
      <c r="M2668" s="6" t="b">
        <v>1</v>
      </c>
      <c r="N2668" s="2" t="s">
        <v>8696</v>
      </c>
      <c r="O2668" s="2" t="s">
        <v>263</v>
      </c>
      <c r="P2668" s="2" t="s">
        <v>49</v>
      </c>
      <c r="Q2668" s="2" t="s">
        <v>251</v>
      </c>
      <c r="R2668" s="2" t="s">
        <v>35</v>
      </c>
      <c r="S2668" s="5">
        <v>9.92421687E8</v>
      </c>
      <c r="T2668" s="2" t="s">
        <v>9329</v>
      </c>
      <c r="U2668" s="2" t="s">
        <v>253</v>
      </c>
      <c r="V2668" s="2" t="s">
        <v>244</v>
      </c>
      <c r="W2668" s="2" t="s">
        <v>9389</v>
      </c>
      <c r="X2668" s="2" t="s">
        <v>9426</v>
      </c>
      <c r="Y2668" s="2" t="s">
        <v>8700</v>
      </c>
    </row>
    <row r="2669">
      <c r="A2669" s="1" t="b">
        <v>0</v>
      </c>
      <c r="B2669" s="1"/>
      <c r="C2669" s="1" t="s">
        <v>243</v>
      </c>
      <c r="D2669" s="1"/>
      <c r="E2669" s="1" t="s">
        <v>9427</v>
      </c>
      <c r="F2669" s="1"/>
      <c r="G2669" s="2" t="s">
        <v>27</v>
      </c>
      <c r="H2669" s="5">
        <v>1.0</v>
      </c>
      <c r="I2669" s="4" t="s">
        <v>9428</v>
      </c>
      <c r="J2669" s="2" t="s">
        <v>9429</v>
      </c>
      <c r="K2669" s="5">
        <v>1.0</v>
      </c>
      <c r="L2669" s="2" t="s">
        <v>9430</v>
      </c>
      <c r="M2669" s="6" t="b">
        <v>1</v>
      </c>
      <c r="N2669" s="2" t="s">
        <v>9431</v>
      </c>
      <c r="O2669" s="2" t="s">
        <v>9432</v>
      </c>
      <c r="P2669" s="2" t="s">
        <v>49</v>
      </c>
      <c r="Q2669" s="2" t="s">
        <v>9433</v>
      </c>
      <c r="R2669" s="2" t="s">
        <v>35</v>
      </c>
      <c r="S2669" s="5">
        <v>1.043176278E9</v>
      </c>
      <c r="T2669" s="2" t="s">
        <v>112</v>
      </c>
      <c r="U2669" s="2" t="s">
        <v>253</v>
      </c>
      <c r="V2669" s="2" t="s">
        <v>9427</v>
      </c>
      <c r="W2669" s="2" t="s">
        <v>9434</v>
      </c>
      <c r="X2669" s="2" t="s">
        <v>9435</v>
      </c>
      <c r="Y2669" s="2" t="s">
        <v>9436</v>
      </c>
    </row>
    <row r="2670">
      <c r="A2670" s="1" t="b">
        <v>0</v>
      </c>
      <c r="B2670" s="1"/>
      <c r="C2670" s="1" t="s">
        <v>243</v>
      </c>
      <c r="D2670" s="1"/>
      <c r="E2670" s="1" t="s">
        <v>9427</v>
      </c>
      <c r="F2670" s="1"/>
      <c r="G2670" s="2" t="s">
        <v>27</v>
      </c>
      <c r="H2670" s="5">
        <v>1.0</v>
      </c>
      <c r="I2670" s="4" t="s">
        <v>9437</v>
      </c>
      <c r="J2670" s="2" t="s">
        <v>9438</v>
      </c>
      <c r="K2670" s="5">
        <v>1.0</v>
      </c>
      <c r="L2670" s="2" t="s">
        <v>9430</v>
      </c>
      <c r="M2670" s="6" t="b">
        <v>1</v>
      </c>
      <c r="N2670" s="2" t="s">
        <v>9431</v>
      </c>
      <c r="O2670" s="2" t="s">
        <v>9432</v>
      </c>
      <c r="P2670" s="2" t="s">
        <v>49</v>
      </c>
      <c r="Q2670" s="2" t="s">
        <v>9433</v>
      </c>
      <c r="R2670" s="2" t="s">
        <v>35</v>
      </c>
      <c r="S2670" s="5">
        <v>1.043176279E9</v>
      </c>
      <c r="T2670" s="2" t="s">
        <v>112</v>
      </c>
      <c r="U2670" s="2" t="s">
        <v>253</v>
      </c>
      <c r="V2670" s="2" t="s">
        <v>9427</v>
      </c>
      <c r="W2670" s="2" t="s">
        <v>9434</v>
      </c>
      <c r="X2670" s="2" t="s">
        <v>9435</v>
      </c>
      <c r="Y2670" s="2" t="s">
        <v>9436</v>
      </c>
    </row>
    <row r="2671">
      <c r="A2671" s="1" t="b">
        <v>0</v>
      </c>
      <c r="B2671" s="1"/>
      <c r="C2671" s="1" t="s">
        <v>243</v>
      </c>
      <c r="D2671" s="1"/>
      <c r="E2671" s="1" t="s">
        <v>9427</v>
      </c>
      <c r="F2671" s="1"/>
      <c r="G2671" s="2" t="s">
        <v>27</v>
      </c>
      <c r="H2671" s="5">
        <v>1.0</v>
      </c>
      <c r="I2671" s="4" t="s">
        <v>9439</v>
      </c>
      <c r="J2671" s="2" t="s">
        <v>9440</v>
      </c>
      <c r="K2671" s="5">
        <v>1.0</v>
      </c>
      <c r="L2671" s="2" t="s">
        <v>9430</v>
      </c>
      <c r="M2671" s="6" t="b">
        <v>1</v>
      </c>
      <c r="N2671" s="2" t="s">
        <v>9431</v>
      </c>
      <c r="O2671" s="2" t="s">
        <v>9432</v>
      </c>
      <c r="P2671" s="2" t="s">
        <v>49</v>
      </c>
      <c r="Q2671" s="2" t="s">
        <v>9433</v>
      </c>
      <c r="R2671" s="2" t="s">
        <v>35</v>
      </c>
      <c r="S2671" s="5">
        <v>1.04317628E9</v>
      </c>
      <c r="T2671" s="2" t="s">
        <v>112</v>
      </c>
      <c r="U2671" s="2" t="s">
        <v>253</v>
      </c>
      <c r="V2671" s="2" t="s">
        <v>9427</v>
      </c>
      <c r="W2671" s="2" t="s">
        <v>9434</v>
      </c>
      <c r="X2671" s="2" t="s">
        <v>9435</v>
      </c>
      <c r="Y2671" s="2" t="s">
        <v>9436</v>
      </c>
    </row>
    <row r="2672">
      <c r="A2672" s="1" t="b">
        <v>0</v>
      </c>
      <c r="B2672" s="1"/>
      <c r="C2672" s="1" t="s">
        <v>243</v>
      </c>
      <c r="D2672" s="1"/>
      <c r="E2672" s="1" t="s">
        <v>9427</v>
      </c>
      <c r="F2672" s="1"/>
      <c r="G2672" s="2" t="s">
        <v>27</v>
      </c>
      <c r="H2672" s="5">
        <v>1.0</v>
      </c>
      <c r="I2672" s="4" t="s">
        <v>9441</v>
      </c>
      <c r="J2672" s="2" t="s">
        <v>9442</v>
      </c>
      <c r="K2672" s="5">
        <v>1.0</v>
      </c>
      <c r="L2672" s="2" t="s">
        <v>9430</v>
      </c>
      <c r="M2672" s="6" t="b">
        <v>1</v>
      </c>
      <c r="N2672" s="2" t="s">
        <v>9431</v>
      </c>
      <c r="O2672" s="2" t="s">
        <v>9432</v>
      </c>
      <c r="P2672" s="2" t="s">
        <v>49</v>
      </c>
      <c r="Q2672" s="2" t="s">
        <v>9433</v>
      </c>
      <c r="R2672" s="2" t="s">
        <v>35</v>
      </c>
      <c r="S2672" s="5">
        <v>1.043176281E9</v>
      </c>
      <c r="T2672" s="2" t="s">
        <v>112</v>
      </c>
      <c r="U2672" s="2" t="s">
        <v>253</v>
      </c>
      <c r="V2672" s="2" t="s">
        <v>9427</v>
      </c>
      <c r="W2672" s="2" t="s">
        <v>9434</v>
      </c>
      <c r="X2672" s="2" t="s">
        <v>9435</v>
      </c>
      <c r="Y2672" s="2" t="s">
        <v>9436</v>
      </c>
    </row>
    <row r="2673">
      <c r="A2673" s="1" t="b">
        <v>0</v>
      </c>
      <c r="B2673" s="1"/>
      <c r="C2673" s="1" t="s">
        <v>243</v>
      </c>
      <c r="D2673" s="1"/>
      <c r="E2673" s="1" t="s">
        <v>9427</v>
      </c>
      <c r="F2673" s="1"/>
      <c r="G2673" s="2" t="s">
        <v>27</v>
      </c>
      <c r="H2673" s="5">
        <v>1.0</v>
      </c>
      <c r="I2673" s="4" t="s">
        <v>9443</v>
      </c>
      <c r="J2673" s="2" t="s">
        <v>9444</v>
      </c>
      <c r="K2673" s="5">
        <v>1.0</v>
      </c>
      <c r="L2673" s="2" t="s">
        <v>9430</v>
      </c>
      <c r="M2673" s="6" t="b">
        <v>1</v>
      </c>
      <c r="N2673" s="2" t="s">
        <v>9431</v>
      </c>
      <c r="O2673" s="2" t="s">
        <v>9432</v>
      </c>
      <c r="P2673" s="2" t="s">
        <v>49</v>
      </c>
      <c r="Q2673" s="2" t="s">
        <v>9433</v>
      </c>
      <c r="R2673" s="2" t="s">
        <v>35</v>
      </c>
      <c r="S2673" s="5">
        <v>1.043176282E9</v>
      </c>
      <c r="T2673" s="2" t="s">
        <v>112</v>
      </c>
      <c r="U2673" s="2" t="s">
        <v>253</v>
      </c>
      <c r="V2673" s="2" t="s">
        <v>9427</v>
      </c>
      <c r="W2673" s="2" t="s">
        <v>9434</v>
      </c>
      <c r="X2673" s="2" t="s">
        <v>9435</v>
      </c>
      <c r="Y2673" s="2" t="s">
        <v>9436</v>
      </c>
    </row>
    <row r="2674">
      <c r="A2674" s="1" t="b">
        <v>0</v>
      </c>
      <c r="B2674" s="1"/>
      <c r="C2674" s="1" t="s">
        <v>243</v>
      </c>
      <c r="D2674" s="1"/>
      <c r="E2674" s="1" t="s">
        <v>9427</v>
      </c>
      <c r="F2674" s="1"/>
      <c r="G2674" s="2" t="s">
        <v>27</v>
      </c>
      <c r="H2674" s="5">
        <v>1.0</v>
      </c>
      <c r="I2674" s="4" t="s">
        <v>9445</v>
      </c>
      <c r="J2674" s="2" t="s">
        <v>9446</v>
      </c>
      <c r="K2674" s="5">
        <v>1.0</v>
      </c>
      <c r="L2674" s="2" t="s">
        <v>9430</v>
      </c>
      <c r="M2674" s="6" t="b">
        <v>1</v>
      </c>
      <c r="N2674" s="2" t="s">
        <v>9431</v>
      </c>
      <c r="O2674" s="2" t="s">
        <v>9432</v>
      </c>
      <c r="P2674" s="2" t="s">
        <v>49</v>
      </c>
      <c r="Q2674" s="2" t="s">
        <v>9433</v>
      </c>
      <c r="R2674" s="2" t="s">
        <v>35</v>
      </c>
      <c r="S2674" s="5">
        <v>1.043176283E9</v>
      </c>
      <c r="T2674" s="2" t="s">
        <v>112</v>
      </c>
      <c r="U2674" s="2" t="s">
        <v>253</v>
      </c>
      <c r="V2674" s="2" t="s">
        <v>9427</v>
      </c>
      <c r="W2674" s="2" t="s">
        <v>9434</v>
      </c>
      <c r="X2674" s="2" t="s">
        <v>9435</v>
      </c>
      <c r="Y2674" s="2" t="s">
        <v>9436</v>
      </c>
    </row>
    <row r="2675">
      <c r="A2675" s="1" t="b">
        <v>0</v>
      </c>
      <c r="B2675" s="1"/>
      <c r="C2675" s="1" t="s">
        <v>243</v>
      </c>
      <c r="D2675" s="1"/>
      <c r="E2675" s="1" t="s">
        <v>9427</v>
      </c>
      <c r="F2675" s="1"/>
      <c r="G2675" s="2" t="s">
        <v>27</v>
      </c>
      <c r="H2675" s="5">
        <v>1.0</v>
      </c>
      <c r="I2675" s="4" t="s">
        <v>9447</v>
      </c>
      <c r="J2675" s="2" t="s">
        <v>9448</v>
      </c>
      <c r="K2675" s="5">
        <v>1.0</v>
      </c>
      <c r="L2675" s="2" t="s">
        <v>9430</v>
      </c>
      <c r="M2675" s="6" t="b">
        <v>1</v>
      </c>
      <c r="N2675" s="2" t="s">
        <v>9431</v>
      </c>
      <c r="O2675" s="2" t="s">
        <v>9432</v>
      </c>
      <c r="P2675" s="2" t="s">
        <v>49</v>
      </c>
      <c r="Q2675" s="2" t="s">
        <v>9433</v>
      </c>
      <c r="R2675" s="2" t="s">
        <v>35</v>
      </c>
      <c r="S2675" s="5">
        <v>1.043176284E9</v>
      </c>
      <c r="T2675" s="2" t="s">
        <v>112</v>
      </c>
      <c r="U2675" s="2" t="s">
        <v>253</v>
      </c>
      <c r="V2675" s="2" t="s">
        <v>9427</v>
      </c>
      <c r="W2675" s="2" t="s">
        <v>9434</v>
      </c>
      <c r="X2675" s="2" t="s">
        <v>9435</v>
      </c>
      <c r="Y2675" s="2" t="s">
        <v>9436</v>
      </c>
    </row>
    <row r="2676">
      <c r="A2676" s="1" t="b">
        <v>0</v>
      </c>
      <c r="B2676" s="1"/>
      <c r="C2676" s="1" t="s">
        <v>243</v>
      </c>
      <c r="D2676" s="1"/>
      <c r="E2676" s="1" t="s">
        <v>9427</v>
      </c>
      <c r="F2676" s="1"/>
      <c r="G2676" s="2" t="s">
        <v>27</v>
      </c>
      <c r="H2676" s="5">
        <v>1.0</v>
      </c>
      <c r="I2676" s="4" t="s">
        <v>9449</v>
      </c>
      <c r="J2676" s="2" t="s">
        <v>9450</v>
      </c>
      <c r="K2676" s="5">
        <v>1.0</v>
      </c>
      <c r="L2676" s="2" t="s">
        <v>9430</v>
      </c>
      <c r="M2676" s="6" t="b">
        <v>1</v>
      </c>
      <c r="N2676" s="2" t="s">
        <v>9431</v>
      </c>
      <c r="O2676" s="2" t="s">
        <v>9432</v>
      </c>
      <c r="P2676" s="2" t="s">
        <v>49</v>
      </c>
      <c r="Q2676" s="2" t="s">
        <v>9433</v>
      </c>
      <c r="R2676" s="2" t="s">
        <v>35</v>
      </c>
      <c r="S2676" s="5">
        <v>1.043176285E9</v>
      </c>
      <c r="T2676" s="2" t="s">
        <v>112</v>
      </c>
      <c r="U2676" s="2" t="s">
        <v>253</v>
      </c>
      <c r="V2676" s="2" t="s">
        <v>9427</v>
      </c>
      <c r="W2676" s="2" t="s">
        <v>9434</v>
      </c>
      <c r="X2676" s="2" t="s">
        <v>9435</v>
      </c>
      <c r="Y2676" s="2" t="s">
        <v>9436</v>
      </c>
    </row>
    <row r="2677">
      <c r="A2677" s="1" t="b">
        <v>0</v>
      </c>
      <c r="B2677" s="1"/>
      <c r="C2677" s="1" t="s">
        <v>243</v>
      </c>
      <c r="D2677" s="1"/>
      <c r="E2677" s="1" t="s">
        <v>9427</v>
      </c>
      <c r="F2677" s="1"/>
      <c r="G2677" s="2" t="s">
        <v>27</v>
      </c>
      <c r="H2677" s="5">
        <v>1.0</v>
      </c>
      <c r="I2677" s="4" t="s">
        <v>9451</v>
      </c>
      <c r="J2677" s="2" t="s">
        <v>9452</v>
      </c>
      <c r="K2677" s="5">
        <v>1.0</v>
      </c>
      <c r="L2677" s="2" t="s">
        <v>9430</v>
      </c>
      <c r="M2677" s="6" t="b">
        <v>1</v>
      </c>
      <c r="N2677" s="2" t="s">
        <v>9431</v>
      </c>
      <c r="O2677" s="2" t="s">
        <v>9432</v>
      </c>
      <c r="P2677" s="2" t="s">
        <v>49</v>
      </c>
      <c r="Q2677" s="2" t="s">
        <v>9433</v>
      </c>
      <c r="R2677" s="2" t="s">
        <v>35</v>
      </c>
      <c r="S2677" s="5">
        <v>1.043176286E9</v>
      </c>
      <c r="T2677" s="2" t="s">
        <v>112</v>
      </c>
      <c r="U2677" s="2" t="s">
        <v>253</v>
      </c>
      <c r="V2677" s="2" t="s">
        <v>9427</v>
      </c>
      <c r="W2677" s="2" t="s">
        <v>9434</v>
      </c>
      <c r="X2677" s="2" t="s">
        <v>9435</v>
      </c>
      <c r="Y2677" s="2" t="s">
        <v>9436</v>
      </c>
    </row>
    <row r="2678">
      <c r="A2678" s="1" t="b">
        <v>0</v>
      </c>
      <c r="B2678" s="1"/>
      <c r="C2678" s="1" t="s">
        <v>243</v>
      </c>
      <c r="D2678" s="1"/>
      <c r="E2678" s="1" t="s">
        <v>9427</v>
      </c>
      <c r="F2678" s="1"/>
      <c r="G2678" s="2" t="s">
        <v>27</v>
      </c>
      <c r="H2678" s="5">
        <v>1.0</v>
      </c>
      <c r="I2678" s="4" t="s">
        <v>9453</v>
      </c>
      <c r="J2678" s="2" t="s">
        <v>9454</v>
      </c>
      <c r="K2678" s="5">
        <v>1.0</v>
      </c>
      <c r="L2678" s="2" t="s">
        <v>9430</v>
      </c>
      <c r="M2678" s="6" t="b">
        <v>1</v>
      </c>
      <c r="N2678" s="2" t="s">
        <v>9431</v>
      </c>
      <c r="O2678" s="2" t="s">
        <v>9432</v>
      </c>
      <c r="P2678" s="2" t="s">
        <v>49</v>
      </c>
      <c r="Q2678" s="2" t="s">
        <v>9433</v>
      </c>
      <c r="R2678" s="2" t="s">
        <v>35</v>
      </c>
      <c r="S2678" s="5">
        <v>1.043176287E9</v>
      </c>
      <c r="T2678" s="2" t="s">
        <v>112</v>
      </c>
      <c r="U2678" s="2" t="s">
        <v>253</v>
      </c>
      <c r="V2678" s="2" t="s">
        <v>9427</v>
      </c>
      <c r="W2678" s="2" t="s">
        <v>9434</v>
      </c>
      <c r="X2678" s="2" t="s">
        <v>9435</v>
      </c>
      <c r="Y2678" s="2" t="s">
        <v>9436</v>
      </c>
    </row>
    <row r="2679">
      <c r="A2679" s="1" t="b">
        <v>0</v>
      </c>
      <c r="B2679" s="1"/>
      <c r="C2679" s="1" t="s">
        <v>243</v>
      </c>
      <c r="D2679" s="1"/>
      <c r="E2679" s="1" t="s">
        <v>9427</v>
      </c>
      <c r="F2679" s="1"/>
      <c r="G2679" s="2" t="s">
        <v>27</v>
      </c>
      <c r="H2679" s="5">
        <v>1.0</v>
      </c>
      <c r="I2679" s="4" t="s">
        <v>9455</v>
      </c>
      <c r="J2679" s="2" t="s">
        <v>9456</v>
      </c>
      <c r="K2679" s="5">
        <v>1.0</v>
      </c>
      <c r="L2679" s="2" t="s">
        <v>9430</v>
      </c>
      <c r="M2679" s="6" t="b">
        <v>1</v>
      </c>
      <c r="N2679" s="2" t="s">
        <v>9431</v>
      </c>
      <c r="O2679" s="2" t="s">
        <v>9432</v>
      </c>
      <c r="P2679" s="2" t="s">
        <v>49</v>
      </c>
      <c r="Q2679" s="2" t="s">
        <v>9433</v>
      </c>
      <c r="R2679" s="2" t="s">
        <v>35</v>
      </c>
      <c r="S2679" s="5">
        <v>1.043176288E9</v>
      </c>
      <c r="T2679" s="2" t="s">
        <v>112</v>
      </c>
      <c r="U2679" s="2" t="s">
        <v>253</v>
      </c>
      <c r="V2679" s="2" t="s">
        <v>9427</v>
      </c>
      <c r="W2679" s="2" t="s">
        <v>9434</v>
      </c>
      <c r="X2679" s="2" t="s">
        <v>9435</v>
      </c>
      <c r="Y2679" s="2" t="s">
        <v>9436</v>
      </c>
    </row>
    <row r="2680">
      <c r="A2680" s="1" t="b">
        <v>0</v>
      </c>
      <c r="B2680" s="1"/>
      <c r="C2680" s="1" t="s">
        <v>243</v>
      </c>
      <c r="D2680" s="1"/>
      <c r="E2680" s="1" t="s">
        <v>9427</v>
      </c>
      <c r="F2680" s="1"/>
      <c r="G2680" s="2" t="s">
        <v>27</v>
      </c>
      <c r="H2680" s="5">
        <v>1.0</v>
      </c>
      <c r="I2680" s="4" t="s">
        <v>9457</v>
      </c>
      <c r="J2680" s="2" t="s">
        <v>9458</v>
      </c>
      <c r="K2680" s="5">
        <v>1.0</v>
      </c>
      <c r="L2680" s="2" t="s">
        <v>9430</v>
      </c>
      <c r="M2680" s="6" t="b">
        <v>1</v>
      </c>
      <c r="N2680" s="2" t="s">
        <v>9431</v>
      </c>
      <c r="O2680" s="2" t="s">
        <v>9432</v>
      </c>
      <c r="P2680" s="2" t="s">
        <v>49</v>
      </c>
      <c r="Q2680" s="2" t="s">
        <v>9433</v>
      </c>
      <c r="R2680" s="2" t="s">
        <v>35</v>
      </c>
      <c r="S2680" s="5">
        <v>1.043176289E9</v>
      </c>
      <c r="T2680" s="2" t="s">
        <v>112</v>
      </c>
      <c r="U2680" s="2" t="s">
        <v>253</v>
      </c>
      <c r="V2680" s="2" t="s">
        <v>9427</v>
      </c>
      <c r="W2680" s="2" t="s">
        <v>9434</v>
      </c>
      <c r="X2680" s="2" t="s">
        <v>9435</v>
      </c>
      <c r="Y2680" s="2" t="s">
        <v>9436</v>
      </c>
    </row>
    <row r="2681">
      <c r="A2681" s="1" t="b">
        <v>0</v>
      </c>
      <c r="B2681" s="1"/>
      <c r="C2681" s="1" t="s">
        <v>243</v>
      </c>
      <c r="D2681" s="1"/>
      <c r="E2681" s="1" t="s">
        <v>9427</v>
      </c>
      <c r="F2681" s="1"/>
      <c r="G2681" s="2" t="s">
        <v>27</v>
      </c>
      <c r="H2681" s="5">
        <v>1.0</v>
      </c>
      <c r="I2681" s="4" t="s">
        <v>9459</v>
      </c>
      <c r="J2681" s="2" t="s">
        <v>9460</v>
      </c>
      <c r="K2681" s="5">
        <v>1.0</v>
      </c>
      <c r="L2681" s="2" t="s">
        <v>9430</v>
      </c>
      <c r="M2681" s="6" t="b">
        <v>1</v>
      </c>
      <c r="N2681" s="2" t="s">
        <v>9431</v>
      </c>
      <c r="O2681" s="2" t="s">
        <v>9432</v>
      </c>
      <c r="P2681" s="2" t="s">
        <v>49</v>
      </c>
      <c r="Q2681" s="2" t="s">
        <v>9433</v>
      </c>
      <c r="R2681" s="2" t="s">
        <v>35</v>
      </c>
      <c r="S2681" s="5">
        <v>1.04317629E9</v>
      </c>
      <c r="T2681" s="2" t="s">
        <v>112</v>
      </c>
      <c r="U2681" s="2" t="s">
        <v>253</v>
      </c>
      <c r="V2681" s="2" t="s">
        <v>9427</v>
      </c>
      <c r="W2681" s="2" t="s">
        <v>9434</v>
      </c>
      <c r="X2681" s="2" t="s">
        <v>9435</v>
      </c>
      <c r="Y2681" s="2" t="s">
        <v>9436</v>
      </c>
    </row>
    <row r="2682">
      <c r="A2682" s="1" t="b">
        <v>0</v>
      </c>
      <c r="B2682" s="1"/>
      <c r="C2682" s="1" t="s">
        <v>243</v>
      </c>
      <c r="D2682" s="1"/>
      <c r="E2682" s="1" t="s">
        <v>9427</v>
      </c>
      <c r="F2682" s="1"/>
      <c r="G2682" s="2" t="s">
        <v>27</v>
      </c>
      <c r="H2682" s="5">
        <v>1.0</v>
      </c>
      <c r="I2682" s="4" t="s">
        <v>9461</v>
      </c>
      <c r="J2682" s="2" t="s">
        <v>9462</v>
      </c>
      <c r="K2682" s="5">
        <v>1.0</v>
      </c>
      <c r="L2682" s="2" t="s">
        <v>9430</v>
      </c>
      <c r="M2682" s="6" t="b">
        <v>1</v>
      </c>
      <c r="N2682" s="2" t="s">
        <v>9431</v>
      </c>
      <c r="O2682" s="2" t="s">
        <v>9432</v>
      </c>
      <c r="P2682" s="2" t="s">
        <v>49</v>
      </c>
      <c r="Q2682" s="2" t="s">
        <v>9433</v>
      </c>
      <c r="R2682" s="2" t="s">
        <v>35</v>
      </c>
      <c r="S2682" s="5">
        <v>1.043176291E9</v>
      </c>
      <c r="T2682" s="2" t="s">
        <v>112</v>
      </c>
      <c r="U2682" s="2" t="s">
        <v>253</v>
      </c>
      <c r="V2682" s="2" t="s">
        <v>9427</v>
      </c>
      <c r="W2682" s="2" t="s">
        <v>9434</v>
      </c>
      <c r="X2682" s="2" t="s">
        <v>9435</v>
      </c>
      <c r="Y2682" s="2" t="s">
        <v>9436</v>
      </c>
    </row>
    <row r="2683">
      <c r="A2683" s="1" t="b">
        <v>0</v>
      </c>
      <c r="B2683" s="1"/>
      <c r="C2683" s="1" t="s">
        <v>243</v>
      </c>
      <c r="D2683" s="1"/>
      <c r="E2683" s="1" t="s">
        <v>9427</v>
      </c>
      <c r="F2683" s="1"/>
      <c r="G2683" s="2" t="s">
        <v>27</v>
      </c>
      <c r="H2683" s="5">
        <v>1.0</v>
      </c>
      <c r="I2683" s="4" t="s">
        <v>9463</v>
      </c>
      <c r="J2683" s="2" t="s">
        <v>9464</v>
      </c>
      <c r="K2683" s="5">
        <v>1.0</v>
      </c>
      <c r="L2683" s="2" t="s">
        <v>9430</v>
      </c>
      <c r="M2683" s="6" t="b">
        <v>1</v>
      </c>
      <c r="N2683" s="2" t="s">
        <v>9431</v>
      </c>
      <c r="O2683" s="2" t="s">
        <v>9432</v>
      </c>
      <c r="P2683" s="2" t="s">
        <v>49</v>
      </c>
      <c r="Q2683" s="2" t="s">
        <v>9433</v>
      </c>
      <c r="R2683" s="2" t="s">
        <v>35</v>
      </c>
      <c r="S2683" s="5">
        <v>1.043176292E9</v>
      </c>
      <c r="T2683" s="2" t="s">
        <v>112</v>
      </c>
      <c r="U2683" s="2" t="s">
        <v>253</v>
      </c>
      <c r="V2683" s="2" t="s">
        <v>9427</v>
      </c>
      <c r="W2683" s="2" t="s">
        <v>9434</v>
      </c>
      <c r="X2683" s="2" t="s">
        <v>9435</v>
      </c>
      <c r="Y2683" s="2" t="s">
        <v>9436</v>
      </c>
    </row>
    <row r="2684">
      <c r="A2684" s="1" t="b">
        <v>0</v>
      </c>
      <c r="B2684" s="1"/>
      <c r="C2684" s="1" t="s">
        <v>243</v>
      </c>
      <c r="D2684" s="1"/>
      <c r="E2684" s="1" t="s">
        <v>9427</v>
      </c>
      <c r="F2684" s="1"/>
      <c r="G2684" s="2" t="s">
        <v>27</v>
      </c>
      <c r="H2684" s="5">
        <v>1.0</v>
      </c>
      <c r="I2684" s="4" t="s">
        <v>9465</v>
      </c>
      <c r="J2684" s="2" t="s">
        <v>9466</v>
      </c>
      <c r="K2684" s="5">
        <v>1.0</v>
      </c>
      <c r="L2684" s="2" t="s">
        <v>9430</v>
      </c>
      <c r="M2684" s="6" t="b">
        <v>1</v>
      </c>
      <c r="N2684" s="2" t="s">
        <v>9431</v>
      </c>
      <c r="O2684" s="2" t="s">
        <v>9432</v>
      </c>
      <c r="P2684" s="2" t="s">
        <v>49</v>
      </c>
      <c r="Q2684" s="2" t="s">
        <v>9433</v>
      </c>
      <c r="R2684" s="2" t="s">
        <v>35</v>
      </c>
      <c r="S2684" s="5">
        <v>1.043176293E9</v>
      </c>
      <c r="T2684" s="2" t="s">
        <v>112</v>
      </c>
      <c r="U2684" s="2" t="s">
        <v>253</v>
      </c>
      <c r="V2684" s="2" t="s">
        <v>9427</v>
      </c>
      <c r="W2684" s="2" t="s">
        <v>9434</v>
      </c>
      <c r="X2684" s="2" t="s">
        <v>9435</v>
      </c>
      <c r="Y2684" s="2" t="s">
        <v>9436</v>
      </c>
    </row>
    <row r="2685">
      <c r="A2685" s="1" t="b">
        <v>0</v>
      </c>
      <c r="B2685" s="1"/>
      <c r="C2685" s="1" t="s">
        <v>243</v>
      </c>
      <c r="D2685" s="1"/>
      <c r="E2685" s="1" t="s">
        <v>9427</v>
      </c>
      <c r="F2685" s="1"/>
      <c r="G2685" s="2" t="s">
        <v>27</v>
      </c>
      <c r="H2685" s="5">
        <v>1.0</v>
      </c>
      <c r="I2685" s="4" t="s">
        <v>9467</v>
      </c>
      <c r="J2685" s="2" t="s">
        <v>9468</v>
      </c>
      <c r="K2685" s="5">
        <v>1.0</v>
      </c>
      <c r="L2685" s="2" t="s">
        <v>9430</v>
      </c>
      <c r="M2685" s="6" t="b">
        <v>1</v>
      </c>
      <c r="N2685" s="2" t="s">
        <v>9431</v>
      </c>
      <c r="O2685" s="2" t="s">
        <v>9432</v>
      </c>
      <c r="P2685" s="2" t="s">
        <v>49</v>
      </c>
      <c r="Q2685" s="2" t="s">
        <v>9433</v>
      </c>
      <c r="R2685" s="2" t="s">
        <v>35</v>
      </c>
      <c r="S2685" s="5">
        <v>1.043176294E9</v>
      </c>
      <c r="T2685" s="2" t="s">
        <v>112</v>
      </c>
      <c r="U2685" s="2" t="s">
        <v>253</v>
      </c>
      <c r="V2685" s="2" t="s">
        <v>9427</v>
      </c>
      <c r="W2685" s="2" t="s">
        <v>9434</v>
      </c>
      <c r="X2685" s="2" t="s">
        <v>9435</v>
      </c>
      <c r="Y2685" s="2" t="s">
        <v>9436</v>
      </c>
    </row>
    <row r="2686">
      <c r="A2686" s="1" t="b">
        <v>0</v>
      </c>
      <c r="B2686" s="1"/>
      <c r="C2686" s="1" t="s">
        <v>243</v>
      </c>
      <c r="D2686" s="1"/>
      <c r="E2686" s="1" t="s">
        <v>9427</v>
      </c>
      <c r="F2686" s="1"/>
      <c r="G2686" s="2" t="s">
        <v>27</v>
      </c>
      <c r="H2686" s="5">
        <v>1.0</v>
      </c>
      <c r="I2686" s="4" t="s">
        <v>9469</v>
      </c>
      <c r="J2686" s="2" t="s">
        <v>9470</v>
      </c>
      <c r="K2686" s="5">
        <v>1.0</v>
      </c>
      <c r="L2686" s="2" t="s">
        <v>9430</v>
      </c>
      <c r="M2686" s="6" t="b">
        <v>1</v>
      </c>
      <c r="N2686" s="2" t="s">
        <v>9431</v>
      </c>
      <c r="O2686" s="2" t="s">
        <v>9432</v>
      </c>
      <c r="P2686" s="2" t="s">
        <v>49</v>
      </c>
      <c r="Q2686" s="2" t="s">
        <v>9433</v>
      </c>
      <c r="R2686" s="2" t="s">
        <v>35</v>
      </c>
      <c r="S2686" s="5">
        <v>1.043176295E9</v>
      </c>
      <c r="T2686" s="2" t="s">
        <v>112</v>
      </c>
      <c r="U2686" s="2" t="s">
        <v>253</v>
      </c>
      <c r="V2686" s="2" t="s">
        <v>9427</v>
      </c>
      <c r="W2686" s="2" t="s">
        <v>9434</v>
      </c>
      <c r="X2686" s="2" t="s">
        <v>9435</v>
      </c>
      <c r="Y2686" s="2" t="s">
        <v>9436</v>
      </c>
    </row>
    <row r="2687">
      <c r="A2687" s="1" t="b">
        <v>0</v>
      </c>
      <c r="B2687" s="1"/>
      <c r="C2687" s="1" t="s">
        <v>243</v>
      </c>
      <c r="D2687" s="1"/>
      <c r="E2687" s="1" t="s">
        <v>9427</v>
      </c>
      <c r="F2687" s="1"/>
      <c r="G2687" s="2" t="s">
        <v>27</v>
      </c>
      <c r="H2687" s="5">
        <v>1.0</v>
      </c>
      <c r="I2687" s="4" t="s">
        <v>9471</v>
      </c>
      <c r="J2687" s="2" t="s">
        <v>9472</v>
      </c>
      <c r="K2687" s="5">
        <v>1.0</v>
      </c>
      <c r="L2687" s="2" t="s">
        <v>9430</v>
      </c>
      <c r="M2687" s="6" t="b">
        <v>1</v>
      </c>
      <c r="N2687" s="2" t="s">
        <v>9431</v>
      </c>
      <c r="O2687" s="2" t="s">
        <v>9432</v>
      </c>
      <c r="P2687" s="2" t="s">
        <v>49</v>
      </c>
      <c r="Q2687" s="2" t="s">
        <v>9433</v>
      </c>
      <c r="R2687" s="2" t="s">
        <v>35</v>
      </c>
      <c r="S2687" s="5">
        <v>1.043176296E9</v>
      </c>
      <c r="T2687" s="2" t="s">
        <v>112</v>
      </c>
      <c r="U2687" s="2" t="s">
        <v>253</v>
      </c>
      <c r="V2687" s="2" t="s">
        <v>9427</v>
      </c>
      <c r="W2687" s="2" t="s">
        <v>9434</v>
      </c>
      <c r="X2687" s="2" t="s">
        <v>9435</v>
      </c>
      <c r="Y2687" s="2" t="s">
        <v>9436</v>
      </c>
    </row>
    <row r="2688">
      <c r="A2688" s="1" t="b">
        <v>0</v>
      </c>
      <c r="B2688" s="1"/>
      <c r="C2688" s="1" t="s">
        <v>243</v>
      </c>
      <c r="D2688" s="1"/>
      <c r="E2688" s="1" t="s">
        <v>9427</v>
      </c>
      <c r="F2688" s="1"/>
      <c r="G2688" s="2" t="s">
        <v>27</v>
      </c>
      <c r="H2688" s="5">
        <v>1.0</v>
      </c>
      <c r="I2688" s="4" t="s">
        <v>9473</v>
      </c>
      <c r="J2688" s="2" t="s">
        <v>9474</v>
      </c>
      <c r="K2688" s="5">
        <v>1.0</v>
      </c>
      <c r="L2688" s="2" t="s">
        <v>9430</v>
      </c>
      <c r="M2688" s="6" t="b">
        <v>1</v>
      </c>
      <c r="N2688" s="2" t="s">
        <v>9431</v>
      </c>
      <c r="O2688" s="2" t="s">
        <v>9432</v>
      </c>
      <c r="P2688" s="2" t="s">
        <v>49</v>
      </c>
      <c r="Q2688" s="2" t="s">
        <v>9433</v>
      </c>
      <c r="R2688" s="2" t="s">
        <v>35</v>
      </c>
      <c r="S2688" s="5">
        <v>1.043176297E9</v>
      </c>
      <c r="T2688" s="2" t="s">
        <v>112</v>
      </c>
      <c r="U2688" s="2" t="s">
        <v>253</v>
      </c>
      <c r="V2688" s="2" t="s">
        <v>9427</v>
      </c>
      <c r="W2688" s="2" t="s">
        <v>9434</v>
      </c>
      <c r="X2688" s="2" t="s">
        <v>9435</v>
      </c>
      <c r="Y2688" s="2" t="s">
        <v>9436</v>
      </c>
    </row>
    <row r="2689">
      <c r="A2689" s="1" t="b">
        <v>0</v>
      </c>
      <c r="B2689" s="1"/>
      <c r="C2689" s="1" t="s">
        <v>243</v>
      </c>
      <c r="D2689" s="1"/>
      <c r="E2689" s="1" t="s">
        <v>9427</v>
      </c>
      <c r="F2689" s="1"/>
      <c r="G2689" s="2" t="s">
        <v>27</v>
      </c>
      <c r="H2689" s="5">
        <v>1.0</v>
      </c>
      <c r="I2689" s="4" t="s">
        <v>9475</v>
      </c>
      <c r="J2689" s="2" t="s">
        <v>9476</v>
      </c>
      <c r="K2689" s="5">
        <v>1.0</v>
      </c>
      <c r="L2689" s="2" t="s">
        <v>9430</v>
      </c>
      <c r="M2689" s="6" t="b">
        <v>1</v>
      </c>
      <c r="N2689" s="2" t="s">
        <v>9431</v>
      </c>
      <c r="O2689" s="2" t="s">
        <v>9432</v>
      </c>
      <c r="P2689" s="2" t="s">
        <v>49</v>
      </c>
      <c r="Q2689" s="2" t="s">
        <v>9433</v>
      </c>
      <c r="R2689" s="2" t="s">
        <v>35</v>
      </c>
      <c r="S2689" s="5">
        <v>1.043176298E9</v>
      </c>
      <c r="T2689" s="2" t="s">
        <v>112</v>
      </c>
      <c r="U2689" s="2" t="s">
        <v>253</v>
      </c>
      <c r="V2689" s="2" t="s">
        <v>9427</v>
      </c>
      <c r="W2689" s="2" t="s">
        <v>9434</v>
      </c>
      <c r="X2689" s="2" t="s">
        <v>9435</v>
      </c>
      <c r="Y2689" s="2" t="s">
        <v>9436</v>
      </c>
    </row>
    <row r="2690">
      <c r="A2690" s="1" t="b">
        <v>0</v>
      </c>
      <c r="B2690" s="1"/>
      <c r="C2690" s="1" t="s">
        <v>243</v>
      </c>
      <c r="D2690" s="1"/>
      <c r="E2690" s="1" t="s">
        <v>9427</v>
      </c>
      <c r="F2690" s="1"/>
      <c r="G2690" s="2" t="s">
        <v>27</v>
      </c>
      <c r="H2690" s="5">
        <v>1.0</v>
      </c>
      <c r="I2690" s="4" t="s">
        <v>9477</v>
      </c>
      <c r="J2690" s="2" t="s">
        <v>9478</v>
      </c>
      <c r="K2690" s="5">
        <v>1.0</v>
      </c>
      <c r="L2690" s="2" t="s">
        <v>9430</v>
      </c>
      <c r="M2690" s="6" t="b">
        <v>1</v>
      </c>
      <c r="N2690" s="2" t="s">
        <v>9431</v>
      </c>
      <c r="O2690" s="2" t="s">
        <v>9432</v>
      </c>
      <c r="P2690" s="2" t="s">
        <v>49</v>
      </c>
      <c r="Q2690" s="2" t="s">
        <v>9433</v>
      </c>
      <c r="R2690" s="2" t="s">
        <v>35</v>
      </c>
      <c r="S2690" s="5">
        <v>1.043176299E9</v>
      </c>
      <c r="T2690" s="2" t="s">
        <v>112</v>
      </c>
      <c r="U2690" s="2" t="s">
        <v>253</v>
      </c>
      <c r="V2690" s="2" t="s">
        <v>9427</v>
      </c>
      <c r="W2690" s="2" t="s">
        <v>9434</v>
      </c>
      <c r="X2690" s="2" t="s">
        <v>9435</v>
      </c>
      <c r="Y2690" s="2" t="s">
        <v>9436</v>
      </c>
    </row>
    <row r="2691">
      <c r="A2691" s="1" t="b">
        <v>0</v>
      </c>
      <c r="B2691" s="1"/>
      <c r="C2691" s="1" t="s">
        <v>243</v>
      </c>
      <c r="D2691" s="1"/>
      <c r="E2691" s="1" t="s">
        <v>9427</v>
      </c>
      <c r="F2691" s="1"/>
      <c r="G2691" s="2" t="s">
        <v>27</v>
      </c>
      <c r="H2691" s="5">
        <v>1.0</v>
      </c>
      <c r="I2691" s="4" t="s">
        <v>9479</v>
      </c>
      <c r="J2691" s="2" t="s">
        <v>9480</v>
      </c>
      <c r="K2691" s="5">
        <v>1.0</v>
      </c>
      <c r="L2691" s="2" t="s">
        <v>9430</v>
      </c>
      <c r="M2691" s="6" t="b">
        <v>1</v>
      </c>
      <c r="N2691" s="2" t="s">
        <v>9431</v>
      </c>
      <c r="O2691" s="2" t="s">
        <v>9432</v>
      </c>
      <c r="P2691" s="2" t="s">
        <v>49</v>
      </c>
      <c r="Q2691" s="2" t="s">
        <v>9433</v>
      </c>
      <c r="R2691" s="2" t="s">
        <v>35</v>
      </c>
      <c r="S2691" s="5">
        <v>1.0431763E9</v>
      </c>
      <c r="T2691" s="2" t="s">
        <v>112</v>
      </c>
      <c r="U2691" s="2" t="s">
        <v>253</v>
      </c>
      <c r="V2691" s="2" t="s">
        <v>9427</v>
      </c>
      <c r="W2691" s="2" t="s">
        <v>9434</v>
      </c>
      <c r="X2691" s="2" t="s">
        <v>9435</v>
      </c>
      <c r="Y2691" s="2" t="s">
        <v>9436</v>
      </c>
    </row>
    <row r="2692">
      <c r="A2692" s="1" t="b">
        <v>0</v>
      </c>
      <c r="B2692" s="1"/>
      <c r="C2692" s="1" t="s">
        <v>243</v>
      </c>
      <c r="D2692" s="1"/>
      <c r="E2692" s="1" t="s">
        <v>9427</v>
      </c>
      <c r="F2692" s="1"/>
      <c r="G2692" s="2" t="s">
        <v>27</v>
      </c>
      <c r="H2692" s="5">
        <v>1.0</v>
      </c>
      <c r="I2692" s="4" t="s">
        <v>9481</v>
      </c>
      <c r="J2692" s="2" t="s">
        <v>9482</v>
      </c>
      <c r="K2692" s="5">
        <v>1.0</v>
      </c>
      <c r="L2692" s="2" t="s">
        <v>9430</v>
      </c>
      <c r="M2692" s="6" t="b">
        <v>1</v>
      </c>
      <c r="N2692" s="2" t="s">
        <v>9431</v>
      </c>
      <c r="O2692" s="2" t="s">
        <v>9432</v>
      </c>
      <c r="P2692" s="2" t="s">
        <v>49</v>
      </c>
      <c r="Q2692" s="2" t="s">
        <v>9433</v>
      </c>
      <c r="R2692" s="2" t="s">
        <v>35</v>
      </c>
      <c r="S2692" s="5">
        <v>1.043176301E9</v>
      </c>
      <c r="T2692" s="2" t="s">
        <v>112</v>
      </c>
      <c r="U2692" s="2" t="s">
        <v>253</v>
      </c>
      <c r="V2692" s="2" t="s">
        <v>9427</v>
      </c>
      <c r="W2692" s="2" t="s">
        <v>9434</v>
      </c>
      <c r="X2692" s="2" t="s">
        <v>9435</v>
      </c>
      <c r="Y2692" s="2" t="s">
        <v>9436</v>
      </c>
    </row>
    <row r="2693">
      <c r="A2693" s="1" t="b">
        <v>0</v>
      </c>
      <c r="B2693" s="1"/>
      <c r="C2693" s="1" t="s">
        <v>243</v>
      </c>
      <c r="D2693" s="1"/>
      <c r="E2693" s="1" t="s">
        <v>9427</v>
      </c>
      <c r="F2693" s="1"/>
      <c r="G2693" s="2" t="s">
        <v>27</v>
      </c>
      <c r="H2693" s="5">
        <v>1.0</v>
      </c>
      <c r="I2693" s="4" t="s">
        <v>9483</v>
      </c>
      <c r="J2693" s="2" t="s">
        <v>9484</v>
      </c>
      <c r="K2693" s="5">
        <v>1.0</v>
      </c>
      <c r="L2693" s="2" t="s">
        <v>9430</v>
      </c>
      <c r="M2693" s="6" t="b">
        <v>1</v>
      </c>
      <c r="N2693" s="2" t="s">
        <v>9431</v>
      </c>
      <c r="O2693" s="2" t="s">
        <v>9432</v>
      </c>
      <c r="P2693" s="2" t="s">
        <v>49</v>
      </c>
      <c r="Q2693" s="2" t="s">
        <v>9433</v>
      </c>
      <c r="R2693" s="2" t="s">
        <v>35</v>
      </c>
      <c r="S2693" s="5">
        <v>1.043176302E9</v>
      </c>
      <c r="T2693" s="2" t="s">
        <v>112</v>
      </c>
      <c r="U2693" s="2" t="s">
        <v>253</v>
      </c>
      <c r="V2693" s="2" t="s">
        <v>9427</v>
      </c>
      <c r="W2693" s="2" t="s">
        <v>9434</v>
      </c>
      <c r="X2693" s="2" t="s">
        <v>9435</v>
      </c>
      <c r="Y2693" s="2" t="s">
        <v>9436</v>
      </c>
    </row>
    <row r="2694">
      <c r="A2694" s="1" t="b">
        <v>0</v>
      </c>
      <c r="B2694" s="1"/>
      <c r="C2694" s="1" t="s">
        <v>243</v>
      </c>
      <c r="D2694" s="1"/>
      <c r="E2694" s="1" t="s">
        <v>9427</v>
      </c>
      <c r="F2694" s="1"/>
      <c r="G2694" s="2" t="s">
        <v>27</v>
      </c>
      <c r="H2694" s="5">
        <v>1.0</v>
      </c>
      <c r="I2694" s="4" t="s">
        <v>9485</v>
      </c>
      <c r="J2694" s="2" t="s">
        <v>9486</v>
      </c>
      <c r="K2694" s="5">
        <v>1.0</v>
      </c>
      <c r="L2694" s="2" t="s">
        <v>9430</v>
      </c>
      <c r="M2694" s="6" t="b">
        <v>1</v>
      </c>
      <c r="N2694" s="2" t="s">
        <v>9431</v>
      </c>
      <c r="O2694" s="2" t="s">
        <v>9432</v>
      </c>
      <c r="P2694" s="2" t="s">
        <v>49</v>
      </c>
      <c r="Q2694" s="2" t="s">
        <v>9433</v>
      </c>
      <c r="R2694" s="2" t="s">
        <v>35</v>
      </c>
      <c r="S2694" s="5">
        <v>1.043176303E9</v>
      </c>
      <c r="T2694" s="2" t="s">
        <v>112</v>
      </c>
      <c r="U2694" s="2" t="s">
        <v>253</v>
      </c>
      <c r="V2694" s="2" t="s">
        <v>9427</v>
      </c>
      <c r="W2694" s="2" t="s">
        <v>9434</v>
      </c>
      <c r="X2694" s="2" t="s">
        <v>9435</v>
      </c>
      <c r="Y2694" s="2" t="s">
        <v>9436</v>
      </c>
    </row>
    <row r="2695">
      <c r="A2695" s="1" t="b">
        <v>0</v>
      </c>
      <c r="B2695" s="1"/>
      <c r="C2695" s="1" t="s">
        <v>243</v>
      </c>
      <c r="D2695" s="1"/>
      <c r="E2695" s="1" t="s">
        <v>9427</v>
      </c>
      <c r="F2695" s="1"/>
      <c r="G2695" s="2" t="s">
        <v>27</v>
      </c>
      <c r="H2695" s="5">
        <v>1.0</v>
      </c>
      <c r="I2695" s="4" t="s">
        <v>9487</v>
      </c>
      <c r="J2695" s="2" t="s">
        <v>9488</v>
      </c>
      <c r="K2695" s="5">
        <v>1.0</v>
      </c>
      <c r="L2695" s="2" t="s">
        <v>9430</v>
      </c>
      <c r="M2695" s="6" t="b">
        <v>1</v>
      </c>
      <c r="N2695" s="2" t="s">
        <v>9431</v>
      </c>
      <c r="O2695" s="2" t="s">
        <v>9432</v>
      </c>
      <c r="P2695" s="2" t="s">
        <v>49</v>
      </c>
      <c r="Q2695" s="2" t="s">
        <v>9433</v>
      </c>
      <c r="R2695" s="2" t="s">
        <v>35</v>
      </c>
      <c r="S2695" s="5">
        <v>1.043176304E9</v>
      </c>
      <c r="T2695" s="2" t="s">
        <v>112</v>
      </c>
      <c r="U2695" s="2" t="s">
        <v>253</v>
      </c>
      <c r="V2695" s="2" t="s">
        <v>9427</v>
      </c>
      <c r="W2695" s="2" t="s">
        <v>9434</v>
      </c>
      <c r="X2695" s="2" t="s">
        <v>9435</v>
      </c>
      <c r="Y2695" s="2" t="s">
        <v>9436</v>
      </c>
    </row>
    <row r="2696">
      <c r="A2696" s="1" t="b">
        <v>0</v>
      </c>
      <c r="B2696" s="1"/>
      <c r="C2696" s="1" t="s">
        <v>243</v>
      </c>
      <c r="D2696" s="1"/>
      <c r="E2696" s="1" t="s">
        <v>9427</v>
      </c>
      <c r="F2696" s="1"/>
      <c r="G2696" s="2" t="s">
        <v>27</v>
      </c>
      <c r="H2696" s="5">
        <v>1.0</v>
      </c>
      <c r="I2696" s="4" t="s">
        <v>9489</v>
      </c>
      <c r="J2696" s="2" t="s">
        <v>9490</v>
      </c>
      <c r="K2696" s="5">
        <v>1.0</v>
      </c>
      <c r="L2696" s="2" t="s">
        <v>9430</v>
      </c>
      <c r="M2696" s="6" t="b">
        <v>1</v>
      </c>
      <c r="N2696" s="2" t="s">
        <v>9431</v>
      </c>
      <c r="O2696" s="2" t="s">
        <v>9432</v>
      </c>
      <c r="P2696" s="2" t="s">
        <v>49</v>
      </c>
      <c r="Q2696" s="2" t="s">
        <v>9433</v>
      </c>
      <c r="R2696" s="2" t="s">
        <v>35</v>
      </c>
      <c r="S2696" s="5">
        <v>1.043176305E9</v>
      </c>
      <c r="T2696" s="2" t="s">
        <v>112</v>
      </c>
      <c r="U2696" s="2" t="s">
        <v>253</v>
      </c>
      <c r="V2696" s="2" t="s">
        <v>9427</v>
      </c>
      <c r="W2696" s="2" t="s">
        <v>9434</v>
      </c>
      <c r="X2696" s="2" t="s">
        <v>9435</v>
      </c>
      <c r="Y2696" s="2" t="s">
        <v>9436</v>
      </c>
    </row>
    <row r="2697">
      <c r="A2697" s="1" t="b">
        <v>0</v>
      </c>
      <c r="B2697" s="1"/>
      <c r="C2697" s="1" t="s">
        <v>243</v>
      </c>
      <c r="D2697" s="1"/>
      <c r="E2697" s="1" t="s">
        <v>9427</v>
      </c>
      <c r="F2697" s="1"/>
      <c r="G2697" s="2" t="s">
        <v>27</v>
      </c>
      <c r="H2697" s="5">
        <v>1.0</v>
      </c>
      <c r="I2697" s="4" t="s">
        <v>9491</v>
      </c>
      <c r="J2697" s="2" t="s">
        <v>9492</v>
      </c>
      <c r="K2697" s="5">
        <v>1.0</v>
      </c>
      <c r="L2697" s="2" t="s">
        <v>9430</v>
      </c>
      <c r="M2697" s="6" t="b">
        <v>1</v>
      </c>
      <c r="N2697" s="2" t="s">
        <v>9431</v>
      </c>
      <c r="O2697" s="2" t="s">
        <v>9432</v>
      </c>
      <c r="P2697" s="2" t="s">
        <v>49</v>
      </c>
      <c r="Q2697" s="2" t="s">
        <v>9433</v>
      </c>
      <c r="R2697" s="2" t="s">
        <v>35</v>
      </c>
      <c r="S2697" s="5">
        <v>1.043176306E9</v>
      </c>
      <c r="T2697" s="2" t="s">
        <v>112</v>
      </c>
      <c r="U2697" s="2" t="s">
        <v>253</v>
      </c>
      <c r="V2697" s="2" t="s">
        <v>9427</v>
      </c>
      <c r="W2697" s="2" t="s">
        <v>9434</v>
      </c>
      <c r="X2697" s="2" t="s">
        <v>9435</v>
      </c>
      <c r="Y2697" s="2" t="s">
        <v>9436</v>
      </c>
    </row>
    <row r="2698">
      <c r="A2698" s="1" t="b">
        <v>0</v>
      </c>
      <c r="B2698" s="1"/>
      <c r="C2698" s="1" t="s">
        <v>243</v>
      </c>
      <c r="D2698" s="1"/>
      <c r="E2698" s="1" t="s">
        <v>9427</v>
      </c>
      <c r="F2698" s="1"/>
      <c r="G2698" s="2" t="s">
        <v>27</v>
      </c>
      <c r="H2698" s="5">
        <v>1.0</v>
      </c>
      <c r="I2698" s="4" t="s">
        <v>9493</v>
      </c>
      <c r="J2698" s="2" t="s">
        <v>9494</v>
      </c>
      <c r="K2698" s="5">
        <v>1.0</v>
      </c>
      <c r="L2698" s="2" t="s">
        <v>9430</v>
      </c>
      <c r="M2698" s="6" t="b">
        <v>1</v>
      </c>
      <c r="N2698" s="2" t="s">
        <v>9431</v>
      </c>
      <c r="O2698" s="2" t="s">
        <v>9432</v>
      </c>
      <c r="P2698" s="2" t="s">
        <v>49</v>
      </c>
      <c r="Q2698" s="2" t="s">
        <v>9433</v>
      </c>
      <c r="R2698" s="2" t="s">
        <v>35</v>
      </c>
      <c r="S2698" s="5">
        <v>1.043176307E9</v>
      </c>
      <c r="T2698" s="2" t="s">
        <v>112</v>
      </c>
      <c r="U2698" s="2" t="s">
        <v>253</v>
      </c>
      <c r="V2698" s="2" t="s">
        <v>9427</v>
      </c>
      <c r="W2698" s="2" t="s">
        <v>9434</v>
      </c>
      <c r="X2698" s="2" t="s">
        <v>9435</v>
      </c>
      <c r="Y2698" s="2" t="s">
        <v>9436</v>
      </c>
    </row>
    <row r="2699">
      <c r="A2699" s="1" t="b">
        <v>0</v>
      </c>
      <c r="B2699" s="1"/>
      <c r="C2699" s="1" t="s">
        <v>243</v>
      </c>
      <c r="D2699" s="1"/>
      <c r="E2699" s="1" t="s">
        <v>9427</v>
      </c>
      <c r="F2699" s="1"/>
      <c r="G2699" s="2" t="s">
        <v>27</v>
      </c>
      <c r="H2699" s="5">
        <v>1.0</v>
      </c>
      <c r="I2699" s="4" t="s">
        <v>9495</v>
      </c>
      <c r="J2699" s="2" t="s">
        <v>9496</v>
      </c>
      <c r="K2699" s="5">
        <v>1.0</v>
      </c>
      <c r="L2699" s="2" t="s">
        <v>9430</v>
      </c>
      <c r="M2699" s="6" t="b">
        <v>1</v>
      </c>
      <c r="N2699" s="2" t="s">
        <v>9431</v>
      </c>
      <c r="O2699" s="2" t="s">
        <v>9432</v>
      </c>
      <c r="P2699" s="2" t="s">
        <v>49</v>
      </c>
      <c r="Q2699" s="2" t="s">
        <v>9433</v>
      </c>
      <c r="R2699" s="2" t="s">
        <v>35</v>
      </c>
      <c r="S2699" s="5">
        <v>1.043176308E9</v>
      </c>
      <c r="T2699" s="2" t="s">
        <v>112</v>
      </c>
      <c r="U2699" s="2" t="s">
        <v>253</v>
      </c>
      <c r="V2699" s="2" t="s">
        <v>9427</v>
      </c>
      <c r="W2699" s="2" t="s">
        <v>9434</v>
      </c>
      <c r="X2699" s="2" t="s">
        <v>9435</v>
      </c>
      <c r="Y2699" s="2" t="s">
        <v>9436</v>
      </c>
    </row>
    <row r="2700">
      <c r="A2700" s="1" t="b">
        <v>0</v>
      </c>
      <c r="B2700" s="1"/>
      <c r="C2700" s="1" t="s">
        <v>243</v>
      </c>
      <c r="D2700" s="1"/>
      <c r="E2700" s="1" t="s">
        <v>9427</v>
      </c>
      <c r="F2700" s="1"/>
      <c r="G2700" s="2" t="s">
        <v>27</v>
      </c>
      <c r="H2700" s="5">
        <v>1.0</v>
      </c>
      <c r="I2700" s="4" t="s">
        <v>9497</v>
      </c>
      <c r="J2700" s="2" t="s">
        <v>9498</v>
      </c>
      <c r="K2700" s="5">
        <v>1.0</v>
      </c>
      <c r="L2700" s="2" t="s">
        <v>9430</v>
      </c>
      <c r="M2700" s="6" t="b">
        <v>1</v>
      </c>
      <c r="N2700" s="2" t="s">
        <v>9431</v>
      </c>
      <c r="O2700" s="2" t="s">
        <v>9432</v>
      </c>
      <c r="P2700" s="2" t="s">
        <v>49</v>
      </c>
      <c r="Q2700" s="2" t="s">
        <v>9433</v>
      </c>
      <c r="R2700" s="2" t="s">
        <v>35</v>
      </c>
      <c r="S2700" s="5">
        <v>1.043176309E9</v>
      </c>
      <c r="T2700" s="2" t="s">
        <v>112</v>
      </c>
      <c r="U2700" s="2" t="s">
        <v>253</v>
      </c>
      <c r="V2700" s="2" t="s">
        <v>9427</v>
      </c>
      <c r="W2700" s="2" t="s">
        <v>9434</v>
      </c>
      <c r="X2700" s="2" t="s">
        <v>9435</v>
      </c>
      <c r="Y2700" s="2" t="s">
        <v>9436</v>
      </c>
    </row>
    <row r="2701">
      <c r="A2701" s="1" t="b">
        <v>0</v>
      </c>
      <c r="B2701" s="1"/>
      <c r="C2701" s="1" t="s">
        <v>243</v>
      </c>
      <c r="D2701" s="1"/>
      <c r="E2701" s="1" t="s">
        <v>9427</v>
      </c>
      <c r="F2701" s="1"/>
      <c r="G2701" s="2" t="s">
        <v>27</v>
      </c>
      <c r="H2701" s="5">
        <v>1.0</v>
      </c>
      <c r="I2701" s="4" t="s">
        <v>9499</v>
      </c>
      <c r="J2701" s="2" t="s">
        <v>9500</v>
      </c>
      <c r="K2701" s="5">
        <v>1.0</v>
      </c>
      <c r="L2701" s="2" t="s">
        <v>9430</v>
      </c>
      <c r="M2701" s="6" t="b">
        <v>1</v>
      </c>
      <c r="N2701" s="2" t="s">
        <v>9431</v>
      </c>
      <c r="O2701" s="2" t="s">
        <v>9432</v>
      </c>
      <c r="P2701" s="2" t="s">
        <v>49</v>
      </c>
      <c r="Q2701" s="2" t="s">
        <v>9433</v>
      </c>
      <c r="R2701" s="2" t="s">
        <v>35</v>
      </c>
      <c r="S2701" s="5">
        <v>1.04317631E9</v>
      </c>
      <c r="T2701" s="2" t="s">
        <v>112</v>
      </c>
      <c r="U2701" s="2" t="s">
        <v>253</v>
      </c>
      <c r="V2701" s="2" t="s">
        <v>9427</v>
      </c>
      <c r="W2701" s="2" t="s">
        <v>9434</v>
      </c>
      <c r="X2701" s="2" t="s">
        <v>9435</v>
      </c>
      <c r="Y2701" s="2" t="s">
        <v>9436</v>
      </c>
    </row>
    <row r="2702">
      <c r="A2702" s="1" t="b">
        <v>0</v>
      </c>
      <c r="B2702" s="1"/>
      <c r="C2702" s="1" t="s">
        <v>243</v>
      </c>
      <c r="D2702" s="1"/>
      <c r="E2702" s="1" t="s">
        <v>9427</v>
      </c>
      <c r="F2702" s="1"/>
      <c r="G2702" s="2" t="s">
        <v>27</v>
      </c>
      <c r="H2702" s="5">
        <v>1.0</v>
      </c>
      <c r="I2702" s="4" t="s">
        <v>9501</v>
      </c>
      <c r="J2702" s="2" t="s">
        <v>9502</v>
      </c>
      <c r="K2702" s="5">
        <v>1.0</v>
      </c>
      <c r="L2702" s="2" t="s">
        <v>9430</v>
      </c>
      <c r="M2702" s="6" t="b">
        <v>1</v>
      </c>
      <c r="N2702" s="2" t="s">
        <v>9431</v>
      </c>
      <c r="O2702" s="2" t="s">
        <v>9432</v>
      </c>
      <c r="P2702" s="2" t="s">
        <v>49</v>
      </c>
      <c r="Q2702" s="2" t="s">
        <v>9433</v>
      </c>
      <c r="R2702" s="2" t="s">
        <v>35</v>
      </c>
      <c r="S2702" s="5">
        <v>1.043176311E9</v>
      </c>
      <c r="T2702" s="2" t="s">
        <v>112</v>
      </c>
      <c r="U2702" s="2" t="s">
        <v>253</v>
      </c>
      <c r="V2702" s="2" t="s">
        <v>9427</v>
      </c>
      <c r="W2702" s="2" t="s">
        <v>9434</v>
      </c>
      <c r="X2702" s="2" t="s">
        <v>9435</v>
      </c>
      <c r="Y2702" s="2" t="s">
        <v>9436</v>
      </c>
    </row>
    <row r="2703">
      <c r="A2703" s="1" t="b">
        <v>0</v>
      </c>
      <c r="B2703" s="1"/>
      <c r="C2703" s="1" t="s">
        <v>243</v>
      </c>
      <c r="D2703" s="1"/>
      <c r="E2703" s="1" t="s">
        <v>9427</v>
      </c>
      <c r="F2703" s="1"/>
      <c r="G2703" s="2" t="s">
        <v>27</v>
      </c>
      <c r="H2703" s="5">
        <v>1.0</v>
      </c>
      <c r="I2703" s="4" t="s">
        <v>9503</v>
      </c>
      <c r="J2703" s="2" t="s">
        <v>9504</v>
      </c>
      <c r="K2703" s="5">
        <v>1.0</v>
      </c>
      <c r="L2703" s="2" t="s">
        <v>9430</v>
      </c>
      <c r="M2703" s="6" t="b">
        <v>1</v>
      </c>
      <c r="N2703" s="2" t="s">
        <v>9431</v>
      </c>
      <c r="O2703" s="2" t="s">
        <v>9432</v>
      </c>
      <c r="P2703" s="2" t="s">
        <v>49</v>
      </c>
      <c r="Q2703" s="2" t="s">
        <v>9433</v>
      </c>
      <c r="R2703" s="2" t="s">
        <v>35</v>
      </c>
      <c r="S2703" s="5">
        <v>1.043176312E9</v>
      </c>
      <c r="T2703" s="2" t="s">
        <v>112</v>
      </c>
      <c r="U2703" s="2" t="s">
        <v>253</v>
      </c>
      <c r="V2703" s="2" t="s">
        <v>9427</v>
      </c>
      <c r="W2703" s="2" t="s">
        <v>9434</v>
      </c>
      <c r="X2703" s="2" t="s">
        <v>9435</v>
      </c>
      <c r="Y2703" s="2" t="s">
        <v>9436</v>
      </c>
    </row>
    <row r="2704">
      <c r="A2704" s="1" t="b">
        <v>0</v>
      </c>
      <c r="B2704" s="1"/>
      <c r="C2704" s="1" t="s">
        <v>243</v>
      </c>
      <c r="D2704" s="1"/>
      <c r="E2704" s="1" t="s">
        <v>9427</v>
      </c>
      <c r="F2704" s="1"/>
      <c r="G2704" s="2" t="s">
        <v>27</v>
      </c>
      <c r="H2704" s="5">
        <v>1.0</v>
      </c>
      <c r="I2704" s="4" t="s">
        <v>9505</v>
      </c>
      <c r="J2704" s="2" t="s">
        <v>9506</v>
      </c>
      <c r="K2704" s="5">
        <v>1.0</v>
      </c>
      <c r="L2704" s="2" t="s">
        <v>9430</v>
      </c>
      <c r="M2704" s="6" t="b">
        <v>1</v>
      </c>
      <c r="N2704" s="2" t="s">
        <v>9431</v>
      </c>
      <c r="O2704" s="2" t="s">
        <v>9432</v>
      </c>
      <c r="P2704" s="2" t="s">
        <v>49</v>
      </c>
      <c r="Q2704" s="2" t="s">
        <v>9433</v>
      </c>
      <c r="R2704" s="2" t="s">
        <v>35</v>
      </c>
      <c r="S2704" s="5">
        <v>1.043176313E9</v>
      </c>
      <c r="T2704" s="2" t="s">
        <v>112</v>
      </c>
      <c r="U2704" s="2" t="s">
        <v>253</v>
      </c>
      <c r="V2704" s="2" t="s">
        <v>9427</v>
      </c>
      <c r="W2704" s="2" t="s">
        <v>9434</v>
      </c>
      <c r="X2704" s="2" t="s">
        <v>9435</v>
      </c>
      <c r="Y2704" s="2" t="s">
        <v>9436</v>
      </c>
    </row>
    <row r="2705">
      <c r="A2705" s="1" t="b">
        <v>0</v>
      </c>
      <c r="B2705" s="1"/>
      <c r="C2705" s="1" t="s">
        <v>243</v>
      </c>
      <c r="D2705" s="1"/>
      <c r="E2705" s="1" t="s">
        <v>9427</v>
      </c>
      <c r="F2705" s="1"/>
      <c r="G2705" s="2" t="s">
        <v>27</v>
      </c>
      <c r="H2705" s="5">
        <v>1.0</v>
      </c>
      <c r="I2705" s="4" t="s">
        <v>9507</v>
      </c>
      <c r="J2705" s="2" t="s">
        <v>9508</v>
      </c>
      <c r="K2705" s="5">
        <v>1.0</v>
      </c>
      <c r="L2705" s="2" t="s">
        <v>9430</v>
      </c>
      <c r="M2705" s="6" t="b">
        <v>1</v>
      </c>
      <c r="N2705" s="2" t="s">
        <v>9431</v>
      </c>
      <c r="O2705" s="2" t="s">
        <v>9432</v>
      </c>
      <c r="P2705" s="2" t="s">
        <v>49</v>
      </c>
      <c r="Q2705" s="2" t="s">
        <v>9433</v>
      </c>
      <c r="R2705" s="2" t="s">
        <v>35</v>
      </c>
      <c r="S2705" s="5">
        <v>1.043176314E9</v>
      </c>
      <c r="T2705" s="2" t="s">
        <v>112</v>
      </c>
      <c r="U2705" s="2" t="s">
        <v>253</v>
      </c>
      <c r="V2705" s="2" t="s">
        <v>9427</v>
      </c>
      <c r="W2705" s="2" t="s">
        <v>9434</v>
      </c>
      <c r="X2705" s="2" t="s">
        <v>9435</v>
      </c>
      <c r="Y2705" s="2" t="s">
        <v>9436</v>
      </c>
    </row>
    <row r="2706">
      <c r="A2706" s="1" t="b">
        <v>0</v>
      </c>
      <c r="B2706" s="1"/>
      <c r="C2706" s="1" t="s">
        <v>243</v>
      </c>
      <c r="D2706" s="1"/>
      <c r="E2706" s="1" t="s">
        <v>9427</v>
      </c>
      <c r="F2706" s="1"/>
      <c r="G2706" s="2" t="s">
        <v>27</v>
      </c>
      <c r="H2706" s="5">
        <v>1.0</v>
      </c>
      <c r="I2706" s="4" t="s">
        <v>9509</v>
      </c>
      <c r="J2706" s="2" t="s">
        <v>9510</v>
      </c>
      <c r="K2706" s="5">
        <v>1.0</v>
      </c>
      <c r="L2706" s="2" t="s">
        <v>9430</v>
      </c>
      <c r="M2706" s="6" t="b">
        <v>1</v>
      </c>
      <c r="N2706" s="2" t="s">
        <v>9431</v>
      </c>
      <c r="O2706" s="2" t="s">
        <v>9432</v>
      </c>
      <c r="P2706" s="2" t="s">
        <v>49</v>
      </c>
      <c r="Q2706" s="2" t="s">
        <v>9433</v>
      </c>
      <c r="R2706" s="2" t="s">
        <v>35</v>
      </c>
      <c r="S2706" s="5">
        <v>1.043176315E9</v>
      </c>
      <c r="T2706" s="2" t="s">
        <v>112</v>
      </c>
      <c r="U2706" s="2" t="s">
        <v>253</v>
      </c>
      <c r="V2706" s="2" t="s">
        <v>9427</v>
      </c>
      <c r="W2706" s="2" t="s">
        <v>9434</v>
      </c>
      <c r="X2706" s="2" t="s">
        <v>9435</v>
      </c>
      <c r="Y2706" s="2" t="s">
        <v>9436</v>
      </c>
    </row>
    <row r="2707">
      <c r="A2707" s="1" t="b">
        <v>0</v>
      </c>
      <c r="B2707" s="1"/>
      <c r="C2707" s="1" t="s">
        <v>243</v>
      </c>
      <c r="D2707" s="1"/>
      <c r="E2707" s="1" t="s">
        <v>9427</v>
      </c>
      <c r="F2707" s="1"/>
      <c r="G2707" s="2" t="s">
        <v>27</v>
      </c>
      <c r="H2707" s="5">
        <v>1.0</v>
      </c>
      <c r="I2707" s="4" t="s">
        <v>9511</v>
      </c>
      <c r="J2707" s="2" t="s">
        <v>9512</v>
      </c>
      <c r="K2707" s="5">
        <v>1.0</v>
      </c>
      <c r="L2707" s="2" t="s">
        <v>9430</v>
      </c>
      <c r="M2707" s="6" t="b">
        <v>1</v>
      </c>
      <c r="N2707" s="2" t="s">
        <v>9431</v>
      </c>
      <c r="O2707" s="2" t="s">
        <v>9432</v>
      </c>
      <c r="P2707" s="2" t="s">
        <v>49</v>
      </c>
      <c r="Q2707" s="2" t="s">
        <v>9433</v>
      </c>
      <c r="R2707" s="2" t="s">
        <v>35</v>
      </c>
      <c r="S2707" s="5">
        <v>1.043176316E9</v>
      </c>
      <c r="T2707" s="2" t="s">
        <v>112</v>
      </c>
      <c r="U2707" s="2" t="s">
        <v>253</v>
      </c>
      <c r="V2707" s="2" t="s">
        <v>9427</v>
      </c>
      <c r="W2707" s="2" t="s">
        <v>9434</v>
      </c>
      <c r="X2707" s="2" t="s">
        <v>9435</v>
      </c>
      <c r="Y2707" s="2" t="s">
        <v>9436</v>
      </c>
    </row>
    <row r="2708">
      <c r="A2708" s="1" t="b">
        <v>0</v>
      </c>
      <c r="B2708" s="1"/>
      <c r="C2708" s="1" t="s">
        <v>243</v>
      </c>
      <c r="D2708" s="1"/>
      <c r="E2708" s="1" t="s">
        <v>9427</v>
      </c>
      <c r="F2708" s="1"/>
      <c r="G2708" s="2" t="s">
        <v>27</v>
      </c>
      <c r="H2708" s="5">
        <v>1.0</v>
      </c>
      <c r="I2708" s="4" t="s">
        <v>9513</v>
      </c>
      <c r="J2708" s="2" t="s">
        <v>9514</v>
      </c>
      <c r="K2708" s="5">
        <v>1.0</v>
      </c>
      <c r="L2708" s="2" t="s">
        <v>9430</v>
      </c>
      <c r="M2708" s="6" t="b">
        <v>1</v>
      </c>
      <c r="N2708" s="2" t="s">
        <v>9431</v>
      </c>
      <c r="O2708" s="2" t="s">
        <v>9432</v>
      </c>
      <c r="P2708" s="2" t="s">
        <v>49</v>
      </c>
      <c r="Q2708" s="2" t="s">
        <v>9433</v>
      </c>
      <c r="R2708" s="2" t="s">
        <v>35</v>
      </c>
      <c r="S2708" s="5">
        <v>1.043176317E9</v>
      </c>
      <c r="T2708" s="2" t="s">
        <v>112</v>
      </c>
      <c r="U2708" s="2" t="s">
        <v>253</v>
      </c>
      <c r="V2708" s="2" t="s">
        <v>9427</v>
      </c>
      <c r="W2708" s="2" t="s">
        <v>9434</v>
      </c>
      <c r="X2708" s="2" t="s">
        <v>9435</v>
      </c>
      <c r="Y2708" s="2" t="s">
        <v>9436</v>
      </c>
    </row>
    <row r="2709">
      <c r="A2709" s="1" t="b">
        <v>0</v>
      </c>
      <c r="B2709" s="1"/>
      <c r="C2709" s="1" t="s">
        <v>243</v>
      </c>
      <c r="D2709" s="1"/>
      <c r="E2709" s="1" t="s">
        <v>9427</v>
      </c>
      <c r="F2709" s="1"/>
      <c r="G2709" s="2" t="s">
        <v>27</v>
      </c>
      <c r="H2709" s="5">
        <v>1.0</v>
      </c>
      <c r="I2709" s="4" t="s">
        <v>9515</v>
      </c>
      <c r="J2709" s="2" t="s">
        <v>9516</v>
      </c>
      <c r="K2709" s="5">
        <v>1.0</v>
      </c>
      <c r="L2709" s="2" t="s">
        <v>9430</v>
      </c>
      <c r="M2709" s="6" t="b">
        <v>1</v>
      </c>
      <c r="N2709" s="2" t="s">
        <v>9431</v>
      </c>
      <c r="O2709" s="2" t="s">
        <v>9432</v>
      </c>
      <c r="P2709" s="2" t="s">
        <v>49</v>
      </c>
      <c r="Q2709" s="2" t="s">
        <v>9433</v>
      </c>
      <c r="R2709" s="2" t="s">
        <v>35</v>
      </c>
      <c r="S2709" s="5">
        <v>1.043176318E9</v>
      </c>
      <c r="T2709" s="2" t="s">
        <v>112</v>
      </c>
      <c r="U2709" s="2" t="s">
        <v>253</v>
      </c>
      <c r="V2709" s="2" t="s">
        <v>9427</v>
      </c>
      <c r="W2709" s="2" t="s">
        <v>9434</v>
      </c>
      <c r="X2709" s="2" t="s">
        <v>9435</v>
      </c>
      <c r="Y2709" s="2" t="s">
        <v>9436</v>
      </c>
    </row>
    <row r="2710">
      <c r="A2710" s="1" t="b">
        <v>0</v>
      </c>
      <c r="B2710" s="1"/>
      <c r="C2710" s="1" t="s">
        <v>243</v>
      </c>
      <c r="D2710" s="1"/>
      <c r="E2710" s="1" t="s">
        <v>9427</v>
      </c>
      <c r="F2710" s="1"/>
      <c r="G2710" s="2" t="s">
        <v>27</v>
      </c>
      <c r="H2710" s="5">
        <v>1.0</v>
      </c>
      <c r="I2710" s="4" t="s">
        <v>9517</v>
      </c>
      <c r="J2710" s="2" t="s">
        <v>9518</v>
      </c>
      <c r="K2710" s="5">
        <v>1.0</v>
      </c>
      <c r="L2710" s="2" t="s">
        <v>9430</v>
      </c>
      <c r="M2710" s="6" t="b">
        <v>1</v>
      </c>
      <c r="N2710" s="2" t="s">
        <v>9431</v>
      </c>
      <c r="O2710" s="2" t="s">
        <v>9432</v>
      </c>
      <c r="P2710" s="2" t="s">
        <v>49</v>
      </c>
      <c r="Q2710" s="2" t="s">
        <v>9433</v>
      </c>
      <c r="R2710" s="2" t="s">
        <v>35</v>
      </c>
      <c r="S2710" s="5">
        <v>1.043176319E9</v>
      </c>
      <c r="T2710" s="2" t="s">
        <v>112</v>
      </c>
      <c r="U2710" s="2" t="s">
        <v>253</v>
      </c>
      <c r="V2710" s="2" t="s">
        <v>9427</v>
      </c>
      <c r="W2710" s="2" t="s">
        <v>9434</v>
      </c>
      <c r="X2710" s="2" t="s">
        <v>9435</v>
      </c>
      <c r="Y2710" s="2" t="s">
        <v>9436</v>
      </c>
    </row>
    <row r="2711">
      <c r="A2711" s="1" t="b">
        <v>0</v>
      </c>
      <c r="B2711" s="1"/>
      <c r="C2711" s="1" t="s">
        <v>243</v>
      </c>
      <c r="D2711" s="1"/>
      <c r="E2711" s="1" t="s">
        <v>9427</v>
      </c>
      <c r="F2711" s="1"/>
      <c r="G2711" s="2" t="s">
        <v>27</v>
      </c>
      <c r="H2711" s="5">
        <v>1.0</v>
      </c>
      <c r="I2711" s="4" t="s">
        <v>9519</v>
      </c>
      <c r="J2711" s="2" t="s">
        <v>9520</v>
      </c>
      <c r="K2711" s="5">
        <v>1.0</v>
      </c>
      <c r="L2711" s="2" t="s">
        <v>9430</v>
      </c>
      <c r="M2711" s="6" t="b">
        <v>1</v>
      </c>
      <c r="N2711" s="2" t="s">
        <v>9431</v>
      </c>
      <c r="O2711" s="2" t="s">
        <v>9432</v>
      </c>
      <c r="P2711" s="2" t="s">
        <v>49</v>
      </c>
      <c r="Q2711" s="2" t="s">
        <v>9433</v>
      </c>
      <c r="R2711" s="2" t="s">
        <v>35</v>
      </c>
      <c r="S2711" s="5">
        <v>1.04317632E9</v>
      </c>
      <c r="T2711" s="2" t="s">
        <v>112</v>
      </c>
      <c r="U2711" s="2" t="s">
        <v>253</v>
      </c>
      <c r="V2711" s="2" t="s">
        <v>9427</v>
      </c>
      <c r="W2711" s="2" t="s">
        <v>9434</v>
      </c>
      <c r="X2711" s="2" t="s">
        <v>9435</v>
      </c>
      <c r="Y2711" s="2" t="s">
        <v>9436</v>
      </c>
    </row>
    <row r="2712">
      <c r="A2712" s="1" t="b">
        <v>0</v>
      </c>
      <c r="B2712" s="1"/>
      <c r="C2712" s="1" t="s">
        <v>243</v>
      </c>
      <c r="D2712" s="1"/>
      <c r="E2712" s="1" t="s">
        <v>9427</v>
      </c>
      <c r="F2712" s="1"/>
      <c r="G2712" s="2" t="s">
        <v>27</v>
      </c>
      <c r="H2712" s="5">
        <v>1.0</v>
      </c>
      <c r="I2712" s="4" t="s">
        <v>9521</v>
      </c>
      <c r="J2712" s="2" t="s">
        <v>9522</v>
      </c>
      <c r="K2712" s="5">
        <v>1.0</v>
      </c>
      <c r="L2712" s="2" t="s">
        <v>9430</v>
      </c>
      <c r="M2712" s="6" t="b">
        <v>1</v>
      </c>
      <c r="N2712" s="2" t="s">
        <v>9431</v>
      </c>
      <c r="O2712" s="2" t="s">
        <v>9432</v>
      </c>
      <c r="P2712" s="2" t="s">
        <v>49</v>
      </c>
      <c r="Q2712" s="2" t="s">
        <v>9433</v>
      </c>
      <c r="R2712" s="2" t="s">
        <v>35</v>
      </c>
      <c r="S2712" s="5">
        <v>1.043176321E9</v>
      </c>
      <c r="T2712" s="2" t="s">
        <v>112</v>
      </c>
      <c r="U2712" s="2" t="s">
        <v>253</v>
      </c>
      <c r="V2712" s="2" t="s">
        <v>9427</v>
      </c>
      <c r="W2712" s="2" t="s">
        <v>9434</v>
      </c>
      <c r="X2712" s="2" t="s">
        <v>9435</v>
      </c>
      <c r="Y2712" s="2" t="s">
        <v>9436</v>
      </c>
    </row>
    <row r="2713">
      <c r="A2713" s="1" t="b">
        <v>0</v>
      </c>
      <c r="B2713" s="1"/>
      <c r="C2713" s="1" t="s">
        <v>243</v>
      </c>
      <c r="D2713" s="1"/>
      <c r="E2713" s="1" t="s">
        <v>9427</v>
      </c>
      <c r="F2713" s="1"/>
      <c r="G2713" s="2" t="s">
        <v>27</v>
      </c>
      <c r="H2713" s="5">
        <v>1.0</v>
      </c>
      <c r="I2713" s="4" t="s">
        <v>9523</v>
      </c>
      <c r="J2713" s="2" t="s">
        <v>9524</v>
      </c>
      <c r="K2713" s="5">
        <v>1.0</v>
      </c>
      <c r="L2713" s="2" t="s">
        <v>9430</v>
      </c>
      <c r="M2713" s="6" t="b">
        <v>1</v>
      </c>
      <c r="N2713" s="2" t="s">
        <v>9431</v>
      </c>
      <c r="O2713" s="2" t="s">
        <v>9432</v>
      </c>
      <c r="P2713" s="2" t="s">
        <v>49</v>
      </c>
      <c r="Q2713" s="2" t="s">
        <v>9433</v>
      </c>
      <c r="R2713" s="2" t="s">
        <v>35</v>
      </c>
      <c r="S2713" s="5">
        <v>1.043176322E9</v>
      </c>
      <c r="T2713" s="2" t="s">
        <v>112</v>
      </c>
      <c r="U2713" s="2" t="s">
        <v>253</v>
      </c>
      <c r="V2713" s="2" t="s">
        <v>9427</v>
      </c>
      <c r="W2713" s="2" t="s">
        <v>9434</v>
      </c>
      <c r="X2713" s="2" t="s">
        <v>9435</v>
      </c>
      <c r="Y2713" s="2" t="s">
        <v>9436</v>
      </c>
    </row>
    <row r="2714">
      <c r="A2714" s="1" t="b">
        <v>0</v>
      </c>
      <c r="B2714" s="1"/>
      <c r="C2714" s="1" t="s">
        <v>243</v>
      </c>
      <c r="D2714" s="1"/>
      <c r="E2714" s="1" t="s">
        <v>9427</v>
      </c>
      <c r="F2714" s="1"/>
      <c r="G2714" s="2" t="s">
        <v>27</v>
      </c>
      <c r="H2714" s="5">
        <v>1.0</v>
      </c>
      <c r="I2714" s="4" t="s">
        <v>9525</v>
      </c>
      <c r="J2714" s="2" t="s">
        <v>9526</v>
      </c>
      <c r="K2714" s="5">
        <v>1.0</v>
      </c>
      <c r="L2714" s="2" t="s">
        <v>9430</v>
      </c>
      <c r="M2714" s="6" t="b">
        <v>1</v>
      </c>
      <c r="N2714" s="2" t="s">
        <v>9431</v>
      </c>
      <c r="O2714" s="2" t="s">
        <v>9432</v>
      </c>
      <c r="P2714" s="2" t="s">
        <v>49</v>
      </c>
      <c r="Q2714" s="2" t="s">
        <v>9433</v>
      </c>
      <c r="R2714" s="2" t="s">
        <v>35</v>
      </c>
      <c r="S2714" s="5">
        <v>1.043176323E9</v>
      </c>
      <c r="T2714" s="2" t="s">
        <v>112</v>
      </c>
      <c r="U2714" s="2" t="s">
        <v>253</v>
      </c>
      <c r="V2714" s="2" t="s">
        <v>9427</v>
      </c>
      <c r="W2714" s="2" t="s">
        <v>9434</v>
      </c>
      <c r="X2714" s="2" t="s">
        <v>9435</v>
      </c>
      <c r="Y2714" s="2" t="s">
        <v>9436</v>
      </c>
    </row>
    <row r="2715">
      <c r="A2715" s="1" t="b">
        <v>0</v>
      </c>
      <c r="B2715" s="1"/>
      <c r="C2715" s="1" t="s">
        <v>243</v>
      </c>
      <c r="D2715" s="1"/>
      <c r="E2715" s="1" t="s">
        <v>9427</v>
      </c>
      <c r="F2715" s="1"/>
      <c r="G2715" s="2" t="s">
        <v>27</v>
      </c>
      <c r="H2715" s="5">
        <v>1.0</v>
      </c>
      <c r="I2715" s="4" t="s">
        <v>9527</v>
      </c>
      <c r="J2715" s="2" t="s">
        <v>9528</v>
      </c>
      <c r="K2715" s="5">
        <v>1.0</v>
      </c>
      <c r="L2715" s="2" t="s">
        <v>9430</v>
      </c>
      <c r="M2715" s="6" t="b">
        <v>1</v>
      </c>
      <c r="N2715" s="2" t="s">
        <v>9431</v>
      </c>
      <c r="O2715" s="2" t="s">
        <v>9432</v>
      </c>
      <c r="P2715" s="2" t="s">
        <v>49</v>
      </c>
      <c r="Q2715" s="2" t="s">
        <v>9433</v>
      </c>
      <c r="R2715" s="2" t="s">
        <v>35</v>
      </c>
      <c r="S2715" s="5">
        <v>1.043176324E9</v>
      </c>
      <c r="T2715" s="2" t="s">
        <v>112</v>
      </c>
      <c r="U2715" s="2" t="s">
        <v>253</v>
      </c>
      <c r="V2715" s="2" t="s">
        <v>9427</v>
      </c>
      <c r="W2715" s="2" t="s">
        <v>9434</v>
      </c>
      <c r="X2715" s="2" t="s">
        <v>9435</v>
      </c>
      <c r="Y2715" s="2" t="s">
        <v>9436</v>
      </c>
    </row>
    <row r="2716">
      <c r="A2716" s="1" t="b">
        <v>0</v>
      </c>
      <c r="B2716" s="1"/>
      <c r="C2716" s="1" t="s">
        <v>243</v>
      </c>
      <c r="D2716" s="1"/>
      <c r="E2716" s="1" t="s">
        <v>9427</v>
      </c>
      <c r="F2716" s="1"/>
      <c r="G2716" s="2" t="s">
        <v>27</v>
      </c>
      <c r="H2716" s="5">
        <v>1.0</v>
      </c>
      <c r="I2716" s="4" t="s">
        <v>9529</v>
      </c>
      <c r="J2716" s="2" t="s">
        <v>9530</v>
      </c>
      <c r="K2716" s="5">
        <v>1.0</v>
      </c>
      <c r="L2716" s="2" t="s">
        <v>9430</v>
      </c>
      <c r="M2716" s="6" t="b">
        <v>1</v>
      </c>
      <c r="N2716" s="2" t="s">
        <v>9431</v>
      </c>
      <c r="O2716" s="2" t="s">
        <v>9432</v>
      </c>
      <c r="P2716" s="2" t="s">
        <v>49</v>
      </c>
      <c r="Q2716" s="2" t="s">
        <v>9433</v>
      </c>
      <c r="R2716" s="2" t="s">
        <v>35</v>
      </c>
      <c r="S2716" s="5">
        <v>1.043176325E9</v>
      </c>
      <c r="T2716" s="2" t="s">
        <v>112</v>
      </c>
      <c r="U2716" s="2" t="s">
        <v>253</v>
      </c>
      <c r="V2716" s="2" t="s">
        <v>9427</v>
      </c>
      <c r="W2716" s="2" t="s">
        <v>9434</v>
      </c>
      <c r="X2716" s="2" t="s">
        <v>9435</v>
      </c>
      <c r="Y2716" s="2" t="s">
        <v>9436</v>
      </c>
    </row>
    <row r="2717">
      <c r="A2717" s="1" t="b">
        <v>0</v>
      </c>
      <c r="B2717" s="1"/>
      <c r="C2717" s="1" t="s">
        <v>243</v>
      </c>
      <c r="D2717" s="1"/>
      <c r="E2717" s="1" t="s">
        <v>9427</v>
      </c>
      <c r="F2717" s="1"/>
      <c r="G2717" s="2" t="s">
        <v>27</v>
      </c>
      <c r="H2717" s="5">
        <v>1.0</v>
      </c>
      <c r="I2717" s="4" t="s">
        <v>9531</v>
      </c>
      <c r="J2717" s="2" t="s">
        <v>9532</v>
      </c>
      <c r="K2717" s="5">
        <v>1.0</v>
      </c>
      <c r="L2717" s="2" t="s">
        <v>9430</v>
      </c>
      <c r="M2717" s="6" t="b">
        <v>1</v>
      </c>
      <c r="N2717" s="2" t="s">
        <v>9431</v>
      </c>
      <c r="O2717" s="2" t="s">
        <v>9432</v>
      </c>
      <c r="P2717" s="2" t="s">
        <v>49</v>
      </c>
      <c r="Q2717" s="2" t="s">
        <v>9433</v>
      </c>
      <c r="R2717" s="2" t="s">
        <v>35</v>
      </c>
      <c r="S2717" s="5">
        <v>1.043176326E9</v>
      </c>
      <c r="T2717" s="2" t="s">
        <v>112</v>
      </c>
      <c r="U2717" s="2" t="s">
        <v>253</v>
      </c>
      <c r="V2717" s="2" t="s">
        <v>9427</v>
      </c>
      <c r="W2717" s="2" t="s">
        <v>9434</v>
      </c>
      <c r="X2717" s="2" t="s">
        <v>9435</v>
      </c>
      <c r="Y2717" s="2" t="s">
        <v>9436</v>
      </c>
    </row>
    <row r="2718">
      <c r="A2718" s="1" t="b">
        <v>0</v>
      </c>
      <c r="B2718" s="1"/>
      <c r="C2718" s="1" t="s">
        <v>243</v>
      </c>
      <c r="D2718" s="1"/>
      <c r="E2718" s="1" t="s">
        <v>9427</v>
      </c>
      <c r="F2718" s="1"/>
      <c r="G2718" s="2" t="s">
        <v>27</v>
      </c>
      <c r="H2718" s="5">
        <v>1.0</v>
      </c>
      <c r="I2718" s="4" t="s">
        <v>9533</v>
      </c>
      <c r="J2718" s="2" t="s">
        <v>9534</v>
      </c>
      <c r="K2718" s="5">
        <v>1.0</v>
      </c>
      <c r="L2718" s="2" t="s">
        <v>9430</v>
      </c>
      <c r="M2718" s="6" t="b">
        <v>1</v>
      </c>
      <c r="N2718" s="2" t="s">
        <v>9431</v>
      </c>
      <c r="O2718" s="2" t="s">
        <v>9432</v>
      </c>
      <c r="P2718" s="2" t="s">
        <v>49</v>
      </c>
      <c r="Q2718" s="2" t="s">
        <v>9433</v>
      </c>
      <c r="R2718" s="2" t="s">
        <v>35</v>
      </c>
      <c r="S2718" s="5">
        <v>1.043176327E9</v>
      </c>
      <c r="T2718" s="2" t="s">
        <v>112</v>
      </c>
      <c r="U2718" s="2" t="s">
        <v>253</v>
      </c>
      <c r="V2718" s="2" t="s">
        <v>9427</v>
      </c>
      <c r="W2718" s="2" t="s">
        <v>9434</v>
      </c>
      <c r="X2718" s="2" t="s">
        <v>9435</v>
      </c>
      <c r="Y2718" s="2" t="s">
        <v>9436</v>
      </c>
    </row>
    <row r="2719">
      <c r="A2719" s="1" t="b">
        <v>0</v>
      </c>
      <c r="B2719" s="1"/>
      <c r="C2719" s="1" t="s">
        <v>243</v>
      </c>
      <c r="D2719" s="1"/>
      <c r="E2719" s="1" t="s">
        <v>9427</v>
      </c>
      <c r="F2719" s="1"/>
      <c r="G2719" s="2" t="s">
        <v>27</v>
      </c>
      <c r="H2719" s="5">
        <v>1.0</v>
      </c>
      <c r="I2719" s="4" t="s">
        <v>9535</v>
      </c>
      <c r="J2719" s="2" t="s">
        <v>9536</v>
      </c>
      <c r="K2719" s="5">
        <v>1.0</v>
      </c>
      <c r="L2719" s="2" t="s">
        <v>9430</v>
      </c>
      <c r="M2719" s="6" t="b">
        <v>1</v>
      </c>
      <c r="N2719" s="2" t="s">
        <v>9431</v>
      </c>
      <c r="O2719" s="2" t="s">
        <v>9432</v>
      </c>
      <c r="P2719" s="2" t="s">
        <v>49</v>
      </c>
      <c r="Q2719" s="2" t="s">
        <v>9433</v>
      </c>
      <c r="R2719" s="2" t="s">
        <v>35</v>
      </c>
      <c r="S2719" s="5">
        <v>1.043176328E9</v>
      </c>
      <c r="T2719" s="2" t="s">
        <v>112</v>
      </c>
      <c r="U2719" s="2" t="s">
        <v>253</v>
      </c>
      <c r="V2719" s="2" t="s">
        <v>9427</v>
      </c>
      <c r="W2719" s="2" t="s">
        <v>9434</v>
      </c>
      <c r="X2719" s="2" t="s">
        <v>9435</v>
      </c>
      <c r="Y2719" s="2" t="s">
        <v>9436</v>
      </c>
    </row>
    <row r="2720">
      <c r="A2720" s="1" t="b">
        <v>0</v>
      </c>
      <c r="B2720" s="1"/>
      <c r="C2720" s="1" t="s">
        <v>243</v>
      </c>
      <c r="D2720" s="1"/>
      <c r="E2720" s="1" t="s">
        <v>9427</v>
      </c>
      <c r="F2720" s="1"/>
      <c r="G2720" s="2" t="s">
        <v>27</v>
      </c>
      <c r="H2720" s="5">
        <v>1.0</v>
      </c>
      <c r="I2720" s="4" t="s">
        <v>9537</v>
      </c>
      <c r="J2720" s="2" t="s">
        <v>9538</v>
      </c>
      <c r="K2720" s="5">
        <v>1.0</v>
      </c>
      <c r="L2720" s="2" t="s">
        <v>9430</v>
      </c>
      <c r="M2720" s="6" t="b">
        <v>1</v>
      </c>
      <c r="N2720" s="2" t="s">
        <v>9431</v>
      </c>
      <c r="O2720" s="2" t="s">
        <v>9432</v>
      </c>
      <c r="P2720" s="2" t="s">
        <v>49</v>
      </c>
      <c r="Q2720" s="2" t="s">
        <v>9433</v>
      </c>
      <c r="R2720" s="2" t="s">
        <v>35</v>
      </c>
      <c r="S2720" s="5">
        <v>1.043176329E9</v>
      </c>
      <c r="T2720" s="2" t="s">
        <v>112</v>
      </c>
      <c r="U2720" s="2" t="s">
        <v>253</v>
      </c>
      <c r="V2720" s="2" t="s">
        <v>9427</v>
      </c>
      <c r="W2720" s="2" t="s">
        <v>9434</v>
      </c>
      <c r="X2720" s="2" t="s">
        <v>9435</v>
      </c>
      <c r="Y2720" s="2" t="s">
        <v>9436</v>
      </c>
    </row>
    <row r="2721">
      <c r="A2721" s="1" t="b">
        <v>0</v>
      </c>
      <c r="B2721" s="1"/>
      <c r="C2721" s="1" t="s">
        <v>243</v>
      </c>
      <c r="D2721" s="1"/>
      <c r="E2721" s="1" t="s">
        <v>9427</v>
      </c>
      <c r="F2721" s="1"/>
      <c r="G2721" s="2" t="s">
        <v>27</v>
      </c>
      <c r="H2721" s="5">
        <v>1.0</v>
      </c>
      <c r="I2721" s="4" t="s">
        <v>9539</v>
      </c>
      <c r="J2721" s="2" t="s">
        <v>9540</v>
      </c>
      <c r="K2721" s="5">
        <v>1.0</v>
      </c>
      <c r="L2721" s="2" t="s">
        <v>9430</v>
      </c>
      <c r="M2721" s="6" t="b">
        <v>1</v>
      </c>
      <c r="N2721" s="2" t="s">
        <v>9431</v>
      </c>
      <c r="O2721" s="2" t="s">
        <v>9432</v>
      </c>
      <c r="P2721" s="2" t="s">
        <v>49</v>
      </c>
      <c r="Q2721" s="2" t="s">
        <v>9433</v>
      </c>
      <c r="R2721" s="2" t="s">
        <v>35</v>
      </c>
      <c r="S2721" s="5">
        <v>1.04317633E9</v>
      </c>
      <c r="T2721" s="2" t="s">
        <v>112</v>
      </c>
      <c r="U2721" s="2" t="s">
        <v>253</v>
      </c>
      <c r="V2721" s="2" t="s">
        <v>9427</v>
      </c>
      <c r="W2721" s="2" t="s">
        <v>9434</v>
      </c>
      <c r="X2721" s="2" t="s">
        <v>9435</v>
      </c>
      <c r="Y2721" s="2" t="s">
        <v>9436</v>
      </c>
    </row>
    <row r="2722">
      <c r="A2722" s="1" t="b">
        <v>0</v>
      </c>
      <c r="B2722" s="1"/>
      <c r="C2722" s="1" t="s">
        <v>243</v>
      </c>
      <c r="D2722" s="1"/>
      <c r="E2722" s="1" t="s">
        <v>9427</v>
      </c>
      <c r="F2722" s="1"/>
      <c r="G2722" s="2" t="s">
        <v>27</v>
      </c>
      <c r="H2722" s="5">
        <v>1.0</v>
      </c>
      <c r="I2722" s="4" t="s">
        <v>9541</v>
      </c>
      <c r="J2722" s="2" t="s">
        <v>9542</v>
      </c>
      <c r="K2722" s="5">
        <v>1.0</v>
      </c>
      <c r="L2722" s="2" t="s">
        <v>9430</v>
      </c>
      <c r="M2722" s="6" t="b">
        <v>1</v>
      </c>
      <c r="N2722" s="2" t="s">
        <v>9431</v>
      </c>
      <c r="O2722" s="2" t="s">
        <v>9432</v>
      </c>
      <c r="P2722" s="2" t="s">
        <v>49</v>
      </c>
      <c r="Q2722" s="2" t="s">
        <v>9433</v>
      </c>
      <c r="R2722" s="2" t="s">
        <v>35</v>
      </c>
      <c r="S2722" s="5">
        <v>1.043176331E9</v>
      </c>
      <c r="T2722" s="2" t="s">
        <v>112</v>
      </c>
      <c r="U2722" s="2" t="s">
        <v>253</v>
      </c>
      <c r="V2722" s="2" t="s">
        <v>9427</v>
      </c>
      <c r="W2722" s="2" t="s">
        <v>9434</v>
      </c>
      <c r="X2722" s="2" t="s">
        <v>9435</v>
      </c>
      <c r="Y2722" s="2" t="s">
        <v>9436</v>
      </c>
    </row>
    <row r="2723">
      <c r="A2723" s="1" t="b">
        <v>0</v>
      </c>
      <c r="B2723" s="1"/>
      <c r="C2723" s="1" t="s">
        <v>243</v>
      </c>
      <c r="D2723" s="1"/>
      <c r="E2723" s="1" t="s">
        <v>9427</v>
      </c>
      <c r="F2723" s="1"/>
      <c r="G2723" s="2" t="s">
        <v>27</v>
      </c>
      <c r="H2723" s="5">
        <v>1.0</v>
      </c>
      <c r="I2723" s="4" t="s">
        <v>9543</v>
      </c>
      <c r="J2723" s="2" t="s">
        <v>9544</v>
      </c>
      <c r="K2723" s="5">
        <v>1.0</v>
      </c>
      <c r="L2723" s="2" t="s">
        <v>9430</v>
      </c>
      <c r="M2723" s="6" t="b">
        <v>1</v>
      </c>
      <c r="N2723" s="2" t="s">
        <v>9431</v>
      </c>
      <c r="O2723" s="2" t="s">
        <v>9432</v>
      </c>
      <c r="P2723" s="2" t="s">
        <v>49</v>
      </c>
      <c r="Q2723" s="2" t="s">
        <v>9433</v>
      </c>
      <c r="R2723" s="2" t="s">
        <v>35</v>
      </c>
      <c r="S2723" s="5">
        <v>1.043176332E9</v>
      </c>
      <c r="T2723" s="2" t="s">
        <v>112</v>
      </c>
      <c r="U2723" s="2" t="s">
        <v>253</v>
      </c>
      <c r="V2723" s="2" t="s">
        <v>9427</v>
      </c>
      <c r="W2723" s="2" t="s">
        <v>9434</v>
      </c>
      <c r="X2723" s="2" t="s">
        <v>9435</v>
      </c>
      <c r="Y2723" s="2" t="s">
        <v>9436</v>
      </c>
    </row>
    <row r="2724">
      <c r="A2724" s="1" t="b">
        <v>0</v>
      </c>
      <c r="B2724" s="1"/>
      <c r="C2724" s="1" t="s">
        <v>243</v>
      </c>
      <c r="D2724" s="1"/>
      <c r="E2724" s="1" t="s">
        <v>9427</v>
      </c>
      <c r="F2724" s="1"/>
      <c r="G2724" s="2" t="s">
        <v>27</v>
      </c>
      <c r="H2724" s="5">
        <v>1.0</v>
      </c>
      <c r="I2724" s="4" t="s">
        <v>9545</v>
      </c>
      <c r="J2724" s="2" t="s">
        <v>9546</v>
      </c>
      <c r="K2724" s="5">
        <v>1.0</v>
      </c>
      <c r="L2724" s="2" t="s">
        <v>9430</v>
      </c>
      <c r="M2724" s="6" t="b">
        <v>1</v>
      </c>
      <c r="N2724" s="2" t="s">
        <v>9431</v>
      </c>
      <c r="O2724" s="2" t="s">
        <v>9432</v>
      </c>
      <c r="P2724" s="2" t="s">
        <v>49</v>
      </c>
      <c r="Q2724" s="2" t="s">
        <v>9433</v>
      </c>
      <c r="R2724" s="2" t="s">
        <v>35</v>
      </c>
      <c r="S2724" s="5">
        <v>1.043176333E9</v>
      </c>
      <c r="T2724" s="2" t="s">
        <v>112</v>
      </c>
      <c r="U2724" s="2" t="s">
        <v>253</v>
      </c>
      <c r="V2724" s="2" t="s">
        <v>9427</v>
      </c>
      <c r="W2724" s="2" t="s">
        <v>9434</v>
      </c>
      <c r="X2724" s="2" t="s">
        <v>9435</v>
      </c>
      <c r="Y2724" s="2" t="s">
        <v>9436</v>
      </c>
    </row>
    <row r="2725">
      <c r="A2725" s="1" t="b">
        <v>0</v>
      </c>
      <c r="B2725" s="1"/>
      <c r="C2725" s="1" t="s">
        <v>243</v>
      </c>
      <c r="D2725" s="1"/>
      <c r="E2725" s="1" t="s">
        <v>9427</v>
      </c>
      <c r="F2725" s="1"/>
      <c r="G2725" s="2" t="s">
        <v>27</v>
      </c>
      <c r="H2725" s="5">
        <v>1.0</v>
      </c>
      <c r="I2725" s="4" t="s">
        <v>9547</v>
      </c>
      <c r="J2725" s="2" t="s">
        <v>9548</v>
      </c>
      <c r="K2725" s="5">
        <v>1.0</v>
      </c>
      <c r="L2725" s="2" t="s">
        <v>9430</v>
      </c>
      <c r="M2725" s="6" t="b">
        <v>1</v>
      </c>
      <c r="N2725" s="2" t="s">
        <v>9431</v>
      </c>
      <c r="O2725" s="2" t="s">
        <v>9432</v>
      </c>
      <c r="P2725" s="2" t="s">
        <v>49</v>
      </c>
      <c r="Q2725" s="2" t="s">
        <v>9433</v>
      </c>
      <c r="R2725" s="2" t="s">
        <v>35</v>
      </c>
      <c r="S2725" s="5">
        <v>1.043176334E9</v>
      </c>
      <c r="T2725" s="2" t="s">
        <v>112</v>
      </c>
      <c r="U2725" s="2" t="s">
        <v>253</v>
      </c>
      <c r="V2725" s="2" t="s">
        <v>9427</v>
      </c>
      <c r="W2725" s="2" t="s">
        <v>9434</v>
      </c>
      <c r="X2725" s="2" t="s">
        <v>9435</v>
      </c>
      <c r="Y2725" s="2" t="s">
        <v>9436</v>
      </c>
    </row>
    <row r="2726">
      <c r="A2726" s="1" t="b">
        <v>0</v>
      </c>
      <c r="B2726" s="1"/>
      <c r="C2726" s="1" t="s">
        <v>243</v>
      </c>
      <c r="D2726" s="1"/>
      <c r="E2726" s="1" t="s">
        <v>9427</v>
      </c>
      <c r="F2726" s="1"/>
      <c r="G2726" s="2" t="s">
        <v>27</v>
      </c>
      <c r="H2726" s="5">
        <v>1.0</v>
      </c>
      <c r="I2726" s="4" t="s">
        <v>9549</v>
      </c>
      <c r="J2726" s="2" t="s">
        <v>9550</v>
      </c>
      <c r="K2726" s="5">
        <v>1.0</v>
      </c>
      <c r="L2726" s="2" t="s">
        <v>9430</v>
      </c>
      <c r="M2726" s="6" t="b">
        <v>1</v>
      </c>
      <c r="N2726" s="2" t="s">
        <v>9431</v>
      </c>
      <c r="O2726" s="2" t="s">
        <v>9432</v>
      </c>
      <c r="P2726" s="2" t="s">
        <v>49</v>
      </c>
      <c r="Q2726" s="2" t="s">
        <v>9433</v>
      </c>
      <c r="R2726" s="2" t="s">
        <v>35</v>
      </c>
      <c r="S2726" s="5">
        <v>1.043176335E9</v>
      </c>
      <c r="T2726" s="2" t="s">
        <v>112</v>
      </c>
      <c r="U2726" s="2" t="s">
        <v>253</v>
      </c>
      <c r="V2726" s="2" t="s">
        <v>9427</v>
      </c>
      <c r="W2726" s="2" t="s">
        <v>9434</v>
      </c>
      <c r="X2726" s="2" t="s">
        <v>9435</v>
      </c>
      <c r="Y2726" s="2" t="s">
        <v>9436</v>
      </c>
    </row>
    <row r="2727">
      <c r="A2727" s="1" t="b">
        <v>0</v>
      </c>
      <c r="B2727" s="1"/>
      <c r="C2727" s="1" t="s">
        <v>243</v>
      </c>
      <c r="D2727" s="1"/>
      <c r="E2727" s="1" t="s">
        <v>9427</v>
      </c>
      <c r="F2727" s="1"/>
      <c r="G2727" s="2" t="s">
        <v>27</v>
      </c>
      <c r="H2727" s="5">
        <v>1.0</v>
      </c>
      <c r="I2727" s="4" t="s">
        <v>9551</v>
      </c>
      <c r="J2727" s="2" t="s">
        <v>9552</v>
      </c>
      <c r="K2727" s="5">
        <v>1.0</v>
      </c>
      <c r="L2727" s="2" t="s">
        <v>9430</v>
      </c>
      <c r="M2727" s="6" t="b">
        <v>1</v>
      </c>
      <c r="N2727" s="2" t="s">
        <v>9431</v>
      </c>
      <c r="O2727" s="2" t="s">
        <v>9432</v>
      </c>
      <c r="P2727" s="2" t="s">
        <v>49</v>
      </c>
      <c r="Q2727" s="2" t="s">
        <v>9433</v>
      </c>
      <c r="R2727" s="2" t="s">
        <v>35</v>
      </c>
      <c r="S2727" s="5">
        <v>1.043176336E9</v>
      </c>
      <c r="T2727" s="2" t="s">
        <v>112</v>
      </c>
      <c r="U2727" s="2" t="s">
        <v>253</v>
      </c>
      <c r="V2727" s="2" t="s">
        <v>9427</v>
      </c>
      <c r="W2727" s="2" t="s">
        <v>9434</v>
      </c>
      <c r="X2727" s="2" t="s">
        <v>9435</v>
      </c>
      <c r="Y2727" s="2" t="s">
        <v>9436</v>
      </c>
    </row>
    <row r="2728">
      <c r="A2728" s="1" t="b">
        <v>0</v>
      </c>
      <c r="B2728" s="1"/>
      <c r="C2728" s="1" t="s">
        <v>243</v>
      </c>
      <c r="D2728" s="1"/>
      <c r="E2728" s="1" t="s">
        <v>9427</v>
      </c>
      <c r="F2728" s="1"/>
      <c r="G2728" s="2" t="s">
        <v>27</v>
      </c>
      <c r="H2728" s="5">
        <v>1.0</v>
      </c>
      <c r="I2728" s="4" t="s">
        <v>9553</v>
      </c>
      <c r="J2728" s="2" t="s">
        <v>9554</v>
      </c>
      <c r="K2728" s="5">
        <v>1.0</v>
      </c>
      <c r="L2728" s="2" t="s">
        <v>9430</v>
      </c>
      <c r="M2728" s="6" t="b">
        <v>1</v>
      </c>
      <c r="N2728" s="2" t="s">
        <v>9431</v>
      </c>
      <c r="O2728" s="2" t="s">
        <v>9432</v>
      </c>
      <c r="P2728" s="2" t="s">
        <v>49</v>
      </c>
      <c r="Q2728" s="2" t="s">
        <v>9433</v>
      </c>
      <c r="R2728" s="2" t="s">
        <v>35</v>
      </c>
      <c r="S2728" s="5">
        <v>1.043176337E9</v>
      </c>
      <c r="T2728" s="2" t="s">
        <v>112</v>
      </c>
      <c r="U2728" s="2" t="s">
        <v>253</v>
      </c>
      <c r="V2728" s="2" t="s">
        <v>9427</v>
      </c>
      <c r="W2728" s="2" t="s">
        <v>9434</v>
      </c>
      <c r="X2728" s="2" t="s">
        <v>9435</v>
      </c>
      <c r="Y2728" s="2" t="s">
        <v>9436</v>
      </c>
    </row>
    <row r="2729">
      <c r="A2729" s="1" t="b">
        <v>0</v>
      </c>
      <c r="B2729" s="1"/>
      <c r="C2729" s="1" t="s">
        <v>243</v>
      </c>
      <c r="D2729" s="1"/>
      <c r="E2729" s="1" t="s">
        <v>9427</v>
      </c>
      <c r="F2729" s="1"/>
      <c r="G2729" s="2" t="s">
        <v>27</v>
      </c>
      <c r="H2729" s="5">
        <v>1.0</v>
      </c>
      <c r="I2729" s="4" t="s">
        <v>9555</v>
      </c>
      <c r="J2729" s="2" t="s">
        <v>9556</v>
      </c>
      <c r="K2729" s="5">
        <v>1.0</v>
      </c>
      <c r="L2729" s="2" t="s">
        <v>9430</v>
      </c>
      <c r="M2729" s="6" t="b">
        <v>1</v>
      </c>
      <c r="N2729" s="2" t="s">
        <v>9431</v>
      </c>
      <c r="O2729" s="2" t="s">
        <v>9432</v>
      </c>
      <c r="P2729" s="2" t="s">
        <v>49</v>
      </c>
      <c r="Q2729" s="2" t="s">
        <v>9433</v>
      </c>
      <c r="R2729" s="2" t="s">
        <v>35</v>
      </c>
      <c r="S2729" s="5">
        <v>1.043176338E9</v>
      </c>
      <c r="T2729" s="2" t="s">
        <v>112</v>
      </c>
      <c r="U2729" s="2" t="s">
        <v>253</v>
      </c>
      <c r="V2729" s="2" t="s">
        <v>9427</v>
      </c>
      <c r="W2729" s="2" t="s">
        <v>9434</v>
      </c>
      <c r="X2729" s="2" t="s">
        <v>9435</v>
      </c>
      <c r="Y2729" s="2" t="s">
        <v>9436</v>
      </c>
    </row>
    <row r="2730">
      <c r="A2730" s="1" t="b">
        <v>0</v>
      </c>
      <c r="B2730" s="1"/>
      <c r="C2730" s="1" t="s">
        <v>243</v>
      </c>
      <c r="D2730" s="1"/>
      <c r="E2730" s="1" t="s">
        <v>9427</v>
      </c>
      <c r="F2730" s="1"/>
      <c r="G2730" s="2" t="s">
        <v>27</v>
      </c>
      <c r="H2730" s="5">
        <v>1.0</v>
      </c>
      <c r="I2730" s="4" t="s">
        <v>9557</v>
      </c>
      <c r="J2730" s="2" t="s">
        <v>9558</v>
      </c>
      <c r="K2730" s="5">
        <v>1.0</v>
      </c>
      <c r="L2730" s="2" t="s">
        <v>9430</v>
      </c>
      <c r="M2730" s="6" t="b">
        <v>1</v>
      </c>
      <c r="N2730" s="2" t="s">
        <v>9431</v>
      </c>
      <c r="O2730" s="2" t="s">
        <v>9432</v>
      </c>
      <c r="P2730" s="2" t="s">
        <v>49</v>
      </c>
      <c r="Q2730" s="2" t="s">
        <v>9433</v>
      </c>
      <c r="R2730" s="2" t="s">
        <v>35</v>
      </c>
      <c r="S2730" s="5">
        <v>1.043176339E9</v>
      </c>
      <c r="T2730" s="2" t="s">
        <v>112</v>
      </c>
      <c r="U2730" s="2" t="s">
        <v>253</v>
      </c>
      <c r="V2730" s="2" t="s">
        <v>9427</v>
      </c>
      <c r="W2730" s="2" t="s">
        <v>9434</v>
      </c>
      <c r="X2730" s="2" t="s">
        <v>9435</v>
      </c>
      <c r="Y2730" s="2" t="s">
        <v>9436</v>
      </c>
    </row>
    <row r="2731">
      <c r="A2731" s="1" t="b">
        <v>0</v>
      </c>
      <c r="B2731" s="1"/>
      <c r="C2731" s="1" t="s">
        <v>243</v>
      </c>
      <c r="D2731" s="1"/>
      <c r="E2731" s="1" t="s">
        <v>9427</v>
      </c>
      <c r="F2731" s="1"/>
      <c r="G2731" s="2" t="s">
        <v>27</v>
      </c>
      <c r="H2731" s="5">
        <v>1.0</v>
      </c>
      <c r="I2731" s="4" t="s">
        <v>9559</v>
      </c>
      <c r="J2731" s="2" t="s">
        <v>9560</v>
      </c>
      <c r="K2731" s="5">
        <v>1.0</v>
      </c>
      <c r="L2731" s="2" t="s">
        <v>9430</v>
      </c>
      <c r="M2731" s="6" t="b">
        <v>1</v>
      </c>
      <c r="N2731" s="2" t="s">
        <v>9431</v>
      </c>
      <c r="O2731" s="2" t="s">
        <v>9432</v>
      </c>
      <c r="P2731" s="2" t="s">
        <v>49</v>
      </c>
      <c r="Q2731" s="2" t="s">
        <v>9433</v>
      </c>
      <c r="R2731" s="2" t="s">
        <v>35</v>
      </c>
      <c r="S2731" s="5">
        <v>1.04317634E9</v>
      </c>
      <c r="T2731" s="2" t="s">
        <v>112</v>
      </c>
      <c r="U2731" s="2" t="s">
        <v>253</v>
      </c>
      <c r="V2731" s="2" t="s">
        <v>9427</v>
      </c>
      <c r="W2731" s="2" t="s">
        <v>9434</v>
      </c>
      <c r="X2731" s="2" t="s">
        <v>9435</v>
      </c>
      <c r="Y2731" s="2" t="s">
        <v>9436</v>
      </c>
    </row>
    <row r="2732">
      <c r="A2732" s="1" t="b">
        <v>0</v>
      </c>
      <c r="B2732" s="1"/>
      <c r="C2732" s="1" t="s">
        <v>243</v>
      </c>
      <c r="D2732" s="1"/>
      <c r="E2732" s="1" t="s">
        <v>9427</v>
      </c>
      <c r="F2732" s="1"/>
      <c r="G2732" s="2" t="s">
        <v>27</v>
      </c>
      <c r="H2732" s="5">
        <v>1.0</v>
      </c>
      <c r="I2732" s="4" t="s">
        <v>9561</v>
      </c>
      <c r="J2732" s="2" t="s">
        <v>9562</v>
      </c>
      <c r="K2732" s="5">
        <v>1.0</v>
      </c>
      <c r="L2732" s="2" t="s">
        <v>9430</v>
      </c>
      <c r="M2732" s="6" t="b">
        <v>1</v>
      </c>
      <c r="N2732" s="2" t="s">
        <v>9431</v>
      </c>
      <c r="O2732" s="2" t="s">
        <v>9432</v>
      </c>
      <c r="P2732" s="2" t="s">
        <v>49</v>
      </c>
      <c r="Q2732" s="2" t="s">
        <v>9433</v>
      </c>
      <c r="R2732" s="2" t="s">
        <v>35</v>
      </c>
      <c r="S2732" s="5">
        <v>1.043176341E9</v>
      </c>
      <c r="T2732" s="2" t="s">
        <v>112</v>
      </c>
      <c r="U2732" s="2" t="s">
        <v>253</v>
      </c>
      <c r="V2732" s="2" t="s">
        <v>9427</v>
      </c>
      <c r="W2732" s="2" t="s">
        <v>9434</v>
      </c>
      <c r="X2732" s="2" t="s">
        <v>9435</v>
      </c>
      <c r="Y2732" s="2" t="s">
        <v>9436</v>
      </c>
    </row>
    <row r="2733">
      <c r="A2733" s="1" t="b">
        <v>0</v>
      </c>
      <c r="B2733" s="1"/>
      <c r="C2733" s="1" t="s">
        <v>243</v>
      </c>
      <c r="D2733" s="1"/>
      <c r="E2733" s="1" t="s">
        <v>9427</v>
      </c>
      <c r="F2733" s="1"/>
      <c r="G2733" s="2" t="s">
        <v>27</v>
      </c>
      <c r="H2733" s="5">
        <v>1.0</v>
      </c>
      <c r="I2733" s="4" t="s">
        <v>9563</v>
      </c>
      <c r="J2733" s="2" t="s">
        <v>9564</v>
      </c>
      <c r="K2733" s="5">
        <v>1.0</v>
      </c>
      <c r="L2733" s="2" t="s">
        <v>9430</v>
      </c>
      <c r="M2733" s="6" t="b">
        <v>1</v>
      </c>
      <c r="N2733" s="2" t="s">
        <v>9431</v>
      </c>
      <c r="O2733" s="2" t="s">
        <v>9432</v>
      </c>
      <c r="P2733" s="2" t="s">
        <v>49</v>
      </c>
      <c r="Q2733" s="2" t="s">
        <v>9433</v>
      </c>
      <c r="R2733" s="2" t="s">
        <v>35</v>
      </c>
      <c r="S2733" s="5">
        <v>1.043176342E9</v>
      </c>
      <c r="T2733" s="2" t="s">
        <v>112</v>
      </c>
      <c r="U2733" s="2" t="s">
        <v>253</v>
      </c>
      <c r="V2733" s="2" t="s">
        <v>9427</v>
      </c>
      <c r="W2733" s="2" t="s">
        <v>9434</v>
      </c>
      <c r="X2733" s="2" t="s">
        <v>9435</v>
      </c>
      <c r="Y2733" s="2" t="s">
        <v>9436</v>
      </c>
    </row>
    <row r="2734">
      <c r="A2734" s="1" t="b">
        <v>0</v>
      </c>
      <c r="B2734" s="1"/>
      <c r="C2734" s="1" t="s">
        <v>243</v>
      </c>
      <c r="D2734" s="1"/>
      <c r="E2734" s="1" t="s">
        <v>9427</v>
      </c>
      <c r="F2734" s="1"/>
      <c r="G2734" s="2" t="s">
        <v>27</v>
      </c>
      <c r="H2734" s="5">
        <v>1.0</v>
      </c>
      <c r="I2734" s="4" t="s">
        <v>9565</v>
      </c>
      <c r="J2734" s="2" t="s">
        <v>9566</v>
      </c>
      <c r="K2734" s="5">
        <v>1.0</v>
      </c>
      <c r="L2734" s="2" t="s">
        <v>9430</v>
      </c>
      <c r="M2734" s="6" t="b">
        <v>1</v>
      </c>
      <c r="N2734" s="2" t="s">
        <v>9431</v>
      </c>
      <c r="O2734" s="2" t="s">
        <v>9432</v>
      </c>
      <c r="P2734" s="2" t="s">
        <v>49</v>
      </c>
      <c r="Q2734" s="2" t="s">
        <v>9433</v>
      </c>
      <c r="R2734" s="2" t="s">
        <v>35</v>
      </c>
      <c r="S2734" s="5">
        <v>1.043176343E9</v>
      </c>
      <c r="T2734" s="2" t="s">
        <v>112</v>
      </c>
      <c r="U2734" s="2" t="s">
        <v>253</v>
      </c>
      <c r="V2734" s="2" t="s">
        <v>9427</v>
      </c>
      <c r="W2734" s="2" t="s">
        <v>9434</v>
      </c>
      <c r="X2734" s="2" t="s">
        <v>9435</v>
      </c>
      <c r="Y2734" s="2" t="s">
        <v>9436</v>
      </c>
    </row>
    <row r="2735">
      <c r="A2735" s="1" t="b">
        <v>0</v>
      </c>
      <c r="B2735" s="1"/>
      <c r="C2735" s="1" t="s">
        <v>243</v>
      </c>
      <c r="D2735" s="1"/>
      <c r="E2735" s="1" t="s">
        <v>9427</v>
      </c>
      <c r="F2735" s="1"/>
      <c r="G2735" s="2" t="s">
        <v>27</v>
      </c>
      <c r="H2735" s="5">
        <v>1.0</v>
      </c>
      <c r="I2735" s="4" t="s">
        <v>9567</v>
      </c>
      <c r="J2735" s="2" t="s">
        <v>9568</v>
      </c>
      <c r="K2735" s="5">
        <v>1.0</v>
      </c>
      <c r="L2735" s="2" t="s">
        <v>9430</v>
      </c>
      <c r="M2735" s="6" t="b">
        <v>1</v>
      </c>
      <c r="N2735" s="2" t="s">
        <v>9431</v>
      </c>
      <c r="O2735" s="2" t="s">
        <v>9432</v>
      </c>
      <c r="P2735" s="2" t="s">
        <v>49</v>
      </c>
      <c r="Q2735" s="2" t="s">
        <v>9433</v>
      </c>
      <c r="R2735" s="2" t="s">
        <v>35</v>
      </c>
      <c r="S2735" s="5">
        <v>1.043176344E9</v>
      </c>
      <c r="T2735" s="2" t="s">
        <v>112</v>
      </c>
      <c r="U2735" s="2" t="s">
        <v>253</v>
      </c>
      <c r="V2735" s="2" t="s">
        <v>9427</v>
      </c>
      <c r="W2735" s="2" t="s">
        <v>9434</v>
      </c>
      <c r="X2735" s="2" t="s">
        <v>9435</v>
      </c>
      <c r="Y2735" s="2" t="s">
        <v>9436</v>
      </c>
    </row>
    <row r="2736">
      <c r="A2736" s="1" t="b">
        <v>0</v>
      </c>
      <c r="B2736" s="1"/>
      <c r="C2736" s="1" t="s">
        <v>243</v>
      </c>
      <c r="D2736" s="1"/>
      <c r="E2736" s="1" t="s">
        <v>9427</v>
      </c>
      <c r="F2736" s="1"/>
      <c r="G2736" s="2" t="s">
        <v>27</v>
      </c>
      <c r="H2736" s="5">
        <v>1.0</v>
      </c>
      <c r="I2736" s="4" t="s">
        <v>9569</v>
      </c>
      <c r="J2736" s="2" t="s">
        <v>9570</v>
      </c>
      <c r="K2736" s="5">
        <v>1.0</v>
      </c>
      <c r="L2736" s="2" t="s">
        <v>9430</v>
      </c>
      <c r="M2736" s="6" t="b">
        <v>1</v>
      </c>
      <c r="N2736" s="2" t="s">
        <v>9431</v>
      </c>
      <c r="O2736" s="2" t="s">
        <v>9432</v>
      </c>
      <c r="P2736" s="2" t="s">
        <v>49</v>
      </c>
      <c r="Q2736" s="2" t="s">
        <v>9433</v>
      </c>
      <c r="R2736" s="2" t="s">
        <v>35</v>
      </c>
      <c r="S2736" s="5">
        <v>1.043176345E9</v>
      </c>
      <c r="T2736" s="2" t="s">
        <v>112</v>
      </c>
      <c r="U2736" s="2" t="s">
        <v>253</v>
      </c>
      <c r="V2736" s="2" t="s">
        <v>9427</v>
      </c>
      <c r="W2736" s="2" t="s">
        <v>9434</v>
      </c>
      <c r="X2736" s="2" t="s">
        <v>9435</v>
      </c>
      <c r="Y2736" s="2" t="s">
        <v>9436</v>
      </c>
    </row>
    <row r="2737">
      <c r="A2737" s="1" t="b">
        <v>0</v>
      </c>
      <c r="B2737" s="1"/>
      <c r="C2737" s="1" t="s">
        <v>243</v>
      </c>
      <c r="D2737" s="1"/>
      <c r="E2737" s="1" t="s">
        <v>9427</v>
      </c>
      <c r="F2737" s="1"/>
      <c r="G2737" s="2" t="s">
        <v>27</v>
      </c>
      <c r="H2737" s="5">
        <v>1.0</v>
      </c>
      <c r="I2737" s="4" t="s">
        <v>9571</v>
      </c>
      <c r="J2737" s="2" t="s">
        <v>9572</v>
      </c>
      <c r="K2737" s="5">
        <v>1.0</v>
      </c>
      <c r="L2737" s="2" t="s">
        <v>9430</v>
      </c>
      <c r="M2737" s="6" t="b">
        <v>1</v>
      </c>
      <c r="N2737" s="2" t="s">
        <v>9431</v>
      </c>
      <c r="O2737" s="2" t="s">
        <v>9432</v>
      </c>
      <c r="P2737" s="2" t="s">
        <v>49</v>
      </c>
      <c r="Q2737" s="2" t="s">
        <v>9433</v>
      </c>
      <c r="R2737" s="2" t="s">
        <v>35</v>
      </c>
      <c r="S2737" s="5">
        <v>1.043176346E9</v>
      </c>
      <c r="T2737" s="2" t="s">
        <v>112</v>
      </c>
      <c r="U2737" s="2" t="s">
        <v>253</v>
      </c>
      <c r="V2737" s="2" t="s">
        <v>9427</v>
      </c>
      <c r="W2737" s="2" t="s">
        <v>9434</v>
      </c>
      <c r="X2737" s="2" t="s">
        <v>9435</v>
      </c>
      <c r="Y2737" s="2" t="s">
        <v>9436</v>
      </c>
    </row>
    <row r="2738">
      <c r="A2738" s="1" t="b">
        <v>0</v>
      </c>
      <c r="B2738" s="1"/>
      <c r="C2738" s="1" t="s">
        <v>243</v>
      </c>
      <c r="D2738" s="1"/>
      <c r="E2738" s="1" t="s">
        <v>9427</v>
      </c>
      <c r="F2738" s="1"/>
      <c r="G2738" s="2" t="s">
        <v>27</v>
      </c>
      <c r="H2738" s="5">
        <v>1.0</v>
      </c>
      <c r="I2738" s="4" t="s">
        <v>9573</v>
      </c>
      <c r="J2738" s="2" t="s">
        <v>9574</v>
      </c>
      <c r="K2738" s="5">
        <v>1.0</v>
      </c>
      <c r="L2738" s="2" t="s">
        <v>9430</v>
      </c>
      <c r="M2738" s="6" t="b">
        <v>1</v>
      </c>
      <c r="N2738" s="2" t="s">
        <v>9431</v>
      </c>
      <c r="O2738" s="2" t="s">
        <v>9432</v>
      </c>
      <c r="P2738" s="2" t="s">
        <v>49</v>
      </c>
      <c r="Q2738" s="2" t="s">
        <v>9433</v>
      </c>
      <c r="R2738" s="2" t="s">
        <v>35</v>
      </c>
      <c r="S2738" s="5">
        <v>1.043176347E9</v>
      </c>
      <c r="T2738" s="2" t="s">
        <v>112</v>
      </c>
      <c r="U2738" s="2" t="s">
        <v>253</v>
      </c>
      <c r="V2738" s="2" t="s">
        <v>9427</v>
      </c>
      <c r="W2738" s="2" t="s">
        <v>9434</v>
      </c>
      <c r="X2738" s="2" t="s">
        <v>9435</v>
      </c>
      <c r="Y2738" s="2" t="s">
        <v>9436</v>
      </c>
    </row>
    <row r="2739">
      <c r="A2739" s="1" t="b">
        <v>0</v>
      </c>
      <c r="B2739" s="1"/>
      <c r="C2739" s="1" t="s">
        <v>243</v>
      </c>
      <c r="D2739" s="1"/>
      <c r="E2739" s="1" t="s">
        <v>9427</v>
      </c>
      <c r="F2739" s="1"/>
      <c r="G2739" s="2" t="s">
        <v>27</v>
      </c>
      <c r="H2739" s="5">
        <v>1.0</v>
      </c>
      <c r="I2739" s="4" t="s">
        <v>9575</v>
      </c>
      <c r="J2739" s="2" t="s">
        <v>9576</v>
      </c>
      <c r="K2739" s="5">
        <v>1.0</v>
      </c>
      <c r="L2739" s="2" t="s">
        <v>9430</v>
      </c>
      <c r="M2739" s="6" t="b">
        <v>1</v>
      </c>
      <c r="N2739" s="2" t="s">
        <v>9431</v>
      </c>
      <c r="O2739" s="2" t="s">
        <v>9432</v>
      </c>
      <c r="P2739" s="2" t="s">
        <v>49</v>
      </c>
      <c r="Q2739" s="2" t="s">
        <v>9433</v>
      </c>
      <c r="R2739" s="2" t="s">
        <v>35</v>
      </c>
      <c r="S2739" s="5">
        <v>1.043176348E9</v>
      </c>
      <c r="T2739" s="2" t="s">
        <v>112</v>
      </c>
      <c r="U2739" s="2" t="s">
        <v>253</v>
      </c>
      <c r="V2739" s="2" t="s">
        <v>9427</v>
      </c>
      <c r="W2739" s="2" t="s">
        <v>9434</v>
      </c>
      <c r="X2739" s="2" t="s">
        <v>9435</v>
      </c>
      <c r="Y2739" s="2" t="s">
        <v>9436</v>
      </c>
    </row>
    <row r="2740">
      <c r="A2740" s="1" t="b">
        <v>0</v>
      </c>
      <c r="B2740" s="1"/>
      <c r="C2740" s="1" t="s">
        <v>243</v>
      </c>
      <c r="D2740" s="1"/>
      <c r="E2740" s="1" t="s">
        <v>9427</v>
      </c>
      <c r="F2740" s="1"/>
      <c r="G2740" s="2" t="s">
        <v>27</v>
      </c>
      <c r="H2740" s="5">
        <v>1.0</v>
      </c>
      <c r="I2740" s="4" t="s">
        <v>9577</v>
      </c>
      <c r="J2740" s="2" t="s">
        <v>9578</v>
      </c>
      <c r="K2740" s="5">
        <v>1.0</v>
      </c>
      <c r="L2740" s="2" t="s">
        <v>9430</v>
      </c>
      <c r="M2740" s="6" t="b">
        <v>1</v>
      </c>
      <c r="N2740" s="2" t="s">
        <v>9431</v>
      </c>
      <c r="O2740" s="2" t="s">
        <v>9432</v>
      </c>
      <c r="P2740" s="2" t="s">
        <v>49</v>
      </c>
      <c r="Q2740" s="2" t="s">
        <v>9433</v>
      </c>
      <c r="R2740" s="2" t="s">
        <v>35</v>
      </c>
      <c r="S2740" s="5">
        <v>1.043176349E9</v>
      </c>
      <c r="T2740" s="2" t="s">
        <v>112</v>
      </c>
      <c r="U2740" s="2" t="s">
        <v>253</v>
      </c>
      <c r="V2740" s="2" t="s">
        <v>9427</v>
      </c>
      <c r="W2740" s="2" t="s">
        <v>9434</v>
      </c>
      <c r="X2740" s="2" t="s">
        <v>9435</v>
      </c>
      <c r="Y2740" s="2" t="s">
        <v>9436</v>
      </c>
    </row>
    <row r="2741">
      <c r="A2741" s="1" t="b">
        <v>0</v>
      </c>
      <c r="B2741" s="1"/>
      <c r="C2741" s="1" t="s">
        <v>243</v>
      </c>
      <c r="D2741" s="1"/>
      <c r="E2741" s="1" t="s">
        <v>9427</v>
      </c>
      <c r="F2741" s="1"/>
      <c r="G2741" s="2" t="s">
        <v>27</v>
      </c>
      <c r="H2741" s="5">
        <v>1.0</v>
      </c>
      <c r="I2741" s="4" t="s">
        <v>9579</v>
      </c>
      <c r="J2741" s="2" t="s">
        <v>9580</v>
      </c>
      <c r="K2741" s="5">
        <v>1.0</v>
      </c>
      <c r="L2741" s="2" t="s">
        <v>9430</v>
      </c>
      <c r="M2741" s="6" t="b">
        <v>1</v>
      </c>
      <c r="N2741" s="2" t="s">
        <v>9431</v>
      </c>
      <c r="O2741" s="2" t="s">
        <v>9432</v>
      </c>
      <c r="P2741" s="2" t="s">
        <v>49</v>
      </c>
      <c r="Q2741" s="2" t="s">
        <v>9433</v>
      </c>
      <c r="R2741" s="2" t="s">
        <v>35</v>
      </c>
      <c r="S2741" s="5">
        <v>1.04317635E9</v>
      </c>
      <c r="T2741" s="2" t="s">
        <v>112</v>
      </c>
      <c r="U2741" s="2" t="s">
        <v>253</v>
      </c>
      <c r="V2741" s="2" t="s">
        <v>9427</v>
      </c>
      <c r="W2741" s="2" t="s">
        <v>9434</v>
      </c>
      <c r="X2741" s="2" t="s">
        <v>9435</v>
      </c>
      <c r="Y2741" s="2" t="s">
        <v>9436</v>
      </c>
    </row>
    <row r="2742">
      <c r="A2742" s="1" t="b">
        <v>0</v>
      </c>
      <c r="B2742" s="1"/>
      <c r="C2742" s="1" t="s">
        <v>243</v>
      </c>
      <c r="D2742" s="1"/>
      <c r="E2742" s="1" t="s">
        <v>9427</v>
      </c>
      <c r="F2742" s="1"/>
      <c r="G2742" s="2" t="s">
        <v>27</v>
      </c>
      <c r="H2742" s="5">
        <v>1.0</v>
      </c>
      <c r="I2742" s="4" t="s">
        <v>9581</v>
      </c>
      <c r="J2742" s="2" t="s">
        <v>9582</v>
      </c>
      <c r="K2742" s="5">
        <v>1.0</v>
      </c>
      <c r="L2742" s="2" t="s">
        <v>9430</v>
      </c>
      <c r="M2742" s="6" t="b">
        <v>1</v>
      </c>
      <c r="N2742" s="2" t="s">
        <v>9431</v>
      </c>
      <c r="O2742" s="2" t="s">
        <v>9432</v>
      </c>
      <c r="P2742" s="2" t="s">
        <v>49</v>
      </c>
      <c r="Q2742" s="2" t="s">
        <v>9433</v>
      </c>
      <c r="R2742" s="2" t="s">
        <v>35</v>
      </c>
      <c r="S2742" s="5">
        <v>1.043176351E9</v>
      </c>
      <c r="T2742" s="2" t="s">
        <v>112</v>
      </c>
      <c r="U2742" s="2" t="s">
        <v>253</v>
      </c>
      <c r="V2742" s="2" t="s">
        <v>9427</v>
      </c>
      <c r="W2742" s="2" t="s">
        <v>9434</v>
      </c>
      <c r="X2742" s="2" t="s">
        <v>9435</v>
      </c>
      <c r="Y2742" s="2" t="s">
        <v>9436</v>
      </c>
    </row>
    <row r="2743">
      <c r="A2743" s="1" t="b">
        <v>0</v>
      </c>
      <c r="B2743" s="1"/>
      <c r="C2743" s="1" t="s">
        <v>243</v>
      </c>
      <c r="D2743" s="1"/>
      <c r="E2743" s="1" t="s">
        <v>9427</v>
      </c>
      <c r="F2743" s="1"/>
      <c r="G2743" s="2" t="s">
        <v>27</v>
      </c>
      <c r="H2743" s="5">
        <v>1.0</v>
      </c>
      <c r="I2743" s="4" t="s">
        <v>9583</v>
      </c>
      <c r="J2743" s="2" t="s">
        <v>9584</v>
      </c>
      <c r="K2743" s="5">
        <v>1.0</v>
      </c>
      <c r="L2743" s="2" t="s">
        <v>9430</v>
      </c>
      <c r="M2743" s="6" t="b">
        <v>1</v>
      </c>
      <c r="N2743" s="2" t="s">
        <v>9431</v>
      </c>
      <c r="O2743" s="2" t="s">
        <v>9432</v>
      </c>
      <c r="P2743" s="2" t="s">
        <v>49</v>
      </c>
      <c r="Q2743" s="2" t="s">
        <v>9433</v>
      </c>
      <c r="R2743" s="2" t="s">
        <v>35</v>
      </c>
      <c r="S2743" s="5">
        <v>1.043176352E9</v>
      </c>
      <c r="T2743" s="2" t="s">
        <v>112</v>
      </c>
      <c r="U2743" s="2" t="s">
        <v>253</v>
      </c>
      <c r="V2743" s="2" t="s">
        <v>9427</v>
      </c>
      <c r="W2743" s="2" t="s">
        <v>9434</v>
      </c>
      <c r="X2743" s="2" t="s">
        <v>9435</v>
      </c>
      <c r="Y2743" s="2" t="s">
        <v>9436</v>
      </c>
    </row>
    <row r="2744">
      <c r="A2744" s="1" t="b">
        <v>0</v>
      </c>
      <c r="B2744" s="1"/>
      <c r="C2744" s="1" t="s">
        <v>243</v>
      </c>
      <c r="D2744" s="1"/>
      <c r="E2744" s="1" t="s">
        <v>9427</v>
      </c>
      <c r="F2744" s="1"/>
      <c r="G2744" s="2" t="s">
        <v>27</v>
      </c>
      <c r="H2744" s="5">
        <v>1.0</v>
      </c>
      <c r="I2744" s="4" t="s">
        <v>9585</v>
      </c>
      <c r="J2744" s="2" t="s">
        <v>9586</v>
      </c>
      <c r="K2744" s="5">
        <v>1.0</v>
      </c>
      <c r="L2744" s="2" t="s">
        <v>9430</v>
      </c>
      <c r="M2744" s="6" t="b">
        <v>1</v>
      </c>
      <c r="N2744" s="2" t="s">
        <v>9431</v>
      </c>
      <c r="O2744" s="2" t="s">
        <v>9432</v>
      </c>
      <c r="P2744" s="2" t="s">
        <v>49</v>
      </c>
      <c r="Q2744" s="2" t="s">
        <v>9433</v>
      </c>
      <c r="R2744" s="2" t="s">
        <v>35</v>
      </c>
      <c r="S2744" s="5">
        <v>1.043176353E9</v>
      </c>
      <c r="T2744" s="2" t="s">
        <v>112</v>
      </c>
      <c r="U2744" s="2" t="s">
        <v>253</v>
      </c>
      <c r="V2744" s="2" t="s">
        <v>9427</v>
      </c>
      <c r="W2744" s="2" t="s">
        <v>9434</v>
      </c>
      <c r="X2744" s="2" t="s">
        <v>9435</v>
      </c>
      <c r="Y2744" s="2" t="s">
        <v>9436</v>
      </c>
    </row>
    <row r="2745">
      <c r="A2745" s="1" t="b">
        <v>0</v>
      </c>
      <c r="B2745" s="1"/>
      <c r="C2745" s="1" t="s">
        <v>243</v>
      </c>
      <c r="D2745" s="1"/>
      <c r="E2745" s="1" t="s">
        <v>9427</v>
      </c>
      <c r="F2745" s="1"/>
      <c r="G2745" s="2" t="s">
        <v>27</v>
      </c>
      <c r="H2745" s="5">
        <v>1.0</v>
      </c>
      <c r="I2745" s="4" t="s">
        <v>9587</v>
      </c>
      <c r="J2745" s="2" t="s">
        <v>9588</v>
      </c>
      <c r="K2745" s="5">
        <v>1.0</v>
      </c>
      <c r="L2745" s="2" t="s">
        <v>9430</v>
      </c>
      <c r="M2745" s="6" t="b">
        <v>1</v>
      </c>
      <c r="N2745" s="2" t="s">
        <v>9431</v>
      </c>
      <c r="O2745" s="2" t="s">
        <v>9432</v>
      </c>
      <c r="P2745" s="2" t="s">
        <v>49</v>
      </c>
      <c r="Q2745" s="2" t="s">
        <v>9433</v>
      </c>
      <c r="R2745" s="2" t="s">
        <v>35</v>
      </c>
      <c r="S2745" s="5">
        <v>1.043176354E9</v>
      </c>
      <c r="T2745" s="2" t="s">
        <v>112</v>
      </c>
      <c r="U2745" s="2" t="s">
        <v>253</v>
      </c>
      <c r="V2745" s="2" t="s">
        <v>9427</v>
      </c>
      <c r="W2745" s="2" t="s">
        <v>9434</v>
      </c>
      <c r="X2745" s="2" t="s">
        <v>9435</v>
      </c>
      <c r="Y2745" s="2" t="s">
        <v>9436</v>
      </c>
    </row>
    <row r="2746">
      <c r="A2746" s="1" t="b">
        <v>0</v>
      </c>
      <c r="B2746" s="1"/>
      <c r="C2746" s="1" t="s">
        <v>243</v>
      </c>
      <c r="D2746" s="1"/>
      <c r="E2746" s="1" t="s">
        <v>9427</v>
      </c>
      <c r="F2746" s="1"/>
      <c r="G2746" s="2" t="s">
        <v>27</v>
      </c>
      <c r="H2746" s="5">
        <v>1.0</v>
      </c>
      <c r="I2746" s="4" t="s">
        <v>9589</v>
      </c>
      <c r="J2746" s="2" t="s">
        <v>9590</v>
      </c>
      <c r="K2746" s="5">
        <v>1.0</v>
      </c>
      <c r="L2746" s="2" t="s">
        <v>9430</v>
      </c>
      <c r="M2746" s="6" t="b">
        <v>1</v>
      </c>
      <c r="N2746" s="2" t="s">
        <v>9431</v>
      </c>
      <c r="O2746" s="2" t="s">
        <v>9432</v>
      </c>
      <c r="P2746" s="2" t="s">
        <v>49</v>
      </c>
      <c r="Q2746" s="2" t="s">
        <v>9433</v>
      </c>
      <c r="R2746" s="2" t="s">
        <v>35</v>
      </c>
      <c r="S2746" s="5">
        <v>1.043176355E9</v>
      </c>
      <c r="T2746" s="2" t="s">
        <v>112</v>
      </c>
      <c r="U2746" s="2" t="s">
        <v>253</v>
      </c>
      <c r="V2746" s="2" t="s">
        <v>9427</v>
      </c>
      <c r="W2746" s="2" t="s">
        <v>9434</v>
      </c>
      <c r="X2746" s="2" t="s">
        <v>9435</v>
      </c>
      <c r="Y2746" s="2" t="s">
        <v>9436</v>
      </c>
    </row>
    <row r="2747">
      <c r="A2747" s="1" t="b">
        <v>0</v>
      </c>
      <c r="B2747" s="1"/>
      <c r="C2747" s="1" t="s">
        <v>243</v>
      </c>
      <c r="D2747" s="1"/>
      <c r="E2747" s="1" t="s">
        <v>9427</v>
      </c>
      <c r="F2747" s="1"/>
      <c r="G2747" s="2" t="s">
        <v>27</v>
      </c>
      <c r="H2747" s="5">
        <v>1.0</v>
      </c>
      <c r="I2747" s="4" t="s">
        <v>9591</v>
      </c>
      <c r="J2747" s="2" t="s">
        <v>9592</v>
      </c>
      <c r="K2747" s="5">
        <v>1.0</v>
      </c>
      <c r="L2747" s="2" t="s">
        <v>9430</v>
      </c>
      <c r="M2747" s="6" t="b">
        <v>1</v>
      </c>
      <c r="N2747" s="2" t="s">
        <v>9431</v>
      </c>
      <c r="O2747" s="2" t="s">
        <v>9432</v>
      </c>
      <c r="P2747" s="2" t="s">
        <v>49</v>
      </c>
      <c r="Q2747" s="2" t="s">
        <v>9433</v>
      </c>
      <c r="R2747" s="2" t="s">
        <v>35</v>
      </c>
      <c r="S2747" s="5">
        <v>1.043176356E9</v>
      </c>
      <c r="T2747" s="2" t="s">
        <v>112</v>
      </c>
      <c r="U2747" s="2" t="s">
        <v>253</v>
      </c>
      <c r="V2747" s="2" t="s">
        <v>9427</v>
      </c>
      <c r="W2747" s="2" t="s">
        <v>9434</v>
      </c>
      <c r="X2747" s="2" t="s">
        <v>9435</v>
      </c>
      <c r="Y2747" s="2" t="s">
        <v>9436</v>
      </c>
    </row>
    <row r="2748">
      <c r="A2748" s="1" t="b">
        <v>0</v>
      </c>
      <c r="B2748" s="1"/>
      <c r="C2748" s="1" t="s">
        <v>243</v>
      </c>
      <c r="D2748" s="1"/>
      <c r="E2748" s="1" t="s">
        <v>9427</v>
      </c>
      <c r="F2748" s="1"/>
      <c r="G2748" s="2" t="s">
        <v>27</v>
      </c>
      <c r="H2748" s="5">
        <v>1.0</v>
      </c>
      <c r="I2748" s="4" t="s">
        <v>9593</v>
      </c>
      <c r="J2748" s="2" t="s">
        <v>9594</v>
      </c>
      <c r="K2748" s="5">
        <v>1.0</v>
      </c>
      <c r="L2748" s="2" t="s">
        <v>9430</v>
      </c>
      <c r="M2748" s="6" t="b">
        <v>1</v>
      </c>
      <c r="N2748" s="2" t="s">
        <v>9431</v>
      </c>
      <c r="O2748" s="2" t="s">
        <v>9432</v>
      </c>
      <c r="P2748" s="2" t="s">
        <v>49</v>
      </c>
      <c r="Q2748" s="2" t="s">
        <v>9433</v>
      </c>
      <c r="R2748" s="2" t="s">
        <v>35</v>
      </c>
      <c r="S2748" s="5">
        <v>1.043176357E9</v>
      </c>
      <c r="T2748" s="2" t="s">
        <v>112</v>
      </c>
      <c r="U2748" s="2" t="s">
        <v>253</v>
      </c>
      <c r="V2748" s="2" t="s">
        <v>9427</v>
      </c>
      <c r="W2748" s="2" t="s">
        <v>9434</v>
      </c>
      <c r="X2748" s="2" t="s">
        <v>9435</v>
      </c>
      <c r="Y2748" s="2" t="s">
        <v>9436</v>
      </c>
    </row>
    <row r="2749">
      <c r="A2749" s="1" t="b">
        <v>0</v>
      </c>
      <c r="B2749" s="1"/>
      <c r="C2749" s="1" t="s">
        <v>243</v>
      </c>
      <c r="D2749" s="1"/>
      <c r="E2749" s="1" t="s">
        <v>9427</v>
      </c>
      <c r="F2749" s="1"/>
      <c r="G2749" s="2" t="s">
        <v>27</v>
      </c>
      <c r="H2749" s="5">
        <v>1.0</v>
      </c>
      <c r="I2749" s="4" t="s">
        <v>9595</v>
      </c>
      <c r="J2749" s="2" t="s">
        <v>9596</v>
      </c>
      <c r="K2749" s="5">
        <v>1.0</v>
      </c>
      <c r="L2749" s="2" t="s">
        <v>9430</v>
      </c>
      <c r="M2749" s="6" t="b">
        <v>1</v>
      </c>
      <c r="N2749" s="2" t="s">
        <v>9431</v>
      </c>
      <c r="O2749" s="2" t="s">
        <v>9432</v>
      </c>
      <c r="P2749" s="2" t="s">
        <v>49</v>
      </c>
      <c r="Q2749" s="2" t="s">
        <v>9433</v>
      </c>
      <c r="R2749" s="2" t="s">
        <v>35</v>
      </c>
      <c r="S2749" s="5">
        <v>1.043176358E9</v>
      </c>
      <c r="T2749" s="2" t="s">
        <v>112</v>
      </c>
      <c r="U2749" s="2" t="s">
        <v>253</v>
      </c>
      <c r="V2749" s="2" t="s">
        <v>9427</v>
      </c>
      <c r="W2749" s="2" t="s">
        <v>9434</v>
      </c>
      <c r="X2749" s="2" t="s">
        <v>9435</v>
      </c>
      <c r="Y2749" s="2" t="s">
        <v>9436</v>
      </c>
    </row>
    <row r="2750">
      <c r="A2750" s="1" t="b">
        <v>0</v>
      </c>
      <c r="B2750" s="1"/>
      <c r="C2750" s="1" t="s">
        <v>243</v>
      </c>
      <c r="D2750" s="1"/>
      <c r="E2750" s="1" t="s">
        <v>9427</v>
      </c>
      <c r="F2750" s="1"/>
      <c r="G2750" s="2" t="s">
        <v>27</v>
      </c>
      <c r="H2750" s="5">
        <v>1.0</v>
      </c>
      <c r="I2750" s="4" t="s">
        <v>9597</v>
      </c>
      <c r="J2750" s="2" t="s">
        <v>9598</v>
      </c>
      <c r="K2750" s="5">
        <v>1.0</v>
      </c>
      <c r="L2750" s="2" t="s">
        <v>9430</v>
      </c>
      <c r="M2750" s="6" t="b">
        <v>1</v>
      </c>
      <c r="N2750" s="2" t="s">
        <v>9431</v>
      </c>
      <c r="O2750" s="2" t="s">
        <v>9432</v>
      </c>
      <c r="P2750" s="2" t="s">
        <v>49</v>
      </c>
      <c r="Q2750" s="2" t="s">
        <v>9433</v>
      </c>
      <c r="R2750" s="2" t="s">
        <v>35</v>
      </c>
      <c r="S2750" s="5">
        <v>1.043176359E9</v>
      </c>
      <c r="T2750" s="2" t="s">
        <v>112</v>
      </c>
      <c r="U2750" s="2" t="s">
        <v>253</v>
      </c>
      <c r="V2750" s="2" t="s">
        <v>9427</v>
      </c>
      <c r="W2750" s="2" t="s">
        <v>9434</v>
      </c>
      <c r="X2750" s="2" t="s">
        <v>9435</v>
      </c>
      <c r="Y2750" s="2" t="s">
        <v>9436</v>
      </c>
    </row>
    <row r="2751">
      <c r="A2751" s="1" t="b">
        <v>0</v>
      </c>
      <c r="B2751" s="1"/>
      <c r="C2751" s="1" t="s">
        <v>243</v>
      </c>
      <c r="D2751" s="1"/>
      <c r="E2751" s="1" t="s">
        <v>9427</v>
      </c>
      <c r="F2751" s="1"/>
      <c r="G2751" s="2" t="s">
        <v>27</v>
      </c>
      <c r="H2751" s="5">
        <v>1.0</v>
      </c>
      <c r="I2751" s="4" t="s">
        <v>9599</v>
      </c>
      <c r="J2751" s="2" t="s">
        <v>9600</v>
      </c>
      <c r="K2751" s="5">
        <v>1.0</v>
      </c>
      <c r="L2751" s="2" t="s">
        <v>9430</v>
      </c>
      <c r="M2751" s="6" t="b">
        <v>1</v>
      </c>
      <c r="N2751" s="2" t="s">
        <v>9431</v>
      </c>
      <c r="O2751" s="2" t="s">
        <v>9432</v>
      </c>
      <c r="P2751" s="2" t="s">
        <v>49</v>
      </c>
      <c r="Q2751" s="2" t="s">
        <v>9433</v>
      </c>
      <c r="R2751" s="2" t="s">
        <v>35</v>
      </c>
      <c r="S2751" s="5">
        <v>1.04317636E9</v>
      </c>
      <c r="T2751" s="2" t="s">
        <v>112</v>
      </c>
      <c r="U2751" s="2" t="s">
        <v>253</v>
      </c>
      <c r="V2751" s="2" t="s">
        <v>9427</v>
      </c>
      <c r="W2751" s="2" t="s">
        <v>9434</v>
      </c>
      <c r="X2751" s="2" t="s">
        <v>9435</v>
      </c>
      <c r="Y2751" s="2" t="s">
        <v>9436</v>
      </c>
    </row>
    <row r="2752">
      <c r="A2752" s="1" t="b">
        <v>0</v>
      </c>
      <c r="B2752" s="1"/>
      <c r="C2752" s="1" t="s">
        <v>243</v>
      </c>
      <c r="D2752" s="1"/>
      <c r="E2752" s="1" t="s">
        <v>9427</v>
      </c>
      <c r="F2752" s="1"/>
      <c r="G2752" s="2" t="s">
        <v>27</v>
      </c>
      <c r="H2752" s="5">
        <v>1.0</v>
      </c>
      <c r="I2752" s="4" t="s">
        <v>9601</v>
      </c>
      <c r="J2752" s="2" t="s">
        <v>9602</v>
      </c>
      <c r="K2752" s="5">
        <v>1.0</v>
      </c>
      <c r="L2752" s="2" t="s">
        <v>9430</v>
      </c>
      <c r="M2752" s="6" t="b">
        <v>1</v>
      </c>
      <c r="N2752" s="2" t="s">
        <v>9431</v>
      </c>
      <c r="O2752" s="2" t="s">
        <v>9432</v>
      </c>
      <c r="P2752" s="2" t="s">
        <v>49</v>
      </c>
      <c r="Q2752" s="2" t="s">
        <v>9433</v>
      </c>
      <c r="R2752" s="2" t="s">
        <v>35</v>
      </c>
      <c r="S2752" s="5">
        <v>1.043176361E9</v>
      </c>
      <c r="T2752" s="2" t="s">
        <v>112</v>
      </c>
      <c r="U2752" s="2" t="s">
        <v>253</v>
      </c>
      <c r="V2752" s="2" t="s">
        <v>9427</v>
      </c>
      <c r="W2752" s="2" t="s">
        <v>9434</v>
      </c>
      <c r="X2752" s="2" t="s">
        <v>9435</v>
      </c>
      <c r="Y2752" s="2" t="s">
        <v>9436</v>
      </c>
    </row>
    <row r="2753">
      <c r="A2753" s="1" t="b">
        <v>0</v>
      </c>
      <c r="B2753" s="1"/>
      <c r="C2753" s="1" t="s">
        <v>243</v>
      </c>
      <c r="D2753" s="1"/>
      <c r="E2753" s="1" t="s">
        <v>9427</v>
      </c>
      <c r="F2753" s="1"/>
      <c r="G2753" s="2" t="s">
        <v>27</v>
      </c>
      <c r="H2753" s="5">
        <v>1.0</v>
      </c>
      <c r="I2753" s="4" t="s">
        <v>9603</v>
      </c>
      <c r="J2753" s="2" t="s">
        <v>9604</v>
      </c>
      <c r="K2753" s="5">
        <v>1.0</v>
      </c>
      <c r="L2753" s="2" t="s">
        <v>9430</v>
      </c>
      <c r="M2753" s="6" t="b">
        <v>1</v>
      </c>
      <c r="N2753" s="2" t="s">
        <v>9431</v>
      </c>
      <c r="O2753" s="2" t="s">
        <v>9432</v>
      </c>
      <c r="P2753" s="2" t="s">
        <v>49</v>
      </c>
      <c r="Q2753" s="2" t="s">
        <v>9433</v>
      </c>
      <c r="R2753" s="2" t="s">
        <v>35</v>
      </c>
      <c r="S2753" s="5">
        <v>1.043176362E9</v>
      </c>
      <c r="T2753" s="2" t="s">
        <v>112</v>
      </c>
      <c r="U2753" s="2" t="s">
        <v>253</v>
      </c>
      <c r="V2753" s="2" t="s">
        <v>9427</v>
      </c>
      <c r="W2753" s="2" t="s">
        <v>9434</v>
      </c>
      <c r="X2753" s="2" t="s">
        <v>9435</v>
      </c>
      <c r="Y2753" s="2" t="s">
        <v>9436</v>
      </c>
    </row>
    <row r="2754">
      <c r="A2754" s="1" t="b">
        <v>0</v>
      </c>
      <c r="B2754" s="1"/>
      <c r="C2754" s="1" t="s">
        <v>243</v>
      </c>
      <c r="D2754" s="1"/>
      <c r="E2754" s="1" t="s">
        <v>9427</v>
      </c>
      <c r="F2754" s="1"/>
      <c r="G2754" s="2" t="s">
        <v>27</v>
      </c>
      <c r="H2754" s="5">
        <v>1.0</v>
      </c>
      <c r="I2754" s="4" t="s">
        <v>9605</v>
      </c>
      <c r="J2754" s="2" t="s">
        <v>9606</v>
      </c>
      <c r="K2754" s="5">
        <v>1.0</v>
      </c>
      <c r="L2754" s="2" t="s">
        <v>9430</v>
      </c>
      <c r="M2754" s="6" t="b">
        <v>1</v>
      </c>
      <c r="N2754" s="2" t="s">
        <v>9431</v>
      </c>
      <c r="O2754" s="2" t="s">
        <v>9432</v>
      </c>
      <c r="P2754" s="2" t="s">
        <v>49</v>
      </c>
      <c r="Q2754" s="2" t="s">
        <v>9433</v>
      </c>
      <c r="R2754" s="2" t="s">
        <v>35</v>
      </c>
      <c r="S2754" s="5">
        <v>1.043176363E9</v>
      </c>
      <c r="T2754" s="2" t="s">
        <v>112</v>
      </c>
      <c r="U2754" s="2" t="s">
        <v>253</v>
      </c>
      <c r="V2754" s="2" t="s">
        <v>9427</v>
      </c>
      <c r="W2754" s="2" t="s">
        <v>9434</v>
      </c>
      <c r="X2754" s="2" t="s">
        <v>9435</v>
      </c>
      <c r="Y2754" s="2" t="s">
        <v>9436</v>
      </c>
    </row>
    <row r="2755">
      <c r="A2755" s="1" t="b">
        <v>0</v>
      </c>
      <c r="B2755" s="1"/>
      <c r="C2755" s="1" t="s">
        <v>243</v>
      </c>
      <c r="D2755" s="1"/>
      <c r="E2755" s="1" t="s">
        <v>9427</v>
      </c>
      <c r="F2755" s="1"/>
      <c r="G2755" s="2" t="s">
        <v>27</v>
      </c>
      <c r="H2755" s="5">
        <v>1.0</v>
      </c>
      <c r="I2755" s="4" t="s">
        <v>9607</v>
      </c>
      <c r="J2755" s="2" t="s">
        <v>9608</v>
      </c>
      <c r="K2755" s="5">
        <v>1.0</v>
      </c>
      <c r="L2755" s="2" t="s">
        <v>9430</v>
      </c>
      <c r="M2755" s="6" t="b">
        <v>1</v>
      </c>
      <c r="N2755" s="2" t="s">
        <v>9431</v>
      </c>
      <c r="O2755" s="2" t="s">
        <v>9432</v>
      </c>
      <c r="P2755" s="2" t="s">
        <v>49</v>
      </c>
      <c r="Q2755" s="2" t="s">
        <v>9433</v>
      </c>
      <c r="R2755" s="2" t="s">
        <v>35</v>
      </c>
      <c r="S2755" s="5">
        <v>1.043176364E9</v>
      </c>
      <c r="T2755" s="2" t="s">
        <v>112</v>
      </c>
      <c r="U2755" s="2" t="s">
        <v>253</v>
      </c>
      <c r="V2755" s="2" t="s">
        <v>9427</v>
      </c>
      <c r="W2755" s="2" t="s">
        <v>9434</v>
      </c>
      <c r="X2755" s="2" t="s">
        <v>9435</v>
      </c>
      <c r="Y2755" s="2" t="s">
        <v>9436</v>
      </c>
    </row>
    <row r="2756">
      <c r="A2756" s="1" t="b">
        <v>0</v>
      </c>
      <c r="B2756" s="1"/>
      <c r="C2756" s="1" t="s">
        <v>243</v>
      </c>
      <c r="D2756" s="1"/>
      <c r="E2756" s="1" t="s">
        <v>9427</v>
      </c>
      <c r="F2756" s="1"/>
      <c r="G2756" s="2" t="s">
        <v>27</v>
      </c>
      <c r="H2756" s="5">
        <v>1.0</v>
      </c>
      <c r="I2756" s="4" t="s">
        <v>9609</v>
      </c>
      <c r="J2756" s="2" t="s">
        <v>9610</v>
      </c>
      <c r="K2756" s="5">
        <v>1.0</v>
      </c>
      <c r="L2756" s="2" t="s">
        <v>9430</v>
      </c>
      <c r="M2756" s="6" t="b">
        <v>1</v>
      </c>
      <c r="N2756" s="2" t="s">
        <v>9431</v>
      </c>
      <c r="O2756" s="2" t="s">
        <v>9432</v>
      </c>
      <c r="P2756" s="2" t="s">
        <v>49</v>
      </c>
      <c r="Q2756" s="2" t="s">
        <v>9433</v>
      </c>
      <c r="R2756" s="2" t="s">
        <v>35</v>
      </c>
      <c r="S2756" s="5">
        <v>1.043176365E9</v>
      </c>
      <c r="T2756" s="2" t="s">
        <v>112</v>
      </c>
      <c r="U2756" s="2" t="s">
        <v>253</v>
      </c>
      <c r="V2756" s="2" t="s">
        <v>9427</v>
      </c>
      <c r="W2756" s="2" t="s">
        <v>9434</v>
      </c>
      <c r="X2756" s="2" t="s">
        <v>9435</v>
      </c>
      <c r="Y2756" s="2" t="s">
        <v>9436</v>
      </c>
    </row>
    <row r="2757">
      <c r="A2757" s="1" t="b">
        <v>0</v>
      </c>
      <c r="B2757" s="1"/>
      <c r="C2757" s="1" t="s">
        <v>243</v>
      </c>
      <c r="D2757" s="1"/>
      <c r="E2757" s="1" t="s">
        <v>9427</v>
      </c>
      <c r="F2757" s="1"/>
      <c r="G2757" s="2" t="s">
        <v>27</v>
      </c>
      <c r="H2757" s="5">
        <v>1.0</v>
      </c>
      <c r="I2757" s="4" t="s">
        <v>9611</v>
      </c>
      <c r="J2757" s="2" t="s">
        <v>9612</v>
      </c>
      <c r="K2757" s="5">
        <v>1.0</v>
      </c>
      <c r="L2757" s="2" t="s">
        <v>9430</v>
      </c>
      <c r="M2757" s="6" t="b">
        <v>1</v>
      </c>
      <c r="N2757" s="2" t="s">
        <v>9431</v>
      </c>
      <c r="O2757" s="2" t="s">
        <v>9432</v>
      </c>
      <c r="P2757" s="2" t="s">
        <v>49</v>
      </c>
      <c r="Q2757" s="2" t="s">
        <v>9433</v>
      </c>
      <c r="R2757" s="2" t="s">
        <v>35</v>
      </c>
      <c r="S2757" s="5">
        <v>1.043176366E9</v>
      </c>
      <c r="T2757" s="2" t="s">
        <v>112</v>
      </c>
      <c r="U2757" s="2" t="s">
        <v>253</v>
      </c>
      <c r="V2757" s="2" t="s">
        <v>9427</v>
      </c>
      <c r="W2757" s="2" t="s">
        <v>9434</v>
      </c>
      <c r="X2757" s="2" t="s">
        <v>9435</v>
      </c>
      <c r="Y2757" s="2" t="s">
        <v>9436</v>
      </c>
    </row>
    <row r="2758">
      <c r="A2758" s="1" t="b">
        <v>0</v>
      </c>
      <c r="B2758" s="1"/>
      <c r="C2758" s="1" t="s">
        <v>243</v>
      </c>
      <c r="D2758" s="1"/>
      <c r="E2758" s="1" t="s">
        <v>9427</v>
      </c>
      <c r="F2758" s="1"/>
      <c r="G2758" s="2" t="s">
        <v>27</v>
      </c>
      <c r="H2758" s="5">
        <v>1.0</v>
      </c>
      <c r="I2758" s="4" t="s">
        <v>9613</v>
      </c>
      <c r="J2758" s="2" t="s">
        <v>9614</v>
      </c>
      <c r="K2758" s="5">
        <v>1.0</v>
      </c>
      <c r="L2758" s="2" t="s">
        <v>9430</v>
      </c>
      <c r="M2758" s="6" t="b">
        <v>1</v>
      </c>
      <c r="N2758" s="2" t="s">
        <v>9431</v>
      </c>
      <c r="O2758" s="2" t="s">
        <v>9432</v>
      </c>
      <c r="P2758" s="2" t="s">
        <v>49</v>
      </c>
      <c r="Q2758" s="2" t="s">
        <v>9433</v>
      </c>
      <c r="R2758" s="2" t="s">
        <v>35</v>
      </c>
      <c r="S2758" s="5">
        <v>1.043176367E9</v>
      </c>
      <c r="T2758" s="2" t="s">
        <v>112</v>
      </c>
      <c r="U2758" s="2" t="s">
        <v>253</v>
      </c>
      <c r="V2758" s="2" t="s">
        <v>9427</v>
      </c>
      <c r="W2758" s="2" t="s">
        <v>9434</v>
      </c>
      <c r="X2758" s="2" t="s">
        <v>9435</v>
      </c>
      <c r="Y2758" s="2" t="s">
        <v>9436</v>
      </c>
    </row>
    <row r="2759">
      <c r="A2759" s="1" t="b">
        <v>0</v>
      </c>
      <c r="B2759" s="1"/>
      <c r="C2759" s="1" t="s">
        <v>243</v>
      </c>
      <c r="D2759" s="1"/>
      <c r="E2759" s="1" t="s">
        <v>9427</v>
      </c>
      <c r="F2759" s="1"/>
      <c r="G2759" s="2" t="s">
        <v>27</v>
      </c>
      <c r="H2759" s="5">
        <v>1.0</v>
      </c>
      <c r="I2759" s="4" t="s">
        <v>9615</v>
      </c>
      <c r="J2759" s="2" t="s">
        <v>9616</v>
      </c>
      <c r="K2759" s="5">
        <v>1.0</v>
      </c>
      <c r="L2759" s="2" t="s">
        <v>9430</v>
      </c>
      <c r="M2759" s="6" t="b">
        <v>1</v>
      </c>
      <c r="N2759" s="2" t="s">
        <v>9431</v>
      </c>
      <c r="O2759" s="2" t="s">
        <v>9432</v>
      </c>
      <c r="P2759" s="2" t="s">
        <v>49</v>
      </c>
      <c r="Q2759" s="2" t="s">
        <v>9433</v>
      </c>
      <c r="R2759" s="2" t="s">
        <v>35</v>
      </c>
      <c r="S2759" s="5">
        <v>1.043176368E9</v>
      </c>
      <c r="T2759" s="2" t="s">
        <v>112</v>
      </c>
      <c r="U2759" s="2" t="s">
        <v>253</v>
      </c>
      <c r="V2759" s="2" t="s">
        <v>9427</v>
      </c>
      <c r="W2759" s="2" t="s">
        <v>9434</v>
      </c>
      <c r="X2759" s="2" t="s">
        <v>9435</v>
      </c>
      <c r="Y2759" s="2" t="s">
        <v>9436</v>
      </c>
    </row>
    <row r="2760">
      <c r="A2760" s="1" t="b">
        <v>0</v>
      </c>
      <c r="B2760" s="1"/>
      <c r="C2760" s="1" t="s">
        <v>243</v>
      </c>
      <c r="D2760" s="1"/>
      <c r="E2760" s="1" t="s">
        <v>9427</v>
      </c>
      <c r="F2760" s="1"/>
      <c r="G2760" s="2" t="s">
        <v>27</v>
      </c>
      <c r="H2760" s="5">
        <v>1.0</v>
      </c>
      <c r="I2760" s="4" t="s">
        <v>9617</v>
      </c>
      <c r="J2760" s="2" t="s">
        <v>9618</v>
      </c>
      <c r="K2760" s="5">
        <v>1.0</v>
      </c>
      <c r="L2760" s="2" t="s">
        <v>9430</v>
      </c>
      <c r="M2760" s="6" t="b">
        <v>1</v>
      </c>
      <c r="N2760" s="2" t="s">
        <v>9431</v>
      </c>
      <c r="O2760" s="2" t="s">
        <v>9432</v>
      </c>
      <c r="P2760" s="2" t="s">
        <v>49</v>
      </c>
      <c r="Q2760" s="2" t="s">
        <v>9433</v>
      </c>
      <c r="R2760" s="2" t="s">
        <v>35</v>
      </c>
      <c r="S2760" s="5">
        <v>1.043176369E9</v>
      </c>
      <c r="T2760" s="2" t="s">
        <v>112</v>
      </c>
      <c r="U2760" s="2" t="s">
        <v>253</v>
      </c>
      <c r="V2760" s="2" t="s">
        <v>9427</v>
      </c>
      <c r="W2760" s="2" t="s">
        <v>9434</v>
      </c>
      <c r="X2760" s="2" t="s">
        <v>9435</v>
      </c>
      <c r="Y2760" s="2" t="s">
        <v>9436</v>
      </c>
    </row>
    <row r="2761">
      <c r="A2761" s="1" t="b">
        <v>0</v>
      </c>
      <c r="B2761" s="1"/>
      <c r="C2761" s="1" t="s">
        <v>243</v>
      </c>
      <c r="D2761" s="1"/>
      <c r="E2761" s="1" t="s">
        <v>9427</v>
      </c>
      <c r="F2761" s="1"/>
      <c r="G2761" s="2" t="s">
        <v>27</v>
      </c>
      <c r="H2761" s="5">
        <v>1.0</v>
      </c>
      <c r="I2761" s="4" t="s">
        <v>9619</v>
      </c>
      <c r="J2761" s="2" t="s">
        <v>9620</v>
      </c>
      <c r="K2761" s="5">
        <v>1.0</v>
      </c>
      <c r="L2761" s="2" t="s">
        <v>9430</v>
      </c>
      <c r="M2761" s="6" t="b">
        <v>1</v>
      </c>
      <c r="N2761" s="2" t="s">
        <v>9431</v>
      </c>
      <c r="O2761" s="2" t="s">
        <v>9432</v>
      </c>
      <c r="P2761" s="2" t="s">
        <v>49</v>
      </c>
      <c r="Q2761" s="2" t="s">
        <v>9433</v>
      </c>
      <c r="R2761" s="2" t="s">
        <v>35</v>
      </c>
      <c r="S2761" s="5">
        <v>1.04317637E9</v>
      </c>
      <c r="T2761" s="2" t="s">
        <v>112</v>
      </c>
      <c r="U2761" s="2" t="s">
        <v>253</v>
      </c>
      <c r="V2761" s="2" t="s">
        <v>9427</v>
      </c>
      <c r="W2761" s="2" t="s">
        <v>9434</v>
      </c>
      <c r="X2761" s="2" t="s">
        <v>9435</v>
      </c>
      <c r="Y2761" s="2" t="s">
        <v>9436</v>
      </c>
    </row>
    <row r="2762">
      <c r="A2762" s="1" t="b">
        <v>0</v>
      </c>
      <c r="B2762" s="1"/>
      <c r="C2762" s="1" t="s">
        <v>243</v>
      </c>
      <c r="D2762" s="1"/>
      <c r="E2762" s="1" t="s">
        <v>9427</v>
      </c>
      <c r="F2762" s="1"/>
      <c r="G2762" s="2" t="s">
        <v>27</v>
      </c>
      <c r="H2762" s="5">
        <v>1.0</v>
      </c>
      <c r="I2762" s="4" t="s">
        <v>9621</v>
      </c>
      <c r="J2762" s="2" t="s">
        <v>9622</v>
      </c>
      <c r="K2762" s="5">
        <v>1.0</v>
      </c>
      <c r="L2762" s="2" t="s">
        <v>9430</v>
      </c>
      <c r="M2762" s="6" t="b">
        <v>1</v>
      </c>
      <c r="N2762" s="2" t="s">
        <v>9431</v>
      </c>
      <c r="O2762" s="2" t="s">
        <v>9432</v>
      </c>
      <c r="P2762" s="2" t="s">
        <v>49</v>
      </c>
      <c r="Q2762" s="2" t="s">
        <v>9433</v>
      </c>
      <c r="R2762" s="2" t="s">
        <v>35</v>
      </c>
      <c r="S2762" s="5">
        <v>1.043176371E9</v>
      </c>
      <c r="T2762" s="2" t="s">
        <v>112</v>
      </c>
      <c r="U2762" s="2" t="s">
        <v>253</v>
      </c>
      <c r="V2762" s="2" t="s">
        <v>9427</v>
      </c>
      <c r="W2762" s="2" t="s">
        <v>9434</v>
      </c>
      <c r="X2762" s="2" t="s">
        <v>9435</v>
      </c>
      <c r="Y2762" s="2" t="s">
        <v>9436</v>
      </c>
    </row>
    <row r="2763">
      <c r="A2763" s="1" t="b">
        <v>0</v>
      </c>
      <c r="B2763" s="1"/>
      <c r="C2763" s="1" t="s">
        <v>243</v>
      </c>
      <c r="D2763" s="1"/>
      <c r="E2763" s="1" t="s">
        <v>9427</v>
      </c>
      <c r="F2763" s="1"/>
      <c r="G2763" s="2" t="s">
        <v>27</v>
      </c>
      <c r="H2763" s="5">
        <v>1.0</v>
      </c>
      <c r="I2763" s="4" t="s">
        <v>9623</v>
      </c>
      <c r="J2763" s="2" t="s">
        <v>9624</v>
      </c>
      <c r="K2763" s="5">
        <v>1.0</v>
      </c>
      <c r="L2763" s="2" t="s">
        <v>9430</v>
      </c>
      <c r="M2763" s="6" t="b">
        <v>1</v>
      </c>
      <c r="N2763" s="2" t="s">
        <v>9431</v>
      </c>
      <c r="O2763" s="2" t="s">
        <v>9432</v>
      </c>
      <c r="P2763" s="2" t="s">
        <v>49</v>
      </c>
      <c r="Q2763" s="2" t="s">
        <v>9433</v>
      </c>
      <c r="R2763" s="2" t="s">
        <v>35</v>
      </c>
      <c r="S2763" s="5">
        <v>1.043176372E9</v>
      </c>
      <c r="T2763" s="2" t="s">
        <v>112</v>
      </c>
      <c r="U2763" s="2" t="s">
        <v>253</v>
      </c>
      <c r="V2763" s="2" t="s">
        <v>9427</v>
      </c>
      <c r="W2763" s="2" t="s">
        <v>9434</v>
      </c>
      <c r="X2763" s="2" t="s">
        <v>9435</v>
      </c>
      <c r="Y2763" s="2" t="s">
        <v>9436</v>
      </c>
    </row>
    <row r="2764">
      <c r="A2764" s="1" t="b">
        <v>0</v>
      </c>
      <c r="B2764" s="1"/>
      <c r="C2764" s="1" t="s">
        <v>243</v>
      </c>
      <c r="D2764" s="1"/>
      <c r="E2764" s="1" t="s">
        <v>9427</v>
      </c>
      <c r="F2764" s="1"/>
      <c r="G2764" s="2" t="s">
        <v>27</v>
      </c>
      <c r="H2764" s="5">
        <v>1.0</v>
      </c>
      <c r="I2764" s="4" t="s">
        <v>9625</v>
      </c>
      <c r="J2764" s="2" t="s">
        <v>9626</v>
      </c>
      <c r="K2764" s="5">
        <v>1.0</v>
      </c>
      <c r="L2764" s="2" t="s">
        <v>9430</v>
      </c>
      <c r="M2764" s="6" t="b">
        <v>1</v>
      </c>
      <c r="N2764" s="2" t="s">
        <v>9431</v>
      </c>
      <c r="O2764" s="2" t="s">
        <v>9432</v>
      </c>
      <c r="P2764" s="2" t="s">
        <v>49</v>
      </c>
      <c r="Q2764" s="2" t="s">
        <v>9433</v>
      </c>
      <c r="R2764" s="2" t="s">
        <v>35</v>
      </c>
      <c r="S2764" s="5">
        <v>1.043176373E9</v>
      </c>
      <c r="T2764" s="2" t="s">
        <v>112</v>
      </c>
      <c r="U2764" s="2" t="s">
        <v>253</v>
      </c>
      <c r="V2764" s="2" t="s">
        <v>9427</v>
      </c>
      <c r="W2764" s="2" t="s">
        <v>9434</v>
      </c>
      <c r="X2764" s="2" t="s">
        <v>9435</v>
      </c>
      <c r="Y2764" s="2" t="s">
        <v>9436</v>
      </c>
    </row>
    <row r="2765">
      <c r="A2765" s="1" t="b">
        <v>0</v>
      </c>
      <c r="B2765" s="1"/>
      <c r="C2765" s="1" t="s">
        <v>243</v>
      </c>
      <c r="D2765" s="1"/>
      <c r="E2765" s="1" t="s">
        <v>9427</v>
      </c>
      <c r="F2765" s="1"/>
      <c r="G2765" s="2" t="s">
        <v>27</v>
      </c>
      <c r="H2765" s="5">
        <v>1.0</v>
      </c>
      <c r="I2765" s="4" t="s">
        <v>9627</v>
      </c>
      <c r="J2765" s="2" t="s">
        <v>9628</v>
      </c>
      <c r="K2765" s="5">
        <v>1.0</v>
      </c>
      <c r="L2765" s="2" t="s">
        <v>9430</v>
      </c>
      <c r="M2765" s="6" t="b">
        <v>1</v>
      </c>
      <c r="N2765" s="2" t="s">
        <v>9431</v>
      </c>
      <c r="O2765" s="2" t="s">
        <v>9432</v>
      </c>
      <c r="P2765" s="2" t="s">
        <v>49</v>
      </c>
      <c r="Q2765" s="2" t="s">
        <v>9433</v>
      </c>
      <c r="R2765" s="2" t="s">
        <v>35</v>
      </c>
      <c r="S2765" s="5">
        <v>1.043176374E9</v>
      </c>
      <c r="T2765" s="2" t="s">
        <v>112</v>
      </c>
      <c r="U2765" s="2" t="s">
        <v>253</v>
      </c>
      <c r="V2765" s="2" t="s">
        <v>9427</v>
      </c>
      <c r="W2765" s="2" t="s">
        <v>9434</v>
      </c>
      <c r="X2765" s="2" t="s">
        <v>9435</v>
      </c>
      <c r="Y2765" s="2" t="s">
        <v>9436</v>
      </c>
    </row>
    <row r="2766">
      <c r="A2766" s="1" t="b">
        <v>0</v>
      </c>
      <c r="B2766" s="1"/>
      <c r="C2766" s="1" t="s">
        <v>243</v>
      </c>
      <c r="D2766" s="1"/>
      <c r="E2766" s="1" t="s">
        <v>9427</v>
      </c>
      <c r="F2766" s="1"/>
      <c r="G2766" s="2" t="s">
        <v>27</v>
      </c>
      <c r="H2766" s="5">
        <v>1.0</v>
      </c>
      <c r="I2766" s="4" t="s">
        <v>9629</v>
      </c>
      <c r="J2766" s="2" t="s">
        <v>9630</v>
      </c>
      <c r="K2766" s="5">
        <v>1.0</v>
      </c>
      <c r="L2766" s="2" t="s">
        <v>9430</v>
      </c>
      <c r="M2766" s="6" t="b">
        <v>1</v>
      </c>
      <c r="N2766" s="2" t="s">
        <v>9431</v>
      </c>
      <c r="O2766" s="2" t="s">
        <v>9432</v>
      </c>
      <c r="P2766" s="2" t="s">
        <v>49</v>
      </c>
      <c r="Q2766" s="2" t="s">
        <v>9433</v>
      </c>
      <c r="R2766" s="2" t="s">
        <v>35</v>
      </c>
      <c r="S2766" s="5">
        <v>1.043176375E9</v>
      </c>
      <c r="T2766" s="2" t="s">
        <v>112</v>
      </c>
      <c r="U2766" s="2" t="s">
        <v>253</v>
      </c>
      <c r="V2766" s="2" t="s">
        <v>9427</v>
      </c>
      <c r="W2766" s="2" t="s">
        <v>9434</v>
      </c>
      <c r="X2766" s="2" t="s">
        <v>9435</v>
      </c>
      <c r="Y2766" s="2" t="s">
        <v>9436</v>
      </c>
    </row>
    <row r="2767">
      <c r="A2767" s="1" t="b">
        <v>0</v>
      </c>
      <c r="B2767" s="1"/>
      <c r="C2767" s="1" t="s">
        <v>243</v>
      </c>
      <c r="D2767" s="1"/>
      <c r="E2767" s="1" t="s">
        <v>9427</v>
      </c>
      <c r="F2767" s="1"/>
      <c r="G2767" s="2" t="s">
        <v>27</v>
      </c>
      <c r="H2767" s="5">
        <v>1.0</v>
      </c>
      <c r="I2767" s="4" t="s">
        <v>9631</v>
      </c>
      <c r="J2767" s="2" t="s">
        <v>9632</v>
      </c>
      <c r="K2767" s="5">
        <v>1.0</v>
      </c>
      <c r="L2767" s="2" t="s">
        <v>9430</v>
      </c>
      <c r="M2767" s="6" t="b">
        <v>1</v>
      </c>
      <c r="N2767" s="2" t="s">
        <v>9431</v>
      </c>
      <c r="O2767" s="2" t="s">
        <v>9432</v>
      </c>
      <c r="P2767" s="2" t="s">
        <v>49</v>
      </c>
      <c r="Q2767" s="2" t="s">
        <v>9433</v>
      </c>
      <c r="R2767" s="2" t="s">
        <v>35</v>
      </c>
      <c r="S2767" s="5">
        <v>1.043176376E9</v>
      </c>
      <c r="T2767" s="2" t="s">
        <v>112</v>
      </c>
      <c r="U2767" s="2" t="s">
        <v>253</v>
      </c>
      <c r="V2767" s="2" t="s">
        <v>9427</v>
      </c>
      <c r="W2767" s="2" t="s">
        <v>9434</v>
      </c>
      <c r="X2767" s="2" t="s">
        <v>9435</v>
      </c>
      <c r="Y2767" s="2" t="s">
        <v>9436</v>
      </c>
    </row>
    <row r="2768">
      <c r="A2768" s="1" t="b">
        <v>0</v>
      </c>
      <c r="B2768" s="1"/>
      <c r="C2768" s="1" t="s">
        <v>243</v>
      </c>
      <c r="D2768" s="1"/>
      <c r="E2768" s="1" t="s">
        <v>9427</v>
      </c>
      <c r="F2768" s="1"/>
      <c r="G2768" s="2" t="s">
        <v>27</v>
      </c>
      <c r="H2768" s="5">
        <v>1.0</v>
      </c>
      <c r="I2768" s="4" t="s">
        <v>9633</v>
      </c>
      <c r="J2768" s="2" t="s">
        <v>9634</v>
      </c>
      <c r="K2768" s="5">
        <v>1.0</v>
      </c>
      <c r="L2768" s="2" t="s">
        <v>9430</v>
      </c>
      <c r="M2768" s="6" t="b">
        <v>1</v>
      </c>
      <c r="N2768" s="2" t="s">
        <v>9431</v>
      </c>
      <c r="O2768" s="2" t="s">
        <v>9432</v>
      </c>
      <c r="P2768" s="2" t="s">
        <v>49</v>
      </c>
      <c r="Q2768" s="2" t="s">
        <v>9433</v>
      </c>
      <c r="R2768" s="2" t="s">
        <v>35</v>
      </c>
      <c r="S2768" s="5">
        <v>1.043176377E9</v>
      </c>
      <c r="T2768" s="2" t="s">
        <v>112</v>
      </c>
      <c r="U2768" s="2" t="s">
        <v>253</v>
      </c>
      <c r="V2768" s="2" t="s">
        <v>9427</v>
      </c>
      <c r="W2768" s="2" t="s">
        <v>9434</v>
      </c>
      <c r="X2768" s="2" t="s">
        <v>9435</v>
      </c>
      <c r="Y2768" s="2" t="s">
        <v>9436</v>
      </c>
    </row>
    <row r="2769">
      <c r="A2769" s="1" t="b">
        <v>0</v>
      </c>
      <c r="B2769" s="1"/>
      <c r="C2769" s="1" t="s">
        <v>243</v>
      </c>
      <c r="D2769" s="1"/>
      <c r="E2769" s="1" t="s">
        <v>9427</v>
      </c>
      <c r="F2769" s="1"/>
      <c r="G2769" s="2" t="s">
        <v>27</v>
      </c>
      <c r="H2769" s="5">
        <v>1.0</v>
      </c>
      <c r="I2769" s="4" t="s">
        <v>9635</v>
      </c>
      <c r="J2769" s="2" t="s">
        <v>9636</v>
      </c>
      <c r="K2769" s="5">
        <v>1.0</v>
      </c>
      <c r="L2769" s="2" t="s">
        <v>9430</v>
      </c>
      <c r="M2769" s="6" t="b">
        <v>1</v>
      </c>
      <c r="N2769" s="2" t="s">
        <v>9431</v>
      </c>
      <c r="O2769" s="2" t="s">
        <v>9432</v>
      </c>
      <c r="P2769" s="2" t="s">
        <v>49</v>
      </c>
      <c r="Q2769" s="2" t="s">
        <v>9433</v>
      </c>
      <c r="R2769" s="2" t="s">
        <v>35</v>
      </c>
      <c r="S2769" s="5">
        <v>1.043176378E9</v>
      </c>
      <c r="T2769" s="2" t="s">
        <v>112</v>
      </c>
      <c r="U2769" s="2" t="s">
        <v>253</v>
      </c>
      <c r="V2769" s="2" t="s">
        <v>9427</v>
      </c>
      <c r="W2769" s="2" t="s">
        <v>9434</v>
      </c>
      <c r="X2769" s="2" t="s">
        <v>9435</v>
      </c>
      <c r="Y2769" s="2" t="s">
        <v>9436</v>
      </c>
    </row>
    <row r="2770">
      <c r="A2770" s="1" t="b">
        <v>0</v>
      </c>
      <c r="B2770" s="1"/>
      <c r="C2770" s="1" t="s">
        <v>243</v>
      </c>
      <c r="D2770" s="1"/>
      <c r="E2770" s="1" t="s">
        <v>9427</v>
      </c>
      <c r="F2770" s="1"/>
      <c r="G2770" s="2" t="s">
        <v>27</v>
      </c>
      <c r="H2770" s="5">
        <v>1.0</v>
      </c>
      <c r="I2770" s="4" t="s">
        <v>9637</v>
      </c>
      <c r="J2770" s="2" t="s">
        <v>9638</v>
      </c>
      <c r="K2770" s="5">
        <v>1.0</v>
      </c>
      <c r="L2770" s="2" t="s">
        <v>9430</v>
      </c>
      <c r="M2770" s="6" t="b">
        <v>1</v>
      </c>
      <c r="N2770" s="2" t="s">
        <v>9431</v>
      </c>
      <c r="O2770" s="2" t="s">
        <v>9432</v>
      </c>
      <c r="P2770" s="2" t="s">
        <v>49</v>
      </c>
      <c r="Q2770" s="2" t="s">
        <v>9433</v>
      </c>
      <c r="R2770" s="2" t="s">
        <v>35</v>
      </c>
      <c r="S2770" s="5">
        <v>1.043176379E9</v>
      </c>
      <c r="T2770" s="2" t="s">
        <v>112</v>
      </c>
      <c r="U2770" s="2" t="s">
        <v>253</v>
      </c>
      <c r="V2770" s="2" t="s">
        <v>9427</v>
      </c>
      <c r="W2770" s="2" t="s">
        <v>9434</v>
      </c>
      <c r="X2770" s="2" t="s">
        <v>9435</v>
      </c>
      <c r="Y2770" s="2" t="s">
        <v>9436</v>
      </c>
    </row>
    <row r="2771">
      <c r="A2771" s="1" t="b">
        <v>0</v>
      </c>
      <c r="B2771" s="1"/>
      <c r="C2771" s="1" t="s">
        <v>243</v>
      </c>
      <c r="D2771" s="1"/>
      <c r="E2771" s="1" t="s">
        <v>9427</v>
      </c>
      <c r="F2771" s="1"/>
      <c r="G2771" s="2" t="s">
        <v>27</v>
      </c>
      <c r="H2771" s="5">
        <v>1.0</v>
      </c>
      <c r="I2771" s="4" t="s">
        <v>9639</v>
      </c>
      <c r="J2771" s="2" t="s">
        <v>9640</v>
      </c>
      <c r="K2771" s="5">
        <v>1.0</v>
      </c>
      <c r="L2771" s="2" t="s">
        <v>9430</v>
      </c>
      <c r="M2771" s="6" t="b">
        <v>1</v>
      </c>
      <c r="N2771" s="2" t="s">
        <v>9431</v>
      </c>
      <c r="O2771" s="2" t="s">
        <v>9432</v>
      </c>
      <c r="P2771" s="2" t="s">
        <v>49</v>
      </c>
      <c r="Q2771" s="2" t="s">
        <v>9433</v>
      </c>
      <c r="R2771" s="2" t="s">
        <v>35</v>
      </c>
      <c r="S2771" s="5">
        <v>1.04317638E9</v>
      </c>
      <c r="T2771" s="2" t="s">
        <v>112</v>
      </c>
      <c r="U2771" s="2" t="s">
        <v>253</v>
      </c>
      <c r="V2771" s="2" t="s">
        <v>9427</v>
      </c>
      <c r="W2771" s="2" t="s">
        <v>9434</v>
      </c>
      <c r="X2771" s="2" t="s">
        <v>9435</v>
      </c>
      <c r="Y2771" s="2" t="s">
        <v>9436</v>
      </c>
    </row>
    <row r="2772">
      <c r="A2772" s="1" t="b">
        <v>0</v>
      </c>
      <c r="B2772" s="1"/>
      <c r="C2772" s="1" t="s">
        <v>243</v>
      </c>
      <c r="D2772" s="1"/>
      <c r="E2772" s="1" t="s">
        <v>9427</v>
      </c>
      <c r="F2772" s="1"/>
      <c r="G2772" s="2" t="s">
        <v>27</v>
      </c>
      <c r="H2772" s="5">
        <v>1.0</v>
      </c>
      <c r="I2772" s="4" t="s">
        <v>9641</v>
      </c>
      <c r="J2772" s="2" t="s">
        <v>9642</v>
      </c>
      <c r="K2772" s="5">
        <v>1.0</v>
      </c>
      <c r="L2772" s="2" t="s">
        <v>9430</v>
      </c>
      <c r="M2772" s="6" t="b">
        <v>1</v>
      </c>
      <c r="N2772" s="2" t="s">
        <v>9431</v>
      </c>
      <c r="O2772" s="2" t="s">
        <v>9432</v>
      </c>
      <c r="P2772" s="2" t="s">
        <v>49</v>
      </c>
      <c r="Q2772" s="2" t="s">
        <v>9433</v>
      </c>
      <c r="R2772" s="2" t="s">
        <v>35</v>
      </c>
      <c r="S2772" s="5">
        <v>1.043176381E9</v>
      </c>
      <c r="T2772" s="2" t="s">
        <v>112</v>
      </c>
      <c r="U2772" s="2" t="s">
        <v>253</v>
      </c>
      <c r="V2772" s="2" t="s">
        <v>9427</v>
      </c>
      <c r="W2772" s="2" t="s">
        <v>9434</v>
      </c>
      <c r="X2772" s="2" t="s">
        <v>9435</v>
      </c>
      <c r="Y2772" s="2" t="s">
        <v>9436</v>
      </c>
    </row>
    <row r="2773">
      <c r="A2773" s="1" t="b">
        <v>0</v>
      </c>
      <c r="B2773" s="1"/>
      <c r="C2773" s="1" t="s">
        <v>243</v>
      </c>
      <c r="D2773" s="1"/>
      <c r="E2773" s="1" t="s">
        <v>9427</v>
      </c>
      <c r="F2773" s="1"/>
      <c r="G2773" s="2" t="s">
        <v>27</v>
      </c>
      <c r="H2773" s="5">
        <v>1.0</v>
      </c>
      <c r="I2773" s="4" t="s">
        <v>9643</v>
      </c>
      <c r="J2773" s="2" t="s">
        <v>9644</v>
      </c>
      <c r="K2773" s="5">
        <v>1.0</v>
      </c>
      <c r="L2773" s="2" t="s">
        <v>9430</v>
      </c>
      <c r="M2773" s="6" t="b">
        <v>1</v>
      </c>
      <c r="N2773" s="2" t="s">
        <v>9431</v>
      </c>
      <c r="O2773" s="2" t="s">
        <v>9432</v>
      </c>
      <c r="P2773" s="2" t="s">
        <v>49</v>
      </c>
      <c r="Q2773" s="2" t="s">
        <v>9433</v>
      </c>
      <c r="R2773" s="2" t="s">
        <v>35</v>
      </c>
      <c r="S2773" s="5">
        <v>1.043176382E9</v>
      </c>
      <c r="T2773" s="2" t="s">
        <v>112</v>
      </c>
      <c r="U2773" s="2" t="s">
        <v>253</v>
      </c>
      <c r="V2773" s="2" t="s">
        <v>9427</v>
      </c>
      <c r="W2773" s="2" t="s">
        <v>9434</v>
      </c>
      <c r="X2773" s="2" t="s">
        <v>9435</v>
      </c>
      <c r="Y2773" s="2" t="s">
        <v>9436</v>
      </c>
    </row>
    <row r="2774">
      <c r="A2774" s="1" t="b">
        <v>0</v>
      </c>
      <c r="B2774" s="1"/>
      <c r="C2774" s="1" t="s">
        <v>243</v>
      </c>
      <c r="D2774" s="1"/>
      <c r="E2774" s="1" t="s">
        <v>9427</v>
      </c>
      <c r="F2774" s="1"/>
      <c r="G2774" s="2" t="s">
        <v>27</v>
      </c>
      <c r="H2774" s="5">
        <v>1.0</v>
      </c>
      <c r="I2774" s="4" t="s">
        <v>9645</v>
      </c>
      <c r="J2774" s="2" t="s">
        <v>9646</v>
      </c>
      <c r="K2774" s="5">
        <v>1.0</v>
      </c>
      <c r="L2774" s="2" t="s">
        <v>9430</v>
      </c>
      <c r="M2774" s="6" t="b">
        <v>1</v>
      </c>
      <c r="N2774" s="2" t="s">
        <v>9431</v>
      </c>
      <c r="O2774" s="2" t="s">
        <v>9432</v>
      </c>
      <c r="P2774" s="2" t="s">
        <v>49</v>
      </c>
      <c r="Q2774" s="2" t="s">
        <v>9433</v>
      </c>
      <c r="R2774" s="2" t="s">
        <v>35</v>
      </c>
      <c r="S2774" s="5">
        <v>1.043176383E9</v>
      </c>
      <c r="T2774" s="2" t="s">
        <v>112</v>
      </c>
      <c r="U2774" s="2" t="s">
        <v>253</v>
      </c>
      <c r="V2774" s="2" t="s">
        <v>9427</v>
      </c>
      <c r="W2774" s="2" t="s">
        <v>9434</v>
      </c>
      <c r="X2774" s="2" t="s">
        <v>9435</v>
      </c>
      <c r="Y2774" s="2" t="s">
        <v>9436</v>
      </c>
    </row>
    <row r="2775">
      <c r="A2775" s="1" t="b">
        <v>0</v>
      </c>
      <c r="B2775" s="1"/>
      <c r="C2775" s="1" t="s">
        <v>243</v>
      </c>
      <c r="D2775" s="1"/>
      <c r="E2775" s="1" t="s">
        <v>9427</v>
      </c>
      <c r="F2775" s="1"/>
      <c r="G2775" s="2" t="s">
        <v>27</v>
      </c>
      <c r="H2775" s="5">
        <v>1.0</v>
      </c>
      <c r="I2775" s="4" t="s">
        <v>9647</v>
      </c>
      <c r="J2775" s="2" t="s">
        <v>9648</v>
      </c>
      <c r="K2775" s="5">
        <v>1.0</v>
      </c>
      <c r="L2775" s="2" t="s">
        <v>9430</v>
      </c>
      <c r="M2775" s="6" t="b">
        <v>1</v>
      </c>
      <c r="N2775" s="2" t="s">
        <v>9431</v>
      </c>
      <c r="O2775" s="2" t="s">
        <v>9432</v>
      </c>
      <c r="P2775" s="2" t="s">
        <v>49</v>
      </c>
      <c r="Q2775" s="2" t="s">
        <v>9433</v>
      </c>
      <c r="R2775" s="2" t="s">
        <v>35</v>
      </c>
      <c r="S2775" s="5">
        <v>1.043176384E9</v>
      </c>
      <c r="T2775" s="2" t="s">
        <v>112</v>
      </c>
      <c r="U2775" s="2" t="s">
        <v>253</v>
      </c>
      <c r="V2775" s="2" t="s">
        <v>9427</v>
      </c>
      <c r="W2775" s="2" t="s">
        <v>9434</v>
      </c>
      <c r="X2775" s="2" t="s">
        <v>9435</v>
      </c>
      <c r="Y2775" s="2" t="s">
        <v>9436</v>
      </c>
    </row>
    <row r="2776">
      <c r="A2776" s="1" t="b">
        <v>0</v>
      </c>
      <c r="B2776" s="1"/>
      <c r="C2776" s="1" t="s">
        <v>243</v>
      </c>
      <c r="D2776" s="1"/>
      <c r="E2776" s="1" t="s">
        <v>9427</v>
      </c>
      <c r="F2776" s="1"/>
      <c r="G2776" s="2" t="s">
        <v>27</v>
      </c>
      <c r="H2776" s="5">
        <v>1.0</v>
      </c>
      <c r="I2776" s="4" t="s">
        <v>9649</v>
      </c>
      <c r="J2776" s="2" t="s">
        <v>9650</v>
      </c>
      <c r="K2776" s="5">
        <v>1.0</v>
      </c>
      <c r="L2776" s="2" t="s">
        <v>9430</v>
      </c>
      <c r="M2776" s="6" t="b">
        <v>1</v>
      </c>
      <c r="N2776" s="2" t="s">
        <v>9431</v>
      </c>
      <c r="O2776" s="2" t="s">
        <v>9432</v>
      </c>
      <c r="P2776" s="2" t="s">
        <v>49</v>
      </c>
      <c r="Q2776" s="2" t="s">
        <v>9433</v>
      </c>
      <c r="R2776" s="2" t="s">
        <v>35</v>
      </c>
      <c r="S2776" s="5">
        <v>1.043176385E9</v>
      </c>
      <c r="T2776" s="2" t="s">
        <v>112</v>
      </c>
      <c r="U2776" s="2" t="s">
        <v>253</v>
      </c>
      <c r="V2776" s="2" t="s">
        <v>9427</v>
      </c>
      <c r="W2776" s="2" t="s">
        <v>9434</v>
      </c>
      <c r="X2776" s="2" t="s">
        <v>9435</v>
      </c>
      <c r="Y2776" s="2" t="s">
        <v>9436</v>
      </c>
    </row>
    <row r="2777">
      <c r="A2777" s="1" t="b">
        <v>0</v>
      </c>
      <c r="B2777" s="1"/>
      <c r="C2777" s="1" t="s">
        <v>243</v>
      </c>
      <c r="D2777" s="1"/>
      <c r="E2777" s="1" t="s">
        <v>9427</v>
      </c>
      <c r="F2777" s="1"/>
      <c r="G2777" s="2" t="s">
        <v>27</v>
      </c>
      <c r="H2777" s="5">
        <v>1.0</v>
      </c>
      <c r="I2777" s="4" t="s">
        <v>9651</v>
      </c>
      <c r="J2777" s="2" t="s">
        <v>9652</v>
      </c>
      <c r="K2777" s="5">
        <v>1.0</v>
      </c>
      <c r="L2777" s="2" t="s">
        <v>9430</v>
      </c>
      <c r="M2777" s="6" t="b">
        <v>1</v>
      </c>
      <c r="N2777" s="2" t="s">
        <v>9431</v>
      </c>
      <c r="O2777" s="2" t="s">
        <v>9432</v>
      </c>
      <c r="P2777" s="2" t="s">
        <v>49</v>
      </c>
      <c r="Q2777" s="2" t="s">
        <v>9433</v>
      </c>
      <c r="R2777" s="2" t="s">
        <v>35</v>
      </c>
      <c r="S2777" s="5">
        <v>1.043176386E9</v>
      </c>
      <c r="T2777" s="2" t="s">
        <v>112</v>
      </c>
      <c r="U2777" s="2" t="s">
        <v>253</v>
      </c>
      <c r="V2777" s="2" t="s">
        <v>9427</v>
      </c>
      <c r="W2777" s="2" t="s">
        <v>9434</v>
      </c>
      <c r="X2777" s="2" t="s">
        <v>9435</v>
      </c>
      <c r="Y2777" s="2" t="s">
        <v>9436</v>
      </c>
    </row>
    <row r="2778">
      <c r="A2778" s="1" t="b">
        <v>0</v>
      </c>
      <c r="B2778" s="1"/>
      <c r="C2778" s="1" t="s">
        <v>243</v>
      </c>
      <c r="D2778" s="1"/>
      <c r="E2778" s="1" t="s">
        <v>9427</v>
      </c>
      <c r="F2778" s="1"/>
      <c r="G2778" s="2" t="s">
        <v>27</v>
      </c>
      <c r="H2778" s="5">
        <v>1.0</v>
      </c>
      <c r="I2778" s="4" t="s">
        <v>9653</v>
      </c>
      <c r="J2778" s="2" t="s">
        <v>9654</v>
      </c>
      <c r="K2778" s="5">
        <v>1.0</v>
      </c>
      <c r="L2778" s="2" t="s">
        <v>9430</v>
      </c>
      <c r="M2778" s="6" t="b">
        <v>1</v>
      </c>
      <c r="N2778" s="2" t="s">
        <v>9431</v>
      </c>
      <c r="O2778" s="2" t="s">
        <v>9432</v>
      </c>
      <c r="P2778" s="2" t="s">
        <v>49</v>
      </c>
      <c r="Q2778" s="2" t="s">
        <v>9433</v>
      </c>
      <c r="R2778" s="2" t="s">
        <v>35</v>
      </c>
      <c r="S2778" s="5">
        <v>1.043176387E9</v>
      </c>
      <c r="T2778" s="2" t="s">
        <v>112</v>
      </c>
      <c r="U2778" s="2" t="s">
        <v>253</v>
      </c>
      <c r="V2778" s="2" t="s">
        <v>9427</v>
      </c>
      <c r="W2778" s="2" t="s">
        <v>9434</v>
      </c>
      <c r="X2778" s="2" t="s">
        <v>9435</v>
      </c>
      <c r="Y2778" s="2" t="s">
        <v>9436</v>
      </c>
    </row>
    <row r="2779">
      <c r="A2779" s="1" t="b">
        <v>0</v>
      </c>
      <c r="B2779" s="1"/>
      <c r="C2779" s="1" t="s">
        <v>243</v>
      </c>
      <c r="D2779" s="1"/>
      <c r="E2779" s="1" t="s">
        <v>9427</v>
      </c>
      <c r="F2779" s="1"/>
      <c r="G2779" s="2" t="s">
        <v>27</v>
      </c>
      <c r="H2779" s="5">
        <v>1.0</v>
      </c>
      <c r="I2779" s="4" t="s">
        <v>9655</v>
      </c>
      <c r="J2779" s="2" t="s">
        <v>9656</v>
      </c>
      <c r="K2779" s="5">
        <v>1.0</v>
      </c>
      <c r="L2779" s="2" t="s">
        <v>9430</v>
      </c>
      <c r="M2779" s="6" t="b">
        <v>1</v>
      </c>
      <c r="N2779" s="2" t="s">
        <v>9431</v>
      </c>
      <c r="O2779" s="2" t="s">
        <v>9432</v>
      </c>
      <c r="P2779" s="2" t="s">
        <v>49</v>
      </c>
      <c r="Q2779" s="2" t="s">
        <v>9433</v>
      </c>
      <c r="R2779" s="2" t="s">
        <v>35</v>
      </c>
      <c r="S2779" s="5">
        <v>1.043176388E9</v>
      </c>
      <c r="T2779" s="2" t="s">
        <v>112</v>
      </c>
      <c r="U2779" s="2" t="s">
        <v>253</v>
      </c>
      <c r="V2779" s="2" t="s">
        <v>9427</v>
      </c>
      <c r="W2779" s="2" t="s">
        <v>9434</v>
      </c>
      <c r="X2779" s="2" t="s">
        <v>9435</v>
      </c>
      <c r="Y2779" s="2" t="s">
        <v>9436</v>
      </c>
    </row>
    <row r="2780">
      <c r="A2780" s="1" t="b">
        <v>0</v>
      </c>
      <c r="B2780" s="1"/>
      <c r="C2780" s="1" t="s">
        <v>243</v>
      </c>
      <c r="D2780" s="1"/>
      <c r="E2780" s="1" t="s">
        <v>9427</v>
      </c>
      <c r="F2780" s="1"/>
      <c r="G2780" s="2" t="s">
        <v>27</v>
      </c>
      <c r="H2780" s="5">
        <v>1.0</v>
      </c>
      <c r="I2780" s="4" t="s">
        <v>9657</v>
      </c>
      <c r="J2780" s="2" t="s">
        <v>9658</v>
      </c>
      <c r="K2780" s="5">
        <v>1.0</v>
      </c>
      <c r="L2780" s="2" t="s">
        <v>9430</v>
      </c>
      <c r="M2780" s="6" t="b">
        <v>1</v>
      </c>
      <c r="N2780" s="2" t="s">
        <v>9431</v>
      </c>
      <c r="O2780" s="2" t="s">
        <v>9432</v>
      </c>
      <c r="P2780" s="2" t="s">
        <v>49</v>
      </c>
      <c r="Q2780" s="2" t="s">
        <v>9433</v>
      </c>
      <c r="R2780" s="2" t="s">
        <v>35</v>
      </c>
      <c r="S2780" s="5">
        <v>1.043176389E9</v>
      </c>
      <c r="T2780" s="2" t="s">
        <v>112</v>
      </c>
      <c r="U2780" s="2" t="s">
        <v>253</v>
      </c>
      <c r="V2780" s="2" t="s">
        <v>9427</v>
      </c>
      <c r="W2780" s="2" t="s">
        <v>9434</v>
      </c>
      <c r="X2780" s="2" t="s">
        <v>9435</v>
      </c>
      <c r="Y2780" s="2" t="s">
        <v>9436</v>
      </c>
    </row>
    <row r="2781">
      <c r="A2781" s="1" t="b">
        <v>0</v>
      </c>
      <c r="B2781" s="1"/>
      <c r="C2781" s="1" t="s">
        <v>243</v>
      </c>
      <c r="D2781" s="1"/>
      <c r="E2781" s="1" t="s">
        <v>9427</v>
      </c>
      <c r="F2781" s="1"/>
      <c r="G2781" s="2" t="s">
        <v>27</v>
      </c>
      <c r="H2781" s="5">
        <v>1.0</v>
      </c>
      <c r="I2781" s="4" t="s">
        <v>9659</v>
      </c>
      <c r="J2781" s="2" t="s">
        <v>9660</v>
      </c>
      <c r="K2781" s="5">
        <v>1.0</v>
      </c>
      <c r="L2781" s="2" t="s">
        <v>9430</v>
      </c>
      <c r="M2781" s="6" t="b">
        <v>1</v>
      </c>
      <c r="N2781" s="2" t="s">
        <v>9431</v>
      </c>
      <c r="O2781" s="2" t="s">
        <v>9432</v>
      </c>
      <c r="P2781" s="2" t="s">
        <v>49</v>
      </c>
      <c r="Q2781" s="2" t="s">
        <v>9433</v>
      </c>
      <c r="R2781" s="2" t="s">
        <v>35</v>
      </c>
      <c r="S2781" s="5">
        <v>1.04317639E9</v>
      </c>
      <c r="T2781" s="2" t="s">
        <v>112</v>
      </c>
      <c r="U2781" s="2" t="s">
        <v>253</v>
      </c>
      <c r="V2781" s="2" t="s">
        <v>9427</v>
      </c>
      <c r="W2781" s="2" t="s">
        <v>9434</v>
      </c>
      <c r="X2781" s="2" t="s">
        <v>9435</v>
      </c>
      <c r="Y2781" s="2" t="s">
        <v>9436</v>
      </c>
    </row>
    <row r="2782">
      <c r="A2782" s="1" t="b">
        <v>0</v>
      </c>
      <c r="B2782" s="1"/>
      <c r="C2782" s="1" t="s">
        <v>243</v>
      </c>
      <c r="D2782" s="1"/>
      <c r="E2782" s="1" t="s">
        <v>9427</v>
      </c>
      <c r="F2782" s="1"/>
      <c r="G2782" s="2" t="s">
        <v>27</v>
      </c>
      <c r="H2782" s="5">
        <v>1.0</v>
      </c>
      <c r="I2782" s="4" t="s">
        <v>9661</v>
      </c>
      <c r="J2782" s="2" t="s">
        <v>9662</v>
      </c>
      <c r="K2782" s="5">
        <v>1.0</v>
      </c>
      <c r="L2782" s="2" t="s">
        <v>9430</v>
      </c>
      <c r="M2782" s="6" t="b">
        <v>1</v>
      </c>
      <c r="N2782" s="2" t="s">
        <v>9431</v>
      </c>
      <c r="O2782" s="2" t="s">
        <v>9432</v>
      </c>
      <c r="P2782" s="2" t="s">
        <v>49</v>
      </c>
      <c r="Q2782" s="2" t="s">
        <v>9433</v>
      </c>
      <c r="R2782" s="2" t="s">
        <v>35</v>
      </c>
      <c r="S2782" s="5">
        <v>1.043176391E9</v>
      </c>
      <c r="T2782" s="2" t="s">
        <v>112</v>
      </c>
      <c r="U2782" s="2" t="s">
        <v>253</v>
      </c>
      <c r="V2782" s="2" t="s">
        <v>9427</v>
      </c>
      <c r="W2782" s="2" t="s">
        <v>9434</v>
      </c>
      <c r="X2782" s="2" t="s">
        <v>9435</v>
      </c>
      <c r="Y2782" s="2" t="s">
        <v>9436</v>
      </c>
    </row>
    <row r="2783">
      <c r="A2783" s="1" t="b">
        <v>0</v>
      </c>
      <c r="B2783" s="1"/>
      <c r="C2783" s="1" t="s">
        <v>243</v>
      </c>
      <c r="D2783" s="1"/>
      <c r="E2783" s="1" t="s">
        <v>9427</v>
      </c>
      <c r="F2783" s="1"/>
      <c r="G2783" s="2" t="s">
        <v>27</v>
      </c>
      <c r="H2783" s="5">
        <v>1.0</v>
      </c>
      <c r="I2783" s="4" t="s">
        <v>9663</v>
      </c>
      <c r="J2783" s="2" t="s">
        <v>9664</v>
      </c>
      <c r="K2783" s="5">
        <v>1.0</v>
      </c>
      <c r="L2783" s="2" t="s">
        <v>9430</v>
      </c>
      <c r="M2783" s="6" t="b">
        <v>1</v>
      </c>
      <c r="N2783" s="2" t="s">
        <v>9431</v>
      </c>
      <c r="O2783" s="2" t="s">
        <v>9432</v>
      </c>
      <c r="P2783" s="2" t="s">
        <v>49</v>
      </c>
      <c r="Q2783" s="2" t="s">
        <v>9433</v>
      </c>
      <c r="R2783" s="2" t="s">
        <v>35</v>
      </c>
      <c r="S2783" s="5">
        <v>1.043176392E9</v>
      </c>
      <c r="T2783" s="2" t="s">
        <v>112</v>
      </c>
      <c r="U2783" s="2" t="s">
        <v>253</v>
      </c>
      <c r="V2783" s="2" t="s">
        <v>9427</v>
      </c>
      <c r="W2783" s="2" t="s">
        <v>9434</v>
      </c>
      <c r="X2783" s="2" t="s">
        <v>9435</v>
      </c>
      <c r="Y2783" s="2" t="s">
        <v>9436</v>
      </c>
    </row>
    <row r="2784">
      <c r="A2784" s="1" t="b">
        <v>0</v>
      </c>
      <c r="B2784" s="1"/>
      <c r="C2784" s="1" t="s">
        <v>243</v>
      </c>
      <c r="D2784" s="1"/>
      <c r="E2784" s="1" t="s">
        <v>9427</v>
      </c>
      <c r="F2784" s="1"/>
      <c r="G2784" s="2" t="s">
        <v>27</v>
      </c>
      <c r="H2784" s="5">
        <v>1.0</v>
      </c>
      <c r="I2784" s="4" t="s">
        <v>9665</v>
      </c>
      <c r="J2784" s="2" t="s">
        <v>9666</v>
      </c>
      <c r="K2784" s="5">
        <v>1.0</v>
      </c>
      <c r="L2784" s="2" t="s">
        <v>9430</v>
      </c>
      <c r="M2784" s="6" t="b">
        <v>1</v>
      </c>
      <c r="N2784" s="2" t="s">
        <v>9431</v>
      </c>
      <c r="O2784" s="2" t="s">
        <v>9432</v>
      </c>
      <c r="P2784" s="2" t="s">
        <v>49</v>
      </c>
      <c r="Q2784" s="2" t="s">
        <v>9433</v>
      </c>
      <c r="R2784" s="2" t="s">
        <v>35</v>
      </c>
      <c r="S2784" s="5">
        <v>1.043176393E9</v>
      </c>
      <c r="T2784" s="2" t="s">
        <v>112</v>
      </c>
      <c r="U2784" s="2" t="s">
        <v>253</v>
      </c>
      <c r="V2784" s="2" t="s">
        <v>9427</v>
      </c>
      <c r="W2784" s="2" t="s">
        <v>9434</v>
      </c>
      <c r="X2784" s="2" t="s">
        <v>9435</v>
      </c>
      <c r="Y2784" s="2" t="s">
        <v>9436</v>
      </c>
    </row>
    <row r="2785">
      <c r="A2785" s="1" t="b">
        <v>0</v>
      </c>
      <c r="B2785" s="1"/>
      <c r="C2785" s="1" t="s">
        <v>243</v>
      </c>
      <c r="D2785" s="1"/>
      <c r="E2785" s="1" t="s">
        <v>9427</v>
      </c>
      <c r="F2785" s="1"/>
      <c r="G2785" s="2" t="s">
        <v>27</v>
      </c>
      <c r="H2785" s="5">
        <v>1.0</v>
      </c>
      <c r="I2785" s="4" t="s">
        <v>9667</v>
      </c>
      <c r="J2785" s="2" t="s">
        <v>9668</v>
      </c>
      <c r="K2785" s="5">
        <v>1.0</v>
      </c>
      <c r="L2785" s="2" t="s">
        <v>9430</v>
      </c>
      <c r="M2785" s="6" t="b">
        <v>1</v>
      </c>
      <c r="N2785" s="2" t="s">
        <v>9431</v>
      </c>
      <c r="O2785" s="2" t="s">
        <v>9432</v>
      </c>
      <c r="P2785" s="2" t="s">
        <v>49</v>
      </c>
      <c r="Q2785" s="2" t="s">
        <v>9433</v>
      </c>
      <c r="R2785" s="2" t="s">
        <v>35</v>
      </c>
      <c r="S2785" s="5">
        <v>1.043176394E9</v>
      </c>
      <c r="T2785" s="2" t="s">
        <v>112</v>
      </c>
      <c r="U2785" s="2" t="s">
        <v>253</v>
      </c>
      <c r="V2785" s="2" t="s">
        <v>9427</v>
      </c>
      <c r="W2785" s="2" t="s">
        <v>9434</v>
      </c>
      <c r="X2785" s="2" t="s">
        <v>9435</v>
      </c>
      <c r="Y2785" s="2" t="s">
        <v>9436</v>
      </c>
    </row>
    <row r="2786">
      <c r="A2786" s="1" t="b">
        <v>0</v>
      </c>
      <c r="B2786" s="1"/>
      <c r="C2786" s="1" t="s">
        <v>243</v>
      </c>
      <c r="D2786" s="1"/>
      <c r="E2786" s="1" t="s">
        <v>9427</v>
      </c>
      <c r="F2786" s="1"/>
      <c r="G2786" s="2" t="s">
        <v>27</v>
      </c>
      <c r="H2786" s="5">
        <v>1.0</v>
      </c>
      <c r="I2786" s="4" t="s">
        <v>9669</v>
      </c>
      <c r="J2786" s="2" t="s">
        <v>9670</v>
      </c>
      <c r="K2786" s="5">
        <v>1.0</v>
      </c>
      <c r="L2786" s="2" t="s">
        <v>9430</v>
      </c>
      <c r="M2786" s="6" t="b">
        <v>1</v>
      </c>
      <c r="N2786" s="2" t="s">
        <v>9431</v>
      </c>
      <c r="O2786" s="2" t="s">
        <v>9432</v>
      </c>
      <c r="P2786" s="2" t="s">
        <v>49</v>
      </c>
      <c r="Q2786" s="2" t="s">
        <v>9433</v>
      </c>
      <c r="R2786" s="2" t="s">
        <v>35</v>
      </c>
      <c r="S2786" s="5">
        <v>1.043176395E9</v>
      </c>
      <c r="T2786" s="2" t="s">
        <v>112</v>
      </c>
      <c r="U2786" s="2" t="s">
        <v>253</v>
      </c>
      <c r="V2786" s="2" t="s">
        <v>9427</v>
      </c>
      <c r="W2786" s="2" t="s">
        <v>9434</v>
      </c>
      <c r="X2786" s="2" t="s">
        <v>9435</v>
      </c>
      <c r="Y2786" s="2" t="s">
        <v>9436</v>
      </c>
    </row>
    <row r="2787">
      <c r="A2787" s="1" t="b">
        <v>0</v>
      </c>
      <c r="B2787" s="1"/>
      <c r="C2787" s="1" t="s">
        <v>243</v>
      </c>
      <c r="D2787" s="1"/>
      <c r="E2787" s="1" t="s">
        <v>9427</v>
      </c>
      <c r="F2787" s="1"/>
      <c r="G2787" s="2" t="s">
        <v>27</v>
      </c>
      <c r="H2787" s="5">
        <v>1.0</v>
      </c>
      <c r="I2787" s="4" t="s">
        <v>9671</v>
      </c>
      <c r="J2787" s="2" t="s">
        <v>9672</v>
      </c>
      <c r="K2787" s="5">
        <v>1.0</v>
      </c>
      <c r="L2787" s="2" t="s">
        <v>9430</v>
      </c>
      <c r="M2787" s="6" t="b">
        <v>1</v>
      </c>
      <c r="N2787" s="2" t="s">
        <v>9431</v>
      </c>
      <c r="O2787" s="2" t="s">
        <v>9432</v>
      </c>
      <c r="P2787" s="2" t="s">
        <v>49</v>
      </c>
      <c r="Q2787" s="2" t="s">
        <v>9433</v>
      </c>
      <c r="R2787" s="2" t="s">
        <v>35</v>
      </c>
      <c r="S2787" s="5">
        <v>1.043176396E9</v>
      </c>
      <c r="T2787" s="2" t="s">
        <v>112</v>
      </c>
      <c r="U2787" s="2" t="s">
        <v>253</v>
      </c>
      <c r="V2787" s="2" t="s">
        <v>9427</v>
      </c>
      <c r="W2787" s="2" t="s">
        <v>9434</v>
      </c>
      <c r="X2787" s="2" t="s">
        <v>9435</v>
      </c>
      <c r="Y2787" s="2" t="s">
        <v>9436</v>
      </c>
    </row>
    <row r="2788">
      <c r="A2788" s="1" t="b">
        <v>0</v>
      </c>
      <c r="B2788" s="1"/>
      <c r="C2788" s="1" t="s">
        <v>243</v>
      </c>
      <c r="D2788" s="1"/>
      <c r="E2788" s="1" t="s">
        <v>9427</v>
      </c>
      <c r="F2788" s="1"/>
      <c r="G2788" s="2" t="s">
        <v>27</v>
      </c>
      <c r="H2788" s="5">
        <v>1.0</v>
      </c>
      <c r="I2788" s="4" t="s">
        <v>9673</v>
      </c>
      <c r="J2788" s="2" t="s">
        <v>9674</v>
      </c>
      <c r="K2788" s="5">
        <v>1.0</v>
      </c>
      <c r="L2788" s="2" t="s">
        <v>9430</v>
      </c>
      <c r="M2788" s="6" t="b">
        <v>1</v>
      </c>
      <c r="N2788" s="2" t="s">
        <v>9431</v>
      </c>
      <c r="O2788" s="2" t="s">
        <v>9432</v>
      </c>
      <c r="P2788" s="2" t="s">
        <v>49</v>
      </c>
      <c r="Q2788" s="2" t="s">
        <v>9433</v>
      </c>
      <c r="R2788" s="2" t="s">
        <v>35</v>
      </c>
      <c r="S2788" s="5">
        <v>1.043176397E9</v>
      </c>
      <c r="T2788" s="2" t="s">
        <v>112</v>
      </c>
      <c r="U2788" s="2" t="s">
        <v>253</v>
      </c>
      <c r="V2788" s="2" t="s">
        <v>9427</v>
      </c>
      <c r="W2788" s="2" t="s">
        <v>9434</v>
      </c>
      <c r="X2788" s="2" t="s">
        <v>9435</v>
      </c>
      <c r="Y2788" s="2" t="s">
        <v>9436</v>
      </c>
    </row>
    <row r="2789">
      <c r="A2789" s="1" t="b">
        <v>0</v>
      </c>
      <c r="B2789" s="1"/>
      <c r="C2789" s="1" t="s">
        <v>243</v>
      </c>
      <c r="D2789" s="1"/>
      <c r="E2789" s="1" t="s">
        <v>9427</v>
      </c>
      <c r="F2789" s="1"/>
      <c r="G2789" s="2" t="s">
        <v>27</v>
      </c>
      <c r="H2789" s="5">
        <v>1.0</v>
      </c>
      <c r="I2789" s="4" t="s">
        <v>9675</v>
      </c>
      <c r="J2789" s="2" t="s">
        <v>9676</v>
      </c>
      <c r="K2789" s="5">
        <v>1.0</v>
      </c>
      <c r="L2789" s="2" t="s">
        <v>9430</v>
      </c>
      <c r="M2789" s="6" t="b">
        <v>1</v>
      </c>
      <c r="N2789" s="2" t="s">
        <v>9431</v>
      </c>
      <c r="O2789" s="2" t="s">
        <v>9432</v>
      </c>
      <c r="P2789" s="2" t="s">
        <v>49</v>
      </c>
      <c r="Q2789" s="2" t="s">
        <v>9433</v>
      </c>
      <c r="R2789" s="2" t="s">
        <v>35</v>
      </c>
      <c r="S2789" s="5">
        <v>1.043176398E9</v>
      </c>
      <c r="T2789" s="2" t="s">
        <v>112</v>
      </c>
      <c r="U2789" s="2" t="s">
        <v>253</v>
      </c>
      <c r="V2789" s="2" t="s">
        <v>9427</v>
      </c>
      <c r="W2789" s="2" t="s">
        <v>9434</v>
      </c>
      <c r="X2789" s="2" t="s">
        <v>9435</v>
      </c>
      <c r="Y2789" s="2" t="s">
        <v>9436</v>
      </c>
    </row>
    <row r="2790">
      <c r="A2790" s="1" t="b">
        <v>0</v>
      </c>
      <c r="B2790" s="1"/>
      <c r="C2790" s="1" t="s">
        <v>243</v>
      </c>
      <c r="D2790" s="1"/>
      <c r="E2790" s="1" t="s">
        <v>9427</v>
      </c>
      <c r="F2790" s="1"/>
      <c r="G2790" s="2" t="s">
        <v>27</v>
      </c>
      <c r="H2790" s="5">
        <v>1.0</v>
      </c>
      <c r="I2790" s="4" t="s">
        <v>9677</v>
      </c>
      <c r="J2790" s="2" t="s">
        <v>9678</v>
      </c>
      <c r="K2790" s="5">
        <v>1.0</v>
      </c>
      <c r="L2790" s="2" t="s">
        <v>9430</v>
      </c>
      <c r="M2790" s="6" t="b">
        <v>1</v>
      </c>
      <c r="N2790" s="2" t="s">
        <v>9431</v>
      </c>
      <c r="O2790" s="2" t="s">
        <v>9432</v>
      </c>
      <c r="P2790" s="2" t="s">
        <v>49</v>
      </c>
      <c r="Q2790" s="2" t="s">
        <v>9433</v>
      </c>
      <c r="R2790" s="2" t="s">
        <v>35</v>
      </c>
      <c r="S2790" s="5">
        <v>1.043176399E9</v>
      </c>
      <c r="T2790" s="2" t="s">
        <v>112</v>
      </c>
      <c r="U2790" s="2" t="s">
        <v>253</v>
      </c>
      <c r="V2790" s="2" t="s">
        <v>9427</v>
      </c>
      <c r="W2790" s="2" t="s">
        <v>9434</v>
      </c>
      <c r="X2790" s="2" t="s">
        <v>9435</v>
      </c>
      <c r="Y2790" s="2" t="s">
        <v>9436</v>
      </c>
    </row>
    <row r="2791">
      <c r="A2791" s="1" t="b">
        <v>0</v>
      </c>
      <c r="B2791" s="1"/>
      <c r="C2791" s="1" t="s">
        <v>243</v>
      </c>
      <c r="D2791" s="1"/>
      <c r="E2791" s="1" t="s">
        <v>9427</v>
      </c>
      <c r="F2791" s="1"/>
      <c r="G2791" s="2" t="s">
        <v>27</v>
      </c>
      <c r="H2791" s="5">
        <v>1.0</v>
      </c>
      <c r="I2791" s="4" t="s">
        <v>9679</v>
      </c>
      <c r="J2791" s="2" t="s">
        <v>9680</v>
      </c>
      <c r="K2791" s="5">
        <v>1.0</v>
      </c>
      <c r="L2791" s="2" t="s">
        <v>9430</v>
      </c>
      <c r="M2791" s="6" t="b">
        <v>1</v>
      </c>
      <c r="N2791" s="2" t="s">
        <v>9431</v>
      </c>
      <c r="O2791" s="2" t="s">
        <v>9432</v>
      </c>
      <c r="P2791" s="2" t="s">
        <v>49</v>
      </c>
      <c r="Q2791" s="2" t="s">
        <v>9433</v>
      </c>
      <c r="R2791" s="2" t="s">
        <v>35</v>
      </c>
      <c r="S2791" s="5">
        <v>1.0431764E9</v>
      </c>
      <c r="T2791" s="2" t="s">
        <v>112</v>
      </c>
      <c r="U2791" s="2" t="s">
        <v>253</v>
      </c>
      <c r="V2791" s="2" t="s">
        <v>9427</v>
      </c>
      <c r="W2791" s="2" t="s">
        <v>9434</v>
      </c>
      <c r="X2791" s="2" t="s">
        <v>9435</v>
      </c>
      <c r="Y2791" s="2" t="s">
        <v>9436</v>
      </c>
    </row>
    <row r="2792">
      <c r="A2792" s="1" t="b">
        <v>0</v>
      </c>
      <c r="B2792" s="1"/>
      <c r="C2792" s="1" t="s">
        <v>243</v>
      </c>
      <c r="D2792" s="1"/>
      <c r="E2792" s="1" t="s">
        <v>9427</v>
      </c>
      <c r="F2792" s="1"/>
      <c r="G2792" s="2" t="s">
        <v>27</v>
      </c>
      <c r="H2792" s="5">
        <v>1.0</v>
      </c>
      <c r="I2792" s="4" t="s">
        <v>9681</v>
      </c>
      <c r="J2792" s="2" t="s">
        <v>9682</v>
      </c>
      <c r="K2792" s="5">
        <v>1.0</v>
      </c>
      <c r="L2792" s="2" t="s">
        <v>9430</v>
      </c>
      <c r="M2792" s="6" t="b">
        <v>1</v>
      </c>
      <c r="N2792" s="2" t="s">
        <v>9431</v>
      </c>
      <c r="O2792" s="2" t="s">
        <v>9432</v>
      </c>
      <c r="P2792" s="2" t="s">
        <v>49</v>
      </c>
      <c r="Q2792" s="2" t="s">
        <v>9433</v>
      </c>
      <c r="R2792" s="2" t="s">
        <v>35</v>
      </c>
      <c r="S2792" s="5">
        <v>1.043176401E9</v>
      </c>
      <c r="T2792" s="2" t="s">
        <v>112</v>
      </c>
      <c r="U2792" s="2" t="s">
        <v>253</v>
      </c>
      <c r="V2792" s="2" t="s">
        <v>9427</v>
      </c>
      <c r="W2792" s="2" t="s">
        <v>9434</v>
      </c>
      <c r="X2792" s="2" t="s">
        <v>9435</v>
      </c>
      <c r="Y2792" s="2" t="s">
        <v>9436</v>
      </c>
    </row>
    <row r="2793">
      <c r="A2793" s="1" t="b">
        <v>0</v>
      </c>
      <c r="B2793" s="1"/>
      <c r="C2793" s="1" t="s">
        <v>243</v>
      </c>
      <c r="D2793" s="1"/>
      <c r="E2793" s="1" t="s">
        <v>9427</v>
      </c>
      <c r="F2793" s="1"/>
      <c r="G2793" s="2" t="s">
        <v>27</v>
      </c>
      <c r="H2793" s="5">
        <v>1.0</v>
      </c>
      <c r="I2793" s="4" t="s">
        <v>9683</v>
      </c>
      <c r="J2793" s="2" t="s">
        <v>9684</v>
      </c>
      <c r="K2793" s="5">
        <v>1.0</v>
      </c>
      <c r="L2793" s="2" t="s">
        <v>9430</v>
      </c>
      <c r="M2793" s="6" t="b">
        <v>1</v>
      </c>
      <c r="N2793" s="2" t="s">
        <v>9431</v>
      </c>
      <c r="O2793" s="2" t="s">
        <v>9432</v>
      </c>
      <c r="P2793" s="2" t="s">
        <v>49</v>
      </c>
      <c r="Q2793" s="2" t="s">
        <v>9433</v>
      </c>
      <c r="R2793" s="2" t="s">
        <v>35</v>
      </c>
      <c r="S2793" s="5">
        <v>1.043176402E9</v>
      </c>
      <c r="T2793" s="2" t="s">
        <v>112</v>
      </c>
      <c r="U2793" s="2" t="s">
        <v>253</v>
      </c>
      <c r="V2793" s="2" t="s">
        <v>9427</v>
      </c>
      <c r="W2793" s="2" t="s">
        <v>9434</v>
      </c>
      <c r="X2793" s="2" t="s">
        <v>9435</v>
      </c>
      <c r="Y2793" s="2" t="s">
        <v>9436</v>
      </c>
    </row>
    <row r="2794">
      <c r="A2794" s="1" t="b">
        <v>0</v>
      </c>
      <c r="B2794" s="1"/>
      <c r="C2794" s="1" t="s">
        <v>243</v>
      </c>
      <c r="D2794" s="1"/>
      <c r="E2794" s="1" t="s">
        <v>9427</v>
      </c>
      <c r="F2794" s="1"/>
      <c r="G2794" s="2" t="s">
        <v>27</v>
      </c>
      <c r="H2794" s="5">
        <v>1.0</v>
      </c>
      <c r="I2794" s="4" t="s">
        <v>9685</v>
      </c>
      <c r="J2794" s="2" t="s">
        <v>9686</v>
      </c>
      <c r="K2794" s="5">
        <v>1.0</v>
      </c>
      <c r="L2794" s="2" t="s">
        <v>9430</v>
      </c>
      <c r="M2794" s="6" t="b">
        <v>1</v>
      </c>
      <c r="N2794" s="2" t="s">
        <v>9431</v>
      </c>
      <c r="O2794" s="2" t="s">
        <v>9432</v>
      </c>
      <c r="P2794" s="2" t="s">
        <v>49</v>
      </c>
      <c r="Q2794" s="2" t="s">
        <v>9433</v>
      </c>
      <c r="R2794" s="2" t="s">
        <v>35</v>
      </c>
      <c r="S2794" s="5">
        <v>1.043176403E9</v>
      </c>
      <c r="T2794" s="2" t="s">
        <v>112</v>
      </c>
      <c r="U2794" s="2" t="s">
        <v>253</v>
      </c>
      <c r="V2794" s="2" t="s">
        <v>9427</v>
      </c>
      <c r="W2794" s="2" t="s">
        <v>9434</v>
      </c>
      <c r="X2794" s="2" t="s">
        <v>9435</v>
      </c>
      <c r="Y2794" s="2" t="s">
        <v>9436</v>
      </c>
    </row>
    <row r="2795">
      <c r="A2795" s="1" t="b">
        <v>0</v>
      </c>
      <c r="B2795" s="1"/>
      <c r="C2795" s="1" t="s">
        <v>243</v>
      </c>
      <c r="D2795" s="1"/>
      <c r="E2795" s="1" t="s">
        <v>9427</v>
      </c>
      <c r="F2795" s="1"/>
      <c r="G2795" s="2" t="s">
        <v>27</v>
      </c>
      <c r="H2795" s="5">
        <v>1.0</v>
      </c>
      <c r="I2795" s="4" t="s">
        <v>9687</v>
      </c>
      <c r="J2795" s="2" t="s">
        <v>9688</v>
      </c>
      <c r="K2795" s="5">
        <v>1.0</v>
      </c>
      <c r="L2795" s="2" t="s">
        <v>9430</v>
      </c>
      <c r="M2795" s="6" t="b">
        <v>1</v>
      </c>
      <c r="N2795" s="2" t="s">
        <v>9431</v>
      </c>
      <c r="O2795" s="2" t="s">
        <v>9432</v>
      </c>
      <c r="P2795" s="2" t="s">
        <v>49</v>
      </c>
      <c r="Q2795" s="2" t="s">
        <v>9433</v>
      </c>
      <c r="R2795" s="2" t="s">
        <v>35</v>
      </c>
      <c r="S2795" s="5">
        <v>1.043176404E9</v>
      </c>
      <c r="T2795" s="2" t="s">
        <v>112</v>
      </c>
      <c r="U2795" s="2" t="s">
        <v>253</v>
      </c>
      <c r="V2795" s="2" t="s">
        <v>9427</v>
      </c>
      <c r="W2795" s="2" t="s">
        <v>9434</v>
      </c>
      <c r="X2795" s="2" t="s">
        <v>9435</v>
      </c>
      <c r="Y2795" s="2" t="s">
        <v>9436</v>
      </c>
    </row>
    <row r="2796">
      <c r="A2796" s="1" t="b">
        <v>0</v>
      </c>
      <c r="B2796" s="1"/>
      <c r="C2796" s="1" t="s">
        <v>243</v>
      </c>
      <c r="D2796" s="1"/>
      <c r="E2796" s="1" t="s">
        <v>9427</v>
      </c>
      <c r="F2796" s="1"/>
      <c r="G2796" s="2" t="s">
        <v>27</v>
      </c>
      <c r="H2796" s="5">
        <v>1.0</v>
      </c>
      <c r="I2796" s="4" t="s">
        <v>9689</v>
      </c>
      <c r="J2796" s="2" t="s">
        <v>9690</v>
      </c>
      <c r="K2796" s="5">
        <v>1.0</v>
      </c>
      <c r="L2796" s="2" t="s">
        <v>9430</v>
      </c>
      <c r="M2796" s="6" t="b">
        <v>1</v>
      </c>
      <c r="N2796" s="2" t="s">
        <v>9431</v>
      </c>
      <c r="O2796" s="2" t="s">
        <v>9432</v>
      </c>
      <c r="P2796" s="2" t="s">
        <v>49</v>
      </c>
      <c r="Q2796" s="2" t="s">
        <v>9433</v>
      </c>
      <c r="R2796" s="2" t="s">
        <v>35</v>
      </c>
      <c r="S2796" s="5">
        <v>1.043176405E9</v>
      </c>
      <c r="T2796" s="2" t="s">
        <v>112</v>
      </c>
      <c r="U2796" s="2" t="s">
        <v>253</v>
      </c>
      <c r="V2796" s="2" t="s">
        <v>9427</v>
      </c>
      <c r="W2796" s="2" t="s">
        <v>9434</v>
      </c>
      <c r="X2796" s="2" t="s">
        <v>9435</v>
      </c>
      <c r="Y2796" s="2" t="s">
        <v>9436</v>
      </c>
    </row>
    <row r="2797">
      <c r="A2797" s="1" t="b">
        <v>0</v>
      </c>
      <c r="B2797" s="1"/>
      <c r="C2797" s="1" t="s">
        <v>243</v>
      </c>
      <c r="D2797" s="1"/>
      <c r="E2797" s="1" t="s">
        <v>9427</v>
      </c>
      <c r="F2797" s="1"/>
      <c r="G2797" s="2" t="s">
        <v>27</v>
      </c>
      <c r="H2797" s="5">
        <v>1.0</v>
      </c>
      <c r="I2797" s="4" t="s">
        <v>9691</v>
      </c>
      <c r="J2797" s="2" t="s">
        <v>9692</v>
      </c>
      <c r="K2797" s="5">
        <v>1.0</v>
      </c>
      <c r="L2797" s="2" t="s">
        <v>9430</v>
      </c>
      <c r="M2797" s="6" t="b">
        <v>1</v>
      </c>
      <c r="N2797" s="2" t="s">
        <v>9431</v>
      </c>
      <c r="O2797" s="2" t="s">
        <v>9432</v>
      </c>
      <c r="P2797" s="2" t="s">
        <v>49</v>
      </c>
      <c r="Q2797" s="2" t="s">
        <v>9433</v>
      </c>
      <c r="R2797" s="2" t="s">
        <v>35</v>
      </c>
      <c r="S2797" s="5">
        <v>1.043176406E9</v>
      </c>
      <c r="T2797" s="2" t="s">
        <v>112</v>
      </c>
      <c r="U2797" s="2" t="s">
        <v>253</v>
      </c>
      <c r="V2797" s="2" t="s">
        <v>9427</v>
      </c>
      <c r="W2797" s="2" t="s">
        <v>9434</v>
      </c>
      <c r="X2797" s="2" t="s">
        <v>9435</v>
      </c>
      <c r="Y2797" s="2" t="s">
        <v>9436</v>
      </c>
    </row>
    <row r="2798">
      <c r="A2798" s="1" t="b">
        <v>0</v>
      </c>
      <c r="B2798" s="1"/>
      <c r="C2798" s="1" t="s">
        <v>243</v>
      </c>
      <c r="D2798" s="1"/>
      <c r="E2798" s="1" t="s">
        <v>9427</v>
      </c>
      <c r="F2798" s="1"/>
      <c r="G2798" s="2" t="s">
        <v>27</v>
      </c>
      <c r="H2798" s="5">
        <v>1.0</v>
      </c>
      <c r="I2798" s="4" t="s">
        <v>9693</v>
      </c>
      <c r="J2798" s="2" t="s">
        <v>9694</v>
      </c>
      <c r="K2798" s="5">
        <v>1.0</v>
      </c>
      <c r="L2798" s="2" t="s">
        <v>9430</v>
      </c>
      <c r="M2798" s="6" t="b">
        <v>1</v>
      </c>
      <c r="N2798" s="2" t="s">
        <v>9431</v>
      </c>
      <c r="O2798" s="2" t="s">
        <v>9432</v>
      </c>
      <c r="P2798" s="2" t="s">
        <v>49</v>
      </c>
      <c r="Q2798" s="2" t="s">
        <v>9433</v>
      </c>
      <c r="R2798" s="2" t="s">
        <v>35</v>
      </c>
      <c r="S2798" s="5">
        <v>1.043176407E9</v>
      </c>
      <c r="T2798" s="2" t="s">
        <v>112</v>
      </c>
      <c r="U2798" s="2" t="s">
        <v>253</v>
      </c>
      <c r="V2798" s="2" t="s">
        <v>9427</v>
      </c>
      <c r="W2798" s="2" t="s">
        <v>9434</v>
      </c>
      <c r="X2798" s="2" t="s">
        <v>9435</v>
      </c>
      <c r="Y2798" s="2" t="s">
        <v>9436</v>
      </c>
    </row>
    <row r="2799">
      <c r="A2799" s="1" t="b">
        <v>0</v>
      </c>
      <c r="B2799" s="1"/>
      <c r="C2799" s="1" t="s">
        <v>243</v>
      </c>
      <c r="D2799" s="1"/>
      <c r="E2799" s="1" t="s">
        <v>9427</v>
      </c>
      <c r="F2799" s="1"/>
      <c r="G2799" s="2" t="s">
        <v>27</v>
      </c>
      <c r="H2799" s="5">
        <v>1.0</v>
      </c>
      <c r="I2799" s="4" t="s">
        <v>9695</v>
      </c>
      <c r="J2799" s="2" t="s">
        <v>9696</v>
      </c>
      <c r="K2799" s="5">
        <v>1.0</v>
      </c>
      <c r="L2799" s="2" t="s">
        <v>9430</v>
      </c>
      <c r="M2799" s="6" t="b">
        <v>1</v>
      </c>
      <c r="N2799" s="2" t="s">
        <v>9431</v>
      </c>
      <c r="O2799" s="2" t="s">
        <v>9432</v>
      </c>
      <c r="P2799" s="2" t="s">
        <v>49</v>
      </c>
      <c r="Q2799" s="2" t="s">
        <v>9433</v>
      </c>
      <c r="R2799" s="2" t="s">
        <v>35</v>
      </c>
      <c r="S2799" s="5">
        <v>1.043176408E9</v>
      </c>
      <c r="T2799" s="2" t="s">
        <v>112</v>
      </c>
      <c r="U2799" s="2" t="s">
        <v>253</v>
      </c>
      <c r="V2799" s="2" t="s">
        <v>9427</v>
      </c>
      <c r="W2799" s="2" t="s">
        <v>9434</v>
      </c>
      <c r="X2799" s="2" t="s">
        <v>9435</v>
      </c>
      <c r="Y2799" s="2" t="s">
        <v>9436</v>
      </c>
    </row>
    <row r="2800">
      <c r="A2800" s="1" t="b">
        <v>0</v>
      </c>
      <c r="B2800" s="1"/>
      <c r="C2800" s="1" t="s">
        <v>243</v>
      </c>
      <c r="D2800" s="1"/>
      <c r="E2800" s="1" t="s">
        <v>9427</v>
      </c>
      <c r="F2800" s="1"/>
      <c r="G2800" s="2" t="s">
        <v>27</v>
      </c>
      <c r="H2800" s="5">
        <v>1.0</v>
      </c>
      <c r="I2800" s="4" t="s">
        <v>9697</v>
      </c>
      <c r="J2800" s="2" t="s">
        <v>9698</v>
      </c>
      <c r="K2800" s="5">
        <v>1.0</v>
      </c>
      <c r="L2800" s="2" t="s">
        <v>9430</v>
      </c>
      <c r="M2800" s="6" t="b">
        <v>1</v>
      </c>
      <c r="N2800" s="2" t="s">
        <v>9431</v>
      </c>
      <c r="O2800" s="2" t="s">
        <v>9432</v>
      </c>
      <c r="P2800" s="2" t="s">
        <v>49</v>
      </c>
      <c r="Q2800" s="2" t="s">
        <v>9433</v>
      </c>
      <c r="R2800" s="2" t="s">
        <v>35</v>
      </c>
      <c r="S2800" s="5">
        <v>1.043176409E9</v>
      </c>
      <c r="T2800" s="2" t="s">
        <v>112</v>
      </c>
      <c r="U2800" s="2" t="s">
        <v>253</v>
      </c>
      <c r="V2800" s="2" t="s">
        <v>9427</v>
      </c>
      <c r="W2800" s="2" t="s">
        <v>9434</v>
      </c>
      <c r="X2800" s="2" t="s">
        <v>9435</v>
      </c>
      <c r="Y2800" s="2" t="s">
        <v>9436</v>
      </c>
    </row>
    <row r="2801">
      <c r="A2801" s="1" t="b">
        <v>0</v>
      </c>
      <c r="B2801" s="1"/>
      <c r="C2801" s="1" t="s">
        <v>243</v>
      </c>
      <c r="D2801" s="1"/>
      <c r="E2801" s="1" t="s">
        <v>9427</v>
      </c>
      <c r="F2801" s="1"/>
      <c r="G2801" s="2" t="s">
        <v>27</v>
      </c>
      <c r="H2801" s="5">
        <v>1.0</v>
      </c>
      <c r="I2801" s="4" t="s">
        <v>9699</v>
      </c>
      <c r="J2801" s="2" t="s">
        <v>9700</v>
      </c>
      <c r="K2801" s="5">
        <v>1.0</v>
      </c>
      <c r="L2801" s="2" t="s">
        <v>9430</v>
      </c>
      <c r="M2801" s="6" t="b">
        <v>1</v>
      </c>
      <c r="N2801" s="2" t="s">
        <v>9431</v>
      </c>
      <c r="O2801" s="2" t="s">
        <v>9432</v>
      </c>
      <c r="P2801" s="2" t="s">
        <v>49</v>
      </c>
      <c r="Q2801" s="2" t="s">
        <v>9433</v>
      </c>
      <c r="R2801" s="2" t="s">
        <v>35</v>
      </c>
      <c r="S2801" s="5">
        <v>1.04317641E9</v>
      </c>
      <c r="T2801" s="2" t="s">
        <v>112</v>
      </c>
      <c r="U2801" s="2" t="s">
        <v>253</v>
      </c>
      <c r="V2801" s="2" t="s">
        <v>9427</v>
      </c>
      <c r="W2801" s="2" t="s">
        <v>9434</v>
      </c>
      <c r="X2801" s="2" t="s">
        <v>9435</v>
      </c>
      <c r="Y2801" s="2" t="s">
        <v>9436</v>
      </c>
    </row>
    <row r="2802">
      <c r="A2802" s="1" t="b">
        <v>0</v>
      </c>
      <c r="B2802" s="1"/>
      <c r="C2802" s="1" t="s">
        <v>243</v>
      </c>
      <c r="D2802" s="1"/>
      <c r="E2802" s="1" t="s">
        <v>9427</v>
      </c>
      <c r="F2802" s="1"/>
      <c r="G2802" s="2" t="s">
        <v>27</v>
      </c>
      <c r="H2802" s="5">
        <v>1.0</v>
      </c>
      <c r="I2802" s="4" t="s">
        <v>9701</v>
      </c>
      <c r="J2802" s="2" t="s">
        <v>9702</v>
      </c>
      <c r="K2802" s="5">
        <v>1.0</v>
      </c>
      <c r="L2802" s="2" t="s">
        <v>9430</v>
      </c>
      <c r="M2802" s="6" t="b">
        <v>1</v>
      </c>
      <c r="N2802" s="2" t="s">
        <v>9431</v>
      </c>
      <c r="O2802" s="2" t="s">
        <v>9432</v>
      </c>
      <c r="P2802" s="2" t="s">
        <v>49</v>
      </c>
      <c r="Q2802" s="2" t="s">
        <v>9433</v>
      </c>
      <c r="R2802" s="2" t="s">
        <v>35</v>
      </c>
      <c r="S2802" s="5">
        <v>1.043176411E9</v>
      </c>
      <c r="T2802" s="2" t="s">
        <v>112</v>
      </c>
      <c r="U2802" s="2" t="s">
        <v>253</v>
      </c>
      <c r="V2802" s="2" t="s">
        <v>9427</v>
      </c>
      <c r="W2802" s="2" t="s">
        <v>9434</v>
      </c>
      <c r="X2802" s="2" t="s">
        <v>9435</v>
      </c>
      <c r="Y2802" s="2" t="s">
        <v>9436</v>
      </c>
    </row>
    <row r="2803">
      <c r="A2803" s="1" t="b">
        <v>0</v>
      </c>
      <c r="B2803" s="1"/>
      <c r="C2803" s="1" t="s">
        <v>243</v>
      </c>
      <c r="D2803" s="1"/>
      <c r="E2803" s="1" t="s">
        <v>9427</v>
      </c>
      <c r="F2803" s="1"/>
      <c r="G2803" s="2" t="s">
        <v>27</v>
      </c>
      <c r="H2803" s="5">
        <v>1.0</v>
      </c>
      <c r="I2803" s="4" t="s">
        <v>9703</v>
      </c>
      <c r="J2803" s="2" t="s">
        <v>9704</v>
      </c>
      <c r="K2803" s="5">
        <v>1.0</v>
      </c>
      <c r="L2803" s="2" t="s">
        <v>9430</v>
      </c>
      <c r="M2803" s="6" t="b">
        <v>1</v>
      </c>
      <c r="N2803" s="2" t="s">
        <v>9431</v>
      </c>
      <c r="O2803" s="2" t="s">
        <v>9432</v>
      </c>
      <c r="P2803" s="2" t="s">
        <v>49</v>
      </c>
      <c r="Q2803" s="2" t="s">
        <v>9433</v>
      </c>
      <c r="R2803" s="2" t="s">
        <v>35</v>
      </c>
      <c r="S2803" s="5">
        <v>1.043176412E9</v>
      </c>
      <c r="T2803" s="2" t="s">
        <v>112</v>
      </c>
      <c r="U2803" s="2" t="s">
        <v>253</v>
      </c>
      <c r="V2803" s="2" t="s">
        <v>9427</v>
      </c>
      <c r="W2803" s="2" t="s">
        <v>9434</v>
      </c>
      <c r="X2803" s="2" t="s">
        <v>9435</v>
      </c>
      <c r="Y2803" s="2" t="s">
        <v>9436</v>
      </c>
    </row>
    <row r="2804">
      <c r="A2804" s="1" t="b">
        <v>0</v>
      </c>
      <c r="B2804" s="1"/>
      <c r="C2804" s="1" t="s">
        <v>243</v>
      </c>
      <c r="D2804" s="1"/>
      <c r="E2804" s="1" t="s">
        <v>9427</v>
      </c>
      <c r="F2804" s="1"/>
      <c r="G2804" s="2" t="s">
        <v>27</v>
      </c>
      <c r="H2804" s="5">
        <v>1.0</v>
      </c>
      <c r="I2804" s="4" t="s">
        <v>9705</v>
      </c>
      <c r="J2804" s="2" t="s">
        <v>9706</v>
      </c>
      <c r="K2804" s="5">
        <v>1.0</v>
      </c>
      <c r="L2804" s="2" t="s">
        <v>9430</v>
      </c>
      <c r="M2804" s="6" t="b">
        <v>1</v>
      </c>
      <c r="N2804" s="2" t="s">
        <v>9431</v>
      </c>
      <c r="O2804" s="2" t="s">
        <v>9432</v>
      </c>
      <c r="P2804" s="2" t="s">
        <v>49</v>
      </c>
      <c r="Q2804" s="2" t="s">
        <v>9433</v>
      </c>
      <c r="R2804" s="2" t="s">
        <v>35</v>
      </c>
      <c r="S2804" s="5">
        <v>1.043176413E9</v>
      </c>
      <c r="T2804" s="2" t="s">
        <v>112</v>
      </c>
      <c r="U2804" s="2" t="s">
        <v>253</v>
      </c>
      <c r="V2804" s="2" t="s">
        <v>9427</v>
      </c>
      <c r="W2804" s="2" t="s">
        <v>9434</v>
      </c>
      <c r="X2804" s="2" t="s">
        <v>9435</v>
      </c>
      <c r="Y2804" s="2" t="s">
        <v>9436</v>
      </c>
    </row>
    <row r="2805">
      <c r="A2805" s="1" t="b">
        <v>0</v>
      </c>
      <c r="B2805" s="1"/>
      <c r="C2805" s="1" t="s">
        <v>243</v>
      </c>
      <c r="D2805" s="1"/>
      <c r="E2805" s="1" t="s">
        <v>9427</v>
      </c>
      <c r="F2805" s="1"/>
      <c r="G2805" s="2" t="s">
        <v>27</v>
      </c>
      <c r="H2805" s="5">
        <v>1.0</v>
      </c>
      <c r="I2805" s="4" t="s">
        <v>9707</v>
      </c>
      <c r="J2805" s="2" t="s">
        <v>9708</v>
      </c>
      <c r="K2805" s="5">
        <v>1.0</v>
      </c>
      <c r="L2805" s="2" t="s">
        <v>9430</v>
      </c>
      <c r="M2805" s="6" t="b">
        <v>1</v>
      </c>
      <c r="N2805" s="2" t="s">
        <v>9431</v>
      </c>
      <c r="O2805" s="2" t="s">
        <v>9432</v>
      </c>
      <c r="P2805" s="2" t="s">
        <v>49</v>
      </c>
      <c r="Q2805" s="2" t="s">
        <v>9433</v>
      </c>
      <c r="R2805" s="2" t="s">
        <v>35</v>
      </c>
      <c r="S2805" s="5">
        <v>1.043176414E9</v>
      </c>
      <c r="T2805" s="2" t="s">
        <v>112</v>
      </c>
      <c r="U2805" s="2" t="s">
        <v>253</v>
      </c>
      <c r="V2805" s="2" t="s">
        <v>9427</v>
      </c>
      <c r="W2805" s="2" t="s">
        <v>9434</v>
      </c>
      <c r="X2805" s="2" t="s">
        <v>9435</v>
      </c>
      <c r="Y2805" s="2" t="s">
        <v>9436</v>
      </c>
    </row>
    <row r="2806">
      <c r="A2806" s="1" t="b">
        <v>0</v>
      </c>
      <c r="B2806" s="1"/>
      <c r="C2806" s="1" t="s">
        <v>243</v>
      </c>
      <c r="D2806" s="1"/>
      <c r="E2806" s="1" t="s">
        <v>9427</v>
      </c>
      <c r="F2806" s="1"/>
      <c r="G2806" s="2" t="s">
        <v>27</v>
      </c>
      <c r="H2806" s="5">
        <v>1.0</v>
      </c>
      <c r="I2806" s="4" t="s">
        <v>9709</v>
      </c>
      <c r="J2806" s="2" t="s">
        <v>9710</v>
      </c>
      <c r="K2806" s="5">
        <v>1.0</v>
      </c>
      <c r="L2806" s="2" t="s">
        <v>9430</v>
      </c>
      <c r="M2806" s="6" t="b">
        <v>1</v>
      </c>
      <c r="N2806" s="2" t="s">
        <v>9431</v>
      </c>
      <c r="O2806" s="2" t="s">
        <v>9432</v>
      </c>
      <c r="P2806" s="2" t="s">
        <v>49</v>
      </c>
      <c r="Q2806" s="2" t="s">
        <v>9433</v>
      </c>
      <c r="R2806" s="2" t="s">
        <v>35</v>
      </c>
      <c r="S2806" s="5">
        <v>1.043176415E9</v>
      </c>
      <c r="T2806" s="2" t="s">
        <v>112</v>
      </c>
      <c r="U2806" s="2" t="s">
        <v>253</v>
      </c>
      <c r="V2806" s="2" t="s">
        <v>9427</v>
      </c>
      <c r="W2806" s="2" t="s">
        <v>9434</v>
      </c>
      <c r="X2806" s="2" t="s">
        <v>9435</v>
      </c>
      <c r="Y2806" s="2" t="s">
        <v>9436</v>
      </c>
    </row>
    <row r="2807">
      <c r="A2807" s="1" t="b">
        <v>0</v>
      </c>
      <c r="B2807" s="1"/>
      <c r="C2807" s="1" t="s">
        <v>243</v>
      </c>
      <c r="D2807" s="1"/>
      <c r="E2807" s="1" t="s">
        <v>9427</v>
      </c>
      <c r="F2807" s="1"/>
      <c r="G2807" s="2" t="s">
        <v>27</v>
      </c>
      <c r="H2807" s="5">
        <v>1.0</v>
      </c>
      <c r="I2807" s="4" t="s">
        <v>9711</v>
      </c>
      <c r="J2807" s="2" t="s">
        <v>9712</v>
      </c>
      <c r="K2807" s="5">
        <v>1.0</v>
      </c>
      <c r="L2807" s="2" t="s">
        <v>9430</v>
      </c>
      <c r="M2807" s="6" t="b">
        <v>1</v>
      </c>
      <c r="N2807" s="2" t="s">
        <v>9431</v>
      </c>
      <c r="O2807" s="2" t="s">
        <v>9432</v>
      </c>
      <c r="P2807" s="2" t="s">
        <v>49</v>
      </c>
      <c r="Q2807" s="2" t="s">
        <v>9433</v>
      </c>
      <c r="R2807" s="2" t="s">
        <v>35</v>
      </c>
      <c r="S2807" s="5">
        <v>1.043176416E9</v>
      </c>
      <c r="T2807" s="2" t="s">
        <v>112</v>
      </c>
      <c r="U2807" s="2" t="s">
        <v>253</v>
      </c>
      <c r="V2807" s="2" t="s">
        <v>9427</v>
      </c>
      <c r="W2807" s="2" t="s">
        <v>9434</v>
      </c>
      <c r="X2807" s="2" t="s">
        <v>9435</v>
      </c>
      <c r="Y2807" s="2" t="s">
        <v>9436</v>
      </c>
    </row>
    <row r="2808">
      <c r="A2808" s="1" t="b">
        <v>0</v>
      </c>
      <c r="B2808" s="1"/>
      <c r="C2808" s="1" t="s">
        <v>243</v>
      </c>
      <c r="D2808" s="1"/>
      <c r="E2808" s="1" t="s">
        <v>9427</v>
      </c>
      <c r="F2808" s="1"/>
      <c r="G2808" s="2" t="s">
        <v>27</v>
      </c>
      <c r="H2808" s="5">
        <v>1.0</v>
      </c>
      <c r="I2808" s="4" t="s">
        <v>9713</v>
      </c>
      <c r="J2808" s="2" t="s">
        <v>9714</v>
      </c>
      <c r="K2808" s="5">
        <v>1.0</v>
      </c>
      <c r="L2808" s="2" t="s">
        <v>9430</v>
      </c>
      <c r="M2808" s="6" t="b">
        <v>1</v>
      </c>
      <c r="N2808" s="2" t="s">
        <v>9431</v>
      </c>
      <c r="O2808" s="2" t="s">
        <v>9432</v>
      </c>
      <c r="P2808" s="2" t="s">
        <v>49</v>
      </c>
      <c r="Q2808" s="2" t="s">
        <v>9433</v>
      </c>
      <c r="R2808" s="2" t="s">
        <v>35</v>
      </c>
      <c r="S2808" s="5">
        <v>1.043176417E9</v>
      </c>
      <c r="T2808" s="2" t="s">
        <v>112</v>
      </c>
      <c r="U2808" s="2" t="s">
        <v>253</v>
      </c>
      <c r="V2808" s="2" t="s">
        <v>9427</v>
      </c>
      <c r="W2808" s="2" t="s">
        <v>9434</v>
      </c>
      <c r="X2808" s="2" t="s">
        <v>9435</v>
      </c>
      <c r="Y2808" s="2" t="s">
        <v>9436</v>
      </c>
    </row>
    <row r="2809">
      <c r="A2809" s="1" t="b">
        <v>0</v>
      </c>
      <c r="B2809" s="1"/>
      <c r="C2809" s="1" t="s">
        <v>243</v>
      </c>
      <c r="D2809" s="1"/>
      <c r="E2809" s="1" t="s">
        <v>9427</v>
      </c>
      <c r="F2809" s="1"/>
      <c r="G2809" s="2" t="s">
        <v>27</v>
      </c>
      <c r="H2809" s="5">
        <v>1.0</v>
      </c>
      <c r="I2809" s="4" t="s">
        <v>9715</v>
      </c>
      <c r="J2809" s="2" t="s">
        <v>9716</v>
      </c>
      <c r="K2809" s="5">
        <v>1.0</v>
      </c>
      <c r="L2809" s="2" t="s">
        <v>9430</v>
      </c>
      <c r="M2809" s="6" t="b">
        <v>1</v>
      </c>
      <c r="N2809" s="2" t="s">
        <v>9431</v>
      </c>
      <c r="O2809" s="2" t="s">
        <v>9432</v>
      </c>
      <c r="P2809" s="2" t="s">
        <v>49</v>
      </c>
      <c r="Q2809" s="2" t="s">
        <v>9433</v>
      </c>
      <c r="R2809" s="2" t="s">
        <v>35</v>
      </c>
      <c r="S2809" s="5">
        <v>1.043176418E9</v>
      </c>
      <c r="T2809" s="2" t="s">
        <v>112</v>
      </c>
      <c r="U2809" s="2" t="s">
        <v>253</v>
      </c>
      <c r="V2809" s="2" t="s">
        <v>9427</v>
      </c>
      <c r="W2809" s="2" t="s">
        <v>9434</v>
      </c>
      <c r="X2809" s="2" t="s">
        <v>9435</v>
      </c>
      <c r="Y2809" s="2" t="s">
        <v>9436</v>
      </c>
    </row>
    <row r="2810">
      <c r="A2810" s="1" t="b">
        <v>0</v>
      </c>
      <c r="B2810" s="1"/>
      <c r="C2810" s="1" t="s">
        <v>243</v>
      </c>
      <c r="D2810" s="1"/>
      <c r="E2810" s="1" t="s">
        <v>9427</v>
      </c>
      <c r="F2810" s="1"/>
      <c r="G2810" s="2" t="s">
        <v>27</v>
      </c>
      <c r="H2810" s="5">
        <v>1.0</v>
      </c>
      <c r="I2810" s="4" t="s">
        <v>9717</v>
      </c>
      <c r="J2810" s="2" t="s">
        <v>9718</v>
      </c>
      <c r="K2810" s="5">
        <v>1.0</v>
      </c>
      <c r="L2810" s="2" t="s">
        <v>9430</v>
      </c>
      <c r="M2810" s="6" t="b">
        <v>1</v>
      </c>
      <c r="N2810" s="2" t="s">
        <v>9431</v>
      </c>
      <c r="O2810" s="2" t="s">
        <v>9432</v>
      </c>
      <c r="P2810" s="2" t="s">
        <v>49</v>
      </c>
      <c r="Q2810" s="2" t="s">
        <v>9433</v>
      </c>
      <c r="R2810" s="2" t="s">
        <v>35</v>
      </c>
      <c r="S2810" s="5">
        <v>1.043176419E9</v>
      </c>
      <c r="T2810" s="2" t="s">
        <v>112</v>
      </c>
      <c r="U2810" s="2" t="s">
        <v>253</v>
      </c>
      <c r="V2810" s="2" t="s">
        <v>9427</v>
      </c>
      <c r="W2810" s="2" t="s">
        <v>9434</v>
      </c>
      <c r="X2810" s="2" t="s">
        <v>9435</v>
      </c>
      <c r="Y2810" s="2" t="s">
        <v>9436</v>
      </c>
    </row>
    <row r="2811">
      <c r="A2811" s="1" t="b">
        <v>0</v>
      </c>
      <c r="B2811" s="1"/>
      <c r="C2811" s="1" t="s">
        <v>243</v>
      </c>
      <c r="D2811" s="1"/>
      <c r="E2811" s="1" t="s">
        <v>9427</v>
      </c>
      <c r="F2811" s="1"/>
      <c r="G2811" s="2" t="s">
        <v>27</v>
      </c>
      <c r="H2811" s="5">
        <v>1.0</v>
      </c>
      <c r="I2811" s="4" t="s">
        <v>9719</v>
      </c>
      <c r="J2811" s="2" t="s">
        <v>9720</v>
      </c>
      <c r="K2811" s="5">
        <v>1.0</v>
      </c>
      <c r="L2811" s="2" t="s">
        <v>9430</v>
      </c>
      <c r="M2811" s="6" t="b">
        <v>1</v>
      </c>
      <c r="N2811" s="2" t="s">
        <v>9431</v>
      </c>
      <c r="O2811" s="2" t="s">
        <v>9432</v>
      </c>
      <c r="P2811" s="2" t="s">
        <v>49</v>
      </c>
      <c r="Q2811" s="2" t="s">
        <v>9433</v>
      </c>
      <c r="R2811" s="2" t="s">
        <v>35</v>
      </c>
      <c r="S2811" s="5">
        <v>1.04317642E9</v>
      </c>
      <c r="T2811" s="2" t="s">
        <v>112</v>
      </c>
      <c r="U2811" s="2" t="s">
        <v>253</v>
      </c>
      <c r="V2811" s="2" t="s">
        <v>9427</v>
      </c>
      <c r="W2811" s="2" t="s">
        <v>9434</v>
      </c>
      <c r="X2811" s="2" t="s">
        <v>9435</v>
      </c>
      <c r="Y2811" s="2" t="s">
        <v>9436</v>
      </c>
    </row>
    <row r="2812">
      <c r="A2812" s="1" t="b">
        <v>0</v>
      </c>
      <c r="B2812" s="1"/>
      <c r="C2812" s="1" t="s">
        <v>243</v>
      </c>
      <c r="D2812" s="1"/>
      <c r="E2812" s="1" t="s">
        <v>9427</v>
      </c>
      <c r="F2812" s="1"/>
      <c r="G2812" s="2" t="s">
        <v>27</v>
      </c>
      <c r="H2812" s="5">
        <v>1.0</v>
      </c>
      <c r="I2812" s="4" t="s">
        <v>9721</v>
      </c>
      <c r="J2812" s="2" t="s">
        <v>9722</v>
      </c>
      <c r="K2812" s="5">
        <v>1.0</v>
      </c>
      <c r="L2812" s="2" t="s">
        <v>9430</v>
      </c>
      <c r="M2812" s="6" t="b">
        <v>1</v>
      </c>
      <c r="N2812" s="2" t="s">
        <v>9431</v>
      </c>
      <c r="O2812" s="2" t="s">
        <v>9432</v>
      </c>
      <c r="P2812" s="2" t="s">
        <v>49</v>
      </c>
      <c r="Q2812" s="2" t="s">
        <v>9433</v>
      </c>
      <c r="R2812" s="2" t="s">
        <v>35</v>
      </c>
      <c r="S2812" s="5">
        <v>1.043176421E9</v>
      </c>
      <c r="T2812" s="2" t="s">
        <v>112</v>
      </c>
      <c r="U2812" s="2" t="s">
        <v>253</v>
      </c>
      <c r="V2812" s="2" t="s">
        <v>9427</v>
      </c>
      <c r="W2812" s="2" t="s">
        <v>9434</v>
      </c>
      <c r="X2812" s="2" t="s">
        <v>9435</v>
      </c>
      <c r="Y2812" s="2" t="s">
        <v>9436</v>
      </c>
    </row>
    <row r="2813">
      <c r="A2813" s="1" t="b">
        <v>0</v>
      </c>
      <c r="B2813" s="1"/>
      <c r="C2813" s="1" t="s">
        <v>243</v>
      </c>
      <c r="D2813" s="1"/>
      <c r="E2813" s="1" t="s">
        <v>9427</v>
      </c>
      <c r="F2813" s="1"/>
      <c r="G2813" s="2" t="s">
        <v>27</v>
      </c>
      <c r="H2813" s="5">
        <v>1.0</v>
      </c>
      <c r="I2813" s="4" t="s">
        <v>9723</v>
      </c>
      <c r="J2813" s="2" t="s">
        <v>9724</v>
      </c>
      <c r="K2813" s="5">
        <v>1.0</v>
      </c>
      <c r="L2813" s="2" t="s">
        <v>9430</v>
      </c>
      <c r="M2813" s="6" t="b">
        <v>1</v>
      </c>
      <c r="N2813" s="2" t="s">
        <v>9431</v>
      </c>
      <c r="O2813" s="2" t="s">
        <v>9432</v>
      </c>
      <c r="P2813" s="2" t="s">
        <v>49</v>
      </c>
      <c r="Q2813" s="2" t="s">
        <v>9433</v>
      </c>
      <c r="R2813" s="2" t="s">
        <v>35</v>
      </c>
      <c r="S2813" s="5">
        <v>1.043176422E9</v>
      </c>
      <c r="T2813" s="2" t="s">
        <v>112</v>
      </c>
      <c r="U2813" s="2" t="s">
        <v>253</v>
      </c>
      <c r="V2813" s="2" t="s">
        <v>9427</v>
      </c>
      <c r="W2813" s="2" t="s">
        <v>9434</v>
      </c>
      <c r="X2813" s="2" t="s">
        <v>9435</v>
      </c>
      <c r="Y2813" s="2" t="s">
        <v>9436</v>
      </c>
    </row>
    <row r="2814">
      <c r="A2814" s="1" t="b">
        <v>0</v>
      </c>
      <c r="B2814" s="1"/>
      <c r="C2814" s="1" t="s">
        <v>243</v>
      </c>
      <c r="D2814" s="1"/>
      <c r="E2814" s="1" t="s">
        <v>9427</v>
      </c>
      <c r="F2814" s="1"/>
      <c r="G2814" s="2" t="s">
        <v>27</v>
      </c>
      <c r="H2814" s="5">
        <v>1.0</v>
      </c>
      <c r="I2814" s="4" t="s">
        <v>9725</v>
      </c>
      <c r="J2814" s="2" t="s">
        <v>9726</v>
      </c>
      <c r="K2814" s="5">
        <v>1.0</v>
      </c>
      <c r="L2814" s="2" t="s">
        <v>9430</v>
      </c>
      <c r="M2814" s="6" t="b">
        <v>1</v>
      </c>
      <c r="N2814" s="2" t="s">
        <v>9431</v>
      </c>
      <c r="O2814" s="2" t="s">
        <v>9432</v>
      </c>
      <c r="P2814" s="2" t="s">
        <v>49</v>
      </c>
      <c r="Q2814" s="2" t="s">
        <v>9433</v>
      </c>
      <c r="R2814" s="2" t="s">
        <v>35</v>
      </c>
      <c r="S2814" s="5">
        <v>1.043176423E9</v>
      </c>
      <c r="T2814" s="2" t="s">
        <v>112</v>
      </c>
      <c r="U2814" s="2" t="s">
        <v>253</v>
      </c>
      <c r="V2814" s="2" t="s">
        <v>9427</v>
      </c>
      <c r="W2814" s="2" t="s">
        <v>9434</v>
      </c>
      <c r="X2814" s="2" t="s">
        <v>9435</v>
      </c>
      <c r="Y2814" s="2" t="s">
        <v>9436</v>
      </c>
    </row>
    <row r="2815">
      <c r="A2815" s="1" t="b">
        <v>0</v>
      </c>
      <c r="B2815" s="1"/>
      <c r="C2815" s="1" t="s">
        <v>243</v>
      </c>
      <c r="D2815" s="1"/>
      <c r="E2815" s="1" t="s">
        <v>9427</v>
      </c>
      <c r="F2815" s="1"/>
      <c r="G2815" s="2" t="s">
        <v>27</v>
      </c>
      <c r="H2815" s="5">
        <v>1.0</v>
      </c>
      <c r="I2815" s="4" t="s">
        <v>9727</v>
      </c>
      <c r="J2815" s="2" t="s">
        <v>9728</v>
      </c>
      <c r="K2815" s="5">
        <v>1.0</v>
      </c>
      <c r="L2815" s="2" t="s">
        <v>9430</v>
      </c>
      <c r="M2815" s="6" t="b">
        <v>1</v>
      </c>
      <c r="N2815" s="2" t="s">
        <v>9431</v>
      </c>
      <c r="O2815" s="2" t="s">
        <v>9432</v>
      </c>
      <c r="P2815" s="2" t="s">
        <v>49</v>
      </c>
      <c r="Q2815" s="2" t="s">
        <v>9433</v>
      </c>
      <c r="R2815" s="2" t="s">
        <v>35</v>
      </c>
      <c r="S2815" s="5">
        <v>1.043176424E9</v>
      </c>
      <c r="T2815" s="2" t="s">
        <v>112</v>
      </c>
      <c r="U2815" s="2" t="s">
        <v>253</v>
      </c>
      <c r="V2815" s="2" t="s">
        <v>9427</v>
      </c>
      <c r="W2815" s="2" t="s">
        <v>9434</v>
      </c>
      <c r="X2815" s="2" t="s">
        <v>9435</v>
      </c>
      <c r="Y2815" s="2" t="s">
        <v>9436</v>
      </c>
    </row>
    <row r="2816">
      <c r="A2816" s="1" t="b">
        <v>0</v>
      </c>
      <c r="B2816" s="1"/>
      <c r="C2816" s="1" t="s">
        <v>243</v>
      </c>
      <c r="D2816" s="1"/>
      <c r="E2816" s="1" t="s">
        <v>9427</v>
      </c>
      <c r="F2816" s="1"/>
      <c r="G2816" s="2" t="s">
        <v>27</v>
      </c>
      <c r="H2816" s="5">
        <v>1.0</v>
      </c>
      <c r="I2816" s="4" t="s">
        <v>9729</v>
      </c>
      <c r="J2816" s="2" t="s">
        <v>9730</v>
      </c>
      <c r="K2816" s="5">
        <v>1.0</v>
      </c>
      <c r="L2816" s="2" t="s">
        <v>9430</v>
      </c>
      <c r="M2816" s="6" t="b">
        <v>1</v>
      </c>
      <c r="N2816" s="2" t="s">
        <v>9431</v>
      </c>
      <c r="O2816" s="2" t="s">
        <v>9432</v>
      </c>
      <c r="P2816" s="2" t="s">
        <v>49</v>
      </c>
      <c r="Q2816" s="2" t="s">
        <v>9433</v>
      </c>
      <c r="R2816" s="2" t="s">
        <v>35</v>
      </c>
      <c r="S2816" s="5">
        <v>1.043176425E9</v>
      </c>
      <c r="T2816" s="2" t="s">
        <v>112</v>
      </c>
      <c r="U2816" s="2" t="s">
        <v>253</v>
      </c>
      <c r="V2816" s="2" t="s">
        <v>9427</v>
      </c>
      <c r="W2816" s="2" t="s">
        <v>9434</v>
      </c>
      <c r="X2816" s="2" t="s">
        <v>9435</v>
      </c>
      <c r="Y2816" s="2" t="s">
        <v>9436</v>
      </c>
    </row>
    <row r="2817">
      <c r="A2817" s="1" t="b">
        <v>0</v>
      </c>
      <c r="B2817" s="1"/>
      <c r="C2817" s="1" t="s">
        <v>243</v>
      </c>
      <c r="D2817" s="1"/>
      <c r="E2817" s="1" t="s">
        <v>9427</v>
      </c>
      <c r="F2817" s="1"/>
      <c r="G2817" s="2" t="s">
        <v>27</v>
      </c>
      <c r="H2817" s="5">
        <v>1.0</v>
      </c>
      <c r="I2817" s="4" t="s">
        <v>9731</v>
      </c>
      <c r="J2817" s="2" t="s">
        <v>9732</v>
      </c>
      <c r="K2817" s="5">
        <v>1.0</v>
      </c>
      <c r="L2817" s="2" t="s">
        <v>9430</v>
      </c>
      <c r="M2817" s="6" t="b">
        <v>1</v>
      </c>
      <c r="N2817" s="2" t="s">
        <v>9431</v>
      </c>
      <c r="O2817" s="2" t="s">
        <v>9432</v>
      </c>
      <c r="P2817" s="2" t="s">
        <v>49</v>
      </c>
      <c r="Q2817" s="2" t="s">
        <v>9433</v>
      </c>
      <c r="R2817" s="2" t="s">
        <v>35</v>
      </c>
      <c r="S2817" s="5">
        <v>1.043176426E9</v>
      </c>
      <c r="T2817" s="2" t="s">
        <v>112</v>
      </c>
      <c r="U2817" s="2" t="s">
        <v>253</v>
      </c>
      <c r="V2817" s="2" t="s">
        <v>9427</v>
      </c>
      <c r="W2817" s="2" t="s">
        <v>9434</v>
      </c>
      <c r="X2817" s="2" t="s">
        <v>9435</v>
      </c>
      <c r="Y2817" s="2" t="s">
        <v>9436</v>
      </c>
    </row>
    <row r="2818">
      <c r="A2818" s="1" t="b">
        <v>0</v>
      </c>
      <c r="B2818" s="1"/>
      <c r="C2818" s="1" t="s">
        <v>243</v>
      </c>
      <c r="D2818" s="1"/>
      <c r="E2818" s="1" t="s">
        <v>9427</v>
      </c>
      <c r="F2818" s="1"/>
      <c r="G2818" s="2" t="s">
        <v>27</v>
      </c>
      <c r="H2818" s="5">
        <v>1.0</v>
      </c>
      <c r="I2818" s="4" t="s">
        <v>9733</v>
      </c>
      <c r="J2818" s="2" t="s">
        <v>9734</v>
      </c>
      <c r="K2818" s="5">
        <v>1.0</v>
      </c>
      <c r="L2818" s="2" t="s">
        <v>9430</v>
      </c>
      <c r="M2818" s="6" t="b">
        <v>1</v>
      </c>
      <c r="N2818" s="2" t="s">
        <v>9431</v>
      </c>
      <c r="O2818" s="2" t="s">
        <v>9432</v>
      </c>
      <c r="P2818" s="2" t="s">
        <v>49</v>
      </c>
      <c r="Q2818" s="2" t="s">
        <v>9433</v>
      </c>
      <c r="R2818" s="2" t="s">
        <v>35</v>
      </c>
      <c r="S2818" s="5">
        <v>1.043176427E9</v>
      </c>
      <c r="T2818" s="2" t="s">
        <v>112</v>
      </c>
      <c r="U2818" s="2" t="s">
        <v>253</v>
      </c>
      <c r="V2818" s="2" t="s">
        <v>9427</v>
      </c>
      <c r="W2818" s="2" t="s">
        <v>9434</v>
      </c>
      <c r="X2818" s="2" t="s">
        <v>9435</v>
      </c>
      <c r="Y2818" s="2" t="s">
        <v>9436</v>
      </c>
    </row>
    <row r="2819">
      <c r="A2819" s="1" t="b">
        <v>0</v>
      </c>
      <c r="B2819" s="1"/>
      <c r="C2819" s="1" t="s">
        <v>243</v>
      </c>
      <c r="D2819" s="1"/>
      <c r="E2819" s="1" t="s">
        <v>9427</v>
      </c>
      <c r="F2819" s="1"/>
      <c r="G2819" s="2" t="s">
        <v>27</v>
      </c>
      <c r="H2819" s="5">
        <v>1.0</v>
      </c>
      <c r="I2819" s="4" t="s">
        <v>9735</v>
      </c>
      <c r="J2819" s="2" t="s">
        <v>9736</v>
      </c>
      <c r="K2819" s="5">
        <v>1.0</v>
      </c>
      <c r="L2819" s="2" t="s">
        <v>9430</v>
      </c>
      <c r="M2819" s="6" t="b">
        <v>1</v>
      </c>
      <c r="N2819" s="2" t="s">
        <v>9431</v>
      </c>
      <c r="O2819" s="2" t="s">
        <v>9432</v>
      </c>
      <c r="P2819" s="2" t="s">
        <v>49</v>
      </c>
      <c r="Q2819" s="2" t="s">
        <v>9433</v>
      </c>
      <c r="R2819" s="2" t="s">
        <v>35</v>
      </c>
      <c r="S2819" s="5">
        <v>1.043176428E9</v>
      </c>
      <c r="T2819" s="2" t="s">
        <v>112</v>
      </c>
      <c r="U2819" s="2" t="s">
        <v>253</v>
      </c>
      <c r="V2819" s="2" t="s">
        <v>9427</v>
      </c>
      <c r="W2819" s="2" t="s">
        <v>9434</v>
      </c>
      <c r="X2819" s="2" t="s">
        <v>9435</v>
      </c>
      <c r="Y2819" s="2" t="s">
        <v>9436</v>
      </c>
    </row>
    <row r="2820">
      <c r="A2820" s="1" t="b">
        <v>0</v>
      </c>
      <c r="B2820" s="1"/>
      <c r="C2820" s="1" t="s">
        <v>243</v>
      </c>
      <c r="D2820" s="1"/>
      <c r="E2820" s="1" t="s">
        <v>9427</v>
      </c>
      <c r="F2820" s="1"/>
      <c r="G2820" s="2" t="s">
        <v>27</v>
      </c>
      <c r="H2820" s="5">
        <v>1.0</v>
      </c>
      <c r="I2820" s="4" t="s">
        <v>9737</v>
      </c>
      <c r="J2820" s="2" t="s">
        <v>9738</v>
      </c>
      <c r="K2820" s="5">
        <v>1.0</v>
      </c>
      <c r="L2820" s="2" t="s">
        <v>9430</v>
      </c>
      <c r="M2820" s="6" t="b">
        <v>1</v>
      </c>
      <c r="N2820" s="2" t="s">
        <v>9431</v>
      </c>
      <c r="O2820" s="2" t="s">
        <v>9432</v>
      </c>
      <c r="P2820" s="2" t="s">
        <v>49</v>
      </c>
      <c r="Q2820" s="2" t="s">
        <v>9433</v>
      </c>
      <c r="R2820" s="2" t="s">
        <v>35</v>
      </c>
      <c r="S2820" s="5">
        <v>1.043176429E9</v>
      </c>
      <c r="T2820" s="2" t="s">
        <v>112</v>
      </c>
      <c r="U2820" s="2" t="s">
        <v>253</v>
      </c>
      <c r="V2820" s="2" t="s">
        <v>9427</v>
      </c>
      <c r="W2820" s="2" t="s">
        <v>9434</v>
      </c>
      <c r="X2820" s="2" t="s">
        <v>9435</v>
      </c>
      <c r="Y2820" s="2" t="s">
        <v>9436</v>
      </c>
    </row>
    <row r="2821">
      <c r="A2821" s="1" t="b">
        <v>0</v>
      </c>
      <c r="B2821" s="1"/>
      <c r="C2821" s="1" t="s">
        <v>243</v>
      </c>
      <c r="D2821" s="1"/>
      <c r="E2821" s="1" t="s">
        <v>9427</v>
      </c>
      <c r="F2821" s="1"/>
      <c r="G2821" s="2" t="s">
        <v>27</v>
      </c>
      <c r="H2821" s="5">
        <v>1.0</v>
      </c>
      <c r="I2821" s="4" t="s">
        <v>9739</v>
      </c>
      <c r="J2821" s="2" t="s">
        <v>9740</v>
      </c>
      <c r="K2821" s="5">
        <v>1.0</v>
      </c>
      <c r="L2821" s="2" t="s">
        <v>9430</v>
      </c>
      <c r="M2821" s="6" t="b">
        <v>1</v>
      </c>
      <c r="N2821" s="2" t="s">
        <v>9431</v>
      </c>
      <c r="O2821" s="2" t="s">
        <v>9432</v>
      </c>
      <c r="P2821" s="2" t="s">
        <v>49</v>
      </c>
      <c r="Q2821" s="2" t="s">
        <v>9433</v>
      </c>
      <c r="R2821" s="2" t="s">
        <v>35</v>
      </c>
      <c r="S2821" s="5">
        <v>1.04317643E9</v>
      </c>
      <c r="T2821" s="2" t="s">
        <v>112</v>
      </c>
      <c r="U2821" s="2" t="s">
        <v>253</v>
      </c>
      <c r="V2821" s="2" t="s">
        <v>9427</v>
      </c>
      <c r="W2821" s="2" t="s">
        <v>9434</v>
      </c>
      <c r="X2821" s="2" t="s">
        <v>9435</v>
      </c>
      <c r="Y2821" s="2" t="s">
        <v>9436</v>
      </c>
    </row>
    <row r="2822">
      <c r="A2822" s="1" t="b">
        <v>0</v>
      </c>
      <c r="B2822" s="1"/>
      <c r="C2822" s="1" t="s">
        <v>243</v>
      </c>
      <c r="D2822" s="1"/>
      <c r="E2822" s="1" t="s">
        <v>9427</v>
      </c>
      <c r="F2822" s="1"/>
      <c r="G2822" s="2" t="s">
        <v>27</v>
      </c>
      <c r="H2822" s="5">
        <v>1.0</v>
      </c>
      <c r="I2822" s="4" t="s">
        <v>9741</v>
      </c>
      <c r="J2822" s="2" t="s">
        <v>9742</v>
      </c>
      <c r="K2822" s="5">
        <v>1.0</v>
      </c>
      <c r="L2822" s="2" t="s">
        <v>9430</v>
      </c>
      <c r="M2822" s="6" t="b">
        <v>1</v>
      </c>
      <c r="N2822" s="2" t="s">
        <v>9431</v>
      </c>
      <c r="O2822" s="2" t="s">
        <v>9432</v>
      </c>
      <c r="P2822" s="2" t="s">
        <v>49</v>
      </c>
      <c r="Q2822" s="2" t="s">
        <v>9433</v>
      </c>
      <c r="R2822" s="2" t="s">
        <v>35</v>
      </c>
      <c r="S2822" s="5">
        <v>1.043176431E9</v>
      </c>
      <c r="T2822" s="2" t="s">
        <v>112</v>
      </c>
      <c r="U2822" s="2" t="s">
        <v>253</v>
      </c>
      <c r="V2822" s="2" t="s">
        <v>9427</v>
      </c>
      <c r="W2822" s="2" t="s">
        <v>9434</v>
      </c>
      <c r="X2822" s="2" t="s">
        <v>9435</v>
      </c>
      <c r="Y2822" s="2" t="s">
        <v>9436</v>
      </c>
    </row>
    <row r="2823">
      <c r="A2823" s="1" t="b">
        <v>0</v>
      </c>
      <c r="B2823" s="1"/>
      <c r="C2823" s="1" t="s">
        <v>243</v>
      </c>
      <c r="D2823" s="1"/>
      <c r="E2823" s="1" t="s">
        <v>9427</v>
      </c>
      <c r="F2823" s="1"/>
      <c r="G2823" s="2" t="s">
        <v>27</v>
      </c>
      <c r="H2823" s="5">
        <v>1.0</v>
      </c>
      <c r="I2823" s="4" t="s">
        <v>9743</v>
      </c>
      <c r="J2823" s="2" t="s">
        <v>9744</v>
      </c>
      <c r="K2823" s="5">
        <v>1.0</v>
      </c>
      <c r="L2823" s="2" t="s">
        <v>9430</v>
      </c>
      <c r="M2823" s="6" t="b">
        <v>1</v>
      </c>
      <c r="N2823" s="2" t="s">
        <v>9431</v>
      </c>
      <c r="O2823" s="2" t="s">
        <v>9432</v>
      </c>
      <c r="P2823" s="2" t="s">
        <v>49</v>
      </c>
      <c r="Q2823" s="2" t="s">
        <v>9433</v>
      </c>
      <c r="R2823" s="2" t="s">
        <v>35</v>
      </c>
      <c r="S2823" s="5">
        <v>1.043176432E9</v>
      </c>
      <c r="T2823" s="2" t="s">
        <v>112</v>
      </c>
      <c r="U2823" s="2" t="s">
        <v>253</v>
      </c>
      <c r="V2823" s="2" t="s">
        <v>9427</v>
      </c>
      <c r="W2823" s="2" t="s">
        <v>9434</v>
      </c>
      <c r="X2823" s="2" t="s">
        <v>9435</v>
      </c>
      <c r="Y2823" s="2" t="s">
        <v>9436</v>
      </c>
    </row>
    <row r="2824">
      <c r="A2824" s="1" t="b">
        <v>0</v>
      </c>
      <c r="B2824" s="1"/>
      <c r="C2824" s="1" t="s">
        <v>243</v>
      </c>
      <c r="D2824" s="1"/>
      <c r="E2824" s="1" t="s">
        <v>9427</v>
      </c>
      <c r="F2824" s="1"/>
      <c r="G2824" s="2" t="s">
        <v>27</v>
      </c>
      <c r="H2824" s="5">
        <v>1.0</v>
      </c>
      <c r="I2824" s="4" t="s">
        <v>9745</v>
      </c>
      <c r="J2824" s="2" t="s">
        <v>9746</v>
      </c>
      <c r="K2824" s="5">
        <v>1.0</v>
      </c>
      <c r="L2824" s="2" t="s">
        <v>9430</v>
      </c>
      <c r="M2824" s="6" t="b">
        <v>1</v>
      </c>
      <c r="N2824" s="2" t="s">
        <v>9431</v>
      </c>
      <c r="O2824" s="2" t="s">
        <v>9432</v>
      </c>
      <c r="P2824" s="2" t="s">
        <v>49</v>
      </c>
      <c r="Q2824" s="2" t="s">
        <v>9433</v>
      </c>
      <c r="R2824" s="2" t="s">
        <v>35</v>
      </c>
      <c r="S2824" s="5">
        <v>1.043176433E9</v>
      </c>
      <c r="T2824" s="2" t="s">
        <v>112</v>
      </c>
      <c r="U2824" s="2" t="s">
        <v>253</v>
      </c>
      <c r="V2824" s="2" t="s">
        <v>9427</v>
      </c>
      <c r="W2824" s="2" t="s">
        <v>9434</v>
      </c>
      <c r="X2824" s="2" t="s">
        <v>9435</v>
      </c>
      <c r="Y2824" s="2" t="s">
        <v>9436</v>
      </c>
    </row>
    <row r="2825">
      <c r="A2825" s="1" t="b">
        <v>0</v>
      </c>
      <c r="B2825" s="1"/>
      <c r="C2825" s="1" t="s">
        <v>243</v>
      </c>
      <c r="D2825" s="1"/>
      <c r="E2825" s="1" t="s">
        <v>9427</v>
      </c>
      <c r="F2825" s="1"/>
      <c r="G2825" s="2" t="s">
        <v>27</v>
      </c>
      <c r="H2825" s="5">
        <v>1.0</v>
      </c>
      <c r="I2825" s="4" t="s">
        <v>9747</v>
      </c>
      <c r="J2825" s="2" t="s">
        <v>9748</v>
      </c>
      <c r="K2825" s="5">
        <v>1.0</v>
      </c>
      <c r="L2825" s="2" t="s">
        <v>9430</v>
      </c>
      <c r="M2825" s="6" t="b">
        <v>1</v>
      </c>
      <c r="N2825" s="2" t="s">
        <v>9431</v>
      </c>
      <c r="O2825" s="2" t="s">
        <v>9432</v>
      </c>
      <c r="P2825" s="2" t="s">
        <v>49</v>
      </c>
      <c r="Q2825" s="2" t="s">
        <v>9433</v>
      </c>
      <c r="R2825" s="2" t="s">
        <v>35</v>
      </c>
      <c r="S2825" s="5">
        <v>1.043176434E9</v>
      </c>
      <c r="T2825" s="2" t="s">
        <v>112</v>
      </c>
      <c r="U2825" s="2" t="s">
        <v>253</v>
      </c>
      <c r="V2825" s="2" t="s">
        <v>9427</v>
      </c>
      <c r="W2825" s="2" t="s">
        <v>9434</v>
      </c>
      <c r="X2825" s="2" t="s">
        <v>9435</v>
      </c>
      <c r="Y2825" s="2" t="s">
        <v>9436</v>
      </c>
    </row>
    <row r="2826">
      <c r="A2826" s="1" t="b">
        <v>0</v>
      </c>
      <c r="B2826" s="1"/>
      <c r="C2826" s="1" t="s">
        <v>243</v>
      </c>
      <c r="D2826" s="1"/>
      <c r="E2826" s="1" t="s">
        <v>9427</v>
      </c>
      <c r="F2826" s="1"/>
      <c r="G2826" s="2" t="s">
        <v>27</v>
      </c>
      <c r="H2826" s="5">
        <v>1.0</v>
      </c>
      <c r="I2826" s="4" t="s">
        <v>9749</v>
      </c>
      <c r="J2826" s="2" t="s">
        <v>9750</v>
      </c>
      <c r="K2826" s="5">
        <v>1.0</v>
      </c>
      <c r="L2826" s="2" t="s">
        <v>9430</v>
      </c>
      <c r="M2826" s="6" t="b">
        <v>1</v>
      </c>
      <c r="N2826" s="2" t="s">
        <v>9431</v>
      </c>
      <c r="O2826" s="2" t="s">
        <v>9432</v>
      </c>
      <c r="P2826" s="2" t="s">
        <v>49</v>
      </c>
      <c r="Q2826" s="2" t="s">
        <v>9433</v>
      </c>
      <c r="R2826" s="2" t="s">
        <v>35</v>
      </c>
      <c r="S2826" s="5">
        <v>1.043176435E9</v>
      </c>
      <c r="T2826" s="2" t="s">
        <v>112</v>
      </c>
      <c r="U2826" s="2" t="s">
        <v>253</v>
      </c>
      <c r="V2826" s="2" t="s">
        <v>9427</v>
      </c>
      <c r="W2826" s="2" t="s">
        <v>9434</v>
      </c>
      <c r="X2826" s="2" t="s">
        <v>9435</v>
      </c>
      <c r="Y2826" s="2" t="s">
        <v>9436</v>
      </c>
    </row>
    <row r="2827">
      <c r="A2827" s="1" t="b">
        <v>0</v>
      </c>
      <c r="B2827" s="1"/>
      <c r="C2827" s="1" t="s">
        <v>243</v>
      </c>
      <c r="D2827" s="1"/>
      <c r="E2827" s="1" t="s">
        <v>9427</v>
      </c>
      <c r="F2827" s="1"/>
      <c r="G2827" s="2" t="s">
        <v>27</v>
      </c>
      <c r="H2827" s="5">
        <v>1.0</v>
      </c>
      <c r="I2827" s="4" t="s">
        <v>9751</v>
      </c>
      <c r="J2827" s="2" t="s">
        <v>9752</v>
      </c>
      <c r="K2827" s="5">
        <v>1.0</v>
      </c>
      <c r="L2827" s="2" t="s">
        <v>9430</v>
      </c>
      <c r="M2827" s="6" t="b">
        <v>1</v>
      </c>
      <c r="N2827" s="2" t="s">
        <v>9431</v>
      </c>
      <c r="O2827" s="2" t="s">
        <v>9432</v>
      </c>
      <c r="P2827" s="2" t="s">
        <v>49</v>
      </c>
      <c r="Q2827" s="2" t="s">
        <v>9433</v>
      </c>
      <c r="R2827" s="2" t="s">
        <v>35</v>
      </c>
      <c r="S2827" s="5">
        <v>1.043176436E9</v>
      </c>
      <c r="T2827" s="2" t="s">
        <v>112</v>
      </c>
      <c r="U2827" s="2" t="s">
        <v>253</v>
      </c>
      <c r="V2827" s="2" t="s">
        <v>9427</v>
      </c>
      <c r="W2827" s="2" t="s">
        <v>9434</v>
      </c>
      <c r="X2827" s="2" t="s">
        <v>9435</v>
      </c>
      <c r="Y2827" s="2" t="s">
        <v>9436</v>
      </c>
    </row>
    <row r="2828">
      <c r="A2828" s="1" t="b">
        <v>0</v>
      </c>
      <c r="B2828" s="1"/>
      <c r="C2828" s="1" t="s">
        <v>243</v>
      </c>
      <c r="D2828" s="1"/>
      <c r="E2828" s="1" t="s">
        <v>9427</v>
      </c>
      <c r="F2828" s="1"/>
      <c r="G2828" s="2" t="s">
        <v>27</v>
      </c>
      <c r="H2828" s="5">
        <v>1.0</v>
      </c>
      <c r="I2828" s="4" t="s">
        <v>9753</v>
      </c>
      <c r="J2828" s="2" t="s">
        <v>9754</v>
      </c>
      <c r="K2828" s="5">
        <v>1.0</v>
      </c>
      <c r="L2828" s="2" t="s">
        <v>9430</v>
      </c>
      <c r="M2828" s="6" t="b">
        <v>1</v>
      </c>
      <c r="N2828" s="2" t="s">
        <v>9431</v>
      </c>
      <c r="O2828" s="2" t="s">
        <v>9432</v>
      </c>
      <c r="P2828" s="2" t="s">
        <v>49</v>
      </c>
      <c r="Q2828" s="2" t="s">
        <v>9433</v>
      </c>
      <c r="R2828" s="2" t="s">
        <v>35</v>
      </c>
      <c r="S2828" s="5">
        <v>1.043176437E9</v>
      </c>
      <c r="T2828" s="2" t="s">
        <v>112</v>
      </c>
      <c r="U2828" s="2" t="s">
        <v>253</v>
      </c>
      <c r="V2828" s="2" t="s">
        <v>9427</v>
      </c>
      <c r="W2828" s="2" t="s">
        <v>9434</v>
      </c>
      <c r="X2828" s="2" t="s">
        <v>9435</v>
      </c>
      <c r="Y2828" s="2" t="s">
        <v>9436</v>
      </c>
    </row>
    <row r="2829">
      <c r="A2829" s="1" t="b">
        <v>0</v>
      </c>
      <c r="B2829" s="1"/>
      <c r="C2829" s="1" t="s">
        <v>243</v>
      </c>
      <c r="D2829" s="1"/>
      <c r="E2829" s="1" t="s">
        <v>9427</v>
      </c>
      <c r="F2829" s="1"/>
      <c r="G2829" s="2" t="s">
        <v>27</v>
      </c>
      <c r="H2829" s="5">
        <v>1.0</v>
      </c>
      <c r="I2829" s="4" t="s">
        <v>9755</v>
      </c>
      <c r="J2829" s="2" t="s">
        <v>9756</v>
      </c>
      <c r="K2829" s="5">
        <v>1.0</v>
      </c>
      <c r="L2829" s="2" t="s">
        <v>9430</v>
      </c>
      <c r="M2829" s="6" t="b">
        <v>1</v>
      </c>
      <c r="N2829" s="2" t="s">
        <v>9431</v>
      </c>
      <c r="O2829" s="2" t="s">
        <v>9432</v>
      </c>
      <c r="P2829" s="2" t="s">
        <v>49</v>
      </c>
      <c r="Q2829" s="2" t="s">
        <v>9433</v>
      </c>
      <c r="R2829" s="2" t="s">
        <v>35</v>
      </c>
      <c r="S2829" s="5">
        <v>1.043176438E9</v>
      </c>
      <c r="T2829" s="2" t="s">
        <v>112</v>
      </c>
      <c r="U2829" s="2" t="s">
        <v>253</v>
      </c>
      <c r="V2829" s="2" t="s">
        <v>9427</v>
      </c>
      <c r="W2829" s="2" t="s">
        <v>9434</v>
      </c>
      <c r="X2829" s="2" t="s">
        <v>9435</v>
      </c>
      <c r="Y2829" s="2" t="s">
        <v>9436</v>
      </c>
    </row>
    <row r="2830">
      <c r="A2830" s="1" t="b">
        <v>0</v>
      </c>
      <c r="B2830" s="1"/>
      <c r="C2830" s="1" t="s">
        <v>243</v>
      </c>
      <c r="D2830" s="1"/>
      <c r="E2830" s="1" t="s">
        <v>9427</v>
      </c>
      <c r="F2830" s="1"/>
      <c r="G2830" s="2" t="s">
        <v>27</v>
      </c>
      <c r="H2830" s="5">
        <v>1.0</v>
      </c>
      <c r="I2830" s="4" t="s">
        <v>9757</v>
      </c>
      <c r="J2830" s="2" t="s">
        <v>9758</v>
      </c>
      <c r="K2830" s="5">
        <v>1.0</v>
      </c>
      <c r="L2830" s="2" t="s">
        <v>9430</v>
      </c>
      <c r="M2830" s="6" t="b">
        <v>1</v>
      </c>
      <c r="N2830" s="2" t="s">
        <v>9431</v>
      </c>
      <c r="O2830" s="2" t="s">
        <v>9432</v>
      </c>
      <c r="P2830" s="2" t="s">
        <v>49</v>
      </c>
      <c r="Q2830" s="2" t="s">
        <v>9433</v>
      </c>
      <c r="R2830" s="2" t="s">
        <v>35</v>
      </c>
      <c r="S2830" s="5">
        <v>1.043176439E9</v>
      </c>
      <c r="T2830" s="2" t="s">
        <v>112</v>
      </c>
      <c r="U2830" s="2" t="s">
        <v>253</v>
      </c>
      <c r="V2830" s="2" t="s">
        <v>9427</v>
      </c>
      <c r="W2830" s="2" t="s">
        <v>9434</v>
      </c>
      <c r="X2830" s="2" t="s">
        <v>9435</v>
      </c>
      <c r="Y2830" s="2" t="s">
        <v>9436</v>
      </c>
    </row>
    <row r="2831">
      <c r="A2831" s="1" t="b">
        <v>0</v>
      </c>
      <c r="B2831" s="1"/>
      <c r="C2831" s="1" t="s">
        <v>243</v>
      </c>
      <c r="D2831" s="1"/>
      <c r="E2831" s="1" t="s">
        <v>9427</v>
      </c>
      <c r="F2831" s="1"/>
      <c r="G2831" s="2" t="s">
        <v>27</v>
      </c>
      <c r="H2831" s="5">
        <v>1.0</v>
      </c>
      <c r="I2831" s="4" t="s">
        <v>9759</v>
      </c>
      <c r="J2831" s="2" t="s">
        <v>9760</v>
      </c>
      <c r="K2831" s="5">
        <v>1.0</v>
      </c>
      <c r="L2831" s="2" t="s">
        <v>9430</v>
      </c>
      <c r="M2831" s="6" t="b">
        <v>1</v>
      </c>
      <c r="N2831" s="2" t="s">
        <v>9431</v>
      </c>
      <c r="O2831" s="2" t="s">
        <v>9432</v>
      </c>
      <c r="P2831" s="2" t="s">
        <v>49</v>
      </c>
      <c r="Q2831" s="2" t="s">
        <v>9433</v>
      </c>
      <c r="R2831" s="2" t="s">
        <v>35</v>
      </c>
      <c r="S2831" s="5">
        <v>1.04317644E9</v>
      </c>
      <c r="T2831" s="2" t="s">
        <v>112</v>
      </c>
      <c r="U2831" s="2" t="s">
        <v>253</v>
      </c>
      <c r="V2831" s="2" t="s">
        <v>9427</v>
      </c>
      <c r="W2831" s="2" t="s">
        <v>9434</v>
      </c>
      <c r="X2831" s="2" t="s">
        <v>9435</v>
      </c>
      <c r="Y2831" s="2" t="s">
        <v>9436</v>
      </c>
    </row>
    <row r="2832">
      <c r="A2832" s="1" t="b">
        <v>0</v>
      </c>
      <c r="B2832" s="1"/>
      <c r="C2832" s="1" t="s">
        <v>243</v>
      </c>
      <c r="D2832" s="1"/>
      <c r="E2832" s="1" t="s">
        <v>9427</v>
      </c>
      <c r="F2832" s="1"/>
      <c r="G2832" s="2" t="s">
        <v>27</v>
      </c>
      <c r="H2832" s="5">
        <v>1.0</v>
      </c>
      <c r="I2832" s="4" t="s">
        <v>9761</v>
      </c>
      <c r="J2832" s="2" t="s">
        <v>9762</v>
      </c>
      <c r="K2832" s="5">
        <v>1.0</v>
      </c>
      <c r="L2832" s="2" t="s">
        <v>9430</v>
      </c>
      <c r="M2832" s="6" t="b">
        <v>1</v>
      </c>
      <c r="N2832" s="2" t="s">
        <v>9431</v>
      </c>
      <c r="O2832" s="2" t="s">
        <v>9432</v>
      </c>
      <c r="P2832" s="2" t="s">
        <v>49</v>
      </c>
      <c r="Q2832" s="2" t="s">
        <v>9433</v>
      </c>
      <c r="R2832" s="2" t="s">
        <v>35</v>
      </c>
      <c r="S2832" s="5">
        <v>1.043176441E9</v>
      </c>
      <c r="T2832" s="2" t="s">
        <v>112</v>
      </c>
      <c r="U2832" s="2" t="s">
        <v>253</v>
      </c>
      <c r="V2832" s="2" t="s">
        <v>9427</v>
      </c>
      <c r="W2832" s="2" t="s">
        <v>9434</v>
      </c>
      <c r="X2832" s="2" t="s">
        <v>9435</v>
      </c>
      <c r="Y2832" s="2" t="s">
        <v>9436</v>
      </c>
    </row>
    <row r="2833">
      <c r="A2833" s="1" t="b">
        <v>0</v>
      </c>
      <c r="B2833" s="1"/>
      <c r="C2833" s="1" t="s">
        <v>243</v>
      </c>
      <c r="D2833" s="1"/>
      <c r="E2833" s="1" t="s">
        <v>9427</v>
      </c>
      <c r="F2833" s="1"/>
      <c r="G2833" s="2" t="s">
        <v>27</v>
      </c>
      <c r="H2833" s="5">
        <v>1.0</v>
      </c>
      <c r="I2833" s="4" t="s">
        <v>9763</v>
      </c>
      <c r="J2833" s="2" t="s">
        <v>9764</v>
      </c>
      <c r="K2833" s="5">
        <v>1.0</v>
      </c>
      <c r="L2833" s="2" t="s">
        <v>9430</v>
      </c>
      <c r="M2833" s="6" t="b">
        <v>1</v>
      </c>
      <c r="N2833" s="2" t="s">
        <v>9431</v>
      </c>
      <c r="O2833" s="2" t="s">
        <v>9432</v>
      </c>
      <c r="P2833" s="2" t="s">
        <v>49</v>
      </c>
      <c r="Q2833" s="2" t="s">
        <v>9433</v>
      </c>
      <c r="R2833" s="2" t="s">
        <v>35</v>
      </c>
      <c r="S2833" s="5">
        <v>1.043176442E9</v>
      </c>
      <c r="T2833" s="2" t="s">
        <v>112</v>
      </c>
      <c r="U2833" s="2" t="s">
        <v>253</v>
      </c>
      <c r="V2833" s="2" t="s">
        <v>9427</v>
      </c>
      <c r="W2833" s="2" t="s">
        <v>9434</v>
      </c>
      <c r="X2833" s="2" t="s">
        <v>9435</v>
      </c>
      <c r="Y2833" s="2" t="s">
        <v>9436</v>
      </c>
    </row>
    <row r="2834">
      <c r="A2834" s="1" t="b">
        <v>0</v>
      </c>
      <c r="B2834" s="1"/>
      <c r="C2834" s="1" t="s">
        <v>243</v>
      </c>
      <c r="D2834" s="1"/>
      <c r="E2834" s="1" t="s">
        <v>9427</v>
      </c>
      <c r="F2834" s="1"/>
      <c r="G2834" s="2" t="s">
        <v>27</v>
      </c>
      <c r="H2834" s="5">
        <v>1.0</v>
      </c>
      <c r="I2834" s="4" t="s">
        <v>9765</v>
      </c>
      <c r="J2834" s="2" t="s">
        <v>9766</v>
      </c>
      <c r="K2834" s="5">
        <v>1.0</v>
      </c>
      <c r="L2834" s="2" t="s">
        <v>9430</v>
      </c>
      <c r="M2834" s="6" t="b">
        <v>1</v>
      </c>
      <c r="N2834" s="2" t="s">
        <v>9431</v>
      </c>
      <c r="O2834" s="2" t="s">
        <v>9432</v>
      </c>
      <c r="P2834" s="2" t="s">
        <v>49</v>
      </c>
      <c r="Q2834" s="2" t="s">
        <v>9433</v>
      </c>
      <c r="R2834" s="2" t="s">
        <v>35</v>
      </c>
      <c r="S2834" s="5">
        <v>1.043176443E9</v>
      </c>
      <c r="T2834" s="2" t="s">
        <v>112</v>
      </c>
      <c r="U2834" s="2" t="s">
        <v>253</v>
      </c>
      <c r="V2834" s="2" t="s">
        <v>9427</v>
      </c>
      <c r="W2834" s="2" t="s">
        <v>9434</v>
      </c>
      <c r="X2834" s="2" t="s">
        <v>9435</v>
      </c>
      <c r="Y2834" s="2" t="s">
        <v>9436</v>
      </c>
    </row>
    <row r="2835">
      <c r="A2835" s="1" t="b">
        <v>0</v>
      </c>
      <c r="B2835" s="1"/>
      <c r="C2835" s="1" t="s">
        <v>243</v>
      </c>
      <c r="D2835" s="1"/>
      <c r="E2835" s="1" t="s">
        <v>9427</v>
      </c>
      <c r="F2835" s="1"/>
      <c r="G2835" s="2" t="s">
        <v>27</v>
      </c>
      <c r="H2835" s="5">
        <v>1.0</v>
      </c>
      <c r="I2835" s="4" t="s">
        <v>9767</v>
      </c>
      <c r="J2835" s="2" t="s">
        <v>9768</v>
      </c>
      <c r="K2835" s="5">
        <v>1.0</v>
      </c>
      <c r="L2835" s="2" t="s">
        <v>9430</v>
      </c>
      <c r="M2835" s="6" t="b">
        <v>1</v>
      </c>
      <c r="N2835" s="2" t="s">
        <v>9431</v>
      </c>
      <c r="O2835" s="2" t="s">
        <v>9432</v>
      </c>
      <c r="P2835" s="2" t="s">
        <v>49</v>
      </c>
      <c r="Q2835" s="2" t="s">
        <v>9433</v>
      </c>
      <c r="R2835" s="2" t="s">
        <v>35</v>
      </c>
      <c r="S2835" s="5">
        <v>1.043176444E9</v>
      </c>
      <c r="T2835" s="2" t="s">
        <v>112</v>
      </c>
      <c r="U2835" s="2" t="s">
        <v>253</v>
      </c>
      <c r="V2835" s="2" t="s">
        <v>9427</v>
      </c>
      <c r="W2835" s="2" t="s">
        <v>9434</v>
      </c>
      <c r="X2835" s="2" t="s">
        <v>9435</v>
      </c>
      <c r="Y2835" s="2" t="s">
        <v>9436</v>
      </c>
    </row>
    <row r="2836">
      <c r="A2836" s="1" t="b">
        <v>0</v>
      </c>
      <c r="B2836" s="1"/>
      <c r="C2836" s="1" t="s">
        <v>243</v>
      </c>
      <c r="D2836" s="1"/>
      <c r="E2836" s="1" t="s">
        <v>9427</v>
      </c>
      <c r="F2836" s="1"/>
      <c r="G2836" s="2" t="s">
        <v>27</v>
      </c>
      <c r="H2836" s="5">
        <v>1.0</v>
      </c>
      <c r="I2836" s="4" t="s">
        <v>9769</v>
      </c>
      <c r="J2836" s="2" t="s">
        <v>9770</v>
      </c>
      <c r="K2836" s="5">
        <v>1.0</v>
      </c>
      <c r="L2836" s="2" t="s">
        <v>9430</v>
      </c>
      <c r="M2836" s="6" t="b">
        <v>1</v>
      </c>
      <c r="N2836" s="2" t="s">
        <v>9431</v>
      </c>
      <c r="O2836" s="2" t="s">
        <v>9432</v>
      </c>
      <c r="P2836" s="2" t="s">
        <v>49</v>
      </c>
      <c r="Q2836" s="2" t="s">
        <v>9433</v>
      </c>
      <c r="R2836" s="2" t="s">
        <v>35</v>
      </c>
      <c r="S2836" s="5">
        <v>1.043176445E9</v>
      </c>
      <c r="T2836" s="2" t="s">
        <v>112</v>
      </c>
      <c r="U2836" s="2" t="s">
        <v>253</v>
      </c>
      <c r="V2836" s="2" t="s">
        <v>9427</v>
      </c>
      <c r="W2836" s="2" t="s">
        <v>9434</v>
      </c>
      <c r="X2836" s="2" t="s">
        <v>9435</v>
      </c>
      <c r="Y2836" s="2" t="s">
        <v>9436</v>
      </c>
    </row>
    <row r="2837">
      <c r="A2837" s="1" t="b">
        <v>0</v>
      </c>
      <c r="B2837" s="1"/>
      <c r="C2837" s="1" t="s">
        <v>243</v>
      </c>
      <c r="D2837" s="1"/>
      <c r="E2837" s="1" t="s">
        <v>9427</v>
      </c>
      <c r="F2837" s="1"/>
      <c r="G2837" s="2" t="s">
        <v>27</v>
      </c>
      <c r="H2837" s="5">
        <v>1.0</v>
      </c>
      <c r="I2837" s="4" t="s">
        <v>9771</v>
      </c>
      <c r="J2837" s="2" t="s">
        <v>9772</v>
      </c>
      <c r="K2837" s="5">
        <v>1.0</v>
      </c>
      <c r="L2837" s="2" t="s">
        <v>9430</v>
      </c>
      <c r="M2837" s="6" t="b">
        <v>1</v>
      </c>
      <c r="N2837" s="2" t="s">
        <v>9431</v>
      </c>
      <c r="O2837" s="2" t="s">
        <v>9432</v>
      </c>
      <c r="P2837" s="2" t="s">
        <v>49</v>
      </c>
      <c r="Q2837" s="2" t="s">
        <v>9433</v>
      </c>
      <c r="R2837" s="2" t="s">
        <v>35</v>
      </c>
      <c r="S2837" s="5">
        <v>1.043176446E9</v>
      </c>
      <c r="T2837" s="2" t="s">
        <v>112</v>
      </c>
      <c r="U2837" s="2" t="s">
        <v>253</v>
      </c>
      <c r="V2837" s="2" t="s">
        <v>9427</v>
      </c>
      <c r="W2837" s="2" t="s">
        <v>9434</v>
      </c>
      <c r="X2837" s="2" t="s">
        <v>9435</v>
      </c>
      <c r="Y2837" s="2" t="s">
        <v>9436</v>
      </c>
    </row>
    <row r="2838">
      <c r="A2838" s="1" t="b">
        <v>0</v>
      </c>
      <c r="B2838" s="1"/>
      <c r="C2838" s="1" t="s">
        <v>243</v>
      </c>
      <c r="D2838" s="1"/>
      <c r="E2838" s="1" t="s">
        <v>9427</v>
      </c>
      <c r="F2838" s="1"/>
      <c r="G2838" s="2" t="s">
        <v>27</v>
      </c>
      <c r="H2838" s="5">
        <v>1.0</v>
      </c>
      <c r="I2838" s="4" t="s">
        <v>9773</v>
      </c>
      <c r="J2838" s="2" t="s">
        <v>9774</v>
      </c>
      <c r="K2838" s="5">
        <v>1.0</v>
      </c>
      <c r="L2838" s="2" t="s">
        <v>9430</v>
      </c>
      <c r="M2838" s="6" t="b">
        <v>1</v>
      </c>
      <c r="N2838" s="2" t="s">
        <v>9431</v>
      </c>
      <c r="O2838" s="2" t="s">
        <v>9432</v>
      </c>
      <c r="P2838" s="2" t="s">
        <v>49</v>
      </c>
      <c r="Q2838" s="2" t="s">
        <v>9433</v>
      </c>
      <c r="R2838" s="2" t="s">
        <v>35</v>
      </c>
      <c r="S2838" s="5">
        <v>1.043176447E9</v>
      </c>
      <c r="T2838" s="2" t="s">
        <v>112</v>
      </c>
      <c r="U2838" s="2" t="s">
        <v>253</v>
      </c>
      <c r="V2838" s="2" t="s">
        <v>9427</v>
      </c>
      <c r="W2838" s="2" t="s">
        <v>9434</v>
      </c>
      <c r="X2838" s="2" t="s">
        <v>9435</v>
      </c>
      <c r="Y2838" s="2" t="s">
        <v>9436</v>
      </c>
    </row>
    <row r="2839">
      <c r="A2839" s="1" t="b">
        <v>0</v>
      </c>
      <c r="B2839" s="1"/>
      <c r="C2839" s="1" t="s">
        <v>243</v>
      </c>
      <c r="D2839" s="1"/>
      <c r="E2839" s="1" t="s">
        <v>9427</v>
      </c>
      <c r="F2839" s="1"/>
      <c r="G2839" s="2" t="s">
        <v>27</v>
      </c>
      <c r="H2839" s="5">
        <v>1.0</v>
      </c>
      <c r="I2839" s="4" t="s">
        <v>9775</v>
      </c>
      <c r="J2839" s="2" t="s">
        <v>9776</v>
      </c>
      <c r="K2839" s="5">
        <v>1.0</v>
      </c>
      <c r="L2839" s="2" t="s">
        <v>9430</v>
      </c>
      <c r="M2839" s="6" t="b">
        <v>1</v>
      </c>
      <c r="N2839" s="2" t="s">
        <v>9431</v>
      </c>
      <c r="O2839" s="2" t="s">
        <v>9432</v>
      </c>
      <c r="P2839" s="2" t="s">
        <v>49</v>
      </c>
      <c r="Q2839" s="2" t="s">
        <v>9433</v>
      </c>
      <c r="R2839" s="2" t="s">
        <v>35</v>
      </c>
      <c r="S2839" s="5">
        <v>1.043176448E9</v>
      </c>
      <c r="T2839" s="2" t="s">
        <v>112</v>
      </c>
      <c r="U2839" s="2" t="s">
        <v>253</v>
      </c>
      <c r="V2839" s="2" t="s">
        <v>9427</v>
      </c>
      <c r="W2839" s="2" t="s">
        <v>9434</v>
      </c>
      <c r="X2839" s="2" t="s">
        <v>9435</v>
      </c>
      <c r="Y2839" s="2" t="s">
        <v>9436</v>
      </c>
    </row>
    <row r="2840">
      <c r="A2840" s="1" t="b">
        <v>0</v>
      </c>
      <c r="B2840" s="1"/>
      <c r="C2840" s="1" t="s">
        <v>243</v>
      </c>
      <c r="D2840" s="1"/>
      <c r="E2840" s="1" t="s">
        <v>9427</v>
      </c>
      <c r="F2840" s="1"/>
      <c r="G2840" s="2" t="s">
        <v>27</v>
      </c>
      <c r="H2840" s="5">
        <v>1.0</v>
      </c>
      <c r="I2840" s="4" t="s">
        <v>9777</v>
      </c>
      <c r="J2840" s="2" t="s">
        <v>9778</v>
      </c>
      <c r="K2840" s="5">
        <v>1.0</v>
      </c>
      <c r="L2840" s="2" t="s">
        <v>9430</v>
      </c>
      <c r="M2840" s="6" t="b">
        <v>1</v>
      </c>
      <c r="N2840" s="2" t="s">
        <v>9431</v>
      </c>
      <c r="O2840" s="2" t="s">
        <v>9432</v>
      </c>
      <c r="P2840" s="2" t="s">
        <v>49</v>
      </c>
      <c r="Q2840" s="2" t="s">
        <v>9433</v>
      </c>
      <c r="R2840" s="2" t="s">
        <v>35</v>
      </c>
      <c r="S2840" s="5">
        <v>1.043176449E9</v>
      </c>
      <c r="T2840" s="2" t="s">
        <v>112</v>
      </c>
      <c r="U2840" s="2" t="s">
        <v>253</v>
      </c>
      <c r="V2840" s="2" t="s">
        <v>9427</v>
      </c>
      <c r="W2840" s="2" t="s">
        <v>9434</v>
      </c>
      <c r="X2840" s="2" t="s">
        <v>9435</v>
      </c>
      <c r="Y2840" s="2" t="s">
        <v>9436</v>
      </c>
    </row>
    <row r="2841">
      <c r="A2841" s="1" t="b">
        <v>0</v>
      </c>
      <c r="B2841" s="1"/>
      <c r="C2841" s="1" t="s">
        <v>243</v>
      </c>
      <c r="D2841" s="1"/>
      <c r="E2841" s="1" t="s">
        <v>9427</v>
      </c>
      <c r="F2841" s="1"/>
      <c r="G2841" s="2" t="s">
        <v>27</v>
      </c>
      <c r="H2841" s="5">
        <v>1.0</v>
      </c>
      <c r="I2841" s="4" t="s">
        <v>9779</v>
      </c>
      <c r="J2841" s="2" t="s">
        <v>9780</v>
      </c>
      <c r="K2841" s="5">
        <v>1.0</v>
      </c>
      <c r="L2841" s="2" t="s">
        <v>9430</v>
      </c>
      <c r="M2841" s="6" t="b">
        <v>1</v>
      </c>
      <c r="N2841" s="2" t="s">
        <v>9431</v>
      </c>
      <c r="O2841" s="2" t="s">
        <v>9432</v>
      </c>
      <c r="P2841" s="2" t="s">
        <v>49</v>
      </c>
      <c r="Q2841" s="2" t="s">
        <v>9433</v>
      </c>
      <c r="R2841" s="2" t="s">
        <v>35</v>
      </c>
      <c r="S2841" s="5">
        <v>1.04317645E9</v>
      </c>
      <c r="T2841" s="2" t="s">
        <v>112</v>
      </c>
      <c r="U2841" s="2" t="s">
        <v>253</v>
      </c>
      <c r="V2841" s="2" t="s">
        <v>9427</v>
      </c>
      <c r="W2841" s="2" t="s">
        <v>9434</v>
      </c>
      <c r="X2841" s="2" t="s">
        <v>9435</v>
      </c>
      <c r="Y2841" s="2" t="s">
        <v>9436</v>
      </c>
    </row>
    <row r="2842">
      <c r="A2842" s="1" t="b">
        <v>0</v>
      </c>
      <c r="B2842" s="1"/>
      <c r="C2842" s="1" t="s">
        <v>243</v>
      </c>
      <c r="D2842" s="1"/>
      <c r="E2842" s="1" t="s">
        <v>9427</v>
      </c>
      <c r="F2842" s="1"/>
      <c r="G2842" s="2" t="s">
        <v>27</v>
      </c>
      <c r="H2842" s="5">
        <v>1.0</v>
      </c>
      <c r="I2842" s="4" t="s">
        <v>9781</v>
      </c>
      <c r="J2842" s="2" t="s">
        <v>9782</v>
      </c>
      <c r="K2842" s="5">
        <v>1.0</v>
      </c>
      <c r="L2842" s="2" t="s">
        <v>9430</v>
      </c>
      <c r="M2842" s="6" t="b">
        <v>1</v>
      </c>
      <c r="N2842" s="2" t="s">
        <v>9431</v>
      </c>
      <c r="O2842" s="2" t="s">
        <v>9432</v>
      </c>
      <c r="P2842" s="2" t="s">
        <v>49</v>
      </c>
      <c r="Q2842" s="2" t="s">
        <v>9433</v>
      </c>
      <c r="R2842" s="2" t="s">
        <v>35</v>
      </c>
      <c r="S2842" s="5">
        <v>1.043176451E9</v>
      </c>
      <c r="T2842" s="2" t="s">
        <v>112</v>
      </c>
      <c r="U2842" s="2" t="s">
        <v>253</v>
      </c>
      <c r="V2842" s="2" t="s">
        <v>9427</v>
      </c>
      <c r="W2842" s="2" t="s">
        <v>9434</v>
      </c>
      <c r="X2842" s="2" t="s">
        <v>9435</v>
      </c>
      <c r="Y2842" s="2" t="s">
        <v>9436</v>
      </c>
    </row>
    <row r="2843">
      <c r="A2843" s="1" t="b">
        <v>0</v>
      </c>
      <c r="B2843" s="1"/>
      <c r="C2843" s="1" t="s">
        <v>243</v>
      </c>
      <c r="D2843" s="1"/>
      <c r="E2843" s="1" t="s">
        <v>9427</v>
      </c>
      <c r="F2843" s="1"/>
      <c r="G2843" s="2" t="s">
        <v>27</v>
      </c>
      <c r="H2843" s="5">
        <v>1.0</v>
      </c>
      <c r="I2843" s="4" t="s">
        <v>9783</v>
      </c>
      <c r="J2843" s="2" t="s">
        <v>9784</v>
      </c>
      <c r="K2843" s="5">
        <v>1.0</v>
      </c>
      <c r="L2843" s="2" t="s">
        <v>9430</v>
      </c>
      <c r="M2843" s="6" t="b">
        <v>1</v>
      </c>
      <c r="N2843" s="2" t="s">
        <v>9431</v>
      </c>
      <c r="O2843" s="2" t="s">
        <v>9432</v>
      </c>
      <c r="P2843" s="2" t="s">
        <v>49</v>
      </c>
      <c r="Q2843" s="2" t="s">
        <v>9433</v>
      </c>
      <c r="R2843" s="2" t="s">
        <v>35</v>
      </c>
      <c r="S2843" s="5">
        <v>1.043176452E9</v>
      </c>
      <c r="T2843" s="2" t="s">
        <v>112</v>
      </c>
      <c r="U2843" s="2" t="s">
        <v>253</v>
      </c>
      <c r="V2843" s="2" t="s">
        <v>9427</v>
      </c>
      <c r="W2843" s="2" t="s">
        <v>9434</v>
      </c>
      <c r="X2843" s="2" t="s">
        <v>9435</v>
      </c>
      <c r="Y2843" s="2" t="s">
        <v>9436</v>
      </c>
    </row>
    <row r="2844">
      <c r="A2844" s="1" t="b">
        <v>0</v>
      </c>
      <c r="B2844" s="1"/>
      <c r="C2844" s="1" t="s">
        <v>243</v>
      </c>
      <c r="D2844" s="1"/>
      <c r="E2844" s="1" t="s">
        <v>9427</v>
      </c>
      <c r="F2844" s="1"/>
      <c r="G2844" s="2" t="s">
        <v>27</v>
      </c>
      <c r="H2844" s="5">
        <v>1.0</v>
      </c>
      <c r="I2844" s="4" t="s">
        <v>9785</v>
      </c>
      <c r="J2844" s="2" t="s">
        <v>9786</v>
      </c>
      <c r="K2844" s="5">
        <v>1.0</v>
      </c>
      <c r="L2844" s="2" t="s">
        <v>9430</v>
      </c>
      <c r="M2844" s="6" t="b">
        <v>1</v>
      </c>
      <c r="N2844" s="2" t="s">
        <v>9431</v>
      </c>
      <c r="O2844" s="2" t="s">
        <v>9432</v>
      </c>
      <c r="P2844" s="2" t="s">
        <v>49</v>
      </c>
      <c r="Q2844" s="2" t="s">
        <v>9433</v>
      </c>
      <c r="R2844" s="2" t="s">
        <v>35</v>
      </c>
      <c r="S2844" s="5">
        <v>1.043176453E9</v>
      </c>
      <c r="T2844" s="2" t="s">
        <v>112</v>
      </c>
      <c r="U2844" s="2" t="s">
        <v>253</v>
      </c>
      <c r="V2844" s="2" t="s">
        <v>9427</v>
      </c>
      <c r="W2844" s="2" t="s">
        <v>9434</v>
      </c>
      <c r="X2844" s="2" t="s">
        <v>9435</v>
      </c>
      <c r="Y2844" s="2" t="s">
        <v>9436</v>
      </c>
    </row>
    <row r="2845">
      <c r="A2845" s="1" t="b">
        <v>0</v>
      </c>
      <c r="B2845" s="1"/>
      <c r="C2845" s="1" t="s">
        <v>243</v>
      </c>
      <c r="D2845" s="1"/>
      <c r="E2845" s="1" t="s">
        <v>9427</v>
      </c>
      <c r="F2845" s="1"/>
      <c r="G2845" s="2" t="s">
        <v>27</v>
      </c>
      <c r="H2845" s="5">
        <v>1.0</v>
      </c>
      <c r="I2845" s="4" t="s">
        <v>9787</v>
      </c>
      <c r="J2845" s="2" t="s">
        <v>9788</v>
      </c>
      <c r="K2845" s="5">
        <v>1.0</v>
      </c>
      <c r="L2845" s="2" t="s">
        <v>9430</v>
      </c>
      <c r="M2845" s="6" t="b">
        <v>1</v>
      </c>
      <c r="N2845" s="2" t="s">
        <v>9431</v>
      </c>
      <c r="O2845" s="2" t="s">
        <v>9432</v>
      </c>
      <c r="P2845" s="2" t="s">
        <v>49</v>
      </c>
      <c r="Q2845" s="2" t="s">
        <v>9433</v>
      </c>
      <c r="R2845" s="2" t="s">
        <v>35</v>
      </c>
      <c r="S2845" s="5">
        <v>1.043176454E9</v>
      </c>
      <c r="T2845" s="2" t="s">
        <v>112</v>
      </c>
      <c r="U2845" s="2" t="s">
        <v>253</v>
      </c>
      <c r="V2845" s="2" t="s">
        <v>9427</v>
      </c>
      <c r="W2845" s="2" t="s">
        <v>9434</v>
      </c>
      <c r="X2845" s="2" t="s">
        <v>9435</v>
      </c>
      <c r="Y2845" s="2" t="s">
        <v>9436</v>
      </c>
    </row>
    <row r="2846">
      <c r="A2846" s="1" t="b">
        <v>0</v>
      </c>
      <c r="B2846" s="1"/>
      <c r="C2846" s="1" t="s">
        <v>243</v>
      </c>
      <c r="D2846" s="1"/>
      <c r="E2846" s="1" t="s">
        <v>9427</v>
      </c>
      <c r="F2846" s="1"/>
      <c r="G2846" s="2" t="s">
        <v>27</v>
      </c>
      <c r="H2846" s="5">
        <v>1.0</v>
      </c>
      <c r="I2846" s="4" t="s">
        <v>9789</v>
      </c>
      <c r="J2846" s="2" t="s">
        <v>9790</v>
      </c>
      <c r="K2846" s="5">
        <v>1.0</v>
      </c>
      <c r="L2846" s="2" t="s">
        <v>9430</v>
      </c>
      <c r="M2846" s="6" t="b">
        <v>1</v>
      </c>
      <c r="N2846" s="2" t="s">
        <v>9431</v>
      </c>
      <c r="O2846" s="2" t="s">
        <v>9432</v>
      </c>
      <c r="P2846" s="2" t="s">
        <v>49</v>
      </c>
      <c r="Q2846" s="2" t="s">
        <v>9433</v>
      </c>
      <c r="R2846" s="2" t="s">
        <v>35</v>
      </c>
      <c r="S2846" s="5">
        <v>1.043176455E9</v>
      </c>
      <c r="T2846" s="2" t="s">
        <v>112</v>
      </c>
      <c r="U2846" s="2" t="s">
        <v>253</v>
      </c>
      <c r="V2846" s="2" t="s">
        <v>9427</v>
      </c>
      <c r="W2846" s="2" t="s">
        <v>9434</v>
      </c>
      <c r="X2846" s="2" t="s">
        <v>9435</v>
      </c>
      <c r="Y2846" s="2" t="s">
        <v>9436</v>
      </c>
    </row>
    <row r="2847">
      <c r="A2847" s="1" t="b">
        <v>0</v>
      </c>
      <c r="B2847" s="1"/>
      <c r="C2847" s="1" t="s">
        <v>243</v>
      </c>
      <c r="D2847" s="1"/>
      <c r="E2847" s="1" t="s">
        <v>9427</v>
      </c>
      <c r="F2847" s="1"/>
      <c r="G2847" s="2" t="s">
        <v>27</v>
      </c>
      <c r="H2847" s="5">
        <v>1.0</v>
      </c>
      <c r="I2847" s="4" t="s">
        <v>9791</v>
      </c>
      <c r="J2847" s="2" t="s">
        <v>9792</v>
      </c>
      <c r="K2847" s="5">
        <v>1.0</v>
      </c>
      <c r="L2847" s="2" t="s">
        <v>9430</v>
      </c>
      <c r="M2847" s="6" t="b">
        <v>1</v>
      </c>
      <c r="N2847" s="2" t="s">
        <v>9431</v>
      </c>
      <c r="O2847" s="2" t="s">
        <v>9432</v>
      </c>
      <c r="P2847" s="2" t="s">
        <v>49</v>
      </c>
      <c r="Q2847" s="2" t="s">
        <v>9433</v>
      </c>
      <c r="R2847" s="2" t="s">
        <v>35</v>
      </c>
      <c r="S2847" s="5">
        <v>1.043176456E9</v>
      </c>
      <c r="T2847" s="2" t="s">
        <v>112</v>
      </c>
      <c r="U2847" s="2" t="s">
        <v>253</v>
      </c>
      <c r="V2847" s="2" t="s">
        <v>9427</v>
      </c>
      <c r="W2847" s="2" t="s">
        <v>9434</v>
      </c>
      <c r="X2847" s="2" t="s">
        <v>9435</v>
      </c>
      <c r="Y2847" s="2" t="s">
        <v>9436</v>
      </c>
    </row>
    <row r="2848">
      <c r="A2848" s="1" t="b">
        <v>0</v>
      </c>
      <c r="B2848" s="1"/>
      <c r="C2848" s="1" t="s">
        <v>243</v>
      </c>
      <c r="D2848" s="1"/>
      <c r="E2848" s="1" t="s">
        <v>9427</v>
      </c>
      <c r="F2848" s="1"/>
      <c r="G2848" s="2" t="s">
        <v>27</v>
      </c>
      <c r="H2848" s="5">
        <v>1.0</v>
      </c>
      <c r="I2848" s="4" t="s">
        <v>9793</v>
      </c>
      <c r="J2848" s="2" t="s">
        <v>9794</v>
      </c>
      <c r="K2848" s="5">
        <v>1.0</v>
      </c>
      <c r="L2848" s="2" t="s">
        <v>9430</v>
      </c>
      <c r="M2848" s="6" t="b">
        <v>1</v>
      </c>
      <c r="N2848" s="2" t="s">
        <v>9431</v>
      </c>
      <c r="O2848" s="2" t="s">
        <v>9432</v>
      </c>
      <c r="P2848" s="2" t="s">
        <v>49</v>
      </c>
      <c r="Q2848" s="2" t="s">
        <v>9433</v>
      </c>
      <c r="R2848" s="2" t="s">
        <v>35</v>
      </c>
      <c r="S2848" s="5">
        <v>1.043176457E9</v>
      </c>
      <c r="T2848" s="2" t="s">
        <v>112</v>
      </c>
      <c r="U2848" s="2" t="s">
        <v>253</v>
      </c>
      <c r="V2848" s="2" t="s">
        <v>9427</v>
      </c>
      <c r="W2848" s="2" t="s">
        <v>9434</v>
      </c>
      <c r="X2848" s="2" t="s">
        <v>9435</v>
      </c>
      <c r="Y2848" s="2" t="s">
        <v>9436</v>
      </c>
    </row>
    <row r="2849">
      <c r="A2849" s="1" t="b">
        <v>0</v>
      </c>
      <c r="B2849" s="1"/>
      <c r="C2849" s="1" t="s">
        <v>243</v>
      </c>
      <c r="D2849" s="1"/>
      <c r="E2849" s="1" t="s">
        <v>9427</v>
      </c>
      <c r="F2849" s="1"/>
      <c r="G2849" s="2" t="s">
        <v>27</v>
      </c>
      <c r="H2849" s="5">
        <v>1.0</v>
      </c>
      <c r="I2849" s="4" t="s">
        <v>9795</v>
      </c>
      <c r="J2849" s="2" t="s">
        <v>9796</v>
      </c>
      <c r="K2849" s="5">
        <v>1.0</v>
      </c>
      <c r="L2849" s="2" t="s">
        <v>9430</v>
      </c>
      <c r="M2849" s="6" t="b">
        <v>1</v>
      </c>
      <c r="N2849" s="2" t="s">
        <v>9431</v>
      </c>
      <c r="O2849" s="2" t="s">
        <v>9432</v>
      </c>
      <c r="P2849" s="2" t="s">
        <v>49</v>
      </c>
      <c r="Q2849" s="2" t="s">
        <v>9433</v>
      </c>
      <c r="R2849" s="2" t="s">
        <v>35</v>
      </c>
      <c r="S2849" s="5">
        <v>1.043176458E9</v>
      </c>
      <c r="T2849" s="2" t="s">
        <v>112</v>
      </c>
      <c r="U2849" s="2" t="s">
        <v>253</v>
      </c>
      <c r="V2849" s="2" t="s">
        <v>9427</v>
      </c>
      <c r="W2849" s="2" t="s">
        <v>9434</v>
      </c>
      <c r="X2849" s="2" t="s">
        <v>9435</v>
      </c>
      <c r="Y2849" s="2" t="s">
        <v>9436</v>
      </c>
    </row>
    <row r="2850">
      <c r="A2850" s="1" t="b">
        <v>0</v>
      </c>
      <c r="B2850" s="1"/>
      <c r="C2850" s="1" t="s">
        <v>243</v>
      </c>
      <c r="D2850" s="1"/>
      <c r="E2850" s="1" t="s">
        <v>9427</v>
      </c>
      <c r="F2850" s="1"/>
      <c r="G2850" s="2" t="s">
        <v>27</v>
      </c>
      <c r="H2850" s="5">
        <v>1.0</v>
      </c>
      <c r="I2850" s="4" t="s">
        <v>9797</v>
      </c>
      <c r="J2850" s="2" t="s">
        <v>9798</v>
      </c>
      <c r="K2850" s="5">
        <v>1.0</v>
      </c>
      <c r="L2850" s="2" t="s">
        <v>9430</v>
      </c>
      <c r="M2850" s="6" t="b">
        <v>1</v>
      </c>
      <c r="N2850" s="2" t="s">
        <v>9431</v>
      </c>
      <c r="O2850" s="2" t="s">
        <v>9432</v>
      </c>
      <c r="P2850" s="2" t="s">
        <v>49</v>
      </c>
      <c r="Q2850" s="2" t="s">
        <v>9433</v>
      </c>
      <c r="R2850" s="2" t="s">
        <v>35</v>
      </c>
      <c r="S2850" s="5">
        <v>1.043176459E9</v>
      </c>
      <c r="T2850" s="2" t="s">
        <v>112</v>
      </c>
      <c r="U2850" s="2" t="s">
        <v>253</v>
      </c>
      <c r="V2850" s="2" t="s">
        <v>9427</v>
      </c>
      <c r="W2850" s="2" t="s">
        <v>9434</v>
      </c>
      <c r="X2850" s="2" t="s">
        <v>9435</v>
      </c>
      <c r="Y2850" s="2" t="s">
        <v>9436</v>
      </c>
    </row>
    <row r="2851">
      <c r="A2851" s="1" t="b">
        <v>0</v>
      </c>
      <c r="B2851" s="1"/>
      <c r="C2851" s="1" t="s">
        <v>243</v>
      </c>
      <c r="D2851" s="1"/>
      <c r="E2851" s="1" t="s">
        <v>9427</v>
      </c>
      <c r="F2851" s="1"/>
      <c r="G2851" s="2" t="s">
        <v>27</v>
      </c>
      <c r="H2851" s="5">
        <v>1.0</v>
      </c>
      <c r="I2851" s="4" t="s">
        <v>9799</v>
      </c>
      <c r="J2851" s="2" t="s">
        <v>9800</v>
      </c>
      <c r="K2851" s="5">
        <v>1.0</v>
      </c>
      <c r="L2851" s="2" t="s">
        <v>9430</v>
      </c>
      <c r="M2851" s="6" t="b">
        <v>1</v>
      </c>
      <c r="N2851" s="2" t="s">
        <v>9431</v>
      </c>
      <c r="O2851" s="2" t="s">
        <v>9432</v>
      </c>
      <c r="P2851" s="2" t="s">
        <v>49</v>
      </c>
      <c r="Q2851" s="2" t="s">
        <v>9433</v>
      </c>
      <c r="R2851" s="2" t="s">
        <v>35</v>
      </c>
      <c r="S2851" s="5">
        <v>1.04317646E9</v>
      </c>
      <c r="T2851" s="2" t="s">
        <v>112</v>
      </c>
      <c r="U2851" s="2" t="s">
        <v>253</v>
      </c>
      <c r="V2851" s="2" t="s">
        <v>9427</v>
      </c>
      <c r="W2851" s="2" t="s">
        <v>9434</v>
      </c>
      <c r="X2851" s="2" t="s">
        <v>9435</v>
      </c>
      <c r="Y2851" s="2" t="s">
        <v>9436</v>
      </c>
    </row>
    <row r="2852">
      <c r="A2852" s="1" t="b">
        <v>0</v>
      </c>
      <c r="B2852" s="1"/>
      <c r="C2852" s="1" t="s">
        <v>243</v>
      </c>
      <c r="D2852" s="1"/>
      <c r="E2852" s="1" t="s">
        <v>9427</v>
      </c>
      <c r="F2852" s="1"/>
      <c r="G2852" s="2" t="s">
        <v>27</v>
      </c>
      <c r="H2852" s="5">
        <v>1.0</v>
      </c>
      <c r="I2852" s="4" t="s">
        <v>9801</v>
      </c>
      <c r="J2852" s="2" t="s">
        <v>9802</v>
      </c>
      <c r="K2852" s="5">
        <v>1.0</v>
      </c>
      <c r="L2852" s="2" t="s">
        <v>9430</v>
      </c>
      <c r="M2852" s="6" t="b">
        <v>1</v>
      </c>
      <c r="N2852" s="2" t="s">
        <v>9431</v>
      </c>
      <c r="O2852" s="2" t="s">
        <v>9432</v>
      </c>
      <c r="P2852" s="2" t="s">
        <v>49</v>
      </c>
      <c r="Q2852" s="2" t="s">
        <v>9433</v>
      </c>
      <c r="R2852" s="2" t="s">
        <v>35</v>
      </c>
      <c r="S2852" s="5">
        <v>1.043176461E9</v>
      </c>
      <c r="T2852" s="2" t="s">
        <v>112</v>
      </c>
      <c r="U2852" s="2" t="s">
        <v>253</v>
      </c>
      <c r="V2852" s="2" t="s">
        <v>9427</v>
      </c>
      <c r="W2852" s="2" t="s">
        <v>9434</v>
      </c>
      <c r="X2852" s="2" t="s">
        <v>9435</v>
      </c>
      <c r="Y2852" s="2" t="s">
        <v>9436</v>
      </c>
    </row>
    <row r="2853">
      <c r="A2853" s="1" t="b">
        <v>0</v>
      </c>
      <c r="B2853" s="1"/>
      <c r="C2853" s="1" t="s">
        <v>243</v>
      </c>
      <c r="D2853" s="1"/>
      <c r="E2853" s="1" t="s">
        <v>9427</v>
      </c>
      <c r="F2853" s="1"/>
      <c r="G2853" s="2" t="s">
        <v>27</v>
      </c>
      <c r="H2853" s="5">
        <v>1.0</v>
      </c>
      <c r="I2853" s="4" t="s">
        <v>9803</v>
      </c>
      <c r="J2853" s="2" t="s">
        <v>9804</v>
      </c>
      <c r="K2853" s="5">
        <v>1.0</v>
      </c>
      <c r="L2853" s="2" t="s">
        <v>9430</v>
      </c>
      <c r="M2853" s="6" t="b">
        <v>1</v>
      </c>
      <c r="N2853" s="2" t="s">
        <v>9431</v>
      </c>
      <c r="O2853" s="2" t="s">
        <v>9432</v>
      </c>
      <c r="P2853" s="2" t="s">
        <v>49</v>
      </c>
      <c r="Q2853" s="2" t="s">
        <v>9433</v>
      </c>
      <c r="R2853" s="2" t="s">
        <v>35</v>
      </c>
      <c r="S2853" s="5">
        <v>1.043176462E9</v>
      </c>
      <c r="T2853" s="2" t="s">
        <v>112</v>
      </c>
      <c r="U2853" s="2" t="s">
        <v>253</v>
      </c>
      <c r="V2853" s="2" t="s">
        <v>9427</v>
      </c>
      <c r="W2853" s="2" t="s">
        <v>9434</v>
      </c>
      <c r="X2853" s="2" t="s">
        <v>9435</v>
      </c>
      <c r="Y2853" s="2" t="s">
        <v>9436</v>
      </c>
    </row>
    <row r="2854">
      <c r="A2854" s="1" t="b">
        <v>0</v>
      </c>
      <c r="B2854" s="1"/>
      <c r="C2854" s="1" t="s">
        <v>243</v>
      </c>
      <c r="D2854" s="1"/>
      <c r="E2854" s="1" t="s">
        <v>9427</v>
      </c>
      <c r="F2854" s="1"/>
      <c r="G2854" s="2" t="s">
        <v>27</v>
      </c>
      <c r="H2854" s="5">
        <v>1.0</v>
      </c>
      <c r="I2854" s="4" t="s">
        <v>9805</v>
      </c>
      <c r="J2854" s="2" t="s">
        <v>9806</v>
      </c>
      <c r="K2854" s="5">
        <v>1.0</v>
      </c>
      <c r="L2854" s="2" t="s">
        <v>9430</v>
      </c>
      <c r="M2854" s="6" t="b">
        <v>1</v>
      </c>
      <c r="N2854" s="2" t="s">
        <v>9431</v>
      </c>
      <c r="O2854" s="2" t="s">
        <v>9432</v>
      </c>
      <c r="P2854" s="2" t="s">
        <v>49</v>
      </c>
      <c r="Q2854" s="2" t="s">
        <v>9433</v>
      </c>
      <c r="R2854" s="2" t="s">
        <v>35</v>
      </c>
      <c r="S2854" s="5">
        <v>1.043176463E9</v>
      </c>
      <c r="T2854" s="2" t="s">
        <v>112</v>
      </c>
      <c r="U2854" s="2" t="s">
        <v>253</v>
      </c>
      <c r="V2854" s="2" t="s">
        <v>9427</v>
      </c>
      <c r="W2854" s="2" t="s">
        <v>9434</v>
      </c>
      <c r="X2854" s="2" t="s">
        <v>9435</v>
      </c>
      <c r="Y2854" s="2" t="s">
        <v>9436</v>
      </c>
    </row>
    <row r="2855">
      <c r="A2855" s="1" t="b">
        <v>0</v>
      </c>
      <c r="B2855" s="1"/>
      <c r="C2855" s="1" t="s">
        <v>243</v>
      </c>
      <c r="D2855" s="1"/>
      <c r="E2855" s="1" t="s">
        <v>9427</v>
      </c>
      <c r="F2855" s="1"/>
      <c r="G2855" s="2" t="s">
        <v>27</v>
      </c>
      <c r="H2855" s="5">
        <v>1.0</v>
      </c>
      <c r="I2855" s="4" t="s">
        <v>9807</v>
      </c>
      <c r="J2855" s="2" t="s">
        <v>9808</v>
      </c>
      <c r="K2855" s="5">
        <v>1.0</v>
      </c>
      <c r="L2855" s="2" t="s">
        <v>9430</v>
      </c>
      <c r="M2855" s="6" t="b">
        <v>1</v>
      </c>
      <c r="N2855" s="2" t="s">
        <v>9431</v>
      </c>
      <c r="O2855" s="2" t="s">
        <v>9432</v>
      </c>
      <c r="P2855" s="2" t="s">
        <v>49</v>
      </c>
      <c r="Q2855" s="2" t="s">
        <v>9433</v>
      </c>
      <c r="R2855" s="2" t="s">
        <v>35</v>
      </c>
      <c r="S2855" s="5">
        <v>1.043176464E9</v>
      </c>
      <c r="T2855" s="2" t="s">
        <v>112</v>
      </c>
      <c r="U2855" s="2" t="s">
        <v>253</v>
      </c>
      <c r="V2855" s="2" t="s">
        <v>9427</v>
      </c>
      <c r="W2855" s="2" t="s">
        <v>9434</v>
      </c>
      <c r="X2855" s="2" t="s">
        <v>9435</v>
      </c>
      <c r="Y2855" s="2" t="s">
        <v>9436</v>
      </c>
    </row>
    <row r="2856">
      <c r="A2856" s="1" t="b">
        <v>0</v>
      </c>
      <c r="B2856" s="1"/>
      <c r="C2856" s="1" t="s">
        <v>243</v>
      </c>
      <c r="D2856" s="1"/>
      <c r="E2856" s="1" t="s">
        <v>9427</v>
      </c>
      <c r="F2856" s="1"/>
      <c r="G2856" s="2" t="s">
        <v>27</v>
      </c>
      <c r="H2856" s="5">
        <v>1.0</v>
      </c>
      <c r="I2856" s="4" t="s">
        <v>9809</v>
      </c>
      <c r="J2856" s="2" t="s">
        <v>9810</v>
      </c>
      <c r="K2856" s="5">
        <v>1.0</v>
      </c>
      <c r="L2856" s="2" t="s">
        <v>9430</v>
      </c>
      <c r="M2856" s="6" t="b">
        <v>1</v>
      </c>
      <c r="N2856" s="2" t="s">
        <v>9431</v>
      </c>
      <c r="O2856" s="2" t="s">
        <v>9432</v>
      </c>
      <c r="P2856" s="2" t="s">
        <v>49</v>
      </c>
      <c r="Q2856" s="2" t="s">
        <v>9433</v>
      </c>
      <c r="R2856" s="2" t="s">
        <v>35</v>
      </c>
      <c r="S2856" s="5">
        <v>1.043176465E9</v>
      </c>
      <c r="T2856" s="2" t="s">
        <v>112</v>
      </c>
      <c r="U2856" s="2" t="s">
        <v>253</v>
      </c>
      <c r="V2856" s="2" t="s">
        <v>9427</v>
      </c>
      <c r="W2856" s="2" t="s">
        <v>9434</v>
      </c>
      <c r="X2856" s="2" t="s">
        <v>9435</v>
      </c>
      <c r="Y2856" s="2" t="s">
        <v>9436</v>
      </c>
    </row>
    <row r="2857">
      <c r="A2857" s="1" t="b">
        <v>0</v>
      </c>
      <c r="B2857" s="1"/>
      <c r="C2857" s="1" t="s">
        <v>243</v>
      </c>
      <c r="D2857" s="1"/>
      <c r="E2857" s="1" t="s">
        <v>9427</v>
      </c>
      <c r="F2857" s="1"/>
      <c r="G2857" s="2" t="s">
        <v>27</v>
      </c>
      <c r="H2857" s="5">
        <v>1.0</v>
      </c>
      <c r="I2857" s="4" t="s">
        <v>9811</v>
      </c>
      <c r="J2857" s="2" t="s">
        <v>9812</v>
      </c>
      <c r="K2857" s="5">
        <v>1.0</v>
      </c>
      <c r="L2857" s="2" t="s">
        <v>9430</v>
      </c>
      <c r="M2857" s="6" t="b">
        <v>1</v>
      </c>
      <c r="N2857" s="2" t="s">
        <v>9431</v>
      </c>
      <c r="O2857" s="2" t="s">
        <v>9432</v>
      </c>
      <c r="P2857" s="2" t="s">
        <v>49</v>
      </c>
      <c r="Q2857" s="2" t="s">
        <v>9433</v>
      </c>
      <c r="R2857" s="2" t="s">
        <v>35</v>
      </c>
      <c r="S2857" s="5">
        <v>1.043176466E9</v>
      </c>
      <c r="T2857" s="2" t="s">
        <v>112</v>
      </c>
      <c r="U2857" s="2" t="s">
        <v>253</v>
      </c>
      <c r="V2857" s="2" t="s">
        <v>9427</v>
      </c>
      <c r="W2857" s="2" t="s">
        <v>9434</v>
      </c>
      <c r="X2857" s="2" t="s">
        <v>9435</v>
      </c>
      <c r="Y2857" s="2" t="s">
        <v>9436</v>
      </c>
    </row>
    <row r="2858">
      <c r="A2858" s="1" t="b">
        <v>0</v>
      </c>
      <c r="B2858" s="1"/>
      <c r="C2858" s="1" t="s">
        <v>243</v>
      </c>
      <c r="D2858" s="1"/>
      <c r="E2858" s="1" t="s">
        <v>9427</v>
      </c>
      <c r="F2858" s="1"/>
      <c r="G2858" s="2" t="s">
        <v>27</v>
      </c>
      <c r="H2858" s="5">
        <v>1.0</v>
      </c>
      <c r="I2858" s="4" t="s">
        <v>9813</v>
      </c>
      <c r="J2858" s="2" t="s">
        <v>9814</v>
      </c>
      <c r="K2858" s="5">
        <v>1.0</v>
      </c>
      <c r="L2858" s="2" t="s">
        <v>9430</v>
      </c>
      <c r="M2858" s="6" t="b">
        <v>1</v>
      </c>
      <c r="N2858" s="2" t="s">
        <v>9431</v>
      </c>
      <c r="O2858" s="2" t="s">
        <v>9432</v>
      </c>
      <c r="P2858" s="2" t="s">
        <v>49</v>
      </c>
      <c r="Q2858" s="2" t="s">
        <v>9433</v>
      </c>
      <c r="R2858" s="2" t="s">
        <v>35</v>
      </c>
      <c r="S2858" s="5">
        <v>1.043176467E9</v>
      </c>
      <c r="T2858" s="2" t="s">
        <v>112</v>
      </c>
      <c r="U2858" s="2" t="s">
        <v>253</v>
      </c>
      <c r="V2858" s="2" t="s">
        <v>9427</v>
      </c>
      <c r="W2858" s="2" t="s">
        <v>9434</v>
      </c>
      <c r="X2858" s="2" t="s">
        <v>9435</v>
      </c>
      <c r="Y2858" s="2" t="s">
        <v>9436</v>
      </c>
    </row>
    <row r="2859">
      <c r="A2859" s="1" t="b">
        <v>0</v>
      </c>
      <c r="B2859" s="1"/>
      <c r="C2859" s="1" t="s">
        <v>243</v>
      </c>
      <c r="D2859" s="1"/>
      <c r="E2859" s="1" t="s">
        <v>9427</v>
      </c>
      <c r="F2859" s="1"/>
      <c r="G2859" s="2" t="s">
        <v>27</v>
      </c>
      <c r="H2859" s="5">
        <v>1.0</v>
      </c>
      <c r="I2859" s="4" t="s">
        <v>9815</v>
      </c>
      <c r="J2859" s="2" t="s">
        <v>9816</v>
      </c>
      <c r="K2859" s="5">
        <v>1.0</v>
      </c>
      <c r="L2859" s="2" t="s">
        <v>9430</v>
      </c>
      <c r="M2859" s="6" t="b">
        <v>1</v>
      </c>
      <c r="N2859" s="2" t="s">
        <v>9431</v>
      </c>
      <c r="O2859" s="2" t="s">
        <v>9432</v>
      </c>
      <c r="P2859" s="2" t="s">
        <v>49</v>
      </c>
      <c r="Q2859" s="2" t="s">
        <v>9433</v>
      </c>
      <c r="R2859" s="2" t="s">
        <v>35</v>
      </c>
      <c r="S2859" s="5">
        <v>1.043176468E9</v>
      </c>
      <c r="T2859" s="2" t="s">
        <v>112</v>
      </c>
      <c r="U2859" s="2" t="s">
        <v>253</v>
      </c>
      <c r="V2859" s="2" t="s">
        <v>9427</v>
      </c>
      <c r="W2859" s="2" t="s">
        <v>9434</v>
      </c>
      <c r="X2859" s="2" t="s">
        <v>9435</v>
      </c>
      <c r="Y2859" s="2" t="s">
        <v>9436</v>
      </c>
    </row>
    <row r="2860">
      <c r="A2860" s="1" t="b">
        <v>0</v>
      </c>
      <c r="B2860" s="1"/>
      <c r="C2860" s="1" t="s">
        <v>243</v>
      </c>
      <c r="D2860" s="1"/>
      <c r="E2860" s="1" t="s">
        <v>9427</v>
      </c>
      <c r="F2860" s="1"/>
      <c r="G2860" s="2" t="s">
        <v>27</v>
      </c>
      <c r="H2860" s="5">
        <v>1.0</v>
      </c>
      <c r="I2860" s="4" t="s">
        <v>9817</v>
      </c>
      <c r="J2860" s="2" t="s">
        <v>9818</v>
      </c>
      <c r="K2860" s="5">
        <v>1.0</v>
      </c>
      <c r="L2860" s="2" t="s">
        <v>9430</v>
      </c>
      <c r="M2860" s="6" t="b">
        <v>1</v>
      </c>
      <c r="N2860" s="2" t="s">
        <v>9431</v>
      </c>
      <c r="O2860" s="2" t="s">
        <v>9432</v>
      </c>
      <c r="P2860" s="2" t="s">
        <v>49</v>
      </c>
      <c r="Q2860" s="2" t="s">
        <v>9433</v>
      </c>
      <c r="R2860" s="2" t="s">
        <v>35</v>
      </c>
      <c r="S2860" s="5">
        <v>1.043176469E9</v>
      </c>
      <c r="T2860" s="2" t="s">
        <v>112</v>
      </c>
      <c r="U2860" s="2" t="s">
        <v>253</v>
      </c>
      <c r="V2860" s="2" t="s">
        <v>9427</v>
      </c>
      <c r="W2860" s="2" t="s">
        <v>9434</v>
      </c>
      <c r="X2860" s="2" t="s">
        <v>9435</v>
      </c>
      <c r="Y2860" s="2" t="s">
        <v>9436</v>
      </c>
    </row>
    <row r="2861">
      <c r="A2861" s="1" t="b">
        <v>0</v>
      </c>
      <c r="B2861" s="1"/>
      <c r="C2861" s="1" t="s">
        <v>243</v>
      </c>
      <c r="D2861" s="1"/>
      <c r="E2861" s="1" t="s">
        <v>9427</v>
      </c>
      <c r="F2861" s="1"/>
      <c r="G2861" s="2" t="s">
        <v>27</v>
      </c>
      <c r="H2861" s="5">
        <v>1.0</v>
      </c>
      <c r="I2861" s="4" t="s">
        <v>9819</v>
      </c>
      <c r="J2861" s="2" t="s">
        <v>9820</v>
      </c>
      <c r="K2861" s="5">
        <v>1.0</v>
      </c>
      <c r="L2861" s="2" t="s">
        <v>9430</v>
      </c>
      <c r="M2861" s="6" t="b">
        <v>1</v>
      </c>
      <c r="N2861" s="2" t="s">
        <v>9431</v>
      </c>
      <c r="O2861" s="2" t="s">
        <v>9432</v>
      </c>
      <c r="P2861" s="2" t="s">
        <v>49</v>
      </c>
      <c r="Q2861" s="2" t="s">
        <v>9433</v>
      </c>
      <c r="R2861" s="2" t="s">
        <v>35</v>
      </c>
      <c r="S2861" s="5">
        <v>1.04317647E9</v>
      </c>
      <c r="T2861" s="2" t="s">
        <v>112</v>
      </c>
      <c r="U2861" s="2" t="s">
        <v>253</v>
      </c>
      <c r="V2861" s="2" t="s">
        <v>9427</v>
      </c>
      <c r="W2861" s="2" t="s">
        <v>9434</v>
      </c>
      <c r="X2861" s="2" t="s">
        <v>9435</v>
      </c>
      <c r="Y2861" s="2" t="s">
        <v>9436</v>
      </c>
    </row>
    <row r="2862">
      <c r="A2862" s="1" t="b">
        <v>0</v>
      </c>
      <c r="B2862" s="1"/>
      <c r="C2862" s="1" t="s">
        <v>243</v>
      </c>
      <c r="D2862" s="1"/>
      <c r="E2862" s="1" t="s">
        <v>9427</v>
      </c>
      <c r="F2862" s="1"/>
      <c r="G2862" s="2" t="s">
        <v>27</v>
      </c>
      <c r="H2862" s="5">
        <v>1.0</v>
      </c>
      <c r="I2862" s="4" t="s">
        <v>9821</v>
      </c>
      <c r="J2862" s="2" t="s">
        <v>9822</v>
      </c>
      <c r="K2862" s="5">
        <v>1.0</v>
      </c>
      <c r="L2862" s="2" t="s">
        <v>9430</v>
      </c>
      <c r="M2862" s="6" t="b">
        <v>1</v>
      </c>
      <c r="N2862" s="2" t="s">
        <v>9431</v>
      </c>
      <c r="O2862" s="2" t="s">
        <v>9432</v>
      </c>
      <c r="P2862" s="2" t="s">
        <v>49</v>
      </c>
      <c r="Q2862" s="2" t="s">
        <v>9433</v>
      </c>
      <c r="R2862" s="2" t="s">
        <v>35</v>
      </c>
      <c r="S2862" s="5">
        <v>1.043176471E9</v>
      </c>
      <c r="T2862" s="2" t="s">
        <v>112</v>
      </c>
      <c r="U2862" s="2" t="s">
        <v>253</v>
      </c>
      <c r="V2862" s="2" t="s">
        <v>9427</v>
      </c>
      <c r="W2862" s="2" t="s">
        <v>9434</v>
      </c>
      <c r="X2862" s="2" t="s">
        <v>9435</v>
      </c>
      <c r="Y2862" s="2" t="s">
        <v>9436</v>
      </c>
    </row>
    <row r="2863">
      <c r="A2863" s="1" t="b">
        <v>0</v>
      </c>
      <c r="B2863" s="1"/>
      <c r="C2863" s="1" t="s">
        <v>243</v>
      </c>
      <c r="D2863" s="1"/>
      <c r="E2863" s="1" t="s">
        <v>9427</v>
      </c>
      <c r="F2863" s="1"/>
      <c r="G2863" s="2" t="s">
        <v>27</v>
      </c>
      <c r="H2863" s="5">
        <v>1.0</v>
      </c>
      <c r="I2863" s="4" t="s">
        <v>9823</v>
      </c>
      <c r="J2863" s="2" t="s">
        <v>9824</v>
      </c>
      <c r="K2863" s="5">
        <v>1.0</v>
      </c>
      <c r="L2863" s="2" t="s">
        <v>9430</v>
      </c>
      <c r="M2863" s="6" t="b">
        <v>1</v>
      </c>
      <c r="N2863" s="2" t="s">
        <v>9431</v>
      </c>
      <c r="O2863" s="2" t="s">
        <v>9432</v>
      </c>
      <c r="P2863" s="2" t="s">
        <v>49</v>
      </c>
      <c r="Q2863" s="2" t="s">
        <v>9433</v>
      </c>
      <c r="R2863" s="2" t="s">
        <v>35</v>
      </c>
      <c r="S2863" s="5">
        <v>1.043176472E9</v>
      </c>
      <c r="T2863" s="2" t="s">
        <v>112</v>
      </c>
      <c r="U2863" s="2" t="s">
        <v>253</v>
      </c>
      <c r="V2863" s="2" t="s">
        <v>9427</v>
      </c>
      <c r="W2863" s="2" t="s">
        <v>9434</v>
      </c>
      <c r="X2863" s="2" t="s">
        <v>9435</v>
      </c>
      <c r="Y2863" s="2" t="s">
        <v>9436</v>
      </c>
    </row>
    <row r="2864">
      <c r="A2864" s="1" t="b">
        <v>0</v>
      </c>
      <c r="B2864" s="1"/>
      <c r="C2864" s="1" t="s">
        <v>243</v>
      </c>
      <c r="D2864" s="1"/>
      <c r="E2864" s="1" t="s">
        <v>9427</v>
      </c>
      <c r="F2864" s="1"/>
      <c r="G2864" s="2" t="s">
        <v>27</v>
      </c>
      <c r="H2864" s="5">
        <v>1.0</v>
      </c>
      <c r="I2864" s="4" t="s">
        <v>9825</v>
      </c>
      <c r="J2864" s="2" t="s">
        <v>9826</v>
      </c>
      <c r="K2864" s="5">
        <v>1.0</v>
      </c>
      <c r="L2864" s="2" t="s">
        <v>9430</v>
      </c>
      <c r="M2864" s="6" t="b">
        <v>1</v>
      </c>
      <c r="N2864" s="2" t="s">
        <v>9431</v>
      </c>
      <c r="O2864" s="2" t="s">
        <v>9432</v>
      </c>
      <c r="P2864" s="2" t="s">
        <v>49</v>
      </c>
      <c r="Q2864" s="2" t="s">
        <v>9433</v>
      </c>
      <c r="R2864" s="2" t="s">
        <v>35</v>
      </c>
      <c r="S2864" s="5">
        <v>1.043176473E9</v>
      </c>
      <c r="T2864" s="2" t="s">
        <v>112</v>
      </c>
      <c r="U2864" s="2" t="s">
        <v>253</v>
      </c>
      <c r="V2864" s="2" t="s">
        <v>9427</v>
      </c>
      <c r="W2864" s="2" t="s">
        <v>9434</v>
      </c>
      <c r="X2864" s="2" t="s">
        <v>9435</v>
      </c>
      <c r="Y2864" s="2" t="s">
        <v>9436</v>
      </c>
    </row>
    <row r="2865">
      <c r="A2865" s="1" t="b">
        <v>0</v>
      </c>
      <c r="B2865" s="1"/>
      <c r="C2865" s="1" t="s">
        <v>243</v>
      </c>
      <c r="D2865" s="1"/>
      <c r="E2865" s="1" t="s">
        <v>9427</v>
      </c>
      <c r="F2865" s="1"/>
      <c r="G2865" s="2" t="s">
        <v>27</v>
      </c>
      <c r="H2865" s="5">
        <v>1.0</v>
      </c>
      <c r="I2865" s="4" t="s">
        <v>9827</v>
      </c>
      <c r="J2865" s="2" t="s">
        <v>9828</v>
      </c>
      <c r="K2865" s="5">
        <v>1.0</v>
      </c>
      <c r="L2865" s="2" t="s">
        <v>9430</v>
      </c>
      <c r="M2865" s="6" t="b">
        <v>1</v>
      </c>
      <c r="N2865" s="2" t="s">
        <v>9431</v>
      </c>
      <c r="O2865" s="2" t="s">
        <v>9432</v>
      </c>
      <c r="P2865" s="2" t="s">
        <v>49</v>
      </c>
      <c r="Q2865" s="2" t="s">
        <v>9433</v>
      </c>
      <c r="R2865" s="2" t="s">
        <v>35</v>
      </c>
      <c r="S2865" s="5">
        <v>1.043176474E9</v>
      </c>
      <c r="T2865" s="2" t="s">
        <v>112</v>
      </c>
      <c r="U2865" s="2" t="s">
        <v>253</v>
      </c>
      <c r="V2865" s="2" t="s">
        <v>9427</v>
      </c>
      <c r="W2865" s="2" t="s">
        <v>9434</v>
      </c>
      <c r="X2865" s="2" t="s">
        <v>9435</v>
      </c>
      <c r="Y2865" s="2" t="s">
        <v>9436</v>
      </c>
    </row>
    <row r="2866">
      <c r="A2866" s="1" t="b">
        <v>0</v>
      </c>
      <c r="B2866" s="1"/>
      <c r="C2866" s="1" t="s">
        <v>243</v>
      </c>
      <c r="D2866" s="1"/>
      <c r="E2866" s="1" t="s">
        <v>9427</v>
      </c>
      <c r="F2866" s="1"/>
      <c r="G2866" s="2" t="s">
        <v>27</v>
      </c>
      <c r="H2866" s="5">
        <v>1.0</v>
      </c>
      <c r="I2866" s="4" t="s">
        <v>9829</v>
      </c>
      <c r="J2866" s="2" t="s">
        <v>9830</v>
      </c>
      <c r="K2866" s="5">
        <v>1.0</v>
      </c>
      <c r="L2866" s="2" t="s">
        <v>9430</v>
      </c>
      <c r="M2866" s="6" t="b">
        <v>1</v>
      </c>
      <c r="N2866" s="2" t="s">
        <v>9431</v>
      </c>
      <c r="O2866" s="2" t="s">
        <v>9432</v>
      </c>
      <c r="P2866" s="2" t="s">
        <v>49</v>
      </c>
      <c r="Q2866" s="2" t="s">
        <v>9433</v>
      </c>
      <c r="R2866" s="2" t="s">
        <v>35</v>
      </c>
      <c r="S2866" s="5">
        <v>1.043176475E9</v>
      </c>
      <c r="T2866" s="2" t="s">
        <v>112</v>
      </c>
      <c r="U2866" s="2" t="s">
        <v>253</v>
      </c>
      <c r="V2866" s="2" t="s">
        <v>9427</v>
      </c>
      <c r="W2866" s="2" t="s">
        <v>9434</v>
      </c>
      <c r="X2866" s="2" t="s">
        <v>9435</v>
      </c>
      <c r="Y2866" s="2" t="s">
        <v>9436</v>
      </c>
    </row>
    <row r="2867">
      <c r="A2867" s="1" t="b">
        <v>0</v>
      </c>
      <c r="B2867" s="1"/>
      <c r="C2867" s="1" t="s">
        <v>243</v>
      </c>
      <c r="D2867" s="1"/>
      <c r="E2867" s="1" t="s">
        <v>9427</v>
      </c>
      <c r="F2867" s="1"/>
      <c r="G2867" s="2" t="s">
        <v>27</v>
      </c>
      <c r="H2867" s="5">
        <v>1.0</v>
      </c>
      <c r="I2867" s="4" t="s">
        <v>9831</v>
      </c>
      <c r="J2867" s="2" t="s">
        <v>9832</v>
      </c>
      <c r="K2867" s="5">
        <v>1.0</v>
      </c>
      <c r="L2867" s="2" t="s">
        <v>9430</v>
      </c>
      <c r="M2867" s="6" t="b">
        <v>1</v>
      </c>
      <c r="N2867" s="2" t="s">
        <v>9431</v>
      </c>
      <c r="O2867" s="2" t="s">
        <v>9432</v>
      </c>
      <c r="P2867" s="2" t="s">
        <v>49</v>
      </c>
      <c r="Q2867" s="2" t="s">
        <v>9433</v>
      </c>
      <c r="R2867" s="2" t="s">
        <v>35</v>
      </c>
      <c r="S2867" s="5">
        <v>1.043176476E9</v>
      </c>
      <c r="T2867" s="2" t="s">
        <v>112</v>
      </c>
      <c r="U2867" s="2" t="s">
        <v>253</v>
      </c>
      <c r="V2867" s="2" t="s">
        <v>9427</v>
      </c>
      <c r="W2867" s="2" t="s">
        <v>9434</v>
      </c>
      <c r="X2867" s="2" t="s">
        <v>9435</v>
      </c>
      <c r="Y2867" s="2" t="s">
        <v>9436</v>
      </c>
    </row>
    <row r="2868">
      <c r="A2868" s="1" t="b">
        <v>0</v>
      </c>
      <c r="B2868" s="1"/>
      <c r="C2868" s="1" t="s">
        <v>243</v>
      </c>
      <c r="D2868" s="1"/>
      <c r="E2868" s="1" t="s">
        <v>9427</v>
      </c>
      <c r="F2868" s="1"/>
      <c r="G2868" s="2" t="s">
        <v>27</v>
      </c>
      <c r="H2868" s="5">
        <v>1.0</v>
      </c>
      <c r="I2868" s="4" t="s">
        <v>9833</v>
      </c>
      <c r="J2868" s="2" t="s">
        <v>9834</v>
      </c>
      <c r="K2868" s="5">
        <v>1.0</v>
      </c>
      <c r="L2868" s="2" t="s">
        <v>9430</v>
      </c>
      <c r="M2868" s="6" t="b">
        <v>1</v>
      </c>
      <c r="N2868" s="2" t="s">
        <v>9431</v>
      </c>
      <c r="O2868" s="2" t="s">
        <v>9432</v>
      </c>
      <c r="P2868" s="2" t="s">
        <v>49</v>
      </c>
      <c r="Q2868" s="2" t="s">
        <v>9433</v>
      </c>
      <c r="R2868" s="2" t="s">
        <v>35</v>
      </c>
      <c r="S2868" s="5">
        <v>1.043176477E9</v>
      </c>
      <c r="T2868" s="2" t="s">
        <v>112</v>
      </c>
      <c r="U2868" s="2" t="s">
        <v>253</v>
      </c>
      <c r="V2868" s="2" t="s">
        <v>9427</v>
      </c>
      <c r="W2868" s="2" t="s">
        <v>9434</v>
      </c>
      <c r="X2868" s="2" t="s">
        <v>9435</v>
      </c>
      <c r="Y2868" s="2" t="s">
        <v>9436</v>
      </c>
    </row>
    <row r="2869">
      <c r="A2869" s="1" t="b">
        <v>0</v>
      </c>
      <c r="B2869" s="1"/>
      <c r="C2869" s="1" t="s">
        <v>243</v>
      </c>
      <c r="D2869" s="1"/>
      <c r="E2869" s="1" t="s">
        <v>9427</v>
      </c>
      <c r="F2869" s="1"/>
      <c r="G2869" s="2" t="s">
        <v>27</v>
      </c>
      <c r="H2869" s="5">
        <v>1.0</v>
      </c>
      <c r="I2869" s="4" t="s">
        <v>9835</v>
      </c>
      <c r="J2869" s="2" t="s">
        <v>9836</v>
      </c>
      <c r="K2869" s="5">
        <v>1.0</v>
      </c>
      <c r="L2869" s="2" t="s">
        <v>9430</v>
      </c>
      <c r="M2869" s="6" t="b">
        <v>1</v>
      </c>
      <c r="N2869" s="2" t="s">
        <v>9431</v>
      </c>
      <c r="O2869" s="2" t="s">
        <v>9432</v>
      </c>
      <c r="P2869" s="2" t="s">
        <v>49</v>
      </c>
      <c r="Q2869" s="2" t="s">
        <v>9433</v>
      </c>
      <c r="R2869" s="2" t="s">
        <v>35</v>
      </c>
      <c r="S2869" s="5">
        <v>1.043176478E9</v>
      </c>
      <c r="T2869" s="2" t="s">
        <v>112</v>
      </c>
      <c r="U2869" s="2" t="s">
        <v>253</v>
      </c>
      <c r="V2869" s="2" t="s">
        <v>9427</v>
      </c>
      <c r="W2869" s="2" t="s">
        <v>9434</v>
      </c>
      <c r="X2869" s="2" t="s">
        <v>9435</v>
      </c>
      <c r="Y2869" s="2" t="s">
        <v>9436</v>
      </c>
    </row>
    <row r="2870">
      <c r="A2870" s="1" t="b">
        <v>0</v>
      </c>
      <c r="B2870" s="1"/>
      <c r="C2870" s="1" t="s">
        <v>243</v>
      </c>
      <c r="D2870" s="1"/>
      <c r="E2870" s="1" t="s">
        <v>9427</v>
      </c>
      <c r="F2870" s="1"/>
      <c r="G2870" s="2" t="s">
        <v>27</v>
      </c>
      <c r="H2870" s="5">
        <v>1.0</v>
      </c>
      <c r="I2870" s="4" t="s">
        <v>9837</v>
      </c>
      <c r="J2870" s="2" t="s">
        <v>9838</v>
      </c>
      <c r="K2870" s="5">
        <v>1.0</v>
      </c>
      <c r="L2870" s="2" t="s">
        <v>9430</v>
      </c>
      <c r="M2870" s="6" t="b">
        <v>1</v>
      </c>
      <c r="N2870" s="2" t="s">
        <v>9431</v>
      </c>
      <c r="O2870" s="2" t="s">
        <v>9432</v>
      </c>
      <c r="P2870" s="2" t="s">
        <v>49</v>
      </c>
      <c r="Q2870" s="2" t="s">
        <v>9433</v>
      </c>
      <c r="R2870" s="2" t="s">
        <v>35</v>
      </c>
      <c r="S2870" s="5">
        <v>1.043176479E9</v>
      </c>
      <c r="T2870" s="2" t="s">
        <v>112</v>
      </c>
      <c r="U2870" s="2" t="s">
        <v>253</v>
      </c>
      <c r="V2870" s="2" t="s">
        <v>9427</v>
      </c>
      <c r="W2870" s="2" t="s">
        <v>9434</v>
      </c>
      <c r="X2870" s="2" t="s">
        <v>9435</v>
      </c>
      <c r="Y2870" s="2" t="s">
        <v>9436</v>
      </c>
    </row>
    <row r="2871">
      <c r="A2871" s="1" t="b">
        <v>0</v>
      </c>
      <c r="B2871" s="1"/>
      <c r="C2871" s="1" t="s">
        <v>243</v>
      </c>
      <c r="D2871" s="1"/>
      <c r="E2871" s="1" t="s">
        <v>9427</v>
      </c>
      <c r="F2871" s="1"/>
      <c r="G2871" s="2" t="s">
        <v>27</v>
      </c>
      <c r="H2871" s="5">
        <v>1.0</v>
      </c>
      <c r="I2871" s="4" t="s">
        <v>9839</v>
      </c>
      <c r="J2871" s="2" t="s">
        <v>9840</v>
      </c>
      <c r="K2871" s="5">
        <v>1.0</v>
      </c>
      <c r="L2871" s="2" t="s">
        <v>9430</v>
      </c>
      <c r="M2871" s="6" t="b">
        <v>1</v>
      </c>
      <c r="N2871" s="2" t="s">
        <v>9431</v>
      </c>
      <c r="O2871" s="2" t="s">
        <v>9432</v>
      </c>
      <c r="P2871" s="2" t="s">
        <v>49</v>
      </c>
      <c r="Q2871" s="2" t="s">
        <v>9433</v>
      </c>
      <c r="R2871" s="2" t="s">
        <v>35</v>
      </c>
      <c r="S2871" s="5">
        <v>1.04317648E9</v>
      </c>
      <c r="T2871" s="2" t="s">
        <v>112</v>
      </c>
      <c r="U2871" s="2" t="s">
        <v>253</v>
      </c>
      <c r="V2871" s="2" t="s">
        <v>9427</v>
      </c>
      <c r="W2871" s="2" t="s">
        <v>9434</v>
      </c>
      <c r="X2871" s="2" t="s">
        <v>9435</v>
      </c>
      <c r="Y2871" s="2" t="s">
        <v>9436</v>
      </c>
    </row>
    <row r="2872">
      <c r="A2872" s="1" t="b">
        <v>0</v>
      </c>
      <c r="B2872" s="1"/>
      <c r="C2872" s="1" t="s">
        <v>243</v>
      </c>
      <c r="D2872" s="1"/>
      <c r="E2872" s="1" t="s">
        <v>9427</v>
      </c>
      <c r="F2872" s="1"/>
      <c r="G2872" s="2" t="s">
        <v>27</v>
      </c>
      <c r="H2872" s="5">
        <v>1.0</v>
      </c>
      <c r="I2872" s="4" t="s">
        <v>9841</v>
      </c>
      <c r="J2872" s="2" t="s">
        <v>9842</v>
      </c>
      <c r="K2872" s="5">
        <v>1.0</v>
      </c>
      <c r="L2872" s="2" t="s">
        <v>9430</v>
      </c>
      <c r="M2872" s="6" t="b">
        <v>1</v>
      </c>
      <c r="N2872" s="2" t="s">
        <v>9431</v>
      </c>
      <c r="O2872" s="2" t="s">
        <v>9432</v>
      </c>
      <c r="P2872" s="2" t="s">
        <v>49</v>
      </c>
      <c r="Q2872" s="2" t="s">
        <v>9433</v>
      </c>
      <c r="R2872" s="2" t="s">
        <v>35</v>
      </c>
      <c r="S2872" s="5">
        <v>1.043176481E9</v>
      </c>
      <c r="T2872" s="2" t="s">
        <v>112</v>
      </c>
      <c r="U2872" s="2" t="s">
        <v>253</v>
      </c>
      <c r="V2872" s="2" t="s">
        <v>9427</v>
      </c>
      <c r="W2872" s="2" t="s">
        <v>9434</v>
      </c>
      <c r="X2872" s="2" t="s">
        <v>9435</v>
      </c>
      <c r="Y2872" s="2" t="s">
        <v>9436</v>
      </c>
    </row>
    <row r="2873">
      <c r="A2873" s="1" t="b">
        <v>0</v>
      </c>
      <c r="B2873" s="1"/>
      <c r="C2873" s="1" t="s">
        <v>243</v>
      </c>
      <c r="D2873" s="1"/>
      <c r="E2873" s="1" t="s">
        <v>9427</v>
      </c>
      <c r="F2873" s="1"/>
      <c r="G2873" s="2" t="s">
        <v>27</v>
      </c>
      <c r="H2873" s="5">
        <v>1.0</v>
      </c>
      <c r="I2873" s="4" t="s">
        <v>9843</v>
      </c>
      <c r="J2873" s="2" t="s">
        <v>9844</v>
      </c>
      <c r="K2873" s="5">
        <v>1.0</v>
      </c>
      <c r="L2873" s="2" t="s">
        <v>9430</v>
      </c>
      <c r="M2873" s="6" t="b">
        <v>1</v>
      </c>
      <c r="N2873" s="2" t="s">
        <v>9431</v>
      </c>
      <c r="O2873" s="2" t="s">
        <v>9432</v>
      </c>
      <c r="P2873" s="2" t="s">
        <v>49</v>
      </c>
      <c r="Q2873" s="2" t="s">
        <v>9433</v>
      </c>
      <c r="R2873" s="2" t="s">
        <v>35</v>
      </c>
      <c r="S2873" s="5">
        <v>1.043176482E9</v>
      </c>
      <c r="T2873" s="2" t="s">
        <v>112</v>
      </c>
      <c r="U2873" s="2" t="s">
        <v>253</v>
      </c>
      <c r="V2873" s="2" t="s">
        <v>9427</v>
      </c>
      <c r="W2873" s="2" t="s">
        <v>9434</v>
      </c>
      <c r="X2873" s="2" t="s">
        <v>9435</v>
      </c>
      <c r="Y2873" s="2" t="s">
        <v>9436</v>
      </c>
    </row>
    <row r="2874">
      <c r="A2874" s="1" t="b">
        <v>0</v>
      </c>
      <c r="B2874" s="1"/>
      <c r="C2874" s="1" t="s">
        <v>243</v>
      </c>
      <c r="D2874" s="1"/>
      <c r="E2874" s="1" t="s">
        <v>9427</v>
      </c>
      <c r="F2874" s="1"/>
      <c r="G2874" s="2" t="s">
        <v>27</v>
      </c>
      <c r="H2874" s="5">
        <v>1.0</v>
      </c>
      <c r="I2874" s="4" t="s">
        <v>9845</v>
      </c>
      <c r="J2874" s="2" t="s">
        <v>9846</v>
      </c>
      <c r="K2874" s="5">
        <v>1.0</v>
      </c>
      <c r="L2874" s="2" t="s">
        <v>9430</v>
      </c>
      <c r="M2874" s="6" t="b">
        <v>1</v>
      </c>
      <c r="N2874" s="2" t="s">
        <v>9431</v>
      </c>
      <c r="O2874" s="2" t="s">
        <v>9432</v>
      </c>
      <c r="P2874" s="2" t="s">
        <v>49</v>
      </c>
      <c r="Q2874" s="2" t="s">
        <v>9433</v>
      </c>
      <c r="R2874" s="2" t="s">
        <v>35</v>
      </c>
      <c r="S2874" s="5">
        <v>1.043176483E9</v>
      </c>
      <c r="T2874" s="2" t="s">
        <v>112</v>
      </c>
      <c r="U2874" s="2" t="s">
        <v>253</v>
      </c>
      <c r="V2874" s="2" t="s">
        <v>9427</v>
      </c>
      <c r="W2874" s="2" t="s">
        <v>9434</v>
      </c>
      <c r="X2874" s="2" t="s">
        <v>9435</v>
      </c>
      <c r="Y2874" s="2" t="s">
        <v>9436</v>
      </c>
    </row>
    <row r="2875">
      <c r="A2875" s="1" t="b">
        <v>0</v>
      </c>
      <c r="B2875" s="1"/>
      <c r="C2875" s="1" t="s">
        <v>243</v>
      </c>
      <c r="D2875" s="1"/>
      <c r="E2875" s="1" t="s">
        <v>9427</v>
      </c>
      <c r="F2875" s="1"/>
      <c r="G2875" s="2" t="s">
        <v>27</v>
      </c>
      <c r="H2875" s="5">
        <v>1.0</v>
      </c>
      <c r="I2875" s="4" t="s">
        <v>9847</v>
      </c>
      <c r="J2875" s="2" t="s">
        <v>9848</v>
      </c>
      <c r="K2875" s="5">
        <v>1.0</v>
      </c>
      <c r="L2875" s="2" t="s">
        <v>9430</v>
      </c>
      <c r="M2875" s="6" t="b">
        <v>1</v>
      </c>
      <c r="N2875" s="2" t="s">
        <v>9431</v>
      </c>
      <c r="O2875" s="2" t="s">
        <v>9432</v>
      </c>
      <c r="P2875" s="2" t="s">
        <v>49</v>
      </c>
      <c r="Q2875" s="2" t="s">
        <v>9433</v>
      </c>
      <c r="R2875" s="2" t="s">
        <v>35</v>
      </c>
      <c r="S2875" s="5">
        <v>1.043176484E9</v>
      </c>
      <c r="T2875" s="2" t="s">
        <v>112</v>
      </c>
      <c r="U2875" s="2" t="s">
        <v>253</v>
      </c>
      <c r="V2875" s="2" t="s">
        <v>9427</v>
      </c>
      <c r="W2875" s="2" t="s">
        <v>9434</v>
      </c>
      <c r="X2875" s="2" t="s">
        <v>9435</v>
      </c>
      <c r="Y2875" s="2" t="s">
        <v>9436</v>
      </c>
    </row>
    <row r="2876">
      <c r="A2876" s="1" t="b">
        <v>0</v>
      </c>
      <c r="B2876" s="1"/>
      <c r="C2876" s="1" t="s">
        <v>243</v>
      </c>
      <c r="D2876" s="1"/>
      <c r="E2876" s="1" t="s">
        <v>9427</v>
      </c>
      <c r="F2876" s="1"/>
      <c r="G2876" s="2" t="s">
        <v>27</v>
      </c>
      <c r="H2876" s="5">
        <v>1.0</v>
      </c>
      <c r="I2876" s="4" t="s">
        <v>9849</v>
      </c>
      <c r="J2876" s="2" t="s">
        <v>9850</v>
      </c>
      <c r="K2876" s="5">
        <v>1.0</v>
      </c>
      <c r="L2876" s="2" t="s">
        <v>9430</v>
      </c>
      <c r="M2876" s="6" t="b">
        <v>1</v>
      </c>
      <c r="N2876" s="2" t="s">
        <v>9431</v>
      </c>
      <c r="O2876" s="2" t="s">
        <v>9432</v>
      </c>
      <c r="P2876" s="2" t="s">
        <v>49</v>
      </c>
      <c r="Q2876" s="2" t="s">
        <v>9433</v>
      </c>
      <c r="R2876" s="2" t="s">
        <v>35</v>
      </c>
      <c r="S2876" s="5">
        <v>1.043176485E9</v>
      </c>
      <c r="T2876" s="2" t="s">
        <v>112</v>
      </c>
      <c r="U2876" s="2" t="s">
        <v>253</v>
      </c>
      <c r="V2876" s="2" t="s">
        <v>9427</v>
      </c>
      <c r="W2876" s="2" t="s">
        <v>9434</v>
      </c>
      <c r="X2876" s="2" t="s">
        <v>9435</v>
      </c>
      <c r="Y2876" s="2" t="s">
        <v>9436</v>
      </c>
    </row>
    <row r="2877">
      <c r="A2877" s="1" t="b">
        <v>0</v>
      </c>
      <c r="B2877" s="1"/>
      <c r="C2877" s="1" t="s">
        <v>243</v>
      </c>
      <c r="D2877" s="1"/>
      <c r="E2877" s="1" t="s">
        <v>9427</v>
      </c>
      <c r="F2877" s="1"/>
      <c r="G2877" s="2" t="s">
        <v>27</v>
      </c>
      <c r="H2877" s="5">
        <v>1.0</v>
      </c>
      <c r="I2877" s="4" t="s">
        <v>9851</v>
      </c>
      <c r="J2877" s="2" t="s">
        <v>9852</v>
      </c>
      <c r="K2877" s="5">
        <v>1.0</v>
      </c>
      <c r="L2877" s="2" t="s">
        <v>9430</v>
      </c>
      <c r="M2877" s="6" t="b">
        <v>1</v>
      </c>
      <c r="N2877" s="2" t="s">
        <v>9431</v>
      </c>
      <c r="O2877" s="2" t="s">
        <v>9432</v>
      </c>
      <c r="P2877" s="2" t="s">
        <v>49</v>
      </c>
      <c r="Q2877" s="2" t="s">
        <v>9433</v>
      </c>
      <c r="R2877" s="2" t="s">
        <v>35</v>
      </c>
      <c r="S2877" s="5">
        <v>1.043176486E9</v>
      </c>
      <c r="T2877" s="2" t="s">
        <v>112</v>
      </c>
      <c r="U2877" s="2" t="s">
        <v>253</v>
      </c>
      <c r="V2877" s="2" t="s">
        <v>9427</v>
      </c>
      <c r="W2877" s="2" t="s">
        <v>9434</v>
      </c>
      <c r="X2877" s="2" t="s">
        <v>9435</v>
      </c>
      <c r="Y2877" s="2" t="s">
        <v>9436</v>
      </c>
    </row>
    <row r="2878">
      <c r="A2878" s="1" t="b">
        <v>0</v>
      </c>
      <c r="B2878" s="1"/>
      <c r="C2878" s="1" t="s">
        <v>243</v>
      </c>
      <c r="D2878" s="1"/>
      <c r="E2878" s="1" t="s">
        <v>9427</v>
      </c>
      <c r="F2878" s="1"/>
      <c r="G2878" s="2" t="s">
        <v>27</v>
      </c>
      <c r="H2878" s="5">
        <v>1.0</v>
      </c>
      <c r="I2878" s="4" t="s">
        <v>9853</v>
      </c>
      <c r="J2878" s="2" t="s">
        <v>9854</v>
      </c>
      <c r="K2878" s="5">
        <v>1.0</v>
      </c>
      <c r="L2878" s="2" t="s">
        <v>9430</v>
      </c>
      <c r="M2878" s="6" t="b">
        <v>1</v>
      </c>
      <c r="N2878" s="2" t="s">
        <v>9431</v>
      </c>
      <c r="O2878" s="2" t="s">
        <v>9432</v>
      </c>
      <c r="P2878" s="2" t="s">
        <v>49</v>
      </c>
      <c r="Q2878" s="2" t="s">
        <v>9433</v>
      </c>
      <c r="R2878" s="2" t="s">
        <v>35</v>
      </c>
      <c r="S2878" s="5">
        <v>1.043176487E9</v>
      </c>
      <c r="T2878" s="2" t="s">
        <v>112</v>
      </c>
      <c r="U2878" s="2" t="s">
        <v>253</v>
      </c>
      <c r="V2878" s="2" t="s">
        <v>9427</v>
      </c>
      <c r="W2878" s="2" t="s">
        <v>9434</v>
      </c>
      <c r="X2878" s="2" t="s">
        <v>9435</v>
      </c>
      <c r="Y2878" s="2" t="s">
        <v>9436</v>
      </c>
    </row>
    <row r="2879">
      <c r="A2879" s="1" t="b">
        <v>0</v>
      </c>
      <c r="B2879" s="1"/>
      <c r="C2879" s="1" t="s">
        <v>243</v>
      </c>
      <c r="D2879" s="1"/>
      <c r="E2879" s="1" t="s">
        <v>9427</v>
      </c>
      <c r="F2879" s="1"/>
      <c r="G2879" s="2" t="s">
        <v>27</v>
      </c>
      <c r="H2879" s="5">
        <v>1.0</v>
      </c>
      <c r="I2879" s="4" t="s">
        <v>9855</v>
      </c>
      <c r="J2879" s="2" t="s">
        <v>9856</v>
      </c>
      <c r="K2879" s="5">
        <v>1.0</v>
      </c>
      <c r="L2879" s="2" t="s">
        <v>9430</v>
      </c>
      <c r="M2879" s="6" t="b">
        <v>1</v>
      </c>
      <c r="N2879" s="2" t="s">
        <v>9431</v>
      </c>
      <c r="O2879" s="2" t="s">
        <v>9432</v>
      </c>
      <c r="P2879" s="2" t="s">
        <v>49</v>
      </c>
      <c r="Q2879" s="2" t="s">
        <v>9433</v>
      </c>
      <c r="R2879" s="2" t="s">
        <v>35</v>
      </c>
      <c r="S2879" s="5">
        <v>1.043176488E9</v>
      </c>
      <c r="T2879" s="2" t="s">
        <v>112</v>
      </c>
      <c r="U2879" s="2" t="s">
        <v>253</v>
      </c>
      <c r="V2879" s="2" t="s">
        <v>9427</v>
      </c>
      <c r="W2879" s="2" t="s">
        <v>9434</v>
      </c>
      <c r="X2879" s="2" t="s">
        <v>9435</v>
      </c>
      <c r="Y2879" s="2" t="s">
        <v>9436</v>
      </c>
    </row>
    <row r="2880">
      <c r="A2880" s="1" t="b">
        <v>0</v>
      </c>
      <c r="B2880" s="1"/>
      <c r="C2880" s="1" t="s">
        <v>243</v>
      </c>
      <c r="D2880" s="1"/>
      <c r="E2880" s="1" t="s">
        <v>9427</v>
      </c>
      <c r="F2880" s="1"/>
      <c r="G2880" s="2" t="s">
        <v>27</v>
      </c>
      <c r="H2880" s="5">
        <v>1.0</v>
      </c>
      <c r="I2880" s="4" t="s">
        <v>9857</v>
      </c>
      <c r="J2880" s="2" t="s">
        <v>9858</v>
      </c>
      <c r="K2880" s="5">
        <v>1.0</v>
      </c>
      <c r="L2880" s="2" t="s">
        <v>9430</v>
      </c>
      <c r="M2880" s="6" t="b">
        <v>1</v>
      </c>
      <c r="N2880" s="2" t="s">
        <v>9431</v>
      </c>
      <c r="O2880" s="2" t="s">
        <v>9432</v>
      </c>
      <c r="P2880" s="2" t="s">
        <v>49</v>
      </c>
      <c r="Q2880" s="2" t="s">
        <v>9433</v>
      </c>
      <c r="R2880" s="2" t="s">
        <v>35</v>
      </c>
      <c r="S2880" s="5">
        <v>1.043176489E9</v>
      </c>
      <c r="T2880" s="2" t="s">
        <v>112</v>
      </c>
      <c r="U2880" s="2" t="s">
        <v>253</v>
      </c>
      <c r="V2880" s="2" t="s">
        <v>9427</v>
      </c>
      <c r="W2880" s="2" t="s">
        <v>9434</v>
      </c>
      <c r="X2880" s="2" t="s">
        <v>9435</v>
      </c>
      <c r="Y2880" s="2" t="s">
        <v>9436</v>
      </c>
    </row>
    <row r="2881">
      <c r="A2881" s="1" t="b">
        <v>0</v>
      </c>
      <c r="B2881" s="1"/>
      <c r="C2881" s="1" t="s">
        <v>243</v>
      </c>
      <c r="D2881" s="1"/>
      <c r="E2881" s="1" t="s">
        <v>9427</v>
      </c>
      <c r="F2881" s="1"/>
      <c r="G2881" s="2" t="s">
        <v>27</v>
      </c>
      <c r="H2881" s="5">
        <v>1.0</v>
      </c>
      <c r="I2881" s="4" t="s">
        <v>9859</v>
      </c>
      <c r="J2881" s="2" t="s">
        <v>9860</v>
      </c>
      <c r="K2881" s="5">
        <v>1.0</v>
      </c>
      <c r="L2881" s="2" t="s">
        <v>9430</v>
      </c>
      <c r="M2881" s="6" t="b">
        <v>1</v>
      </c>
      <c r="N2881" s="2" t="s">
        <v>9431</v>
      </c>
      <c r="O2881" s="2" t="s">
        <v>9432</v>
      </c>
      <c r="P2881" s="2" t="s">
        <v>49</v>
      </c>
      <c r="Q2881" s="2" t="s">
        <v>9433</v>
      </c>
      <c r="R2881" s="2" t="s">
        <v>35</v>
      </c>
      <c r="S2881" s="5">
        <v>1.04317649E9</v>
      </c>
      <c r="T2881" s="2" t="s">
        <v>112</v>
      </c>
      <c r="U2881" s="2" t="s">
        <v>253</v>
      </c>
      <c r="V2881" s="2" t="s">
        <v>9427</v>
      </c>
      <c r="W2881" s="2" t="s">
        <v>9434</v>
      </c>
      <c r="X2881" s="2" t="s">
        <v>9435</v>
      </c>
      <c r="Y2881" s="2" t="s">
        <v>9436</v>
      </c>
    </row>
    <row r="2882">
      <c r="A2882" s="1" t="b">
        <v>0</v>
      </c>
      <c r="B2882" s="1"/>
      <c r="C2882" s="1" t="s">
        <v>243</v>
      </c>
      <c r="D2882" s="1"/>
      <c r="E2882" s="1" t="s">
        <v>9427</v>
      </c>
      <c r="F2882" s="1"/>
      <c r="G2882" s="2" t="s">
        <v>27</v>
      </c>
      <c r="H2882" s="5">
        <v>1.0</v>
      </c>
      <c r="I2882" s="4" t="s">
        <v>9861</v>
      </c>
      <c r="J2882" s="2" t="s">
        <v>9862</v>
      </c>
      <c r="K2882" s="5">
        <v>1.0</v>
      </c>
      <c r="L2882" s="2" t="s">
        <v>9430</v>
      </c>
      <c r="M2882" s="6" t="b">
        <v>1</v>
      </c>
      <c r="N2882" s="2" t="s">
        <v>9431</v>
      </c>
      <c r="O2882" s="2" t="s">
        <v>9432</v>
      </c>
      <c r="P2882" s="2" t="s">
        <v>49</v>
      </c>
      <c r="Q2882" s="2" t="s">
        <v>9433</v>
      </c>
      <c r="R2882" s="2" t="s">
        <v>35</v>
      </c>
      <c r="S2882" s="5">
        <v>1.043176491E9</v>
      </c>
      <c r="T2882" s="2" t="s">
        <v>112</v>
      </c>
      <c r="U2882" s="2" t="s">
        <v>253</v>
      </c>
      <c r="V2882" s="2" t="s">
        <v>9427</v>
      </c>
      <c r="W2882" s="2" t="s">
        <v>9434</v>
      </c>
      <c r="X2882" s="2" t="s">
        <v>9435</v>
      </c>
      <c r="Y2882" s="2" t="s">
        <v>9436</v>
      </c>
    </row>
    <row r="2883">
      <c r="A2883" s="1" t="b">
        <v>0</v>
      </c>
      <c r="B2883" s="1"/>
      <c r="C2883" s="1" t="s">
        <v>243</v>
      </c>
      <c r="D2883" s="1"/>
      <c r="E2883" s="1" t="s">
        <v>9427</v>
      </c>
      <c r="F2883" s="1"/>
      <c r="G2883" s="2" t="s">
        <v>27</v>
      </c>
      <c r="H2883" s="5">
        <v>1.0</v>
      </c>
      <c r="I2883" s="4" t="s">
        <v>9863</v>
      </c>
      <c r="J2883" s="2" t="s">
        <v>9864</v>
      </c>
      <c r="K2883" s="5">
        <v>1.0</v>
      </c>
      <c r="L2883" s="2" t="s">
        <v>9430</v>
      </c>
      <c r="M2883" s="6" t="b">
        <v>1</v>
      </c>
      <c r="N2883" s="2" t="s">
        <v>9431</v>
      </c>
      <c r="O2883" s="2" t="s">
        <v>9432</v>
      </c>
      <c r="P2883" s="2" t="s">
        <v>49</v>
      </c>
      <c r="Q2883" s="2" t="s">
        <v>9433</v>
      </c>
      <c r="R2883" s="2" t="s">
        <v>35</v>
      </c>
      <c r="S2883" s="5">
        <v>1.043176492E9</v>
      </c>
      <c r="T2883" s="2" t="s">
        <v>112</v>
      </c>
      <c r="U2883" s="2" t="s">
        <v>253</v>
      </c>
      <c r="V2883" s="2" t="s">
        <v>9427</v>
      </c>
      <c r="W2883" s="2" t="s">
        <v>9434</v>
      </c>
      <c r="X2883" s="2" t="s">
        <v>9435</v>
      </c>
      <c r="Y2883" s="2" t="s">
        <v>9436</v>
      </c>
    </row>
    <row r="2884">
      <c r="A2884" s="1" t="b">
        <v>0</v>
      </c>
      <c r="B2884" s="1"/>
      <c r="C2884" s="1" t="s">
        <v>243</v>
      </c>
      <c r="D2884" s="1"/>
      <c r="E2884" s="1" t="s">
        <v>9427</v>
      </c>
      <c r="F2884" s="1"/>
      <c r="G2884" s="2" t="s">
        <v>27</v>
      </c>
      <c r="H2884" s="5">
        <v>1.0</v>
      </c>
      <c r="I2884" s="4" t="s">
        <v>9865</v>
      </c>
      <c r="J2884" s="2" t="s">
        <v>9866</v>
      </c>
      <c r="K2884" s="5">
        <v>1.0</v>
      </c>
      <c r="L2884" s="2" t="s">
        <v>9430</v>
      </c>
      <c r="M2884" s="6" t="b">
        <v>1</v>
      </c>
      <c r="N2884" s="2" t="s">
        <v>9431</v>
      </c>
      <c r="O2884" s="2" t="s">
        <v>9432</v>
      </c>
      <c r="P2884" s="2" t="s">
        <v>49</v>
      </c>
      <c r="Q2884" s="2" t="s">
        <v>9433</v>
      </c>
      <c r="R2884" s="2" t="s">
        <v>35</v>
      </c>
      <c r="S2884" s="5">
        <v>1.043176493E9</v>
      </c>
      <c r="T2884" s="2" t="s">
        <v>112</v>
      </c>
      <c r="U2884" s="2" t="s">
        <v>253</v>
      </c>
      <c r="V2884" s="2" t="s">
        <v>9427</v>
      </c>
      <c r="W2884" s="2" t="s">
        <v>9434</v>
      </c>
      <c r="X2884" s="2" t="s">
        <v>9435</v>
      </c>
      <c r="Y2884" s="2" t="s">
        <v>9436</v>
      </c>
    </row>
    <row r="2885">
      <c r="A2885" s="1" t="b">
        <v>0</v>
      </c>
      <c r="B2885" s="1"/>
      <c r="C2885" s="1" t="s">
        <v>243</v>
      </c>
      <c r="D2885" s="1"/>
      <c r="E2885" s="1" t="s">
        <v>9427</v>
      </c>
      <c r="F2885" s="1"/>
      <c r="G2885" s="2" t="s">
        <v>27</v>
      </c>
      <c r="H2885" s="5">
        <v>1.0</v>
      </c>
      <c r="I2885" s="4" t="s">
        <v>9867</v>
      </c>
      <c r="J2885" s="2" t="s">
        <v>9868</v>
      </c>
      <c r="K2885" s="5">
        <v>1.0</v>
      </c>
      <c r="L2885" s="2" t="s">
        <v>9430</v>
      </c>
      <c r="M2885" s="6" t="b">
        <v>1</v>
      </c>
      <c r="N2885" s="2" t="s">
        <v>9431</v>
      </c>
      <c r="O2885" s="2" t="s">
        <v>9432</v>
      </c>
      <c r="P2885" s="2" t="s">
        <v>49</v>
      </c>
      <c r="Q2885" s="2" t="s">
        <v>9433</v>
      </c>
      <c r="R2885" s="2" t="s">
        <v>35</v>
      </c>
      <c r="S2885" s="5">
        <v>1.043176494E9</v>
      </c>
      <c r="T2885" s="2" t="s">
        <v>112</v>
      </c>
      <c r="U2885" s="2" t="s">
        <v>253</v>
      </c>
      <c r="V2885" s="2" t="s">
        <v>9427</v>
      </c>
      <c r="W2885" s="2" t="s">
        <v>9434</v>
      </c>
      <c r="X2885" s="2" t="s">
        <v>9435</v>
      </c>
      <c r="Y2885" s="2" t="s">
        <v>9436</v>
      </c>
    </row>
    <row r="2886">
      <c r="A2886" s="1" t="b">
        <v>0</v>
      </c>
      <c r="B2886" s="1"/>
      <c r="C2886" s="1" t="s">
        <v>243</v>
      </c>
      <c r="D2886" s="1"/>
      <c r="E2886" s="1" t="s">
        <v>9427</v>
      </c>
      <c r="F2886" s="1"/>
      <c r="G2886" s="2" t="s">
        <v>27</v>
      </c>
      <c r="H2886" s="5">
        <v>1.0</v>
      </c>
      <c r="I2886" s="4" t="s">
        <v>9869</v>
      </c>
      <c r="J2886" s="2" t="s">
        <v>9870</v>
      </c>
      <c r="K2886" s="5">
        <v>1.0</v>
      </c>
      <c r="L2886" s="2" t="s">
        <v>9430</v>
      </c>
      <c r="M2886" s="6" t="b">
        <v>1</v>
      </c>
      <c r="N2886" s="2" t="s">
        <v>9431</v>
      </c>
      <c r="O2886" s="2" t="s">
        <v>9432</v>
      </c>
      <c r="P2886" s="2" t="s">
        <v>49</v>
      </c>
      <c r="Q2886" s="2" t="s">
        <v>9433</v>
      </c>
      <c r="R2886" s="2" t="s">
        <v>35</v>
      </c>
      <c r="S2886" s="5">
        <v>1.043176495E9</v>
      </c>
      <c r="T2886" s="2" t="s">
        <v>112</v>
      </c>
      <c r="U2886" s="2" t="s">
        <v>253</v>
      </c>
      <c r="V2886" s="2" t="s">
        <v>9427</v>
      </c>
      <c r="W2886" s="2" t="s">
        <v>9434</v>
      </c>
      <c r="X2886" s="2" t="s">
        <v>9435</v>
      </c>
      <c r="Y2886" s="2" t="s">
        <v>9436</v>
      </c>
    </row>
    <row r="2887">
      <c r="A2887" s="1" t="b">
        <v>0</v>
      </c>
      <c r="B2887" s="1"/>
      <c r="C2887" s="1" t="s">
        <v>243</v>
      </c>
      <c r="D2887" s="1"/>
      <c r="E2887" s="1" t="s">
        <v>9427</v>
      </c>
      <c r="F2887" s="1"/>
      <c r="G2887" s="2" t="s">
        <v>27</v>
      </c>
      <c r="H2887" s="5">
        <v>1.0</v>
      </c>
      <c r="I2887" s="4" t="s">
        <v>9871</v>
      </c>
      <c r="J2887" s="2" t="s">
        <v>9872</v>
      </c>
      <c r="K2887" s="5">
        <v>1.0</v>
      </c>
      <c r="L2887" s="2" t="s">
        <v>9430</v>
      </c>
      <c r="M2887" s="6" t="b">
        <v>1</v>
      </c>
      <c r="N2887" s="2" t="s">
        <v>9431</v>
      </c>
      <c r="O2887" s="2" t="s">
        <v>9432</v>
      </c>
      <c r="P2887" s="2" t="s">
        <v>49</v>
      </c>
      <c r="Q2887" s="2" t="s">
        <v>9433</v>
      </c>
      <c r="R2887" s="2" t="s">
        <v>35</v>
      </c>
      <c r="S2887" s="5">
        <v>1.043176496E9</v>
      </c>
      <c r="T2887" s="2" t="s">
        <v>112</v>
      </c>
      <c r="U2887" s="2" t="s">
        <v>253</v>
      </c>
      <c r="V2887" s="2" t="s">
        <v>9427</v>
      </c>
      <c r="W2887" s="2" t="s">
        <v>9434</v>
      </c>
      <c r="X2887" s="2" t="s">
        <v>9435</v>
      </c>
      <c r="Y2887" s="2" t="s">
        <v>9436</v>
      </c>
    </row>
    <row r="2888">
      <c r="A2888" s="1" t="b">
        <v>0</v>
      </c>
      <c r="B2888" s="1"/>
      <c r="C2888" s="1" t="s">
        <v>243</v>
      </c>
      <c r="D2888" s="1"/>
      <c r="E2888" s="1" t="s">
        <v>9427</v>
      </c>
      <c r="F2888" s="1"/>
      <c r="G2888" s="2" t="s">
        <v>27</v>
      </c>
      <c r="H2888" s="5">
        <v>1.0</v>
      </c>
      <c r="I2888" s="4" t="s">
        <v>9873</v>
      </c>
      <c r="J2888" s="2" t="s">
        <v>9874</v>
      </c>
      <c r="K2888" s="5">
        <v>1.0</v>
      </c>
      <c r="L2888" s="2" t="s">
        <v>9430</v>
      </c>
      <c r="M2888" s="6" t="b">
        <v>1</v>
      </c>
      <c r="N2888" s="2" t="s">
        <v>9431</v>
      </c>
      <c r="O2888" s="2" t="s">
        <v>9432</v>
      </c>
      <c r="P2888" s="2" t="s">
        <v>49</v>
      </c>
      <c r="Q2888" s="2" t="s">
        <v>9433</v>
      </c>
      <c r="R2888" s="2" t="s">
        <v>35</v>
      </c>
      <c r="S2888" s="5">
        <v>1.043176497E9</v>
      </c>
      <c r="T2888" s="2" t="s">
        <v>112</v>
      </c>
      <c r="U2888" s="2" t="s">
        <v>253</v>
      </c>
      <c r="V2888" s="2" t="s">
        <v>9427</v>
      </c>
      <c r="W2888" s="2" t="s">
        <v>9434</v>
      </c>
      <c r="X2888" s="2" t="s">
        <v>9435</v>
      </c>
      <c r="Y2888" s="2" t="s">
        <v>9436</v>
      </c>
    </row>
    <row r="2889">
      <c r="A2889" s="1" t="b">
        <v>0</v>
      </c>
      <c r="B2889" s="1"/>
      <c r="C2889" s="1" t="s">
        <v>243</v>
      </c>
      <c r="D2889" s="1"/>
      <c r="E2889" s="1" t="s">
        <v>9427</v>
      </c>
      <c r="F2889" s="1"/>
      <c r="G2889" s="2" t="s">
        <v>27</v>
      </c>
      <c r="H2889" s="5">
        <v>1.0</v>
      </c>
      <c r="I2889" s="4" t="s">
        <v>9875</v>
      </c>
      <c r="J2889" s="2" t="s">
        <v>9876</v>
      </c>
      <c r="K2889" s="5">
        <v>1.0</v>
      </c>
      <c r="L2889" s="2" t="s">
        <v>9430</v>
      </c>
      <c r="M2889" s="6" t="b">
        <v>1</v>
      </c>
      <c r="N2889" s="2" t="s">
        <v>9431</v>
      </c>
      <c r="O2889" s="2" t="s">
        <v>9432</v>
      </c>
      <c r="P2889" s="2" t="s">
        <v>49</v>
      </c>
      <c r="Q2889" s="2" t="s">
        <v>9433</v>
      </c>
      <c r="R2889" s="2" t="s">
        <v>35</v>
      </c>
      <c r="S2889" s="5">
        <v>1.043176498E9</v>
      </c>
      <c r="T2889" s="2" t="s">
        <v>112</v>
      </c>
      <c r="U2889" s="2" t="s">
        <v>253</v>
      </c>
      <c r="V2889" s="2" t="s">
        <v>9427</v>
      </c>
      <c r="W2889" s="2" t="s">
        <v>9434</v>
      </c>
      <c r="X2889" s="2" t="s">
        <v>9435</v>
      </c>
      <c r="Y2889" s="2" t="s">
        <v>9436</v>
      </c>
    </row>
    <row r="2890">
      <c r="A2890" s="1" t="b">
        <v>0</v>
      </c>
      <c r="B2890" s="1"/>
      <c r="C2890" s="1" t="s">
        <v>243</v>
      </c>
      <c r="D2890" s="1"/>
      <c r="E2890" s="1" t="s">
        <v>9427</v>
      </c>
      <c r="F2890" s="1"/>
      <c r="G2890" s="2" t="s">
        <v>27</v>
      </c>
      <c r="H2890" s="5">
        <v>1.0</v>
      </c>
      <c r="I2890" s="4" t="s">
        <v>9877</v>
      </c>
      <c r="J2890" s="2" t="s">
        <v>9878</v>
      </c>
      <c r="K2890" s="5">
        <v>1.0</v>
      </c>
      <c r="L2890" s="2" t="s">
        <v>9430</v>
      </c>
      <c r="M2890" s="6" t="b">
        <v>1</v>
      </c>
      <c r="N2890" s="2" t="s">
        <v>9431</v>
      </c>
      <c r="O2890" s="2" t="s">
        <v>9432</v>
      </c>
      <c r="P2890" s="2" t="s">
        <v>49</v>
      </c>
      <c r="Q2890" s="2" t="s">
        <v>9433</v>
      </c>
      <c r="R2890" s="2" t="s">
        <v>35</v>
      </c>
      <c r="S2890" s="5">
        <v>1.043176499E9</v>
      </c>
      <c r="T2890" s="2" t="s">
        <v>112</v>
      </c>
      <c r="U2890" s="2" t="s">
        <v>253</v>
      </c>
      <c r="V2890" s="2" t="s">
        <v>9427</v>
      </c>
      <c r="W2890" s="2" t="s">
        <v>9434</v>
      </c>
      <c r="X2890" s="2" t="s">
        <v>9435</v>
      </c>
      <c r="Y2890" s="2" t="s">
        <v>9436</v>
      </c>
    </row>
    <row r="2891">
      <c r="A2891" s="1" t="b">
        <v>0</v>
      </c>
      <c r="B2891" s="1"/>
      <c r="C2891" s="1" t="s">
        <v>243</v>
      </c>
      <c r="D2891" s="1"/>
      <c r="E2891" s="1" t="s">
        <v>9427</v>
      </c>
      <c r="F2891" s="1"/>
      <c r="G2891" s="2" t="s">
        <v>27</v>
      </c>
      <c r="H2891" s="5">
        <v>1.0</v>
      </c>
      <c r="I2891" s="4" t="s">
        <v>9879</v>
      </c>
      <c r="J2891" s="2" t="s">
        <v>9880</v>
      </c>
      <c r="K2891" s="5">
        <v>1.0</v>
      </c>
      <c r="L2891" s="2" t="s">
        <v>9430</v>
      </c>
      <c r="M2891" s="6" t="b">
        <v>1</v>
      </c>
      <c r="N2891" s="2" t="s">
        <v>9431</v>
      </c>
      <c r="O2891" s="2" t="s">
        <v>9432</v>
      </c>
      <c r="P2891" s="2" t="s">
        <v>49</v>
      </c>
      <c r="Q2891" s="2" t="s">
        <v>9433</v>
      </c>
      <c r="R2891" s="2" t="s">
        <v>35</v>
      </c>
      <c r="S2891" s="5">
        <v>1.0431765E9</v>
      </c>
      <c r="T2891" s="2" t="s">
        <v>112</v>
      </c>
      <c r="U2891" s="2" t="s">
        <v>253</v>
      </c>
      <c r="V2891" s="2" t="s">
        <v>9427</v>
      </c>
      <c r="W2891" s="2" t="s">
        <v>9434</v>
      </c>
      <c r="X2891" s="2" t="s">
        <v>9435</v>
      </c>
      <c r="Y2891" s="2" t="s">
        <v>9436</v>
      </c>
    </row>
    <row r="2892">
      <c r="A2892" s="1" t="b">
        <v>0</v>
      </c>
      <c r="B2892" s="1"/>
      <c r="C2892" s="1" t="s">
        <v>243</v>
      </c>
      <c r="D2892" s="1"/>
      <c r="E2892" s="1" t="s">
        <v>9427</v>
      </c>
      <c r="F2892" s="1"/>
      <c r="G2892" s="2" t="s">
        <v>27</v>
      </c>
      <c r="H2892" s="5">
        <v>1.0</v>
      </c>
      <c r="I2892" s="4" t="s">
        <v>9881</v>
      </c>
      <c r="J2892" s="2" t="s">
        <v>9882</v>
      </c>
      <c r="K2892" s="5">
        <v>1.0</v>
      </c>
      <c r="L2892" s="2" t="s">
        <v>9430</v>
      </c>
      <c r="M2892" s="6" t="b">
        <v>1</v>
      </c>
      <c r="N2892" s="2" t="s">
        <v>9431</v>
      </c>
      <c r="O2892" s="2" t="s">
        <v>9432</v>
      </c>
      <c r="P2892" s="2" t="s">
        <v>49</v>
      </c>
      <c r="Q2892" s="2" t="s">
        <v>9433</v>
      </c>
      <c r="R2892" s="2" t="s">
        <v>35</v>
      </c>
      <c r="S2892" s="5">
        <v>1.043176501E9</v>
      </c>
      <c r="T2892" s="2" t="s">
        <v>112</v>
      </c>
      <c r="U2892" s="2" t="s">
        <v>253</v>
      </c>
      <c r="V2892" s="2" t="s">
        <v>9427</v>
      </c>
      <c r="W2892" s="2" t="s">
        <v>9434</v>
      </c>
      <c r="X2892" s="2" t="s">
        <v>9435</v>
      </c>
      <c r="Y2892" s="2" t="s">
        <v>9436</v>
      </c>
    </row>
    <row r="2893">
      <c r="A2893" s="1" t="b">
        <v>0</v>
      </c>
      <c r="B2893" s="1"/>
      <c r="C2893" s="1" t="s">
        <v>243</v>
      </c>
      <c r="D2893" s="1"/>
      <c r="E2893" s="1" t="s">
        <v>9427</v>
      </c>
      <c r="F2893" s="1"/>
      <c r="G2893" s="2" t="s">
        <v>27</v>
      </c>
      <c r="H2893" s="5">
        <v>1.0</v>
      </c>
      <c r="I2893" s="4" t="s">
        <v>9883</v>
      </c>
      <c r="J2893" s="2" t="s">
        <v>9884</v>
      </c>
      <c r="K2893" s="5">
        <v>1.0</v>
      </c>
      <c r="L2893" s="2" t="s">
        <v>9430</v>
      </c>
      <c r="M2893" s="6" t="b">
        <v>1</v>
      </c>
      <c r="N2893" s="2" t="s">
        <v>9431</v>
      </c>
      <c r="O2893" s="2" t="s">
        <v>9432</v>
      </c>
      <c r="P2893" s="2" t="s">
        <v>49</v>
      </c>
      <c r="Q2893" s="2" t="s">
        <v>9433</v>
      </c>
      <c r="R2893" s="2" t="s">
        <v>35</v>
      </c>
      <c r="S2893" s="5">
        <v>1.043176502E9</v>
      </c>
      <c r="T2893" s="2" t="s">
        <v>112</v>
      </c>
      <c r="U2893" s="2" t="s">
        <v>253</v>
      </c>
      <c r="V2893" s="2" t="s">
        <v>9427</v>
      </c>
      <c r="W2893" s="2" t="s">
        <v>9434</v>
      </c>
      <c r="X2893" s="2" t="s">
        <v>9435</v>
      </c>
      <c r="Y2893" s="2" t="s">
        <v>9436</v>
      </c>
    </row>
    <row r="2894">
      <c r="A2894" s="1" t="b">
        <v>0</v>
      </c>
      <c r="B2894" s="1"/>
      <c r="C2894" s="1" t="s">
        <v>243</v>
      </c>
      <c r="D2894" s="1"/>
      <c r="E2894" s="1" t="s">
        <v>9427</v>
      </c>
      <c r="F2894" s="1"/>
      <c r="G2894" s="2" t="s">
        <v>27</v>
      </c>
      <c r="H2894" s="5">
        <v>1.0</v>
      </c>
      <c r="I2894" s="4" t="s">
        <v>9885</v>
      </c>
      <c r="J2894" s="2" t="s">
        <v>9886</v>
      </c>
      <c r="K2894" s="5">
        <v>1.0</v>
      </c>
      <c r="L2894" s="2" t="s">
        <v>9430</v>
      </c>
      <c r="M2894" s="6" t="b">
        <v>1</v>
      </c>
      <c r="N2894" s="2" t="s">
        <v>9431</v>
      </c>
      <c r="O2894" s="2" t="s">
        <v>9432</v>
      </c>
      <c r="P2894" s="2" t="s">
        <v>49</v>
      </c>
      <c r="Q2894" s="2" t="s">
        <v>9433</v>
      </c>
      <c r="R2894" s="2" t="s">
        <v>35</v>
      </c>
      <c r="S2894" s="5">
        <v>1.043176503E9</v>
      </c>
      <c r="T2894" s="2" t="s">
        <v>112</v>
      </c>
      <c r="U2894" s="2" t="s">
        <v>253</v>
      </c>
      <c r="V2894" s="2" t="s">
        <v>9427</v>
      </c>
      <c r="W2894" s="2" t="s">
        <v>9434</v>
      </c>
      <c r="X2894" s="2" t="s">
        <v>9435</v>
      </c>
      <c r="Y2894" s="2" t="s">
        <v>9436</v>
      </c>
    </row>
    <row r="2895">
      <c r="A2895" s="1" t="b">
        <v>0</v>
      </c>
      <c r="B2895" s="1"/>
      <c r="C2895" s="1" t="s">
        <v>243</v>
      </c>
      <c r="D2895" s="1"/>
      <c r="E2895" s="1" t="s">
        <v>9427</v>
      </c>
      <c r="F2895" s="1"/>
      <c r="G2895" s="2" t="s">
        <v>27</v>
      </c>
      <c r="H2895" s="5">
        <v>1.0</v>
      </c>
      <c r="I2895" s="4" t="s">
        <v>9887</v>
      </c>
      <c r="J2895" s="2" t="s">
        <v>9888</v>
      </c>
      <c r="K2895" s="5">
        <v>1.0</v>
      </c>
      <c r="L2895" s="2" t="s">
        <v>9430</v>
      </c>
      <c r="M2895" s="6" t="b">
        <v>1</v>
      </c>
      <c r="N2895" s="2" t="s">
        <v>9431</v>
      </c>
      <c r="O2895" s="2" t="s">
        <v>9432</v>
      </c>
      <c r="P2895" s="2" t="s">
        <v>49</v>
      </c>
      <c r="Q2895" s="2" t="s">
        <v>9433</v>
      </c>
      <c r="R2895" s="2" t="s">
        <v>35</v>
      </c>
      <c r="S2895" s="5">
        <v>1.043176504E9</v>
      </c>
      <c r="T2895" s="2" t="s">
        <v>112</v>
      </c>
      <c r="U2895" s="2" t="s">
        <v>253</v>
      </c>
      <c r="V2895" s="2" t="s">
        <v>9427</v>
      </c>
      <c r="W2895" s="2" t="s">
        <v>9434</v>
      </c>
      <c r="X2895" s="2" t="s">
        <v>9435</v>
      </c>
      <c r="Y2895" s="2" t="s">
        <v>9436</v>
      </c>
    </row>
    <row r="2896">
      <c r="A2896" s="1" t="b">
        <v>0</v>
      </c>
      <c r="B2896" s="1"/>
      <c r="C2896" s="1" t="s">
        <v>243</v>
      </c>
      <c r="D2896" s="1"/>
      <c r="E2896" s="1" t="s">
        <v>9427</v>
      </c>
      <c r="F2896" s="1"/>
      <c r="G2896" s="2" t="s">
        <v>27</v>
      </c>
      <c r="H2896" s="5">
        <v>1.0</v>
      </c>
      <c r="I2896" s="4" t="s">
        <v>9889</v>
      </c>
      <c r="J2896" s="2" t="s">
        <v>9890</v>
      </c>
      <c r="K2896" s="5">
        <v>1.0</v>
      </c>
      <c r="L2896" s="2" t="s">
        <v>9430</v>
      </c>
      <c r="M2896" s="6" t="b">
        <v>1</v>
      </c>
      <c r="N2896" s="2" t="s">
        <v>9431</v>
      </c>
      <c r="O2896" s="2" t="s">
        <v>9432</v>
      </c>
      <c r="P2896" s="2" t="s">
        <v>49</v>
      </c>
      <c r="Q2896" s="2" t="s">
        <v>9433</v>
      </c>
      <c r="R2896" s="2" t="s">
        <v>35</v>
      </c>
      <c r="S2896" s="5">
        <v>1.043176505E9</v>
      </c>
      <c r="T2896" s="2" t="s">
        <v>112</v>
      </c>
      <c r="U2896" s="2" t="s">
        <v>253</v>
      </c>
      <c r="V2896" s="2" t="s">
        <v>9427</v>
      </c>
      <c r="W2896" s="2" t="s">
        <v>9434</v>
      </c>
      <c r="X2896" s="2" t="s">
        <v>9435</v>
      </c>
      <c r="Y2896" s="2" t="s">
        <v>9436</v>
      </c>
    </row>
    <row r="2897">
      <c r="A2897" s="1" t="b">
        <v>0</v>
      </c>
      <c r="B2897" s="1"/>
      <c r="C2897" s="1" t="s">
        <v>243</v>
      </c>
      <c r="D2897" s="1"/>
      <c r="E2897" s="1" t="s">
        <v>9427</v>
      </c>
      <c r="F2897" s="1"/>
      <c r="G2897" s="2" t="s">
        <v>27</v>
      </c>
      <c r="H2897" s="5">
        <v>1.0</v>
      </c>
      <c r="I2897" s="4" t="s">
        <v>9891</v>
      </c>
      <c r="J2897" s="2" t="s">
        <v>9892</v>
      </c>
      <c r="K2897" s="5">
        <v>1.0</v>
      </c>
      <c r="L2897" s="2" t="s">
        <v>9430</v>
      </c>
      <c r="M2897" s="6" t="b">
        <v>1</v>
      </c>
      <c r="N2897" s="2" t="s">
        <v>9431</v>
      </c>
      <c r="O2897" s="2" t="s">
        <v>9432</v>
      </c>
      <c r="P2897" s="2" t="s">
        <v>49</v>
      </c>
      <c r="Q2897" s="2" t="s">
        <v>9433</v>
      </c>
      <c r="R2897" s="2" t="s">
        <v>35</v>
      </c>
      <c r="S2897" s="5">
        <v>1.043176506E9</v>
      </c>
      <c r="T2897" s="2" t="s">
        <v>112</v>
      </c>
      <c r="U2897" s="2" t="s">
        <v>253</v>
      </c>
      <c r="V2897" s="2" t="s">
        <v>9427</v>
      </c>
      <c r="W2897" s="2" t="s">
        <v>9434</v>
      </c>
      <c r="X2897" s="2" t="s">
        <v>9435</v>
      </c>
      <c r="Y2897" s="2" t="s">
        <v>9436</v>
      </c>
    </row>
    <row r="2898">
      <c r="A2898" s="1" t="b">
        <v>0</v>
      </c>
      <c r="B2898" s="1"/>
      <c r="C2898" s="1" t="s">
        <v>243</v>
      </c>
      <c r="D2898" s="1"/>
      <c r="E2898" s="1" t="s">
        <v>9427</v>
      </c>
      <c r="F2898" s="1"/>
      <c r="G2898" s="2" t="s">
        <v>27</v>
      </c>
      <c r="H2898" s="5">
        <v>1.0</v>
      </c>
      <c r="I2898" s="4" t="s">
        <v>9893</v>
      </c>
      <c r="J2898" s="2" t="s">
        <v>9894</v>
      </c>
      <c r="K2898" s="5">
        <v>1.0</v>
      </c>
      <c r="L2898" s="2" t="s">
        <v>9430</v>
      </c>
      <c r="M2898" s="6" t="b">
        <v>1</v>
      </c>
      <c r="N2898" s="2" t="s">
        <v>9431</v>
      </c>
      <c r="O2898" s="2" t="s">
        <v>9432</v>
      </c>
      <c r="P2898" s="2" t="s">
        <v>49</v>
      </c>
      <c r="Q2898" s="2" t="s">
        <v>9433</v>
      </c>
      <c r="R2898" s="2" t="s">
        <v>35</v>
      </c>
      <c r="S2898" s="5">
        <v>1.043176507E9</v>
      </c>
      <c r="T2898" s="2" t="s">
        <v>112</v>
      </c>
      <c r="U2898" s="2" t="s">
        <v>253</v>
      </c>
      <c r="V2898" s="2" t="s">
        <v>9427</v>
      </c>
      <c r="W2898" s="2" t="s">
        <v>9434</v>
      </c>
      <c r="X2898" s="2" t="s">
        <v>9435</v>
      </c>
      <c r="Y2898" s="2" t="s">
        <v>9436</v>
      </c>
    </row>
    <row r="2899">
      <c r="A2899" s="1" t="b">
        <v>0</v>
      </c>
      <c r="B2899" s="1"/>
      <c r="C2899" s="1" t="s">
        <v>243</v>
      </c>
      <c r="D2899" s="1"/>
      <c r="E2899" s="1" t="s">
        <v>9427</v>
      </c>
      <c r="F2899" s="1"/>
      <c r="G2899" s="2" t="s">
        <v>27</v>
      </c>
      <c r="H2899" s="5">
        <v>1.0</v>
      </c>
      <c r="I2899" s="4" t="s">
        <v>9895</v>
      </c>
      <c r="J2899" s="2" t="s">
        <v>9896</v>
      </c>
      <c r="K2899" s="5">
        <v>1.0</v>
      </c>
      <c r="L2899" s="2" t="s">
        <v>9430</v>
      </c>
      <c r="M2899" s="6" t="b">
        <v>1</v>
      </c>
      <c r="N2899" s="2" t="s">
        <v>9431</v>
      </c>
      <c r="O2899" s="2" t="s">
        <v>9432</v>
      </c>
      <c r="P2899" s="2" t="s">
        <v>49</v>
      </c>
      <c r="Q2899" s="2" t="s">
        <v>9433</v>
      </c>
      <c r="R2899" s="2" t="s">
        <v>35</v>
      </c>
      <c r="S2899" s="5">
        <v>1.043176508E9</v>
      </c>
      <c r="T2899" s="2" t="s">
        <v>112</v>
      </c>
      <c r="U2899" s="2" t="s">
        <v>253</v>
      </c>
      <c r="V2899" s="2" t="s">
        <v>9427</v>
      </c>
      <c r="W2899" s="2" t="s">
        <v>9434</v>
      </c>
      <c r="X2899" s="2" t="s">
        <v>9435</v>
      </c>
      <c r="Y2899" s="2" t="s">
        <v>9436</v>
      </c>
    </row>
    <row r="2900">
      <c r="A2900" s="1" t="b">
        <v>0</v>
      </c>
      <c r="B2900" s="1"/>
      <c r="C2900" s="1" t="s">
        <v>243</v>
      </c>
      <c r="D2900" s="1"/>
      <c r="E2900" s="1" t="s">
        <v>9427</v>
      </c>
      <c r="F2900" s="1"/>
      <c r="G2900" s="2" t="s">
        <v>27</v>
      </c>
      <c r="H2900" s="5">
        <v>1.0</v>
      </c>
      <c r="I2900" s="4" t="s">
        <v>9897</v>
      </c>
      <c r="J2900" s="2" t="s">
        <v>9898</v>
      </c>
      <c r="K2900" s="5">
        <v>1.0</v>
      </c>
      <c r="L2900" s="2" t="s">
        <v>9430</v>
      </c>
      <c r="M2900" s="6" t="b">
        <v>1</v>
      </c>
      <c r="N2900" s="2" t="s">
        <v>9431</v>
      </c>
      <c r="O2900" s="2" t="s">
        <v>9432</v>
      </c>
      <c r="P2900" s="2" t="s">
        <v>49</v>
      </c>
      <c r="Q2900" s="2" t="s">
        <v>9433</v>
      </c>
      <c r="R2900" s="2" t="s">
        <v>35</v>
      </c>
      <c r="S2900" s="5">
        <v>1.043176509E9</v>
      </c>
      <c r="T2900" s="2" t="s">
        <v>112</v>
      </c>
      <c r="U2900" s="2" t="s">
        <v>253</v>
      </c>
      <c r="V2900" s="2" t="s">
        <v>9427</v>
      </c>
      <c r="W2900" s="2" t="s">
        <v>9434</v>
      </c>
      <c r="X2900" s="2" t="s">
        <v>9435</v>
      </c>
      <c r="Y2900" s="2" t="s">
        <v>9436</v>
      </c>
    </row>
    <row r="2901">
      <c r="A2901" s="1" t="b">
        <v>0</v>
      </c>
      <c r="B2901" s="1"/>
      <c r="C2901" s="1" t="s">
        <v>243</v>
      </c>
      <c r="D2901" s="1"/>
      <c r="E2901" s="1" t="s">
        <v>9427</v>
      </c>
      <c r="F2901" s="1"/>
      <c r="G2901" s="2" t="s">
        <v>27</v>
      </c>
      <c r="H2901" s="5">
        <v>1.0</v>
      </c>
      <c r="I2901" s="4" t="s">
        <v>9899</v>
      </c>
      <c r="J2901" s="2" t="s">
        <v>9900</v>
      </c>
      <c r="K2901" s="5">
        <v>1.0</v>
      </c>
      <c r="L2901" s="2" t="s">
        <v>9430</v>
      </c>
      <c r="M2901" s="6" t="b">
        <v>1</v>
      </c>
      <c r="N2901" s="2" t="s">
        <v>9431</v>
      </c>
      <c r="O2901" s="2" t="s">
        <v>9432</v>
      </c>
      <c r="P2901" s="2" t="s">
        <v>49</v>
      </c>
      <c r="Q2901" s="2" t="s">
        <v>9433</v>
      </c>
      <c r="R2901" s="2" t="s">
        <v>35</v>
      </c>
      <c r="S2901" s="5">
        <v>1.04317651E9</v>
      </c>
      <c r="T2901" s="2" t="s">
        <v>112</v>
      </c>
      <c r="U2901" s="2" t="s">
        <v>253</v>
      </c>
      <c r="V2901" s="2" t="s">
        <v>9427</v>
      </c>
      <c r="W2901" s="2" t="s">
        <v>9434</v>
      </c>
      <c r="X2901" s="2" t="s">
        <v>9435</v>
      </c>
      <c r="Y2901" s="2" t="s">
        <v>9436</v>
      </c>
    </row>
    <row r="2902">
      <c r="A2902" s="1" t="b">
        <v>0</v>
      </c>
      <c r="B2902" s="1"/>
      <c r="C2902" s="1" t="s">
        <v>243</v>
      </c>
      <c r="D2902" s="1"/>
      <c r="E2902" s="1" t="s">
        <v>9427</v>
      </c>
      <c r="F2902" s="1"/>
      <c r="G2902" s="2" t="s">
        <v>27</v>
      </c>
      <c r="H2902" s="5">
        <v>1.0</v>
      </c>
      <c r="I2902" s="4" t="s">
        <v>9901</v>
      </c>
      <c r="J2902" s="2" t="s">
        <v>9902</v>
      </c>
      <c r="K2902" s="5">
        <v>1.0</v>
      </c>
      <c r="L2902" s="2" t="s">
        <v>9430</v>
      </c>
      <c r="M2902" s="6" t="b">
        <v>1</v>
      </c>
      <c r="N2902" s="2" t="s">
        <v>9431</v>
      </c>
      <c r="O2902" s="2" t="s">
        <v>9432</v>
      </c>
      <c r="P2902" s="2" t="s">
        <v>49</v>
      </c>
      <c r="Q2902" s="2" t="s">
        <v>9433</v>
      </c>
      <c r="R2902" s="2" t="s">
        <v>35</v>
      </c>
      <c r="S2902" s="5">
        <v>1.043176511E9</v>
      </c>
      <c r="T2902" s="2" t="s">
        <v>112</v>
      </c>
      <c r="U2902" s="2" t="s">
        <v>253</v>
      </c>
      <c r="V2902" s="2" t="s">
        <v>9427</v>
      </c>
      <c r="W2902" s="2" t="s">
        <v>9434</v>
      </c>
      <c r="X2902" s="2" t="s">
        <v>9435</v>
      </c>
      <c r="Y2902" s="2" t="s">
        <v>9436</v>
      </c>
    </row>
    <row r="2903">
      <c r="A2903" s="1" t="b">
        <v>0</v>
      </c>
      <c r="B2903" s="1"/>
      <c r="C2903" s="1" t="s">
        <v>243</v>
      </c>
      <c r="D2903" s="1"/>
      <c r="E2903" s="1" t="s">
        <v>9427</v>
      </c>
      <c r="F2903" s="1"/>
      <c r="G2903" s="2" t="s">
        <v>27</v>
      </c>
      <c r="H2903" s="5">
        <v>1.0</v>
      </c>
      <c r="I2903" s="4" t="s">
        <v>9903</v>
      </c>
      <c r="J2903" s="2" t="s">
        <v>9904</v>
      </c>
      <c r="K2903" s="5">
        <v>1.0</v>
      </c>
      <c r="L2903" s="2" t="s">
        <v>9430</v>
      </c>
      <c r="M2903" s="6" t="b">
        <v>1</v>
      </c>
      <c r="N2903" s="2" t="s">
        <v>9431</v>
      </c>
      <c r="O2903" s="2" t="s">
        <v>9432</v>
      </c>
      <c r="P2903" s="2" t="s">
        <v>49</v>
      </c>
      <c r="Q2903" s="2" t="s">
        <v>9433</v>
      </c>
      <c r="R2903" s="2" t="s">
        <v>35</v>
      </c>
      <c r="S2903" s="5">
        <v>1.043176512E9</v>
      </c>
      <c r="T2903" s="2" t="s">
        <v>112</v>
      </c>
      <c r="U2903" s="2" t="s">
        <v>253</v>
      </c>
      <c r="V2903" s="2" t="s">
        <v>9427</v>
      </c>
      <c r="W2903" s="2" t="s">
        <v>9434</v>
      </c>
      <c r="X2903" s="2" t="s">
        <v>9435</v>
      </c>
      <c r="Y2903" s="2" t="s">
        <v>9436</v>
      </c>
    </row>
    <row r="2904">
      <c r="A2904" s="1" t="b">
        <v>0</v>
      </c>
      <c r="B2904" s="1"/>
      <c r="C2904" s="1" t="s">
        <v>243</v>
      </c>
      <c r="D2904" s="1"/>
      <c r="E2904" s="1" t="s">
        <v>9427</v>
      </c>
      <c r="F2904" s="1"/>
      <c r="G2904" s="2" t="s">
        <v>27</v>
      </c>
      <c r="H2904" s="5">
        <v>1.0</v>
      </c>
      <c r="I2904" s="4" t="s">
        <v>9905</v>
      </c>
      <c r="J2904" s="2" t="s">
        <v>9906</v>
      </c>
      <c r="K2904" s="5">
        <v>1.0</v>
      </c>
      <c r="L2904" s="2" t="s">
        <v>9430</v>
      </c>
      <c r="M2904" s="6" t="b">
        <v>1</v>
      </c>
      <c r="N2904" s="2" t="s">
        <v>9431</v>
      </c>
      <c r="O2904" s="2" t="s">
        <v>9432</v>
      </c>
      <c r="P2904" s="2" t="s">
        <v>49</v>
      </c>
      <c r="Q2904" s="2" t="s">
        <v>9433</v>
      </c>
      <c r="R2904" s="2" t="s">
        <v>35</v>
      </c>
      <c r="S2904" s="5">
        <v>1.043176513E9</v>
      </c>
      <c r="T2904" s="2" t="s">
        <v>112</v>
      </c>
      <c r="U2904" s="2" t="s">
        <v>253</v>
      </c>
      <c r="V2904" s="2" t="s">
        <v>9427</v>
      </c>
      <c r="W2904" s="2" t="s">
        <v>9434</v>
      </c>
      <c r="X2904" s="2" t="s">
        <v>9435</v>
      </c>
      <c r="Y2904" s="2" t="s">
        <v>9436</v>
      </c>
    </row>
    <row r="2905">
      <c r="A2905" s="1" t="b">
        <v>0</v>
      </c>
      <c r="B2905" s="1"/>
      <c r="C2905" s="1" t="s">
        <v>243</v>
      </c>
      <c r="D2905" s="1"/>
      <c r="E2905" s="1" t="s">
        <v>9427</v>
      </c>
      <c r="F2905" s="1"/>
      <c r="G2905" s="2" t="s">
        <v>27</v>
      </c>
      <c r="H2905" s="5">
        <v>1.0</v>
      </c>
      <c r="I2905" s="4" t="s">
        <v>9907</v>
      </c>
      <c r="J2905" s="2" t="s">
        <v>9908</v>
      </c>
      <c r="K2905" s="5">
        <v>1.0</v>
      </c>
      <c r="L2905" s="2" t="s">
        <v>9430</v>
      </c>
      <c r="M2905" s="6" t="b">
        <v>1</v>
      </c>
      <c r="N2905" s="2" t="s">
        <v>9431</v>
      </c>
      <c r="O2905" s="2" t="s">
        <v>9432</v>
      </c>
      <c r="P2905" s="2" t="s">
        <v>49</v>
      </c>
      <c r="Q2905" s="2" t="s">
        <v>9433</v>
      </c>
      <c r="R2905" s="2" t="s">
        <v>35</v>
      </c>
      <c r="S2905" s="5">
        <v>1.043176514E9</v>
      </c>
      <c r="T2905" s="2" t="s">
        <v>112</v>
      </c>
      <c r="U2905" s="2" t="s">
        <v>253</v>
      </c>
      <c r="V2905" s="2" t="s">
        <v>9427</v>
      </c>
      <c r="W2905" s="2" t="s">
        <v>9434</v>
      </c>
      <c r="X2905" s="2" t="s">
        <v>9435</v>
      </c>
      <c r="Y2905" s="2" t="s">
        <v>9436</v>
      </c>
    </row>
    <row r="2906">
      <c r="A2906" s="1" t="b">
        <v>0</v>
      </c>
      <c r="B2906" s="1"/>
      <c r="C2906" s="1" t="s">
        <v>243</v>
      </c>
      <c r="D2906" s="1"/>
      <c r="E2906" s="1" t="s">
        <v>9427</v>
      </c>
      <c r="F2906" s="1"/>
      <c r="G2906" s="2" t="s">
        <v>27</v>
      </c>
      <c r="H2906" s="5">
        <v>1.0</v>
      </c>
      <c r="I2906" s="4" t="s">
        <v>9909</v>
      </c>
      <c r="J2906" s="2" t="s">
        <v>9910</v>
      </c>
      <c r="K2906" s="5">
        <v>1.0</v>
      </c>
      <c r="L2906" s="2" t="s">
        <v>9430</v>
      </c>
      <c r="M2906" s="6" t="b">
        <v>1</v>
      </c>
      <c r="N2906" s="2" t="s">
        <v>9431</v>
      </c>
      <c r="O2906" s="2" t="s">
        <v>9432</v>
      </c>
      <c r="P2906" s="2" t="s">
        <v>49</v>
      </c>
      <c r="Q2906" s="2" t="s">
        <v>9433</v>
      </c>
      <c r="R2906" s="2" t="s">
        <v>35</v>
      </c>
      <c r="S2906" s="5">
        <v>1.043176515E9</v>
      </c>
      <c r="T2906" s="2" t="s">
        <v>112</v>
      </c>
      <c r="U2906" s="2" t="s">
        <v>253</v>
      </c>
      <c r="V2906" s="2" t="s">
        <v>9427</v>
      </c>
      <c r="W2906" s="2" t="s">
        <v>9434</v>
      </c>
      <c r="X2906" s="2" t="s">
        <v>9435</v>
      </c>
      <c r="Y2906" s="2" t="s">
        <v>9436</v>
      </c>
    </row>
    <row r="2907">
      <c r="A2907" s="1" t="b">
        <v>0</v>
      </c>
      <c r="B2907" s="1"/>
      <c r="C2907" s="1" t="s">
        <v>243</v>
      </c>
      <c r="D2907" s="1"/>
      <c r="E2907" s="1" t="s">
        <v>9427</v>
      </c>
      <c r="F2907" s="1"/>
      <c r="G2907" s="2" t="s">
        <v>27</v>
      </c>
      <c r="H2907" s="5">
        <v>1.0</v>
      </c>
      <c r="I2907" s="4" t="s">
        <v>9911</v>
      </c>
      <c r="J2907" s="2" t="s">
        <v>9912</v>
      </c>
      <c r="K2907" s="5">
        <v>1.0</v>
      </c>
      <c r="L2907" s="2" t="s">
        <v>9430</v>
      </c>
      <c r="M2907" s="6" t="b">
        <v>1</v>
      </c>
      <c r="N2907" s="2" t="s">
        <v>9431</v>
      </c>
      <c r="O2907" s="2" t="s">
        <v>9432</v>
      </c>
      <c r="P2907" s="2" t="s">
        <v>49</v>
      </c>
      <c r="Q2907" s="2" t="s">
        <v>9433</v>
      </c>
      <c r="R2907" s="2" t="s">
        <v>35</v>
      </c>
      <c r="S2907" s="5">
        <v>1.043176516E9</v>
      </c>
      <c r="T2907" s="2" t="s">
        <v>112</v>
      </c>
      <c r="U2907" s="2" t="s">
        <v>253</v>
      </c>
      <c r="V2907" s="2" t="s">
        <v>9427</v>
      </c>
      <c r="W2907" s="2" t="s">
        <v>9434</v>
      </c>
      <c r="X2907" s="2" t="s">
        <v>9435</v>
      </c>
      <c r="Y2907" s="2" t="s">
        <v>9436</v>
      </c>
    </row>
    <row r="2908">
      <c r="A2908" s="1" t="b">
        <v>0</v>
      </c>
      <c r="B2908" s="1"/>
      <c r="C2908" s="1" t="s">
        <v>243</v>
      </c>
      <c r="D2908" s="1"/>
      <c r="E2908" s="1" t="s">
        <v>9427</v>
      </c>
      <c r="F2908" s="1"/>
      <c r="G2908" s="2" t="s">
        <v>27</v>
      </c>
      <c r="H2908" s="5">
        <v>1.0</v>
      </c>
      <c r="I2908" s="4" t="s">
        <v>9913</v>
      </c>
      <c r="J2908" s="2" t="s">
        <v>9914</v>
      </c>
      <c r="K2908" s="5">
        <v>1.0</v>
      </c>
      <c r="L2908" s="2" t="s">
        <v>9430</v>
      </c>
      <c r="M2908" s="6" t="b">
        <v>1</v>
      </c>
      <c r="N2908" s="2" t="s">
        <v>9431</v>
      </c>
      <c r="O2908" s="2" t="s">
        <v>9432</v>
      </c>
      <c r="P2908" s="2" t="s">
        <v>49</v>
      </c>
      <c r="Q2908" s="2" t="s">
        <v>9433</v>
      </c>
      <c r="R2908" s="2" t="s">
        <v>35</v>
      </c>
      <c r="S2908" s="5">
        <v>1.043176517E9</v>
      </c>
      <c r="T2908" s="2" t="s">
        <v>112</v>
      </c>
      <c r="U2908" s="2" t="s">
        <v>253</v>
      </c>
      <c r="V2908" s="2" t="s">
        <v>9427</v>
      </c>
      <c r="W2908" s="2" t="s">
        <v>9434</v>
      </c>
      <c r="X2908" s="2" t="s">
        <v>9435</v>
      </c>
      <c r="Y2908" s="2" t="s">
        <v>9436</v>
      </c>
    </row>
    <row r="2909">
      <c r="A2909" s="1" t="b">
        <v>0</v>
      </c>
      <c r="B2909" s="1"/>
      <c r="C2909" s="1" t="s">
        <v>243</v>
      </c>
      <c r="D2909" s="1"/>
      <c r="E2909" s="1" t="s">
        <v>9427</v>
      </c>
      <c r="F2909" s="1"/>
      <c r="G2909" s="2" t="s">
        <v>27</v>
      </c>
      <c r="H2909" s="5">
        <v>1.0</v>
      </c>
      <c r="I2909" s="4" t="s">
        <v>9915</v>
      </c>
      <c r="J2909" s="2" t="s">
        <v>9916</v>
      </c>
      <c r="K2909" s="5">
        <v>1.0</v>
      </c>
      <c r="L2909" s="2" t="s">
        <v>9430</v>
      </c>
      <c r="M2909" s="6" t="b">
        <v>1</v>
      </c>
      <c r="N2909" s="2" t="s">
        <v>9431</v>
      </c>
      <c r="O2909" s="2" t="s">
        <v>9432</v>
      </c>
      <c r="P2909" s="2" t="s">
        <v>49</v>
      </c>
      <c r="Q2909" s="2" t="s">
        <v>9433</v>
      </c>
      <c r="R2909" s="2" t="s">
        <v>35</v>
      </c>
      <c r="S2909" s="5">
        <v>1.043176518E9</v>
      </c>
      <c r="T2909" s="2" t="s">
        <v>112</v>
      </c>
      <c r="U2909" s="2" t="s">
        <v>253</v>
      </c>
      <c r="V2909" s="2" t="s">
        <v>9427</v>
      </c>
      <c r="W2909" s="2" t="s">
        <v>9434</v>
      </c>
      <c r="X2909" s="2" t="s">
        <v>9435</v>
      </c>
      <c r="Y2909" s="2" t="s">
        <v>9436</v>
      </c>
    </row>
    <row r="2910">
      <c r="A2910" s="1" t="b">
        <v>0</v>
      </c>
      <c r="B2910" s="1"/>
      <c r="C2910" s="1" t="s">
        <v>243</v>
      </c>
      <c r="D2910" s="1"/>
      <c r="E2910" s="1" t="s">
        <v>9427</v>
      </c>
      <c r="F2910" s="1"/>
      <c r="G2910" s="2" t="s">
        <v>27</v>
      </c>
      <c r="H2910" s="5">
        <v>1.0</v>
      </c>
      <c r="I2910" s="4" t="s">
        <v>9917</v>
      </c>
      <c r="J2910" s="2" t="s">
        <v>9918</v>
      </c>
      <c r="K2910" s="5">
        <v>1.0</v>
      </c>
      <c r="L2910" s="2" t="s">
        <v>9430</v>
      </c>
      <c r="M2910" s="6" t="b">
        <v>1</v>
      </c>
      <c r="N2910" s="2" t="s">
        <v>9431</v>
      </c>
      <c r="O2910" s="2" t="s">
        <v>9432</v>
      </c>
      <c r="P2910" s="2" t="s">
        <v>49</v>
      </c>
      <c r="Q2910" s="2" t="s">
        <v>9433</v>
      </c>
      <c r="R2910" s="2" t="s">
        <v>35</v>
      </c>
      <c r="S2910" s="5">
        <v>1.043176519E9</v>
      </c>
      <c r="T2910" s="2" t="s">
        <v>112</v>
      </c>
      <c r="U2910" s="2" t="s">
        <v>253</v>
      </c>
      <c r="V2910" s="2" t="s">
        <v>9427</v>
      </c>
      <c r="W2910" s="2" t="s">
        <v>9434</v>
      </c>
      <c r="X2910" s="2" t="s">
        <v>9435</v>
      </c>
      <c r="Y2910" s="2" t="s">
        <v>9436</v>
      </c>
    </row>
    <row r="2911">
      <c r="A2911" s="1" t="b">
        <v>0</v>
      </c>
      <c r="B2911" s="1"/>
      <c r="C2911" s="1" t="s">
        <v>243</v>
      </c>
      <c r="D2911" s="1"/>
      <c r="E2911" s="1" t="s">
        <v>9427</v>
      </c>
      <c r="F2911" s="1"/>
      <c r="G2911" s="2" t="s">
        <v>27</v>
      </c>
      <c r="H2911" s="5">
        <v>1.0</v>
      </c>
      <c r="I2911" s="4" t="s">
        <v>9919</v>
      </c>
      <c r="J2911" s="2" t="s">
        <v>9920</v>
      </c>
      <c r="K2911" s="5">
        <v>1.0</v>
      </c>
      <c r="L2911" s="2" t="s">
        <v>9430</v>
      </c>
      <c r="M2911" s="6" t="b">
        <v>1</v>
      </c>
      <c r="N2911" s="2" t="s">
        <v>9431</v>
      </c>
      <c r="O2911" s="2" t="s">
        <v>9432</v>
      </c>
      <c r="P2911" s="2" t="s">
        <v>49</v>
      </c>
      <c r="Q2911" s="2" t="s">
        <v>9433</v>
      </c>
      <c r="R2911" s="2" t="s">
        <v>35</v>
      </c>
      <c r="S2911" s="5">
        <v>1.04317652E9</v>
      </c>
      <c r="T2911" s="2" t="s">
        <v>112</v>
      </c>
      <c r="U2911" s="2" t="s">
        <v>253</v>
      </c>
      <c r="V2911" s="2" t="s">
        <v>9427</v>
      </c>
      <c r="W2911" s="2" t="s">
        <v>9434</v>
      </c>
      <c r="X2911" s="2" t="s">
        <v>9435</v>
      </c>
      <c r="Y2911" s="2" t="s">
        <v>9436</v>
      </c>
    </row>
    <row r="2912">
      <c r="A2912" s="1" t="b">
        <v>0</v>
      </c>
      <c r="B2912" s="1"/>
      <c r="C2912" s="1" t="s">
        <v>243</v>
      </c>
      <c r="D2912" s="1"/>
      <c r="E2912" s="1" t="s">
        <v>9427</v>
      </c>
      <c r="F2912" s="1"/>
      <c r="G2912" s="2" t="s">
        <v>27</v>
      </c>
      <c r="H2912" s="5">
        <v>1.0</v>
      </c>
      <c r="I2912" s="4" t="s">
        <v>9921</v>
      </c>
      <c r="J2912" s="2" t="s">
        <v>9922</v>
      </c>
      <c r="K2912" s="5">
        <v>1.0</v>
      </c>
      <c r="L2912" s="2" t="s">
        <v>9430</v>
      </c>
      <c r="M2912" s="6" t="b">
        <v>1</v>
      </c>
      <c r="N2912" s="2" t="s">
        <v>9431</v>
      </c>
      <c r="O2912" s="2" t="s">
        <v>9432</v>
      </c>
      <c r="P2912" s="2" t="s">
        <v>49</v>
      </c>
      <c r="Q2912" s="2" t="s">
        <v>9433</v>
      </c>
      <c r="R2912" s="2" t="s">
        <v>35</v>
      </c>
      <c r="S2912" s="5">
        <v>1.043176521E9</v>
      </c>
      <c r="T2912" s="2" t="s">
        <v>112</v>
      </c>
      <c r="U2912" s="2" t="s">
        <v>253</v>
      </c>
      <c r="V2912" s="2" t="s">
        <v>9427</v>
      </c>
      <c r="W2912" s="2" t="s">
        <v>9434</v>
      </c>
      <c r="X2912" s="2" t="s">
        <v>9435</v>
      </c>
      <c r="Y2912" s="2" t="s">
        <v>9436</v>
      </c>
    </row>
    <row r="2913">
      <c r="A2913" s="1" t="b">
        <v>0</v>
      </c>
      <c r="B2913" s="1"/>
      <c r="C2913" s="1" t="s">
        <v>243</v>
      </c>
      <c r="D2913" s="1"/>
      <c r="E2913" s="1" t="s">
        <v>9427</v>
      </c>
      <c r="F2913" s="1"/>
      <c r="G2913" s="2" t="s">
        <v>27</v>
      </c>
      <c r="H2913" s="5">
        <v>1.0</v>
      </c>
      <c r="I2913" s="4" t="s">
        <v>9923</v>
      </c>
      <c r="J2913" s="2" t="s">
        <v>9924</v>
      </c>
      <c r="K2913" s="5">
        <v>1.0</v>
      </c>
      <c r="L2913" s="2" t="s">
        <v>9430</v>
      </c>
      <c r="M2913" s="6" t="b">
        <v>1</v>
      </c>
      <c r="N2913" s="2" t="s">
        <v>9431</v>
      </c>
      <c r="O2913" s="2" t="s">
        <v>9432</v>
      </c>
      <c r="P2913" s="2" t="s">
        <v>49</v>
      </c>
      <c r="Q2913" s="2" t="s">
        <v>9433</v>
      </c>
      <c r="R2913" s="2" t="s">
        <v>35</v>
      </c>
      <c r="S2913" s="5">
        <v>1.043176522E9</v>
      </c>
      <c r="T2913" s="2" t="s">
        <v>112</v>
      </c>
      <c r="U2913" s="2" t="s">
        <v>253</v>
      </c>
      <c r="V2913" s="2" t="s">
        <v>9427</v>
      </c>
      <c r="W2913" s="2" t="s">
        <v>9434</v>
      </c>
      <c r="X2913" s="2" t="s">
        <v>9435</v>
      </c>
      <c r="Y2913" s="2" t="s">
        <v>9436</v>
      </c>
    </row>
    <row r="2914">
      <c r="A2914" s="1" t="b">
        <v>0</v>
      </c>
      <c r="B2914" s="1"/>
      <c r="C2914" s="1" t="s">
        <v>243</v>
      </c>
      <c r="D2914" s="1"/>
      <c r="E2914" s="1" t="s">
        <v>9427</v>
      </c>
      <c r="F2914" s="1"/>
      <c r="G2914" s="2" t="s">
        <v>27</v>
      </c>
      <c r="H2914" s="5">
        <v>1.0</v>
      </c>
      <c r="I2914" s="4" t="s">
        <v>9925</v>
      </c>
      <c r="J2914" s="2" t="s">
        <v>9926</v>
      </c>
      <c r="K2914" s="5">
        <v>1.0</v>
      </c>
      <c r="L2914" s="2" t="s">
        <v>9430</v>
      </c>
      <c r="M2914" s="6" t="b">
        <v>1</v>
      </c>
      <c r="N2914" s="2" t="s">
        <v>9431</v>
      </c>
      <c r="O2914" s="2" t="s">
        <v>9432</v>
      </c>
      <c r="P2914" s="2" t="s">
        <v>49</v>
      </c>
      <c r="Q2914" s="2" t="s">
        <v>9433</v>
      </c>
      <c r="R2914" s="2" t="s">
        <v>35</v>
      </c>
      <c r="S2914" s="5">
        <v>1.043176523E9</v>
      </c>
      <c r="T2914" s="2" t="s">
        <v>112</v>
      </c>
      <c r="U2914" s="2" t="s">
        <v>253</v>
      </c>
      <c r="V2914" s="2" t="s">
        <v>9427</v>
      </c>
      <c r="W2914" s="2" t="s">
        <v>9434</v>
      </c>
      <c r="X2914" s="2" t="s">
        <v>9435</v>
      </c>
      <c r="Y2914" s="2" t="s">
        <v>9436</v>
      </c>
    </row>
    <row r="2915">
      <c r="A2915" s="1" t="b">
        <v>0</v>
      </c>
      <c r="B2915" s="1"/>
      <c r="C2915" s="1" t="s">
        <v>243</v>
      </c>
      <c r="D2915" s="1"/>
      <c r="E2915" s="1" t="s">
        <v>9427</v>
      </c>
      <c r="F2915" s="1"/>
      <c r="G2915" s="2" t="s">
        <v>27</v>
      </c>
      <c r="H2915" s="5">
        <v>1.0</v>
      </c>
      <c r="I2915" s="4" t="s">
        <v>9927</v>
      </c>
      <c r="J2915" s="2" t="s">
        <v>9928</v>
      </c>
      <c r="K2915" s="5">
        <v>1.0</v>
      </c>
      <c r="L2915" s="2" t="s">
        <v>9430</v>
      </c>
      <c r="M2915" s="6" t="b">
        <v>1</v>
      </c>
      <c r="N2915" s="2" t="s">
        <v>9431</v>
      </c>
      <c r="O2915" s="2" t="s">
        <v>9432</v>
      </c>
      <c r="P2915" s="2" t="s">
        <v>49</v>
      </c>
      <c r="Q2915" s="2" t="s">
        <v>9433</v>
      </c>
      <c r="R2915" s="2" t="s">
        <v>35</v>
      </c>
      <c r="S2915" s="5">
        <v>1.043176524E9</v>
      </c>
      <c r="T2915" s="2" t="s">
        <v>112</v>
      </c>
      <c r="U2915" s="2" t="s">
        <v>253</v>
      </c>
      <c r="V2915" s="2" t="s">
        <v>9427</v>
      </c>
      <c r="W2915" s="2" t="s">
        <v>9434</v>
      </c>
      <c r="X2915" s="2" t="s">
        <v>9435</v>
      </c>
      <c r="Y2915" s="2" t="s">
        <v>9436</v>
      </c>
    </row>
    <row r="2916">
      <c r="A2916" s="1" t="b">
        <v>0</v>
      </c>
      <c r="B2916" s="1"/>
      <c r="C2916" s="1" t="s">
        <v>243</v>
      </c>
      <c r="D2916" s="1"/>
      <c r="E2916" s="1" t="s">
        <v>9427</v>
      </c>
      <c r="F2916" s="1"/>
      <c r="G2916" s="2" t="s">
        <v>27</v>
      </c>
      <c r="H2916" s="5">
        <v>1.0</v>
      </c>
      <c r="I2916" s="4" t="s">
        <v>9929</v>
      </c>
      <c r="J2916" s="2" t="s">
        <v>9930</v>
      </c>
      <c r="K2916" s="5">
        <v>1.0</v>
      </c>
      <c r="L2916" s="2" t="s">
        <v>9430</v>
      </c>
      <c r="M2916" s="6" t="b">
        <v>1</v>
      </c>
      <c r="N2916" s="2" t="s">
        <v>9431</v>
      </c>
      <c r="O2916" s="2" t="s">
        <v>9432</v>
      </c>
      <c r="P2916" s="2" t="s">
        <v>49</v>
      </c>
      <c r="Q2916" s="2" t="s">
        <v>9433</v>
      </c>
      <c r="R2916" s="2" t="s">
        <v>35</v>
      </c>
      <c r="S2916" s="5">
        <v>1.043176525E9</v>
      </c>
      <c r="T2916" s="2" t="s">
        <v>112</v>
      </c>
      <c r="U2916" s="2" t="s">
        <v>253</v>
      </c>
      <c r="V2916" s="2" t="s">
        <v>9427</v>
      </c>
      <c r="W2916" s="2" t="s">
        <v>9434</v>
      </c>
      <c r="X2916" s="2" t="s">
        <v>9435</v>
      </c>
      <c r="Y2916" s="2" t="s">
        <v>9436</v>
      </c>
    </row>
    <row r="2917">
      <c r="A2917" s="1" t="b">
        <v>0</v>
      </c>
      <c r="B2917" s="1"/>
      <c r="C2917" s="1" t="s">
        <v>243</v>
      </c>
      <c r="D2917" s="1"/>
      <c r="E2917" s="1" t="s">
        <v>9427</v>
      </c>
      <c r="F2917" s="1"/>
      <c r="G2917" s="2" t="s">
        <v>27</v>
      </c>
      <c r="H2917" s="5">
        <v>1.0</v>
      </c>
      <c r="I2917" s="4" t="s">
        <v>9931</v>
      </c>
      <c r="J2917" s="2" t="s">
        <v>9932</v>
      </c>
      <c r="K2917" s="5">
        <v>1.0</v>
      </c>
      <c r="L2917" s="2" t="s">
        <v>9430</v>
      </c>
      <c r="M2917" s="6" t="b">
        <v>1</v>
      </c>
      <c r="N2917" s="2" t="s">
        <v>9431</v>
      </c>
      <c r="O2917" s="2" t="s">
        <v>9432</v>
      </c>
      <c r="P2917" s="2" t="s">
        <v>49</v>
      </c>
      <c r="Q2917" s="2" t="s">
        <v>9433</v>
      </c>
      <c r="R2917" s="2" t="s">
        <v>35</v>
      </c>
      <c r="S2917" s="5">
        <v>1.043176526E9</v>
      </c>
      <c r="T2917" s="2" t="s">
        <v>112</v>
      </c>
      <c r="U2917" s="2" t="s">
        <v>253</v>
      </c>
      <c r="V2917" s="2" t="s">
        <v>9427</v>
      </c>
      <c r="W2917" s="2" t="s">
        <v>9434</v>
      </c>
      <c r="X2917" s="2" t="s">
        <v>9435</v>
      </c>
      <c r="Y2917" s="2" t="s">
        <v>9436</v>
      </c>
    </row>
    <row r="2918">
      <c r="A2918" s="1" t="b">
        <v>0</v>
      </c>
      <c r="B2918" s="1"/>
      <c r="C2918" s="1" t="s">
        <v>243</v>
      </c>
      <c r="D2918" s="1"/>
      <c r="E2918" s="1" t="s">
        <v>9427</v>
      </c>
      <c r="F2918" s="1"/>
      <c r="G2918" s="2" t="s">
        <v>27</v>
      </c>
      <c r="H2918" s="5">
        <v>1.0</v>
      </c>
      <c r="I2918" s="4" t="s">
        <v>9933</v>
      </c>
      <c r="J2918" s="2" t="s">
        <v>9934</v>
      </c>
      <c r="K2918" s="5">
        <v>1.0</v>
      </c>
      <c r="L2918" s="2" t="s">
        <v>9430</v>
      </c>
      <c r="M2918" s="6" t="b">
        <v>1</v>
      </c>
      <c r="N2918" s="2" t="s">
        <v>9431</v>
      </c>
      <c r="O2918" s="2" t="s">
        <v>9432</v>
      </c>
      <c r="P2918" s="2" t="s">
        <v>49</v>
      </c>
      <c r="Q2918" s="2" t="s">
        <v>9433</v>
      </c>
      <c r="R2918" s="2" t="s">
        <v>35</v>
      </c>
      <c r="S2918" s="5">
        <v>1.043176527E9</v>
      </c>
      <c r="T2918" s="2" t="s">
        <v>112</v>
      </c>
      <c r="U2918" s="2" t="s">
        <v>253</v>
      </c>
      <c r="V2918" s="2" t="s">
        <v>9427</v>
      </c>
      <c r="W2918" s="2" t="s">
        <v>9434</v>
      </c>
      <c r="X2918" s="2" t="s">
        <v>9435</v>
      </c>
      <c r="Y2918" s="2" t="s">
        <v>9436</v>
      </c>
    </row>
    <row r="2919">
      <c r="A2919" s="1" t="b">
        <v>0</v>
      </c>
      <c r="B2919" s="1"/>
      <c r="C2919" s="1" t="s">
        <v>243</v>
      </c>
      <c r="D2919" s="1"/>
      <c r="E2919" s="1" t="s">
        <v>9427</v>
      </c>
      <c r="F2919" s="1"/>
      <c r="G2919" s="2" t="s">
        <v>27</v>
      </c>
      <c r="H2919" s="5">
        <v>1.0</v>
      </c>
      <c r="I2919" s="4" t="s">
        <v>9935</v>
      </c>
      <c r="J2919" s="2" t="s">
        <v>9936</v>
      </c>
      <c r="K2919" s="5">
        <v>1.0</v>
      </c>
      <c r="L2919" s="2" t="s">
        <v>9430</v>
      </c>
      <c r="M2919" s="6" t="b">
        <v>1</v>
      </c>
      <c r="N2919" s="2" t="s">
        <v>9431</v>
      </c>
      <c r="O2919" s="2" t="s">
        <v>9432</v>
      </c>
      <c r="P2919" s="2" t="s">
        <v>49</v>
      </c>
      <c r="Q2919" s="2" t="s">
        <v>9433</v>
      </c>
      <c r="R2919" s="2" t="s">
        <v>35</v>
      </c>
      <c r="S2919" s="5">
        <v>1.043176528E9</v>
      </c>
      <c r="T2919" s="2" t="s">
        <v>112</v>
      </c>
      <c r="U2919" s="2" t="s">
        <v>253</v>
      </c>
      <c r="V2919" s="2" t="s">
        <v>9427</v>
      </c>
      <c r="W2919" s="2" t="s">
        <v>9434</v>
      </c>
      <c r="X2919" s="2" t="s">
        <v>9435</v>
      </c>
      <c r="Y2919" s="2" t="s">
        <v>9436</v>
      </c>
    </row>
    <row r="2920">
      <c r="A2920" s="1" t="b">
        <v>0</v>
      </c>
      <c r="B2920" s="1"/>
      <c r="C2920" s="1" t="s">
        <v>243</v>
      </c>
      <c r="D2920" s="1"/>
      <c r="E2920" s="1" t="s">
        <v>9427</v>
      </c>
      <c r="F2920" s="1"/>
      <c r="G2920" s="2" t="s">
        <v>27</v>
      </c>
      <c r="H2920" s="5">
        <v>1.0</v>
      </c>
      <c r="I2920" s="4" t="s">
        <v>9937</v>
      </c>
      <c r="J2920" s="2" t="s">
        <v>9938</v>
      </c>
      <c r="K2920" s="5">
        <v>1.0</v>
      </c>
      <c r="L2920" s="2" t="s">
        <v>9430</v>
      </c>
      <c r="M2920" s="6" t="b">
        <v>1</v>
      </c>
      <c r="N2920" s="2" t="s">
        <v>9431</v>
      </c>
      <c r="O2920" s="2" t="s">
        <v>9432</v>
      </c>
      <c r="P2920" s="2" t="s">
        <v>49</v>
      </c>
      <c r="Q2920" s="2" t="s">
        <v>9433</v>
      </c>
      <c r="R2920" s="2" t="s">
        <v>35</v>
      </c>
      <c r="S2920" s="5">
        <v>1.043176529E9</v>
      </c>
      <c r="T2920" s="2" t="s">
        <v>112</v>
      </c>
      <c r="U2920" s="2" t="s">
        <v>253</v>
      </c>
      <c r="V2920" s="2" t="s">
        <v>9427</v>
      </c>
      <c r="W2920" s="2" t="s">
        <v>9434</v>
      </c>
      <c r="X2920" s="2" t="s">
        <v>9435</v>
      </c>
      <c r="Y2920" s="2" t="s">
        <v>9436</v>
      </c>
    </row>
    <row r="2921">
      <c r="A2921" s="1" t="b">
        <v>0</v>
      </c>
      <c r="B2921" s="1"/>
      <c r="C2921" s="1" t="s">
        <v>243</v>
      </c>
      <c r="D2921" s="1"/>
      <c r="E2921" s="1" t="s">
        <v>9427</v>
      </c>
      <c r="F2921" s="1"/>
      <c r="G2921" s="2" t="s">
        <v>27</v>
      </c>
      <c r="H2921" s="5">
        <v>1.0</v>
      </c>
      <c r="I2921" s="4" t="s">
        <v>9939</v>
      </c>
      <c r="J2921" s="2" t="s">
        <v>9940</v>
      </c>
      <c r="K2921" s="5">
        <v>1.0</v>
      </c>
      <c r="L2921" s="2" t="s">
        <v>9430</v>
      </c>
      <c r="M2921" s="6" t="b">
        <v>1</v>
      </c>
      <c r="N2921" s="2" t="s">
        <v>9431</v>
      </c>
      <c r="O2921" s="2" t="s">
        <v>9432</v>
      </c>
      <c r="P2921" s="2" t="s">
        <v>49</v>
      </c>
      <c r="Q2921" s="2" t="s">
        <v>9433</v>
      </c>
      <c r="R2921" s="2" t="s">
        <v>35</v>
      </c>
      <c r="S2921" s="5">
        <v>1.04317653E9</v>
      </c>
      <c r="T2921" s="2" t="s">
        <v>112</v>
      </c>
      <c r="U2921" s="2" t="s">
        <v>253</v>
      </c>
      <c r="V2921" s="2" t="s">
        <v>9427</v>
      </c>
      <c r="W2921" s="2" t="s">
        <v>9434</v>
      </c>
      <c r="X2921" s="2" t="s">
        <v>9435</v>
      </c>
      <c r="Y2921" s="2" t="s">
        <v>9436</v>
      </c>
    </row>
    <row r="2922">
      <c r="A2922" s="1" t="b">
        <v>0</v>
      </c>
      <c r="B2922" s="1"/>
      <c r="C2922" s="1" t="s">
        <v>243</v>
      </c>
      <c r="D2922" s="1"/>
      <c r="E2922" s="1" t="s">
        <v>9427</v>
      </c>
      <c r="F2922" s="1"/>
      <c r="G2922" s="2" t="s">
        <v>27</v>
      </c>
      <c r="H2922" s="5">
        <v>1.0</v>
      </c>
      <c r="I2922" s="4" t="s">
        <v>9941</v>
      </c>
      <c r="J2922" s="2" t="s">
        <v>9942</v>
      </c>
      <c r="K2922" s="5">
        <v>1.0</v>
      </c>
      <c r="L2922" s="2" t="s">
        <v>9430</v>
      </c>
      <c r="M2922" s="6" t="b">
        <v>1</v>
      </c>
      <c r="N2922" s="2" t="s">
        <v>9431</v>
      </c>
      <c r="O2922" s="2" t="s">
        <v>9432</v>
      </c>
      <c r="P2922" s="2" t="s">
        <v>49</v>
      </c>
      <c r="Q2922" s="2" t="s">
        <v>9433</v>
      </c>
      <c r="R2922" s="2" t="s">
        <v>35</v>
      </c>
      <c r="S2922" s="5">
        <v>1.043176531E9</v>
      </c>
      <c r="T2922" s="2" t="s">
        <v>112</v>
      </c>
      <c r="U2922" s="2" t="s">
        <v>253</v>
      </c>
      <c r="V2922" s="2" t="s">
        <v>9427</v>
      </c>
      <c r="W2922" s="2" t="s">
        <v>9434</v>
      </c>
      <c r="X2922" s="2" t="s">
        <v>9435</v>
      </c>
      <c r="Y2922" s="2" t="s">
        <v>9436</v>
      </c>
    </row>
    <row r="2923">
      <c r="A2923" s="1" t="b">
        <v>0</v>
      </c>
      <c r="B2923" s="1"/>
      <c r="C2923" s="1" t="s">
        <v>243</v>
      </c>
      <c r="D2923" s="1"/>
      <c r="E2923" s="1" t="s">
        <v>9427</v>
      </c>
      <c r="F2923" s="1"/>
      <c r="G2923" s="2" t="s">
        <v>27</v>
      </c>
      <c r="H2923" s="5">
        <v>1.0</v>
      </c>
      <c r="I2923" s="4" t="s">
        <v>9943</v>
      </c>
      <c r="J2923" s="2" t="s">
        <v>9944</v>
      </c>
      <c r="K2923" s="5">
        <v>1.0</v>
      </c>
      <c r="L2923" s="2" t="s">
        <v>9430</v>
      </c>
      <c r="M2923" s="6" t="b">
        <v>1</v>
      </c>
      <c r="N2923" s="2" t="s">
        <v>9431</v>
      </c>
      <c r="O2923" s="2" t="s">
        <v>9432</v>
      </c>
      <c r="P2923" s="2" t="s">
        <v>49</v>
      </c>
      <c r="Q2923" s="2" t="s">
        <v>9433</v>
      </c>
      <c r="R2923" s="2" t="s">
        <v>35</v>
      </c>
      <c r="S2923" s="5">
        <v>1.043176532E9</v>
      </c>
      <c r="T2923" s="2" t="s">
        <v>112</v>
      </c>
      <c r="U2923" s="2" t="s">
        <v>253</v>
      </c>
      <c r="V2923" s="2" t="s">
        <v>9427</v>
      </c>
      <c r="W2923" s="2" t="s">
        <v>9434</v>
      </c>
      <c r="X2923" s="2" t="s">
        <v>9435</v>
      </c>
      <c r="Y2923" s="2" t="s">
        <v>9436</v>
      </c>
    </row>
    <row r="2924">
      <c r="A2924" s="1" t="b">
        <v>0</v>
      </c>
      <c r="B2924" s="1"/>
      <c r="C2924" s="1" t="s">
        <v>243</v>
      </c>
      <c r="D2924" s="1"/>
      <c r="E2924" s="1" t="s">
        <v>9427</v>
      </c>
      <c r="F2924" s="1"/>
      <c r="G2924" s="2" t="s">
        <v>27</v>
      </c>
      <c r="H2924" s="5">
        <v>1.0</v>
      </c>
      <c r="I2924" s="4" t="s">
        <v>9945</v>
      </c>
      <c r="J2924" s="2" t="s">
        <v>9946</v>
      </c>
      <c r="K2924" s="5">
        <v>1.0</v>
      </c>
      <c r="L2924" s="2" t="s">
        <v>9430</v>
      </c>
      <c r="M2924" s="6" t="b">
        <v>1</v>
      </c>
      <c r="N2924" s="2" t="s">
        <v>9431</v>
      </c>
      <c r="O2924" s="2" t="s">
        <v>9432</v>
      </c>
      <c r="P2924" s="2" t="s">
        <v>49</v>
      </c>
      <c r="Q2924" s="2" t="s">
        <v>9433</v>
      </c>
      <c r="R2924" s="2" t="s">
        <v>35</v>
      </c>
      <c r="S2924" s="5">
        <v>1.043176533E9</v>
      </c>
      <c r="T2924" s="2" t="s">
        <v>112</v>
      </c>
      <c r="U2924" s="2" t="s">
        <v>253</v>
      </c>
      <c r="V2924" s="2" t="s">
        <v>9427</v>
      </c>
      <c r="W2924" s="2" t="s">
        <v>9434</v>
      </c>
      <c r="X2924" s="2" t="s">
        <v>9435</v>
      </c>
      <c r="Y2924" s="2" t="s">
        <v>9436</v>
      </c>
    </row>
    <row r="2925">
      <c r="A2925" s="1" t="b">
        <v>0</v>
      </c>
      <c r="B2925" s="1"/>
      <c r="C2925" s="1" t="s">
        <v>243</v>
      </c>
      <c r="D2925" s="1"/>
      <c r="E2925" s="1" t="s">
        <v>9427</v>
      </c>
      <c r="F2925" s="1"/>
      <c r="G2925" s="2" t="s">
        <v>27</v>
      </c>
      <c r="H2925" s="5">
        <v>1.0</v>
      </c>
      <c r="I2925" s="4" t="s">
        <v>9947</v>
      </c>
      <c r="J2925" s="2" t="s">
        <v>9948</v>
      </c>
      <c r="K2925" s="5">
        <v>1.0</v>
      </c>
      <c r="L2925" s="2" t="s">
        <v>9430</v>
      </c>
      <c r="M2925" s="6" t="b">
        <v>1</v>
      </c>
      <c r="N2925" s="2" t="s">
        <v>9431</v>
      </c>
      <c r="O2925" s="2" t="s">
        <v>9432</v>
      </c>
      <c r="P2925" s="2" t="s">
        <v>49</v>
      </c>
      <c r="Q2925" s="2" t="s">
        <v>9433</v>
      </c>
      <c r="R2925" s="2" t="s">
        <v>35</v>
      </c>
      <c r="S2925" s="5">
        <v>1.043176534E9</v>
      </c>
      <c r="T2925" s="2" t="s">
        <v>112</v>
      </c>
      <c r="U2925" s="2" t="s">
        <v>253</v>
      </c>
      <c r="V2925" s="2" t="s">
        <v>9427</v>
      </c>
      <c r="W2925" s="2" t="s">
        <v>9434</v>
      </c>
      <c r="X2925" s="2" t="s">
        <v>9435</v>
      </c>
      <c r="Y2925" s="2" t="s">
        <v>9436</v>
      </c>
    </row>
    <row r="2926">
      <c r="A2926" s="1" t="b">
        <v>0</v>
      </c>
      <c r="B2926" s="1"/>
      <c r="C2926" s="1" t="s">
        <v>243</v>
      </c>
      <c r="D2926" s="1"/>
      <c r="E2926" s="1" t="s">
        <v>9427</v>
      </c>
      <c r="F2926" s="1"/>
      <c r="G2926" s="2" t="s">
        <v>27</v>
      </c>
      <c r="H2926" s="5">
        <v>1.0</v>
      </c>
      <c r="I2926" s="4" t="s">
        <v>9949</v>
      </c>
      <c r="J2926" s="2" t="s">
        <v>9950</v>
      </c>
      <c r="K2926" s="5">
        <v>1.0</v>
      </c>
      <c r="L2926" s="2" t="s">
        <v>9430</v>
      </c>
      <c r="M2926" s="6" t="b">
        <v>1</v>
      </c>
      <c r="N2926" s="2" t="s">
        <v>9431</v>
      </c>
      <c r="O2926" s="2" t="s">
        <v>9432</v>
      </c>
      <c r="P2926" s="2" t="s">
        <v>49</v>
      </c>
      <c r="Q2926" s="2" t="s">
        <v>9433</v>
      </c>
      <c r="R2926" s="2" t="s">
        <v>35</v>
      </c>
      <c r="S2926" s="5">
        <v>1.043176535E9</v>
      </c>
      <c r="T2926" s="2" t="s">
        <v>112</v>
      </c>
      <c r="U2926" s="2" t="s">
        <v>253</v>
      </c>
      <c r="V2926" s="2" t="s">
        <v>9427</v>
      </c>
      <c r="W2926" s="2" t="s">
        <v>9434</v>
      </c>
      <c r="X2926" s="2" t="s">
        <v>9435</v>
      </c>
      <c r="Y2926" s="2" t="s">
        <v>9436</v>
      </c>
    </row>
    <row r="2927">
      <c r="A2927" s="1" t="b">
        <v>0</v>
      </c>
      <c r="B2927" s="1"/>
      <c r="C2927" s="1" t="s">
        <v>243</v>
      </c>
      <c r="D2927" s="1"/>
      <c r="E2927" s="1" t="s">
        <v>9427</v>
      </c>
      <c r="F2927" s="1"/>
      <c r="G2927" s="2" t="s">
        <v>27</v>
      </c>
      <c r="H2927" s="5">
        <v>1.0</v>
      </c>
      <c r="I2927" s="4" t="s">
        <v>9951</v>
      </c>
      <c r="J2927" s="2" t="s">
        <v>9952</v>
      </c>
      <c r="K2927" s="5">
        <v>1.0</v>
      </c>
      <c r="L2927" s="2" t="s">
        <v>9430</v>
      </c>
      <c r="M2927" s="6" t="b">
        <v>1</v>
      </c>
      <c r="N2927" s="2" t="s">
        <v>9431</v>
      </c>
      <c r="O2927" s="2" t="s">
        <v>9432</v>
      </c>
      <c r="P2927" s="2" t="s">
        <v>49</v>
      </c>
      <c r="Q2927" s="2" t="s">
        <v>9433</v>
      </c>
      <c r="R2927" s="2" t="s">
        <v>35</v>
      </c>
      <c r="S2927" s="5">
        <v>1.043176536E9</v>
      </c>
      <c r="T2927" s="2" t="s">
        <v>112</v>
      </c>
      <c r="U2927" s="2" t="s">
        <v>253</v>
      </c>
      <c r="V2927" s="2" t="s">
        <v>9427</v>
      </c>
      <c r="W2927" s="2" t="s">
        <v>9434</v>
      </c>
      <c r="X2927" s="2" t="s">
        <v>9435</v>
      </c>
      <c r="Y2927" s="2" t="s">
        <v>9436</v>
      </c>
    </row>
    <row r="2928">
      <c r="A2928" s="1" t="b">
        <v>0</v>
      </c>
      <c r="B2928" s="1"/>
      <c r="C2928" s="1" t="s">
        <v>243</v>
      </c>
      <c r="D2928" s="1"/>
      <c r="E2928" s="1" t="s">
        <v>9427</v>
      </c>
      <c r="F2928" s="1"/>
      <c r="G2928" s="2" t="s">
        <v>27</v>
      </c>
      <c r="H2928" s="5">
        <v>1.0</v>
      </c>
      <c r="I2928" s="4" t="s">
        <v>9953</v>
      </c>
      <c r="J2928" s="2" t="s">
        <v>9954</v>
      </c>
      <c r="K2928" s="5">
        <v>1.0</v>
      </c>
      <c r="L2928" s="2" t="s">
        <v>9430</v>
      </c>
      <c r="M2928" s="6" t="b">
        <v>1</v>
      </c>
      <c r="N2928" s="2" t="s">
        <v>9431</v>
      </c>
      <c r="O2928" s="2" t="s">
        <v>9432</v>
      </c>
      <c r="P2928" s="2" t="s">
        <v>49</v>
      </c>
      <c r="Q2928" s="2" t="s">
        <v>9433</v>
      </c>
      <c r="R2928" s="2" t="s">
        <v>35</v>
      </c>
      <c r="S2928" s="5">
        <v>1.043176537E9</v>
      </c>
      <c r="T2928" s="2" t="s">
        <v>112</v>
      </c>
      <c r="U2928" s="2" t="s">
        <v>253</v>
      </c>
      <c r="V2928" s="2" t="s">
        <v>9427</v>
      </c>
      <c r="W2928" s="2" t="s">
        <v>9434</v>
      </c>
      <c r="X2928" s="2" t="s">
        <v>9435</v>
      </c>
      <c r="Y2928" s="2" t="s">
        <v>9436</v>
      </c>
    </row>
    <row r="2929">
      <c r="A2929" s="1" t="b">
        <v>0</v>
      </c>
      <c r="B2929" s="1"/>
      <c r="C2929" s="1" t="s">
        <v>243</v>
      </c>
      <c r="D2929" s="1"/>
      <c r="E2929" s="1" t="s">
        <v>9427</v>
      </c>
      <c r="F2929" s="1"/>
      <c r="G2929" s="2" t="s">
        <v>27</v>
      </c>
      <c r="H2929" s="5">
        <v>1.0</v>
      </c>
      <c r="I2929" s="4" t="s">
        <v>9955</v>
      </c>
      <c r="J2929" s="2" t="s">
        <v>9956</v>
      </c>
      <c r="K2929" s="5">
        <v>1.0</v>
      </c>
      <c r="L2929" s="2" t="s">
        <v>9430</v>
      </c>
      <c r="M2929" s="6" t="b">
        <v>1</v>
      </c>
      <c r="N2929" s="2" t="s">
        <v>9431</v>
      </c>
      <c r="O2929" s="2" t="s">
        <v>9432</v>
      </c>
      <c r="P2929" s="2" t="s">
        <v>49</v>
      </c>
      <c r="Q2929" s="2" t="s">
        <v>9433</v>
      </c>
      <c r="R2929" s="2" t="s">
        <v>35</v>
      </c>
      <c r="S2929" s="5">
        <v>1.043176538E9</v>
      </c>
      <c r="T2929" s="2" t="s">
        <v>112</v>
      </c>
      <c r="U2929" s="2" t="s">
        <v>253</v>
      </c>
      <c r="V2929" s="2" t="s">
        <v>9427</v>
      </c>
      <c r="W2929" s="2" t="s">
        <v>9434</v>
      </c>
      <c r="X2929" s="2" t="s">
        <v>9435</v>
      </c>
      <c r="Y2929" s="2" t="s">
        <v>9436</v>
      </c>
    </row>
    <row r="2930">
      <c r="A2930" s="1" t="b">
        <v>0</v>
      </c>
      <c r="B2930" s="1"/>
      <c r="C2930" s="1" t="s">
        <v>243</v>
      </c>
      <c r="D2930" s="1"/>
      <c r="E2930" s="1" t="s">
        <v>9427</v>
      </c>
      <c r="F2930" s="1"/>
      <c r="G2930" s="2" t="s">
        <v>27</v>
      </c>
      <c r="H2930" s="5">
        <v>1.0</v>
      </c>
      <c r="I2930" s="4" t="s">
        <v>9957</v>
      </c>
      <c r="J2930" s="2" t="s">
        <v>9958</v>
      </c>
      <c r="K2930" s="5">
        <v>1.0</v>
      </c>
      <c r="L2930" s="2" t="s">
        <v>9430</v>
      </c>
      <c r="M2930" s="6" t="b">
        <v>1</v>
      </c>
      <c r="N2930" s="2" t="s">
        <v>9431</v>
      </c>
      <c r="O2930" s="2" t="s">
        <v>9432</v>
      </c>
      <c r="P2930" s="2" t="s">
        <v>49</v>
      </c>
      <c r="Q2930" s="2" t="s">
        <v>9433</v>
      </c>
      <c r="R2930" s="2" t="s">
        <v>35</v>
      </c>
      <c r="S2930" s="5">
        <v>1.043176539E9</v>
      </c>
      <c r="T2930" s="2" t="s">
        <v>112</v>
      </c>
      <c r="U2930" s="2" t="s">
        <v>253</v>
      </c>
      <c r="V2930" s="2" t="s">
        <v>9427</v>
      </c>
      <c r="W2930" s="2" t="s">
        <v>9434</v>
      </c>
      <c r="X2930" s="2" t="s">
        <v>9435</v>
      </c>
      <c r="Y2930" s="2" t="s">
        <v>9436</v>
      </c>
    </row>
    <row r="2931">
      <c r="A2931" s="1" t="b">
        <v>0</v>
      </c>
      <c r="B2931" s="1"/>
      <c r="C2931" s="1" t="s">
        <v>243</v>
      </c>
      <c r="D2931" s="1"/>
      <c r="E2931" s="1" t="s">
        <v>9427</v>
      </c>
      <c r="F2931" s="1"/>
      <c r="G2931" s="2" t="s">
        <v>27</v>
      </c>
      <c r="H2931" s="5">
        <v>1.0</v>
      </c>
      <c r="I2931" s="4" t="s">
        <v>9959</v>
      </c>
      <c r="J2931" s="2" t="s">
        <v>9960</v>
      </c>
      <c r="K2931" s="5">
        <v>1.0</v>
      </c>
      <c r="L2931" s="2" t="s">
        <v>9430</v>
      </c>
      <c r="M2931" s="6" t="b">
        <v>1</v>
      </c>
      <c r="N2931" s="2" t="s">
        <v>9431</v>
      </c>
      <c r="O2931" s="2" t="s">
        <v>9432</v>
      </c>
      <c r="P2931" s="2" t="s">
        <v>49</v>
      </c>
      <c r="Q2931" s="2" t="s">
        <v>9433</v>
      </c>
      <c r="R2931" s="2" t="s">
        <v>35</v>
      </c>
      <c r="S2931" s="5">
        <v>1.04317654E9</v>
      </c>
      <c r="T2931" s="2" t="s">
        <v>112</v>
      </c>
      <c r="U2931" s="2" t="s">
        <v>253</v>
      </c>
      <c r="V2931" s="2" t="s">
        <v>9427</v>
      </c>
      <c r="W2931" s="2" t="s">
        <v>9434</v>
      </c>
      <c r="X2931" s="2" t="s">
        <v>9435</v>
      </c>
      <c r="Y2931" s="2" t="s">
        <v>9436</v>
      </c>
    </row>
    <row r="2932">
      <c r="A2932" s="1" t="b">
        <v>0</v>
      </c>
      <c r="B2932" s="1"/>
      <c r="C2932" s="1" t="s">
        <v>243</v>
      </c>
      <c r="D2932" s="1"/>
      <c r="E2932" s="1" t="s">
        <v>9427</v>
      </c>
      <c r="F2932" s="1"/>
      <c r="G2932" s="2" t="s">
        <v>27</v>
      </c>
      <c r="H2932" s="5">
        <v>1.0</v>
      </c>
      <c r="I2932" s="4" t="s">
        <v>9961</v>
      </c>
      <c r="J2932" s="2" t="s">
        <v>9962</v>
      </c>
      <c r="K2932" s="5">
        <v>1.0</v>
      </c>
      <c r="L2932" s="2" t="s">
        <v>9430</v>
      </c>
      <c r="M2932" s="6" t="b">
        <v>1</v>
      </c>
      <c r="N2932" s="2" t="s">
        <v>9431</v>
      </c>
      <c r="O2932" s="2" t="s">
        <v>9432</v>
      </c>
      <c r="P2932" s="2" t="s">
        <v>49</v>
      </c>
      <c r="Q2932" s="2" t="s">
        <v>9433</v>
      </c>
      <c r="R2932" s="2" t="s">
        <v>35</v>
      </c>
      <c r="S2932" s="5">
        <v>1.043176541E9</v>
      </c>
      <c r="T2932" s="2" t="s">
        <v>112</v>
      </c>
      <c r="U2932" s="2" t="s">
        <v>253</v>
      </c>
      <c r="V2932" s="2" t="s">
        <v>9427</v>
      </c>
      <c r="W2932" s="2" t="s">
        <v>9434</v>
      </c>
      <c r="X2932" s="2" t="s">
        <v>9435</v>
      </c>
      <c r="Y2932" s="2" t="s">
        <v>9436</v>
      </c>
    </row>
    <row r="2933">
      <c r="A2933" s="1" t="b">
        <v>0</v>
      </c>
      <c r="B2933" s="1"/>
      <c r="C2933" s="1" t="s">
        <v>243</v>
      </c>
      <c r="D2933" s="1"/>
      <c r="E2933" s="1" t="s">
        <v>9427</v>
      </c>
      <c r="F2933" s="1"/>
      <c r="G2933" s="2" t="s">
        <v>27</v>
      </c>
      <c r="H2933" s="5">
        <v>1.0</v>
      </c>
      <c r="I2933" s="4" t="s">
        <v>9963</v>
      </c>
      <c r="J2933" s="2" t="s">
        <v>9964</v>
      </c>
      <c r="K2933" s="5">
        <v>1.0</v>
      </c>
      <c r="L2933" s="2" t="s">
        <v>9430</v>
      </c>
      <c r="M2933" s="6" t="b">
        <v>1</v>
      </c>
      <c r="N2933" s="2" t="s">
        <v>9431</v>
      </c>
      <c r="O2933" s="2" t="s">
        <v>9432</v>
      </c>
      <c r="P2933" s="2" t="s">
        <v>49</v>
      </c>
      <c r="Q2933" s="2" t="s">
        <v>9433</v>
      </c>
      <c r="R2933" s="2" t="s">
        <v>35</v>
      </c>
      <c r="S2933" s="5">
        <v>1.043176542E9</v>
      </c>
      <c r="T2933" s="2" t="s">
        <v>112</v>
      </c>
      <c r="U2933" s="2" t="s">
        <v>253</v>
      </c>
      <c r="V2933" s="2" t="s">
        <v>9427</v>
      </c>
      <c r="W2933" s="2" t="s">
        <v>9434</v>
      </c>
      <c r="X2933" s="2" t="s">
        <v>9435</v>
      </c>
      <c r="Y2933" s="2" t="s">
        <v>9436</v>
      </c>
    </row>
    <row r="2934">
      <c r="A2934" s="1" t="b">
        <v>0</v>
      </c>
      <c r="B2934" s="1"/>
      <c r="C2934" s="1" t="s">
        <v>243</v>
      </c>
      <c r="D2934" s="1"/>
      <c r="E2934" s="1" t="s">
        <v>9427</v>
      </c>
      <c r="F2934" s="1"/>
      <c r="G2934" s="2" t="s">
        <v>27</v>
      </c>
      <c r="H2934" s="5">
        <v>1.0</v>
      </c>
      <c r="I2934" s="4" t="s">
        <v>9965</v>
      </c>
      <c r="J2934" s="2" t="s">
        <v>9966</v>
      </c>
      <c r="K2934" s="5">
        <v>1.0</v>
      </c>
      <c r="L2934" s="2" t="s">
        <v>9430</v>
      </c>
      <c r="M2934" s="6" t="b">
        <v>1</v>
      </c>
      <c r="N2934" s="2" t="s">
        <v>9431</v>
      </c>
      <c r="O2934" s="2" t="s">
        <v>9432</v>
      </c>
      <c r="P2934" s="2" t="s">
        <v>49</v>
      </c>
      <c r="Q2934" s="2" t="s">
        <v>9433</v>
      </c>
      <c r="R2934" s="2" t="s">
        <v>35</v>
      </c>
      <c r="S2934" s="5">
        <v>1.043176543E9</v>
      </c>
      <c r="T2934" s="2" t="s">
        <v>112</v>
      </c>
      <c r="U2934" s="2" t="s">
        <v>253</v>
      </c>
      <c r="V2934" s="2" t="s">
        <v>9427</v>
      </c>
      <c r="W2934" s="2" t="s">
        <v>9434</v>
      </c>
      <c r="X2934" s="2" t="s">
        <v>9435</v>
      </c>
      <c r="Y2934" s="2" t="s">
        <v>9436</v>
      </c>
    </row>
    <row r="2935">
      <c r="A2935" s="1" t="b">
        <v>0</v>
      </c>
      <c r="B2935" s="1"/>
      <c r="C2935" s="1" t="s">
        <v>243</v>
      </c>
      <c r="D2935" s="1"/>
      <c r="E2935" s="1" t="s">
        <v>9427</v>
      </c>
      <c r="F2935" s="1"/>
      <c r="G2935" s="2" t="s">
        <v>27</v>
      </c>
      <c r="H2935" s="5">
        <v>1.0</v>
      </c>
      <c r="I2935" s="4" t="s">
        <v>9967</v>
      </c>
      <c r="J2935" s="2" t="s">
        <v>9968</v>
      </c>
      <c r="K2935" s="5">
        <v>1.0</v>
      </c>
      <c r="L2935" s="2" t="s">
        <v>9430</v>
      </c>
      <c r="M2935" s="6" t="b">
        <v>1</v>
      </c>
      <c r="N2935" s="2" t="s">
        <v>9431</v>
      </c>
      <c r="O2935" s="2" t="s">
        <v>9432</v>
      </c>
      <c r="P2935" s="2" t="s">
        <v>49</v>
      </c>
      <c r="Q2935" s="2" t="s">
        <v>9433</v>
      </c>
      <c r="R2935" s="2" t="s">
        <v>35</v>
      </c>
      <c r="S2935" s="5">
        <v>1.043176544E9</v>
      </c>
      <c r="T2935" s="2" t="s">
        <v>112</v>
      </c>
      <c r="U2935" s="2" t="s">
        <v>253</v>
      </c>
      <c r="V2935" s="2" t="s">
        <v>9427</v>
      </c>
      <c r="W2935" s="2" t="s">
        <v>9434</v>
      </c>
      <c r="X2935" s="2" t="s">
        <v>9435</v>
      </c>
      <c r="Y2935" s="2" t="s">
        <v>9436</v>
      </c>
    </row>
    <row r="2936">
      <c r="A2936" s="1" t="b">
        <v>0</v>
      </c>
      <c r="B2936" s="1"/>
      <c r="C2936" s="1" t="s">
        <v>243</v>
      </c>
      <c r="D2936" s="1"/>
      <c r="E2936" s="1" t="s">
        <v>9427</v>
      </c>
      <c r="F2936" s="1"/>
      <c r="G2936" s="2" t="s">
        <v>27</v>
      </c>
      <c r="H2936" s="5">
        <v>1.0</v>
      </c>
      <c r="I2936" s="4" t="s">
        <v>9969</v>
      </c>
      <c r="J2936" s="2" t="s">
        <v>9970</v>
      </c>
      <c r="K2936" s="5">
        <v>1.0</v>
      </c>
      <c r="L2936" s="2" t="s">
        <v>9430</v>
      </c>
      <c r="M2936" s="6" t="b">
        <v>1</v>
      </c>
      <c r="N2936" s="2" t="s">
        <v>9431</v>
      </c>
      <c r="O2936" s="2" t="s">
        <v>9432</v>
      </c>
      <c r="P2936" s="2" t="s">
        <v>49</v>
      </c>
      <c r="Q2936" s="2" t="s">
        <v>9433</v>
      </c>
      <c r="R2936" s="2" t="s">
        <v>35</v>
      </c>
      <c r="S2936" s="5">
        <v>1.043176545E9</v>
      </c>
      <c r="T2936" s="2" t="s">
        <v>112</v>
      </c>
      <c r="U2936" s="2" t="s">
        <v>253</v>
      </c>
      <c r="V2936" s="2" t="s">
        <v>9427</v>
      </c>
      <c r="W2936" s="2" t="s">
        <v>9434</v>
      </c>
      <c r="X2936" s="2" t="s">
        <v>9435</v>
      </c>
      <c r="Y2936" s="2" t="s">
        <v>9436</v>
      </c>
    </row>
    <row r="2937">
      <c r="A2937" s="1" t="b">
        <v>0</v>
      </c>
      <c r="B2937" s="1"/>
      <c r="C2937" s="1" t="s">
        <v>243</v>
      </c>
      <c r="D2937" s="1"/>
      <c r="E2937" s="1" t="s">
        <v>9427</v>
      </c>
      <c r="F2937" s="1"/>
      <c r="G2937" s="2" t="s">
        <v>27</v>
      </c>
      <c r="H2937" s="5">
        <v>1.0</v>
      </c>
      <c r="I2937" s="4" t="s">
        <v>9971</v>
      </c>
      <c r="J2937" s="2" t="s">
        <v>9972</v>
      </c>
      <c r="K2937" s="5">
        <v>1.0</v>
      </c>
      <c r="L2937" s="2" t="s">
        <v>9430</v>
      </c>
      <c r="M2937" s="6" t="b">
        <v>1</v>
      </c>
      <c r="N2937" s="2" t="s">
        <v>9431</v>
      </c>
      <c r="O2937" s="2" t="s">
        <v>9432</v>
      </c>
      <c r="P2937" s="2" t="s">
        <v>49</v>
      </c>
      <c r="Q2937" s="2" t="s">
        <v>9433</v>
      </c>
      <c r="R2937" s="2" t="s">
        <v>35</v>
      </c>
      <c r="S2937" s="5">
        <v>1.043176546E9</v>
      </c>
      <c r="T2937" s="2" t="s">
        <v>112</v>
      </c>
      <c r="U2937" s="2" t="s">
        <v>253</v>
      </c>
      <c r="V2937" s="2" t="s">
        <v>9427</v>
      </c>
      <c r="W2937" s="2" t="s">
        <v>9434</v>
      </c>
      <c r="X2937" s="2" t="s">
        <v>9435</v>
      </c>
      <c r="Y2937" s="2" t="s">
        <v>9436</v>
      </c>
    </row>
    <row r="2938">
      <c r="A2938" s="1" t="b">
        <v>0</v>
      </c>
      <c r="B2938" s="1"/>
      <c r="C2938" s="1" t="s">
        <v>243</v>
      </c>
      <c r="D2938" s="1"/>
      <c r="E2938" s="1" t="s">
        <v>9427</v>
      </c>
      <c r="F2938" s="1"/>
      <c r="G2938" s="2" t="s">
        <v>27</v>
      </c>
      <c r="H2938" s="5">
        <v>1.0</v>
      </c>
      <c r="I2938" s="4" t="s">
        <v>9973</v>
      </c>
      <c r="J2938" s="2" t="s">
        <v>9974</v>
      </c>
      <c r="K2938" s="5">
        <v>1.0</v>
      </c>
      <c r="L2938" s="2" t="s">
        <v>9430</v>
      </c>
      <c r="M2938" s="6" t="b">
        <v>1</v>
      </c>
      <c r="N2938" s="2" t="s">
        <v>9431</v>
      </c>
      <c r="O2938" s="2" t="s">
        <v>9432</v>
      </c>
      <c r="P2938" s="2" t="s">
        <v>49</v>
      </c>
      <c r="Q2938" s="2" t="s">
        <v>9433</v>
      </c>
      <c r="R2938" s="2" t="s">
        <v>35</v>
      </c>
      <c r="S2938" s="5">
        <v>1.043176547E9</v>
      </c>
      <c r="T2938" s="2" t="s">
        <v>112</v>
      </c>
      <c r="U2938" s="2" t="s">
        <v>253</v>
      </c>
      <c r="V2938" s="2" t="s">
        <v>9427</v>
      </c>
      <c r="W2938" s="2" t="s">
        <v>9434</v>
      </c>
      <c r="X2938" s="2" t="s">
        <v>9435</v>
      </c>
      <c r="Y2938" s="2" t="s">
        <v>9436</v>
      </c>
    </row>
    <row r="2939">
      <c r="A2939" s="1" t="b">
        <v>0</v>
      </c>
      <c r="B2939" s="1"/>
      <c r="C2939" s="1" t="s">
        <v>243</v>
      </c>
      <c r="D2939" s="1"/>
      <c r="E2939" s="1" t="s">
        <v>9427</v>
      </c>
      <c r="F2939" s="1"/>
      <c r="G2939" s="2" t="s">
        <v>27</v>
      </c>
      <c r="H2939" s="5">
        <v>1.0</v>
      </c>
      <c r="I2939" s="4" t="s">
        <v>9975</v>
      </c>
      <c r="J2939" s="2" t="s">
        <v>9976</v>
      </c>
      <c r="K2939" s="5">
        <v>1.0</v>
      </c>
      <c r="L2939" s="2" t="s">
        <v>9430</v>
      </c>
      <c r="M2939" s="6" t="b">
        <v>1</v>
      </c>
      <c r="N2939" s="2" t="s">
        <v>9431</v>
      </c>
      <c r="O2939" s="2" t="s">
        <v>9432</v>
      </c>
      <c r="P2939" s="2" t="s">
        <v>49</v>
      </c>
      <c r="Q2939" s="2" t="s">
        <v>9433</v>
      </c>
      <c r="R2939" s="2" t="s">
        <v>35</v>
      </c>
      <c r="S2939" s="5">
        <v>1.043176548E9</v>
      </c>
      <c r="T2939" s="2" t="s">
        <v>112</v>
      </c>
      <c r="U2939" s="2" t="s">
        <v>253</v>
      </c>
      <c r="V2939" s="2" t="s">
        <v>9427</v>
      </c>
      <c r="W2939" s="2" t="s">
        <v>9434</v>
      </c>
      <c r="X2939" s="2" t="s">
        <v>9435</v>
      </c>
      <c r="Y2939" s="2" t="s">
        <v>9436</v>
      </c>
    </row>
    <row r="2940">
      <c r="A2940" s="1" t="b">
        <v>0</v>
      </c>
      <c r="B2940" s="1"/>
      <c r="C2940" s="1" t="s">
        <v>243</v>
      </c>
      <c r="D2940" s="1"/>
      <c r="E2940" s="1" t="s">
        <v>9427</v>
      </c>
      <c r="F2940" s="1"/>
      <c r="G2940" s="2" t="s">
        <v>27</v>
      </c>
      <c r="H2940" s="5">
        <v>1.0</v>
      </c>
      <c r="I2940" s="4" t="s">
        <v>9977</v>
      </c>
      <c r="J2940" s="2" t="s">
        <v>9978</v>
      </c>
      <c r="K2940" s="5">
        <v>1.0</v>
      </c>
      <c r="L2940" s="2" t="s">
        <v>9430</v>
      </c>
      <c r="M2940" s="6" t="b">
        <v>1</v>
      </c>
      <c r="N2940" s="2" t="s">
        <v>9431</v>
      </c>
      <c r="O2940" s="2" t="s">
        <v>9432</v>
      </c>
      <c r="P2940" s="2" t="s">
        <v>49</v>
      </c>
      <c r="Q2940" s="2" t="s">
        <v>9433</v>
      </c>
      <c r="R2940" s="2" t="s">
        <v>35</v>
      </c>
      <c r="S2940" s="5">
        <v>1.043176549E9</v>
      </c>
      <c r="T2940" s="2" t="s">
        <v>112</v>
      </c>
      <c r="U2940" s="2" t="s">
        <v>253</v>
      </c>
      <c r="V2940" s="2" t="s">
        <v>9427</v>
      </c>
      <c r="W2940" s="2" t="s">
        <v>9434</v>
      </c>
      <c r="X2940" s="2" t="s">
        <v>9435</v>
      </c>
      <c r="Y2940" s="2" t="s">
        <v>9436</v>
      </c>
    </row>
    <row r="2941">
      <c r="A2941" s="1" t="b">
        <v>0</v>
      </c>
      <c r="B2941" s="1"/>
      <c r="C2941" s="1" t="s">
        <v>243</v>
      </c>
      <c r="D2941" s="1"/>
      <c r="E2941" s="1" t="s">
        <v>9427</v>
      </c>
      <c r="F2941" s="1"/>
      <c r="G2941" s="2" t="s">
        <v>27</v>
      </c>
      <c r="H2941" s="5">
        <v>1.0</v>
      </c>
      <c r="I2941" s="4" t="s">
        <v>9979</v>
      </c>
      <c r="J2941" s="2" t="s">
        <v>9980</v>
      </c>
      <c r="K2941" s="5">
        <v>1.0</v>
      </c>
      <c r="L2941" s="2" t="s">
        <v>9430</v>
      </c>
      <c r="M2941" s="6" t="b">
        <v>1</v>
      </c>
      <c r="N2941" s="2" t="s">
        <v>9431</v>
      </c>
      <c r="O2941" s="2" t="s">
        <v>9432</v>
      </c>
      <c r="P2941" s="2" t="s">
        <v>49</v>
      </c>
      <c r="Q2941" s="2" t="s">
        <v>9433</v>
      </c>
      <c r="R2941" s="2" t="s">
        <v>35</v>
      </c>
      <c r="S2941" s="5">
        <v>1.04317655E9</v>
      </c>
      <c r="T2941" s="2" t="s">
        <v>112</v>
      </c>
      <c r="U2941" s="2" t="s">
        <v>253</v>
      </c>
      <c r="V2941" s="2" t="s">
        <v>9427</v>
      </c>
      <c r="W2941" s="2" t="s">
        <v>9434</v>
      </c>
      <c r="X2941" s="2" t="s">
        <v>9435</v>
      </c>
      <c r="Y2941" s="2" t="s">
        <v>9436</v>
      </c>
    </row>
    <row r="2942">
      <c r="A2942" s="1" t="b">
        <v>0</v>
      </c>
      <c r="B2942" s="1"/>
      <c r="C2942" s="1" t="s">
        <v>243</v>
      </c>
      <c r="D2942" s="1"/>
      <c r="E2942" s="1" t="s">
        <v>9427</v>
      </c>
      <c r="F2942" s="1"/>
      <c r="G2942" s="2" t="s">
        <v>27</v>
      </c>
      <c r="H2942" s="5">
        <v>1.0</v>
      </c>
      <c r="I2942" s="4" t="s">
        <v>9981</v>
      </c>
      <c r="J2942" s="2" t="s">
        <v>9982</v>
      </c>
      <c r="K2942" s="5">
        <v>1.0</v>
      </c>
      <c r="L2942" s="2" t="s">
        <v>9430</v>
      </c>
      <c r="M2942" s="6" t="b">
        <v>1</v>
      </c>
      <c r="N2942" s="2" t="s">
        <v>9431</v>
      </c>
      <c r="O2942" s="2" t="s">
        <v>9432</v>
      </c>
      <c r="P2942" s="2" t="s">
        <v>49</v>
      </c>
      <c r="Q2942" s="2" t="s">
        <v>9433</v>
      </c>
      <c r="R2942" s="2" t="s">
        <v>35</v>
      </c>
      <c r="S2942" s="5">
        <v>1.043176551E9</v>
      </c>
      <c r="T2942" s="2" t="s">
        <v>112</v>
      </c>
      <c r="U2942" s="2" t="s">
        <v>253</v>
      </c>
      <c r="V2942" s="2" t="s">
        <v>9427</v>
      </c>
      <c r="W2942" s="2" t="s">
        <v>9434</v>
      </c>
      <c r="X2942" s="2" t="s">
        <v>9435</v>
      </c>
      <c r="Y2942" s="2" t="s">
        <v>9436</v>
      </c>
    </row>
    <row r="2943">
      <c r="A2943" s="1" t="b">
        <v>0</v>
      </c>
      <c r="B2943" s="1"/>
      <c r="C2943" s="1" t="s">
        <v>243</v>
      </c>
      <c r="D2943" s="1"/>
      <c r="E2943" s="1" t="s">
        <v>9427</v>
      </c>
      <c r="F2943" s="1"/>
      <c r="G2943" s="2" t="s">
        <v>27</v>
      </c>
      <c r="H2943" s="5">
        <v>1.0</v>
      </c>
      <c r="I2943" s="4" t="s">
        <v>9983</v>
      </c>
      <c r="J2943" s="2" t="s">
        <v>9984</v>
      </c>
      <c r="K2943" s="5">
        <v>1.0</v>
      </c>
      <c r="L2943" s="2" t="s">
        <v>9430</v>
      </c>
      <c r="M2943" s="6" t="b">
        <v>1</v>
      </c>
      <c r="N2943" s="2" t="s">
        <v>9431</v>
      </c>
      <c r="O2943" s="2" t="s">
        <v>9432</v>
      </c>
      <c r="P2943" s="2" t="s">
        <v>49</v>
      </c>
      <c r="Q2943" s="2" t="s">
        <v>9433</v>
      </c>
      <c r="R2943" s="2" t="s">
        <v>35</v>
      </c>
      <c r="S2943" s="5">
        <v>1.043176552E9</v>
      </c>
      <c r="T2943" s="2" t="s">
        <v>112</v>
      </c>
      <c r="U2943" s="2" t="s">
        <v>253</v>
      </c>
      <c r="V2943" s="2" t="s">
        <v>9427</v>
      </c>
      <c r="W2943" s="2" t="s">
        <v>9434</v>
      </c>
      <c r="X2943" s="2" t="s">
        <v>9435</v>
      </c>
      <c r="Y2943" s="2" t="s">
        <v>9436</v>
      </c>
    </row>
    <row r="2944">
      <c r="A2944" s="1" t="b">
        <v>0</v>
      </c>
      <c r="B2944" s="1"/>
      <c r="C2944" s="1" t="s">
        <v>243</v>
      </c>
      <c r="D2944" s="1"/>
      <c r="E2944" s="1" t="s">
        <v>9427</v>
      </c>
      <c r="F2944" s="1"/>
      <c r="G2944" s="2" t="s">
        <v>27</v>
      </c>
      <c r="H2944" s="5">
        <v>1.0</v>
      </c>
      <c r="I2944" s="4" t="s">
        <v>9985</v>
      </c>
      <c r="J2944" s="2" t="s">
        <v>9986</v>
      </c>
      <c r="K2944" s="5">
        <v>1.0</v>
      </c>
      <c r="L2944" s="2" t="s">
        <v>9430</v>
      </c>
      <c r="M2944" s="6" t="b">
        <v>1</v>
      </c>
      <c r="N2944" s="2" t="s">
        <v>9431</v>
      </c>
      <c r="O2944" s="2" t="s">
        <v>9432</v>
      </c>
      <c r="P2944" s="2" t="s">
        <v>49</v>
      </c>
      <c r="Q2944" s="2" t="s">
        <v>9433</v>
      </c>
      <c r="R2944" s="2" t="s">
        <v>35</v>
      </c>
      <c r="S2944" s="5">
        <v>1.043176553E9</v>
      </c>
      <c r="T2944" s="2" t="s">
        <v>112</v>
      </c>
      <c r="U2944" s="2" t="s">
        <v>253</v>
      </c>
      <c r="V2944" s="2" t="s">
        <v>9427</v>
      </c>
      <c r="W2944" s="2" t="s">
        <v>9434</v>
      </c>
      <c r="X2944" s="2" t="s">
        <v>9435</v>
      </c>
      <c r="Y2944" s="2" t="s">
        <v>9436</v>
      </c>
    </row>
    <row r="2945">
      <c r="A2945" s="1" t="b">
        <v>0</v>
      </c>
      <c r="B2945" s="1"/>
      <c r="C2945" s="1" t="s">
        <v>243</v>
      </c>
      <c r="D2945" s="1"/>
      <c r="E2945" s="1" t="s">
        <v>9427</v>
      </c>
      <c r="F2945" s="1"/>
      <c r="G2945" s="2" t="s">
        <v>27</v>
      </c>
      <c r="H2945" s="5">
        <v>1.0</v>
      </c>
      <c r="I2945" s="4" t="s">
        <v>9987</v>
      </c>
      <c r="J2945" s="2" t="s">
        <v>9988</v>
      </c>
      <c r="K2945" s="5">
        <v>1.0</v>
      </c>
      <c r="L2945" s="2" t="s">
        <v>9430</v>
      </c>
      <c r="M2945" s="6" t="b">
        <v>1</v>
      </c>
      <c r="N2945" s="2" t="s">
        <v>9431</v>
      </c>
      <c r="O2945" s="2" t="s">
        <v>9432</v>
      </c>
      <c r="P2945" s="2" t="s">
        <v>49</v>
      </c>
      <c r="Q2945" s="2" t="s">
        <v>9433</v>
      </c>
      <c r="R2945" s="2" t="s">
        <v>35</v>
      </c>
      <c r="S2945" s="5">
        <v>1.043176554E9</v>
      </c>
      <c r="T2945" s="2" t="s">
        <v>112</v>
      </c>
      <c r="U2945" s="2" t="s">
        <v>253</v>
      </c>
      <c r="V2945" s="2" t="s">
        <v>9427</v>
      </c>
      <c r="W2945" s="2" t="s">
        <v>9434</v>
      </c>
      <c r="X2945" s="2" t="s">
        <v>9435</v>
      </c>
      <c r="Y2945" s="2" t="s">
        <v>9436</v>
      </c>
    </row>
    <row r="2946">
      <c r="A2946" s="1" t="b">
        <v>0</v>
      </c>
      <c r="B2946" s="1"/>
      <c r="C2946" s="1" t="s">
        <v>243</v>
      </c>
      <c r="D2946" s="1"/>
      <c r="E2946" s="1" t="s">
        <v>9427</v>
      </c>
      <c r="F2946" s="1"/>
      <c r="G2946" s="2" t="s">
        <v>27</v>
      </c>
      <c r="H2946" s="5">
        <v>1.0</v>
      </c>
      <c r="I2946" s="4" t="s">
        <v>9989</v>
      </c>
      <c r="J2946" s="2" t="s">
        <v>9990</v>
      </c>
      <c r="K2946" s="5">
        <v>1.0</v>
      </c>
      <c r="L2946" s="2" t="s">
        <v>9430</v>
      </c>
      <c r="M2946" s="6" t="b">
        <v>1</v>
      </c>
      <c r="N2946" s="2" t="s">
        <v>9431</v>
      </c>
      <c r="O2946" s="2" t="s">
        <v>9432</v>
      </c>
      <c r="P2946" s="2" t="s">
        <v>49</v>
      </c>
      <c r="Q2946" s="2" t="s">
        <v>9433</v>
      </c>
      <c r="R2946" s="2" t="s">
        <v>35</v>
      </c>
      <c r="S2946" s="5">
        <v>1.043176555E9</v>
      </c>
      <c r="T2946" s="2" t="s">
        <v>112</v>
      </c>
      <c r="U2946" s="2" t="s">
        <v>253</v>
      </c>
      <c r="V2946" s="2" t="s">
        <v>9427</v>
      </c>
      <c r="W2946" s="2" t="s">
        <v>9434</v>
      </c>
      <c r="X2946" s="2" t="s">
        <v>9435</v>
      </c>
      <c r="Y2946" s="2" t="s">
        <v>9436</v>
      </c>
    </row>
    <row r="2947">
      <c r="A2947" s="1" t="b">
        <v>0</v>
      </c>
      <c r="B2947" s="1"/>
      <c r="C2947" s="1" t="s">
        <v>243</v>
      </c>
      <c r="D2947" s="1"/>
      <c r="E2947" s="1" t="s">
        <v>9427</v>
      </c>
      <c r="F2947" s="1"/>
      <c r="G2947" s="2" t="s">
        <v>27</v>
      </c>
      <c r="H2947" s="5">
        <v>1.0</v>
      </c>
      <c r="I2947" s="4" t="s">
        <v>9991</v>
      </c>
      <c r="J2947" s="2" t="s">
        <v>9992</v>
      </c>
      <c r="K2947" s="5">
        <v>1.0</v>
      </c>
      <c r="L2947" s="2" t="s">
        <v>9430</v>
      </c>
      <c r="M2947" s="6" t="b">
        <v>1</v>
      </c>
      <c r="N2947" s="2" t="s">
        <v>9431</v>
      </c>
      <c r="O2947" s="2" t="s">
        <v>9432</v>
      </c>
      <c r="P2947" s="2" t="s">
        <v>49</v>
      </c>
      <c r="Q2947" s="2" t="s">
        <v>9433</v>
      </c>
      <c r="R2947" s="2" t="s">
        <v>35</v>
      </c>
      <c r="S2947" s="5">
        <v>1.043176556E9</v>
      </c>
      <c r="T2947" s="2" t="s">
        <v>112</v>
      </c>
      <c r="U2947" s="2" t="s">
        <v>253</v>
      </c>
      <c r="V2947" s="2" t="s">
        <v>9427</v>
      </c>
      <c r="W2947" s="2" t="s">
        <v>9434</v>
      </c>
      <c r="X2947" s="2" t="s">
        <v>9435</v>
      </c>
      <c r="Y2947" s="2" t="s">
        <v>9436</v>
      </c>
    </row>
    <row r="2948">
      <c r="A2948" s="1" t="b">
        <v>0</v>
      </c>
      <c r="B2948" s="1"/>
      <c r="C2948" s="1" t="s">
        <v>243</v>
      </c>
      <c r="D2948" s="1"/>
      <c r="E2948" s="1" t="s">
        <v>9427</v>
      </c>
      <c r="F2948" s="1"/>
      <c r="G2948" s="2" t="s">
        <v>27</v>
      </c>
      <c r="H2948" s="5">
        <v>1.0</v>
      </c>
      <c r="I2948" s="4" t="s">
        <v>9993</v>
      </c>
      <c r="J2948" s="2" t="s">
        <v>9994</v>
      </c>
      <c r="K2948" s="5">
        <v>1.0</v>
      </c>
      <c r="L2948" s="2" t="s">
        <v>9430</v>
      </c>
      <c r="M2948" s="6" t="b">
        <v>1</v>
      </c>
      <c r="N2948" s="2" t="s">
        <v>9431</v>
      </c>
      <c r="O2948" s="2" t="s">
        <v>9432</v>
      </c>
      <c r="P2948" s="2" t="s">
        <v>49</v>
      </c>
      <c r="Q2948" s="2" t="s">
        <v>9433</v>
      </c>
      <c r="R2948" s="2" t="s">
        <v>35</v>
      </c>
      <c r="S2948" s="5">
        <v>1.043176557E9</v>
      </c>
      <c r="T2948" s="2" t="s">
        <v>112</v>
      </c>
      <c r="U2948" s="2" t="s">
        <v>253</v>
      </c>
      <c r="V2948" s="2" t="s">
        <v>9427</v>
      </c>
      <c r="W2948" s="2" t="s">
        <v>9434</v>
      </c>
      <c r="X2948" s="2" t="s">
        <v>9435</v>
      </c>
      <c r="Y2948" s="2" t="s">
        <v>9436</v>
      </c>
    </row>
    <row r="2949">
      <c r="A2949" s="1" t="b">
        <v>0</v>
      </c>
      <c r="B2949" s="1"/>
      <c r="C2949" s="1" t="s">
        <v>243</v>
      </c>
      <c r="D2949" s="1"/>
      <c r="E2949" s="1" t="s">
        <v>9427</v>
      </c>
      <c r="F2949" s="1"/>
      <c r="G2949" s="2" t="s">
        <v>27</v>
      </c>
      <c r="H2949" s="5">
        <v>1.0</v>
      </c>
      <c r="I2949" s="4" t="s">
        <v>9995</v>
      </c>
      <c r="J2949" s="2" t="s">
        <v>9996</v>
      </c>
      <c r="K2949" s="5">
        <v>1.0</v>
      </c>
      <c r="L2949" s="2" t="s">
        <v>9430</v>
      </c>
      <c r="M2949" s="6" t="b">
        <v>1</v>
      </c>
      <c r="N2949" s="2" t="s">
        <v>9431</v>
      </c>
      <c r="O2949" s="2" t="s">
        <v>9432</v>
      </c>
      <c r="P2949" s="2" t="s">
        <v>49</v>
      </c>
      <c r="Q2949" s="2" t="s">
        <v>9433</v>
      </c>
      <c r="R2949" s="2" t="s">
        <v>35</v>
      </c>
      <c r="S2949" s="5">
        <v>1.043176558E9</v>
      </c>
      <c r="T2949" s="2" t="s">
        <v>112</v>
      </c>
      <c r="U2949" s="2" t="s">
        <v>253</v>
      </c>
      <c r="V2949" s="2" t="s">
        <v>9427</v>
      </c>
      <c r="W2949" s="2" t="s">
        <v>9434</v>
      </c>
      <c r="X2949" s="2" t="s">
        <v>9435</v>
      </c>
      <c r="Y2949" s="2" t="s">
        <v>9436</v>
      </c>
    </row>
    <row r="2950">
      <c r="A2950" s="1" t="b">
        <v>0</v>
      </c>
      <c r="B2950" s="1"/>
      <c r="C2950" s="1" t="s">
        <v>243</v>
      </c>
      <c r="D2950" s="1"/>
      <c r="E2950" s="1" t="s">
        <v>9427</v>
      </c>
      <c r="F2950" s="1"/>
      <c r="G2950" s="2" t="s">
        <v>27</v>
      </c>
      <c r="H2950" s="5">
        <v>1.0</v>
      </c>
      <c r="I2950" s="4" t="s">
        <v>9997</v>
      </c>
      <c r="J2950" s="2" t="s">
        <v>9998</v>
      </c>
      <c r="K2950" s="5">
        <v>1.0</v>
      </c>
      <c r="L2950" s="2" t="s">
        <v>9430</v>
      </c>
      <c r="M2950" s="6" t="b">
        <v>1</v>
      </c>
      <c r="N2950" s="2" t="s">
        <v>9431</v>
      </c>
      <c r="O2950" s="2" t="s">
        <v>9432</v>
      </c>
      <c r="P2950" s="2" t="s">
        <v>49</v>
      </c>
      <c r="Q2950" s="2" t="s">
        <v>9433</v>
      </c>
      <c r="R2950" s="2" t="s">
        <v>35</v>
      </c>
      <c r="S2950" s="5">
        <v>1.043176559E9</v>
      </c>
      <c r="T2950" s="2" t="s">
        <v>112</v>
      </c>
      <c r="U2950" s="2" t="s">
        <v>253</v>
      </c>
      <c r="V2950" s="2" t="s">
        <v>9427</v>
      </c>
      <c r="W2950" s="2" t="s">
        <v>9434</v>
      </c>
      <c r="X2950" s="2" t="s">
        <v>9435</v>
      </c>
      <c r="Y2950" s="2" t="s">
        <v>9436</v>
      </c>
    </row>
    <row r="2951">
      <c r="A2951" s="1" t="b">
        <v>0</v>
      </c>
      <c r="B2951" s="1"/>
      <c r="C2951" s="1" t="s">
        <v>243</v>
      </c>
      <c r="D2951" s="1"/>
      <c r="E2951" s="1" t="s">
        <v>9427</v>
      </c>
      <c r="F2951" s="1"/>
      <c r="G2951" s="2" t="s">
        <v>27</v>
      </c>
      <c r="H2951" s="5">
        <v>1.0</v>
      </c>
      <c r="I2951" s="4" t="s">
        <v>9999</v>
      </c>
      <c r="J2951" s="2" t="s">
        <v>10000</v>
      </c>
      <c r="K2951" s="5">
        <v>1.0</v>
      </c>
      <c r="L2951" s="2" t="s">
        <v>9430</v>
      </c>
      <c r="M2951" s="6" t="b">
        <v>1</v>
      </c>
      <c r="N2951" s="2" t="s">
        <v>9431</v>
      </c>
      <c r="O2951" s="2" t="s">
        <v>9432</v>
      </c>
      <c r="P2951" s="2" t="s">
        <v>49</v>
      </c>
      <c r="Q2951" s="2" t="s">
        <v>9433</v>
      </c>
      <c r="R2951" s="2" t="s">
        <v>35</v>
      </c>
      <c r="S2951" s="5">
        <v>1.04317656E9</v>
      </c>
      <c r="T2951" s="2" t="s">
        <v>112</v>
      </c>
      <c r="U2951" s="2" t="s">
        <v>253</v>
      </c>
      <c r="V2951" s="2" t="s">
        <v>9427</v>
      </c>
      <c r="W2951" s="2" t="s">
        <v>9434</v>
      </c>
      <c r="X2951" s="2" t="s">
        <v>9435</v>
      </c>
      <c r="Y2951" s="2" t="s">
        <v>9436</v>
      </c>
    </row>
    <row r="2952">
      <c r="A2952" s="1" t="b">
        <v>0</v>
      </c>
      <c r="B2952" s="1"/>
      <c r="C2952" s="1" t="s">
        <v>243</v>
      </c>
      <c r="D2952" s="1"/>
      <c r="E2952" s="1" t="s">
        <v>9427</v>
      </c>
      <c r="F2952" s="1"/>
      <c r="G2952" s="2" t="s">
        <v>27</v>
      </c>
      <c r="H2952" s="5">
        <v>1.0</v>
      </c>
      <c r="I2952" s="4" t="s">
        <v>10001</v>
      </c>
      <c r="J2952" s="2" t="s">
        <v>10002</v>
      </c>
      <c r="K2952" s="5">
        <v>1.0</v>
      </c>
      <c r="L2952" s="2" t="s">
        <v>9430</v>
      </c>
      <c r="M2952" s="6" t="b">
        <v>1</v>
      </c>
      <c r="N2952" s="2" t="s">
        <v>9431</v>
      </c>
      <c r="O2952" s="2" t="s">
        <v>9432</v>
      </c>
      <c r="P2952" s="2" t="s">
        <v>49</v>
      </c>
      <c r="Q2952" s="2" t="s">
        <v>9433</v>
      </c>
      <c r="R2952" s="2" t="s">
        <v>35</v>
      </c>
      <c r="S2952" s="5">
        <v>1.043176561E9</v>
      </c>
      <c r="T2952" s="2" t="s">
        <v>112</v>
      </c>
      <c r="U2952" s="2" t="s">
        <v>253</v>
      </c>
      <c r="V2952" s="2" t="s">
        <v>9427</v>
      </c>
      <c r="W2952" s="2" t="s">
        <v>9434</v>
      </c>
      <c r="X2952" s="2" t="s">
        <v>9435</v>
      </c>
      <c r="Y2952" s="2" t="s">
        <v>9436</v>
      </c>
    </row>
    <row r="2953">
      <c r="A2953" s="1" t="b">
        <v>0</v>
      </c>
      <c r="B2953" s="1"/>
      <c r="C2953" s="1" t="s">
        <v>243</v>
      </c>
      <c r="D2953" s="1"/>
      <c r="E2953" s="1" t="s">
        <v>9427</v>
      </c>
      <c r="F2953" s="1"/>
      <c r="G2953" s="2" t="s">
        <v>27</v>
      </c>
      <c r="H2953" s="5">
        <v>1.0</v>
      </c>
      <c r="I2953" s="4" t="s">
        <v>10003</v>
      </c>
      <c r="J2953" s="2" t="s">
        <v>10004</v>
      </c>
      <c r="K2953" s="5">
        <v>1.0</v>
      </c>
      <c r="L2953" s="2" t="s">
        <v>9430</v>
      </c>
      <c r="M2953" s="6" t="b">
        <v>1</v>
      </c>
      <c r="N2953" s="2" t="s">
        <v>9431</v>
      </c>
      <c r="O2953" s="2" t="s">
        <v>9432</v>
      </c>
      <c r="P2953" s="2" t="s">
        <v>49</v>
      </c>
      <c r="Q2953" s="2" t="s">
        <v>9433</v>
      </c>
      <c r="R2953" s="2" t="s">
        <v>35</v>
      </c>
      <c r="S2953" s="5">
        <v>1.043176562E9</v>
      </c>
      <c r="T2953" s="2" t="s">
        <v>112</v>
      </c>
      <c r="U2953" s="2" t="s">
        <v>253</v>
      </c>
      <c r="V2953" s="2" t="s">
        <v>9427</v>
      </c>
      <c r="W2953" s="2" t="s">
        <v>9434</v>
      </c>
      <c r="X2953" s="2" t="s">
        <v>9435</v>
      </c>
      <c r="Y2953" s="2" t="s">
        <v>9436</v>
      </c>
    </row>
    <row r="2954">
      <c r="A2954" s="1" t="b">
        <v>0</v>
      </c>
      <c r="B2954" s="1"/>
      <c r="C2954" s="1" t="s">
        <v>243</v>
      </c>
      <c r="D2954" s="1"/>
      <c r="E2954" s="1" t="s">
        <v>9427</v>
      </c>
      <c r="F2954" s="1"/>
      <c r="G2954" s="2" t="s">
        <v>27</v>
      </c>
      <c r="H2954" s="5">
        <v>1.0</v>
      </c>
      <c r="I2954" s="4" t="s">
        <v>10005</v>
      </c>
      <c r="J2954" s="2" t="s">
        <v>10006</v>
      </c>
      <c r="K2954" s="5">
        <v>1.0</v>
      </c>
      <c r="L2954" s="2" t="s">
        <v>9430</v>
      </c>
      <c r="M2954" s="6" t="b">
        <v>1</v>
      </c>
      <c r="N2954" s="2" t="s">
        <v>9431</v>
      </c>
      <c r="O2954" s="2" t="s">
        <v>9432</v>
      </c>
      <c r="P2954" s="2" t="s">
        <v>49</v>
      </c>
      <c r="Q2954" s="2" t="s">
        <v>9433</v>
      </c>
      <c r="R2954" s="2" t="s">
        <v>35</v>
      </c>
      <c r="S2954" s="5">
        <v>1.043176563E9</v>
      </c>
      <c r="T2954" s="2" t="s">
        <v>112</v>
      </c>
      <c r="U2954" s="2" t="s">
        <v>253</v>
      </c>
      <c r="V2954" s="2" t="s">
        <v>9427</v>
      </c>
      <c r="W2954" s="2" t="s">
        <v>9434</v>
      </c>
      <c r="X2954" s="2" t="s">
        <v>9435</v>
      </c>
      <c r="Y2954" s="2" t="s">
        <v>9436</v>
      </c>
    </row>
    <row r="2955">
      <c r="A2955" s="1" t="b">
        <v>0</v>
      </c>
      <c r="B2955" s="1"/>
      <c r="C2955" s="1" t="s">
        <v>243</v>
      </c>
      <c r="D2955" s="1"/>
      <c r="E2955" s="1" t="s">
        <v>9427</v>
      </c>
      <c r="F2955" s="1"/>
      <c r="G2955" s="2" t="s">
        <v>27</v>
      </c>
      <c r="H2955" s="5">
        <v>1.0</v>
      </c>
      <c r="I2955" s="4" t="s">
        <v>10007</v>
      </c>
      <c r="J2955" s="2" t="s">
        <v>10008</v>
      </c>
      <c r="K2955" s="5">
        <v>1.0</v>
      </c>
      <c r="L2955" s="2" t="s">
        <v>9430</v>
      </c>
      <c r="M2955" s="6" t="b">
        <v>1</v>
      </c>
      <c r="N2955" s="2" t="s">
        <v>9431</v>
      </c>
      <c r="O2955" s="2" t="s">
        <v>9432</v>
      </c>
      <c r="P2955" s="2" t="s">
        <v>49</v>
      </c>
      <c r="Q2955" s="2" t="s">
        <v>9433</v>
      </c>
      <c r="R2955" s="2" t="s">
        <v>35</v>
      </c>
      <c r="S2955" s="5">
        <v>1.043176564E9</v>
      </c>
      <c r="T2955" s="2" t="s">
        <v>112</v>
      </c>
      <c r="U2955" s="2" t="s">
        <v>253</v>
      </c>
      <c r="V2955" s="2" t="s">
        <v>9427</v>
      </c>
      <c r="W2955" s="2" t="s">
        <v>9434</v>
      </c>
      <c r="X2955" s="2" t="s">
        <v>9435</v>
      </c>
      <c r="Y2955" s="2" t="s">
        <v>9436</v>
      </c>
    </row>
    <row r="2956">
      <c r="A2956" s="1" t="b">
        <v>0</v>
      </c>
      <c r="B2956" s="1"/>
      <c r="C2956" s="1" t="s">
        <v>243</v>
      </c>
      <c r="D2956" s="1"/>
      <c r="E2956" s="1" t="s">
        <v>9427</v>
      </c>
      <c r="F2956" s="1"/>
      <c r="G2956" s="2" t="s">
        <v>27</v>
      </c>
      <c r="H2956" s="5">
        <v>1.0</v>
      </c>
      <c r="I2956" s="4" t="s">
        <v>10009</v>
      </c>
      <c r="J2956" s="2" t="s">
        <v>10010</v>
      </c>
      <c r="K2956" s="5">
        <v>1.0</v>
      </c>
      <c r="L2956" s="2" t="s">
        <v>9430</v>
      </c>
      <c r="M2956" s="6" t="b">
        <v>1</v>
      </c>
      <c r="N2956" s="2" t="s">
        <v>9431</v>
      </c>
      <c r="O2956" s="2" t="s">
        <v>9432</v>
      </c>
      <c r="P2956" s="2" t="s">
        <v>49</v>
      </c>
      <c r="Q2956" s="2" t="s">
        <v>9433</v>
      </c>
      <c r="R2956" s="2" t="s">
        <v>35</v>
      </c>
      <c r="S2956" s="5">
        <v>1.043176565E9</v>
      </c>
      <c r="T2956" s="2" t="s">
        <v>112</v>
      </c>
      <c r="U2956" s="2" t="s">
        <v>253</v>
      </c>
      <c r="V2956" s="2" t="s">
        <v>9427</v>
      </c>
      <c r="W2956" s="2" t="s">
        <v>9434</v>
      </c>
      <c r="X2956" s="2" t="s">
        <v>9435</v>
      </c>
      <c r="Y2956" s="2" t="s">
        <v>9436</v>
      </c>
    </row>
    <row r="2957">
      <c r="A2957" s="1" t="b">
        <v>0</v>
      </c>
      <c r="B2957" s="1"/>
      <c r="C2957" s="1" t="s">
        <v>243</v>
      </c>
      <c r="D2957" s="1"/>
      <c r="E2957" s="1" t="s">
        <v>9427</v>
      </c>
      <c r="F2957" s="1"/>
      <c r="G2957" s="2" t="s">
        <v>27</v>
      </c>
      <c r="H2957" s="5">
        <v>1.0</v>
      </c>
      <c r="I2957" s="4" t="s">
        <v>10011</v>
      </c>
      <c r="J2957" s="2" t="s">
        <v>10012</v>
      </c>
      <c r="K2957" s="5">
        <v>1.0</v>
      </c>
      <c r="L2957" s="2" t="s">
        <v>9430</v>
      </c>
      <c r="M2957" s="6" t="b">
        <v>1</v>
      </c>
      <c r="N2957" s="2" t="s">
        <v>9431</v>
      </c>
      <c r="O2957" s="2" t="s">
        <v>9432</v>
      </c>
      <c r="P2957" s="2" t="s">
        <v>49</v>
      </c>
      <c r="Q2957" s="2" t="s">
        <v>9433</v>
      </c>
      <c r="R2957" s="2" t="s">
        <v>35</v>
      </c>
      <c r="S2957" s="5">
        <v>1.043176566E9</v>
      </c>
      <c r="T2957" s="2" t="s">
        <v>112</v>
      </c>
      <c r="U2957" s="2" t="s">
        <v>253</v>
      </c>
      <c r="V2957" s="2" t="s">
        <v>9427</v>
      </c>
      <c r="W2957" s="2" t="s">
        <v>9434</v>
      </c>
      <c r="X2957" s="2" t="s">
        <v>9435</v>
      </c>
      <c r="Y2957" s="2" t="s">
        <v>9436</v>
      </c>
    </row>
    <row r="2958">
      <c r="A2958" s="1" t="b">
        <v>0</v>
      </c>
      <c r="B2958" s="1"/>
      <c r="C2958" s="1" t="s">
        <v>243</v>
      </c>
      <c r="D2958" s="1"/>
      <c r="E2958" s="1" t="s">
        <v>9427</v>
      </c>
      <c r="F2958" s="1"/>
      <c r="G2958" s="2" t="s">
        <v>27</v>
      </c>
      <c r="H2958" s="5">
        <v>1.0</v>
      </c>
      <c r="I2958" s="4" t="s">
        <v>10013</v>
      </c>
      <c r="J2958" s="2" t="s">
        <v>10014</v>
      </c>
      <c r="K2958" s="5">
        <v>1.0</v>
      </c>
      <c r="L2958" s="2" t="s">
        <v>9430</v>
      </c>
      <c r="M2958" s="6" t="b">
        <v>1</v>
      </c>
      <c r="N2958" s="2" t="s">
        <v>9431</v>
      </c>
      <c r="O2958" s="2" t="s">
        <v>9432</v>
      </c>
      <c r="P2958" s="2" t="s">
        <v>49</v>
      </c>
      <c r="Q2958" s="2" t="s">
        <v>9433</v>
      </c>
      <c r="R2958" s="2" t="s">
        <v>35</v>
      </c>
      <c r="S2958" s="5">
        <v>1.043176567E9</v>
      </c>
      <c r="T2958" s="2" t="s">
        <v>112</v>
      </c>
      <c r="U2958" s="2" t="s">
        <v>253</v>
      </c>
      <c r="V2958" s="2" t="s">
        <v>9427</v>
      </c>
      <c r="W2958" s="2" t="s">
        <v>9434</v>
      </c>
      <c r="X2958" s="2" t="s">
        <v>9435</v>
      </c>
      <c r="Y2958" s="2" t="s">
        <v>9436</v>
      </c>
    </row>
    <row r="2959">
      <c r="A2959" s="1" t="b">
        <v>0</v>
      </c>
      <c r="B2959" s="1"/>
      <c r="C2959" s="1" t="s">
        <v>243</v>
      </c>
      <c r="D2959" s="1"/>
      <c r="E2959" s="1" t="s">
        <v>9427</v>
      </c>
      <c r="F2959" s="1"/>
      <c r="G2959" s="2" t="s">
        <v>27</v>
      </c>
      <c r="H2959" s="5">
        <v>1.0</v>
      </c>
      <c r="I2959" s="4" t="s">
        <v>10015</v>
      </c>
      <c r="J2959" s="2" t="s">
        <v>10016</v>
      </c>
      <c r="K2959" s="5">
        <v>1.0</v>
      </c>
      <c r="L2959" s="2" t="s">
        <v>9430</v>
      </c>
      <c r="M2959" s="6" t="b">
        <v>1</v>
      </c>
      <c r="N2959" s="2" t="s">
        <v>9431</v>
      </c>
      <c r="O2959" s="2" t="s">
        <v>9432</v>
      </c>
      <c r="P2959" s="2" t="s">
        <v>49</v>
      </c>
      <c r="Q2959" s="2" t="s">
        <v>9433</v>
      </c>
      <c r="R2959" s="2" t="s">
        <v>35</v>
      </c>
      <c r="S2959" s="5">
        <v>1.043176568E9</v>
      </c>
      <c r="T2959" s="2" t="s">
        <v>112</v>
      </c>
      <c r="U2959" s="2" t="s">
        <v>253</v>
      </c>
      <c r="V2959" s="2" t="s">
        <v>9427</v>
      </c>
      <c r="W2959" s="2" t="s">
        <v>9434</v>
      </c>
      <c r="X2959" s="2" t="s">
        <v>9435</v>
      </c>
      <c r="Y2959" s="2" t="s">
        <v>9436</v>
      </c>
    </row>
    <row r="2960">
      <c r="A2960" s="1" t="b">
        <v>0</v>
      </c>
      <c r="B2960" s="1"/>
      <c r="C2960" s="1" t="s">
        <v>243</v>
      </c>
      <c r="D2960" s="1"/>
      <c r="E2960" s="1" t="s">
        <v>9427</v>
      </c>
      <c r="F2960" s="1"/>
      <c r="G2960" s="2" t="s">
        <v>27</v>
      </c>
      <c r="H2960" s="5">
        <v>1.0</v>
      </c>
      <c r="I2960" s="4" t="s">
        <v>10017</v>
      </c>
      <c r="J2960" s="2" t="s">
        <v>10018</v>
      </c>
      <c r="K2960" s="5">
        <v>1.0</v>
      </c>
      <c r="L2960" s="2" t="s">
        <v>9430</v>
      </c>
      <c r="M2960" s="6" t="b">
        <v>1</v>
      </c>
      <c r="N2960" s="2" t="s">
        <v>9431</v>
      </c>
      <c r="O2960" s="2" t="s">
        <v>9432</v>
      </c>
      <c r="P2960" s="2" t="s">
        <v>49</v>
      </c>
      <c r="Q2960" s="2" t="s">
        <v>9433</v>
      </c>
      <c r="R2960" s="2" t="s">
        <v>35</v>
      </c>
      <c r="S2960" s="5">
        <v>1.043176569E9</v>
      </c>
      <c r="T2960" s="2" t="s">
        <v>112</v>
      </c>
      <c r="U2960" s="2" t="s">
        <v>253</v>
      </c>
      <c r="V2960" s="2" t="s">
        <v>9427</v>
      </c>
      <c r="W2960" s="2" t="s">
        <v>9434</v>
      </c>
      <c r="X2960" s="2" t="s">
        <v>9435</v>
      </c>
      <c r="Y2960" s="2" t="s">
        <v>9436</v>
      </c>
    </row>
    <row r="2961">
      <c r="A2961" s="1" t="b">
        <v>0</v>
      </c>
      <c r="B2961" s="1"/>
      <c r="C2961" s="1" t="s">
        <v>243</v>
      </c>
      <c r="D2961" s="1"/>
      <c r="E2961" s="1" t="s">
        <v>9427</v>
      </c>
      <c r="F2961" s="1"/>
      <c r="G2961" s="2" t="s">
        <v>27</v>
      </c>
      <c r="H2961" s="5">
        <v>1.0</v>
      </c>
      <c r="I2961" s="4" t="s">
        <v>10019</v>
      </c>
      <c r="J2961" s="2" t="s">
        <v>10020</v>
      </c>
      <c r="K2961" s="5">
        <v>1.0</v>
      </c>
      <c r="L2961" s="2" t="s">
        <v>9430</v>
      </c>
      <c r="M2961" s="6" t="b">
        <v>1</v>
      </c>
      <c r="N2961" s="2" t="s">
        <v>9431</v>
      </c>
      <c r="O2961" s="2" t="s">
        <v>9432</v>
      </c>
      <c r="P2961" s="2" t="s">
        <v>49</v>
      </c>
      <c r="Q2961" s="2" t="s">
        <v>9433</v>
      </c>
      <c r="R2961" s="2" t="s">
        <v>35</v>
      </c>
      <c r="S2961" s="5">
        <v>1.04317657E9</v>
      </c>
      <c r="T2961" s="2" t="s">
        <v>112</v>
      </c>
      <c r="U2961" s="2" t="s">
        <v>253</v>
      </c>
      <c r="V2961" s="2" t="s">
        <v>9427</v>
      </c>
      <c r="W2961" s="2" t="s">
        <v>9434</v>
      </c>
      <c r="X2961" s="2" t="s">
        <v>9435</v>
      </c>
      <c r="Y2961" s="2" t="s">
        <v>9436</v>
      </c>
    </row>
    <row r="2962">
      <c r="A2962" s="1" t="b">
        <v>0</v>
      </c>
      <c r="B2962" s="1"/>
      <c r="C2962" s="1" t="s">
        <v>243</v>
      </c>
      <c r="D2962" s="1"/>
      <c r="E2962" s="1" t="s">
        <v>9427</v>
      </c>
      <c r="F2962" s="1"/>
      <c r="G2962" s="2" t="s">
        <v>27</v>
      </c>
      <c r="H2962" s="5">
        <v>1.0</v>
      </c>
      <c r="I2962" s="4" t="s">
        <v>10021</v>
      </c>
      <c r="J2962" s="2" t="s">
        <v>10022</v>
      </c>
      <c r="K2962" s="5">
        <v>1.0</v>
      </c>
      <c r="L2962" s="2" t="s">
        <v>9430</v>
      </c>
      <c r="M2962" s="6" t="b">
        <v>1</v>
      </c>
      <c r="N2962" s="2" t="s">
        <v>9431</v>
      </c>
      <c r="O2962" s="2" t="s">
        <v>9432</v>
      </c>
      <c r="P2962" s="2" t="s">
        <v>49</v>
      </c>
      <c r="Q2962" s="2" t="s">
        <v>9433</v>
      </c>
      <c r="R2962" s="2" t="s">
        <v>35</v>
      </c>
      <c r="S2962" s="5">
        <v>1.043176571E9</v>
      </c>
      <c r="T2962" s="2" t="s">
        <v>112</v>
      </c>
      <c r="U2962" s="2" t="s">
        <v>253</v>
      </c>
      <c r="V2962" s="2" t="s">
        <v>9427</v>
      </c>
      <c r="W2962" s="2" t="s">
        <v>9434</v>
      </c>
      <c r="X2962" s="2" t="s">
        <v>9435</v>
      </c>
      <c r="Y2962" s="2" t="s">
        <v>9436</v>
      </c>
    </row>
    <row r="2963">
      <c r="A2963" s="1" t="b">
        <v>0</v>
      </c>
      <c r="B2963" s="1"/>
      <c r="C2963" s="1" t="s">
        <v>243</v>
      </c>
      <c r="D2963" s="1"/>
      <c r="E2963" s="1" t="s">
        <v>9427</v>
      </c>
      <c r="F2963" s="1"/>
      <c r="G2963" s="2" t="s">
        <v>27</v>
      </c>
      <c r="H2963" s="5">
        <v>1.0</v>
      </c>
      <c r="I2963" s="4" t="s">
        <v>10023</v>
      </c>
      <c r="J2963" s="2" t="s">
        <v>10024</v>
      </c>
      <c r="K2963" s="5">
        <v>1.0</v>
      </c>
      <c r="L2963" s="2" t="s">
        <v>9430</v>
      </c>
      <c r="M2963" s="6" t="b">
        <v>1</v>
      </c>
      <c r="N2963" s="2" t="s">
        <v>9431</v>
      </c>
      <c r="O2963" s="2" t="s">
        <v>9432</v>
      </c>
      <c r="P2963" s="2" t="s">
        <v>49</v>
      </c>
      <c r="Q2963" s="2" t="s">
        <v>9433</v>
      </c>
      <c r="R2963" s="2" t="s">
        <v>35</v>
      </c>
      <c r="S2963" s="5">
        <v>1.043176572E9</v>
      </c>
      <c r="T2963" s="2" t="s">
        <v>112</v>
      </c>
      <c r="U2963" s="2" t="s">
        <v>253</v>
      </c>
      <c r="V2963" s="2" t="s">
        <v>9427</v>
      </c>
      <c r="W2963" s="2" t="s">
        <v>9434</v>
      </c>
      <c r="X2963" s="2" t="s">
        <v>9435</v>
      </c>
      <c r="Y2963" s="2" t="s">
        <v>9436</v>
      </c>
    </row>
    <row r="2964">
      <c r="A2964" s="1" t="b">
        <v>0</v>
      </c>
      <c r="B2964" s="1"/>
      <c r="C2964" s="1" t="s">
        <v>243</v>
      </c>
      <c r="D2964" s="1"/>
      <c r="E2964" s="1" t="s">
        <v>9427</v>
      </c>
      <c r="F2964" s="1"/>
      <c r="G2964" s="2" t="s">
        <v>27</v>
      </c>
      <c r="H2964" s="5">
        <v>1.0</v>
      </c>
      <c r="I2964" s="4" t="s">
        <v>10025</v>
      </c>
      <c r="J2964" s="2" t="s">
        <v>10026</v>
      </c>
      <c r="K2964" s="5">
        <v>1.0</v>
      </c>
      <c r="L2964" s="2" t="s">
        <v>9430</v>
      </c>
      <c r="M2964" s="6" t="b">
        <v>1</v>
      </c>
      <c r="N2964" s="2" t="s">
        <v>9431</v>
      </c>
      <c r="O2964" s="2" t="s">
        <v>9432</v>
      </c>
      <c r="P2964" s="2" t="s">
        <v>49</v>
      </c>
      <c r="Q2964" s="2" t="s">
        <v>9433</v>
      </c>
      <c r="R2964" s="2" t="s">
        <v>35</v>
      </c>
      <c r="S2964" s="5">
        <v>1.043176573E9</v>
      </c>
      <c r="T2964" s="2" t="s">
        <v>112</v>
      </c>
      <c r="U2964" s="2" t="s">
        <v>253</v>
      </c>
      <c r="V2964" s="2" t="s">
        <v>9427</v>
      </c>
      <c r="W2964" s="2" t="s">
        <v>9434</v>
      </c>
      <c r="X2964" s="2" t="s">
        <v>9435</v>
      </c>
      <c r="Y2964" s="2" t="s">
        <v>9436</v>
      </c>
    </row>
    <row r="2965">
      <c r="A2965" s="1" t="b">
        <v>0</v>
      </c>
      <c r="B2965" s="1"/>
      <c r="C2965" s="1" t="s">
        <v>243</v>
      </c>
      <c r="D2965" s="1"/>
      <c r="E2965" s="1" t="s">
        <v>9427</v>
      </c>
      <c r="F2965" s="1"/>
      <c r="G2965" s="2" t="s">
        <v>27</v>
      </c>
      <c r="H2965" s="5">
        <v>1.0</v>
      </c>
      <c r="I2965" s="4" t="s">
        <v>10027</v>
      </c>
      <c r="J2965" s="2" t="s">
        <v>10028</v>
      </c>
      <c r="K2965" s="5">
        <v>1.0</v>
      </c>
      <c r="L2965" s="2" t="s">
        <v>9430</v>
      </c>
      <c r="M2965" s="6" t="b">
        <v>1</v>
      </c>
      <c r="N2965" s="2" t="s">
        <v>9431</v>
      </c>
      <c r="O2965" s="2" t="s">
        <v>9432</v>
      </c>
      <c r="P2965" s="2" t="s">
        <v>49</v>
      </c>
      <c r="Q2965" s="2" t="s">
        <v>9433</v>
      </c>
      <c r="R2965" s="2" t="s">
        <v>35</v>
      </c>
      <c r="S2965" s="5">
        <v>1.043176574E9</v>
      </c>
      <c r="T2965" s="2" t="s">
        <v>112</v>
      </c>
      <c r="U2965" s="2" t="s">
        <v>253</v>
      </c>
      <c r="V2965" s="2" t="s">
        <v>9427</v>
      </c>
      <c r="W2965" s="2" t="s">
        <v>9434</v>
      </c>
      <c r="X2965" s="2" t="s">
        <v>9435</v>
      </c>
      <c r="Y2965" s="2" t="s">
        <v>9436</v>
      </c>
    </row>
    <row r="2966">
      <c r="A2966" s="1" t="b">
        <v>0</v>
      </c>
      <c r="B2966" s="1"/>
      <c r="C2966" s="1" t="s">
        <v>243</v>
      </c>
      <c r="D2966" s="1"/>
      <c r="E2966" s="1" t="s">
        <v>9427</v>
      </c>
      <c r="F2966" s="1"/>
      <c r="G2966" s="2" t="s">
        <v>27</v>
      </c>
      <c r="H2966" s="5">
        <v>1.0</v>
      </c>
      <c r="I2966" s="4" t="s">
        <v>10029</v>
      </c>
      <c r="J2966" s="2" t="s">
        <v>10030</v>
      </c>
      <c r="K2966" s="5">
        <v>1.0</v>
      </c>
      <c r="L2966" s="2" t="s">
        <v>9430</v>
      </c>
      <c r="M2966" s="6" t="b">
        <v>1</v>
      </c>
      <c r="N2966" s="2" t="s">
        <v>9431</v>
      </c>
      <c r="O2966" s="2" t="s">
        <v>9432</v>
      </c>
      <c r="P2966" s="2" t="s">
        <v>49</v>
      </c>
      <c r="Q2966" s="2" t="s">
        <v>9433</v>
      </c>
      <c r="R2966" s="2" t="s">
        <v>35</v>
      </c>
      <c r="S2966" s="5">
        <v>1.043176575E9</v>
      </c>
      <c r="T2966" s="2" t="s">
        <v>112</v>
      </c>
      <c r="U2966" s="2" t="s">
        <v>253</v>
      </c>
      <c r="V2966" s="2" t="s">
        <v>9427</v>
      </c>
      <c r="W2966" s="2" t="s">
        <v>9434</v>
      </c>
      <c r="X2966" s="2" t="s">
        <v>9435</v>
      </c>
      <c r="Y2966" s="2" t="s">
        <v>9436</v>
      </c>
    </row>
    <row r="2967">
      <c r="A2967" s="1" t="b">
        <v>0</v>
      </c>
      <c r="B2967" s="1"/>
      <c r="C2967" s="1" t="s">
        <v>243</v>
      </c>
      <c r="D2967" s="1"/>
      <c r="E2967" s="1" t="s">
        <v>9427</v>
      </c>
      <c r="F2967" s="1"/>
      <c r="G2967" s="2" t="s">
        <v>27</v>
      </c>
      <c r="H2967" s="5">
        <v>1.0</v>
      </c>
      <c r="I2967" s="4" t="s">
        <v>10031</v>
      </c>
      <c r="J2967" s="2" t="s">
        <v>10032</v>
      </c>
      <c r="K2967" s="5">
        <v>1.0</v>
      </c>
      <c r="L2967" s="2" t="s">
        <v>9430</v>
      </c>
      <c r="M2967" s="6" t="b">
        <v>1</v>
      </c>
      <c r="N2967" s="2" t="s">
        <v>9431</v>
      </c>
      <c r="O2967" s="2" t="s">
        <v>9432</v>
      </c>
      <c r="P2967" s="2" t="s">
        <v>49</v>
      </c>
      <c r="Q2967" s="2" t="s">
        <v>9433</v>
      </c>
      <c r="R2967" s="2" t="s">
        <v>35</v>
      </c>
      <c r="S2967" s="5">
        <v>1.043176576E9</v>
      </c>
      <c r="T2967" s="2" t="s">
        <v>112</v>
      </c>
      <c r="U2967" s="2" t="s">
        <v>253</v>
      </c>
      <c r="V2967" s="2" t="s">
        <v>9427</v>
      </c>
      <c r="W2967" s="2" t="s">
        <v>9434</v>
      </c>
      <c r="X2967" s="2" t="s">
        <v>9435</v>
      </c>
      <c r="Y2967" s="2" t="s">
        <v>9436</v>
      </c>
    </row>
    <row r="2968">
      <c r="A2968" s="1" t="b">
        <v>0</v>
      </c>
      <c r="B2968" s="1"/>
      <c r="C2968" s="1" t="s">
        <v>243</v>
      </c>
      <c r="D2968" s="1"/>
      <c r="E2968" s="1" t="s">
        <v>9427</v>
      </c>
      <c r="F2968" s="1"/>
      <c r="G2968" s="2" t="s">
        <v>27</v>
      </c>
      <c r="H2968" s="5">
        <v>1.0</v>
      </c>
      <c r="I2968" s="4" t="s">
        <v>10033</v>
      </c>
      <c r="J2968" s="2" t="s">
        <v>10034</v>
      </c>
      <c r="K2968" s="5">
        <v>1.0</v>
      </c>
      <c r="L2968" s="2" t="s">
        <v>9430</v>
      </c>
      <c r="M2968" s="6" t="b">
        <v>1</v>
      </c>
      <c r="N2968" s="2" t="s">
        <v>9431</v>
      </c>
      <c r="O2968" s="2" t="s">
        <v>9432</v>
      </c>
      <c r="P2968" s="2" t="s">
        <v>49</v>
      </c>
      <c r="Q2968" s="2" t="s">
        <v>9433</v>
      </c>
      <c r="R2968" s="2" t="s">
        <v>35</v>
      </c>
      <c r="S2968" s="5">
        <v>1.043176577E9</v>
      </c>
      <c r="T2968" s="2" t="s">
        <v>112</v>
      </c>
      <c r="U2968" s="2" t="s">
        <v>253</v>
      </c>
      <c r="V2968" s="2" t="s">
        <v>9427</v>
      </c>
      <c r="W2968" s="2" t="s">
        <v>9434</v>
      </c>
      <c r="X2968" s="2" t="s">
        <v>9435</v>
      </c>
      <c r="Y2968" s="2" t="s">
        <v>9436</v>
      </c>
    </row>
    <row r="2969">
      <c r="A2969" s="1" t="b">
        <v>0</v>
      </c>
      <c r="B2969" s="1"/>
      <c r="C2969" s="1" t="s">
        <v>243</v>
      </c>
      <c r="D2969" s="1"/>
      <c r="E2969" s="1" t="s">
        <v>9427</v>
      </c>
      <c r="F2969" s="1"/>
      <c r="G2969" s="2" t="s">
        <v>27</v>
      </c>
      <c r="H2969" s="5">
        <v>1.0</v>
      </c>
      <c r="I2969" s="4" t="s">
        <v>10035</v>
      </c>
      <c r="J2969" s="2" t="s">
        <v>10036</v>
      </c>
      <c r="K2969" s="5">
        <v>1.0</v>
      </c>
      <c r="L2969" s="2" t="s">
        <v>9430</v>
      </c>
      <c r="M2969" s="6" t="b">
        <v>1</v>
      </c>
      <c r="N2969" s="2" t="s">
        <v>9431</v>
      </c>
      <c r="O2969" s="2" t="s">
        <v>9432</v>
      </c>
      <c r="P2969" s="2" t="s">
        <v>49</v>
      </c>
      <c r="Q2969" s="2" t="s">
        <v>9433</v>
      </c>
      <c r="R2969" s="2" t="s">
        <v>35</v>
      </c>
      <c r="S2969" s="5">
        <v>1.043176578E9</v>
      </c>
      <c r="T2969" s="2" t="s">
        <v>112</v>
      </c>
      <c r="U2969" s="2" t="s">
        <v>253</v>
      </c>
      <c r="V2969" s="2" t="s">
        <v>9427</v>
      </c>
      <c r="W2969" s="2" t="s">
        <v>9434</v>
      </c>
      <c r="X2969" s="2" t="s">
        <v>9435</v>
      </c>
      <c r="Y2969" s="2" t="s">
        <v>9436</v>
      </c>
    </row>
    <row r="2970">
      <c r="A2970" s="1" t="b">
        <v>0</v>
      </c>
      <c r="B2970" s="1"/>
      <c r="C2970" s="1" t="s">
        <v>243</v>
      </c>
      <c r="D2970" s="1"/>
      <c r="E2970" s="1" t="s">
        <v>244</v>
      </c>
      <c r="F2970" s="1"/>
      <c r="G2970" s="2" t="s">
        <v>27</v>
      </c>
      <c r="H2970" s="5">
        <v>2.0</v>
      </c>
      <c r="I2970" s="4" t="s">
        <v>10037</v>
      </c>
      <c r="J2970" s="2" t="s">
        <v>10038</v>
      </c>
      <c r="K2970" s="5">
        <v>2.0</v>
      </c>
      <c r="L2970" s="2" t="s">
        <v>248</v>
      </c>
      <c r="M2970" s="6" t="b">
        <v>1</v>
      </c>
      <c r="N2970" s="2" t="s">
        <v>8696</v>
      </c>
      <c r="O2970" s="2" t="s">
        <v>263</v>
      </c>
      <c r="P2970" s="2" t="s">
        <v>49</v>
      </c>
      <c r="Q2970" s="2" t="s">
        <v>251</v>
      </c>
      <c r="R2970" s="2" t="s">
        <v>35</v>
      </c>
      <c r="S2970" s="5">
        <v>8.55255407E8</v>
      </c>
      <c r="T2970" s="2" t="s">
        <v>9329</v>
      </c>
      <c r="U2970" s="2" t="s">
        <v>253</v>
      </c>
      <c r="V2970" s="2" t="s">
        <v>244</v>
      </c>
      <c r="W2970" s="2" t="s">
        <v>9434</v>
      </c>
      <c r="X2970" s="2" t="s">
        <v>10039</v>
      </c>
      <c r="Y2970" s="2" t="s">
        <v>8700</v>
      </c>
    </row>
    <row r="2971">
      <c r="A2971" s="1" t="b">
        <v>0</v>
      </c>
      <c r="B2971" s="1"/>
      <c r="C2971" s="1" t="s">
        <v>243</v>
      </c>
      <c r="D2971" s="1"/>
      <c r="E2971" s="1" t="s">
        <v>244</v>
      </c>
      <c r="F2971" s="1"/>
      <c r="G2971" s="2" t="s">
        <v>27</v>
      </c>
      <c r="H2971" s="5">
        <v>2.0</v>
      </c>
      <c r="I2971" s="4" t="s">
        <v>10040</v>
      </c>
      <c r="J2971" s="2" t="s">
        <v>10041</v>
      </c>
      <c r="K2971" s="5">
        <v>2.0</v>
      </c>
      <c r="L2971" s="2" t="s">
        <v>248</v>
      </c>
      <c r="M2971" s="6" t="b">
        <v>1</v>
      </c>
      <c r="N2971" s="2" t="s">
        <v>8696</v>
      </c>
      <c r="O2971" s="2" t="s">
        <v>263</v>
      </c>
      <c r="P2971" s="2" t="s">
        <v>49</v>
      </c>
      <c r="Q2971" s="2" t="s">
        <v>251</v>
      </c>
      <c r="R2971" s="2" t="s">
        <v>35</v>
      </c>
      <c r="S2971" s="5">
        <v>9.92253295E8</v>
      </c>
      <c r="T2971" s="2" t="s">
        <v>9329</v>
      </c>
      <c r="U2971" s="2" t="s">
        <v>253</v>
      </c>
      <c r="V2971" s="2" t="s">
        <v>244</v>
      </c>
      <c r="W2971" s="2" t="s">
        <v>9434</v>
      </c>
      <c r="X2971" s="2" t="s">
        <v>10042</v>
      </c>
      <c r="Y2971" s="2" t="s">
        <v>8700</v>
      </c>
    </row>
    <row r="2972">
      <c r="A2972" s="1" t="b">
        <v>0</v>
      </c>
      <c r="B2972" s="1"/>
      <c r="C2972" s="1" t="s">
        <v>243</v>
      </c>
      <c r="D2972" s="1"/>
      <c r="E2972" s="1" t="s">
        <v>244</v>
      </c>
      <c r="F2972" s="1"/>
      <c r="G2972" s="2" t="s">
        <v>27</v>
      </c>
      <c r="H2972" s="5">
        <v>2.0</v>
      </c>
      <c r="I2972" s="4" t="s">
        <v>10043</v>
      </c>
      <c r="J2972" s="2" t="s">
        <v>10044</v>
      </c>
      <c r="K2972" s="5">
        <v>2.0</v>
      </c>
      <c r="L2972" s="2" t="s">
        <v>248</v>
      </c>
      <c r="M2972" s="6" t="b">
        <v>1</v>
      </c>
      <c r="N2972" s="2" t="s">
        <v>8696</v>
      </c>
      <c r="O2972" s="2" t="s">
        <v>263</v>
      </c>
      <c r="P2972" s="2" t="s">
        <v>49</v>
      </c>
      <c r="Q2972" s="2" t="s">
        <v>251</v>
      </c>
      <c r="R2972" s="2" t="s">
        <v>35</v>
      </c>
      <c r="S2972" s="5">
        <v>9.92256615E8</v>
      </c>
      <c r="T2972" s="2" t="s">
        <v>9329</v>
      </c>
      <c r="U2972" s="2" t="s">
        <v>253</v>
      </c>
      <c r="V2972" s="2" t="s">
        <v>244</v>
      </c>
      <c r="W2972" s="2" t="s">
        <v>9434</v>
      </c>
      <c r="X2972" s="2" t="s">
        <v>10045</v>
      </c>
      <c r="Y2972" s="2" t="s">
        <v>8700</v>
      </c>
    </row>
    <row r="2973">
      <c r="A2973" s="1" t="b">
        <v>0</v>
      </c>
      <c r="B2973" s="1"/>
      <c r="C2973" s="1" t="s">
        <v>243</v>
      </c>
      <c r="D2973" s="1"/>
      <c r="E2973" s="1" t="s">
        <v>244</v>
      </c>
      <c r="F2973" s="1"/>
      <c r="G2973" s="2" t="s">
        <v>27</v>
      </c>
      <c r="H2973" s="5">
        <v>2.0</v>
      </c>
      <c r="I2973" s="4" t="s">
        <v>10046</v>
      </c>
      <c r="J2973" s="2" t="s">
        <v>10047</v>
      </c>
      <c r="K2973" s="5">
        <v>2.0</v>
      </c>
      <c r="L2973" s="2" t="s">
        <v>248</v>
      </c>
      <c r="M2973" s="6" t="b">
        <v>1</v>
      </c>
      <c r="N2973" s="2" t="s">
        <v>8696</v>
      </c>
      <c r="O2973" s="2" t="s">
        <v>263</v>
      </c>
      <c r="P2973" s="2" t="s">
        <v>49</v>
      </c>
      <c r="Q2973" s="2" t="s">
        <v>251</v>
      </c>
      <c r="R2973" s="2" t="s">
        <v>35</v>
      </c>
      <c r="S2973" s="5">
        <v>6.44935848E8</v>
      </c>
      <c r="T2973" s="2" t="s">
        <v>9388</v>
      </c>
      <c r="U2973" s="2" t="s">
        <v>253</v>
      </c>
      <c r="V2973" s="2" t="s">
        <v>244</v>
      </c>
      <c r="W2973" s="2" t="s">
        <v>10048</v>
      </c>
      <c r="X2973" s="2" t="s">
        <v>10049</v>
      </c>
      <c r="Y2973" s="2" t="s">
        <v>8700</v>
      </c>
    </row>
    <row r="2974">
      <c r="A2974" s="1" t="b">
        <v>0</v>
      </c>
      <c r="B2974" s="1" t="s">
        <v>25</v>
      </c>
      <c r="C2974" s="1"/>
      <c r="D2974" s="1" t="s">
        <v>26</v>
      </c>
      <c r="E2974" s="1" t="s">
        <v>43</v>
      </c>
      <c r="F2974" s="1"/>
      <c r="G2974" s="2" t="s">
        <v>27</v>
      </c>
      <c r="H2974" s="3"/>
      <c r="I2974" s="4" t="s">
        <v>10050</v>
      </c>
      <c r="J2974" s="2" t="s">
        <v>10051</v>
      </c>
      <c r="K2974" s="5">
        <v>1.0</v>
      </c>
      <c r="L2974" s="2" t="s">
        <v>46</v>
      </c>
      <c r="M2974" s="6" t="b">
        <v>1</v>
      </c>
      <c r="N2974" s="2" t="s">
        <v>97</v>
      </c>
      <c r="O2974" s="2" t="s">
        <v>48</v>
      </c>
      <c r="P2974" s="2" t="s">
        <v>49</v>
      </c>
      <c r="Q2974" s="2" t="s">
        <v>50</v>
      </c>
      <c r="R2974" s="2" t="s">
        <v>35</v>
      </c>
      <c r="S2974" s="2" t="s">
        <v>10052</v>
      </c>
      <c r="T2974" s="2" t="s">
        <v>9271</v>
      </c>
      <c r="U2974" s="2" t="s">
        <v>38</v>
      </c>
      <c r="V2974" s="2" t="s">
        <v>100</v>
      </c>
      <c r="W2974" s="2" t="s">
        <v>10053</v>
      </c>
      <c r="X2974" s="2" t="s">
        <v>102</v>
      </c>
      <c r="Y2974" s="2" t="s">
        <v>103</v>
      </c>
    </row>
    <row r="2975">
      <c r="A2975" s="1" t="b">
        <v>0</v>
      </c>
      <c r="B2975" s="1" t="s">
        <v>25</v>
      </c>
      <c r="C2975" s="1"/>
      <c r="D2975" s="1" t="s">
        <v>26</v>
      </c>
      <c r="E2975" s="1" t="s">
        <v>43</v>
      </c>
      <c r="F2975" s="1"/>
      <c r="G2975" s="2" t="s">
        <v>27</v>
      </c>
      <c r="H2975" s="3"/>
      <c r="I2975" s="4" t="s">
        <v>10054</v>
      </c>
      <c r="J2975" s="2" t="s">
        <v>10055</v>
      </c>
      <c r="K2975" s="5">
        <v>1.0</v>
      </c>
      <c r="L2975" s="2" t="s">
        <v>46</v>
      </c>
      <c r="M2975" s="6" t="b">
        <v>1</v>
      </c>
      <c r="N2975" s="2" t="s">
        <v>97</v>
      </c>
      <c r="O2975" s="2" t="s">
        <v>48</v>
      </c>
      <c r="P2975" s="2" t="s">
        <v>49</v>
      </c>
      <c r="Q2975" s="2" t="s">
        <v>50</v>
      </c>
      <c r="R2975" s="2" t="s">
        <v>35</v>
      </c>
      <c r="S2975" s="2" t="s">
        <v>10056</v>
      </c>
      <c r="T2975" s="2" t="s">
        <v>9271</v>
      </c>
      <c r="U2975" s="2" t="s">
        <v>38</v>
      </c>
      <c r="V2975" s="2" t="s">
        <v>100</v>
      </c>
      <c r="W2975" s="2" t="s">
        <v>10053</v>
      </c>
      <c r="X2975" s="2" t="s">
        <v>102</v>
      </c>
      <c r="Y2975" s="2" t="s">
        <v>103</v>
      </c>
    </row>
    <row r="2976">
      <c r="A2976" s="1" t="b">
        <v>0</v>
      </c>
      <c r="B2976" s="1" t="s">
        <v>104</v>
      </c>
      <c r="C2976" s="1"/>
      <c r="D2976" s="1"/>
      <c r="E2976" s="1" t="s">
        <v>43</v>
      </c>
      <c r="F2976" s="1"/>
      <c r="G2976" s="2" t="s">
        <v>27</v>
      </c>
      <c r="H2976" s="3"/>
      <c r="I2976" s="4" t="s">
        <v>10057</v>
      </c>
      <c r="J2976" s="2" t="s">
        <v>10058</v>
      </c>
      <c r="K2976" s="5">
        <v>1.0</v>
      </c>
      <c r="L2976" s="2" t="s">
        <v>30</v>
      </c>
      <c r="M2976" s="6" t="b">
        <v>1</v>
      </c>
      <c r="N2976" s="2" t="s">
        <v>10059</v>
      </c>
      <c r="O2976" s="2" t="s">
        <v>108</v>
      </c>
      <c r="P2976" s="2" t="s">
        <v>109</v>
      </c>
      <c r="Q2976" s="2" t="s">
        <v>34</v>
      </c>
      <c r="R2976" s="2" t="s">
        <v>35</v>
      </c>
      <c r="S2976" s="2" t="s">
        <v>10060</v>
      </c>
      <c r="T2976" s="2" t="s">
        <v>112</v>
      </c>
      <c r="U2976" s="2" t="s">
        <v>113</v>
      </c>
      <c r="V2976" s="2" t="s">
        <v>43</v>
      </c>
      <c r="W2976" s="2" t="s">
        <v>10053</v>
      </c>
      <c r="X2976" s="2" t="s">
        <v>10060</v>
      </c>
      <c r="Y2976" s="2" t="s">
        <v>114</v>
      </c>
    </row>
    <row r="2977">
      <c r="A2977" s="1" t="b">
        <v>0</v>
      </c>
      <c r="B2977" s="1" t="s">
        <v>104</v>
      </c>
      <c r="C2977" s="1"/>
      <c r="D2977" s="1"/>
      <c r="E2977" s="1" t="s">
        <v>43</v>
      </c>
      <c r="F2977" s="1"/>
      <c r="G2977" s="2" t="s">
        <v>27</v>
      </c>
      <c r="H2977" s="3"/>
      <c r="I2977" s="4" t="s">
        <v>10061</v>
      </c>
      <c r="J2977" s="2" t="s">
        <v>10062</v>
      </c>
      <c r="K2977" s="5">
        <v>1.0</v>
      </c>
      <c r="L2977" s="2" t="s">
        <v>30</v>
      </c>
      <c r="M2977" s="6" t="b">
        <v>1</v>
      </c>
      <c r="N2977" s="2" t="s">
        <v>10063</v>
      </c>
      <c r="O2977" s="2" t="s">
        <v>108</v>
      </c>
      <c r="P2977" s="2" t="s">
        <v>109</v>
      </c>
      <c r="Q2977" s="2" t="s">
        <v>34</v>
      </c>
      <c r="R2977" s="2" t="s">
        <v>35</v>
      </c>
      <c r="S2977" s="2" t="s">
        <v>10064</v>
      </c>
      <c r="T2977" s="2" t="s">
        <v>112</v>
      </c>
      <c r="U2977" s="2" t="s">
        <v>113</v>
      </c>
      <c r="V2977" s="2" t="s">
        <v>43</v>
      </c>
      <c r="W2977" s="2" t="s">
        <v>10053</v>
      </c>
      <c r="X2977" s="2" t="s">
        <v>10064</v>
      </c>
      <c r="Y2977" s="2" t="s">
        <v>114</v>
      </c>
    </row>
    <row r="2978">
      <c r="A2978" s="1" t="b">
        <v>0</v>
      </c>
      <c r="B2978" s="1" t="s">
        <v>25</v>
      </c>
      <c r="C2978" s="1"/>
      <c r="D2978" s="1" t="s">
        <v>26</v>
      </c>
      <c r="E2978" s="1" t="s">
        <v>43</v>
      </c>
      <c r="F2978" s="1"/>
      <c r="G2978" s="2" t="s">
        <v>27</v>
      </c>
      <c r="H2978" s="3"/>
      <c r="I2978" s="4" t="s">
        <v>10065</v>
      </c>
      <c r="J2978" s="2" t="s">
        <v>10066</v>
      </c>
      <c r="K2978" s="5">
        <v>1.0</v>
      </c>
      <c r="L2978" s="2" t="s">
        <v>46</v>
      </c>
      <c r="M2978" s="6" t="b">
        <v>1</v>
      </c>
      <c r="N2978" s="2" t="s">
        <v>127</v>
      </c>
      <c r="O2978" s="2" t="s">
        <v>48</v>
      </c>
      <c r="P2978" s="2" t="s">
        <v>49</v>
      </c>
      <c r="Q2978" s="2" t="s">
        <v>50</v>
      </c>
      <c r="R2978" s="2" t="s">
        <v>35</v>
      </c>
      <c r="S2978" s="2" t="s">
        <v>10067</v>
      </c>
      <c r="T2978" s="2" t="s">
        <v>9363</v>
      </c>
      <c r="U2978" s="2" t="s">
        <v>38</v>
      </c>
      <c r="V2978" s="2" t="s">
        <v>100</v>
      </c>
      <c r="W2978" s="2" t="s">
        <v>10068</v>
      </c>
      <c r="X2978" s="2" t="s">
        <v>131</v>
      </c>
      <c r="Y2978" s="2" t="s">
        <v>132</v>
      </c>
    </row>
    <row r="2979">
      <c r="A2979" s="1" t="b">
        <v>0</v>
      </c>
      <c r="B2979" s="1" t="s">
        <v>25</v>
      </c>
      <c r="C2979" s="1"/>
      <c r="D2979" s="1" t="s">
        <v>26</v>
      </c>
      <c r="E2979" s="1" t="s">
        <v>43</v>
      </c>
      <c r="F2979" s="1"/>
      <c r="G2979" s="2" t="s">
        <v>27</v>
      </c>
      <c r="H2979" s="3"/>
      <c r="I2979" s="4" t="s">
        <v>10069</v>
      </c>
      <c r="J2979" s="2" t="s">
        <v>10070</v>
      </c>
      <c r="K2979" s="5">
        <v>1.0</v>
      </c>
      <c r="L2979" s="2" t="s">
        <v>46</v>
      </c>
      <c r="M2979" s="6" t="b">
        <v>1</v>
      </c>
      <c r="N2979" s="2" t="s">
        <v>127</v>
      </c>
      <c r="O2979" s="2" t="s">
        <v>48</v>
      </c>
      <c r="P2979" s="2" t="s">
        <v>49</v>
      </c>
      <c r="Q2979" s="2" t="s">
        <v>50</v>
      </c>
      <c r="R2979" s="2" t="s">
        <v>35</v>
      </c>
      <c r="S2979" s="2" t="s">
        <v>10071</v>
      </c>
      <c r="T2979" s="2" t="s">
        <v>7817</v>
      </c>
      <c r="U2979" s="2" t="s">
        <v>38</v>
      </c>
      <c r="V2979" s="2" t="s">
        <v>100</v>
      </c>
      <c r="W2979" s="2" t="s">
        <v>10068</v>
      </c>
      <c r="X2979" s="2" t="s">
        <v>131</v>
      </c>
      <c r="Y2979" s="2" t="s">
        <v>132</v>
      </c>
    </row>
    <row r="2980">
      <c r="A2980" s="1" t="b">
        <v>0</v>
      </c>
      <c r="B2980" s="1"/>
      <c r="C2980" s="1" t="s">
        <v>243</v>
      </c>
      <c r="D2980" s="1"/>
      <c r="E2980" s="1" t="s">
        <v>244</v>
      </c>
      <c r="F2980" s="1"/>
      <c r="G2980" s="2" t="s">
        <v>27</v>
      </c>
      <c r="H2980" s="5">
        <v>2.0</v>
      </c>
      <c r="I2980" s="4" t="s">
        <v>10072</v>
      </c>
      <c r="J2980" s="2" t="s">
        <v>10073</v>
      </c>
      <c r="K2980" s="5">
        <v>2.0</v>
      </c>
      <c r="L2980" s="2" t="s">
        <v>248</v>
      </c>
      <c r="M2980" s="6" t="b">
        <v>1</v>
      </c>
      <c r="N2980" s="2" t="s">
        <v>8696</v>
      </c>
      <c r="O2980" s="2" t="s">
        <v>263</v>
      </c>
      <c r="P2980" s="2" t="s">
        <v>49</v>
      </c>
      <c r="Q2980" s="2" t="s">
        <v>251</v>
      </c>
      <c r="R2980" s="2" t="s">
        <v>35</v>
      </c>
      <c r="S2980" s="5">
        <v>7.14717722E8</v>
      </c>
      <c r="T2980" s="2" t="s">
        <v>10074</v>
      </c>
      <c r="U2980" s="2" t="s">
        <v>253</v>
      </c>
      <c r="V2980" s="2" t="s">
        <v>244</v>
      </c>
      <c r="W2980" s="2" t="s">
        <v>10075</v>
      </c>
      <c r="X2980" s="2" t="s">
        <v>10076</v>
      </c>
      <c r="Y2980" s="2" t="s">
        <v>8700</v>
      </c>
    </row>
    <row r="2981">
      <c r="A2981" s="1" t="b">
        <v>0</v>
      </c>
      <c r="B2981" s="1"/>
      <c r="C2981" s="1" t="s">
        <v>243</v>
      </c>
      <c r="D2981" s="1"/>
      <c r="E2981" s="1" t="s">
        <v>244</v>
      </c>
      <c r="F2981" s="1"/>
      <c r="G2981" s="2" t="s">
        <v>27</v>
      </c>
      <c r="H2981" s="5">
        <v>2.0</v>
      </c>
      <c r="I2981" s="4" t="s">
        <v>10077</v>
      </c>
      <c r="J2981" s="2" t="s">
        <v>10078</v>
      </c>
      <c r="K2981" s="5">
        <v>2.0</v>
      </c>
      <c r="L2981" s="2" t="s">
        <v>248</v>
      </c>
      <c r="M2981" s="6" t="b">
        <v>1</v>
      </c>
      <c r="N2981" s="2" t="s">
        <v>8696</v>
      </c>
      <c r="O2981" s="2" t="s">
        <v>263</v>
      </c>
      <c r="P2981" s="2" t="s">
        <v>49</v>
      </c>
      <c r="Q2981" s="2" t="s">
        <v>251</v>
      </c>
      <c r="R2981" s="2" t="s">
        <v>35</v>
      </c>
      <c r="S2981" s="5">
        <v>7.31980846E8</v>
      </c>
      <c r="T2981" s="2" t="s">
        <v>9388</v>
      </c>
      <c r="U2981" s="2" t="s">
        <v>253</v>
      </c>
      <c r="V2981" s="2" t="s">
        <v>244</v>
      </c>
      <c r="W2981" s="2" t="s">
        <v>10075</v>
      </c>
      <c r="X2981" s="2" t="s">
        <v>10079</v>
      </c>
      <c r="Y2981" s="2" t="s">
        <v>8700</v>
      </c>
    </row>
    <row r="2982">
      <c r="A2982" s="1" t="b">
        <v>0</v>
      </c>
      <c r="B2982" s="1"/>
      <c r="C2982" s="1" t="s">
        <v>243</v>
      </c>
      <c r="D2982" s="1"/>
      <c r="E2982" s="1" t="s">
        <v>244</v>
      </c>
      <c r="F2982" s="1"/>
      <c r="G2982" s="2" t="s">
        <v>27</v>
      </c>
      <c r="H2982" s="5">
        <v>2.0</v>
      </c>
      <c r="I2982" s="4" t="s">
        <v>10080</v>
      </c>
      <c r="J2982" s="2" t="s">
        <v>10081</v>
      </c>
      <c r="K2982" s="5">
        <v>2.0</v>
      </c>
      <c r="L2982" s="2" t="s">
        <v>248</v>
      </c>
      <c r="M2982" s="6" t="b">
        <v>1</v>
      </c>
      <c r="N2982" s="2" t="s">
        <v>8696</v>
      </c>
      <c r="O2982" s="2" t="s">
        <v>263</v>
      </c>
      <c r="P2982" s="2" t="s">
        <v>49</v>
      </c>
      <c r="Q2982" s="2" t="s">
        <v>251</v>
      </c>
      <c r="R2982" s="2" t="s">
        <v>35</v>
      </c>
      <c r="S2982" s="5">
        <v>7.5725281E8</v>
      </c>
      <c r="T2982" s="2" t="s">
        <v>10082</v>
      </c>
      <c r="U2982" s="2" t="s">
        <v>253</v>
      </c>
      <c r="V2982" s="2" t="s">
        <v>244</v>
      </c>
      <c r="W2982" s="2" t="s">
        <v>10075</v>
      </c>
      <c r="X2982" s="2" t="s">
        <v>10083</v>
      </c>
      <c r="Y2982" s="2" t="s">
        <v>8700</v>
      </c>
    </row>
    <row r="2983">
      <c r="A2983" s="1" t="b">
        <v>0</v>
      </c>
      <c r="B2983" s="1"/>
      <c r="C2983" s="1" t="s">
        <v>243</v>
      </c>
      <c r="D2983" s="1"/>
      <c r="E2983" s="1" t="s">
        <v>244</v>
      </c>
      <c r="F2983" s="1"/>
      <c r="G2983" s="2" t="s">
        <v>27</v>
      </c>
      <c r="H2983" s="5">
        <v>2.0</v>
      </c>
      <c r="I2983" s="4" t="s">
        <v>10084</v>
      </c>
      <c r="J2983" s="2" t="s">
        <v>10085</v>
      </c>
      <c r="K2983" s="5">
        <v>2.0</v>
      </c>
      <c r="L2983" s="2" t="s">
        <v>248</v>
      </c>
      <c r="M2983" s="6" t="b">
        <v>1</v>
      </c>
      <c r="N2983" s="2" t="s">
        <v>8696</v>
      </c>
      <c r="O2983" s="2" t="s">
        <v>263</v>
      </c>
      <c r="P2983" s="2" t="s">
        <v>49</v>
      </c>
      <c r="Q2983" s="2" t="s">
        <v>251</v>
      </c>
      <c r="R2983" s="2" t="s">
        <v>35</v>
      </c>
      <c r="S2983" s="5">
        <v>8.24792964E8</v>
      </c>
      <c r="T2983" s="2" t="s">
        <v>10074</v>
      </c>
      <c r="U2983" s="2" t="s">
        <v>253</v>
      </c>
      <c r="V2983" s="2" t="s">
        <v>244</v>
      </c>
      <c r="W2983" s="2" t="s">
        <v>10075</v>
      </c>
      <c r="X2983" s="2" t="s">
        <v>10086</v>
      </c>
      <c r="Y2983" s="2" t="s">
        <v>8700</v>
      </c>
    </row>
    <row r="2984">
      <c r="A2984" s="1" t="b">
        <v>0</v>
      </c>
      <c r="B2984" s="1"/>
      <c r="C2984" s="1" t="s">
        <v>243</v>
      </c>
      <c r="D2984" s="1"/>
      <c r="E2984" s="1" t="s">
        <v>244</v>
      </c>
      <c r="F2984" s="1"/>
      <c r="G2984" s="2" t="s">
        <v>27</v>
      </c>
      <c r="H2984" s="5">
        <v>2.0</v>
      </c>
      <c r="I2984" s="4" t="s">
        <v>10087</v>
      </c>
      <c r="J2984" s="2" t="s">
        <v>10088</v>
      </c>
      <c r="K2984" s="5">
        <v>2.0</v>
      </c>
      <c r="L2984" s="2" t="s">
        <v>248</v>
      </c>
      <c r="M2984" s="6" t="b">
        <v>1</v>
      </c>
      <c r="N2984" s="2" t="s">
        <v>8696</v>
      </c>
      <c r="O2984" s="2" t="s">
        <v>263</v>
      </c>
      <c r="P2984" s="2" t="s">
        <v>49</v>
      </c>
      <c r="Q2984" s="2" t="s">
        <v>251</v>
      </c>
      <c r="R2984" s="2" t="s">
        <v>35</v>
      </c>
      <c r="S2984" s="5">
        <v>8.67017156E8</v>
      </c>
      <c r="T2984" s="2" t="s">
        <v>9396</v>
      </c>
      <c r="U2984" s="2" t="s">
        <v>253</v>
      </c>
      <c r="V2984" s="2" t="s">
        <v>244</v>
      </c>
      <c r="W2984" s="2" t="s">
        <v>10075</v>
      </c>
      <c r="X2984" s="2" t="s">
        <v>10089</v>
      </c>
      <c r="Y2984" s="2" t="s">
        <v>8700</v>
      </c>
    </row>
    <row r="2985">
      <c r="A2985" s="1" t="b">
        <v>0</v>
      </c>
      <c r="B2985" s="1"/>
      <c r="C2985" s="1" t="s">
        <v>243</v>
      </c>
      <c r="D2985" s="1"/>
      <c r="E2985" s="1" t="s">
        <v>244</v>
      </c>
      <c r="F2985" s="1"/>
      <c r="G2985" s="2" t="s">
        <v>27</v>
      </c>
      <c r="H2985" s="5">
        <v>2.0</v>
      </c>
      <c r="I2985" s="4" t="s">
        <v>10090</v>
      </c>
      <c r="J2985" s="2" t="s">
        <v>10091</v>
      </c>
      <c r="K2985" s="5">
        <v>2.0</v>
      </c>
      <c r="L2985" s="2" t="s">
        <v>248</v>
      </c>
      <c r="M2985" s="6" t="b">
        <v>1</v>
      </c>
      <c r="N2985" s="2" t="s">
        <v>8696</v>
      </c>
      <c r="O2985" s="2" t="s">
        <v>263</v>
      </c>
      <c r="P2985" s="2" t="s">
        <v>49</v>
      </c>
      <c r="Q2985" s="2" t="s">
        <v>251</v>
      </c>
      <c r="R2985" s="2" t="s">
        <v>35</v>
      </c>
      <c r="S2985" s="5">
        <v>7.64901187E8</v>
      </c>
      <c r="T2985" s="2" t="s">
        <v>9396</v>
      </c>
      <c r="U2985" s="2" t="s">
        <v>253</v>
      </c>
      <c r="V2985" s="2" t="s">
        <v>244</v>
      </c>
      <c r="W2985" s="2" t="s">
        <v>10092</v>
      </c>
      <c r="X2985" s="2" t="s">
        <v>10093</v>
      </c>
      <c r="Y2985" s="2" t="s">
        <v>8700</v>
      </c>
    </row>
    <row r="2986">
      <c r="A2986" s="1" t="b">
        <v>0</v>
      </c>
      <c r="B2986" s="1"/>
      <c r="C2986" s="1" t="s">
        <v>243</v>
      </c>
      <c r="D2986" s="1"/>
      <c r="E2986" s="1" t="s">
        <v>244</v>
      </c>
      <c r="F2986" s="1"/>
      <c r="G2986" s="2" t="s">
        <v>27</v>
      </c>
      <c r="H2986" s="5">
        <v>2.0</v>
      </c>
      <c r="I2986" s="4" t="s">
        <v>10094</v>
      </c>
      <c r="J2986" s="2" t="s">
        <v>10095</v>
      </c>
      <c r="K2986" s="5">
        <v>2.0</v>
      </c>
      <c r="L2986" s="2" t="s">
        <v>248</v>
      </c>
      <c r="M2986" s="6" t="b">
        <v>1</v>
      </c>
      <c r="N2986" s="2" t="s">
        <v>8696</v>
      </c>
      <c r="O2986" s="2" t="s">
        <v>263</v>
      </c>
      <c r="P2986" s="2" t="s">
        <v>49</v>
      </c>
      <c r="Q2986" s="2" t="s">
        <v>251</v>
      </c>
      <c r="R2986" s="2" t="s">
        <v>35</v>
      </c>
      <c r="S2986" s="5">
        <v>8.73811248E8</v>
      </c>
      <c r="T2986" s="2" t="s">
        <v>10096</v>
      </c>
      <c r="U2986" s="2" t="s">
        <v>253</v>
      </c>
      <c r="V2986" s="2" t="s">
        <v>244</v>
      </c>
      <c r="W2986" s="2" t="s">
        <v>10097</v>
      </c>
      <c r="X2986" s="2" t="s">
        <v>10098</v>
      </c>
      <c r="Y2986" s="2" t="s">
        <v>8700</v>
      </c>
    </row>
    <row r="2987">
      <c r="A2987" s="1" t="b">
        <v>0</v>
      </c>
      <c r="B2987" s="1" t="s">
        <v>25</v>
      </c>
      <c r="C2987" s="1"/>
      <c r="D2987" s="1" t="s">
        <v>26</v>
      </c>
      <c r="E2987" s="1" t="s">
        <v>43</v>
      </c>
      <c r="F2987" s="1"/>
      <c r="G2987" s="2" t="s">
        <v>27</v>
      </c>
      <c r="H2987" s="3"/>
      <c r="I2987" s="4" t="s">
        <v>10099</v>
      </c>
      <c r="J2987" s="2" t="s">
        <v>10100</v>
      </c>
      <c r="K2987" s="5">
        <v>1.0</v>
      </c>
      <c r="L2987" s="2" t="s">
        <v>46</v>
      </c>
      <c r="M2987" s="6" t="b">
        <v>1</v>
      </c>
      <c r="N2987" s="2" t="s">
        <v>127</v>
      </c>
      <c r="O2987" s="2" t="s">
        <v>48</v>
      </c>
      <c r="P2987" s="2" t="s">
        <v>49</v>
      </c>
      <c r="Q2987" s="2" t="s">
        <v>50</v>
      </c>
      <c r="R2987" s="2" t="s">
        <v>35</v>
      </c>
      <c r="S2987" s="2" t="s">
        <v>10101</v>
      </c>
      <c r="T2987" s="2" t="s">
        <v>136</v>
      </c>
      <c r="U2987" s="2" t="s">
        <v>38</v>
      </c>
      <c r="V2987" s="2" t="s">
        <v>100</v>
      </c>
      <c r="W2987" s="2" t="s">
        <v>10102</v>
      </c>
      <c r="X2987" s="2" t="s">
        <v>131</v>
      </c>
      <c r="Y2987" s="2" t="s">
        <v>132</v>
      </c>
    </row>
    <row r="2988">
      <c r="A2988" s="1" t="b">
        <v>0</v>
      </c>
      <c r="B2988" s="1" t="s">
        <v>25</v>
      </c>
      <c r="C2988" s="1"/>
      <c r="D2988" s="1" t="s">
        <v>141</v>
      </c>
      <c r="E2988" s="1"/>
      <c r="F2988" s="1" t="b">
        <v>1</v>
      </c>
      <c r="G2988" s="2" t="s">
        <v>27</v>
      </c>
      <c r="H2988" s="3"/>
      <c r="I2988" s="4" t="s">
        <v>10103</v>
      </c>
      <c r="J2988" s="2" t="s">
        <v>10104</v>
      </c>
      <c r="K2988" s="5">
        <v>1.0</v>
      </c>
      <c r="L2988" s="2" t="s">
        <v>65</v>
      </c>
      <c r="M2988" s="6" t="b">
        <v>1</v>
      </c>
      <c r="N2988" s="2" t="s">
        <v>76</v>
      </c>
      <c r="O2988" s="2" t="s">
        <v>67</v>
      </c>
      <c r="P2988" s="2" t="s">
        <v>68</v>
      </c>
      <c r="Q2988" s="2" t="s">
        <v>69</v>
      </c>
      <c r="R2988" s="2" t="s">
        <v>35</v>
      </c>
      <c r="S2988" s="2" t="s">
        <v>10105</v>
      </c>
      <c r="T2988" s="2" t="s">
        <v>37</v>
      </c>
      <c r="U2988" s="2" t="s">
        <v>38</v>
      </c>
      <c r="V2988" s="2" t="s">
        <v>146</v>
      </c>
      <c r="W2988" s="2" t="s">
        <v>10106</v>
      </c>
      <c r="X2988" s="2" t="s">
        <v>80</v>
      </c>
      <c r="Y2988" s="2" t="s">
        <v>81</v>
      </c>
    </row>
    <row r="2989">
      <c r="A2989" s="1" t="b">
        <v>0</v>
      </c>
      <c r="B2989" s="1" t="s">
        <v>25</v>
      </c>
      <c r="C2989" s="1"/>
      <c r="D2989" s="1" t="s">
        <v>141</v>
      </c>
      <c r="E2989" s="1"/>
      <c r="F2989" s="1" t="b">
        <v>1</v>
      </c>
      <c r="G2989" s="2" t="s">
        <v>27</v>
      </c>
      <c r="H2989" s="3"/>
      <c r="I2989" s="4" t="s">
        <v>10107</v>
      </c>
      <c r="J2989" s="2" t="s">
        <v>10108</v>
      </c>
      <c r="K2989" s="5">
        <v>1.0</v>
      </c>
      <c r="L2989" s="2" t="s">
        <v>65</v>
      </c>
      <c r="M2989" s="6" t="b">
        <v>1</v>
      </c>
      <c r="N2989" s="2" t="s">
        <v>66</v>
      </c>
      <c r="O2989" s="2" t="s">
        <v>67</v>
      </c>
      <c r="P2989" s="2" t="s">
        <v>68</v>
      </c>
      <c r="Q2989" s="2" t="s">
        <v>69</v>
      </c>
      <c r="R2989" s="2" t="s">
        <v>35</v>
      </c>
      <c r="S2989" s="2" t="s">
        <v>10109</v>
      </c>
      <c r="T2989" s="2" t="s">
        <v>37</v>
      </c>
      <c r="U2989" s="2" t="s">
        <v>38</v>
      </c>
      <c r="V2989" s="2" t="s">
        <v>146</v>
      </c>
      <c r="W2989" s="2" t="s">
        <v>10110</v>
      </c>
      <c r="X2989" s="2" t="s">
        <v>72</v>
      </c>
      <c r="Y2989" s="2" t="s">
        <v>73</v>
      </c>
    </row>
    <row r="2990">
      <c r="A2990" s="1" t="b">
        <v>0</v>
      </c>
      <c r="B2990" s="1" t="s">
        <v>25</v>
      </c>
      <c r="C2990" s="1"/>
      <c r="D2990" s="1" t="s">
        <v>141</v>
      </c>
      <c r="E2990" s="1"/>
      <c r="F2990" s="1" t="b">
        <v>1</v>
      </c>
      <c r="G2990" s="2" t="s">
        <v>27</v>
      </c>
      <c r="H2990" s="3"/>
      <c r="I2990" s="4" t="s">
        <v>10111</v>
      </c>
      <c r="J2990" s="2" t="s">
        <v>10112</v>
      </c>
      <c r="K2990" s="5">
        <v>1.0</v>
      </c>
      <c r="L2990" s="2" t="s">
        <v>65</v>
      </c>
      <c r="M2990" s="6" t="b">
        <v>1</v>
      </c>
      <c r="N2990" s="2" t="s">
        <v>66</v>
      </c>
      <c r="O2990" s="2" t="s">
        <v>67</v>
      </c>
      <c r="P2990" s="2" t="s">
        <v>68</v>
      </c>
      <c r="Q2990" s="2" t="s">
        <v>69</v>
      </c>
      <c r="R2990" s="2" t="s">
        <v>35</v>
      </c>
      <c r="S2990" s="2" t="s">
        <v>10113</v>
      </c>
      <c r="T2990" s="2" t="s">
        <v>37</v>
      </c>
      <c r="U2990" s="2" t="s">
        <v>38</v>
      </c>
      <c r="V2990" s="2" t="s">
        <v>146</v>
      </c>
      <c r="W2990" s="2" t="s">
        <v>10114</v>
      </c>
      <c r="X2990" s="2" t="s">
        <v>72</v>
      </c>
      <c r="Y2990" s="2" t="s">
        <v>73</v>
      </c>
    </row>
    <row r="2991">
      <c r="A2991" s="1" t="b">
        <v>0</v>
      </c>
      <c r="B2991" s="1" t="s">
        <v>25</v>
      </c>
      <c r="C2991" s="1"/>
      <c r="D2991" s="1" t="s">
        <v>26</v>
      </c>
      <c r="E2991" s="1"/>
      <c r="F2991" s="1" t="b">
        <v>1</v>
      </c>
      <c r="G2991" s="2" t="s">
        <v>27</v>
      </c>
      <c r="H2991" s="3"/>
      <c r="I2991" s="4" t="s">
        <v>10115</v>
      </c>
      <c r="J2991" s="2" t="s">
        <v>10116</v>
      </c>
      <c r="K2991" s="5">
        <v>1.0</v>
      </c>
      <c r="L2991" s="2" t="s">
        <v>65</v>
      </c>
      <c r="M2991" s="6" t="b">
        <v>1</v>
      </c>
      <c r="N2991" s="2" t="s">
        <v>233</v>
      </c>
      <c r="O2991" s="2" t="s">
        <v>67</v>
      </c>
      <c r="P2991" s="2" t="s">
        <v>68</v>
      </c>
      <c r="Q2991" s="2" t="s">
        <v>69</v>
      </c>
      <c r="R2991" s="2" t="s">
        <v>10117</v>
      </c>
      <c r="S2991" s="2" t="s">
        <v>10118</v>
      </c>
      <c r="T2991" s="7"/>
      <c r="U2991" s="2" t="s">
        <v>38</v>
      </c>
      <c r="V2991" s="2" t="s">
        <v>39</v>
      </c>
      <c r="W2991" s="2" t="s">
        <v>10119</v>
      </c>
      <c r="X2991" s="2" t="s">
        <v>237</v>
      </c>
      <c r="Y2991" s="2" t="s">
        <v>73</v>
      </c>
    </row>
    <row r="2992">
      <c r="A2992" s="1" t="b">
        <v>0</v>
      </c>
      <c r="B2992" s="1"/>
      <c r="C2992" s="1"/>
      <c r="D2992" s="1"/>
      <c r="E2992" s="1"/>
      <c r="F2992" s="1"/>
      <c r="G2992" s="2" t="s">
        <v>27</v>
      </c>
      <c r="H2992" s="3"/>
      <c r="I2992" s="4" t="s">
        <v>10120</v>
      </c>
      <c r="J2992" s="2" t="s">
        <v>10121</v>
      </c>
      <c r="K2992" s="5">
        <v>1.0</v>
      </c>
      <c r="L2992" s="2" t="s">
        <v>30</v>
      </c>
      <c r="M2992" s="6" t="b">
        <v>1</v>
      </c>
      <c r="N2992" s="2" t="s">
        <v>190</v>
      </c>
      <c r="O2992" s="2" t="s">
        <v>67</v>
      </c>
      <c r="P2992" s="2" t="s">
        <v>33</v>
      </c>
      <c r="Q2992" s="2" t="s">
        <v>34</v>
      </c>
      <c r="R2992" s="2" t="s">
        <v>35</v>
      </c>
      <c r="S2992" s="2" t="s">
        <v>10122</v>
      </c>
      <c r="T2992" s="2" t="s">
        <v>37</v>
      </c>
      <c r="U2992" s="2" t="s">
        <v>38</v>
      </c>
      <c r="V2992" s="2" t="s">
        <v>112</v>
      </c>
      <c r="W2992" s="2" t="s">
        <v>10123</v>
      </c>
      <c r="X2992" s="2" t="s">
        <v>193</v>
      </c>
      <c r="Y2992" s="2" t="s">
        <v>42</v>
      </c>
    </row>
    <row r="2993">
      <c r="A2993" s="1" t="b">
        <v>0</v>
      </c>
      <c r="B2993" s="1" t="s">
        <v>25</v>
      </c>
      <c r="C2993" s="1"/>
      <c r="D2993" s="1" t="s">
        <v>26</v>
      </c>
      <c r="E2993" s="1" t="s">
        <v>43</v>
      </c>
      <c r="F2993" s="1"/>
      <c r="G2993" s="2" t="s">
        <v>27</v>
      </c>
      <c r="H2993" s="3"/>
      <c r="I2993" s="4" t="s">
        <v>10124</v>
      </c>
      <c r="J2993" s="2" t="s">
        <v>10125</v>
      </c>
      <c r="K2993" s="5">
        <v>1.0</v>
      </c>
      <c r="L2993" s="2" t="s">
        <v>46</v>
      </c>
      <c r="M2993" s="6" t="b">
        <v>1</v>
      </c>
      <c r="N2993" s="2" t="s">
        <v>97</v>
      </c>
      <c r="O2993" s="2" t="s">
        <v>48</v>
      </c>
      <c r="P2993" s="2" t="s">
        <v>49</v>
      </c>
      <c r="Q2993" s="2" t="s">
        <v>50</v>
      </c>
      <c r="R2993" s="2" t="s">
        <v>35</v>
      </c>
      <c r="S2993" s="2" t="s">
        <v>10126</v>
      </c>
      <c r="T2993" s="2" t="s">
        <v>10127</v>
      </c>
      <c r="U2993" s="2" t="s">
        <v>38</v>
      </c>
      <c r="V2993" s="2" t="s">
        <v>100</v>
      </c>
      <c r="W2993" s="2" t="s">
        <v>10128</v>
      </c>
      <c r="X2993" s="2" t="s">
        <v>102</v>
      </c>
      <c r="Y2993" s="2" t="s">
        <v>103</v>
      </c>
    </row>
    <row r="2994">
      <c r="A2994" s="1" t="b">
        <v>0</v>
      </c>
      <c r="B2994" s="1" t="s">
        <v>25</v>
      </c>
      <c r="C2994" s="1"/>
      <c r="D2994" s="1" t="s">
        <v>26</v>
      </c>
      <c r="E2994" s="1"/>
      <c r="F2994" s="1" t="b">
        <v>1</v>
      </c>
      <c r="G2994" s="2" t="s">
        <v>27</v>
      </c>
      <c r="H2994" s="3"/>
      <c r="I2994" s="4" t="s">
        <v>10129</v>
      </c>
      <c r="J2994" s="2" t="s">
        <v>10130</v>
      </c>
      <c r="K2994" s="5">
        <v>1.0</v>
      </c>
      <c r="L2994" s="2" t="s">
        <v>30</v>
      </c>
      <c r="M2994" s="6" t="b">
        <v>1</v>
      </c>
      <c r="N2994" s="2" t="s">
        <v>144</v>
      </c>
      <c r="O2994" s="2" t="s">
        <v>67</v>
      </c>
      <c r="P2994" s="2" t="s">
        <v>68</v>
      </c>
      <c r="Q2994" s="2" t="s">
        <v>34</v>
      </c>
      <c r="R2994" s="2" t="s">
        <v>35</v>
      </c>
      <c r="S2994" s="2" t="s">
        <v>647</v>
      </c>
      <c r="T2994" s="2" t="s">
        <v>37</v>
      </c>
      <c r="U2994" s="2" t="s">
        <v>38</v>
      </c>
      <c r="V2994" s="2" t="s">
        <v>39</v>
      </c>
      <c r="W2994" s="2" t="s">
        <v>10131</v>
      </c>
      <c r="X2994" s="2" t="s">
        <v>148</v>
      </c>
      <c r="Y2994" s="2" t="s">
        <v>81</v>
      </c>
    </row>
    <row r="2995">
      <c r="A2995" s="1" t="b">
        <v>0</v>
      </c>
      <c r="B2995" s="1" t="s">
        <v>25</v>
      </c>
      <c r="C2995" s="1"/>
      <c r="D2995" s="1" t="s">
        <v>141</v>
      </c>
      <c r="E2995" s="1"/>
      <c r="F2995" s="1" t="b">
        <v>1</v>
      </c>
      <c r="G2995" s="2" t="s">
        <v>27</v>
      </c>
      <c r="H2995" s="3"/>
      <c r="I2995" s="4" t="s">
        <v>10132</v>
      </c>
      <c r="J2995" s="2" t="s">
        <v>10133</v>
      </c>
      <c r="K2995" s="5">
        <v>1.0</v>
      </c>
      <c r="L2995" s="2" t="s">
        <v>30</v>
      </c>
      <c r="M2995" s="6" t="b">
        <v>1</v>
      </c>
      <c r="N2995" s="2" t="s">
        <v>3219</v>
      </c>
      <c r="O2995" s="2" t="s">
        <v>67</v>
      </c>
      <c r="P2995" s="2" t="s">
        <v>68</v>
      </c>
      <c r="Q2995" s="2" t="s">
        <v>34</v>
      </c>
      <c r="R2995" s="2" t="s">
        <v>35</v>
      </c>
      <c r="S2995" s="2" t="s">
        <v>10134</v>
      </c>
      <c r="T2995" s="2" t="s">
        <v>37</v>
      </c>
      <c r="U2995" s="2" t="s">
        <v>38</v>
      </c>
      <c r="V2995" s="2" t="s">
        <v>146</v>
      </c>
      <c r="W2995" s="2" t="s">
        <v>10135</v>
      </c>
      <c r="X2995" s="2" t="s">
        <v>3222</v>
      </c>
      <c r="Y2995" s="2" t="s">
        <v>81</v>
      </c>
    </row>
    <row r="2996">
      <c r="A2996" s="1" t="b">
        <v>0</v>
      </c>
      <c r="B2996" s="1" t="s">
        <v>25</v>
      </c>
      <c r="C2996" s="1"/>
      <c r="D2996" s="1" t="s">
        <v>141</v>
      </c>
      <c r="E2996" s="1"/>
      <c r="F2996" s="1" t="b">
        <v>1</v>
      </c>
      <c r="G2996" s="2" t="s">
        <v>27</v>
      </c>
      <c r="H2996" s="3"/>
      <c r="I2996" s="4" t="s">
        <v>10136</v>
      </c>
      <c r="J2996" s="2" t="s">
        <v>10137</v>
      </c>
      <c r="K2996" s="5">
        <v>1.0</v>
      </c>
      <c r="L2996" s="2" t="s">
        <v>30</v>
      </c>
      <c r="M2996" s="6" t="b">
        <v>1</v>
      </c>
      <c r="N2996" s="2" t="s">
        <v>144</v>
      </c>
      <c r="O2996" s="2" t="s">
        <v>67</v>
      </c>
      <c r="P2996" s="2" t="s">
        <v>68</v>
      </c>
      <c r="Q2996" s="2" t="s">
        <v>34</v>
      </c>
      <c r="R2996" s="2" t="s">
        <v>35</v>
      </c>
      <c r="S2996" s="2" t="s">
        <v>10138</v>
      </c>
      <c r="T2996" s="2" t="s">
        <v>37</v>
      </c>
      <c r="U2996" s="2" t="s">
        <v>38</v>
      </c>
      <c r="V2996" s="2" t="s">
        <v>146</v>
      </c>
      <c r="W2996" s="2" t="s">
        <v>10139</v>
      </c>
      <c r="X2996" s="2" t="s">
        <v>148</v>
      </c>
      <c r="Y2996" s="2" t="s">
        <v>81</v>
      </c>
    </row>
    <row r="2997">
      <c r="A2997" s="1" t="b">
        <v>0</v>
      </c>
      <c r="B2997" s="1" t="s">
        <v>25</v>
      </c>
      <c r="C2997" s="1"/>
      <c r="D2997" s="1" t="s">
        <v>26</v>
      </c>
      <c r="E2997" s="1" t="s">
        <v>43</v>
      </c>
      <c r="F2997" s="1"/>
      <c r="G2997" s="2" t="s">
        <v>27</v>
      </c>
      <c r="H2997" s="3"/>
      <c r="I2997" s="4" t="s">
        <v>10140</v>
      </c>
      <c r="J2997" s="2" t="s">
        <v>10141</v>
      </c>
      <c r="K2997" s="5">
        <v>1.0</v>
      </c>
      <c r="L2997" s="2" t="s">
        <v>46</v>
      </c>
      <c r="M2997" s="6" t="b">
        <v>1</v>
      </c>
      <c r="N2997" s="2" t="s">
        <v>97</v>
      </c>
      <c r="O2997" s="2" t="s">
        <v>48</v>
      </c>
      <c r="P2997" s="2" t="s">
        <v>49</v>
      </c>
      <c r="Q2997" s="2" t="s">
        <v>50</v>
      </c>
      <c r="R2997" s="2" t="s">
        <v>35</v>
      </c>
      <c r="S2997" s="2" t="s">
        <v>10142</v>
      </c>
      <c r="T2997" s="2" t="s">
        <v>10127</v>
      </c>
      <c r="U2997" s="2" t="s">
        <v>38</v>
      </c>
      <c r="V2997" s="2" t="s">
        <v>100</v>
      </c>
      <c r="W2997" s="2" t="s">
        <v>10143</v>
      </c>
      <c r="X2997" s="2" t="s">
        <v>102</v>
      </c>
      <c r="Y2997" s="2" t="s">
        <v>103</v>
      </c>
    </row>
    <row r="2998">
      <c r="A2998" s="1" t="b">
        <v>0</v>
      </c>
      <c r="B2998" s="1" t="s">
        <v>25</v>
      </c>
      <c r="C2998" s="1"/>
      <c r="D2998" s="1" t="s">
        <v>26</v>
      </c>
      <c r="E2998" s="1"/>
      <c r="F2998" s="1" t="b">
        <v>1</v>
      </c>
      <c r="G2998" s="2" t="s">
        <v>27</v>
      </c>
      <c r="H2998" s="3"/>
      <c r="I2998" s="4" t="s">
        <v>10144</v>
      </c>
      <c r="J2998" s="2" t="s">
        <v>10145</v>
      </c>
      <c r="K2998" s="5">
        <v>1.0</v>
      </c>
      <c r="L2998" s="2" t="s">
        <v>30</v>
      </c>
      <c r="M2998" s="6" t="b">
        <v>1</v>
      </c>
      <c r="N2998" s="2" t="s">
        <v>3219</v>
      </c>
      <c r="O2998" s="2" t="s">
        <v>67</v>
      </c>
      <c r="P2998" s="2" t="s">
        <v>68</v>
      </c>
      <c r="Q2998" s="2" t="s">
        <v>34</v>
      </c>
      <c r="R2998" s="2" t="s">
        <v>35</v>
      </c>
      <c r="S2998" s="2" t="s">
        <v>10146</v>
      </c>
      <c r="T2998" s="2" t="s">
        <v>37</v>
      </c>
      <c r="U2998" s="2" t="s">
        <v>38</v>
      </c>
      <c r="V2998" s="2" t="s">
        <v>39</v>
      </c>
      <c r="W2998" s="2" t="s">
        <v>10147</v>
      </c>
      <c r="X2998" s="2" t="s">
        <v>3222</v>
      </c>
      <c r="Y2998" s="2" t="s">
        <v>81</v>
      </c>
    </row>
    <row r="2999">
      <c r="A2999" s="1" t="b">
        <v>0</v>
      </c>
      <c r="B2999" s="1" t="s">
        <v>25</v>
      </c>
      <c r="C2999" s="1"/>
      <c r="D2999" s="1" t="s">
        <v>141</v>
      </c>
      <c r="E2999" s="1"/>
      <c r="F2999" s="1" t="b">
        <v>1</v>
      </c>
      <c r="G2999" s="2" t="s">
        <v>27</v>
      </c>
      <c r="H2999" s="3"/>
      <c r="I2999" s="4" t="s">
        <v>10148</v>
      </c>
      <c r="J2999" s="2" t="s">
        <v>10149</v>
      </c>
      <c r="K2999" s="5">
        <v>1.0</v>
      </c>
      <c r="L2999" s="2" t="s">
        <v>30</v>
      </c>
      <c r="M2999" s="6" t="b">
        <v>1</v>
      </c>
      <c r="N2999" s="2" t="s">
        <v>3219</v>
      </c>
      <c r="O2999" s="2" t="s">
        <v>67</v>
      </c>
      <c r="P2999" s="2" t="s">
        <v>68</v>
      </c>
      <c r="Q2999" s="2" t="s">
        <v>34</v>
      </c>
      <c r="R2999" s="2" t="s">
        <v>35</v>
      </c>
      <c r="S2999" s="2" t="s">
        <v>10150</v>
      </c>
      <c r="T2999" s="2" t="s">
        <v>37</v>
      </c>
      <c r="U2999" s="2" t="s">
        <v>38</v>
      </c>
      <c r="V2999" s="2" t="s">
        <v>146</v>
      </c>
      <c r="W2999" s="2" t="s">
        <v>10151</v>
      </c>
      <c r="X2999" s="2" t="s">
        <v>3222</v>
      </c>
      <c r="Y2999" s="2" t="s">
        <v>81</v>
      </c>
    </row>
    <row r="3000">
      <c r="A3000" s="1" t="b">
        <v>0</v>
      </c>
      <c r="B3000" s="1" t="s">
        <v>25</v>
      </c>
      <c r="C3000" s="1"/>
      <c r="D3000" s="1" t="s">
        <v>141</v>
      </c>
      <c r="E3000" s="1"/>
      <c r="F3000" s="1" t="b">
        <v>1</v>
      </c>
      <c r="G3000" s="2" t="s">
        <v>27</v>
      </c>
      <c r="H3000" s="3"/>
      <c r="I3000" s="4" t="s">
        <v>10152</v>
      </c>
      <c r="J3000" s="2" t="s">
        <v>10153</v>
      </c>
      <c r="K3000" s="5">
        <v>1.0</v>
      </c>
      <c r="L3000" s="2" t="s">
        <v>30</v>
      </c>
      <c r="M3000" s="6" t="b">
        <v>1</v>
      </c>
      <c r="N3000" s="2" t="s">
        <v>144</v>
      </c>
      <c r="O3000" s="2" t="s">
        <v>67</v>
      </c>
      <c r="P3000" s="2" t="s">
        <v>68</v>
      </c>
      <c r="Q3000" s="2" t="s">
        <v>34</v>
      </c>
      <c r="R3000" s="2" t="s">
        <v>35</v>
      </c>
      <c r="S3000" s="2" t="s">
        <v>10154</v>
      </c>
      <c r="T3000" s="2" t="s">
        <v>37</v>
      </c>
      <c r="U3000" s="2" t="s">
        <v>38</v>
      </c>
      <c r="V3000" s="2" t="s">
        <v>146</v>
      </c>
      <c r="W3000" s="2" t="s">
        <v>10155</v>
      </c>
      <c r="X3000" s="2" t="s">
        <v>148</v>
      </c>
      <c r="Y3000" s="2" t="s">
        <v>81</v>
      </c>
    </row>
    <row r="3001">
      <c r="A3001" s="1" t="b">
        <v>0</v>
      </c>
      <c r="B3001" s="1" t="s">
        <v>25</v>
      </c>
      <c r="C3001" s="1"/>
      <c r="D3001" s="1" t="s">
        <v>26</v>
      </c>
      <c r="E3001" s="1"/>
      <c r="F3001" s="1" t="b">
        <v>1</v>
      </c>
      <c r="G3001" s="2" t="s">
        <v>27</v>
      </c>
      <c r="H3001" s="3"/>
      <c r="I3001" s="4" t="s">
        <v>10156</v>
      </c>
      <c r="J3001" s="2" t="s">
        <v>10157</v>
      </c>
      <c r="K3001" s="5">
        <v>1.0</v>
      </c>
      <c r="L3001" s="2" t="s">
        <v>65</v>
      </c>
      <c r="M3001" s="6" t="b">
        <v>1</v>
      </c>
      <c r="N3001" s="2" t="s">
        <v>233</v>
      </c>
      <c r="O3001" s="2" t="s">
        <v>67</v>
      </c>
      <c r="P3001" s="2" t="s">
        <v>68</v>
      </c>
      <c r="Q3001" s="2" t="s">
        <v>69</v>
      </c>
      <c r="R3001" s="2" t="s">
        <v>10158</v>
      </c>
      <c r="S3001" s="2" t="s">
        <v>10159</v>
      </c>
      <c r="T3001" s="7"/>
      <c r="U3001" s="2" t="s">
        <v>38</v>
      </c>
      <c r="V3001" s="2" t="s">
        <v>39</v>
      </c>
      <c r="W3001" s="2" t="s">
        <v>10160</v>
      </c>
      <c r="X3001" s="2" t="s">
        <v>237</v>
      </c>
      <c r="Y3001" s="2" t="s">
        <v>73</v>
      </c>
    </row>
    <row r="3002">
      <c r="A3002" s="1" t="b">
        <v>0</v>
      </c>
      <c r="B3002" s="1" t="s">
        <v>25</v>
      </c>
      <c r="C3002" s="1"/>
      <c r="D3002" s="1"/>
      <c r="E3002" s="1" t="s">
        <v>43</v>
      </c>
      <c r="F3002" s="1"/>
      <c r="G3002" s="2" t="s">
        <v>27</v>
      </c>
      <c r="H3002" s="3"/>
      <c r="I3002" s="4" t="s">
        <v>10161</v>
      </c>
      <c r="J3002" s="2" t="s">
        <v>10162</v>
      </c>
      <c r="K3002" s="5">
        <v>1.0</v>
      </c>
      <c r="L3002" s="2" t="s">
        <v>46</v>
      </c>
      <c r="M3002" s="6" t="b">
        <v>1</v>
      </c>
      <c r="N3002" s="2" t="s">
        <v>47</v>
      </c>
      <c r="O3002" s="2" t="s">
        <v>48</v>
      </c>
      <c r="P3002" s="2" t="s">
        <v>49</v>
      </c>
      <c r="Q3002" s="2" t="s">
        <v>50</v>
      </c>
      <c r="R3002" s="2" t="s">
        <v>35</v>
      </c>
      <c r="S3002" s="5">
        <v>6.66691178E8</v>
      </c>
      <c r="T3002" s="2" t="s">
        <v>10163</v>
      </c>
      <c r="U3002" s="2" t="s">
        <v>38</v>
      </c>
      <c r="V3002" s="2" t="s">
        <v>52</v>
      </c>
      <c r="W3002" s="2" t="s">
        <v>10164</v>
      </c>
      <c r="X3002" s="2" t="s">
        <v>54</v>
      </c>
      <c r="Y3002" s="2" t="s">
        <v>55</v>
      </c>
    </row>
    <row r="3003">
      <c r="A3003" s="1" t="b">
        <v>0</v>
      </c>
      <c r="B3003" s="1" t="s">
        <v>25</v>
      </c>
      <c r="C3003" s="1"/>
      <c r="D3003" s="1" t="s">
        <v>26</v>
      </c>
      <c r="E3003" s="1"/>
      <c r="F3003" s="1" t="b">
        <v>1</v>
      </c>
      <c r="G3003" s="2" t="s">
        <v>27</v>
      </c>
      <c r="H3003" s="3"/>
      <c r="I3003" s="4" t="s">
        <v>10165</v>
      </c>
      <c r="J3003" s="2" t="s">
        <v>10166</v>
      </c>
      <c r="K3003" s="5">
        <v>1.0</v>
      </c>
      <c r="L3003" s="2" t="s">
        <v>30</v>
      </c>
      <c r="M3003" s="6" t="b">
        <v>1</v>
      </c>
      <c r="N3003" s="2" t="s">
        <v>3219</v>
      </c>
      <c r="O3003" s="2" t="s">
        <v>67</v>
      </c>
      <c r="P3003" s="2" t="s">
        <v>68</v>
      </c>
      <c r="Q3003" s="2" t="s">
        <v>34</v>
      </c>
      <c r="R3003" s="2" t="s">
        <v>35</v>
      </c>
      <c r="S3003" s="2" t="s">
        <v>10167</v>
      </c>
      <c r="T3003" s="2" t="s">
        <v>37</v>
      </c>
      <c r="U3003" s="2" t="s">
        <v>38</v>
      </c>
      <c r="V3003" s="2" t="s">
        <v>39</v>
      </c>
      <c r="W3003" s="2" t="s">
        <v>10168</v>
      </c>
      <c r="X3003" s="2" t="s">
        <v>3222</v>
      </c>
      <c r="Y3003" s="2" t="s">
        <v>81</v>
      </c>
    </row>
    <row r="3004">
      <c r="A3004" s="1" t="b">
        <v>0</v>
      </c>
      <c r="B3004" s="1"/>
      <c r="C3004" s="1" t="s">
        <v>243</v>
      </c>
      <c r="D3004" s="1"/>
      <c r="E3004" s="1" t="s">
        <v>367</v>
      </c>
      <c r="F3004" s="1"/>
      <c r="G3004" s="2" t="s">
        <v>27</v>
      </c>
      <c r="H3004" s="5">
        <v>3.0</v>
      </c>
      <c r="I3004" s="4" t="s">
        <v>10169</v>
      </c>
      <c r="J3004" s="2" t="s">
        <v>10170</v>
      </c>
      <c r="K3004" s="5">
        <v>1.0</v>
      </c>
      <c r="L3004" s="2" t="s">
        <v>46</v>
      </c>
      <c r="M3004" s="6" t="b">
        <v>1</v>
      </c>
      <c r="N3004" s="2" t="s">
        <v>10171</v>
      </c>
      <c r="O3004" s="2" t="s">
        <v>48</v>
      </c>
      <c r="P3004" s="2" t="s">
        <v>49</v>
      </c>
      <c r="Q3004" s="2" t="s">
        <v>50</v>
      </c>
      <c r="R3004" s="2" t="s">
        <v>35</v>
      </c>
      <c r="S3004" s="5">
        <v>191803.0</v>
      </c>
      <c r="T3004" s="2" t="s">
        <v>1887</v>
      </c>
      <c r="U3004" s="2" t="s">
        <v>253</v>
      </c>
      <c r="V3004" s="2" t="s">
        <v>372</v>
      </c>
      <c r="W3004" s="2" t="s">
        <v>10172</v>
      </c>
      <c r="X3004" s="2" t="s">
        <v>10173</v>
      </c>
      <c r="Y3004" s="2" t="s">
        <v>10174</v>
      </c>
    </row>
    <row r="3005">
      <c r="A3005" s="1" t="b">
        <v>0</v>
      </c>
      <c r="B3005" s="1"/>
      <c r="C3005" s="1" t="s">
        <v>243</v>
      </c>
      <c r="D3005" s="1"/>
      <c r="E3005" s="1" t="s">
        <v>367</v>
      </c>
      <c r="F3005" s="1"/>
      <c r="G3005" s="2" t="s">
        <v>27</v>
      </c>
      <c r="H3005" s="5">
        <v>9.0</v>
      </c>
      <c r="I3005" s="4" t="s">
        <v>10175</v>
      </c>
      <c r="J3005" s="2" t="s">
        <v>10176</v>
      </c>
      <c r="K3005" s="5">
        <v>1.0</v>
      </c>
      <c r="L3005" s="2" t="s">
        <v>46</v>
      </c>
      <c r="M3005" s="6" t="b">
        <v>1</v>
      </c>
      <c r="N3005" s="2" t="s">
        <v>10171</v>
      </c>
      <c r="O3005" s="2" t="s">
        <v>48</v>
      </c>
      <c r="P3005" s="2" t="s">
        <v>49</v>
      </c>
      <c r="Q3005" s="2" t="s">
        <v>50</v>
      </c>
      <c r="R3005" s="2" t="s">
        <v>35</v>
      </c>
      <c r="S3005" s="5">
        <v>17788.0</v>
      </c>
      <c r="T3005" s="2" t="s">
        <v>1881</v>
      </c>
      <c r="U3005" s="2" t="s">
        <v>253</v>
      </c>
      <c r="V3005" s="2" t="s">
        <v>372</v>
      </c>
      <c r="W3005" s="2" t="s">
        <v>10172</v>
      </c>
      <c r="X3005" s="2" t="s">
        <v>10173</v>
      </c>
      <c r="Y3005" s="2" t="s">
        <v>10174</v>
      </c>
    </row>
    <row r="3006">
      <c r="A3006" s="1" t="b">
        <v>0</v>
      </c>
      <c r="B3006" s="1"/>
      <c r="C3006" s="1" t="s">
        <v>243</v>
      </c>
      <c r="D3006" s="1"/>
      <c r="E3006" s="1" t="s">
        <v>367</v>
      </c>
      <c r="F3006" s="1"/>
      <c r="G3006" s="2" t="s">
        <v>27</v>
      </c>
      <c r="H3006" s="5">
        <v>9.0</v>
      </c>
      <c r="I3006" s="4" t="s">
        <v>10177</v>
      </c>
      <c r="J3006" s="2" t="s">
        <v>10178</v>
      </c>
      <c r="K3006" s="5">
        <v>1.0</v>
      </c>
      <c r="L3006" s="2" t="s">
        <v>46</v>
      </c>
      <c r="M3006" s="6" t="b">
        <v>1</v>
      </c>
      <c r="N3006" s="2" t="s">
        <v>10171</v>
      </c>
      <c r="O3006" s="2" t="s">
        <v>48</v>
      </c>
      <c r="P3006" s="2" t="s">
        <v>49</v>
      </c>
      <c r="Q3006" s="2" t="s">
        <v>50</v>
      </c>
      <c r="R3006" s="2" t="s">
        <v>35</v>
      </c>
      <c r="S3006" s="5">
        <v>18470.0</v>
      </c>
      <c r="T3006" s="2" t="s">
        <v>10179</v>
      </c>
      <c r="U3006" s="2" t="s">
        <v>253</v>
      </c>
      <c r="V3006" s="2" t="s">
        <v>372</v>
      </c>
      <c r="W3006" s="2" t="s">
        <v>10172</v>
      </c>
      <c r="X3006" s="2" t="s">
        <v>10173</v>
      </c>
      <c r="Y3006" s="2" t="s">
        <v>10174</v>
      </c>
    </row>
    <row r="3007">
      <c r="A3007" s="1" t="b">
        <v>0</v>
      </c>
      <c r="B3007" s="1"/>
      <c r="C3007" s="1" t="s">
        <v>243</v>
      </c>
      <c r="D3007" s="1"/>
      <c r="E3007" s="1" t="s">
        <v>367</v>
      </c>
      <c r="F3007" s="1"/>
      <c r="G3007" s="2" t="s">
        <v>27</v>
      </c>
      <c r="H3007" s="5">
        <v>12.0</v>
      </c>
      <c r="I3007" s="4" t="s">
        <v>10180</v>
      </c>
      <c r="J3007" s="2" t="s">
        <v>10181</v>
      </c>
      <c r="K3007" s="5">
        <v>1.0</v>
      </c>
      <c r="L3007" s="2" t="s">
        <v>46</v>
      </c>
      <c r="M3007" s="6" t="b">
        <v>1</v>
      </c>
      <c r="N3007" s="2" t="s">
        <v>10171</v>
      </c>
      <c r="O3007" s="2" t="s">
        <v>48</v>
      </c>
      <c r="P3007" s="2" t="s">
        <v>49</v>
      </c>
      <c r="Q3007" s="2" t="s">
        <v>50</v>
      </c>
      <c r="R3007" s="2" t="s">
        <v>35</v>
      </c>
      <c r="S3007" s="5">
        <v>191812.0</v>
      </c>
      <c r="T3007" s="2" t="s">
        <v>10182</v>
      </c>
      <c r="U3007" s="2" t="s">
        <v>253</v>
      </c>
      <c r="V3007" s="2" t="s">
        <v>372</v>
      </c>
      <c r="W3007" s="2" t="s">
        <v>10172</v>
      </c>
      <c r="X3007" s="2" t="s">
        <v>10173</v>
      </c>
      <c r="Y3007" s="2" t="s">
        <v>10174</v>
      </c>
    </row>
    <row r="3008">
      <c r="A3008" s="1" t="b">
        <v>0</v>
      </c>
      <c r="B3008" s="1"/>
      <c r="C3008" s="1" t="s">
        <v>243</v>
      </c>
      <c r="D3008" s="1"/>
      <c r="E3008" s="1" t="s">
        <v>367</v>
      </c>
      <c r="F3008" s="1"/>
      <c r="G3008" s="2" t="s">
        <v>27</v>
      </c>
      <c r="H3008" s="5">
        <v>15.0</v>
      </c>
      <c r="I3008" s="4" t="s">
        <v>10183</v>
      </c>
      <c r="J3008" s="2" t="s">
        <v>10184</v>
      </c>
      <c r="K3008" s="5">
        <v>1.0</v>
      </c>
      <c r="L3008" s="2" t="s">
        <v>46</v>
      </c>
      <c r="M3008" s="6" t="b">
        <v>1</v>
      </c>
      <c r="N3008" s="2" t="s">
        <v>10171</v>
      </c>
      <c r="O3008" s="2" t="s">
        <v>48</v>
      </c>
      <c r="P3008" s="2" t="s">
        <v>49</v>
      </c>
      <c r="Q3008" s="2" t="s">
        <v>50</v>
      </c>
      <c r="R3008" s="2" t="s">
        <v>35</v>
      </c>
      <c r="S3008" s="5">
        <v>191801.0</v>
      </c>
      <c r="T3008" s="2" t="s">
        <v>1887</v>
      </c>
      <c r="U3008" s="2" t="s">
        <v>253</v>
      </c>
      <c r="V3008" s="2" t="s">
        <v>372</v>
      </c>
      <c r="W3008" s="2" t="s">
        <v>10172</v>
      </c>
      <c r="X3008" s="2" t="s">
        <v>10173</v>
      </c>
      <c r="Y3008" s="2" t="s">
        <v>10174</v>
      </c>
    </row>
    <row r="3009">
      <c r="A3009" s="1" t="b">
        <v>0</v>
      </c>
      <c r="B3009" s="1"/>
      <c r="C3009" s="1" t="s">
        <v>243</v>
      </c>
      <c r="D3009" s="1"/>
      <c r="E3009" s="1" t="s">
        <v>367</v>
      </c>
      <c r="F3009" s="1"/>
      <c r="G3009" s="2" t="s">
        <v>27</v>
      </c>
      <c r="H3009" s="5">
        <v>18.0</v>
      </c>
      <c r="I3009" s="4" t="s">
        <v>10185</v>
      </c>
      <c r="J3009" s="2" t="s">
        <v>10186</v>
      </c>
      <c r="K3009" s="5">
        <v>1.0</v>
      </c>
      <c r="L3009" s="2" t="s">
        <v>46</v>
      </c>
      <c r="M3009" s="6" t="b">
        <v>1</v>
      </c>
      <c r="N3009" s="2" t="s">
        <v>10171</v>
      </c>
      <c r="O3009" s="2" t="s">
        <v>48</v>
      </c>
      <c r="P3009" s="2" t="s">
        <v>49</v>
      </c>
      <c r="Q3009" s="2" t="s">
        <v>50</v>
      </c>
      <c r="R3009" s="2" t="s">
        <v>35</v>
      </c>
      <c r="S3009" s="5">
        <v>17300.0</v>
      </c>
      <c r="T3009" s="2" t="s">
        <v>2912</v>
      </c>
      <c r="U3009" s="2" t="s">
        <v>253</v>
      </c>
      <c r="V3009" s="2" t="s">
        <v>372</v>
      </c>
      <c r="W3009" s="2" t="s">
        <v>10172</v>
      </c>
      <c r="X3009" s="2" t="s">
        <v>10173</v>
      </c>
      <c r="Y3009" s="2" t="s">
        <v>10174</v>
      </c>
    </row>
    <row r="3010">
      <c r="A3010" s="1" t="b">
        <v>0</v>
      </c>
      <c r="B3010" s="1"/>
      <c r="C3010" s="1" t="s">
        <v>243</v>
      </c>
      <c r="D3010" s="1"/>
      <c r="E3010" s="1" t="s">
        <v>367</v>
      </c>
      <c r="F3010" s="1"/>
      <c r="G3010" s="2" t="s">
        <v>27</v>
      </c>
      <c r="H3010" s="5">
        <v>21.0</v>
      </c>
      <c r="I3010" s="4" t="s">
        <v>10187</v>
      </c>
      <c r="J3010" s="2" t="s">
        <v>10188</v>
      </c>
      <c r="K3010" s="5">
        <v>1.0</v>
      </c>
      <c r="L3010" s="2" t="s">
        <v>46</v>
      </c>
      <c r="M3010" s="6" t="b">
        <v>1</v>
      </c>
      <c r="N3010" s="2" t="s">
        <v>10171</v>
      </c>
      <c r="O3010" s="2" t="s">
        <v>48</v>
      </c>
      <c r="P3010" s="2" t="s">
        <v>49</v>
      </c>
      <c r="Q3010" s="2" t="s">
        <v>50</v>
      </c>
      <c r="R3010" s="2" t="s">
        <v>35</v>
      </c>
      <c r="S3010" s="5">
        <v>17782.0</v>
      </c>
      <c r="T3010" s="2" t="s">
        <v>1871</v>
      </c>
      <c r="U3010" s="2" t="s">
        <v>253</v>
      </c>
      <c r="V3010" s="2" t="s">
        <v>372</v>
      </c>
      <c r="W3010" s="2" t="s">
        <v>10172</v>
      </c>
      <c r="X3010" s="2" t="s">
        <v>10173</v>
      </c>
      <c r="Y3010" s="2" t="s">
        <v>10174</v>
      </c>
    </row>
    <row r="3011">
      <c r="A3011" s="1" t="b">
        <v>0</v>
      </c>
      <c r="B3011" s="1"/>
      <c r="C3011" s="1" t="s">
        <v>243</v>
      </c>
      <c r="D3011" s="1"/>
      <c r="E3011" s="1" t="s">
        <v>367</v>
      </c>
      <c r="F3011" s="1"/>
      <c r="G3011" s="2" t="s">
        <v>27</v>
      </c>
      <c r="H3011" s="5">
        <v>21.0</v>
      </c>
      <c r="I3011" s="4" t="s">
        <v>10189</v>
      </c>
      <c r="J3011" s="2" t="s">
        <v>10190</v>
      </c>
      <c r="K3011" s="5">
        <v>1.0</v>
      </c>
      <c r="L3011" s="2" t="s">
        <v>46</v>
      </c>
      <c r="M3011" s="6" t="b">
        <v>1</v>
      </c>
      <c r="N3011" s="2" t="s">
        <v>10171</v>
      </c>
      <c r="O3011" s="2" t="s">
        <v>48</v>
      </c>
      <c r="P3011" s="2" t="s">
        <v>49</v>
      </c>
      <c r="Q3011" s="2" t="s">
        <v>50</v>
      </c>
      <c r="R3011" s="2" t="s">
        <v>35</v>
      </c>
      <c r="S3011" s="5">
        <v>18452.0</v>
      </c>
      <c r="T3011" s="2" t="s">
        <v>1887</v>
      </c>
      <c r="U3011" s="2" t="s">
        <v>253</v>
      </c>
      <c r="V3011" s="2" t="s">
        <v>372</v>
      </c>
      <c r="W3011" s="2" t="s">
        <v>10172</v>
      </c>
      <c r="X3011" s="2" t="s">
        <v>10173</v>
      </c>
      <c r="Y3011" s="2" t="s">
        <v>10174</v>
      </c>
    </row>
    <row r="3012">
      <c r="A3012" s="1" t="b">
        <v>0</v>
      </c>
      <c r="B3012" s="1"/>
      <c r="C3012" s="1" t="s">
        <v>243</v>
      </c>
      <c r="D3012" s="1"/>
      <c r="E3012" s="1" t="s">
        <v>367</v>
      </c>
      <c r="F3012" s="1"/>
      <c r="G3012" s="2" t="s">
        <v>27</v>
      </c>
      <c r="H3012" s="5">
        <v>24.0</v>
      </c>
      <c r="I3012" s="4" t="s">
        <v>10191</v>
      </c>
      <c r="J3012" s="2" t="s">
        <v>10192</v>
      </c>
      <c r="K3012" s="5">
        <v>1.0</v>
      </c>
      <c r="L3012" s="2" t="s">
        <v>46</v>
      </c>
      <c r="M3012" s="6" t="b">
        <v>1</v>
      </c>
      <c r="N3012" s="2" t="s">
        <v>10171</v>
      </c>
      <c r="O3012" s="2" t="s">
        <v>48</v>
      </c>
      <c r="P3012" s="2" t="s">
        <v>49</v>
      </c>
      <c r="Q3012" s="2" t="s">
        <v>50</v>
      </c>
      <c r="R3012" s="2" t="s">
        <v>35</v>
      </c>
      <c r="S3012" s="5">
        <v>17543.0</v>
      </c>
      <c r="T3012" s="2" t="s">
        <v>10193</v>
      </c>
      <c r="U3012" s="2" t="s">
        <v>253</v>
      </c>
      <c r="V3012" s="2" t="s">
        <v>372</v>
      </c>
      <c r="W3012" s="2" t="s">
        <v>10172</v>
      </c>
      <c r="X3012" s="2" t="s">
        <v>10173</v>
      </c>
      <c r="Y3012" s="2" t="s">
        <v>10174</v>
      </c>
    </row>
    <row r="3013">
      <c r="A3013" s="1" t="b">
        <v>0</v>
      </c>
      <c r="B3013" s="1"/>
      <c r="C3013" s="1" t="s">
        <v>243</v>
      </c>
      <c r="D3013" s="1"/>
      <c r="E3013" s="1" t="s">
        <v>367</v>
      </c>
      <c r="F3013" s="1"/>
      <c r="G3013" s="2" t="s">
        <v>27</v>
      </c>
      <c r="H3013" s="5">
        <v>27.0</v>
      </c>
      <c r="I3013" s="4" t="s">
        <v>10194</v>
      </c>
      <c r="J3013" s="2" t="s">
        <v>10195</v>
      </c>
      <c r="K3013" s="5">
        <v>1.0</v>
      </c>
      <c r="L3013" s="2" t="s">
        <v>46</v>
      </c>
      <c r="M3013" s="6" t="b">
        <v>1</v>
      </c>
      <c r="N3013" s="2" t="s">
        <v>10171</v>
      </c>
      <c r="O3013" s="2" t="s">
        <v>48</v>
      </c>
      <c r="P3013" s="2" t="s">
        <v>49</v>
      </c>
      <c r="Q3013" s="2" t="s">
        <v>50</v>
      </c>
      <c r="R3013" s="2" t="s">
        <v>35</v>
      </c>
      <c r="S3013" s="5">
        <v>15257.0</v>
      </c>
      <c r="T3013" s="7"/>
      <c r="U3013" s="2" t="s">
        <v>253</v>
      </c>
      <c r="V3013" s="2" t="s">
        <v>372</v>
      </c>
      <c r="W3013" s="2" t="s">
        <v>10172</v>
      </c>
      <c r="X3013" s="2" t="s">
        <v>10173</v>
      </c>
      <c r="Y3013" s="2" t="s">
        <v>10174</v>
      </c>
    </row>
    <row r="3014">
      <c r="A3014" s="1" t="b">
        <v>0</v>
      </c>
      <c r="B3014" s="1"/>
      <c r="C3014" s="1" t="s">
        <v>243</v>
      </c>
      <c r="D3014" s="1"/>
      <c r="E3014" s="1" t="s">
        <v>367</v>
      </c>
      <c r="F3014" s="1"/>
      <c r="G3014" s="2" t="s">
        <v>27</v>
      </c>
      <c r="H3014" s="5">
        <v>33.0</v>
      </c>
      <c r="I3014" s="4" t="s">
        <v>10196</v>
      </c>
      <c r="J3014" s="2" t="s">
        <v>10197</v>
      </c>
      <c r="K3014" s="5">
        <v>1.0</v>
      </c>
      <c r="L3014" s="2" t="s">
        <v>46</v>
      </c>
      <c r="M3014" s="6" t="b">
        <v>1</v>
      </c>
      <c r="N3014" s="2" t="s">
        <v>10171</v>
      </c>
      <c r="O3014" s="2" t="s">
        <v>48</v>
      </c>
      <c r="P3014" s="2" t="s">
        <v>49</v>
      </c>
      <c r="Q3014" s="2" t="s">
        <v>50</v>
      </c>
      <c r="R3014" s="2" t="s">
        <v>35</v>
      </c>
      <c r="S3014" s="5">
        <v>18047.0</v>
      </c>
      <c r="T3014" s="2" t="s">
        <v>10179</v>
      </c>
      <c r="U3014" s="2" t="s">
        <v>253</v>
      </c>
      <c r="V3014" s="2" t="s">
        <v>372</v>
      </c>
      <c r="W3014" s="2" t="s">
        <v>10172</v>
      </c>
      <c r="X3014" s="2" t="s">
        <v>10173</v>
      </c>
      <c r="Y3014" s="2" t="s">
        <v>10174</v>
      </c>
    </row>
    <row r="3015">
      <c r="A3015" s="1" t="b">
        <v>0</v>
      </c>
      <c r="B3015" s="1"/>
      <c r="C3015" s="1" t="s">
        <v>243</v>
      </c>
      <c r="D3015" s="1"/>
      <c r="E3015" s="1" t="s">
        <v>367</v>
      </c>
      <c r="F3015" s="1"/>
      <c r="G3015" s="2" t="s">
        <v>27</v>
      </c>
      <c r="H3015" s="5">
        <v>36.0</v>
      </c>
      <c r="I3015" s="4" t="s">
        <v>10198</v>
      </c>
      <c r="J3015" s="2" t="s">
        <v>10199</v>
      </c>
      <c r="K3015" s="5">
        <v>1.0</v>
      </c>
      <c r="L3015" s="2" t="s">
        <v>46</v>
      </c>
      <c r="M3015" s="6" t="b">
        <v>1</v>
      </c>
      <c r="N3015" s="2" t="s">
        <v>10171</v>
      </c>
      <c r="O3015" s="2" t="s">
        <v>48</v>
      </c>
      <c r="P3015" s="2" t="s">
        <v>49</v>
      </c>
      <c r="Q3015" s="2" t="s">
        <v>50</v>
      </c>
      <c r="R3015" s="2" t="s">
        <v>35</v>
      </c>
      <c r="S3015" s="5">
        <v>18461.0</v>
      </c>
      <c r="T3015" s="2" t="s">
        <v>1887</v>
      </c>
      <c r="U3015" s="2" t="s">
        <v>253</v>
      </c>
      <c r="V3015" s="2" t="s">
        <v>372</v>
      </c>
      <c r="W3015" s="2" t="s">
        <v>10172</v>
      </c>
      <c r="X3015" s="2" t="s">
        <v>10173</v>
      </c>
      <c r="Y3015" s="2" t="s">
        <v>10174</v>
      </c>
    </row>
    <row r="3016">
      <c r="A3016" s="1" t="b">
        <v>0</v>
      </c>
      <c r="B3016" s="1"/>
      <c r="C3016" s="1" t="s">
        <v>243</v>
      </c>
      <c r="D3016" s="1"/>
      <c r="E3016" s="1" t="s">
        <v>367</v>
      </c>
      <c r="F3016" s="1"/>
      <c r="G3016" s="2" t="s">
        <v>27</v>
      </c>
      <c r="H3016" s="5">
        <v>39.0</v>
      </c>
      <c r="I3016" s="4" t="s">
        <v>10200</v>
      </c>
      <c r="J3016" s="2" t="s">
        <v>10201</v>
      </c>
      <c r="K3016" s="5">
        <v>1.0</v>
      </c>
      <c r="L3016" s="2" t="s">
        <v>46</v>
      </c>
      <c r="M3016" s="6" t="b">
        <v>1</v>
      </c>
      <c r="N3016" s="2" t="s">
        <v>10171</v>
      </c>
      <c r="O3016" s="2" t="s">
        <v>48</v>
      </c>
      <c r="P3016" s="2" t="s">
        <v>49</v>
      </c>
      <c r="Q3016" s="2" t="s">
        <v>50</v>
      </c>
      <c r="R3016" s="2" t="s">
        <v>35</v>
      </c>
      <c r="S3016" s="5">
        <v>17787.0</v>
      </c>
      <c r="T3016" s="2" t="s">
        <v>10182</v>
      </c>
      <c r="U3016" s="2" t="s">
        <v>253</v>
      </c>
      <c r="V3016" s="2" t="s">
        <v>372</v>
      </c>
      <c r="W3016" s="2" t="s">
        <v>10172</v>
      </c>
      <c r="X3016" s="2" t="s">
        <v>10173</v>
      </c>
      <c r="Y3016" s="2" t="s">
        <v>10174</v>
      </c>
    </row>
    <row r="3017">
      <c r="A3017" s="1" t="b">
        <v>0</v>
      </c>
      <c r="B3017" s="1"/>
      <c r="C3017" s="1" t="s">
        <v>243</v>
      </c>
      <c r="D3017" s="1"/>
      <c r="E3017" s="1" t="s">
        <v>367</v>
      </c>
      <c r="F3017" s="1"/>
      <c r="G3017" s="2" t="s">
        <v>27</v>
      </c>
      <c r="H3017" s="5">
        <v>42.0</v>
      </c>
      <c r="I3017" s="4" t="s">
        <v>10202</v>
      </c>
      <c r="J3017" s="2" t="s">
        <v>10203</v>
      </c>
      <c r="K3017" s="5">
        <v>1.0</v>
      </c>
      <c r="L3017" s="2" t="s">
        <v>46</v>
      </c>
      <c r="M3017" s="6" t="b">
        <v>1</v>
      </c>
      <c r="N3017" s="2" t="s">
        <v>10171</v>
      </c>
      <c r="O3017" s="2" t="s">
        <v>48</v>
      </c>
      <c r="P3017" s="2" t="s">
        <v>49</v>
      </c>
      <c r="Q3017" s="2" t="s">
        <v>50</v>
      </c>
      <c r="R3017" s="2" t="s">
        <v>35</v>
      </c>
      <c r="S3017" s="5">
        <v>182725.0</v>
      </c>
      <c r="T3017" s="2" t="s">
        <v>10179</v>
      </c>
      <c r="U3017" s="2" t="s">
        <v>253</v>
      </c>
      <c r="V3017" s="2" t="s">
        <v>372</v>
      </c>
      <c r="W3017" s="2" t="s">
        <v>10172</v>
      </c>
      <c r="X3017" s="2" t="s">
        <v>10173</v>
      </c>
      <c r="Y3017" s="2" t="s">
        <v>10174</v>
      </c>
    </row>
    <row r="3018">
      <c r="A3018" s="1" t="b">
        <v>0</v>
      </c>
      <c r="B3018" s="1"/>
      <c r="C3018" s="1" t="s">
        <v>243</v>
      </c>
      <c r="D3018" s="1"/>
      <c r="E3018" s="1" t="s">
        <v>367</v>
      </c>
      <c r="F3018" s="1"/>
      <c r="G3018" s="2" t="s">
        <v>27</v>
      </c>
      <c r="H3018" s="5">
        <v>90.0</v>
      </c>
      <c r="I3018" s="4" t="s">
        <v>10204</v>
      </c>
      <c r="J3018" s="2" t="s">
        <v>10205</v>
      </c>
      <c r="K3018" s="5">
        <v>1.0</v>
      </c>
      <c r="L3018" s="2" t="s">
        <v>46</v>
      </c>
      <c r="M3018" s="6" t="b">
        <v>1</v>
      </c>
      <c r="N3018" s="2" t="s">
        <v>10171</v>
      </c>
      <c r="O3018" s="2" t="s">
        <v>48</v>
      </c>
      <c r="P3018" s="2" t="s">
        <v>49</v>
      </c>
      <c r="Q3018" s="2" t="s">
        <v>50</v>
      </c>
      <c r="R3018" s="2" t="s">
        <v>35</v>
      </c>
      <c r="S3018" s="5">
        <v>17109.0</v>
      </c>
      <c r="T3018" s="2" t="s">
        <v>8266</v>
      </c>
      <c r="U3018" s="2" t="s">
        <v>253</v>
      </c>
      <c r="V3018" s="2" t="s">
        <v>372</v>
      </c>
      <c r="W3018" s="2" t="s">
        <v>10172</v>
      </c>
      <c r="X3018" s="2" t="s">
        <v>10173</v>
      </c>
      <c r="Y3018" s="2" t="s">
        <v>10174</v>
      </c>
    </row>
    <row r="3019">
      <c r="A3019" s="1" t="b">
        <v>0</v>
      </c>
      <c r="B3019" s="1"/>
      <c r="C3019" s="1" t="s">
        <v>243</v>
      </c>
      <c r="D3019" s="1"/>
      <c r="E3019" s="1" t="s">
        <v>367</v>
      </c>
      <c r="F3019" s="1"/>
      <c r="G3019" s="2" t="s">
        <v>27</v>
      </c>
      <c r="H3019" s="5">
        <v>93.0</v>
      </c>
      <c r="I3019" s="4" t="s">
        <v>10206</v>
      </c>
      <c r="J3019" s="2" t="s">
        <v>10207</v>
      </c>
      <c r="K3019" s="5">
        <v>1.0</v>
      </c>
      <c r="L3019" s="2" t="s">
        <v>46</v>
      </c>
      <c r="M3019" s="6" t="b">
        <v>1</v>
      </c>
      <c r="N3019" s="2" t="s">
        <v>10171</v>
      </c>
      <c r="O3019" s="2" t="s">
        <v>48</v>
      </c>
      <c r="P3019" s="2" t="s">
        <v>49</v>
      </c>
      <c r="Q3019" s="2" t="s">
        <v>50</v>
      </c>
      <c r="R3019" s="2" t="s">
        <v>35</v>
      </c>
      <c r="S3019" s="5">
        <v>17781.0</v>
      </c>
      <c r="T3019" s="2" t="s">
        <v>1871</v>
      </c>
      <c r="U3019" s="2" t="s">
        <v>253</v>
      </c>
      <c r="V3019" s="2" t="s">
        <v>372</v>
      </c>
      <c r="W3019" s="2" t="s">
        <v>10172</v>
      </c>
      <c r="X3019" s="2" t="s">
        <v>10173</v>
      </c>
      <c r="Y3019" s="2" t="s">
        <v>10174</v>
      </c>
    </row>
    <row r="3020">
      <c r="A3020" s="1" t="b">
        <v>0</v>
      </c>
      <c r="B3020" s="1"/>
      <c r="C3020" s="1" t="s">
        <v>243</v>
      </c>
      <c r="D3020" s="1"/>
      <c r="E3020" s="1" t="s">
        <v>367</v>
      </c>
      <c r="F3020" s="1"/>
      <c r="G3020" s="2" t="s">
        <v>27</v>
      </c>
      <c r="H3020" s="5">
        <v>132.0</v>
      </c>
      <c r="I3020" s="4" t="s">
        <v>10208</v>
      </c>
      <c r="J3020" s="2" t="s">
        <v>10209</v>
      </c>
      <c r="K3020" s="5">
        <v>1.0</v>
      </c>
      <c r="L3020" s="2" t="s">
        <v>46</v>
      </c>
      <c r="M3020" s="6" t="b">
        <v>1</v>
      </c>
      <c r="N3020" s="2" t="s">
        <v>10171</v>
      </c>
      <c r="O3020" s="2" t="s">
        <v>48</v>
      </c>
      <c r="P3020" s="2" t="s">
        <v>49</v>
      </c>
      <c r="Q3020" s="2" t="s">
        <v>50</v>
      </c>
      <c r="R3020" s="2" t="s">
        <v>35</v>
      </c>
      <c r="S3020" s="5">
        <v>18864.0</v>
      </c>
      <c r="T3020" s="2" t="s">
        <v>1887</v>
      </c>
      <c r="U3020" s="2" t="s">
        <v>253</v>
      </c>
      <c r="V3020" s="2" t="s">
        <v>372</v>
      </c>
      <c r="W3020" s="2" t="s">
        <v>10172</v>
      </c>
      <c r="X3020" s="2" t="s">
        <v>10173</v>
      </c>
      <c r="Y3020" s="2" t="s">
        <v>10174</v>
      </c>
    </row>
    <row r="3021">
      <c r="A3021" s="1" t="b">
        <v>0</v>
      </c>
      <c r="B3021" s="1"/>
      <c r="C3021" s="1" t="s">
        <v>243</v>
      </c>
      <c r="D3021" s="1"/>
      <c r="E3021" s="1" t="s">
        <v>367</v>
      </c>
      <c r="F3021" s="1"/>
      <c r="G3021" s="2" t="s">
        <v>27</v>
      </c>
      <c r="H3021" s="5">
        <v>135.0</v>
      </c>
      <c r="I3021" s="4" t="s">
        <v>10210</v>
      </c>
      <c r="J3021" s="2" t="s">
        <v>10211</v>
      </c>
      <c r="K3021" s="5">
        <v>1.0</v>
      </c>
      <c r="L3021" s="2" t="s">
        <v>46</v>
      </c>
      <c r="M3021" s="6" t="b">
        <v>1</v>
      </c>
      <c r="N3021" s="2" t="s">
        <v>10171</v>
      </c>
      <c r="O3021" s="2" t="s">
        <v>48</v>
      </c>
      <c r="P3021" s="2" t="s">
        <v>49</v>
      </c>
      <c r="Q3021" s="2" t="s">
        <v>50</v>
      </c>
      <c r="R3021" s="2" t="s">
        <v>35</v>
      </c>
      <c r="S3021" s="5">
        <v>16124.0</v>
      </c>
      <c r="T3021" s="2" t="s">
        <v>8262</v>
      </c>
      <c r="U3021" s="2" t="s">
        <v>253</v>
      </c>
      <c r="V3021" s="2" t="s">
        <v>372</v>
      </c>
      <c r="W3021" s="2" t="s">
        <v>10172</v>
      </c>
      <c r="X3021" s="2" t="s">
        <v>10173</v>
      </c>
      <c r="Y3021" s="2" t="s">
        <v>10174</v>
      </c>
    </row>
    <row r="3022">
      <c r="A3022" s="1" t="b">
        <v>0</v>
      </c>
      <c r="B3022" s="1"/>
      <c r="C3022" s="1" t="s">
        <v>243</v>
      </c>
      <c r="D3022" s="1"/>
      <c r="E3022" s="1" t="s">
        <v>367</v>
      </c>
      <c r="F3022" s="1"/>
      <c r="G3022" s="2" t="s">
        <v>27</v>
      </c>
      <c r="H3022" s="5">
        <v>141.0</v>
      </c>
      <c r="I3022" s="4" t="s">
        <v>10212</v>
      </c>
      <c r="J3022" s="2" t="s">
        <v>10213</v>
      </c>
      <c r="K3022" s="5">
        <v>1.0</v>
      </c>
      <c r="L3022" s="2" t="s">
        <v>46</v>
      </c>
      <c r="M3022" s="6" t="b">
        <v>1</v>
      </c>
      <c r="N3022" s="2" t="s">
        <v>10171</v>
      </c>
      <c r="O3022" s="2" t="s">
        <v>48</v>
      </c>
      <c r="P3022" s="2" t="s">
        <v>49</v>
      </c>
      <c r="Q3022" s="2" t="s">
        <v>50</v>
      </c>
      <c r="R3022" s="2" t="s">
        <v>35</v>
      </c>
      <c r="S3022" s="5">
        <v>18462.0</v>
      </c>
      <c r="T3022" s="2" t="s">
        <v>9113</v>
      </c>
      <c r="U3022" s="2" t="s">
        <v>253</v>
      </c>
      <c r="V3022" s="2" t="s">
        <v>372</v>
      </c>
      <c r="W3022" s="2" t="s">
        <v>10172</v>
      </c>
      <c r="X3022" s="2" t="s">
        <v>10173</v>
      </c>
      <c r="Y3022" s="2" t="s">
        <v>10174</v>
      </c>
    </row>
    <row r="3023">
      <c r="A3023" s="1" t="b">
        <v>0</v>
      </c>
      <c r="B3023" s="1"/>
      <c r="C3023" s="1" t="s">
        <v>243</v>
      </c>
      <c r="D3023" s="1"/>
      <c r="E3023" s="1" t="s">
        <v>367</v>
      </c>
      <c r="F3023" s="1"/>
      <c r="G3023" s="2" t="s">
        <v>27</v>
      </c>
      <c r="H3023" s="5">
        <v>150.0</v>
      </c>
      <c r="I3023" s="4" t="s">
        <v>10214</v>
      </c>
      <c r="J3023" s="2" t="s">
        <v>10215</v>
      </c>
      <c r="K3023" s="5">
        <v>1.0</v>
      </c>
      <c r="L3023" s="2" t="s">
        <v>46</v>
      </c>
      <c r="M3023" s="6" t="b">
        <v>1</v>
      </c>
      <c r="N3023" s="2" t="s">
        <v>10171</v>
      </c>
      <c r="O3023" s="2" t="s">
        <v>48</v>
      </c>
      <c r="P3023" s="2" t="s">
        <v>49</v>
      </c>
      <c r="Q3023" s="2" t="s">
        <v>50</v>
      </c>
      <c r="R3023" s="2" t="s">
        <v>35</v>
      </c>
      <c r="S3023" s="5">
        <v>18463.0</v>
      </c>
      <c r="T3023" s="2" t="s">
        <v>9113</v>
      </c>
      <c r="U3023" s="2" t="s">
        <v>253</v>
      </c>
      <c r="V3023" s="2" t="s">
        <v>372</v>
      </c>
      <c r="W3023" s="2" t="s">
        <v>10172</v>
      </c>
      <c r="X3023" s="2" t="s">
        <v>10173</v>
      </c>
      <c r="Y3023" s="2" t="s">
        <v>10174</v>
      </c>
    </row>
    <row r="3024">
      <c r="A3024" s="1" t="b">
        <v>0</v>
      </c>
      <c r="B3024" s="1"/>
      <c r="C3024" s="1" t="s">
        <v>243</v>
      </c>
      <c r="D3024" s="1"/>
      <c r="E3024" s="1" t="s">
        <v>367</v>
      </c>
      <c r="F3024" s="1"/>
      <c r="G3024" s="2" t="s">
        <v>27</v>
      </c>
      <c r="H3024" s="5">
        <v>159.0</v>
      </c>
      <c r="I3024" s="4" t="s">
        <v>10216</v>
      </c>
      <c r="J3024" s="2" t="s">
        <v>10217</v>
      </c>
      <c r="K3024" s="5">
        <v>1.0</v>
      </c>
      <c r="L3024" s="2" t="s">
        <v>46</v>
      </c>
      <c r="M3024" s="6" t="b">
        <v>1</v>
      </c>
      <c r="N3024" s="2" t="s">
        <v>10171</v>
      </c>
      <c r="O3024" s="2" t="s">
        <v>48</v>
      </c>
      <c r="P3024" s="2" t="s">
        <v>49</v>
      </c>
      <c r="Q3024" s="2" t="s">
        <v>50</v>
      </c>
      <c r="R3024" s="2" t="s">
        <v>35</v>
      </c>
      <c r="S3024" s="5">
        <v>18464.0</v>
      </c>
      <c r="T3024" s="2" t="s">
        <v>9144</v>
      </c>
      <c r="U3024" s="2" t="s">
        <v>253</v>
      </c>
      <c r="V3024" s="2" t="s">
        <v>372</v>
      </c>
      <c r="W3024" s="2" t="s">
        <v>10172</v>
      </c>
      <c r="X3024" s="2" t="s">
        <v>10173</v>
      </c>
      <c r="Y3024" s="2" t="s">
        <v>10174</v>
      </c>
    </row>
    <row r="3025">
      <c r="A3025" s="1" t="b">
        <v>0</v>
      </c>
      <c r="B3025" s="1"/>
      <c r="C3025" s="1" t="s">
        <v>243</v>
      </c>
      <c r="D3025" s="1"/>
      <c r="E3025" s="1" t="s">
        <v>367</v>
      </c>
      <c r="F3025" s="1"/>
      <c r="G3025" s="2" t="s">
        <v>27</v>
      </c>
      <c r="H3025" s="5">
        <v>246.0</v>
      </c>
      <c r="I3025" s="4" t="s">
        <v>10218</v>
      </c>
      <c r="J3025" s="2" t="s">
        <v>10219</v>
      </c>
      <c r="K3025" s="5">
        <v>1.0</v>
      </c>
      <c r="L3025" s="2" t="s">
        <v>46</v>
      </c>
      <c r="M3025" s="6" t="b">
        <v>1</v>
      </c>
      <c r="N3025" s="2" t="s">
        <v>10171</v>
      </c>
      <c r="O3025" s="2" t="s">
        <v>48</v>
      </c>
      <c r="P3025" s="2" t="s">
        <v>49</v>
      </c>
      <c r="Q3025" s="2" t="s">
        <v>50</v>
      </c>
      <c r="R3025" s="2" t="s">
        <v>35</v>
      </c>
      <c r="S3025" s="5">
        <v>18868.0</v>
      </c>
      <c r="T3025" s="2" t="s">
        <v>1890</v>
      </c>
      <c r="U3025" s="2" t="s">
        <v>253</v>
      </c>
      <c r="V3025" s="2" t="s">
        <v>372</v>
      </c>
      <c r="W3025" s="2" t="s">
        <v>10172</v>
      </c>
      <c r="X3025" s="2" t="s">
        <v>10173</v>
      </c>
      <c r="Y3025" s="2" t="s">
        <v>10174</v>
      </c>
    </row>
    <row r="3026">
      <c r="A3026" s="1" t="b">
        <v>0</v>
      </c>
      <c r="B3026" s="1"/>
      <c r="C3026" s="1" t="s">
        <v>243</v>
      </c>
      <c r="D3026" s="1"/>
      <c r="E3026" s="1" t="s">
        <v>367</v>
      </c>
      <c r="F3026" s="1"/>
      <c r="G3026" s="2" t="s">
        <v>27</v>
      </c>
      <c r="H3026" s="5">
        <v>261.0</v>
      </c>
      <c r="I3026" s="4" t="s">
        <v>10220</v>
      </c>
      <c r="J3026" s="2" t="s">
        <v>10221</v>
      </c>
      <c r="K3026" s="5">
        <v>1.0</v>
      </c>
      <c r="L3026" s="2" t="s">
        <v>46</v>
      </c>
      <c r="M3026" s="6" t="b">
        <v>1</v>
      </c>
      <c r="N3026" s="2" t="s">
        <v>10171</v>
      </c>
      <c r="O3026" s="2" t="s">
        <v>48</v>
      </c>
      <c r="P3026" s="2" t="s">
        <v>49</v>
      </c>
      <c r="Q3026" s="2" t="s">
        <v>50</v>
      </c>
      <c r="R3026" s="2" t="s">
        <v>35</v>
      </c>
      <c r="S3026" s="5">
        <v>18867.0</v>
      </c>
      <c r="T3026" s="2" t="s">
        <v>1890</v>
      </c>
      <c r="U3026" s="2" t="s">
        <v>253</v>
      </c>
      <c r="V3026" s="2" t="s">
        <v>372</v>
      </c>
      <c r="W3026" s="2" t="s">
        <v>10172</v>
      </c>
      <c r="X3026" s="2" t="s">
        <v>10173</v>
      </c>
      <c r="Y3026" s="2" t="s">
        <v>10174</v>
      </c>
    </row>
    <row r="3027">
      <c r="A3027" s="1" t="b">
        <v>0</v>
      </c>
      <c r="B3027" s="1"/>
      <c r="C3027" s="1" t="s">
        <v>243</v>
      </c>
      <c r="D3027" s="1"/>
      <c r="E3027" s="1" t="s">
        <v>367</v>
      </c>
      <c r="F3027" s="1"/>
      <c r="G3027" s="2" t="s">
        <v>27</v>
      </c>
      <c r="H3027" s="5">
        <v>270.0</v>
      </c>
      <c r="I3027" s="4" t="s">
        <v>10222</v>
      </c>
      <c r="J3027" s="2" t="s">
        <v>10223</v>
      </c>
      <c r="K3027" s="5">
        <v>1.0</v>
      </c>
      <c r="L3027" s="2" t="s">
        <v>46</v>
      </c>
      <c r="M3027" s="6" t="b">
        <v>1</v>
      </c>
      <c r="N3027" s="2" t="s">
        <v>10171</v>
      </c>
      <c r="O3027" s="2" t="s">
        <v>48</v>
      </c>
      <c r="P3027" s="2" t="s">
        <v>49</v>
      </c>
      <c r="Q3027" s="2" t="s">
        <v>50</v>
      </c>
      <c r="R3027" s="2" t="s">
        <v>35</v>
      </c>
      <c r="S3027" s="5">
        <v>18458.0</v>
      </c>
      <c r="T3027" s="2" t="s">
        <v>9144</v>
      </c>
      <c r="U3027" s="2" t="s">
        <v>253</v>
      </c>
      <c r="V3027" s="2" t="s">
        <v>372</v>
      </c>
      <c r="W3027" s="2" t="s">
        <v>10172</v>
      </c>
      <c r="X3027" s="2" t="s">
        <v>10173</v>
      </c>
      <c r="Y3027" s="2" t="s">
        <v>10174</v>
      </c>
    </row>
    <row r="3028">
      <c r="A3028" s="1" t="b">
        <v>0</v>
      </c>
      <c r="B3028" s="1"/>
      <c r="C3028" s="1" t="s">
        <v>243</v>
      </c>
      <c r="D3028" s="1"/>
      <c r="E3028" s="1" t="s">
        <v>367</v>
      </c>
      <c r="F3028" s="1"/>
      <c r="G3028" s="2" t="s">
        <v>27</v>
      </c>
      <c r="H3028" s="5">
        <v>273.0</v>
      </c>
      <c r="I3028" s="4" t="s">
        <v>10224</v>
      </c>
      <c r="J3028" s="2" t="s">
        <v>10225</v>
      </c>
      <c r="K3028" s="5">
        <v>1.0</v>
      </c>
      <c r="L3028" s="2" t="s">
        <v>46</v>
      </c>
      <c r="M3028" s="6" t="b">
        <v>1</v>
      </c>
      <c r="N3028" s="2" t="s">
        <v>10171</v>
      </c>
      <c r="O3028" s="2" t="s">
        <v>48</v>
      </c>
      <c r="P3028" s="2" t="s">
        <v>49</v>
      </c>
      <c r="Q3028" s="2" t="s">
        <v>50</v>
      </c>
      <c r="R3028" s="2" t="s">
        <v>35</v>
      </c>
      <c r="S3028" s="5">
        <v>17302.0</v>
      </c>
      <c r="T3028" s="2" t="s">
        <v>9113</v>
      </c>
      <c r="U3028" s="2" t="s">
        <v>253</v>
      </c>
      <c r="V3028" s="2" t="s">
        <v>372</v>
      </c>
      <c r="W3028" s="2" t="s">
        <v>10172</v>
      </c>
      <c r="X3028" s="2" t="s">
        <v>10173</v>
      </c>
      <c r="Y3028" s="2" t="s">
        <v>10174</v>
      </c>
    </row>
    <row r="3029">
      <c r="A3029" s="1" t="b">
        <v>0</v>
      </c>
      <c r="B3029" s="1"/>
      <c r="C3029" s="1" t="s">
        <v>243</v>
      </c>
      <c r="D3029" s="1"/>
      <c r="E3029" s="1" t="s">
        <v>367</v>
      </c>
      <c r="F3029" s="1"/>
      <c r="G3029" s="2" t="s">
        <v>27</v>
      </c>
      <c r="H3029" s="5">
        <v>303.0</v>
      </c>
      <c r="I3029" s="4" t="s">
        <v>10226</v>
      </c>
      <c r="J3029" s="2" t="s">
        <v>10227</v>
      </c>
      <c r="K3029" s="5">
        <v>1.0</v>
      </c>
      <c r="L3029" s="2" t="s">
        <v>46</v>
      </c>
      <c r="M3029" s="6" t="b">
        <v>1</v>
      </c>
      <c r="N3029" s="2" t="s">
        <v>10171</v>
      </c>
      <c r="O3029" s="2" t="s">
        <v>48</v>
      </c>
      <c r="P3029" s="2" t="s">
        <v>49</v>
      </c>
      <c r="Q3029" s="2" t="s">
        <v>50</v>
      </c>
      <c r="R3029" s="2" t="s">
        <v>35</v>
      </c>
      <c r="S3029" s="5">
        <v>17545.0</v>
      </c>
      <c r="T3029" s="2" t="s">
        <v>9113</v>
      </c>
      <c r="U3029" s="2" t="s">
        <v>253</v>
      </c>
      <c r="V3029" s="2" t="s">
        <v>372</v>
      </c>
      <c r="W3029" s="2" t="s">
        <v>10172</v>
      </c>
      <c r="X3029" s="2" t="s">
        <v>10173</v>
      </c>
      <c r="Y3029" s="2" t="s">
        <v>10174</v>
      </c>
    </row>
    <row r="3030">
      <c r="A3030" s="1" t="b">
        <v>0</v>
      </c>
      <c r="B3030" s="1"/>
      <c r="C3030" s="1" t="s">
        <v>243</v>
      </c>
      <c r="D3030" s="1"/>
      <c r="E3030" s="1" t="s">
        <v>367</v>
      </c>
      <c r="F3030" s="1"/>
      <c r="G3030" s="2" t="s">
        <v>27</v>
      </c>
      <c r="H3030" s="5">
        <v>324.0</v>
      </c>
      <c r="I3030" s="4" t="s">
        <v>10228</v>
      </c>
      <c r="J3030" s="2" t="s">
        <v>10229</v>
      </c>
      <c r="K3030" s="5">
        <v>1.0</v>
      </c>
      <c r="L3030" s="2" t="s">
        <v>46</v>
      </c>
      <c r="M3030" s="6" t="b">
        <v>1</v>
      </c>
      <c r="N3030" s="2" t="s">
        <v>10171</v>
      </c>
      <c r="O3030" s="2" t="s">
        <v>48</v>
      </c>
      <c r="P3030" s="2" t="s">
        <v>49</v>
      </c>
      <c r="Q3030" s="2" t="s">
        <v>50</v>
      </c>
      <c r="R3030" s="2" t="s">
        <v>35</v>
      </c>
      <c r="S3030" s="5">
        <v>18453.0</v>
      </c>
      <c r="T3030" s="2" t="s">
        <v>1887</v>
      </c>
      <c r="U3030" s="2" t="s">
        <v>253</v>
      </c>
      <c r="V3030" s="2" t="s">
        <v>372</v>
      </c>
      <c r="W3030" s="2" t="s">
        <v>10172</v>
      </c>
      <c r="X3030" s="2" t="s">
        <v>10173</v>
      </c>
      <c r="Y3030" s="2" t="s">
        <v>10174</v>
      </c>
    </row>
    <row r="3031">
      <c r="A3031" s="1" t="b">
        <v>0</v>
      </c>
      <c r="B3031" s="1"/>
      <c r="C3031" s="1" t="s">
        <v>243</v>
      </c>
      <c r="D3031" s="1"/>
      <c r="E3031" s="1" t="s">
        <v>367</v>
      </c>
      <c r="F3031" s="1"/>
      <c r="G3031" s="2" t="s">
        <v>27</v>
      </c>
      <c r="H3031" s="5">
        <v>363.0</v>
      </c>
      <c r="I3031" s="4" t="s">
        <v>10230</v>
      </c>
      <c r="J3031" s="2" t="s">
        <v>10231</v>
      </c>
      <c r="K3031" s="5">
        <v>1.0</v>
      </c>
      <c r="L3031" s="2" t="s">
        <v>46</v>
      </c>
      <c r="M3031" s="6" t="b">
        <v>1</v>
      </c>
      <c r="N3031" s="2" t="s">
        <v>10171</v>
      </c>
      <c r="O3031" s="2" t="s">
        <v>48</v>
      </c>
      <c r="P3031" s="2" t="s">
        <v>49</v>
      </c>
      <c r="Q3031" s="2" t="s">
        <v>50</v>
      </c>
      <c r="R3031" s="2" t="s">
        <v>35</v>
      </c>
      <c r="S3031" s="5">
        <v>18869.0</v>
      </c>
      <c r="T3031" s="2" t="s">
        <v>1890</v>
      </c>
      <c r="U3031" s="2" t="s">
        <v>253</v>
      </c>
      <c r="V3031" s="2" t="s">
        <v>372</v>
      </c>
      <c r="W3031" s="2" t="s">
        <v>10172</v>
      </c>
      <c r="X3031" s="2" t="s">
        <v>10173</v>
      </c>
      <c r="Y3031" s="2" t="s">
        <v>10174</v>
      </c>
    </row>
    <row r="3032">
      <c r="A3032" s="1" t="b">
        <v>0</v>
      </c>
      <c r="B3032" s="1"/>
      <c r="C3032" s="1" t="s">
        <v>243</v>
      </c>
      <c r="D3032" s="1"/>
      <c r="E3032" s="1" t="s">
        <v>367</v>
      </c>
      <c r="F3032" s="1"/>
      <c r="G3032" s="2" t="s">
        <v>27</v>
      </c>
      <c r="H3032" s="5">
        <v>393.0</v>
      </c>
      <c r="I3032" s="4" t="s">
        <v>10232</v>
      </c>
      <c r="J3032" s="2" t="s">
        <v>10233</v>
      </c>
      <c r="K3032" s="5">
        <v>1.0</v>
      </c>
      <c r="L3032" s="2" t="s">
        <v>46</v>
      </c>
      <c r="M3032" s="6" t="b">
        <v>1</v>
      </c>
      <c r="N3032" s="2" t="s">
        <v>10171</v>
      </c>
      <c r="O3032" s="2" t="s">
        <v>48</v>
      </c>
      <c r="P3032" s="2" t="s">
        <v>49</v>
      </c>
      <c r="Q3032" s="2" t="s">
        <v>50</v>
      </c>
      <c r="R3032" s="2" t="s">
        <v>35</v>
      </c>
      <c r="S3032" s="5">
        <v>18465.0</v>
      </c>
      <c r="T3032" s="2" t="s">
        <v>9144</v>
      </c>
      <c r="U3032" s="2" t="s">
        <v>253</v>
      </c>
      <c r="V3032" s="2" t="s">
        <v>372</v>
      </c>
      <c r="W3032" s="2" t="s">
        <v>10172</v>
      </c>
      <c r="X3032" s="2" t="s">
        <v>10173</v>
      </c>
      <c r="Y3032" s="2" t="s">
        <v>10174</v>
      </c>
    </row>
    <row r="3033">
      <c r="A3033" s="1" t="b">
        <v>0</v>
      </c>
      <c r="B3033" s="1"/>
      <c r="C3033" s="1" t="s">
        <v>243</v>
      </c>
      <c r="D3033" s="1"/>
      <c r="E3033" s="1" t="s">
        <v>367</v>
      </c>
      <c r="F3033" s="1"/>
      <c r="G3033" s="2" t="s">
        <v>27</v>
      </c>
      <c r="H3033" s="5">
        <v>411.0</v>
      </c>
      <c r="I3033" s="4" t="s">
        <v>10234</v>
      </c>
      <c r="J3033" s="2" t="s">
        <v>10235</v>
      </c>
      <c r="K3033" s="5">
        <v>1.0</v>
      </c>
      <c r="L3033" s="2" t="s">
        <v>46</v>
      </c>
      <c r="M3033" s="6" t="b">
        <v>1</v>
      </c>
      <c r="N3033" s="2" t="s">
        <v>10171</v>
      </c>
      <c r="O3033" s="2" t="s">
        <v>48</v>
      </c>
      <c r="P3033" s="2" t="s">
        <v>49</v>
      </c>
      <c r="Q3033" s="2" t="s">
        <v>50</v>
      </c>
      <c r="R3033" s="2" t="s">
        <v>35</v>
      </c>
      <c r="S3033" s="5">
        <v>18455.0</v>
      </c>
      <c r="T3033" s="2" t="s">
        <v>9113</v>
      </c>
      <c r="U3033" s="2" t="s">
        <v>253</v>
      </c>
      <c r="V3033" s="2" t="s">
        <v>372</v>
      </c>
      <c r="W3033" s="2" t="s">
        <v>10172</v>
      </c>
      <c r="X3033" s="2" t="s">
        <v>10173</v>
      </c>
      <c r="Y3033" s="2" t="s">
        <v>10174</v>
      </c>
    </row>
    <row r="3034">
      <c r="A3034" s="1" t="b">
        <v>0</v>
      </c>
      <c r="B3034" s="1"/>
      <c r="C3034" s="1" t="s">
        <v>243</v>
      </c>
      <c r="D3034" s="1"/>
      <c r="E3034" s="1" t="s">
        <v>367</v>
      </c>
      <c r="F3034" s="1"/>
      <c r="G3034" s="2" t="s">
        <v>27</v>
      </c>
      <c r="H3034" s="5">
        <v>411.0</v>
      </c>
      <c r="I3034" s="4" t="s">
        <v>10236</v>
      </c>
      <c r="J3034" s="2" t="s">
        <v>10237</v>
      </c>
      <c r="K3034" s="5">
        <v>1.0</v>
      </c>
      <c r="L3034" s="2" t="s">
        <v>46</v>
      </c>
      <c r="M3034" s="6" t="b">
        <v>1</v>
      </c>
      <c r="N3034" s="2" t="s">
        <v>10171</v>
      </c>
      <c r="O3034" s="2" t="s">
        <v>48</v>
      </c>
      <c r="P3034" s="2" t="s">
        <v>49</v>
      </c>
      <c r="Q3034" s="2" t="s">
        <v>50</v>
      </c>
      <c r="R3034" s="2" t="s">
        <v>35</v>
      </c>
      <c r="S3034" s="5">
        <v>18457.0</v>
      </c>
      <c r="T3034" s="2" t="s">
        <v>9144</v>
      </c>
      <c r="U3034" s="2" t="s">
        <v>253</v>
      </c>
      <c r="V3034" s="2" t="s">
        <v>372</v>
      </c>
      <c r="W3034" s="2" t="s">
        <v>10172</v>
      </c>
      <c r="X3034" s="2" t="s">
        <v>10173</v>
      </c>
      <c r="Y3034" s="2" t="s">
        <v>10174</v>
      </c>
    </row>
    <row r="3035">
      <c r="A3035" s="1" t="b">
        <v>0</v>
      </c>
      <c r="B3035" s="1"/>
      <c r="C3035" s="1" t="s">
        <v>243</v>
      </c>
      <c r="D3035" s="1"/>
      <c r="E3035" s="1" t="s">
        <v>367</v>
      </c>
      <c r="F3035" s="1"/>
      <c r="G3035" s="2" t="s">
        <v>27</v>
      </c>
      <c r="H3035" s="5">
        <v>630.0</v>
      </c>
      <c r="I3035" s="4" t="s">
        <v>10238</v>
      </c>
      <c r="J3035" s="2" t="s">
        <v>10239</v>
      </c>
      <c r="K3035" s="5">
        <v>1.0</v>
      </c>
      <c r="L3035" s="2" t="s">
        <v>46</v>
      </c>
      <c r="M3035" s="6" t="b">
        <v>1</v>
      </c>
      <c r="N3035" s="2" t="s">
        <v>10171</v>
      </c>
      <c r="O3035" s="2" t="s">
        <v>48</v>
      </c>
      <c r="P3035" s="2" t="s">
        <v>49</v>
      </c>
      <c r="Q3035" s="2" t="s">
        <v>50</v>
      </c>
      <c r="R3035" s="2" t="s">
        <v>35</v>
      </c>
      <c r="S3035" s="5">
        <v>18454.0</v>
      </c>
      <c r="T3035" s="2" t="s">
        <v>9113</v>
      </c>
      <c r="U3035" s="2" t="s">
        <v>253</v>
      </c>
      <c r="V3035" s="2" t="s">
        <v>372</v>
      </c>
      <c r="W3035" s="2" t="s">
        <v>10172</v>
      </c>
      <c r="X3035" s="2" t="s">
        <v>10173</v>
      </c>
      <c r="Y3035" s="2" t="s">
        <v>10174</v>
      </c>
    </row>
    <row r="3036">
      <c r="A3036" s="1" t="b">
        <v>0</v>
      </c>
      <c r="B3036" s="1" t="s">
        <v>25</v>
      </c>
      <c r="C3036" s="1"/>
      <c r="D3036" s="1" t="s">
        <v>141</v>
      </c>
      <c r="E3036" s="1"/>
      <c r="F3036" s="1"/>
      <c r="G3036" s="2" t="s">
        <v>27</v>
      </c>
      <c r="H3036" s="3"/>
      <c r="I3036" s="4" t="s">
        <v>10240</v>
      </c>
      <c r="J3036" s="2" t="s">
        <v>10241</v>
      </c>
      <c r="K3036" s="5">
        <v>1.0</v>
      </c>
      <c r="L3036" s="2" t="s">
        <v>65</v>
      </c>
      <c r="M3036" s="6" t="b">
        <v>1</v>
      </c>
      <c r="N3036" s="2" t="s">
        <v>10242</v>
      </c>
      <c r="O3036" s="2" t="s">
        <v>67</v>
      </c>
      <c r="P3036" s="2" t="s">
        <v>33</v>
      </c>
      <c r="Q3036" s="2" t="s">
        <v>69</v>
      </c>
      <c r="R3036" s="2" t="s">
        <v>35</v>
      </c>
      <c r="S3036" s="2" t="s">
        <v>10243</v>
      </c>
      <c r="T3036" s="2" t="s">
        <v>10244</v>
      </c>
      <c r="U3036" s="2" t="s">
        <v>38</v>
      </c>
      <c r="V3036" s="2" t="s">
        <v>146</v>
      </c>
      <c r="W3036" s="2" t="s">
        <v>10172</v>
      </c>
      <c r="X3036" s="2" t="s">
        <v>10245</v>
      </c>
      <c r="Y3036" s="2" t="s">
        <v>10246</v>
      </c>
    </row>
    <row r="3037">
      <c r="A3037" s="1" t="b">
        <v>0</v>
      </c>
      <c r="B3037" s="1" t="s">
        <v>25</v>
      </c>
      <c r="C3037" s="1"/>
      <c r="D3037" s="1" t="s">
        <v>141</v>
      </c>
      <c r="E3037" s="1"/>
      <c r="F3037" s="1"/>
      <c r="G3037" s="2" t="s">
        <v>27</v>
      </c>
      <c r="H3037" s="3"/>
      <c r="I3037" s="4" t="s">
        <v>10247</v>
      </c>
      <c r="J3037" s="2" t="s">
        <v>10248</v>
      </c>
      <c r="K3037" s="5">
        <v>1.0</v>
      </c>
      <c r="L3037" s="2" t="s">
        <v>65</v>
      </c>
      <c r="M3037" s="6" t="b">
        <v>1</v>
      </c>
      <c r="N3037" s="2" t="s">
        <v>10242</v>
      </c>
      <c r="O3037" s="2" t="s">
        <v>67</v>
      </c>
      <c r="P3037" s="2" t="s">
        <v>33</v>
      </c>
      <c r="Q3037" s="2" t="s">
        <v>69</v>
      </c>
      <c r="R3037" s="2" t="s">
        <v>35</v>
      </c>
      <c r="S3037" s="2" t="s">
        <v>10249</v>
      </c>
      <c r="T3037" s="2" t="s">
        <v>10244</v>
      </c>
      <c r="U3037" s="2" t="s">
        <v>38</v>
      </c>
      <c r="V3037" s="2" t="s">
        <v>146</v>
      </c>
      <c r="W3037" s="2" t="s">
        <v>10172</v>
      </c>
      <c r="X3037" s="2" t="s">
        <v>10245</v>
      </c>
      <c r="Y3037" s="2" t="s">
        <v>10246</v>
      </c>
    </row>
    <row r="3038">
      <c r="A3038" s="1" t="b">
        <v>0</v>
      </c>
      <c r="B3038" s="1" t="s">
        <v>25</v>
      </c>
      <c r="C3038" s="1"/>
      <c r="D3038" s="1" t="s">
        <v>141</v>
      </c>
      <c r="E3038" s="1"/>
      <c r="F3038" s="1"/>
      <c r="G3038" s="2" t="s">
        <v>27</v>
      </c>
      <c r="H3038" s="3"/>
      <c r="I3038" s="4" t="s">
        <v>10250</v>
      </c>
      <c r="J3038" s="2" t="s">
        <v>10251</v>
      </c>
      <c r="K3038" s="5">
        <v>1.0</v>
      </c>
      <c r="L3038" s="2" t="s">
        <v>65</v>
      </c>
      <c r="M3038" s="6" t="b">
        <v>1</v>
      </c>
      <c r="N3038" s="2" t="s">
        <v>10242</v>
      </c>
      <c r="O3038" s="2" t="s">
        <v>67</v>
      </c>
      <c r="P3038" s="2" t="s">
        <v>33</v>
      </c>
      <c r="Q3038" s="2" t="s">
        <v>69</v>
      </c>
      <c r="R3038" s="2" t="s">
        <v>35</v>
      </c>
      <c r="S3038" s="2" t="s">
        <v>10252</v>
      </c>
      <c r="T3038" s="2" t="s">
        <v>10244</v>
      </c>
      <c r="U3038" s="2" t="s">
        <v>38</v>
      </c>
      <c r="V3038" s="2" t="s">
        <v>146</v>
      </c>
      <c r="W3038" s="2" t="s">
        <v>10172</v>
      </c>
      <c r="X3038" s="2" t="s">
        <v>10245</v>
      </c>
      <c r="Y3038" s="2" t="s">
        <v>10246</v>
      </c>
    </row>
    <row r="3039">
      <c r="A3039" s="1" t="b">
        <v>0</v>
      </c>
      <c r="B3039" s="1" t="s">
        <v>25</v>
      </c>
      <c r="C3039" s="1"/>
      <c r="D3039" s="1" t="s">
        <v>26</v>
      </c>
      <c r="E3039" s="1" t="s">
        <v>43</v>
      </c>
      <c r="F3039" s="1"/>
      <c r="G3039" s="2" t="s">
        <v>27</v>
      </c>
      <c r="H3039" s="3"/>
      <c r="I3039" s="4" t="s">
        <v>10253</v>
      </c>
      <c r="J3039" s="2" t="s">
        <v>10254</v>
      </c>
      <c r="K3039" s="5">
        <v>1.0</v>
      </c>
      <c r="L3039" s="2" t="s">
        <v>46</v>
      </c>
      <c r="M3039" s="6" t="b">
        <v>1</v>
      </c>
      <c r="N3039" s="2" t="s">
        <v>10255</v>
      </c>
      <c r="O3039" s="2" t="s">
        <v>48</v>
      </c>
      <c r="P3039" s="2" t="s">
        <v>49</v>
      </c>
      <c r="Q3039" s="2" t="s">
        <v>50</v>
      </c>
      <c r="R3039" s="2" t="s">
        <v>35</v>
      </c>
      <c r="S3039" s="2" t="s">
        <v>10256</v>
      </c>
      <c r="T3039" s="2" t="s">
        <v>9271</v>
      </c>
      <c r="U3039" s="2" t="s">
        <v>38</v>
      </c>
      <c r="V3039" s="2" t="s">
        <v>100</v>
      </c>
      <c r="W3039" s="2" t="s">
        <v>10172</v>
      </c>
      <c r="X3039" s="2" t="s">
        <v>10257</v>
      </c>
      <c r="Y3039" s="2" t="s">
        <v>10258</v>
      </c>
    </row>
    <row r="3040">
      <c r="A3040" s="1" t="b">
        <v>0</v>
      </c>
      <c r="B3040" s="1" t="s">
        <v>25</v>
      </c>
      <c r="C3040" s="1"/>
      <c r="D3040" s="1" t="s">
        <v>26</v>
      </c>
      <c r="E3040" s="1" t="s">
        <v>43</v>
      </c>
      <c r="F3040" s="1"/>
      <c r="G3040" s="2" t="s">
        <v>27</v>
      </c>
      <c r="H3040" s="3"/>
      <c r="I3040" s="4" t="s">
        <v>10259</v>
      </c>
      <c r="J3040" s="2" t="s">
        <v>10260</v>
      </c>
      <c r="K3040" s="5">
        <v>1.0</v>
      </c>
      <c r="L3040" s="2" t="s">
        <v>46</v>
      </c>
      <c r="M3040" s="6" t="b">
        <v>1</v>
      </c>
      <c r="N3040" s="2" t="s">
        <v>10261</v>
      </c>
      <c r="O3040" s="2" t="s">
        <v>48</v>
      </c>
      <c r="P3040" s="2" t="s">
        <v>49</v>
      </c>
      <c r="Q3040" s="2" t="s">
        <v>50</v>
      </c>
      <c r="R3040" s="2" t="s">
        <v>35</v>
      </c>
      <c r="S3040" s="2" t="s">
        <v>10262</v>
      </c>
      <c r="T3040" s="2" t="s">
        <v>10263</v>
      </c>
      <c r="U3040" s="2" t="s">
        <v>38</v>
      </c>
      <c r="V3040" s="2" t="s">
        <v>100</v>
      </c>
      <c r="W3040" s="2" t="s">
        <v>10172</v>
      </c>
      <c r="X3040" s="2" t="s">
        <v>10264</v>
      </c>
      <c r="Y3040" s="2" t="s">
        <v>10265</v>
      </c>
    </row>
    <row r="3041">
      <c r="A3041" s="1" t="b">
        <v>0</v>
      </c>
      <c r="B3041" s="1" t="s">
        <v>25</v>
      </c>
      <c r="C3041" s="1"/>
      <c r="D3041" s="1" t="s">
        <v>26</v>
      </c>
      <c r="E3041" s="1" t="s">
        <v>43</v>
      </c>
      <c r="F3041" s="1"/>
      <c r="G3041" s="2" t="s">
        <v>27</v>
      </c>
      <c r="H3041" s="3"/>
      <c r="I3041" s="4" t="s">
        <v>10266</v>
      </c>
      <c r="J3041" s="2" t="s">
        <v>10267</v>
      </c>
      <c r="K3041" s="5">
        <v>1.0</v>
      </c>
      <c r="L3041" s="2" t="s">
        <v>46</v>
      </c>
      <c r="M3041" s="6" t="b">
        <v>1</v>
      </c>
      <c r="N3041" s="2" t="s">
        <v>10261</v>
      </c>
      <c r="O3041" s="2" t="s">
        <v>48</v>
      </c>
      <c r="P3041" s="2" t="s">
        <v>49</v>
      </c>
      <c r="Q3041" s="2" t="s">
        <v>50</v>
      </c>
      <c r="R3041" s="2" t="s">
        <v>35</v>
      </c>
      <c r="S3041" s="2" t="s">
        <v>10268</v>
      </c>
      <c r="T3041" s="2" t="s">
        <v>10269</v>
      </c>
      <c r="U3041" s="2" t="s">
        <v>38</v>
      </c>
      <c r="V3041" s="2" t="s">
        <v>100</v>
      </c>
      <c r="W3041" s="2" t="s">
        <v>10172</v>
      </c>
      <c r="X3041" s="2" t="s">
        <v>10264</v>
      </c>
      <c r="Y3041" s="2" t="s">
        <v>10265</v>
      </c>
    </row>
    <row r="3042">
      <c r="A3042" s="1" t="b">
        <v>0</v>
      </c>
      <c r="B3042" s="1" t="s">
        <v>25</v>
      </c>
      <c r="C3042" s="1"/>
      <c r="D3042" s="1" t="s">
        <v>26</v>
      </c>
      <c r="E3042" s="1" t="s">
        <v>43</v>
      </c>
      <c r="F3042" s="1"/>
      <c r="G3042" s="2" t="s">
        <v>27</v>
      </c>
      <c r="H3042" s="3"/>
      <c r="I3042" s="4" t="s">
        <v>10270</v>
      </c>
      <c r="J3042" s="2" t="s">
        <v>10271</v>
      </c>
      <c r="K3042" s="5">
        <v>1.0</v>
      </c>
      <c r="L3042" s="2" t="s">
        <v>46</v>
      </c>
      <c r="M3042" s="6" t="b">
        <v>1</v>
      </c>
      <c r="N3042" s="2" t="s">
        <v>10261</v>
      </c>
      <c r="O3042" s="2" t="s">
        <v>48</v>
      </c>
      <c r="P3042" s="2" t="s">
        <v>49</v>
      </c>
      <c r="Q3042" s="2" t="s">
        <v>50</v>
      </c>
      <c r="R3042" s="2" t="s">
        <v>35</v>
      </c>
      <c r="S3042" s="2" t="s">
        <v>10272</v>
      </c>
      <c r="T3042" s="2" t="s">
        <v>10273</v>
      </c>
      <c r="U3042" s="2" t="s">
        <v>38</v>
      </c>
      <c r="V3042" s="2" t="s">
        <v>100</v>
      </c>
      <c r="W3042" s="2" t="s">
        <v>10172</v>
      </c>
      <c r="X3042" s="2" t="s">
        <v>10264</v>
      </c>
      <c r="Y3042" s="2" t="s">
        <v>10265</v>
      </c>
    </row>
    <row r="3043">
      <c r="A3043" s="1" t="b">
        <v>0</v>
      </c>
      <c r="B3043" s="1" t="s">
        <v>25</v>
      </c>
      <c r="C3043" s="1"/>
      <c r="D3043" s="1" t="s">
        <v>26</v>
      </c>
      <c r="E3043" s="1" t="s">
        <v>43</v>
      </c>
      <c r="F3043" s="1"/>
      <c r="G3043" s="2" t="s">
        <v>27</v>
      </c>
      <c r="H3043" s="3"/>
      <c r="I3043" s="4" t="s">
        <v>10274</v>
      </c>
      <c r="J3043" s="2" t="s">
        <v>10275</v>
      </c>
      <c r="K3043" s="5">
        <v>1.0</v>
      </c>
      <c r="L3043" s="2" t="s">
        <v>46</v>
      </c>
      <c r="M3043" s="6" t="b">
        <v>1</v>
      </c>
      <c r="N3043" s="2" t="s">
        <v>10261</v>
      </c>
      <c r="O3043" s="2" t="s">
        <v>48</v>
      </c>
      <c r="P3043" s="2" t="s">
        <v>49</v>
      </c>
      <c r="Q3043" s="2" t="s">
        <v>50</v>
      </c>
      <c r="R3043" s="2" t="s">
        <v>35</v>
      </c>
      <c r="S3043" s="2" t="s">
        <v>10276</v>
      </c>
      <c r="T3043" s="2" t="s">
        <v>10277</v>
      </c>
      <c r="U3043" s="2" t="s">
        <v>38</v>
      </c>
      <c r="V3043" s="2" t="s">
        <v>100</v>
      </c>
      <c r="W3043" s="2" t="s">
        <v>10172</v>
      </c>
      <c r="X3043" s="2" t="s">
        <v>10264</v>
      </c>
      <c r="Y3043" s="2" t="s">
        <v>10265</v>
      </c>
    </row>
    <row r="3044">
      <c r="A3044" s="1" t="b">
        <v>0</v>
      </c>
      <c r="B3044" s="1" t="s">
        <v>25</v>
      </c>
      <c r="C3044" s="1"/>
      <c r="D3044" s="1" t="s">
        <v>26</v>
      </c>
      <c r="E3044" s="1" t="s">
        <v>43</v>
      </c>
      <c r="F3044" s="1"/>
      <c r="G3044" s="2" t="s">
        <v>27</v>
      </c>
      <c r="H3044" s="3"/>
      <c r="I3044" s="4" t="s">
        <v>10278</v>
      </c>
      <c r="J3044" s="2" t="s">
        <v>10279</v>
      </c>
      <c r="K3044" s="5">
        <v>1.0</v>
      </c>
      <c r="L3044" s="2" t="s">
        <v>46</v>
      </c>
      <c r="M3044" s="6" t="b">
        <v>1</v>
      </c>
      <c r="N3044" s="2" t="s">
        <v>10261</v>
      </c>
      <c r="O3044" s="2" t="s">
        <v>48</v>
      </c>
      <c r="P3044" s="2" t="s">
        <v>49</v>
      </c>
      <c r="Q3044" s="2" t="s">
        <v>50</v>
      </c>
      <c r="R3044" s="2" t="s">
        <v>35</v>
      </c>
      <c r="S3044" s="2" t="s">
        <v>10280</v>
      </c>
      <c r="T3044" s="2" t="s">
        <v>10281</v>
      </c>
      <c r="U3044" s="2" t="s">
        <v>38</v>
      </c>
      <c r="V3044" s="2" t="s">
        <v>100</v>
      </c>
      <c r="W3044" s="2" t="s">
        <v>10172</v>
      </c>
      <c r="X3044" s="2" t="s">
        <v>10264</v>
      </c>
      <c r="Y3044" s="2" t="s">
        <v>10265</v>
      </c>
    </row>
    <row r="3045">
      <c r="A3045" s="1" t="b">
        <v>0</v>
      </c>
      <c r="B3045" s="1" t="s">
        <v>25</v>
      </c>
      <c r="C3045" s="1"/>
      <c r="D3045" s="1" t="s">
        <v>26</v>
      </c>
      <c r="E3045" s="1" t="s">
        <v>43</v>
      </c>
      <c r="F3045" s="1"/>
      <c r="G3045" s="2" t="s">
        <v>27</v>
      </c>
      <c r="H3045" s="3"/>
      <c r="I3045" s="4" t="s">
        <v>10282</v>
      </c>
      <c r="J3045" s="2" t="s">
        <v>10283</v>
      </c>
      <c r="K3045" s="5">
        <v>1.0</v>
      </c>
      <c r="L3045" s="2" t="s">
        <v>46</v>
      </c>
      <c r="M3045" s="6" t="b">
        <v>1</v>
      </c>
      <c r="N3045" s="2" t="s">
        <v>10261</v>
      </c>
      <c r="O3045" s="2" t="s">
        <v>48</v>
      </c>
      <c r="P3045" s="2" t="s">
        <v>49</v>
      </c>
      <c r="Q3045" s="2" t="s">
        <v>50</v>
      </c>
      <c r="R3045" s="2" t="s">
        <v>35</v>
      </c>
      <c r="S3045" s="2" t="s">
        <v>10284</v>
      </c>
      <c r="T3045" s="2" t="s">
        <v>10285</v>
      </c>
      <c r="U3045" s="2" t="s">
        <v>38</v>
      </c>
      <c r="V3045" s="2" t="s">
        <v>100</v>
      </c>
      <c r="W3045" s="2" t="s">
        <v>10172</v>
      </c>
      <c r="X3045" s="2" t="s">
        <v>10264</v>
      </c>
      <c r="Y3045" s="2" t="s">
        <v>10265</v>
      </c>
    </row>
    <row r="3046">
      <c r="A3046" s="1" t="b">
        <v>0</v>
      </c>
      <c r="B3046" s="1" t="s">
        <v>25</v>
      </c>
      <c r="C3046" s="1"/>
      <c r="D3046" s="1" t="s">
        <v>26</v>
      </c>
      <c r="E3046" s="1" t="s">
        <v>43</v>
      </c>
      <c r="F3046" s="1"/>
      <c r="G3046" s="2" t="s">
        <v>27</v>
      </c>
      <c r="H3046" s="3"/>
      <c r="I3046" s="4" t="s">
        <v>10286</v>
      </c>
      <c r="J3046" s="2" t="s">
        <v>10287</v>
      </c>
      <c r="K3046" s="5">
        <v>1.0</v>
      </c>
      <c r="L3046" s="2" t="s">
        <v>46</v>
      </c>
      <c r="M3046" s="6" t="b">
        <v>1</v>
      </c>
      <c r="N3046" s="2" t="s">
        <v>10261</v>
      </c>
      <c r="O3046" s="2" t="s">
        <v>48</v>
      </c>
      <c r="P3046" s="2" t="s">
        <v>49</v>
      </c>
      <c r="Q3046" s="2" t="s">
        <v>50</v>
      </c>
      <c r="R3046" s="2" t="s">
        <v>35</v>
      </c>
      <c r="S3046" s="2" t="s">
        <v>10288</v>
      </c>
      <c r="T3046" s="2" t="s">
        <v>10289</v>
      </c>
      <c r="U3046" s="2" t="s">
        <v>38</v>
      </c>
      <c r="V3046" s="2" t="s">
        <v>100</v>
      </c>
      <c r="W3046" s="2" t="s">
        <v>10172</v>
      </c>
      <c r="X3046" s="2" t="s">
        <v>10264</v>
      </c>
      <c r="Y3046" s="2" t="s">
        <v>10265</v>
      </c>
    </row>
    <row r="3047">
      <c r="A3047" s="1" t="b">
        <v>0</v>
      </c>
      <c r="B3047" s="1" t="s">
        <v>25</v>
      </c>
      <c r="C3047" s="1"/>
      <c r="D3047" s="1" t="s">
        <v>26</v>
      </c>
      <c r="E3047" s="1" t="s">
        <v>43</v>
      </c>
      <c r="F3047" s="1"/>
      <c r="G3047" s="2" t="s">
        <v>27</v>
      </c>
      <c r="H3047" s="3"/>
      <c r="I3047" s="4" t="s">
        <v>10290</v>
      </c>
      <c r="J3047" s="2" t="s">
        <v>10291</v>
      </c>
      <c r="K3047" s="5">
        <v>1.0</v>
      </c>
      <c r="L3047" s="2" t="s">
        <v>46</v>
      </c>
      <c r="M3047" s="6" t="b">
        <v>1</v>
      </c>
      <c r="N3047" s="2" t="s">
        <v>10261</v>
      </c>
      <c r="O3047" s="2" t="s">
        <v>48</v>
      </c>
      <c r="P3047" s="2" t="s">
        <v>49</v>
      </c>
      <c r="Q3047" s="2" t="s">
        <v>50</v>
      </c>
      <c r="R3047" s="2" t="s">
        <v>35</v>
      </c>
      <c r="S3047" s="2" t="s">
        <v>10292</v>
      </c>
      <c r="T3047" s="2" t="s">
        <v>10293</v>
      </c>
      <c r="U3047" s="2" t="s">
        <v>38</v>
      </c>
      <c r="V3047" s="2" t="s">
        <v>100</v>
      </c>
      <c r="W3047" s="2" t="s">
        <v>10172</v>
      </c>
      <c r="X3047" s="2" t="s">
        <v>10264</v>
      </c>
      <c r="Y3047" s="2" t="s">
        <v>10265</v>
      </c>
    </row>
    <row r="3048">
      <c r="A3048" s="1" t="b">
        <v>0</v>
      </c>
      <c r="B3048" s="1" t="s">
        <v>25</v>
      </c>
      <c r="C3048" s="1"/>
      <c r="D3048" s="1" t="s">
        <v>26</v>
      </c>
      <c r="E3048" s="1" t="s">
        <v>43</v>
      </c>
      <c r="F3048" s="1"/>
      <c r="G3048" s="2" t="s">
        <v>27</v>
      </c>
      <c r="H3048" s="3"/>
      <c r="I3048" s="4" t="s">
        <v>10294</v>
      </c>
      <c r="J3048" s="2" t="s">
        <v>10295</v>
      </c>
      <c r="K3048" s="5">
        <v>1.0</v>
      </c>
      <c r="L3048" s="2" t="s">
        <v>46</v>
      </c>
      <c r="M3048" s="6" t="b">
        <v>1</v>
      </c>
      <c r="N3048" s="2" t="s">
        <v>10261</v>
      </c>
      <c r="O3048" s="2" t="s">
        <v>48</v>
      </c>
      <c r="P3048" s="2" t="s">
        <v>49</v>
      </c>
      <c r="Q3048" s="2" t="s">
        <v>50</v>
      </c>
      <c r="R3048" s="2" t="s">
        <v>35</v>
      </c>
      <c r="S3048" s="2" t="s">
        <v>10296</v>
      </c>
      <c r="T3048" s="2" t="s">
        <v>10297</v>
      </c>
      <c r="U3048" s="2" t="s">
        <v>38</v>
      </c>
      <c r="V3048" s="2" t="s">
        <v>100</v>
      </c>
      <c r="W3048" s="2" t="s">
        <v>10172</v>
      </c>
      <c r="X3048" s="2" t="s">
        <v>10264</v>
      </c>
      <c r="Y3048" s="2" t="s">
        <v>10265</v>
      </c>
    </row>
    <row r="3049">
      <c r="A3049" s="1" t="b">
        <v>0</v>
      </c>
      <c r="B3049" s="1" t="s">
        <v>25</v>
      </c>
      <c r="C3049" s="1"/>
      <c r="D3049" s="1" t="s">
        <v>26</v>
      </c>
      <c r="E3049" s="1" t="s">
        <v>43</v>
      </c>
      <c r="F3049" s="1"/>
      <c r="G3049" s="2" t="s">
        <v>27</v>
      </c>
      <c r="H3049" s="3"/>
      <c r="I3049" s="4" t="s">
        <v>10298</v>
      </c>
      <c r="J3049" s="2" t="s">
        <v>10299</v>
      </c>
      <c r="K3049" s="5">
        <v>1.0</v>
      </c>
      <c r="L3049" s="2" t="s">
        <v>46</v>
      </c>
      <c r="M3049" s="6" t="b">
        <v>1</v>
      </c>
      <c r="N3049" s="2" t="s">
        <v>10261</v>
      </c>
      <c r="O3049" s="2" t="s">
        <v>48</v>
      </c>
      <c r="P3049" s="2" t="s">
        <v>49</v>
      </c>
      <c r="Q3049" s="2" t="s">
        <v>50</v>
      </c>
      <c r="R3049" s="2" t="s">
        <v>35</v>
      </c>
      <c r="S3049" s="2" t="s">
        <v>10300</v>
      </c>
      <c r="T3049" s="2" t="s">
        <v>10301</v>
      </c>
      <c r="U3049" s="2" t="s">
        <v>38</v>
      </c>
      <c r="V3049" s="2" t="s">
        <v>100</v>
      </c>
      <c r="W3049" s="2" t="s">
        <v>10172</v>
      </c>
      <c r="X3049" s="2" t="s">
        <v>10264</v>
      </c>
      <c r="Y3049" s="2" t="s">
        <v>10265</v>
      </c>
    </row>
    <row r="3050">
      <c r="A3050" s="1" t="b">
        <v>0</v>
      </c>
      <c r="B3050" s="1" t="s">
        <v>25</v>
      </c>
      <c r="C3050" s="1"/>
      <c r="D3050" s="1" t="s">
        <v>26</v>
      </c>
      <c r="E3050" s="1" t="s">
        <v>43</v>
      </c>
      <c r="F3050" s="1"/>
      <c r="G3050" s="2" t="s">
        <v>27</v>
      </c>
      <c r="H3050" s="3"/>
      <c r="I3050" s="4" t="s">
        <v>10302</v>
      </c>
      <c r="J3050" s="2" t="s">
        <v>10303</v>
      </c>
      <c r="K3050" s="5">
        <v>1.0</v>
      </c>
      <c r="L3050" s="2" t="s">
        <v>46</v>
      </c>
      <c r="M3050" s="6" t="b">
        <v>1</v>
      </c>
      <c r="N3050" s="2" t="s">
        <v>10261</v>
      </c>
      <c r="O3050" s="2" t="s">
        <v>48</v>
      </c>
      <c r="P3050" s="2" t="s">
        <v>49</v>
      </c>
      <c r="Q3050" s="2" t="s">
        <v>50</v>
      </c>
      <c r="R3050" s="2" t="s">
        <v>35</v>
      </c>
      <c r="S3050" s="2" t="s">
        <v>10304</v>
      </c>
      <c r="T3050" s="2" t="s">
        <v>10305</v>
      </c>
      <c r="U3050" s="2" t="s">
        <v>38</v>
      </c>
      <c r="V3050" s="2" t="s">
        <v>100</v>
      </c>
      <c r="W3050" s="2" t="s">
        <v>10172</v>
      </c>
      <c r="X3050" s="2" t="s">
        <v>10264</v>
      </c>
      <c r="Y3050" s="2" t="s">
        <v>10265</v>
      </c>
    </row>
    <row r="3051">
      <c r="A3051" s="1" t="b">
        <v>0</v>
      </c>
      <c r="B3051" s="1" t="s">
        <v>25</v>
      </c>
      <c r="C3051" s="1"/>
      <c r="D3051" s="1" t="s">
        <v>26</v>
      </c>
      <c r="E3051" s="1" t="s">
        <v>43</v>
      </c>
      <c r="F3051" s="1"/>
      <c r="G3051" s="2" t="s">
        <v>27</v>
      </c>
      <c r="H3051" s="3"/>
      <c r="I3051" s="4" t="s">
        <v>10306</v>
      </c>
      <c r="J3051" s="2" t="s">
        <v>10307</v>
      </c>
      <c r="K3051" s="5">
        <v>1.0</v>
      </c>
      <c r="L3051" s="2" t="s">
        <v>46</v>
      </c>
      <c r="M3051" s="6" t="b">
        <v>1</v>
      </c>
      <c r="N3051" s="2" t="s">
        <v>10261</v>
      </c>
      <c r="O3051" s="2" t="s">
        <v>48</v>
      </c>
      <c r="P3051" s="2" t="s">
        <v>49</v>
      </c>
      <c r="Q3051" s="2" t="s">
        <v>50</v>
      </c>
      <c r="R3051" s="2" t="s">
        <v>35</v>
      </c>
      <c r="S3051" s="2" t="s">
        <v>10308</v>
      </c>
      <c r="T3051" s="2" t="s">
        <v>10309</v>
      </c>
      <c r="U3051" s="2" t="s">
        <v>38</v>
      </c>
      <c r="V3051" s="2" t="s">
        <v>100</v>
      </c>
      <c r="W3051" s="2" t="s">
        <v>10172</v>
      </c>
      <c r="X3051" s="2" t="s">
        <v>10264</v>
      </c>
      <c r="Y3051" s="2" t="s">
        <v>10265</v>
      </c>
    </row>
    <row r="3052">
      <c r="A3052" s="1" t="b">
        <v>0</v>
      </c>
      <c r="B3052" s="1" t="s">
        <v>25</v>
      </c>
      <c r="C3052" s="1"/>
      <c r="D3052" s="1" t="s">
        <v>26</v>
      </c>
      <c r="E3052" s="1" t="s">
        <v>43</v>
      </c>
      <c r="F3052" s="1"/>
      <c r="G3052" s="2" t="s">
        <v>27</v>
      </c>
      <c r="H3052" s="3"/>
      <c r="I3052" s="4" t="s">
        <v>10310</v>
      </c>
      <c r="J3052" s="2" t="s">
        <v>10311</v>
      </c>
      <c r="K3052" s="5">
        <v>1.0</v>
      </c>
      <c r="L3052" s="2" t="s">
        <v>46</v>
      </c>
      <c r="M3052" s="6" t="b">
        <v>1</v>
      </c>
      <c r="N3052" s="2" t="s">
        <v>10261</v>
      </c>
      <c r="O3052" s="2" t="s">
        <v>48</v>
      </c>
      <c r="P3052" s="2" t="s">
        <v>49</v>
      </c>
      <c r="Q3052" s="2" t="s">
        <v>50</v>
      </c>
      <c r="R3052" s="2" t="s">
        <v>35</v>
      </c>
      <c r="S3052" s="2" t="s">
        <v>10312</v>
      </c>
      <c r="T3052" s="2" t="s">
        <v>10313</v>
      </c>
      <c r="U3052" s="2" t="s">
        <v>38</v>
      </c>
      <c r="V3052" s="2" t="s">
        <v>100</v>
      </c>
      <c r="W3052" s="2" t="s">
        <v>10172</v>
      </c>
      <c r="X3052" s="2" t="s">
        <v>10264</v>
      </c>
      <c r="Y3052" s="2" t="s">
        <v>10265</v>
      </c>
    </row>
    <row r="3053">
      <c r="A3053" s="1" t="b">
        <v>0</v>
      </c>
      <c r="B3053" s="1" t="s">
        <v>25</v>
      </c>
      <c r="C3053" s="1"/>
      <c r="D3053" s="1" t="s">
        <v>26</v>
      </c>
      <c r="E3053" s="1" t="s">
        <v>43</v>
      </c>
      <c r="F3053" s="1"/>
      <c r="G3053" s="2" t="s">
        <v>27</v>
      </c>
      <c r="H3053" s="3"/>
      <c r="I3053" s="4" t="s">
        <v>10314</v>
      </c>
      <c r="J3053" s="2" t="s">
        <v>10315</v>
      </c>
      <c r="K3053" s="5">
        <v>1.0</v>
      </c>
      <c r="L3053" s="2" t="s">
        <v>46</v>
      </c>
      <c r="M3053" s="6" t="b">
        <v>1</v>
      </c>
      <c r="N3053" s="2" t="s">
        <v>10261</v>
      </c>
      <c r="O3053" s="2" t="s">
        <v>48</v>
      </c>
      <c r="P3053" s="2" t="s">
        <v>49</v>
      </c>
      <c r="Q3053" s="2" t="s">
        <v>50</v>
      </c>
      <c r="R3053" s="2" t="s">
        <v>35</v>
      </c>
      <c r="S3053" s="2" t="s">
        <v>10316</v>
      </c>
      <c r="T3053" s="2" t="s">
        <v>10317</v>
      </c>
      <c r="U3053" s="2" t="s">
        <v>38</v>
      </c>
      <c r="V3053" s="2" t="s">
        <v>100</v>
      </c>
      <c r="W3053" s="2" t="s">
        <v>10172</v>
      </c>
      <c r="X3053" s="2" t="s">
        <v>10264</v>
      </c>
      <c r="Y3053" s="2" t="s">
        <v>10265</v>
      </c>
    </row>
    <row r="3054">
      <c r="A3054" s="1" t="b">
        <v>0</v>
      </c>
      <c r="B3054" s="1" t="s">
        <v>25</v>
      </c>
      <c r="C3054" s="1"/>
      <c r="D3054" s="1" t="s">
        <v>26</v>
      </c>
      <c r="E3054" s="1" t="s">
        <v>43</v>
      </c>
      <c r="F3054" s="1"/>
      <c r="G3054" s="2" t="s">
        <v>27</v>
      </c>
      <c r="H3054" s="3"/>
      <c r="I3054" s="4" t="s">
        <v>10318</v>
      </c>
      <c r="J3054" s="2" t="s">
        <v>10319</v>
      </c>
      <c r="K3054" s="5">
        <v>1.0</v>
      </c>
      <c r="L3054" s="2" t="s">
        <v>46</v>
      </c>
      <c r="M3054" s="6" t="b">
        <v>1</v>
      </c>
      <c r="N3054" s="2" t="s">
        <v>10261</v>
      </c>
      <c r="O3054" s="2" t="s">
        <v>48</v>
      </c>
      <c r="P3054" s="2" t="s">
        <v>49</v>
      </c>
      <c r="Q3054" s="2" t="s">
        <v>50</v>
      </c>
      <c r="R3054" s="2" t="s">
        <v>35</v>
      </c>
      <c r="S3054" s="2" t="s">
        <v>10320</v>
      </c>
      <c r="T3054" s="2" t="s">
        <v>10321</v>
      </c>
      <c r="U3054" s="2" t="s">
        <v>38</v>
      </c>
      <c r="V3054" s="2" t="s">
        <v>100</v>
      </c>
      <c r="W3054" s="2" t="s">
        <v>10172</v>
      </c>
      <c r="X3054" s="2" t="s">
        <v>10264</v>
      </c>
      <c r="Y3054" s="2" t="s">
        <v>10265</v>
      </c>
    </row>
    <row r="3055">
      <c r="A3055" s="1" t="b">
        <v>0</v>
      </c>
      <c r="B3055" s="1" t="s">
        <v>25</v>
      </c>
      <c r="C3055" s="1"/>
      <c r="D3055" s="1" t="s">
        <v>26</v>
      </c>
      <c r="E3055" s="1" t="s">
        <v>43</v>
      </c>
      <c r="F3055" s="1"/>
      <c r="G3055" s="2" t="s">
        <v>27</v>
      </c>
      <c r="H3055" s="3"/>
      <c r="I3055" s="4" t="s">
        <v>10322</v>
      </c>
      <c r="J3055" s="2" t="s">
        <v>10323</v>
      </c>
      <c r="K3055" s="5">
        <v>1.0</v>
      </c>
      <c r="L3055" s="2" t="s">
        <v>46</v>
      </c>
      <c r="M3055" s="6" t="b">
        <v>1</v>
      </c>
      <c r="N3055" s="2" t="s">
        <v>10261</v>
      </c>
      <c r="O3055" s="2" t="s">
        <v>48</v>
      </c>
      <c r="P3055" s="2" t="s">
        <v>49</v>
      </c>
      <c r="Q3055" s="2" t="s">
        <v>50</v>
      </c>
      <c r="R3055" s="2" t="s">
        <v>35</v>
      </c>
      <c r="S3055" s="2" t="s">
        <v>10324</v>
      </c>
      <c r="T3055" s="2" t="s">
        <v>10325</v>
      </c>
      <c r="U3055" s="2" t="s">
        <v>38</v>
      </c>
      <c r="V3055" s="2" t="s">
        <v>100</v>
      </c>
      <c r="W3055" s="2" t="s">
        <v>10172</v>
      </c>
      <c r="X3055" s="2" t="s">
        <v>10264</v>
      </c>
      <c r="Y3055" s="2" t="s">
        <v>10265</v>
      </c>
    </row>
    <row r="3056">
      <c r="A3056" s="1" t="b">
        <v>0</v>
      </c>
      <c r="B3056" s="1" t="s">
        <v>25</v>
      </c>
      <c r="C3056" s="1"/>
      <c r="D3056" s="1" t="s">
        <v>26</v>
      </c>
      <c r="E3056" s="1" t="s">
        <v>43</v>
      </c>
      <c r="F3056" s="1"/>
      <c r="G3056" s="2" t="s">
        <v>27</v>
      </c>
      <c r="H3056" s="3"/>
      <c r="I3056" s="4" t="s">
        <v>10326</v>
      </c>
      <c r="J3056" s="2" t="s">
        <v>10327</v>
      </c>
      <c r="K3056" s="5">
        <v>1.0</v>
      </c>
      <c r="L3056" s="2" t="s">
        <v>46</v>
      </c>
      <c r="M3056" s="6" t="b">
        <v>1</v>
      </c>
      <c r="N3056" s="2" t="s">
        <v>10261</v>
      </c>
      <c r="O3056" s="2" t="s">
        <v>48</v>
      </c>
      <c r="P3056" s="2" t="s">
        <v>49</v>
      </c>
      <c r="Q3056" s="2" t="s">
        <v>50</v>
      </c>
      <c r="R3056" s="2" t="s">
        <v>35</v>
      </c>
      <c r="S3056" s="2" t="s">
        <v>10328</v>
      </c>
      <c r="T3056" s="2" t="s">
        <v>10329</v>
      </c>
      <c r="U3056" s="2" t="s">
        <v>38</v>
      </c>
      <c r="V3056" s="2" t="s">
        <v>100</v>
      </c>
      <c r="W3056" s="2" t="s">
        <v>10172</v>
      </c>
      <c r="X3056" s="2" t="s">
        <v>10264</v>
      </c>
      <c r="Y3056" s="2" t="s">
        <v>10265</v>
      </c>
    </row>
    <row r="3057">
      <c r="A3057" s="1" t="b">
        <v>0</v>
      </c>
      <c r="B3057" s="1" t="s">
        <v>25</v>
      </c>
      <c r="C3057" s="1"/>
      <c r="D3057" s="1" t="s">
        <v>26</v>
      </c>
      <c r="E3057" s="1" t="s">
        <v>43</v>
      </c>
      <c r="F3057" s="1"/>
      <c r="G3057" s="2" t="s">
        <v>27</v>
      </c>
      <c r="H3057" s="3"/>
      <c r="I3057" s="4" t="s">
        <v>10330</v>
      </c>
      <c r="J3057" s="2" t="s">
        <v>10331</v>
      </c>
      <c r="K3057" s="5">
        <v>1.0</v>
      </c>
      <c r="L3057" s="2" t="s">
        <v>46</v>
      </c>
      <c r="M3057" s="6" t="b">
        <v>1</v>
      </c>
      <c r="N3057" s="2" t="s">
        <v>10261</v>
      </c>
      <c r="O3057" s="2" t="s">
        <v>48</v>
      </c>
      <c r="P3057" s="2" t="s">
        <v>49</v>
      </c>
      <c r="Q3057" s="2" t="s">
        <v>50</v>
      </c>
      <c r="R3057" s="2" t="s">
        <v>35</v>
      </c>
      <c r="S3057" s="2" t="s">
        <v>10332</v>
      </c>
      <c r="T3057" s="2" t="s">
        <v>10333</v>
      </c>
      <c r="U3057" s="2" t="s">
        <v>38</v>
      </c>
      <c r="V3057" s="2" t="s">
        <v>100</v>
      </c>
      <c r="W3057" s="2" t="s">
        <v>10172</v>
      </c>
      <c r="X3057" s="2" t="s">
        <v>10264</v>
      </c>
      <c r="Y3057" s="2" t="s">
        <v>10265</v>
      </c>
    </row>
    <row r="3058">
      <c r="A3058" s="1" t="b">
        <v>0</v>
      </c>
      <c r="B3058" s="1" t="s">
        <v>25</v>
      </c>
      <c r="C3058" s="1"/>
      <c r="D3058" s="1" t="s">
        <v>26</v>
      </c>
      <c r="E3058" s="1" t="s">
        <v>43</v>
      </c>
      <c r="F3058" s="1"/>
      <c r="G3058" s="2" t="s">
        <v>27</v>
      </c>
      <c r="H3058" s="3"/>
      <c r="I3058" s="4" t="s">
        <v>10334</v>
      </c>
      <c r="J3058" s="2" t="s">
        <v>10335</v>
      </c>
      <c r="K3058" s="5">
        <v>1.0</v>
      </c>
      <c r="L3058" s="2" t="s">
        <v>46</v>
      </c>
      <c r="M3058" s="6" t="b">
        <v>1</v>
      </c>
      <c r="N3058" s="2" t="s">
        <v>10261</v>
      </c>
      <c r="O3058" s="2" t="s">
        <v>48</v>
      </c>
      <c r="P3058" s="2" t="s">
        <v>49</v>
      </c>
      <c r="Q3058" s="2" t="s">
        <v>50</v>
      </c>
      <c r="R3058" s="2" t="s">
        <v>35</v>
      </c>
      <c r="S3058" s="2" t="s">
        <v>10336</v>
      </c>
      <c r="T3058" s="2" t="s">
        <v>10337</v>
      </c>
      <c r="U3058" s="2" t="s">
        <v>38</v>
      </c>
      <c r="V3058" s="2" t="s">
        <v>100</v>
      </c>
      <c r="W3058" s="2" t="s">
        <v>10172</v>
      </c>
      <c r="X3058" s="2" t="s">
        <v>10264</v>
      </c>
      <c r="Y3058" s="2" t="s">
        <v>10265</v>
      </c>
    </row>
    <row r="3059">
      <c r="A3059" s="1" t="b">
        <v>0</v>
      </c>
      <c r="B3059" s="1" t="s">
        <v>25</v>
      </c>
      <c r="C3059" s="1"/>
      <c r="D3059" s="1" t="s">
        <v>26</v>
      </c>
      <c r="E3059" s="1" t="s">
        <v>43</v>
      </c>
      <c r="F3059" s="1"/>
      <c r="G3059" s="2" t="s">
        <v>27</v>
      </c>
      <c r="H3059" s="3"/>
      <c r="I3059" s="4" t="s">
        <v>10338</v>
      </c>
      <c r="J3059" s="2" t="s">
        <v>10339</v>
      </c>
      <c r="K3059" s="5">
        <v>1.0</v>
      </c>
      <c r="L3059" s="2" t="s">
        <v>46</v>
      </c>
      <c r="M3059" s="6" t="b">
        <v>1</v>
      </c>
      <c r="N3059" s="2" t="s">
        <v>10261</v>
      </c>
      <c r="O3059" s="2" t="s">
        <v>48</v>
      </c>
      <c r="P3059" s="2" t="s">
        <v>49</v>
      </c>
      <c r="Q3059" s="2" t="s">
        <v>50</v>
      </c>
      <c r="R3059" s="2" t="s">
        <v>35</v>
      </c>
      <c r="S3059" s="2" t="s">
        <v>10340</v>
      </c>
      <c r="T3059" s="2" t="s">
        <v>10341</v>
      </c>
      <c r="U3059" s="2" t="s">
        <v>38</v>
      </c>
      <c r="V3059" s="2" t="s">
        <v>100</v>
      </c>
      <c r="W3059" s="2" t="s">
        <v>10172</v>
      </c>
      <c r="X3059" s="2" t="s">
        <v>10264</v>
      </c>
      <c r="Y3059" s="2" t="s">
        <v>10265</v>
      </c>
    </row>
    <row r="3060">
      <c r="A3060" s="1" t="b">
        <v>0</v>
      </c>
      <c r="B3060" s="1" t="s">
        <v>25</v>
      </c>
      <c r="C3060" s="1"/>
      <c r="D3060" s="1" t="s">
        <v>26</v>
      </c>
      <c r="E3060" s="1" t="s">
        <v>43</v>
      </c>
      <c r="F3060" s="1"/>
      <c r="G3060" s="2" t="s">
        <v>27</v>
      </c>
      <c r="H3060" s="3"/>
      <c r="I3060" s="4" t="s">
        <v>10342</v>
      </c>
      <c r="J3060" s="2" t="s">
        <v>10343</v>
      </c>
      <c r="K3060" s="5">
        <v>1.0</v>
      </c>
      <c r="L3060" s="2" t="s">
        <v>46</v>
      </c>
      <c r="M3060" s="6" t="b">
        <v>1</v>
      </c>
      <c r="N3060" s="2" t="s">
        <v>10261</v>
      </c>
      <c r="O3060" s="2" t="s">
        <v>48</v>
      </c>
      <c r="P3060" s="2" t="s">
        <v>49</v>
      </c>
      <c r="Q3060" s="2" t="s">
        <v>50</v>
      </c>
      <c r="R3060" s="2" t="s">
        <v>35</v>
      </c>
      <c r="S3060" s="2" t="s">
        <v>10344</v>
      </c>
      <c r="T3060" s="2" t="s">
        <v>10345</v>
      </c>
      <c r="U3060" s="2" t="s">
        <v>38</v>
      </c>
      <c r="V3060" s="2" t="s">
        <v>100</v>
      </c>
      <c r="W3060" s="2" t="s">
        <v>10172</v>
      </c>
      <c r="X3060" s="2" t="s">
        <v>10264</v>
      </c>
      <c r="Y3060" s="2" t="s">
        <v>10265</v>
      </c>
    </row>
    <row r="3061">
      <c r="A3061" s="1" t="b">
        <v>0</v>
      </c>
      <c r="B3061" s="1" t="s">
        <v>25</v>
      </c>
      <c r="C3061" s="1"/>
      <c r="D3061" s="1" t="s">
        <v>26</v>
      </c>
      <c r="E3061" s="1" t="s">
        <v>43</v>
      </c>
      <c r="F3061" s="1"/>
      <c r="G3061" s="2" t="s">
        <v>27</v>
      </c>
      <c r="H3061" s="3"/>
      <c r="I3061" s="4" t="s">
        <v>10346</v>
      </c>
      <c r="J3061" s="2" t="s">
        <v>10347</v>
      </c>
      <c r="K3061" s="5">
        <v>1.0</v>
      </c>
      <c r="L3061" s="2" t="s">
        <v>46</v>
      </c>
      <c r="M3061" s="6" t="b">
        <v>1</v>
      </c>
      <c r="N3061" s="2" t="s">
        <v>10261</v>
      </c>
      <c r="O3061" s="2" t="s">
        <v>48</v>
      </c>
      <c r="P3061" s="2" t="s">
        <v>49</v>
      </c>
      <c r="Q3061" s="2" t="s">
        <v>50</v>
      </c>
      <c r="R3061" s="2" t="s">
        <v>35</v>
      </c>
      <c r="S3061" s="2" t="s">
        <v>10348</v>
      </c>
      <c r="T3061" s="2" t="s">
        <v>10349</v>
      </c>
      <c r="U3061" s="2" t="s">
        <v>38</v>
      </c>
      <c r="V3061" s="2" t="s">
        <v>100</v>
      </c>
      <c r="W3061" s="2" t="s">
        <v>10172</v>
      </c>
      <c r="X3061" s="2" t="s">
        <v>10264</v>
      </c>
      <c r="Y3061" s="2" t="s">
        <v>10265</v>
      </c>
    </row>
    <row r="3062">
      <c r="A3062" s="1" t="b">
        <v>0</v>
      </c>
      <c r="B3062" s="1" t="s">
        <v>25</v>
      </c>
      <c r="C3062" s="1"/>
      <c r="D3062" s="1" t="s">
        <v>26</v>
      </c>
      <c r="E3062" s="1" t="s">
        <v>43</v>
      </c>
      <c r="F3062" s="1"/>
      <c r="G3062" s="2" t="s">
        <v>27</v>
      </c>
      <c r="H3062" s="3"/>
      <c r="I3062" s="4" t="s">
        <v>10350</v>
      </c>
      <c r="J3062" s="2" t="s">
        <v>10351</v>
      </c>
      <c r="K3062" s="5">
        <v>1.0</v>
      </c>
      <c r="L3062" s="2" t="s">
        <v>46</v>
      </c>
      <c r="M3062" s="6" t="b">
        <v>1</v>
      </c>
      <c r="N3062" s="2" t="s">
        <v>10261</v>
      </c>
      <c r="O3062" s="2" t="s">
        <v>48</v>
      </c>
      <c r="P3062" s="2" t="s">
        <v>49</v>
      </c>
      <c r="Q3062" s="2" t="s">
        <v>50</v>
      </c>
      <c r="R3062" s="2" t="s">
        <v>35</v>
      </c>
      <c r="S3062" s="2" t="s">
        <v>10352</v>
      </c>
      <c r="T3062" s="2" t="s">
        <v>10353</v>
      </c>
      <c r="U3062" s="2" t="s">
        <v>38</v>
      </c>
      <c r="V3062" s="2" t="s">
        <v>100</v>
      </c>
      <c r="W3062" s="2" t="s">
        <v>10172</v>
      </c>
      <c r="X3062" s="2" t="s">
        <v>10264</v>
      </c>
      <c r="Y3062" s="2" t="s">
        <v>10265</v>
      </c>
    </row>
    <row r="3063">
      <c r="A3063" s="1" t="b">
        <v>0</v>
      </c>
      <c r="B3063" s="1" t="s">
        <v>25</v>
      </c>
      <c r="C3063" s="1"/>
      <c r="D3063" s="1" t="s">
        <v>26</v>
      </c>
      <c r="E3063" s="1" t="s">
        <v>43</v>
      </c>
      <c r="F3063" s="1"/>
      <c r="G3063" s="2" t="s">
        <v>27</v>
      </c>
      <c r="H3063" s="3"/>
      <c r="I3063" s="4" t="s">
        <v>10354</v>
      </c>
      <c r="J3063" s="2" t="s">
        <v>10355</v>
      </c>
      <c r="K3063" s="5">
        <v>1.0</v>
      </c>
      <c r="L3063" s="2" t="s">
        <v>46</v>
      </c>
      <c r="M3063" s="6" t="b">
        <v>1</v>
      </c>
      <c r="N3063" s="2" t="s">
        <v>10261</v>
      </c>
      <c r="O3063" s="2" t="s">
        <v>48</v>
      </c>
      <c r="P3063" s="2" t="s">
        <v>49</v>
      </c>
      <c r="Q3063" s="2" t="s">
        <v>50</v>
      </c>
      <c r="R3063" s="2" t="s">
        <v>35</v>
      </c>
      <c r="S3063" s="2" t="s">
        <v>10356</v>
      </c>
      <c r="T3063" s="2" t="s">
        <v>10357</v>
      </c>
      <c r="U3063" s="2" t="s">
        <v>38</v>
      </c>
      <c r="V3063" s="2" t="s">
        <v>100</v>
      </c>
      <c r="W3063" s="2" t="s">
        <v>10172</v>
      </c>
      <c r="X3063" s="2" t="s">
        <v>10264</v>
      </c>
      <c r="Y3063" s="2" t="s">
        <v>10265</v>
      </c>
    </row>
    <row r="3064">
      <c r="A3064" s="1" t="b">
        <v>0</v>
      </c>
      <c r="B3064" s="1" t="s">
        <v>25</v>
      </c>
      <c r="C3064" s="1"/>
      <c r="D3064" s="1" t="s">
        <v>26</v>
      </c>
      <c r="E3064" s="1" t="s">
        <v>43</v>
      </c>
      <c r="F3064" s="1"/>
      <c r="G3064" s="2" t="s">
        <v>27</v>
      </c>
      <c r="H3064" s="3"/>
      <c r="I3064" s="4" t="s">
        <v>10358</v>
      </c>
      <c r="J3064" s="2" t="s">
        <v>10359</v>
      </c>
      <c r="K3064" s="5">
        <v>1.0</v>
      </c>
      <c r="L3064" s="2" t="s">
        <v>46</v>
      </c>
      <c r="M3064" s="6" t="b">
        <v>1</v>
      </c>
      <c r="N3064" s="2" t="s">
        <v>10261</v>
      </c>
      <c r="O3064" s="2" t="s">
        <v>48</v>
      </c>
      <c r="P3064" s="2" t="s">
        <v>49</v>
      </c>
      <c r="Q3064" s="2" t="s">
        <v>50</v>
      </c>
      <c r="R3064" s="2" t="s">
        <v>35</v>
      </c>
      <c r="S3064" s="2" t="s">
        <v>10360</v>
      </c>
      <c r="T3064" s="2" t="s">
        <v>10361</v>
      </c>
      <c r="U3064" s="2" t="s">
        <v>38</v>
      </c>
      <c r="V3064" s="2" t="s">
        <v>100</v>
      </c>
      <c r="W3064" s="2" t="s">
        <v>10172</v>
      </c>
      <c r="X3064" s="2" t="s">
        <v>10264</v>
      </c>
      <c r="Y3064" s="2" t="s">
        <v>10265</v>
      </c>
    </row>
    <row r="3065">
      <c r="A3065" s="1" t="b">
        <v>0</v>
      </c>
      <c r="B3065" s="1" t="s">
        <v>25</v>
      </c>
      <c r="C3065" s="1"/>
      <c r="D3065" s="1" t="s">
        <v>26</v>
      </c>
      <c r="E3065" s="1" t="s">
        <v>43</v>
      </c>
      <c r="F3065" s="1"/>
      <c r="G3065" s="2" t="s">
        <v>27</v>
      </c>
      <c r="H3065" s="3"/>
      <c r="I3065" s="4" t="s">
        <v>10362</v>
      </c>
      <c r="J3065" s="2" t="s">
        <v>10363</v>
      </c>
      <c r="K3065" s="5">
        <v>1.0</v>
      </c>
      <c r="L3065" s="2" t="s">
        <v>46</v>
      </c>
      <c r="M3065" s="6" t="b">
        <v>1</v>
      </c>
      <c r="N3065" s="2" t="s">
        <v>10261</v>
      </c>
      <c r="O3065" s="2" t="s">
        <v>48</v>
      </c>
      <c r="P3065" s="2" t="s">
        <v>49</v>
      </c>
      <c r="Q3065" s="2" t="s">
        <v>50</v>
      </c>
      <c r="R3065" s="2" t="s">
        <v>35</v>
      </c>
      <c r="S3065" s="2" t="s">
        <v>10364</v>
      </c>
      <c r="T3065" s="2" t="s">
        <v>10365</v>
      </c>
      <c r="U3065" s="2" t="s">
        <v>38</v>
      </c>
      <c r="V3065" s="2" t="s">
        <v>100</v>
      </c>
      <c r="W3065" s="2" t="s">
        <v>10172</v>
      </c>
      <c r="X3065" s="2" t="s">
        <v>10264</v>
      </c>
      <c r="Y3065" s="2" t="s">
        <v>10265</v>
      </c>
    </row>
    <row r="3066">
      <c r="A3066" s="1" t="b">
        <v>0</v>
      </c>
      <c r="B3066" s="1" t="s">
        <v>25</v>
      </c>
      <c r="C3066" s="1"/>
      <c r="D3066" s="1" t="s">
        <v>26</v>
      </c>
      <c r="E3066" s="1" t="s">
        <v>43</v>
      </c>
      <c r="F3066" s="1"/>
      <c r="G3066" s="2" t="s">
        <v>27</v>
      </c>
      <c r="H3066" s="3"/>
      <c r="I3066" s="4" t="s">
        <v>10366</v>
      </c>
      <c r="J3066" s="2" t="s">
        <v>10367</v>
      </c>
      <c r="K3066" s="5">
        <v>1.0</v>
      </c>
      <c r="L3066" s="2" t="s">
        <v>46</v>
      </c>
      <c r="M3066" s="6" t="b">
        <v>1</v>
      </c>
      <c r="N3066" s="2" t="s">
        <v>10261</v>
      </c>
      <c r="O3066" s="2" t="s">
        <v>48</v>
      </c>
      <c r="P3066" s="2" t="s">
        <v>49</v>
      </c>
      <c r="Q3066" s="2" t="s">
        <v>50</v>
      </c>
      <c r="R3066" s="2" t="s">
        <v>35</v>
      </c>
      <c r="S3066" s="2" t="s">
        <v>10368</v>
      </c>
      <c r="T3066" s="2" t="s">
        <v>10369</v>
      </c>
      <c r="U3066" s="2" t="s">
        <v>38</v>
      </c>
      <c r="V3066" s="2" t="s">
        <v>100</v>
      </c>
      <c r="W3066" s="2" t="s">
        <v>10172</v>
      </c>
      <c r="X3066" s="2" t="s">
        <v>10264</v>
      </c>
      <c r="Y3066" s="2" t="s">
        <v>10265</v>
      </c>
    </row>
    <row r="3067">
      <c r="A3067" s="1" t="b">
        <v>0</v>
      </c>
      <c r="B3067" s="1" t="s">
        <v>25</v>
      </c>
      <c r="C3067" s="1"/>
      <c r="D3067" s="1" t="s">
        <v>26</v>
      </c>
      <c r="E3067" s="1" t="s">
        <v>43</v>
      </c>
      <c r="F3067" s="1"/>
      <c r="G3067" s="2" t="s">
        <v>27</v>
      </c>
      <c r="H3067" s="3"/>
      <c r="I3067" s="4" t="s">
        <v>10370</v>
      </c>
      <c r="J3067" s="2" t="s">
        <v>10371</v>
      </c>
      <c r="K3067" s="5">
        <v>1.0</v>
      </c>
      <c r="L3067" s="2" t="s">
        <v>46</v>
      </c>
      <c r="M3067" s="6" t="b">
        <v>1</v>
      </c>
      <c r="N3067" s="2" t="s">
        <v>10261</v>
      </c>
      <c r="O3067" s="2" t="s">
        <v>48</v>
      </c>
      <c r="P3067" s="2" t="s">
        <v>49</v>
      </c>
      <c r="Q3067" s="2" t="s">
        <v>50</v>
      </c>
      <c r="R3067" s="2" t="s">
        <v>35</v>
      </c>
      <c r="S3067" s="2" t="s">
        <v>10372</v>
      </c>
      <c r="T3067" s="2" t="s">
        <v>10373</v>
      </c>
      <c r="U3067" s="2" t="s">
        <v>38</v>
      </c>
      <c r="V3067" s="2" t="s">
        <v>100</v>
      </c>
      <c r="W3067" s="2" t="s">
        <v>10172</v>
      </c>
      <c r="X3067" s="2" t="s">
        <v>10264</v>
      </c>
      <c r="Y3067" s="2" t="s">
        <v>10265</v>
      </c>
    </row>
    <row r="3068">
      <c r="A3068" s="1" t="b">
        <v>0</v>
      </c>
      <c r="B3068" s="1" t="s">
        <v>25</v>
      </c>
      <c r="C3068" s="1"/>
      <c r="D3068" s="1" t="s">
        <v>26</v>
      </c>
      <c r="E3068" s="1" t="s">
        <v>43</v>
      </c>
      <c r="F3068" s="1"/>
      <c r="G3068" s="2" t="s">
        <v>27</v>
      </c>
      <c r="H3068" s="3"/>
      <c r="I3068" s="4" t="s">
        <v>10374</v>
      </c>
      <c r="J3068" s="2" t="s">
        <v>10375</v>
      </c>
      <c r="K3068" s="5">
        <v>1.0</v>
      </c>
      <c r="L3068" s="2" t="s">
        <v>46</v>
      </c>
      <c r="M3068" s="6" t="b">
        <v>1</v>
      </c>
      <c r="N3068" s="2" t="s">
        <v>10261</v>
      </c>
      <c r="O3068" s="2" t="s">
        <v>48</v>
      </c>
      <c r="P3068" s="2" t="s">
        <v>49</v>
      </c>
      <c r="Q3068" s="2" t="s">
        <v>50</v>
      </c>
      <c r="R3068" s="2" t="s">
        <v>35</v>
      </c>
      <c r="S3068" s="2" t="s">
        <v>10376</v>
      </c>
      <c r="T3068" s="2" t="s">
        <v>10377</v>
      </c>
      <c r="U3068" s="2" t="s">
        <v>38</v>
      </c>
      <c r="V3068" s="2" t="s">
        <v>100</v>
      </c>
      <c r="W3068" s="2" t="s">
        <v>10172</v>
      </c>
      <c r="X3068" s="2" t="s">
        <v>10264</v>
      </c>
      <c r="Y3068" s="2" t="s">
        <v>10265</v>
      </c>
    </row>
    <row r="3069">
      <c r="A3069" s="1" t="b">
        <v>0</v>
      </c>
      <c r="B3069" s="1" t="s">
        <v>25</v>
      </c>
      <c r="C3069" s="1"/>
      <c r="D3069" s="1" t="s">
        <v>26</v>
      </c>
      <c r="E3069" s="1" t="s">
        <v>43</v>
      </c>
      <c r="F3069" s="1"/>
      <c r="G3069" s="2" t="s">
        <v>27</v>
      </c>
      <c r="H3069" s="3"/>
      <c r="I3069" s="4" t="s">
        <v>10378</v>
      </c>
      <c r="J3069" s="2" t="s">
        <v>10379</v>
      </c>
      <c r="K3069" s="5">
        <v>1.0</v>
      </c>
      <c r="L3069" s="2" t="s">
        <v>46</v>
      </c>
      <c r="M3069" s="6" t="b">
        <v>1</v>
      </c>
      <c r="N3069" s="2" t="s">
        <v>10261</v>
      </c>
      <c r="O3069" s="2" t="s">
        <v>48</v>
      </c>
      <c r="P3069" s="2" t="s">
        <v>49</v>
      </c>
      <c r="Q3069" s="2" t="s">
        <v>50</v>
      </c>
      <c r="R3069" s="2" t="s">
        <v>35</v>
      </c>
      <c r="S3069" s="2" t="s">
        <v>10380</v>
      </c>
      <c r="T3069" s="2" t="s">
        <v>10381</v>
      </c>
      <c r="U3069" s="2" t="s">
        <v>38</v>
      </c>
      <c r="V3069" s="2" t="s">
        <v>100</v>
      </c>
      <c r="W3069" s="2" t="s">
        <v>10172</v>
      </c>
      <c r="X3069" s="2" t="s">
        <v>10264</v>
      </c>
      <c r="Y3069" s="2" t="s">
        <v>10265</v>
      </c>
    </row>
    <row r="3070">
      <c r="A3070" s="1" t="b">
        <v>0</v>
      </c>
      <c r="B3070" s="1" t="s">
        <v>25</v>
      </c>
      <c r="C3070" s="1"/>
      <c r="D3070" s="1" t="s">
        <v>26</v>
      </c>
      <c r="E3070" s="1" t="s">
        <v>43</v>
      </c>
      <c r="F3070" s="1"/>
      <c r="G3070" s="2" t="s">
        <v>27</v>
      </c>
      <c r="H3070" s="3"/>
      <c r="I3070" s="4" t="s">
        <v>10382</v>
      </c>
      <c r="J3070" s="2" t="s">
        <v>10383</v>
      </c>
      <c r="K3070" s="5">
        <v>1.0</v>
      </c>
      <c r="L3070" s="2" t="s">
        <v>46</v>
      </c>
      <c r="M3070" s="6" t="b">
        <v>1</v>
      </c>
      <c r="N3070" s="2" t="s">
        <v>10261</v>
      </c>
      <c r="O3070" s="2" t="s">
        <v>48</v>
      </c>
      <c r="P3070" s="2" t="s">
        <v>49</v>
      </c>
      <c r="Q3070" s="2" t="s">
        <v>50</v>
      </c>
      <c r="R3070" s="2" t="s">
        <v>35</v>
      </c>
      <c r="S3070" s="2" t="s">
        <v>10384</v>
      </c>
      <c r="T3070" s="2" t="s">
        <v>10385</v>
      </c>
      <c r="U3070" s="2" t="s">
        <v>38</v>
      </c>
      <c r="V3070" s="2" t="s">
        <v>100</v>
      </c>
      <c r="W3070" s="2" t="s">
        <v>10172</v>
      </c>
      <c r="X3070" s="2" t="s">
        <v>10264</v>
      </c>
      <c r="Y3070" s="2" t="s">
        <v>10265</v>
      </c>
    </row>
    <row r="3071">
      <c r="A3071" s="1" t="b">
        <v>0</v>
      </c>
      <c r="B3071" s="1" t="s">
        <v>25</v>
      </c>
      <c r="C3071" s="1"/>
      <c r="D3071" s="1" t="s">
        <v>26</v>
      </c>
      <c r="E3071" s="1" t="s">
        <v>43</v>
      </c>
      <c r="F3071" s="1"/>
      <c r="G3071" s="2" t="s">
        <v>27</v>
      </c>
      <c r="H3071" s="3"/>
      <c r="I3071" s="4" t="s">
        <v>10386</v>
      </c>
      <c r="J3071" s="2" t="s">
        <v>10387</v>
      </c>
      <c r="K3071" s="5">
        <v>1.0</v>
      </c>
      <c r="L3071" s="2" t="s">
        <v>46</v>
      </c>
      <c r="M3071" s="6" t="b">
        <v>1</v>
      </c>
      <c r="N3071" s="2" t="s">
        <v>10261</v>
      </c>
      <c r="O3071" s="2" t="s">
        <v>48</v>
      </c>
      <c r="P3071" s="2" t="s">
        <v>49</v>
      </c>
      <c r="Q3071" s="2" t="s">
        <v>50</v>
      </c>
      <c r="R3071" s="2" t="s">
        <v>35</v>
      </c>
      <c r="S3071" s="2" t="s">
        <v>10388</v>
      </c>
      <c r="T3071" s="2" t="s">
        <v>10389</v>
      </c>
      <c r="U3071" s="2" t="s">
        <v>38</v>
      </c>
      <c r="V3071" s="2" t="s">
        <v>100</v>
      </c>
      <c r="W3071" s="2" t="s">
        <v>10172</v>
      </c>
      <c r="X3071" s="2" t="s">
        <v>10264</v>
      </c>
      <c r="Y3071" s="2" t="s">
        <v>10265</v>
      </c>
    </row>
    <row r="3072">
      <c r="A3072" s="1" t="b">
        <v>0</v>
      </c>
      <c r="B3072" s="1" t="s">
        <v>25</v>
      </c>
      <c r="C3072" s="1"/>
      <c r="D3072" s="1" t="s">
        <v>26</v>
      </c>
      <c r="E3072" s="1" t="s">
        <v>43</v>
      </c>
      <c r="F3072" s="1"/>
      <c r="G3072" s="2" t="s">
        <v>27</v>
      </c>
      <c r="H3072" s="3"/>
      <c r="I3072" s="4" t="s">
        <v>10390</v>
      </c>
      <c r="J3072" s="2" t="s">
        <v>10391</v>
      </c>
      <c r="K3072" s="5">
        <v>1.0</v>
      </c>
      <c r="L3072" s="2" t="s">
        <v>46</v>
      </c>
      <c r="M3072" s="6" t="b">
        <v>1</v>
      </c>
      <c r="N3072" s="2" t="s">
        <v>10261</v>
      </c>
      <c r="O3072" s="2" t="s">
        <v>48</v>
      </c>
      <c r="P3072" s="2" t="s">
        <v>49</v>
      </c>
      <c r="Q3072" s="2" t="s">
        <v>50</v>
      </c>
      <c r="R3072" s="2" t="s">
        <v>35</v>
      </c>
      <c r="S3072" s="2" t="s">
        <v>10392</v>
      </c>
      <c r="T3072" s="2" t="s">
        <v>10393</v>
      </c>
      <c r="U3072" s="2" t="s">
        <v>38</v>
      </c>
      <c r="V3072" s="2" t="s">
        <v>100</v>
      </c>
      <c r="W3072" s="2" t="s">
        <v>10172</v>
      </c>
      <c r="X3072" s="2" t="s">
        <v>10264</v>
      </c>
      <c r="Y3072" s="2" t="s">
        <v>10265</v>
      </c>
    </row>
    <row r="3073">
      <c r="A3073" s="1" t="b">
        <v>0</v>
      </c>
      <c r="B3073" s="1" t="s">
        <v>25</v>
      </c>
      <c r="C3073" s="1"/>
      <c r="D3073" s="1" t="s">
        <v>26</v>
      </c>
      <c r="E3073" s="1" t="s">
        <v>43</v>
      </c>
      <c r="F3073" s="1"/>
      <c r="G3073" s="2" t="s">
        <v>27</v>
      </c>
      <c r="H3073" s="3"/>
      <c r="I3073" s="4" t="s">
        <v>10394</v>
      </c>
      <c r="J3073" s="2" t="s">
        <v>10395</v>
      </c>
      <c r="K3073" s="5">
        <v>1.0</v>
      </c>
      <c r="L3073" s="2" t="s">
        <v>46</v>
      </c>
      <c r="M3073" s="6" t="b">
        <v>1</v>
      </c>
      <c r="N3073" s="2" t="s">
        <v>10261</v>
      </c>
      <c r="O3073" s="2" t="s">
        <v>48</v>
      </c>
      <c r="P3073" s="2" t="s">
        <v>49</v>
      </c>
      <c r="Q3073" s="2" t="s">
        <v>50</v>
      </c>
      <c r="R3073" s="2" t="s">
        <v>35</v>
      </c>
      <c r="S3073" s="2" t="s">
        <v>10396</v>
      </c>
      <c r="T3073" s="2" t="s">
        <v>10397</v>
      </c>
      <c r="U3073" s="2" t="s">
        <v>38</v>
      </c>
      <c r="V3073" s="2" t="s">
        <v>100</v>
      </c>
      <c r="W3073" s="2" t="s">
        <v>10172</v>
      </c>
      <c r="X3073" s="2" t="s">
        <v>10264</v>
      </c>
      <c r="Y3073" s="2" t="s">
        <v>10265</v>
      </c>
    </row>
    <row r="3074">
      <c r="A3074" s="1" t="b">
        <v>0</v>
      </c>
      <c r="B3074" s="1" t="s">
        <v>25</v>
      </c>
      <c r="C3074" s="1"/>
      <c r="D3074" s="1" t="s">
        <v>26</v>
      </c>
      <c r="E3074" s="1" t="s">
        <v>43</v>
      </c>
      <c r="F3074" s="1"/>
      <c r="G3074" s="2" t="s">
        <v>27</v>
      </c>
      <c r="H3074" s="3"/>
      <c r="I3074" s="4" t="s">
        <v>10398</v>
      </c>
      <c r="J3074" s="2" t="s">
        <v>10399</v>
      </c>
      <c r="K3074" s="5">
        <v>1.0</v>
      </c>
      <c r="L3074" s="2" t="s">
        <v>46</v>
      </c>
      <c r="M3074" s="6" t="b">
        <v>1</v>
      </c>
      <c r="N3074" s="2" t="s">
        <v>10261</v>
      </c>
      <c r="O3074" s="2" t="s">
        <v>48</v>
      </c>
      <c r="P3074" s="2" t="s">
        <v>49</v>
      </c>
      <c r="Q3074" s="2" t="s">
        <v>50</v>
      </c>
      <c r="R3074" s="2" t="s">
        <v>35</v>
      </c>
      <c r="S3074" s="2" t="s">
        <v>10400</v>
      </c>
      <c r="T3074" s="2" t="s">
        <v>10401</v>
      </c>
      <c r="U3074" s="2" t="s">
        <v>38</v>
      </c>
      <c r="V3074" s="2" t="s">
        <v>100</v>
      </c>
      <c r="W3074" s="2" t="s">
        <v>10172</v>
      </c>
      <c r="X3074" s="2" t="s">
        <v>10264</v>
      </c>
      <c r="Y3074" s="2" t="s">
        <v>10265</v>
      </c>
    </row>
    <row r="3075">
      <c r="A3075" s="1" t="b">
        <v>0</v>
      </c>
      <c r="B3075" s="1" t="s">
        <v>25</v>
      </c>
      <c r="C3075" s="1"/>
      <c r="D3075" s="1" t="s">
        <v>26</v>
      </c>
      <c r="E3075" s="1" t="s">
        <v>43</v>
      </c>
      <c r="F3075" s="1"/>
      <c r="G3075" s="2" t="s">
        <v>27</v>
      </c>
      <c r="H3075" s="3"/>
      <c r="I3075" s="4" t="s">
        <v>10402</v>
      </c>
      <c r="J3075" s="2" t="s">
        <v>10403</v>
      </c>
      <c r="K3075" s="5">
        <v>1.0</v>
      </c>
      <c r="L3075" s="2" t="s">
        <v>46</v>
      </c>
      <c r="M3075" s="6" t="b">
        <v>1</v>
      </c>
      <c r="N3075" s="2" t="s">
        <v>10261</v>
      </c>
      <c r="O3075" s="2" t="s">
        <v>48</v>
      </c>
      <c r="P3075" s="2" t="s">
        <v>49</v>
      </c>
      <c r="Q3075" s="2" t="s">
        <v>50</v>
      </c>
      <c r="R3075" s="2" t="s">
        <v>35</v>
      </c>
      <c r="S3075" s="2" t="s">
        <v>10404</v>
      </c>
      <c r="T3075" s="2" t="s">
        <v>10405</v>
      </c>
      <c r="U3075" s="2" t="s">
        <v>38</v>
      </c>
      <c r="V3075" s="2" t="s">
        <v>100</v>
      </c>
      <c r="W3075" s="2" t="s">
        <v>10172</v>
      </c>
      <c r="X3075" s="2" t="s">
        <v>10264</v>
      </c>
      <c r="Y3075" s="2" t="s">
        <v>10265</v>
      </c>
    </row>
    <row r="3076">
      <c r="A3076" s="1" t="b">
        <v>0</v>
      </c>
      <c r="B3076" s="1" t="s">
        <v>25</v>
      </c>
      <c r="C3076" s="1"/>
      <c r="D3076" s="1" t="s">
        <v>26</v>
      </c>
      <c r="E3076" s="1" t="s">
        <v>43</v>
      </c>
      <c r="F3076" s="1"/>
      <c r="G3076" s="2" t="s">
        <v>27</v>
      </c>
      <c r="H3076" s="3"/>
      <c r="I3076" s="4" t="s">
        <v>10406</v>
      </c>
      <c r="J3076" s="2" t="s">
        <v>10407</v>
      </c>
      <c r="K3076" s="5">
        <v>1.0</v>
      </c>
      <c r="L3076" s="2" t="s">
        <v>46</v>
      </c>
      <c r="M3076" s="6" t="b">
        <v>1</v>
      </c>
      <c r="N3076" s="2" t="s">
        <v>10261</v>
      </c>
      <c r="O3076" s="2" t="s">
        <v>48</v>
      </c>
      <c r="P3076" s="2" t="s">
        <v>49</v>
      </c>
      <c r="Q3076" s="2" t="s">
        <v>50</v>
      </c>
      <c r="R3076" s="2" t="s">
        <v>35</v>
      </c>
      <c r="S3076" s="2" t="s">
        <v>10408</v>
      </c>
      <c r="T3076" s="2" t="s">
        <v>10409</v>
      </c>
      <c r="U3076" s="2" t="s">
        <v>38</v>
      </c>
      <c r="V3076" s="2" t="s">
        <v>100</v>
      </c>
      <c r="W3076" s="2" t="s">
        <v>10172</v>
      </c>
      <c r="X3076" s="2" t="s">
        <v>10264</v>
      </c>
      <c r="Y3076" s="2" t="s">
        <v>10265</v>
      </c>
    </row>
    <row r="3077">
      <c r="A3077" s="1" t="b">
        <v>0</v>
      </c>
      <c r="B3077" s="1" t="s">
        <v>25</v>
      </c>
      <c r="C3077" s="1"/>
      <c r="D3077" s="1" t="s">
        <v>26</v>
      </c>
      <c r="E3077" s="1" t="s">
        <v>43</v>
      </c>
      <c r="F3077" s="1"/>
      <c r="G3077" s="2" t="s">
        <v>27</v>
      </c>
      <c r="H3077" s="3"/>
      <c r="I3077" s="4" t="s">
        <v>10410</v>
      </c>
      <c r="J3077" s="2" t="s">
        <v>10411</v>
      </c>
      <c r="K3077" s="5">
        <v>1.0</v>
      </c>
      <c r="L3077" s="2" t="s">
        <v>46</v>
      </c>
      <c r="M3077" s="6" t="b">
        <v>1</v>
      </c>
      <c r="N3077" s="2" t="s">
        <v>10261</v>
      </c>
      <c r="O3077" s="2" t="s">
        <v>48</v>
      </c>
      <c r="P3077" s="2" t="s">
        <v>49</v>
      </c>
      <c r="Q3077" s="2" t="s">
        <v>50</v>
      </c>
      <c r="R3077" s="2" t="s">
        <v>35</v>
      </c>
      <c r="S3077" s="2" t="s">
        <v>10412</v>
      </c>
      <c r="T3077" s="2" t="s">
        <v>10413</v>
      </c>
      <c r="U3077" s="2" t="s">
        <v>38</v>
      </c>
      <c r="V3077" s="2" t="s">
        <v>100</v>
      </c>
      <c r="W3077" s="2" t="s">
        <v>10172</v>
      </c>
      <c r="X3077" s="2" t="s">
        <v>10264</v>
      </c>
      <c r="Y3077" s="2" t="s">
        <v>10265</v>
      </c>
    </row>
    <row r="3078">
      <c r="A3078" s="1" t="b">
        <v>0</v>
      </c>
      <c r="B3078" s="1" t="s">
        <v>25</v>
      </c>
      <c r="C3078" s="1"/>
      <c r="D3078" s="1" t="s">
        <v>26</v>
      </c>
      <c r="E3078" s="1" t="s">
        <v>43</v>
      </c>
      <c r="F3078" s="1"/>
      <c r="G3078" s="2" t="s">
        <v>27</v>
      </c>
      <c r="H3078" s="3"/>
      <c r="I3078" s="4" t="s">
        <v>10414</v>
      </c>
      <c r="J3078" s="2" t="s">
        <v>10415</v>
      </c>
      <c r="K3078" s="5">
        <v>1.0</v>
      </c>
      <c r="L3078" s="2" t="s">
        <v>46</v>
      </c>
      <c r="M3078" s="6" t="b">
        <v>1</v>
      </c>
      <c r="N3078" s="2" t="s">
        <v>10261</v>
      </c>
      <c r="O3078" s="2" t="s">
        <v>48</v>
      </c>
      <c r="P3078" s="2" t="s">
        <v>49</v>
      </c>
      <c r="Q3078" s="2" t="s">
        <v>50</v>
      </c>
      <c r="R3078" s="2" t="s">
        <v>35</v>
      </c>
      <c r="S3078" s="2" t="s">
        <v>10416</v>
      </c>
      <c r="T3078" s="2" t="s">
        <v>10417</v>
      </c>
      <c r="U3078" s="2" t="s">
        <v>38</v>
      </c>
      <c r="V3078" s="2" t="s">
        <v>100</v>
      </c>
      <c r="W3078" s="2" t="s">
        <v>10172</v>
      </c>
      <c r="X3078" s="2" t="s">
        <v>10264</v>
      </c>
      <c r="Y3078" s="2" t="s">
        <v>10265</v>
      </c>
    </row>
    <row r="3079">
      <c r="A3079" s="1" t="b">
        <v>0</v>
      </c>
      <c r="B3079" s="1" t="s">
        <v>25</v>
      </c>
      <c r="C3079" s="1"/>
      <c r="D3079" s="1" t="s">
        <v>26</v>
      </c>
      <c r="E3079" s="1" t="s">
        <v>43</v>
      </c>
      <c r="F3079" s="1"/>
      <c r="G3079" s="2" t="s">
        <v>27</v>
      </c>
      <c r="H3079" s="3"/>
      <c r="I3079" s="4" t="s">
        <v>10418</v>
      </c>
      <c r="J3079" s="2" t="s">
        <v>10419</v>
      </c>
      <c r="K3079" s="5">
        <v>1.0</v>
      </c>
      <c r="L3079" s="2" t="s">
        <v>46</v>
      </c>
      <c r="M3079" s="6" t="b">
        <v>1</v>
      </c>
      <c r="N3079" s="2" t="s">
        <v>10261</v>
      </c>
      <c r="O3079" s="2" t="s">
        <v>48</v>
      </c>
      <c r="P3079" s="2" t="s">
        <v>49</v>
      </c>
      <c r="Q3079" s="2" t="s">
        <v>50</v>
      </c>
      <c r="R3079" s="2" t="s">
        <v>35</v>
      </c>
      <c r="S3079" s="2" t="s">
        <v>10420</v>
      </c>
      <c r="T3079" s="2" t="s">
        <v>10421</v>
      </c>
      <c r="U3079" s="2" t="s">
        <v>38</v>
      </c>
      <c r="V3079" s="2" t="s">
        <v>100</v>
      </c>
      <c r="W3079" s="2" t="s">
        <v>10172</v>
      </c>
      <c r="X3079" s="2" t="s">
        <v>10264</v>
      </c>
      <c r="Y3079" s="2" t="s">
        <v>10265</v>
      </c>
    </row>
    <row r="3080">
      <c r="A3080" s="1" t="b">
        <v>0</v>
      </c>
      <c r="B3080" s="1" t="s">
        <v>25</v>
      </c>
      <c r="C3080" s="1"/>
      <c r="D3080" s="1" t="s">
        <v>26</v>
      </c>
      <c r="E3080" s="1" t="s">
        <v>43</v>
      </c>
      <c r="F3080" s="1"/>
      <c r="G3080" s="2" t="s">
        <v>27</v>
      </c>
      <c r="H3080" s="3"/>
      <c r="I3080" s="4" t="s">
        <v>10422</v>
      </c>
      <c r="J3080" s="2" t="s">
        <v>10423</v>
      </c>
      <c r="K3080" s="5">
        <v>1.0</v>
      </c>
      <c r="L3080" s="2" t="s">
        <v>46</v>
      </c>
      <c r="M3080" s="6" t="b">
        <v>1</v>
      </c>
      <c r="N3080" s="2" t="s">
        <v>10261</v>
      </c>
      <c r="O3080" s="2" t="s">
        <v>48</v>
      </c>
      <c r="P3080" s="2" t="s">
        <v>49</v>
      </c>
      <c r="Q3080" s="2" t="s">
        <v>50</v>
      </c>
      <c r="R3080" s="2" t="s">
        <v>35</v>
      </c>
      <c r="S3080" s="2" t="s">
        <v>10424</v>
      </c>
      <c r="T3080" s="2" t="s">
        <v>10425</v>
      </c>
      <c r="U3080" s="2" t="s">
        <v>38</v>
      </c>
      <c r="V3080" s="2" t="s">
        <v>100</v>
      </c>
      <c r="W3080" s="2" t="s">
        <v>10172</v>
      </c>
      <c r="X3080" s="2" t="s">
        <v>10264</v>
      </c>
      <c r="Y3080" s="2" t="s">
        <v>10265</v>
      </c>
    </row>
    <row r="3081">
      <c r="A3081" s="1" t="b">
        <v>0</v>
      </c>
      <c r="B3081" s="1" t="s">
        <v>25</v>
      </c>
      <c r="C3081" s="1"/>
      <c r="D3081" s="1" t="s">
        <v>26</v>
      </c>
      <c r="E3081" s="1" t="s">
        <v>43</v>
      </c>
      <c r="F3081" s="1"/>
      <c r="G3081" s="2" t="s">
        <v>27</v>
      </c>
      <c r="H3081" s="3"/>
      <c r="I3081" s="4" t="s">
        <v>10426</v>
      </c>
      <c r="J3081" s="2" t="s">
        <v>10427</v>
      </c>
      <c r="K3081" s="5">
        <v>1.0</v>
      </c>
      <c r="L3081" s="2" t="s">
        <v>46</v>
      </c>
      <c r="M3081" s="6" t="b">
        <v>1</v>
      </c>
      <c r="N3081" s="2" t="s">
        <v>10261</v>
      </c>
      <c r="O3081" s="2" t="s">
        <v>48</v>
      </c>
      <c r="P3081" s="2" t="s">
        <v>49</v>
      </c>
      <c r="Q3081" s="2" t="s">
        <v>50</v>
      </c>
      <c r="R3081" s="2" t="s">
        <v>35</v>
      </c>
      <c r="S3081" s="2" t="s">
        <v>10428</v>
      </c>
      <c r="T3081" s="2" t="s">
        <v>10429</v>
      </c>
      <c r="U3081" s="2" t="s">
        <v>38</v>
      </c>
      <c r="V3081" s="2" t="s">
        <v>100</v>
      </c>
      <c r="W3081" s="2" t="s">
        <v>10172</v>
      </c>
      <c r="X3081" s="2" t="s">
        <v>10264</v>
      </c>
      <c r="Y3081" s="2" t="s">
        <v>10265</v>
      </c>
    </row>
    <row r="3082">
      <c r="A3082" s="1" t="b">
        <v>0</v>
      </c>
      <c r="B3082" s="1" t="s">
        <v>25</v>
      </c>
      <c r="C3082" s="1"/>
      <c r="D3082" s="1" t="s">
        <v>26</v>
      </c>
      <c r="E3082" s="1" t="s">
        <v>43</v>
      </c>
      <c r="F3082" s="1"/>
      <c r="G3082" s="2" t="s">
        <v>27</v>
      </c>
      <c r="H3082" s="3"/>
      <c r="I3082" s="4" t="s">
        <v>10430</v>
      </c>
      <c r="J3082" s="2" t="s">
        <v>10431</v>
      </c>
      <c r="K3082" s="5">
        <v>1.0</v>
      </c>
      <c r="L3082" s="2" t="s">
        <v>46</v>
      </c>
      <c r="M3082" s="6" t="b">
        <v>1</v>
      </c>
      <c r="N3082" s="2" t="s">
        <v>10261</v>
      </c>
      <c r="O3082" s="2" t="s">
        <v>48</v>
      </c>
      <c r="P3082" s="2" t="s">
        <v>49</v>
      </c>
      <c r="Q3082" s="2" t="s">
        <v>50</v>
      </c>
      <c r="R3082" s="2" t="s">
        <v>35</v>
      </c>
      <c r="S3082" s="2" t="s">
        <v>10432</v>
      </c>
      <c r="T3082" s="2" t="s">
        <v>10433</v>
      </c>
      <c r="U3082" s="2" t="s">
        <v>38</v>
      </c>
      <c r="V3082" s="2" t="s">
        <v>100</v>
      </c>
      <c r="W3082" s="2" t="s">
        <v>10172</v>
      </c>
      <c r="X3082" s="2" t="s">
        <v>10264</v>
      </c>
      <c r="Y3082" s="2" t="s">
        <v>10265</v>
      </c>
    </row>
    <row r="3083">
      <c r="A3083" s="1" t="b">
        <v>0</v>
      </c>
      <c r="B3083" s="1" t="s">
        <v>25</v>
      </c>
      <c r="C3083" s="1"/>
      <c r="D3083" s="1" t="s">
        <v>26</v>
      </c>
      <c r="E3083" s="1" t="s">
        <v>43</v>
      </c>
      <c r="F3083" s="1"/>
      <c r="G3083" s="2" t="s">
        <v>27</v>
      </c>
      <c r="H3083" s="3"/>
      <c r="I3083" s="4" t="s">
        <v>10434</v>
      </c>
      <c r="J3083" s="2" t="s">
        <v>10435</v>
      </c>
      <c r="K3083" s="5">
        <v>1.0</v>
      </c>
      <c r="L3083" s="2" t="s">
        <v>46</v>
      </c>
      <c r="M3083" s="6" t="b">
        <v>1</v>
      </c>
      <c r="N3083" s="2" t="s">
        <v>10261</v>
      </c>
      <c r="O3083" s="2" t="s">
        <v>48</v>
      </c>
      <c r="P3083" s="2" t="s">
        <v>49</v>
      </c>
      <c r="Q3083" s="2" t="s">
        <v>50</v>
      </c>
      <c r="R3083" s="2" t="s">
        <v>35</v>
      </c>
      <c r="S3083" s="2" t="s">
        <v>10436</v>
      </c>
      <c r="T3083" s="2" t="s">
        <v>10437</v>
      </c>
      <c r="U3083" s="2" t="s">
        <v>38</v>
      </c>
      <c r="V3083" s="2" t="s">
        <v>100</v>
      </c>
      <c r="W3083" s="2" t="s">
        <v>10172</v>
      </c>
      <c r="X3083" s="2" t="s">
        <v>10264</v>
      </c>
      <c r="Y3083" s="2" t="s">
        <v>10265</v>
      </c>
    </row>
    <row r="3084">
      <c r="A3084" s="1" t="b">
        <v>0</v>
      </c>
      <c r="B3084" s="1" t="s">
        <v>25</v>
      </c>
      <c r="C3084" s="1"/>
      <c r="D3084" s="1" t="s">
        <v>26</v>
      </c>
      <c r="E3084" s="1" t="s">
        <v>43</v>
      </c>
      <c r="F3084" s="1"/>
      <c r="G3084" s="2" t="s">
        <v>27</v>
      </c>
      <c r="H3084" s="3"/>
      <c r="I3084" s="4" t="s">
        <v>10438</v>
      </c>
      <c r="J3084" s="2" t="s">
        <v>10439</v>
      </c>
      <c r="K3084" s="5">
        <v>1.0</v>
      </c>
      <c r="L3084" s="2" t="s">
        <v>46</v>
      </c>
      <c r="M3084" s="6" t="b">
        <v>1</v>
      </c>
      <c r="N3084" s="2" t="s">
        <v>10261</v>
      </c>
      <c r="O3084" s="2" t="s">
        <v>48</v>
      </c>
      <c r="P3084" s="2" t="s">
        <v>49</v>
      </c>
      <c r="Q3084" s="2" t="s">
        <v>50</v>
      </c>
      <c r="R3084" s="2" t="s">
        <v>35</v>
      </c>
      <c r="S3084" s="2" t="s">
        <v>10440</v>
      </c>
      <c r="T3084" s="2" t="s">
        <v>10441</v>
      </c>
      <c r="U3084" s="2" t="s">
        <v>38</v>
      </c>
      <c r="V3084" s="2" t="s">
        <v>100</v>
      </c>
      <c r="W3084" s="2" t="s">
        <v>10172</v>
      </c>
      <c r="X3084" s="2" t="s">
        <v>10264</v>
      </c>
      <c r="Y3084" s="2" t="s">
        <v>10265</v>
      </c>
    </row>
    <row r="3085">
      <c r="A3085" s="1" t="b">
        <v>0</v>
      </c>
      <c r="B3085" s="1" t="s">
        <v>25</v>
      </c>
      <c r="C3085" s="1"/>
      <c r="D3085" s="1" t="s">
        <v>26</v>
      </c>
      <c r="E3085" s="1" t="s">
        <v>43</v>
      </c>
      <c r="F3085" s="1"/>
      <c r="G3085" s="2" t="s">
        <v>27</v>
      </c>
      <c r="H3085" s="3"/>
      <c r="I3085" s="4" t="s">
        <v>10442</v>
      </c>
      <c r="J3085" s="2" t="s">
        <v>10443</v>
      </c>
      <c r="K3085" s="5">
        <v>1.0</v>
      </c>
      <c r="L3085" s="2" t="s">
        <v>46</v>
      </c>
      <c r="M3085" s="6" t="b">
        <v>1</v>
      </c>
      <c r="N3085" s="2" t="s">
        <v>10261</v>
      </c>
      <c r="O3085" s="2" t="s">
        <v>48</v>
      </c>
      <c r="P3085" s="2" t="s">
        <v>49</v>
      </c>
      <c r="Q3085" s="2" t="s">
        <v>50</v>
      </c>
      <c r="R3085" s="2" t="s">
        <v>35</v>
      </c>
      <c r="S3085" s="2" t="s">
        <v>10444</v>
      </c>
      <c r="T3085" s="2" t="s">
        <v>10445</v>
      </c>
      <c r="U3085" s="2" t="s">
        <v>38</v>
      </c>
      <c r="V3085" s="2" t="s">
        <v>100</v>
      </c>
      <c r="W3085" s="2" t="s">
        <v>10172</v>
      </c>
      <c r="X3085" s="2" t="s">
        <v>10264</v>
      </c>
      <c r="Y3085" s="2" t="s">
        <v>10265</v>
      </c>
    </row>
    <row r="3086">
      <c r="A3086" s="1" t="b">
        <v>0</v>
      </c>
      <c r="B3086" s="1" t="s">
        <v>25</v>
      </c>
      <c r="C3086" s="1"/>
      <c r="D3086" s="1" t="s">
        <v>26</v>
      </c>
      <c r="E3086" s="1" t="s">
        <v>43</v>
      </c>
      <c r="F3086" s="1"/>
      <c r="G3086" s="2" t="s">
        <v>27</v>
      </c>
      <c r="H3086" s="3"/>
      <c r="I3086" s="4" t="s">
        <v>10446</v>
      </c>
      <c r="J3086" s="2" t="s">
        <v>10447</v>
      </c>
      <c r="K3086" s="5">
        <v>1.0</v>
      </c>
      <c r="L3086" s="2" t="s">
        <v>46</v>
      </c>
      <c r="M3086" s="6" t="b">
        <v>1</v>
      </c>
      <c r="N3086" s="2" t="s">
        <v>10261</v>
      </c>
      <c r="O3086" s="2" t="s">
        <v>48</v>
      </c>
      <c r="P3086" s="2" t="s">
        <v>49</v>
      </c>
      <c r="Q3086" s="2" t="s">
        <v>50</v>
      </c>
      <c r="R3086" s="2" t="s">
        <v>35</v>
      </c>
      <c r="S3086" s="2" t="s">
        <v>10448</v>
      </c>
      <c r="T3086" s="2" t="s">
        <v>10449</v>
      </c>
      <c r="U3086" s="2" t="s">
        <v>38</v>
      </c>
      <c r="V3086" s="2" t="s">
        <v>100</v>
      </c>
      <c r="W3086" s="2" t="s">
        <v>10172</v>
      </c>
      <c r="X3086" s="2" t="s">
        <v>10264</v>
      </c>
      <c r="Y3086" s="2" t="s">
        <v>10265</v>
      </c>
    </row>
    <row r="3087">
      <c r="A3087" s="1" t="b">
        <v>0</v>
      </c>
      <c r="B3087" s="1" t="s">
        <v>25</v>
      </c>
      <c r="C3087" s="1"/>
      <c r="D3087" s="1" t="s">
        <v>26</v>
      </c>
      <c r="E3087" s="1" t="s">
        <v>43</v>
      </c>
      <c r="F3087" s="1"/>
      <c r="G3087" s="2" t="s">
        <v>27</v>
      </c>
      <c r="H3087" s="3"/>
      <c r="I3087" s="4" t="s">
        <v>10450</v>
      </c>
      <c r="J3087" s="2" t="s">
        <v>10451</v>
      </c>
      <c r="K3087" s="5">
        <v>1.0</v>
      </c>
      <c r="L3087" s="2" t="s">
        <v>46</v>
      </c>
      <c r="M3087" s="6" t="b">
        <v>1</v>
      </c>
      <c r="N3087" s="2" t="s">
        <v>10261</v>
      </c>
      <c r="O3087" s="2" t="s">
        <v>48</v>
      </c>
      <c r="P3087" s="2" t="s">
        <v>49</v>
      </c>
      <c r="Q3087" s="2" t="s">
        <v>50</v>
      </c>
      <c r="R3087" s="2" t="s">
        <v>35</v>
      </c>
      <c r="S3087" s="2" t="s">
        <v>10452</v>
      </c>
      <c r="T3087" s="2" t="s">
        <v>10453</v>
      </c>
      <c r="U3087" s="2" t="s">
        <v>38</v>
      </c>
      <c r="V3087" s="2" t="s">
        <v>100</v>
      </c>
      <c r="W3087" s="2" t="s">
        <v>10172</v>
      </c>
      <c r="X3087" s="2" t="s">
        <v>10264</v>
      </c>
      <c r="Y3087" s="2" t="s">
        <v>10265</v>
      </c>
    </row>
    <row r="3088">
      <c r="A3088" s="1" t="b">
        <v>0</v>
      </c>
      <c r="B3088" s="1" t="s">
        <v>25</v>
      </c>
      <c r="C3088" s="1"/>
      <c r="D3088" s="1" t="s">
        <v>26</v>
      </c>
      <c r="E3088" s="1" t="s">
        <v>43</v>
      </c>
      <c r="F3088" s="1"/>
      <c r="G3088" s="2" t="s">
        <v>27</v>
      </c>
      <c r="H3088" s="3"/>
      <c r="I3088" s="4" t="s">
        <v>10454</v>
      </c>
      <c r="J3088" s="2" t="s">
        <v>10455</v>
      </c>
      <c r="K3088" s="5">
        <v>1.0</v>
      </c>
      <c r="L3088" s="2" t="s">
        <v>46</v>
      </c>
      <c r="M3088" s="6" t="b">
        <v>1</v>
      </c>
      <c r="N3088" s="2" t="s">
        <v>10261</v>
      </c>
      <c r="O3088" s="2" t="s">
        <v>48</v>
      </c>
      <c r="P3088" s="2" t="s">
        <v>49</v>
      </c>
      <c r="Q3088" s="2" t="s">
        <v>50</v>
      </c>
      <c r="R3088" s="2" t="s">
        <v>35</v>
      </c>
      <c r="S3088" s="2" t="s">
        <v>10456</v>
      </c>
      <c r="T3088" s="2" t="s">
        <v>10457</v>
      </c>
      <c r="U3088" s="2" t="s">
        <v>38</v>
      </c>
      <c r="V3088" s="2" t="s">
        <v>100</v>
      </c>
      <c r="W3088" s="2" t="s">
        <v>10172</v>
      </c>
      <c r="X3088" s="2" t="s">
        <v>10264</v>
      </c>
      <c r="Y3088" s="2" t="s">
        <v>10265</v>
      </c>
    </row>
    <row r="3089">
      <c r="A3089" s="1" t="b">
        <v>0</v>
      </c>
      <c r="B3089" s="1" t="s">
        <v>25</v>
      </c>
      <c r="C3089" s="1"/>
      <c r="D3089" s="1" t="s">
        <v>26</v>
      </c>
      <c r="E3089" s="1" t="s">
        <v>43</v>
      </c>
      <c r="F3089" s="1"/>
      <c r="G3089" s="2" t="s">
        <v>27</v>
      </c>
      <c r="H3089" s="3"/>
      <c r="I3089" s="4" t="s">
        <v>10458</v>
      </c>
      <c r="J3089" s="2" t="s">
        <v>10459</v>
      </c>
      <c r="K3089" s="5">
        <v>1.0</v>
      </c>
      <c r="L3089" s="2" t="s">
        <v>46</v>
      </c>
      <c r="M3089" s="6" t="b">
        <v>1</v>
      </c>
      <c r="N3089" s="2" t="s">
        <v>10261</v>
      </c>
      <c r="O3089" s="2" t="s">
        <v>48</v>
      </c>
      <c r="P3089" s="2" t="s">
        <v>49</v>
      </c>
      <c r="Q3089" s="2" t="s">
        <v>50</v>
      </c>
      <c r="R3089" s="2" t="s">
        <v>35</v>
      </c>
      <c r="S3089" s="2" t="s">
        <v>10460</v>
      </c>
      <c r="T3089" s="2" t="s">
        <v>10461</v>
      </c>
      <c r="U3089" s="2" t="s">
        <v>38</v>
      </c>
      <c r="V3089" s="2" t="s">
        <v>100</v>
      </c>
      <c r="W3089" s="2" t="s">
        <v>10172</v>
      </c>
      <c r="X3089" s="2" t="s">
        <v>10264</v>
      </c>
      <c r="Y3089" s="2" t="s">
        <v>10265</v>
      </c>
    </row>
    <row r="3090">
      <c r="A3090" s="1" t="b">
        <v>0</v>
      </c>
      <c r="B3090" s="1" t="s">
        <v>25</v>
      </c>
      <c r="C3090" s="1"/>
      <c r="D3090" s="1" t="s">
        <v>26</v>
      </c>
      <c r="E3090" s="1" t="s">
        <v>43</v>
      </c>
      <c r="F3090" s="1"/>
      <c r="G3090" s="2" t="s">
        <v>27</v>
      </c>
      <c r="H3090" s="3"/>
      <c r="I3090" s="4" t="s">
        <v>10462</v>
      </c>
      <c r="J3090" s="2" t="s">
        <v>10463</v>
      </c>
      <c r="K3090" s="5">
        <v>1.0</v>
      </c>
      <c r="L3090" s="2" t="s">
        <v>46</v>
      </c>
      <c r="M3090" s="6" t="b">
        <v>1</v>
      </c>
      <c r="N3090" s="2" t="s">
        <v>10261</v>
      </c>
      <c r="O3090" s="2" t="s">
        <v>48</v>
      </c>
      <c r="P3090" s="2" t="s">
        <v>49</v>
      </c>
      <c r="Q3090" s="2" t="s">
        <v>50</v>
      </c>
      <c r="R3090" s="2" t="s">
        <v>35</v>
      </c>
      <c r="S3090" s="2" t="s">
        <v>10464</v>
      </c>
      <c r="T3090" s="2" t="s">
        <v>10465</v>
      </c>
      <c r="U3090" s="2" t="s">
        <v>38</v>
      </c>
      <c r="V3090" s="2" t="s">
        <v>100</v>
      </c>
      <c r="W3090" s="2" t="s">
        <v>10172</v>
      </c>
      <c r="X3090" s="2" t="s">
        <v>10264</v>
      </c>
      <c r="Y3090" s="2" t="s">
        <v>10265</v>
      </c>
    </row>
    <row r="3091">
      <c r="A3091" s="1" t="b">
        <v>0</v>
      </c>
      <c r="B3091" s="1" t="s">
        <v>25</v>
      </c>
      <c r="C3091" s="1"/>
      <c r="D3091" s="1" t="s">
        <v>26</v>
      </c>
      <c r="E3091" s="1" t="s">
        <v>43</v>
      </c>
      <c r="F3091" s="1"/>
      <c r="G3091" s="2" t="s">
        <v>27</v>
      </c>
      <c r="H3091" s="3"/>
      <c r="I3091" s="4" t="s">
        <v>10466</v>
      </c>
      <c r="J3091" s="2" t="s">
        <v>10467</v>
      </c>
      <c r="K3091" s="5">
        <v>1.0</v>
      </c>
      <c r="L3091" s="2" t="s">
        <v>46</v>
      </c>
      <c r="M3091" s="6" t="b">
        <v>1</v>
      </c>
      <c r="N3091" s="2" t="s">
        <v>10261</v>
      </c>
      <c r="O3091" s="2" t="s">
        <v>48</v>
      </c>
      <c r="P3091" s="2" t="s">
        <v>49</v>
      </c>
      <c r="Q3091" s="2" t="s">
        <v>50</v>
      </c>
      <c r="R3091" s="2" t="s">
        <v>35</v>
      </c>
      <c r="S3091" s="2" t="s">
        <v>10468</v>
      </c>
      <c r="T3091" s="2" t="s">
        <v>10469</v>
      </c>
      <c r="U3091" s="2" t="s">
        <v>38</v>
      </c>
      <c r="V3091" s="2" t="s">
        <v>100</v>
      </c>
      <c r="W3091" s="2" t="s">
        <v>10172</v>
      </c>
      <c r="X3091" s="2" t="s">
        <v>10264</v>
      </c>
      <c r="Y3091" s="2" t="s">
        <v>10265</v>
      </c>
    </row>
    <row r="3092">
      <c r="A3092" s="1" t="b">
        <v>0</v>
      </c>
      <c r="B3092" s="1" t="s">
        <v>25</v>
      </c>
      <c r="C3092" s="1"/>
      <c r="D3092" s="1" t="s">
        <v>26</v>
      </c>
      <c r="E3092" s="1" t="s">
        <v>43</v>
      </c>
      <c r="F3092" s="1"/>
      <c r="G3092" s="2" t="s">
        <v>27</v>
      </c>
      <c r="H3092" s="3"/>
      <c r="I3092" s="4" t="s">
        <v>10470</v>
      </c>
      <c r="J3092" s="2" t="s">
        <v>10471</v>
      </c>
      <c r="K3092" s="5">
        <v>1.0</v>
      </c>
      <c r="L3092" s="2" t="s">
        <v>46</v>
      </c>
      <c r="M3092" s="6" t="b">
        <v>1</v>
      </c>
      <c r="N3092" s="2" t="s">
        <v>10261</v>
      </c>
      <c r="O3092" s="2" t="s">
        <v>48</v>
      </c>
      <c r="P3092" s="2" t="s">
        <v>49</v>
      </c>
      <c r="Q3092" s="2" t="s">
        <v>50</v>
      </c>
      <c r="R3092" s="2" t="s">
        <v>35</v>
      </c>
      <c r="S3092" s="2" t="s">
        <v>10472</v>
      </c>
      <c r="T3092" s="2" t="s">
        <v>10473</v>
      </c>
      <c r="U3092" s="2" t="s">
        <v>38</v>
      </c>
      <c r="V3092" s="2" t="s">
        <v>100</v>
      </c>
      <c r="W3092" s="2" t="s">
        <v>10172</v>
      </c>
      <c r="X3092" s="2" t="s">
        <v>10264</v>
      </c>
      <c r="Y3092" s="2" t="s">
        <v>10265</v>
      </c>
    </row>
    <row r="3093">
      <c r="A3093" s="1" t="b">
        <v>0</v>
      </c>
      <c r="B3093" s="1" t="s">
        <v>25</v>
      </c>
      <c r="C3093" s="1"/>
      <c r="D3093" s="1" t="s">
        <v>26</v>
      </c>
      <c r="E3093" s="1" t="s">
        <v>43</v>
      </c>
      <c r="F3093" s="1"/>
      <c r="G3093" s="2" t="s">
        <v>27</v>
      </c>
      <c r="H3093" s="3"/>
      <c r="I3093" s="4" t="s">
        <v>10474</v>
      </c>
      <c r="J3093" s="2" t="s">
        <v>10475</v>
      </c>
      <c r="K3093" s="5">
        <v>1.0</v>
      </c>
      <c r="L3093" s="2" t="s">
        <v>46</v>
      </c>
      <c r="M3093" s="6" t="b">
        <v>1</v>
      </c>
      <c r="N3093" s="2" t="s">
        <v>10261</v>
      </c>
      <c r="O3093" s="2" t="s">
        <v>48</v>
      </c>
      <c r="P3093" s="2" t="s">
        <v>49</v>
      </c>
      <c r="Q3093" s="2" t="s">
        <v>50</v>
      </c>
      <c r="R3093" s="2" t="s">
        <v>35</v>
      </c>
      <c r="S3093" s="2" t="s">
        <v>10476</v>
      </c>
      <c r="T3093" s="2" t="s">
        <v>10477</v>
      </c>
      <c r="U3093" s="2" t="s">
        <v>38</v>
      </c>
      <c r="V3093" s="2" t="s">
        <v>100</v>
      </c>
      <c r="W3093" s="2" t="s">
        <v>10172</v>
      </c>
      <c r="X3093" s="2" t="s">
        <v>10264</v>
      </c>
      <c r="Y3093" s="2" t="s">
        <v>10265</v>
      </c>
    </row>
    <row r="3094">
      <c r="A3094" s="1" t="b">
        <v>0</v>
      </c>
      <c r="B3094" s="1" t="s">
        <v>25</v>
      </c>
      <c r="C3094" s="1"/>
      <c r="D3094" s="1" t="s">
        <v>26</v>
      </c>
      <c r="E3094" s="1" t="s">
        <v>43</v>
      </c>
      <c r="F3094" s="1"/>
      <c r="G3094" s="2" t="s">
        <v>27</v>
      </c>
      <c r="H3094" s="3"/>
      <c r="I3094" s="4" t="s">
        <v>10478</v>
      </c>
      <c r="J3094" s="2" t="s">
        <v>10479</v>
      </c>
      <c r="K3094" s="5">
        <v>1.0</v>
      </c>
      <c r="L3094" s="2" t="s">
        <v>46</v>
      </c>
      <c r="M3094" s="6" t="b">
        <v>1</v>
      </c>
      <c r="N3094" s="2" t="s">
        <v>10261</v>
      </c>
      <c r="O3094" s="2" t="s">
        <v>48</v>
      </c>
      <c r="P3094" s="2" t="s">
        <v>49</v>
      </c>
      <c r="Q3094" s="2" t="s">
        <v>50</v>
      </c>
      <c r="R3094" s="2" t="s">
        <v>35</v>
      </c>
      <c r="S3094" s="2" t="s">
        <v>10480</v>
      </c>
      <c r="T3094" s="2" t="s">
        <v>10481</v>
      </c>
      <c r="U3094" s="2" t="s">
        <v>38</v>
      </c>
      <c r="V3094" s="2" t="s">
        <v>100</v>
      </c>
      <c r="W3094" s="2" t="s">
        <v>10172</v>
      </c>
      <c r="X3094" s="2" t="s">
        <v>10264</v>
      </c>
      <c r="Y3094" s="2" t="s">
        <v>10265</v>
      </c>
    </row>
    <row r="3095">
      <c r="A3095" s="1" t="b">
        <v>0</v>
      </c>
      <c r="B3095" s="1" t="s">
        <v>25</v>
      </c>
      <c r="C3095" s="1"/>
      <c r="D3095" s="1" t="s">
        <v>26</v>
      </c>
      <c r="E3095" s="1" t="s">
        <v>43</v>
      </c>
      <c r="F3095" s="1"/>
      <c r="G3095" s="2" t="s">
        <v>27</v>
      </c>
      <c r="H3095" s="3"/>
      <c r="I3095" s="4" t="s">
        <v>10482</v>
      </c>
      <c r="J3095" s="2" t="s">
        <v>10483</v>
      </c>
      <c r="K3095" s="5">
        <v>1.0</v>
      </c>
      <c r="L3095" s="2" t="s">
        <v>46</v>
      </c>
      <c r="M3095" s="6" t="b">
        <v>1</v>
      </c>
      <c r="N3095" s="2" t="s">
        <v>10261</v>
      </c>
      <c r="O3095" s="2" t="s">
        <v>48</v>
      </c>
      <c r="P3095" s="2" t="s">
        <v>49</v>
      </c>
      <c r="Q3095" s="2" t="s">
        <v>50</v>
      </c>
      <c r="R3095" s="2" t="s">
        <v>35</v>
      </c>
      <c r="S3095" s="2" t="s">
        <v>10484</v>
      </c>
      <c r="T3095" s="2" t="s">
        <v>10485</v>
      </c>
      <c r="U3095" s="2" t="s">
        <v>38</v>
      </c>
      <c r="V3095" s="2" t="s">
        <v>100</v>
      </c>
      <c r="W3095" s="2" t="s">
        <v>10172</v>
      </c>
      <c r="X3095" s="2" t="s">
        <v>10264</v>
      </c>
      <c r="Y3095" s="2" t="s">
        <v>10265</v>
      </c>
    </row>
    <row r="3096">
      <c r="A3096" s="1" t="b">
        <v>0</v>
      </c>
      <c r="B3096" s="1" t="s">
        <v>25</v>
      </c>
      <c r="C3096" s="1"/>
      <c r="D3096" s="1" t="s">
        <v>26</v>
      </c>
      <c r="E3096" s="1" t="s">
        <v>43</v>
      </c>
      <c r="F3096" s="1"/>
      <c r="G3096" s="2" t="s">
        <v>27</v>
      </c>
      <c r="H3096" s="3"/>
      <c r="I3096" s="4" t="s">
        <v>10486</v>
      </c>
      <c r="J3096" s="2" t="s">
        <v>10487</v>
      </c>
      <c r="K3096" s="5">
        <v>1.0</v>
      </c>
      <c r="L3096" s="2" t="s">
        <v>46</v>
      </c>
      <c r="M3096" s="6" t="b">
        <v>1</v>
      </c>
      <c r="N3096" s="2" t="s">
        <v>10261</v>
      </c>
      <c r="O3096" s="2" t="s">
        <v>48</v>
      </c>
      <c r="P3096" s="2" t="s">
        <v>49</v>
      </c>
      <c r="Q3096" s="2" t="s">
        <v>50</v>
      </c>
      <c r="R3096" s="2" t="s">
        <v>35</v>
      </c>
      <c r="S3096" s="2" t="s">
        <v>10488</v>
      </c>
      <c r="T3096" s="2" t="s">
        <v>10489</v>
      </c>
      <c r="U3096" s="2" t="s">
        <v>38</v>
      </c>
      <c r="V3096" s="2" t="s">
        <v>100</v>
      </c>
      <c r="W3096" s="2" t="s">
        <v>10172</v>
      </c>
      <c r="X3096" s="2" t="s">
        <v>10264</v>
      </c>
      <c r="Y3096" s="2" t="s">
        <v>10265</v>
      </c>
    </row>
    <row r="3097">
      <c r="A3097" s="1" t="b">
        <v>0</v>
      </c>
      <c r="B3097" s="1" t="s">
        <v>25</v>
      </c>
      <c r="C3097" s="1"/>
      <c r="D3097" s="1" t="s">
        <v>26</v>
      </c>
      <c r="E3097" s="1" t="s">
        <v>43</v>
      </c>
      <c r="F3097" s="1"/>
      <c r="G3097" s="2" t="s">
        <v>27</v>
      </c>
      <c r="H3097" s="3"/>
      <c r="I3097" s="4" t="s">
        <v>10490</v>
      </c>
      <c r="J3097" s="2" t="s">
        <v>10491</v>
      </c>
      <c r="K3097" s="5">
        <v>1.0</v>
      </c>
      <c r="L3097" s="2" t="s">
        <v>46</v>
      </c>
      <c r="M3097" s="6" t="b">
        <v>1</v>
      </c>
      <c r="N3097" s="2" t="s">
        <v>10261</v>
      </c>
      <c r="O3097" s="2" t="s">
        <v>48</v>
      </c>
      <c r="P3097" s="2" t="s">
        <v>49</v>
      </c>
      <c r="Q3097" s="2" t="s">
        <v>50</v>
      </c>
      <c r="R3097" s="2" t="s">
        <v>35</v>
      </c>
      <c r="S3097" s="2" t="s">
        <v>10492</v>
      </c>
      <c r="T3097" s="2" t="s">
        <v>10493</v>
      </c>
      <c r="U3097" s="2" t="s">
        <v>38</v>
      </c>
      <c r="V3097" s="2" t="s">
        <v>100</v>
      </c>
      <c r="W3097" s="2" t="s">
        <v>10172</v>
      </c>
      <c r="X3097" s="2" t="s">
        <v>10264</v>
      </c>
      <c r="Y3097" s="2" t="s">
        <v>10265</v>
      </c>
    </row>
    <row r="3098">
      <c r="A3098" s="1" t="b">
        <v>0</v>
      </c>
      <c r="B3098" s="1" t="s">
        <v>25</v>
      </c>
      <c r="C3098" s="1"/>
      <c r="D3098" s="1" t="s">
        <v>26</v>
      </c>
      <c r="E3098" s="1" t="s">
        <v>43</v>
      </c>
      <c r="F3098" s="1"/>
      <c r="G3098" s="2" t="s">
        <v>27</v>
      </c>
      <c r="H3098" s="3"/>
      <c r="I3098" s="4" t="s">
        <v>10494</v>
      </c>
      <c r="J3098" s="2" t="s">
        <v>10495</v>
      </c>
      <c r="K3098" s="5">
        <v>1.0</v>
      </c>
      <c r="L3098" s="2" t="s">
        <v>46</v>
      </c>
      <c r="M3098" s="6" t="b">
        <v>1</v>
      </c>
      <c r="N3098" s="2" t="s">
        <v>10261</v>
      </c>
      <c r="O3098" s="2" t="s">
        <v>48</v>
      </c>
      <c r="P3098" s="2" t="s">
        <v>49</v>
      </c>
      <c r="Q3098" s="2" t="s">
        <v>50</v>
      </c>
      <c r="R3098" s="2" t="s">
        <v>35</v>
      </c>
      <c r="S3098" s="2" t="s">
        <v>10496</v>
      </c>
      <c r="T3098" s="2" t="s">
        <v>10497</v>
      </c>
      <c r="U3098" s="2" t="s">
        <v>38</v>
      </c>
      <c r="V3098" s="2" t="s">
        <v>100</v>
      </c>
      <c r="W3098" s="2" t="s">
        <v>10172</v>
      </c>
      <c r="X3098" s="2" t="s">
        <v>10264</v>
      </c>
      <c r="Y3098" s="2" t="s">
        <v>10265</v>
      </c>
    </row>
    <row r="3099">
      <c r="A3099" s="1" t="b">
        <v>0</v>
      </c>
      <c r="B3099" s="1" t="s">
        <v>25</v>
      </c>
      <c r="C3099" s="1"/>
      <c r="D3099" s="1" t="s">
        <v>26</v>
      </c>
      <c r="E3099" s="1" t="s">
        <v>43</v>
      </c>
      <c r="F3099" s="1"/>
      <c r="G3099" s="2" t="s">
        <v>27</v>
      </c>
      <c r="H3099" s="3"/>
      <c r="I3099" s="4" t="s">
        <v>10498</v>
      </c>
      <c r="J3099" s="2" t="s">
        <v>10499</v>
      </c>
      <c r="K3099" s="5">
        <v>1.0</v>
      </c>
      <c r="L3099" s="2" t="s">
        <v>46</v>
      </c>
      <c r="M3099" s="6" t="b">
        <v>1</v>
      </c>
      <c r="N3099" s="2" t="s">
        <v>10261</v>
      </c>
      <c r="O3099" s="2" t="s">
        <v>48</v>
      </c>
      <c r="P3099" s="2" t="s">
        <v>49</v>
      </c>
      <c r="Q3099" s="2" t="s">
        <v>50</v>
      </c>
      <c r="R3099" s="2" t="s">
        <v>35</v>
      </c>
      <c r="S3099" s="2" t="s">
        <v>10500</v>
      </c>
      <c r="T3099" s="2" t="s">
        <v>10501</v>
      </c>
      <c r="U3099" s="2" t="s">
        <v>38</v>
      </c>
      <c r="V3099" s="2" t="s">
        <v>100</v>
      </c>
      <c r="W3099" s="2" t="s">
        <v>10172</v>
      </c>
      <c r="X3099" s="2" t="s">
        <v>10264</v>
      </c>
      <c r="Y3099" s="2" t="s">
        <v>10265</v>
      </c>
    </row>
    <row r="3100">
      <c r="A3100" s="1" t="b">
        <v>0</v>
      </c>
      <c r="B3100" s="1" t="s">
        <v>25</v>
      </c>
      <c r="C3100" s="1"/>
      <c r="D3100" s="1" t="s">
        <v>26</v>
      </c>
      <c r="E3100" s="1" t="s">
        <v>43</v>
      </c>
      <c r="F3100" s="1"/>
      <c r="G3100" s="2" t="s">
        <v>27</v>
      </c>
      <c r="H3100" s="3"/>
      <c r="I3100" s="4" t="s">
        <v>10502</v>
      </c>
      <c r="J3100" s="2" t="s">
        <v>10503</v>
      </c>
      <c r="K3100" s="5">
        <v>1.0</v>
      </c>
      <c r="L3100" s="2" t="s">
        <v>46</v>
      </c>
      <c r="M3100" s="6" t="b">
        <v>1</v>
      </c>
      <c r="N3100" s="2" t="s">
        <v>10261</v>
      </c>
      <c r="O3100" s="2" t="s">
        <v>48</v>
      </c>
      <c r="P3100" s="2" t="s">
        <v>49</v>
      </c>
      <c r="Q3100" s="2" t="s">
        <v>50</v>
      </c>
      <c r="R3100" s="2" t="s">
        <v>35</v>
      </c>
      <c r="S3100" s="2" t="s">
        <v>10504</v>
      </c>
      <c r="T3100" s="2" t="s">
        <v>10505</v>
      </c>
      <c r="U3100" s="2" t="s">
        <v>38</v>
      </c>
      <c r="V3100" s="2" t="s">
        <v>100</v>
      </c>
      <c r="W3100" s="2" t="s">
        <v>10172</v>
      </c>
      <c r="X3100" s="2" t="s">
        <v>10264</v>
      </c>
      <c r="Y3100" s="2" t="s">
        <v>10265</v>
      </c>
    </row>
    <row r="3101">
      <c r="A3101" s="1" t="b">
        <v>0</v>
      </c>
      <c r="B3101" s="1" t="s">
        <v>25</v>
      </c>
      <c r="C3101" s="1"/>
      <c r="D3101" s="1" t="s">
        <v>26</v>
      </c>
      <c r="E3101" s="1" t="s">
        <v>43</v>
      </c>
      <c r="F3101" s="1"/>
      <c r="G3101" s="2" t="s">
        <v>27</v>
      </c>
      <c r="H3101" s="3"/>
      <c r="I3101" s="4" t="s">
        <v>10506</v>
      </c>
      <c r="J3101" s="2" t="s">
        <v>10507</v>
      </c>
      <c r="K3101" s="5">
        <v>1.0</v>
      </c>
      <c r="L3101" s="2" t="s">
        <v>46</v>
      </c>
      <c r="M3101" s="6" t="b">
        <v>1</v>
      </c>
      <c r="N3101" s="2" t="s">
        <v>10261</v>
      </c>
      <c r="O3101" s="2" t="s">
        <v>48</v>
      </c>
      <c r="P3101" s="2" t="s">
        <v>49</v>
      </c>
      <c r="Q3101" s="2" t="s">
        <v>50</v>
      </c>
      <c r="R3101" s="2" t="s">
        <v>35</v>
      </c>
      <c r="S3101" s="2" t="s">
        <v>10508</v>
      </c>
      <c r="T3101" s="2" t="s">
        <v>10509</v>
      </c>
      <c r="U3101" s="2" t="s">
        <v>38</v>
      </c>
      <c r="V3101" s="2" t="s">
        <v>100</v>
      </c>
      <c r="W3101" s="2" t="s">
        <v>10172</v>
      </c>
      <c r="X3101" s="2" t="s">
        <v>10264</v>
      </c>
      <c r="Y3101" s="2" t="s">
        <v>10265</v>
      </c>
    </row>
    <row r="3102">
      <c r="A3102" s="1" t="b">
        <v>0</v>
      </c>
      <c r="B3102" s="1" t="s">
        <v>25</v>
      </c>
      <c r="C3102" s="1"/>
      <c r="D3102" s="1" t="s">
        <v>26</v>
      </c>
      <c r="E3102" s="1" t="s">
        <v>43</v>
      </c>
      <c r="F3102" s="1"/>
      <c r="G3102" s="2" t="s">
        <v>27</v>
      </c>
      <c r="H3102" s="3"/>
      <c r="I3102" s="4" t="s">
        <v>10510</v>
      </c>
      <c r="J3102" s="2" t="s">
        <v>10511</v>
      </c>
      <c r="K3102" s="5">
        <v>1.0</v>
      </c>
      <c r="L3102" s="2" t="s">
        <v>46</v>
      </c>
      <c r="M3102" s="6" t="b">
        <v>1</v>
      </c>
      <c r="N3102" s="2" t="s">
        <v>10261</v>
      </c>
      <c r="O3102" s="2" t="s">
        <v>48</v>
      </c>
      <c r="P3102" s="2" t="s">
        <v>49</v>
      </c>
      <c r="Q3102" s="2" t="s">
        <v>50</v>
      </c>
      <c r="R3102" s="2" t="s">
        <v>35</v>
      </c>
      <c r="S3102" s="2" t="s">
        <v>10512</v>
      </c>
      <c r="T3102" s="2" t="s">
        <v>10513</v>
      </c>
      <c r="U3102" s="2" t="s">
        <v>38</v>
      </c>
      <c r="V3102" s="2" t="s">
        <v>100</v>
      </c>
      <c r="W3102" s="2" t="s">
        <v>10172</v>
      </c>
      <c r="X3102" s="2" t="s">
        <v>10264</v>
      </c>
      <c r="Y3102" s="2" t="s">
        <v>10265</v>
      </c>
    </row>
    <row r="3103">
      <c r="A3103" s="1" t="b">
        <v>0</v>
      </c>
      <c r="B3103" s="1" t="s">
        <v>25</v>
      </c>
      <c r="C3103" s="1"/>
      <c r="D3103" s="1" t="s">
        <v>26</v>
      </c>
      <c r="E3103" s="1" t="s">
        <v>43</v>
      </c>
      <c r="F3103" s="1"/>
      <c r="G3103" s="2" t="s">
        <v>27</v>
      </c>
      <c r="H3103" s="3"/>
      <c r="I3103" s="4" t="s">
        <v>10514</v>
      </c>
      <c r="J3103" s="2" t="s">
        <v>10515</v>
      </c>
      <c r="K3103" s="5">
        <v>1.0</v>
      </c>
      <c r="L3103" s="2" t="s">
        <v>46</v>
      </c>
      <c r="M3103" s="6" t="b">
        <v>1</v>
      </c>
      <c r="N3103" s="2" t="s">
        <v>10261</v>
      </c>
      <c r="O3103" s="2" t="s">
        <v>48</v>
      </c>
      <c r="P3103" s="2" t="s">
        <v>49</v>
      </c>
      <c r="Q3103" s="2" t="s">
        <v>50</v>
      </c>
      <c r="R3103" s="2" t="s">
        <v>35</v>
      </c>
      <c r="S3103" s="2" t="s">
        <v>10516</v>
      </c>
      <c r="T3103" s="2" t="s">
        <v>10517</v>
      </c>
      <c r="U3103" s="2" t="s">
        <v>38</v>
      </c>
      <c r="V3103" s="2" t="s">
        <v>100</v>
      </c>
      <c r="W3103" s="2" t="s">
        <v>10172</v>
      </c>
      <c r="X3103" s="2" t="s">
        <v>10264</v>
      </c>
      <c r="Y3103" s="2" t="s">
        <v>10265</v>
      </c>
    </row>
    <row r="3104">
      <c r="A3104" s="1" t="b">
        <v>0</v>
      </c>
      <c r="B3104" s="1" t="s">
        <v>25</v>
      </c>
      <c r="C3104" s="1"/>
      <c r="D3104" s="1" t="s">
        <v>26</v>
      </c>
      <c r="E3104" s="1" t="s">
        <v>43</v>
      </c>
      <c r="F3104" s="1"/>
      <c r="G3104" s="2" t="s">
        <v>27</v>
      </c>
      <c r="H3104" s="3"/>
      <c r="I3104" s="4" t="s">
        <v>10518</v>
      </c>
      <c r="J3104" s="2" t="s">
        <v>10519</v>
      </c>
      <c r="K3104" s="5">
        <v>1.0</v>
      </c>
      <c r="L3104" s="2" t="s">
        <v>46</v>
      </c>
      <c r="M3104" s="6" t="b">
        <v>1</v>
      </c>
      <c r="N3104" s="2" t="s">
        <v>10261</v>
      </c>
      <c r="O3104" s="2" t="s">
        <v>48</v>
      </c>
      <c r="P3104" s="2" t="s">
        <v>49</v>
      </c>
      <c r="Q3104" s="2" t="s">
        <v>50</v>
      </c>
      <c r="R3104" s="2" t="s">
        <v>35</v>
      </c>
      <c r="S3104" s="2" t="s">
        <v>10520</v>
      </c>
      <c r="T3104" s="2" t="s">
        <v>10521</v>
      </c>
      <c r="U3104" s="2" t="s">
        <v>38</v>
      </c>
      <c r="V3104" s="2" t="s">
        <v>100</v>
      </c>
      <c r="W3104" s="2" t="s">
        <v>10172</v>
      </c>
      <c r="X3104" s="2" t="s">
        <v>10264</v>
      </c>
      <c r="Y3104" s="2" t="s">
        <v>10265</v>
      </c>
    </row>
    <row r="3105">
      <c r="A3105" s="1" t="b">
        <v>0</v>
      </c>
      <c r="B3105" s="1" t="s">
        <v>25</v>
      </c>
      <c r="C3105" s="1"/>
      <c r="D3105" s="1" t="s">
        <v>26</v>
      </c>
      <c r="E3105" s="1" t="s">
        <v>43</v>
      </c>
      <c r="F3105" s="1"/>
      <c r="G3105" s="2" t="s">
        <v>27</v>
      </c>
      <c r="H3105" s="3"/>
      <c r="I3105" s="4" t="s">
        <v>10522</v>
      </c>
      <c r="J3105" s="2" t="s">
        <v>10523</v>
      </c>
      <c r="K3105" s="5">
        <v>1.0</v>
      </c>
      <c r="L3105" s="2" t="s">
        <v>46</v>
      </c>
      <c r="M3105" s="6" t="b">
        <v>1</v>
      </c>
      <c r="N3105" s="2" t="s">
        <v>10261</v>
      </c>
      <c r="O3105" s="2" t="s">
        <v>48</v>
      </c>
      <c r="P3105" s="2" t="s">
        <v>49</v>
      </c>
      <c r="Q3105" s="2" t="s">
        <v>50</v>
      </c>
      <c r="R3105" s="2" t="s">
        <v>35</v>
      </c>
      <c r="S3105" s="2" t="s">
        <v>10524</v>
      </c>
      <c r="T3105" s="2" t="s">
        <v>10525</v>
      </c>
      <c r="U3105" s="2" t="s">
        <v>38</v>
      </c>
      <c r="V3105" s="2" t="s">
        <v>100</v>
      </c>
      <c r="W3105" s="2" t="s">
        <v>10172</v>
      </c>
      <c r="X3105" s="2" t="s">
        <v>10264</v>
      </c>
      <c r="Y3105" s="2" t="s">
        <v>10265</v>
      </c>
    </row>
    <row r="3106">
      <c r="A3106" s="1" t="b">
        <v>0</v>
      </c>
      <c r="B3106" s="1" t="s">
        <v>25</v>
      </c>
      <c r="C3106" s="1"/>
      <c r="D3106" s="1" t="s">
        <v>26</v>
      </c>
      <c r="E3106" s="1" t="s">
        <v>43</v>
      </c>
      <c r="F3106" s="1"/>
      <c r="G3106" s="2" t="s">
        <v>27</v>
      </c>
      <c r="H3106" s="3"/>
      <c r="I3106" s="4" t="s">
        <v>10526</v>
      </c>
      <c r="J3106" s="2" t="s">
        <v>10527</v>
      </c>
      <c r="K3106" s="5">
        <v>1.0</v>
      </c>
      <c r="L3106" s="2" t="s">
        <v>46</v>
      </c>
      <c r="M3106" s="6" t="b">
        <v>1</v>
      </c>
      <c r="N3106" s="2" t="s">
        <v>10261</v>
      </c>
      <c r="O3106" s="2" t="s">
        <v>48</v>
      </c>
      <c r="P3106" s="2" t="s">
        <v>49</v>
      </c>
      <c r="Q3106" s="2" t="s">
        <v>50</v>
      </c>
      <c r="R3106" s="2" t="s">
        <v>35</v>
      </c>
      <c r="S3106" s="2" t="s">
        <v>10528</v>
      </c>
      <c r="T3106" s="2" t="s">
        <v>10529</v>
      </c>
      <c r="U3106" s="2" t="s">
        <v>38</v>
      </c>
      <c r="V3106" s="2" t="s">
        <v>100</v>
      </c>
      <c r="W3106" s="2" t="s">
        <v>10172</v>
      </c>
      <c r="X3106" s="2" t="s">
        <v>10264</v>
      </c>
      <c r="Y3106" s="2" t="s">
        <v>10265</v>
      </c>
    </row>
    <row r="3107">
      <c r="A3107" s="1" t="b">
        <v>0</v>
      </c>
      <c r="B3107" s="1" t="s">
        <v>25</v>
      </c>
      <c r="C3107" s="1"/>
      <c r="D3107" s="1" t="s">
        <v>26</v>
      </c>
      <c r="E3107" s="1" t="s">
        <v>43</v>
      </c>
      <c r="F3107" s="1"/>
      <c r="G3107" s="2" t="s">
        <v>27</v>
      </c>
      <c r="H3107" s="3"/>
      <c r="I3107" s="4" t="s">
        <v>10530</v>
      </c>
      <c r="J3107" s="2" t="s">
        <v>10531</v>
      </c>
      <c r="K3107" s="5">
        <v>1.0</v>
      </c>
      <c r="L3107" s="2" t="s">
        <v>46</v>
      </c>
      <c r="M3107" s="6" t="b">
        <v>1</v>
      </c>
      <c r="N3107" s="2" t="s">
        <v>10261</v>
      </c>
      <c r="O3107" s="2" t="s">
        <v>48</v>
      </c>
      <c r="P3107" s="2" t="s">
        <v>49</v>
      </c>
      <c r="Q3107" s="2" t="s">
        <v>50</v>
      </c>
      <c r="R3107" s="2" t="s">
        <v>35</v>
      </c>
      <c r="S3107" s="2" t="s">
        <v>10532</v>
      </c>
      <c r="T3107" s="2" t="s">
        <v>10533</v>
      </c>
      <c r="U3107" s="2" t="s">
        <v>38</v>
      </c>
      <c r="V3107" s="2" t="s">
        <v>100</v>
      </c>
      <c r="W3107" s="2" t="s">
        <v>10172</v>
      </c>
      <c r="X3107" s="2" t="s">
        <v>10264</v>
      </c>
      <c r="Y3107" s="2" t="s">
        <v>10265</v>
      </c>
    </row>
    <row r="3108">
      <c r="A3108" s="1" t="b">
        <v>0</v>
      </c>
      <c r="B3108" s="1" t="s">
        <v>25</v>
      </c>
      <c r="C3108" s="1"/>
      <c r="D3108" s="1" t="s">
        <v>26</v>
      </c>
      <c r="E3108" s="1" t="s">
        <v>43</v>
      </c>
      <c r="F3108" s="1"/>
      <c r="G3108" s="2" t="s">
        <v>27</v>
      </c>
      <c r="H3108" s="3"/>
      <c r="I3108" s="4" t="s">
        <v>10534</v>
      </c>
      <c r="J3108" s="2" t="s">
        <v>10535</v>
      </c>
      <c r="K3108" s="5">
        <v>1.0</v>
      </c>
      <c r="L3108" s="2" t="s">
        <v>46</v>
      </c>
      <c r="M3108" s="6" t="b">
        <v>1</v>
      </c>
      <c r="N3108" s="2" t="s">
        <v>10261</v>
      </c>
      <c r="O3108" s="2" t="s">
        <v>48</v>
      </c>
      <c r="P3108" s="2" t="s">
        <v>49</v>
      </c>
      <c r="Q3108" s="2" t="s">
        <v>50</v>
      </c>
      <c r="R3108" s="2" t="s">
        <v>35</v>
      </c>
      <c r="S3108" s="2" t="s">
        <v>10536</v>
      </c>
      <c r="T3108" s="2" t="s">
        <v>10537</v>
      </c>
      <c r="U3108" s="2" t="s">
        <v>38</v>
      </c>
      <c r="V3108" s="2" t="s">
        <v>100</v>
      </c>
      <c r="W3108" s="2" t="s">
        <v>10172</v>
      </c>
      <c r="X3108" s="2" t="s">
        <v>10264</v>
      </c>
      <c r="Y3108" s="2" t="s">
        <v>10265</v>
      </c>
    </row>
    <row r="3109">
      <c r="A3109" s="1" t="b">
        <v>0</v>
      </c>
      <c r="B3109" s="1" t="s">
        <v>25</v>
      </c>
      <c r="C3109" s="1"/>
      <c r="D3109" s="1" t="s">
        <v>26</v>
      </c>
      <c r="E3109" s="1" t="s">
        <v>43</v>
      </c>
      <c r="F3109" s="1"/>
      <c r="G3109" s="2" t="s">
        <v>27</v>
      </c>
      <c r="H3109" s="3"/>
      <c r="I3109" s="4" t="s">
        <v>10538</v>
      </c>
      <c r="J3109" s="2" t="s">
        <v>10539</v>
      </c>
      <c r="K3109" s="5">
        <v>1.0</v>
      </c>
      <c r="L3109" s="2" t="s">
        <v>46</v>
      </c>
      <c r="M3109" s="6" t="b">
        <v>1</v>
      </c>
      <c r="N3109" s="2" t="s">
        <v>10261</v>
      </c>
      <c r="O3109" s="2" t="s">
        <v>48</v>
      </c>
      <c r="P3109" s="2" t="s">
        <v>49</v>
      </c>
      <c r="Q3109" s="2" t="s">
        <v>50</v>
      </c>
      <c r="R3109" s="2" t="s">
        <v>35</v>
      </c>
      <c r="S3109" s="2" t="s">
        <v>10540</v>
      </c>
      <c r="T3109" s="2" t="s">
        <v>10541</v>
      </c>
      <c r="U3109" s="2" t="s">
        <v>38</v>
      </c>
      <c r="V3109" s="2" t="s">
        <v>100</v>
      </c>
      <c r="W3109" s="2" t="s">
        <v>10172</v>
      </c>
      <c r="X3109" s="2" t="s">
        <v>10264</v>
      </c>
      <c r="Y3109" s="2" t="s">
        <v>10265</v>
      </c>
    </row>
    <row r="3110">
      <c r="A3110" s="1" t="b">
        <v>0</v>
      </c>
      <c r="B3110" s="1" t="s">
        <v>25</v>
      </c>
      <c r="C3110" s="1"/>
      <c r="D3110" s="1" t="s">
        <v>26</v>
      </c>
      <c r="E3110" s="1" t="s">
        <v>43</v>
      </c>
      <c r="F3110" s="1"/>
      <c r="G3110" s="2" t="s">
        <v>27</v>
      </c>
      <c r="H3110" s="3"/>
      <c r="I3110" s="4" t="s">
        <v>10542</v>
      </c>
      <c r="J3110" s="2" t="s">
        <v>10543</v>
      </c>
      <c r="K3110" s="5">
        <v>1.0</v>
      </c>
      <c r="L3110" s="2" t="s">
        <v>46</v>
      </c>
      <c r="M3110" s="6" t="b">
        <v>1</v>
      </c>
      <c r="N3110" s="2" t="s">
        <v>10261</v>
      </c>
      <c r="O3110" s="2" t="s">
        <v>48</v>
      </c>
      <c r="P3110" s="2" t="s">
        <v>49</v>
      </c>
      <c r="Q3110" s="2" t="s">
        <v>50</v>
      </c>
      <c r="R3110" s="2" t="s">
        <v>35</v>
      </c>
      <c r="S3110" s="2" t="s">
        <v>10544</v>
      </c>
      <c r="T3110" s="2" t="s">
        <v>10545</v>
      </c>
      <c r="U3110" s="2" t="s">
        <v>38</v>
      </c>
      <c r="V3110" s="2" t="s">
        <v>100</v>
      </c>
      <c r="W3110" s="2" t="s">
        <v>10172</v>
      </c>
      <c r="X3110" s="2" t="s">
        <v>10264</v>
      </c>
      <c r="Y3110" s="2" t="s">
        <v>10265</v>
      </c>
    </row>
    <row r="3111">
      <c r="A3111" s="1" t="b">
        <v>0</v>
      </c>
      <c r="B3111" s="1" t="s">
        <v>25</v>
      </c>
      <c r="C3111" s="1"/>
      <c r="D3111" s="1" t="s">
        <v>26</v>
      </c>
      <c r="E3111" s="1" t="s">
        <v>43</v>
      </c>
      <c r="F3111" s="1"/>
      <c r="G3111" s="2" t="s">
        <v>27</v>
      </c>
      <c r="H3111" s="3"/>
      <c r="I3111" s="4" t="s">
        <v>10546</v>
      </c>
      <c r="J3111" s="2" t="s">
        <v>10547</v>
      </c>
      <c r="K3111" s="5">
        <v>1.0</v>
      </c>
      <c r="L3111" s="2" t="s">
        <v>46</v>
      </c>
      <c r="M3111" s="6" t="b">
        <v>1</v>
      </c>
      <c r="N3111" s="2" t="s">
        <v>10261</v>
      </c>
      <c r="O3111" s="2" t="s">
        <v>48</v>
      </c>
      <c r="P3111" s="2" t="s">
        <v>49</v>
      </c>
      <c r="Q3111" s="2" t="s">
        <v>50</v>
      </c>
      <c r="R3111" s="2" t="s">
        <v>35</v>
      </c>
      <c r="S3111" s="2" t="s">
        <v>10548</v>
      </c>
      <c r="T3111" s="2" t="s">
        <v>10549</v>
      </c>
      <c r="U3111" s="2" t="s">
        <v>38</v>
      </c>
      <c r="V3111" s="2" t="s">
        <v>100</v>
      </c>
      <c r="W3111" s="2" t="s">
        <v>10172</v>
      </c>
      <c r="X3111" s="2" t="s">
        <v>10264</v>
      </c>
      <c r="Y3111" s="2" t="s">
        <v>10265</v>
      </c>
    </row>
    <row r="3112">
      <c r="A3112" s="1" t="b">
        <v>0</v>
      </c>
      <c r="B3112" s="1" t="s">
        <v>25</v>
      </c>
      <c r="C3112" s="1"/>
      <c r="D3112" s="1" t="s">
        <v>26</v>
      </c>
      <c r="E3112" s="1" t="s">
        <v>43</v>
      </c>
      <c r="F3112" s="1"/>
      <c r="G3112" s="2" t="s">
        <v>27</v>
      </c>
      <c r="H3112" s="3"/>
      <c r="I3112" s="4" t="s">
        <v>10550</v>
      </c>
      <c r="J3112" s="2" t="s">
        <v>10551</v>
      </c>
      <c r="K3112" s="5">
        <v>1.0</v>
      </c>
      <c r="L3112" s="2" t="s">
        <v>46</v>
      </c>
      <c r="M3112" s="6" t="b">
        <v>1</v>
      </c>
      <c r="N3112" s="2" t="s">
        <v>10261</v>
      </c>
      <c r="O3112" s="2" t="s">
        <v>48</v>
      </c>
      <c r="P3112" s="2" t="s">
        <v>49</v>
      </c>
      <c r="Q3112" s="2" t="s">
        <v>50</v>
      </c>
      <c r="R3112" s="2" t="s">
        <v>35</v>
      </c>
      <c r="S3112" s="2" t="s">
        <v>10552</v>
      </c>
      <c r="T3112" s="2" t="s">
        <v>10553</v>
      </c>
      <c r="U3112" s="2" t="s">
        <v>38</v>
      </c>
      <c r="V3112" s="2" t="s">
        <v>100</v>
      </c>
      <c r="W3112" s="2" t="s">
        <v>10172</v>
      </c>
      <c r="X3112" s="2" t="s">
        <v>10264</v>
      </c>
      <c r="Y3112" s="2" t="s">
        <v>10265</v>
      </c>
    </row>
    <row r="3113">
      <c r="A3113" s="1" t="b">
        <v>0</v>
      </c>
      <c r="B3113" s="1" t="s">
        <v>25</v>
      </c>
      <c r="C3113" s="1"/>
      <c r="D3113" s="1" t="s">
        <v>26</v>
      </c>
      <c r="E3113" s="1" t="s">
        <v>43</v>
      </c>
      <c r="F3113" s="1"/>
      <c r="G3113" s="2" t="s">
        <v>27</v>
      </c>
      <c r="H3113" s="3"/>
      <c r="I3113" s="4" t="s">
        <v>10554</v>
      </c>
      <c r="J3113" s="2" t="s">
        <v>10555</v>
      </c>
      <c r="K3113" s="5">
        <v>1.0</v>
      </c>
      <c r="L3113" s="2" t="s">
        <v>46</v>
      </c>
      <c r="M3113" s="6" t="b">
        <v>1</v>
      </c>
      <c r="N3113" s="2" t="s">
        <v>10261</v>
      </c>
      <c r="O3113" s="2" t="s">
        <v>48</v>
      </c>
      <c r="P3113" s="2" t="s">
        <v>49</v>
      </c>
      <c r="Q3113" s="2" t="s">
        <v>50</v>
      </c>
      <c r="R3113" s="2" t="s">
        <v>35</v>
      </c>
      <c r="S3113" s="2" t="s">
        <v>10556</v>
      </c>
      <c r="T3113" s="2" t="s">
        <v>10557</v>
      </c>
      <c r="U3113" s="2" t="s">
        <v>38</v>
      </c>
      <c r="V3113" s="2" t="s">
        <v>100</v>
      </c>
      <c r="W3113" s="2" t="s">
        <v>10172</v>
      </c>
      <c r="X3113" s="2" t="s">
        <v>10264</v>
      </c>
      <c r="Y3113" s="2" t="s">
        <v>10265</v>
      </c>
    </row>
    <row r="3114">
      <c r="A3114" s="1" t="b">
        <v>0</v>
      </c>
      <c r="B3114" s="1" t="s">
        <v>25</v>
      </c>
      <c r="C3114" s="1"/>
      <c r="D3114" s="1" t="s">
        <v>26</v>
      </c>
      <c r="E3114" s="1" t="s">
        <v>43</v>
      </c>
      <c r="F3114" s="1"/>
      <c r="G3114" s="2" t="s">
        <v>27</v>
      </c>
      <c r="H3114" s="3"/>
      <c r="I3114" s="4" t="s">
        <v>10558</v>
      </c>
      <c r="J3114" s="2" t="s">
        <v>10559</v>
      </c>
      <c r="K3114" s="5">
        <v>1.0</v>
      </c>
      <c r="L3114" s="2" t="s">
        <v>46</v>
      </c>
      <c r="M3114" s="6" t="b">
        <v>1</v>
      </c>
      <c r="N3114" s="2" t="s">
        <v>10261</v>
      </c>
      <c r="O3114" s="2" t="s">
        <v>48</v>
      </c>
      <c r="P3114" s="2" t="s">
        <v>49</v>
      </c>
      <c r="Q3114" s="2" t="s">
        <v>50</v>
      </c>
      <c r="R3114" s="2" t="s">
        <v>35</v>
      </c>
      <c r="S3114" s="2" t="s">
        <v>10560</v>
      </c>
      <c r="T3114" s="2" t="s">
        <v>10561</v>
      </c>
      <c r="U3114" s="2" t="s">
        <v>38</v>
      </c>
      <c r="V3114" s="2" t="s">
        <v>100</v>
      </c>
      <c r="W3114" s="2" t="s">
        <v>10172</v>
      </c>
      <c r="X3114" s="2" t="s">
        <v>10264</v>
      </c>
      <c r="Y3114" s="2" t="s">
        <v>10265</v>
      </c>
    </row>
    <row r="3115">
      <c r="A3115" s="1" t="b">
        <v>0</v>
      </c>
      <c r="B3115" s="1" t="s">
        <v>25</v>
      </c>
      <c r="C3115" s="1"/>
      <c r="D3115" s="1" t="s">
        <v>26</v>
      </c>
      <c r="E3115" s="1" t="s">
        <v>43</v>
      </c>
      <c r="F3115" s="1"/>
      <c r="G3115" s="2" t="s">
        <v>27</v>
      </c>
      <c r="H3115" s="3"/>
      <c r="I3115" s="4" t="s">
        <v>10562</v>
      </c>
      <c r="J3115" s="2" t="s">
        <v>10563</v>
      </c>
      <c r="K3115" s="5">
        <v>1.0</v>
      </c>
      <c r="L3115" s="2" t="s">
        <v>46</v>
      </c>
      <c r="M3115" s="6" t="b">
        <v>1</v>
      </c>
      <c r="N3115" s="2" t="s">
        <v>10261</v>
      </c>
      <c r="O3115" s="2" t="s">
        <v>48</v>
      </c>
      <c r="P3115" s="2" t="s">
        <v>49</v>
      </c>
      <c r="Q3115" s="2" t="s">
        <v>50</v>
      </c>
      <c r="R3115" s="2" t="s">
        <v>35</v>
      </c>
      <c r="S3115" s="2" t="s">
        <v>10564</v>
      </c>
      <c r="T3115" s="2" t="s">
        <v>10565</v>
      </c>
      <c r="U3115" s="2" t="s">
        <v>38</v>
      </c>
      <c r="V3115" s="2" t="s">
        <v>100</v>
      </c>
      <c r="W3115" s="2" t="s">
        <v>10172</v>
      </c>
      <c r="X3115" s="2" t="s">
        <v>10264</v>
      </c>
      <c r="Y3115" s="2" t="s">
        <v>10265</v>
      </c>
    </row>
    <row r="3116">
      <c r="A3116" s="1" t="b">
        <v>0</v>
      </c>
      <c r="B3116" s="1" t="s">
        <v>25</v>
      </c>
      <c r="C3116" s="1"/>
      <c r="D3116" s="1" t="s">
        <v>26</v>
      </c>
      <c r="E3116" s="1" t="s">
        <v>43</v>
      </c>
      <c r="F3116" s="1"/>
      <c r="G3116" s="2" t="s">
        <v>27</v>
      </c>
      <c r="H3116" s="3"/>
      <c r="I3116" s="4" t="s">
        <v>10566</v>
      </c>
      <c r="J3116" s="2" t="s">
        <v>10567</v>
      </c>
      <c r="K3116" s="5">
        <v>1.0</v>
      </c>
      <c r="L3116" s="2" t="s">
        <v>46</v>
      </c>
      <c r="M3116" s="6" t="b">
        <v>1</v>
      </c>
      <c r="N3116" s="2" t="s">
        <v>10261</v>
      </c>
      <c r="O3116" s="2" t="s">
        <v>48</v>
      </c>
      <c r="P3116" s="2" t="s">
        <v>49</v>
      </c>
      <c r="Q3116" s="2" t="s">
        <v>50</v>
      </c>
      <c r="R3116" s="2" t="s">
        <v>35</v>
      </c>
      <c r="S3116" s="2" t="s">
        <v>10568</v>
      </c>
      <c r="T3116" s="2" t="s">
        <v>10569</v>
      </c>
      <c r="U3116" s="2" t="s">
        <v>38</v>
      </c>
      <c r="V3116" s="2" t="s">
        <v>100</v>
      </c>
      <c r="W3116" s="2" t="s">
        <v>10172</v>
      </c>
      <c r="X3116" s="2" t="s">
        <v>10264</v>
      </c>
      <c r="Y3116" s="2" t="s">
        <v>10265</v>
      </c>
    </row>
    <row r="3117">
      <c r="A3117" s="1" t="b">
        <v>0</v>
      </c>
      <c r="B3117" s="1" t="s">
        <v>25</v>
      </c>
      <c r="C3117" s="1"/>
      <c r="D3117" s="1" t="s">
        <v>26</v>
      </c>
      <c r="E3117" s="1" t="s">
        <v>43</v>
      </c>
      <c r="F3117" s="1"/>
      <c r="G3117" s="2" t="s">
        <v>27</v>
      </c>
      <c r="H3117" s="3"/>
      <c r="I3117" s="4" t="s">
        <v>10570</v>
      </c>
      <c r="J3117" s="2" t="s">
        <v>10571</v>
      </c>
      <c r="K3117" s="5">
        <v>1.0</v>
      </c>
      <c r="L3117" s="2" t="s">
        <v>46</v>
      </c>
      <c r="M3117" s="6" t="b">
        <v>1</v>
      </c>
      <c r="N3117" s="2" t="s">
        <v>10261</v>
      </c>
      <c r="O3117" s="2" t="s">
        <v>48</v>
      </c>
      <c r="P3117" s="2" t="s">
        <v>49</v>
      </c>
      <c r="Q3117" s="2" t="s">
        <v>50</v>
      </c>
      <c r="R3117" s="2" t="s">
        <v>35</v>
      </c>
      <c r="S3117" s="2" t="s">
        <v>10572</v>
      </c>
      <c r="T3117" s="2" t="s">
        <v>10573</v>
      </c>
      <c r="U3117" s="2" t="s">
        <v>38</v>
      </c>
      <c r="V3117" s="2" t="s">
        <v>100</v>
      </c>
      <c r="W3117" s="2" t="s">
        <v>10172</v>
      </c>
      <c r="X3117" s="2" t="s">
        <v>10264</v>
      </c>
      <c r="Y3117" s="2" t="s">
        <v>10265</v>
      </c>
    </row>
    <row r="3118">
      <c r="A3118" s="1" t="b">
        <v>0</v>
      </c>
      <c r="B3118" s="1" t="s">
        <v>25</v>
      </c>
      <c r="C3118" s="1"/>
      <c r="D3118" s="1" t="s">
        <v>26</v>
      </c>
      <c r="E3118" s="1" t="s">
        <v>43</v>
      </c>
      <c r="F3118" s="1"/>
      <c r="G3118" s="2" t="s">
        <v>27</v>
      </c>
      <c r="H3118" s="3"/>
      <c r="I3118" s="4" t="s">
        <v>10574</v>
      </c>
      <c r="J3118" s="2" t="s">
        <v>10575</v>
      </c>
      <c r="K3118" s="5">
        <v>1.0</v>
      </c>
      <c r="L3118" s="2" t="s">
        <v>46</v>
      </c>
      <c r="M3118" s="6" t="b">
        <v>1</v>
      </c>
      <c r="N3118" s="2" t="s">
        <v>10261</v>
      </c>
      <c r="O3118" s="2" t="s">
        <v>48</v>
      </c>
      <c r="P3118" s="2" t="s">
        <v>49</v>
      </c>
      <c r="Q3118" s="2" t="s">
        <v>50</v>
      </c>
      <c r="R3118" s="2" t="s">
        <v>35</v>
      </c>
      <c r="S3118" s="2" t="s">
        <v>10576</v>
      </c>
      <c r="T3118" s="2" t="s">
        <v>10577</v>
      </c>
      <c r="U3118" s="2" t="s">
        <v>38</v>
      </c>
      <c r="V3118" s="2" t="s">
        <v>100</v>
      </c>
      <c r="W3118" s="2" t="s">
        <v>10172</v>
      </c>
      <c r="X3118" s="2" t="s">
        <v>10264</v>
      </c>
      <c r="Y3118" s="2" t="s">
        <v>10265</v>
      </c>
    </row>
    <row r="3119">
      <c r="A3119" s="1" t="b">
        <v>0</v>
      </c>
      <c r="B3119" s="1" t="s">
        <v>25</v>
      </c>
      <c r="C3119" s="1"/>
      <c r="D3119" s="1" t="s">
        <v>26</v>
      </c>
      <c r="E3119" s="1" t="s">
        <v>43</v>
      </c>
      <c r="F3119" s="1"/>
      <c r="G3119" s="2" t="s">
        <v>27</v>
      </c>
      <c r="H3119" s="3"/>
      <c r="I3119" s="4" t="s">
        <v>10578</v>
      </c>
      <c r="J3119" s="2" t="s">
        <v>10579</v>
      </c>
      <c r="K3119" s="5">
        <v>1.0</v>
      </c>
      <c r="L3119" s="2" t="s">
        <v>46</v>
      </c>
      <c r="M3119" s="6" t="b">
        <v>1</v>
      </c>
      <c r="N3119" s="2" t="s">
        <v>10261</v>
      </c>
      <c r="O3119" s="2" t="s">
        <v>48</v>
      </c>
      <c r="P3119" s="2" t="s">
        <v>49</v>
      </c>
      <c r="Q3119" s="2" t="s">
        <v>50</v>
      </c>
      <c r="R3119" s="2" t="s">
        <v>35</v>
      </c>
      <c r="S3119" s="2" t="s">
        <v>10580</v>
      </c>
      <c r="T3119" s="2" t="s">
        <v>10581</v>
      </c>
      <c r="U3119" s="2" t="s">
        <v>38</v>
      </c>
      <c r="V3119" s="2" t="s">
        <v>100</v>
      </c>
      <c r="W3119" s="2" t="s">
        <v>10172</v>
      </c>
      <c r="X3119" s="2" t="s">
        <v>10264</v>
      </c>
      <c r="Y3119" s="2" t="s">
        <v>10265</v>
      </c>
    </row>
    <row r="3120">
      <c r="A3120" s="1" t="b">
        <v>0</v>
      </c>
      <c r="B3120" s="1" t="s">
        <v>25</v>
      </c>
      <c r="C3120" s="1"/>
      <c r="D3120" s="1" t="s">
        <v>26</v>
      </c>
      <c r="E3120" s="1" t="s">
        <v>43</v>
      </c>
      <c r="F3120" s="1"/>
      <c r="G3120" s="2" t="s">
        <v>27</v>
      </c>
      <c r="H3120" s="3"/>
      <c r="I3120" s="4" t="s">
        <v>10582</v>
      </c>
      <c r="J3120" s="2" t="s">
        <v>10583</v>
      </c>
      <c r="K3120" s="5">
        <v>1.0</v>
      </c>
      <c r="L3120" s="2" t="s">
        <v>46</v>
      </c>
      <c r="M3120" s="6" t="b">
        <v>1</v>
      </c>
      <c r="N3120" s="2" t="s">
        <v>10261</v>
      </c>
      <c r="O3120" s="2" t="s">
        <v>48</v>
      </c>
      <c r="P3120" s="2" t="s">
        <v>49</v>
      </c>
      <c r="Q3120" s="2" t="s">
        <v>50</v>
      </c>
      <c r="R3120" s="2" t="s">
        <v>35</v>
      </c>
      <c r="S3120" s="2" t="s">
        <v>10584</v>
      </c>
      <c r="T3120" s="2" t="s">
        <v>10585</v>
      </c>
      <c r="U3120" s="2" t="s">
        <v>38</v>
      </c>
      <c r="V3120" s="2" t="s">
        <v>100</v>
      </c>
      <c r="W3120" s="2" t="s">
        <v>10172</v>
      </c>
      <c r="X3120" s="2" t="s">
        <v>10264</v>
      </c>
      <c r="Y3120" s="2" t="s">
        <v>10265</v>
      </c>
    </row>
    <row r="3121">
      <c r="A3121" s="1" t="b">
        <v>0</v>
      </c>
      <c r="B3121" s="1" t="s">
        <v>25</v>
      </c>
      <c r="C3121" s="1"/>
      <c r="D3121" s="1" t="s">
        <v>26</v>
      </c>
      <c r="E3121" s="1" t="s">
        <v>43</v>
      </c>
      <c r="F3121" s="1"/>
      <c r="G3121" s="2" t="s">
        <v>27</v>
      </c>
      <c r="H3121" s="3"/>
      <c r="I3121" s="4" t="s">
        <v>10586</v>
      </c>
      <c r="J3121" s="2" t="s">
        <v>10587</v>
      </c>
      <c r="K3121" s="5">
        <v>1.0</v>
      </c>
      <c r="L3121" s="2" t="s">
        <v>46</v>
      </c>
      <c r="M3121" s="6" t="b">
        <v>1</v>
      </c>
      <c r="N3121" s="2" t="s">
        <v>10261</v>
      </c>
      <c r="O3121" s="2" t="s">
        <v>48</v>
      </c>
      <c r="P3121" s="2" t="s">
        <v>49</v>
      </c>
      <c r="Q3121" s="2" t="s">
        <v>50</v>
      </c>
      <c r="R3121" s="2" t="s">
        <v>35</v>
      </c>
      <c r="S3121" s="2" t="s">
        <v>10588</v>
      </c>
      <c r="T3121" s="2" t="s">
        <v>10589</v>
      </c>
      <c r="U3121" s="2" t="s">
        <v>38</v>
      </c>
      <c r="V3121" s="2" t="s">
        <v>100</v>
      </c>
      <c r="W3121" s="2" t="s">
        <v>10172</v>
      </c>
      <c r="X3121" s="2" t="s">
        <v>10264</v>
      </c>
      <c r="Y3121" s="2" t="s">
        <v>10265</v>
      </c>
    </row>
    <row r="3122">
      <c r="A3122" s="1" t="b">
        <v>0</v>
      </c>
      <c r="B3122" s="1" t="s">
        <v>25</v>
      </c>
      <c r="C3122" s="1"/>
      <c r="D3122" s="1" t="s">
        <v>26</v>
      </c>
      <c r="E3122" s="1" t="s">
        <v>43</v>
      </c>
      <c r="F3122" s="1"/>
      <c r="G3122" s="2" t="s">
        <v>27</v>
      </c>
      <c r="H3122" s="3"/>
      <c r="I3122" s="4" t="s">
        <v>10590</v>
      </c>
      <c r="J3122" s="2" t="s">
        <v>10591</v>
      </c>
      <c r="K3122" s="5">
        <v>1.0</v>
      </c>
      <c r="L3122" s="2" t="s">
        <v>46</v>
      </c>
      <c r="M3122" s="6" t="b">
        <v>1</v>
      </c>
      <c r="N3122" s="2" t="s">
        <v>10261</v>
      </c>
      <c r="O3122" s="2" t="s">
        <v>48</v>
      </c>
      <c r="P3122" s="2" t="s">
        <v>49</v>
      </c>
      <c r="Q3122" s="2" t="s">
        <v>50</v>
      </c>
      <c r="R3122" s="2" t="s">
        <v>35</v>
      </c>
      <c r="S3122" s="2" t="s">
        <v>10592</v>
      </c>
      <c r="T3122" s="2" t="s">
        <v>10593</v>
      </c>
      <c r="U3122" s="2" t="s">
        <v>38</v>
      </c>
      <c r="V3122" s="2" t="s">
        <v>100</v>
      </c>
      <c r="W3122" s="2" t="s">
        <v>10172</v>
      </c>
      <c r="X3122" s="2" t="s">
        <v>10264</v>
      </c>
      <c r="Y3122" s="2" t="s">
        <v>10265</v>
      </c>
    </row>
    <row r="3123">
      <c r="A3123" s="1" t="b">
        <v>0</v>
      </c>
      <c r="B3123" s="1" t="s">
        <v>25</v>
      </c>
      <c r="C3123" s="1"/>
      <c r="D3123" s="1" t="s">
        <v>26</v>
      </c>
      <c r="E3123" s="1" t="s">
        <v>43</v>
      </c>
      <c r="F3123" s="1"/>
      <c r="G3123" s="2" t="s">
        <v>27</v>
      </c>
      <c r="H3123" s="3"/>
      <c r="I3123" s="4" t="s">
        <v>10594</v>
      </c>
      <c r="J3123" s="2" t="s">
        <v>10595</v>
      </c>
      <c r="K3123" s="5">
        <v>1.0</v>
      </c>
      <c r="L3123" s="2" t="s">
        <v>46</v>
      </c>
      <c r="M3123" s="6" t="b">
        <v>1</v>
      </c>
      <c r="N3123" s="2" t="s">
        <v>10261</v>
      </c>
      <c r="O3123" s="2" t="s">
        <v>48</v>
      </c>
      <c r="P3123" s="2" t="s">
        <v>49</v>
      </c>
      <c r="Q3123" s="2" t="s">
        <v>50</v>
      </c>
      <c r="R3123" s="2" t="s">
        <v>35</v>
      </c>
      <c r="S3123" s="2" t="s">
        <v>10596</v>
      </c>
      <c r="T3123" s="2" t="s">
        <v>10597</v>
      </c>
      <c r="U3123" s="2" t="s">
        <v>38</v>
      </c>
      <c r="V3123" s="2" t="s">
        <v>100</v>
      </c>
      <c r="W3123" s="2" t="s">
        <v>10172</v>
      </c>
      <c r="X3123" s="2" t="s">
        <v>10264</v>
      </c>
      <c r="Y3123" s="2" t="s">
        <v>10265</v>
      </c>
    </row>
    <row r="3124">
      <c r="A3124" s="1" t="b">
        <v>0</v>
      </c>
      <c r="B3124" s="1" t="s">
        <v>25</v>
      </c>
      <c r="C3124" s="1"/>
      <c r="D3124" s="1" t="s">
        <v>26</v>
      </c>
      <c r="E3124" s="1" t="s">
        <v>43</v>
      </c>
      <c r="F3124" s="1"/>
      <c r="G3124" s="2" t="s">
        <v>27</v>
      </c>
      <c r="H3124" s="3"/>
      <c r="I3124" s="4" t="s">
        <v>10598</v>
      </c>
      <c r="J3124" s="2" t="s">
        <v>10599</v>
      </c>
      <c r="K3124" s="5">
        <v>1.0</v>
      </c>
      <c r="L3124" s="2" t="s">
        <v>46</v>
      </c>
      <c r="M3124" s="6" t="b">
        <v>1</v>
      </c>
      <c r="N3124" s="2" t="s">
        <v>10261</v>
      </c>
      <c r="O3124" s="2" t="s">
        <v>48</v>
      </c>
      <c r="P3124" s="2" t="s">
        <v>49</v>
      </c>
      <c r="Q3124" s="2" t="s">
        <v>50</v>
      </c>
      <c r="R3124" s="2" t="s">
        <v>35</v>
      </c>
      <c r="S3124" s="2" t="s">
        <v>10600</v>
      </c>
      <c r="T3124" s="2" t="s">
        <v>10601</v>
      </c>
      <c r="U3124" s="2" t="s">
        <v>38</v>
      </c>
      <c r="V3124" s="2" t="s">
        <v>100</v>
      </c>
      <c r="W3124" s="2" t="s">
        <v>10172</v>
      </c>
      <c r="X3124" s="2" t="s">
        <v>10264</v>
      </c>
      <c r="Y3124" s="2" t="s">
        <v>10265</v>
      </c>
    </row>
    <row r="3125">
      <c r="A3125" s="1" t="b">
        <v>0</v>
      </c>
      <c r="B3125" s="1" t="s">
        <v>25</v>
      </c>
      <c r="C3125" s="1"/>
      <c r="D3125" s="1" t="s">
        <v>26</v>
      </c>
      <c r="E3125" s="1" t="s">
        <v>43</v>
      </c>
      <c r="F3125" s="1"/>
      <c r="G3125" s="2" t="s">
        <v>27</v>
      </c>
      <c r="H3125" s="3"/>
      <c r="I3125" s="4" t="s">
        <v>10602</v>
      </c>
      <c r="J3125" s="2" t="s">
        <v>10603</v>
      </c>
      <c r="K3125" s="5">
        <v>1.0</v>
      </c>
      <c r="L3125" s="2" t="s">
        <v>46</v>
      </c>
      <c r="M3125" s="6" t="b">
        <v>1</v>
      </c>
      <c r="N3125" s="2" t="s">
        <v>10261</v>
      </c>
      <c r="O3125" s="2" t="s">
        <v>48</v>
      </c>
      <c r="P3125" s="2" t="s">
        <v>49</v>
      </c>
      <c r="Q3125" s="2" t="s">
        <v>50</v>
      </c>
      <c r="R3125" s="2" t="s">
        <v>35</v>
      </c>
      <c r="S3125" s="2" t="s">
        <v>10604</v>
      </c>
      <c r="T3125" s="2" t="s">
        <v>10605</v>
      </c>
      <c r="U3125" s="2" t="s">
        <v>38</v>
      </c>
      <c r="V3125" s="2" t="s">
        <v>100</v>
      </c>
      <c r="W3125" s="2" t="s">
        <v>10172</v>
      </c>
      <c r="X3125" s="2" t="s">
        <v>10264</v>
      </c>
      <c r="Y3125" s="2" t="s">
        <v>10265</v>
      </c>
    </row>
    <row r="3126">
      <c r="A3126" s="1" t="b">
        <v>0</v>
      </c>
      <c r="B3126" s="1" t="s">
        <v>25</v>
      </c>
      <c r="C3126" s="1"/>
      <c r="D3126" s="1" t="s">
        <v>26</v>
      </c>
      <c r="E3126" s="1" t="s">
        <v>43</v>
      </c>
      <c r="F3126" s="1"/>
      <c r="G3126" s="2" t="s">
        <v>27</v>
      </c>
      <c r="H3126" s="3"/>
      <c r="I3126" s="4" t="s">
        <v>10606</v>
      </c>
      <c r="J3126" s="2" t="s">
        <v>10607</v>
      </c>
      <c r="K3126" s="5">
        <v>1.0</v>
      </c>
      <c r="L3126" s="2" t="s">
        <v>46</v>
      </c>
      <c r="M3126" s="6" t="b">
        <v>1</v>
      </c>
      <c r="N3126" s="2" t="s">
        <v>10261</v>
      </c>
      <c r="O3126" s="2" t="s">
        <v>48</v>
      </c>
      <c r="P3126" s="2" t="s">
        <v>49</v>
      </c>
      <c r="Q3126" s="2" t="s">
        <v>50</v>
      </c>
      <c r="R3126" s="2" t="s">
        <v>35</v>
      </c>
      <c r="S3126" s="2" t="s">
        <v>10608</v>
      </c>
      <c r="T3126" s="2" t="s">
        <v>10609</v>
      </c>
      <c r="U3126" s="2" t="s">
        <v>38</v>
      </c>
      <c r="V3126" s="2" t="s">
        <v>100</v>
      </c>
      <c r="W3126" s="2" t="s">
        <v>10172</v>
      </c>
      <c r="X3126" s="2" t="s">
        <v>10264</v>
      </c>
      <c r="Y3126" s="2" t="s">
        <v>10265</v>
      </c>
    </row>
    <row r="3127">
      <c r="A3127" s="1" t="b">
        <v>0</v>
      </c>
      <c r="B3127" s="1" t="s">
        <v>25</v>
      </c>
      <c r="C3127" s="1"/>
      <c r="D3127" s="1" t="s">
        <v>26</v>
      </c>
      <c r="E3127" s="1" t="s">
        <v>43</v>
      </c>
      <c r="F3127" s="1"/>
      <c r="G3127" s="2" t="s">
        <v>27</v>
      </c>
      <c r="H3127" s="3"/>
      <c r="I3127" s="4" t="s">
        <v>10610</v>
      </c>
      <c r="J3127" s="2" t="s">
        <v>10611</v>
      </c>
      <c r="K3127" s="5">
        <v>1.0</v>
      </c>
      <c r="L3127" s="2" t="s">
        <v>46</v>
      </c>
      <c r="M3127" s="6" t="b">
        <v>1</v>
      </c>
      <c r="N3127" s="2" t="s">
        <v>10261</v>
      </c>
      <c r="O3127" s="2" t="s">
        <v>48</v>
      </c>
      <c r="P3127" s="2" t="s">
        <v>49</v>
      </c>
      <c r="Q3127" s="2" t="s">
        <v>50</v>
      </c>
      <c r="R3127" s="2" t="s">
        <v>35</v>
      </c>
      <c r="S3127" s="2" t="s">
        <v>10612</v>
      </c>
      <c r="T3127" s="2" t="s">
        <v>10613</v>
      </c>
      <c r="U3127" s="2" t="s">
        <v>38</v>
      </c>
      <c r="V3127" s="2" t="s">
        <v>100</v>
      </c>
      <c r="W3127" s="2" t="s">
        <v>10172</v>
      </c>
      <c r="X3127" s="2" t="s">
        <v>10264</v>
      </c>
      <c r="Y3127" s="2" t="s">
        <v>10265</v>
      </c>
    </row>
    <row r="3128">
      <c r="A3128" s="1" t="b">
        <v>0</v>
      </c>
      <c r="B3128" s="1" t="s">
        <v>25</v>
      </c>
      <c r="C3128" s="1"/>
      <c r="D3128" s="1" t="s">
        <v>26</v>
      </c>
      <c r="E3128" s="1" t="s">
        <v>43</v>
      </c>
      <c r="F3128" s="1"/>
      <c r="G3128" s="2" t="s">
        <v>27</v>
      </c>
      <c r="H3128" s="3"/>
      <c r="I3128" s="4" t="s">
        <v>10614</v>
      </c>
      <c r="J3128" s="2" t="s">
        <v>10615</v>
      </c>
      <c r="K3128" s="5">
        <v>1.0</v>
      </c>
      <c r="L3128" s="2" t="s">
        <v>46</v>
      </c>
      <c r="M3128" s="6" t="b">
        <v>1</v>
      </c>
      <c r="N3128" s="2" t="s">
        <v>10261</v>
      </c>
      <c r="O3128" s="2" t="s">
        <v>48</v>
      </c>
      <c r="P3128" s="2" t="s">
        <v>49</v>
      </c>
      <c r="Q3128" s="2" t="s">
        <v>50</v>
      </c>
      <c r="R3128" s="2" t="s">
        <v>35</v>
      </c>
      <c r="S3128" s="2" t="s">
        <v>10616</v>
      </c>
      <c r="T3128" s="2" t="s">
        <v>10617</v>
      </c>
      <c r="U3128" s="2" t="s">
        <v>38</v>
      </c>
      <c r="V3128" s="2" t="s">
        <v>100</v>
      </c>
      <c r="W3128" s="2" t="s">
        <v>10172</v>
      </c>
      <c r="X3128" s="2" t="s">
        <v>10264</v>
      </c>
      <c r="Y3128" s="2" t="s">
        <v>10265</v>
      </c>
    </row>
    <row r="3129">
      <c r="A3129" s="1" t="b">
        <v>0</v>
      </c>
      <c r="B3129" s="1" t="s">
        <v>25</v>
      </c>
      <c r="C3129" s="1"/>
      <c r="D3129" s="1" t="s">
        <v>26</v>
      </c>
      <c r="E3129" s="1" t="s">
        <v>43</v>
      </c>
      <c r="F3129" s="1"/>
      <c r="G3129" s="2" t="s">
        <v>27</v>
      </c>
      <c r="H3129" s="3"/>
      <c r="I3129" s="4" t="s">
        <v>10618</v>
      </c>
      <c r="J3129" s="2" t="s">
        <v>10619</v>
      </c>
      <c r="K3129" s="5">
        <v>1.0</v>
      </c>
      <c r="L3129" s="2" t="s">
        <v>46</v>
      </c>
      <c r="M3129" s="6" t="b">
        <v>1</v>
      </c>
      <c r="N3129" s="2" t="s">
        <v>10261</v>
      </c>
      <c r="O3129" s="2" t="s">
        <v>48</v>
      </c>
      <c r="P3129" s="2" t="s">
        <v>49</v>
      </c>
      <c r="Q3129" s="2" t="s">
        <v>50</v>
      </c>
      <c r="R3129" s="2" t="s">
        <v>35</v>
      </c>
      <c r="S3129" s="2" t="s">
        <v>10620</v>
      </c>
      <c r="T3129" s="2" t="s">
        <v>10621</v>
      </c>
      <c r="U3129" s="2" t="s">
        <v>38</v>
      </c>
      <c r="V3129" s="2" t="s">
        <v>100</v>
      </c>
      <c r="W3129" s="2" t="s">
        <v>10172</v>
      </c>
      <c r="X3129" s="2" t="s">
        <v>10264</v>
      </c>
      <c r="Y3129" s="2" t="s">
        <v>10265</v>
      </c>
    </row>
    <row r="3130">
      <c r="A3130" s="1" t="b">
        <v>0</v>
      </c>
      <c r="B3130" s="1" t="s">
        <v>25</v>
      </c>
      <c r="C3130" s="1"/>
      <c r="D3130" s="1" t="s">
        <v>26</v>
      </c>
      <c r="E3130" s="1" t="s">
        <v>43</v>
      </c>
      <c r="F3130" s="1"/>
      <c r="G3130" s="2" t="s">
        <v>27</v>
      </c>
      <c r="H3130" s="3"/>
      <c r="I3130" s="4" t="s">
        <v>10622</v>
      </c>
      <c r="J3130" s="2" t="s">
        <v>10623</v>
      </c>
      <c r="K3130" s="5">
        <v>1.0</v>
      </c>
      <c r="L3130" s="2" t="s">
        <v>46</v>
      </c>
      <c r="M3130" s="6" t="b">
        <v>1</v>
      </c>
      <c r="N3130" s="2" t="s">
        <v>10261</v>
      </c>
      <c r="O3130" s="2" t="s">
        <v>48</v>
      </c>
      <c r="P3130" s="2" t="s">
        <v>49</v>
      </c>
      <c r="Q3130" s="2" t="s">
        <v>50</v>
      </c>
      <c r="R3130" s="2" t="s">
        <v>35</v>
      </c>
      <c r="S3130" s="2" t="s">
        <v>10624</v>
      </c>
      <c r="T3130" s="2" t="s">
        <v>10625</v>
      </c>
      <c r="U3130" s="2" t="s">
        <v>38</v>
      </c>
      <c r="V3130" s="2" t="s">
        <v>100</v>
      </c>
      <c r="W3130" s="2" t="s">
        <v>10172</v>
      </c>
      <c r="X3130" s="2" t="s">
        <v>10264</v>
      </c>
      <c r="Y3130" s="2" t="s">
        <v>10265</v>
      </c>
    </row>
    <row r="3131">
      <c r="A3131" s="1" t="b">
        <v>0</v>
      </c>
      <c r="B3131" s="1" t="s">
        <v>25</v>
      </c>
      <c r="C3131" s="1"/>
      <c r="D3131" s="1" t="s">
        <v>26</v>
      </c>
      <c r="E3131" s="1" t="s">
        <v>43</v>
      </c>
      <c r="F3131" s="1"/>
      <c r="G3131" s="2" t="s">
        <v>27</v>
      </c>
      <c r="H3131" s="3"/>
      <c r="I3131" s="4" t="s">
        <v>10626</v>
      </c>
      <c r="J3131" s="2" t="s">
        <v>10627</v>
      </c>
      <c r="K3131" s="5">
        <v>1.0</v>
      </c>
      <c r="L3131" s="2" t="s">
        <v>46</v>
      </c>
      <c r="M3131" s="6" t="b">
        <v>1</v>
      </c>
      <c r="N3131" s="2" t="s">
        <v>10261</v>
      </c>
      <c r="O3131" s="2" t="s">
        <v>48</v>
      </c>
      <c r="P3131" s="2" t="s">
        <v>49</v>
      </c>
      <c r="Q3131" s="2" t="s">
        <v>50</v>
      </c>
      <c r="R3131" s="2" t="s">
        <v>35</v>
      </c>
      <c r="S3131" s="2" t="s">
        <v>10628</v>
      </c>
      <c r="T3131" s="2" t="s">
        <v>10629</v>
      </c>
      <c r="U3131" s="2" t="s">
        <v>38</v>
      </c>
      <c r="V3131" s="2" t="s">
        <v>100</v>
      </c>
      <c r="W3131" s="2" t="s">
        <v>10172</v>
      </c>
      <c r="X3131" s="2" t="s">
        <v>10264</v>
      </c>
      <c r="Y3131" s="2" t="s">
        <v>10265</v>
      </c>
    </row>
    <row r="3132">
      <c r="A3132" s="1" t="b">
        <v>0</v>
      </c>
      <c r="B3132" s="1" t="s">
        <v>25</v>
      </c>
      <c r="C3132" s="1"/>
      <c r="D3132" s="1" t="s">
        <v>26</v>
      </c>
      <c r="E3132" s="1" t="s">
        <v>43</v>
      </c>
      <c r="F3132" s="1"/>
      <c r="G3132" s="2" t="s">
        <v>27</v>
      </c>
      <c r="H3132" s="3"/>
      <c r="I3132" s="4" t="s">
        <v>10630</v>
      </c>
      <c r="J3132" s="2" t="s">
        <v>10631</v>
      </c>
      <c r="K3132" s="5">
        <v>1.0</v>
      </c>
      <c r="L3132" s="2" t="s">
        <v>46</v>
      </c>
      <c r="M3132" s="6" t="b">
        <v>1</v>
      </c>
      <c r="N3132" s="2" t="s">
        <v>10261</v>
      </c>
      <c r="O3132" s="2" t="s">
        <v>48</v>
      </c>
      <c r="P3132" s="2" t="s">
        <v>49</v>
      </c>
      <c r="Q3132" s="2" t="s">
        <v>50</v>
      </c>
      <c r="R3132" s="2" t="s">
        <v>35</v>
      </c>
      <c r="S3132" s="2" t="s">
        <v>10632</v>
      </c>
      <c r="T3132" s="2" t="s">
        <v>10633</v>
      </c>
      <c r="U3132" s="2" t="s">
        <v>38</v>
      </c>
      <c r="V3132" s="2" t="s">
        <v>100</v>
      </c>
      <c r="W3132" s="2" t="s">
        <v>10172</v>
      </c>
      <c r="X3132" s="2" t="s">
        <v>10264</v>
      </c>
      <c r="Y3132" s="2" t="s">
        <v>10265</v>
      </c>
    </row>
    <row r="3133">
      <c r="A3133" s="1" t="b">
        <v>0</v>
      </c>
      <c r="B3133" s="1" t="s">
        <v>25</v>
      </c>
      <c r="C3133" s="1"/>
      <c r="D3133" s="1" t="s">
        <v>26</v>
      </c>
      <c r="E3133" s="1" t="s">
        <v>43</v>
      </c>
      <c r="F3133" s="1"/>
      <c r="G3133" s="2" t="s">
        <v>27</v>
      </c>
      <c r="H3133" s="3"/>
      <c r="I3133" s="4" t="s">
        <v>10634</v>
      </c>
      <c r="J3133" s="2" t="s">
        <v>10635</v>
      </c>
      <c r="K3133" s="5">
        <v>1.0</v>
      </c>
      <c r="L3133" s="2" t="s">
        <v>46</v>
      </c>
      <c r="M3133" s="6" t="b">
        <v>1</v>
      </c>
      <c r="N3133" s="2" t="s">
        <v>10261</v>
      </c>
      <c r="O3133" s="2" t="s">
        <v>48</v>
      </c>
      <c r="P3133" s="2" t="s">
        <v>49</v>
      </c>
      <c r="Q3133" s="2" t="s">
        <v>50</v>
      </c>
      <c r="R3133" s="2" t="s">
        <v>35</v>
      </c>
      <c r="S3133" s="2" t="s">
        <v>10636</v>
      </c>
      <c r="T3133" s="2" t="s">
        <v>10637</v>
      </c>
      <c r="U3133" s="2" t="s">
        <v>38</v>
      </c>
      <c r="V3133" s="2" t="s">
        <v>100</v>
      </c>
      <c r="W3133" s="2" t="s">
        <v>10172</v>
      </c>
      <c r="X3133" s="2" t="s">
        <v>10264</v>
      </c>
      <c r="Y3133" s="2" t="s">
        <v>10265</v>
      </c>
    </row>
    <row r="3134">
      <c r="A3134" s="1" t="b">
        <v>0</v>
      </c>
      <c r="B3134" s="1" t="s">
        <v>25</v>
      </c>
      <c r="C3134" s="1"/>
      <c r="D3134" s="1" t="s">
        <v>26</v>
      </c>
      <c r="E3134" s="1" t="s">
        <v>43</v>
      </c>
      <c r="F3134" s="1"/>
      <c r="G3134" s="2" t="s">
        <v>27</v>
      </c>
      <c r="H3134" s="3"/>
      <c r="I3134" s="4" t="s">
        <v>10638</v>
      </c>
      <c r="J3134" s="2" t="s">
        <v>10639</v>
      </c>
      <c r="K3134" s="5">
        <v>1.0</v>
      </c>
      <c r="L3134" s="2" t="s">
        <v>46</v>
      </c>
      <c r="M3134" s="6" t="b">
        <v>1</v>
      </c>
      <c r="N3134" s="2" t="s">
        <v>10261</v>
      </c>
      <c r="O3134" s="2" t="s">
        <v>48</v>
      </c>
      <c r="P3134" s="2" t="s">
        <v>49</v>
      </c>
      <c r="Q3134" s="2" t="s">
        <v>50</v>
      </c>
      <c r="R3134" s="2" t="s">
        <v>35</v>
      </c>
      <c r="S3134" s="2" t="s">
        <v>10640</v>
      </c>
      <c r="T3134" s="2" t="s">
        <v>10641</v>
      </c>
      <c r="U3134" s="2" t="s">
        <v>38</v>
      </c>
      <c r="V3134" s="2" t="s">
        <v>100</v>
      </c>
      <c r="W3134" s="2" t="s">
        <v>10172</v>
      </c>
      <c r="X3134" s="2" t="s">
        <v>10264</v>
      </c>
      <c r="Y3134" s="2" t="s">
        <v>10265</v>
      </c>
    </row>
    <row r="3135">
      <c r="A3135" s="1" t="b">
        <v>0</v>
      </c>
      <c r="B3135" s="1" t="s">
        <v>25</v>
      </c>
      <c r="C3135" s="1"/>
      <c r="D3135" s="1" t="s">
        <v>26</v>
      </c>
      <c r="E3135" s="1" t="s">
        <v>43</v>
      </c>
      <c r="F3135" s="1"/>
      <c r="G3135" s="2" t="s">
        <v>27</v>
      </c>
      <c r="H3135" s="3"/>
      <c r="I3135" s="4" t="s">
        <v>10642</v>
      </c>
      <c r="J3135" s="2" t="s">
        <v>10643</v>
      </c>
      <c r="K3135" s="5">
        <v>1.0</v>
      </c>
      <c r="L3135" s="2" t="s">
        <v>46</v>
      </c>
      <c r="M3135" s="6" t="b">
        <v>1</v>
      </c>
      <c r="N3135" s="2" t="s">
        <v>10261</v>
      </c>
      <c r="O3135" s="2" t="s">
        <v>48</v>
      </c>
      <c r="P3135" s="2" t="s">
        <v>49</v>
      </c>
      <c r="Q3135" s="2" t="s">
        <v>50</v>
      </c>
      <c r="R3135" s="2" t="s">
        <v>35</v>
      </c>
      <c r="S3135" s="2" t="s">
        <v>10644</v>
      </c>
      <c r="T3135" s="2" t="s">
        <v>10645</v>
      </c>
      <c r="U3135" s="2" t="s">
        <v>38</v>
      </c>
      <c r="V3135" s="2" t="s">
        <v>100</v>
      </c>
      <c r="W3135" s="2" t="s">
        <v>10172</v>
      </c>
      <c r="X3135" s="2" t="s">
        <v>10264</v>
      </c>
      <c r="Y3135" s="2" t="s">
        <v>10265</v>
      </c>
    </row>
    <row r="3136">
      <c r="A3136" s="1" t="b">
        <v>0</v>
      </c>
      <c r="B3136" s="1" t="s">
        <v>25</v>
      </c>
      <c r="C3136" s="1"/>
      <c r="D3136" s="1" t="s">
        <v>26</v>
      </c>
      <c r="E3136" s="1" t="s">
        <v>43</v>
      </c>
      <c r="F3136" s="1"/>
      <c r="G3136" s="2" t="s">
        <v>27</v>
      </c>
      <c r="H3136" s="3"/>
      <c r="I3136" s="4" t="s">
        <v>10646</v>
      </c>
      <c r="J3136" s="2" t="s">
        <v>10647</v>
      </c>
      <c r="K3136" s="5">
        <v>1.0</v>
      </c>
      <c r="L3136" s="2" t="s">
        <v>46</v>
      </c>
      <c r="M3136" s="6" t="b">
        <v>1</v>
      </c>
      <c r="N3136" s="2" t="s">
        <v>10261</v>
      </c>
      <c r="O3136" s="2" t="s">
        <v>48</v>
      </c>
      <c r="P3136" s="2" t="s">
        <v>49</v>
      </c>
      <c r="Q3136" s="2" t="s">
        <v>50</v>
      </c>
      <c r="R3136" s="2" t="s">
        <v>35</v>
      </c>
      <c r="S3136" s="2" t="s">
        <v>10648</v>
      </c>
      <c r="T3136" s="2" t="s">
        <v>10649</v>
      </c>
      <c r="U3136" s="2" t="s">
        <v>38</v>
      </c>
      <c r="V3136" s="2" t="s">
        <v>100</v>
      </c>
      <c r="W3136" s="2" t="s">
        <v>10172</v>
      </c>
      <c r="X3136" s="2" t="s">
        <v>10264</v>
      </c>
      <c r="Y3136" s="2" t="s">
        <v>10265</v>
      </c>
    </row>
    <row r="3137">
      <c r="A3137" s="1" t="b">
        <v>0</v>
      </c>
      <c r="B3137" s="1" t="s">
        <v>25</v>
      </c>
      <c r="C3137" s="1"/>
      <c r="D3137" s="1" t="s">
        <v>26</v>
      </c>
      <c r="E3137" s="1" t="s">
        <v>43</v>
      </c>
      <c r="F3137" s="1"/>
      <c r="G3137" s="2" t="s">
        <v>27</v>
      </c>
      <c r="H3137" s="3"/>
      <c r="I3137" s="4" t="s">
        <v>10650</v>
      </c>
      <c r="J3137" s="2" t="s">
        <v>10651</v>
      </c>
      <c r="K3137" s="5">
        <v>1.0</v>
      </c>
      <c r="L3137" s="2" t="s">
        <v>46</v>
      </c>
      <c r="M3137" s="6" t="b">
        <v>1</v>
      </c>
      <c r="N3137" s="2" t="s">
        <v>10261</v>
      </c>
      <c r="O3137" s="2" t="s">
        <v>48</v>
      </c>
      <c r="P3137" s="2" t="s">
        <v>49</v>
      </c>
      <c r="Q3137" s="2" t="s">
        <v>50</v>
      </c>
      <c r="R3137" s="2" t="s">
        <v>35</v>
      </c>
      <c r="S3137" s="2" t="s">
        <v>10652</v>
      </c>
      <c r="T3137" s="2" t="s">
        <v>10653</v>
      </c>
      <c r="U3137" s="2" t="s">
        <v>38</v>
      </c>
      <c r="V3137" s="2" t="s">
        <v>100</v>
      </c>
      <c r="W3137" s="2" t="s">
        <v>10172</v>
      </c>
      <c r="X3137" s="2" t="s">
        <v>10264</v>
      </c>
      <c r="Y3137" s="2" t="s">
        <v>10265</v>
      </c>
    </row>
    <row r="3138">
      <c r="A3138" s="1" t="b">
        <v>0</v>
      </c>
      <c r="B3138" s="1" t="s">
        <v>25</v>
      </c>
      <c r="C3138" s="1"/>
      <c r="D3138" s="1" t="s">
        <v>26</v>
      </c>
      <c r="E3138" s="1" t="s">
        <v>43</v>
      </c>
      <c r="F3138" s="1"/>
      <c r="G3138" s="2" t="s">
        <v>27</v>
      </c>
      <c r="H3138" s="3"/>
      <c r="I3138" s="4" t="s">
        <v>10654</v>
      </c>
      <c r="J3138" s="2" t="s">
        <v>10655</v>
      </c>
      <c r="K3138" s="5">
        <v>1.0</v>
      </c>
      <c r="L3138" s="2" t="s">
        <v>46</v>
      </c>
      <c r="M3138" s="6" t="b">
        <v>1</v>
      </c>
      <c r="N3138" s="2" t="s">
        <v>10261</v>
      </c>
      <c r="O3138" s="2" t="s">
        <v>48</v>
      </c>
      <c r="P3138" s="2" t="s">
        <v>49</v>
      </c>
      <c r="Q3138" s="2" t="s">
        <v>50</v>
      </c>
      <c r="R3138" s="2" t="s">
        <v>35</v>
      </c>
      <c r="S3138" s="2" t="s">
        <v>10656</v>
      </c>
      <c r="T3138" s="2" t="s">
        <v>10657</v>
      </c>
      <c r="U3138" s="2" t="s">
        <v>38</v>
      </c>
      <c r="V3138" s="2" t="s">
        <v>100</v>
      </c>
      <c r="W3138" s="2" t="s">
        <v>10172</v>
      </c>
      <c r="X3138" s="2" t="s">
        <v>10264</v>
      </c>
      <c r="Y3138" s="2" t="s">
        <v>10265</v>
      </c>
    </row>
    <row r="3139">
      <c r="A3139" s="1" t="b">
        <v>0</v>
      </c>
      <c r="B3139" s="1" t="s">
        <v>25</v>
      </c>
      <c r="C3139" s="1"/>
      <c r="D3139" s="1" t="s">
        <v>26</v>
      </c>
      <c r="E3139" s="1" t="s">
        <v>43</v>
      </c>
      <c r="F3139" s="1"/>
      <c r="G3139" s="2" t="s">
        <v>27</v>
      </c>
      <c r="H3139" s="3"/>
      <c r="I3139" s="4" t="s">
        <v>10658</v>
      </c>
      <c r="J3139" s="2" t="s">
        <v>10659</v>
      </c>
      <c r="K3139" s="5">
        <v>1.0</v>
      </c>
      <c r="L3139" s="2" t="s">
        <v>46</v>
      </c>
      <c r="M3139" s="6" t="b">
        <v>1</v>
      </c>
      <c r="N3139" s="2" t="s">
        <v>10261</v>
      </c>
      <c r="O3139" s="2" t="s">
        <v>48</v>
      </c>
      <c r="P3139" s="2" t="s">
        <v>49</v>
      </c>
      <c r="Q3139" s="2" t="s">
        <v>50</v>
      </c>
      <c r="R3139" s="2" t="s">
        <v>35</v>
      </c>
      <c r="S3139" s="2" t="s">
        <v>10660</v>
      </c>
      <c r="T3139" s="2" t="s">
        <v>10661</v>
      </c>
      <c r="U3139" s="2" t="s">
        <v>38</v>
      </c>
      <c r="V3139" s="2" t="s">
        <v>100</v>
      </c>
      <c r="W3139" s="2" t="s">
        <v>10172</v>
      </c>
      <c r="X3139" s="2" t="s">
        <v>10264</v>
      </c>
      <c r="Y3139" s="2" t="s">
        <v>10265</v>
      </c>
    </row>
    <row r="3140">
      <c r="A3140" s="1" t="b">
        <v>0</v>
      </c>
      <c r="B3140" s="1" t="s">
        <v>25</v>
      </c>
      <c r="C3140" s="1"/>
      <c r="D3140" s="1" t="s">
        <v>26</v>
      </c>
      <c r="E3140" s="1" t="s">
        <v>43</v>
      </c>
      <c r="F3140" s="1"/>
      <c r="G3140" s="2" t="s">
        <v>27</v>
      </c>
      <c r="H3140" s="3"/>
      <c r="I3140" s="4" t="s">
        <v>10662</v>
      </c>
      <c r="J3140" s="2" t="s">
        <v>10663</v>
      </c>
      <c r="K3140" s="5">
        <v>1.0</v>
      </c>
      <c r="L3140" s="2" t="s">
        <v>46</v>
      </c>
      <c r="M3140" s="6" t="b">
        <v>1</v>
      </c>
      <c r="N3140" s="2" t="s">
        <v>10261</v>
      </c>
      <c r="O3140" s="2" t="s">
        <v>48</v>
      </c>
      <c r="P3140" s="2" t="s">
        <v>49</v>
      </c>
      <c r="Q3140" s="2" t="s">
        <v>50</v>
      </c>
      <c r="R3140" s="2" t="s">
        <v>35</v>
      </c>
      <c r="S3140" s="2" t="s">
        <v>10664</v>
      </c>
      <c r="T3140" s="2" t="s">
        <v>10665</v>
      </c>
      <c r="U3140" s="2" t="s">
        <v>38</v>
      </c>
      <c r="V3140" s="2" t="s">
        <v>100</v>
      </c>
      <c r="W3140" s="2" t="s">
        <v>10172</v>
      </c>
      <c r="X3140" s="2" t="s">
        <v>10264</v>
      </c>
      <c r="Y3140" s="2" t="s">
        <v>10265</v>
      </c>
    </row>
    <row r="3141">
      <c r="A3141" s="1" t="b">
        <v>0</v>
      </c>
      <c r="B3141" s="1" t="s">
        <v>25</v>
      </c>
      <c r="C3141" s="1"/>
      <c r="D3141" s="1" t="s">
        <v>26</v>
      </c>
      <c r="E3141" s="1" t="s">
        <v>43</v>
      </c>
      <c r="F3141" s="1"/>
      <c r="G3141" s="2" t="s">
        <v>27</v>
      </c>
      <c r="H3141" s="3"/>
      <c r="I3141" s="4" t="s">
        <v>10666</v>
      </c>
      <c r="J3141" s="2" t="s">
        <v>10667</v>
      </c>
      <c r="K3141" s="5">
        <v>1.0</v>
      </c>
      <c r="L3141" s="2" t="s">
        <v>46</v>
      </c>
      <c r="M3141" s="6" t="b">
        <v>1</v>
      </c>
      <c r="N3141" s="2" t="s">
        <v>10261</v>
      </c>
      <c r="O3141" s="2" t="s">
        <v>48</v>
      </c>
      <c r="P3141" s="2" t="s">
        <v>49</v>
      </c>
      <c r="Q3141" s="2" t="s">
        <v>50</v>
      </c>
      <c r="R3141" s="2" t="s">
        <v>35</v>
      </c>
      <c r="S3141" s="2" t="s">
        <v>10668</v>
      </c>
      <c r="T3141" s="2" t="s">
        <v>10669</v>
      </c>
      <c r="U3141" s="2" t="s">
        <v>38</v>
      </c>
      <c r="V3141" s="2" t="s">
        <v>100</v>
      </c>
      <c r="W3141" s="2" t="s">
        <v>10172</v>
      </c>
      <c r="X3141" s="2" t="s">
        <v>10264</v>
      </c>
      <c r="Y3141" s="2" t="s">
        <v>10265</v>
      </c>
    </row>
    <row r="3142">
      <c r="A3142" s="1" t="b">
        <v>0</v>
      </c>
      <c r="B3142" s="1" t="s">
        <v>25</v>
      </c>
      <c r="C3142" s="1"/>
      <c r="D3142" s="1" t="s">
        <v>26</v>
      </c>
      <c r="E3142" s="1" t="s">
        <v>43</v>
      </c>
      <c r="F3142" s="1"/>
      <c r="G3142" s="2" t="s">
        <v>27</v>
      </c>
      <c r="H3142" s="3"/>
      <c r="I3142" s="4" t="s">
        <v>10670</v>
      </c>
      <c r="J3142" s="2" t="s">
        <v>10671</v>
      </c>
      <c r="K3142" s="5">
        <v>1.0</v>
      </c>
      <c r="L3142" s="2" t="s">
        <v>46</v>
      </c>
      <c r="M3142" s="6" t="b">
        <v>1</v>
      </c>
      <c r="N3142" s="2" t="s">
        <v>10261</v>
      </c>
      <c r="O3142" s="2" t="s">
        <v>48</v>
      </c>
      <c r="P3142" s="2" t="s">
        <v>49</v>
      </c>
      <c r="Q3142" s="2" t="s">
        <v>50</v>
      </c>
      <c r="R3142" s="2" t="s">
        <v>35</v>
      </c>
      <c r="S3142" s="2" t="s">
        <v>10672</v>
      </c>
      <c r="T3142" s="2" t="s">
        <v>10673</v>
      </c>
      <c r="U3142" s="2" t="s">
        <v>38</v>
      </c>
      <c r="V3142" s="2" t="s">
        <v>100</v>
      </c>
      <c r="W3142" s="2" t="s">
        <v>10172</v>
      </c>
      <c r="X3142" s="2" t="s">
        <v>10264</v>
      </c>
      <c r="Y3142" s="2" t="s">
        <v>10265</v>
      </c>
    </row>
    <row r="3143">
      <c r="A3143" s="1" t="b">
        <v>0</v>
      </c>
      <c r="B3143" s="1" t="s">
        <v>25</v>
      </c>
      <c r="C3143" s="1"/>
      <c r="D3143" s="1" t="s">
        <v>26</v>
      </c>
      <c r="E3143" s="1" t="s">
        <v>43</v>
      </c>
      <c r="F3143" s="1"/>
      <c r="G3143" s="2" t="s">
        <v>27</v>
      </c>
      <c r="H3143" s="3"/>
      <c r="I3143" s="4" t="s">
        <v>10674</v>
      </c>
      <c r="J3143" s="2" t="s">
        <v>10675</v>
      </c>
      <c r="K3143" s="5">
        <v>1.0</v>
      </c>
      <c r="L3143" s="2" t="s">
        <v>46</v>
      </c>
      <c r="M3143" s="6" t="b">
        <v>1</v>
      </c>
      <c r="N3143" s="2" t="s">
        <v>10261</v>
      </c>
      <c r="O3143" s="2" t="s">
        <v>48</v>
      </c>
      <c r="P3143" s="2" t="s">
        <v>49</v>
      </c>
      <c r="Q3143" s="2" t="s">
        <v>50</v>
      </c>
      <c r="R3143" s="2" t="s">
        <v>35</v>
      </c>
      <c r="S3143" s="2" t="s">
        <v>10676</v>
      </c>
      <c r="T3143" s="2" t="s">
        <v>10677</v>
      </c>
      <c r="U3143" s="2" t="s">
        <v>38</v>
      </c>
      <c r="V3143" s="2" t="s">
        <v>100</v>
      </c>
      <c r="W3143" s="2" t="s">
        <v>10172</v>
      </c>
      <c r="X3143" s="2" t="s">
        <v>10264</v>
      </c>
      <c r="Y3143" s="2" t="s">
        <v>10265</v>
      </c>
    </row>
    <row r="3144">
      <c r="A3144" s="1" t="b">
        <v>0</v>
      </c>
      <c r="B3144" s="1" t="s">
        <v>25</v>
      </c>
      <c r="C3144" s="1"/>
      <c r="D3144" s="1" t="s">
        <v>26</v>
      </c>
      <c r="E3144" s="1" t="s">
        <v>43</v>
      </c>
      <c r="F3144" s="1"/>
      <c r="G3144" s="2" t="s">
        <v>27</v>
      </c>
      <c r="H3144" s="3"/>
      <c r="I3144" s="4" t="s">
        <v>10678</v>
      </c>
      <c r="J3144" s="2" t="s">
        <v>10679</v>
      </c>
      <c r="K3144" s="5">
        <v>1.0</v>
      </c>
      <c r="L3144" s="2" t="s">
        <v>46</v>
      </c>
      <c r="M3144" s="6" t="b">
        <v>1</v>
      </c>
      <c r="N3144" s="2" t="s">
        <v>10261</v>
      </c>
      <c r="O3144" s="2" t="s">
        <v>48</v>
      </c>
      <c r="P3144" s="2" t="s">
        <v>49</v>
      </c>
      <c r="Q3144" s="2" t="s">
        <v>50</v>
      </c>
      <c r="R3144" s="2" t="s">
        <v>35</v>
      </c>
      <c r="S3144" s="2" t="s">
        <v>10680</v>
      </c>
      <c r="T3144" s="2" t="s">
        <v>10681</v>
      </c>
      <c r="U3144" s="2" t="s">
        <v>38</v>
      </c>
      <c r="V3144" s="2" t="s">
        <v>100</v>
      </c>
      <c r="W3144" s="2" t="s">
        <v>10172</v>
      </c>
      <c r="X3144" s="2" t="s">
        <v>10264</v>
      </c>
      <c r="Y3144" s="2" t="s">
        <v>10265</v>
      </c>
    </row>
    <row r="3145">
      <c r="A3145" s="1" t="b">
        <v>0</v>
      </c>
      <c r="B3145" s="1" t="s">
        <v>25</v>
      </c>
      <c r="C3145" s="1"/>
      <c r="D3145" s="1" t="s">
        <v>26</v>
      </c>
      <c r="E3145" s="1" t="s">
        <v>43</v>
      </c>
      <c r="F3145" s="1"/>
      <c r="G3145" s="2" t="s">
        <v>27</v>
      </c>
      <c r="H3145" s="3"/>
      <c r="I3145" s="4" t="s">
        <v>10682</v>
      </c>
      <c r="J3145" s="2" t="s">
        <v>10683</v>
      </c>
      <c r="K3145" s="5">
        <v>1.0</v>
      </c>
      <c r="L3145" s="2" t="s">
        <v>46</v>
      </c>
      <c r="M3145" s="6" t="b">
        <v>1</v>
      </c>
      <c r="N3145" s="2" t="s">
        <v>10261</v>
      </c>
      <c r="O3145" s="2" t="s">
        <v>48</v>
      </c>
      <c r="P3145" s="2" t="s">
        <v>49</v>
      </c>
      <c r="Q3145" s="2" t="s">
        <v>50</v>
      </c>
      <c r="R3145" s="2" t="s">
        <v>35</v>
      </c>
      <c r="S3145" s="2" t="s">
        <v>10684</v>
      </c>
      <c r="T3145" s="2" t="s">
        <v>10685</v>
      </c>
      <c r="U3145" s="2" t="s">
        <v>38</v>
      </c>
      <c r="V3145" s="2" t="s">
        <v>100</v>
      </c>
      <c r="W3145" s="2" t="s">
        <v>10172</v>
      </c>
      <c r="X3145" s="2" t="s">
        <v>10264</v>
      </c>
      <c r="Y3145" s="2" t="s">
        <v>10265</v>
      </c>
    </row>
    <row r="3146">
      <c r="A3146" s="1" t="b">
        <v>0</v>
      </c>
      <c r="B3146" s="1" t="s">
        <v>25</v>
      </c>
      <c r="C3146" s="1"/>
      <c r="D3146" s="1" t="s">
        <v>26</v>
      </c>
      <c r="E3146" s="1" t="s">
        <v>43</v>
      </c>
      <c r="F3146" s="1"/>
      <c r="G3146" s="2" t="s">
        <v>27</v>
      </c>
      <c r="H3146" s="3"/>
      <c r="I3146" s="4" t="s">
        <v>10686</v>
      </c>
      <c r="J3146" s="2" t="s">
        <v>10687</v>
      </c>
      <c r="K3146" s="5">
        <v>1.0</v>
      </c>
      <c r="L3146" s="2" t="s">
        <v>46</v>
      </c>
      <c r="M3146" s="6" t="b">
        <v>1</v>
      </c>
      <c r="N3146" s="2" t="s">
        <v>10261</v>
      </c>
      <c r="O3146" s="2" t="s">
        <v>48</v>
      </c>
      <c r="P3146" s="2" t="s">
        <v>49</v>
      </c>
      <c r="Q3146" s="2" t="s">
        <v>50</v>
      </c>
      <c r="R3146" s="2" t="s">
        <v>35</v>
      </c>
      <c r="S3146" s="2" t="s">
        <v>10688</v>
      </c>
      <c r="T3146" s="2" t="s">
        <v>10689</v>
      </c>
      <c r="U3146" s="2" t="s">
        <v>38</v>
      </c>
      <c r="V3146" s="2" t="s">
        <v>100</v>
      </c>
      <c r="W3146" s="2" t="s">
        <v>10172</v>
      </c>
      <c r="X3146" s="2" t="s">
        <v>10264</v>
      </c>
      <c r="Y3146" s="2" t="s">
        <v>10265</v>
      </c>
    </row>
    <row r="3147">
      <c r="A3147" s="1" t="b">
        <v>0</v>
      </c>
      <c r="B3147" s="1" t="s">
        <v>25</v>
      </c>
      <c r="C3147" s="1"/>
      <c r="D3147" s="1" t="s">
        <v>26</v>
      </c>
      <c r="E3147" s="1" t="s">
        <v>43</v>
      </c>
      <c r="F3147" s="1"/>
      <c r="G3147" s="2" t="s">
        <v>27</v>
      </c>
      <c r="H3147" s="3"/>
      <c r="I3147" s="4" t="s">
        <v>10690</v>
      </c>
      <c r="J3147" s="2" t="s">
        <v>10691</v>
      </c>
      <c r="K3147" s="5">
        <v>1.0</v>
      </c>
      <c r="L3147" s="2" t="s">
        <v>46</v>
      </c>
      <c r="M3147" s="6" t="b">
        <v>1</v>
      </c>
      <c r="N3147" s="2" t="s">
        <v>10261</v>
      </c>
      <c r="O3147" s="2" t="s">
        <v>48</v>
      </c>
      <c r="P3147" s="2" t="s">
        <v>49</v>
      </c>
      <c r="Q3147" s="2" t="s">
        <v>50</v>
      </c>
      <c r="R3147" s="2" t="s">
        <v>35</v>
      </c>
      <c r="S3147" s="2" t="s">
        <v>10692</v>
      </c>
      <c r="T3147" s="2" t="s">
        <v>10693</v>
      </c>
      <c r="U3147" s="2" t="s">
        <v>38</v>
      </c>
      <c r="V3147" s="2" t="s">
        <v>100</v>
      </c>
      <c r="W3147" s="2" t="s">
        <v>10172</v>
      </c>
      <c r="X3147" s="2" t="s">
        <v>10264</v>
      </c>
      <c r="Y3147" s="2" t="s">
        <v>10265</v>
      </c>
    </row>
    <row r="3148">
      <c r="A3148" s="1" t="b">
        <v>0</v>
      </c>
      <c r="B3148" s="1" t="s">
        <v>25</v>
      </c>
      <c r="C3148" s="1"/>
      <c r="D3148" s="1" t="s">
        <v>26</v>
      </c>
      <c r="E3148" s="1" t="s">
        <v>43</v>
      </c>
      <c r="F3148" s="1"/>
      <c r="G3148" s="2" t="s">
        <v>27</v>
      </c>
      <c r="H3148" s="3"/>
      <c r="I3148" s="4" t="s">
        <v>10694</v>
      </c>
      <c r="J3148" s="2" t="s">
        <v>10695</v>
      </c>
      <c r="K3148" s="5">
        <v>1.0</v>
      </c>
      <c r="L3148" s="2" t="s">
        <v>46</v>
      </c>
      <c r="M3148" s="6" t="b">
        <v>1</v>
      </c>
      <c r="N3148" s="2" t="s">
        <v>10261</v>
      </c>
      <c r="O3148" s="2" t="s">
        <v>48</v>
      </c>
      <c r="P3148" s="2" t="s">
        <v>49</v>
      </c>
      <c r="Q3148" s="2" t="s">
        <v>50</v>
      </c>
      <c r="R3148" s="2" t="s">
        <v>35</v>
      </c>
      <c r="S3148" s="2" t="s">
        <v>10696</v>
      </c>
      <c r="T3148" s="2" t="s">
        <v>10697</v>
      </c>
      <c r="U3148" s="2" t="s">
        <v>38</v>
      </c>
      <c r="V3148" s="2" t="s">
        <v>100</v>
      </c>
      <c r="W3148" s="2" t="s">
        <v>10172</v>
      </c>
      <c r="X3148" s="2" t="s">
        <v>10264</v>
      </c>
      <c r="Y3148" s="2" t="s">
        <v>10265</v>
      </c>
    </row>
    <row r="3149">
      <c r="A3149" s="1" t="b">
        <v>0</v>
      </c>
      <c r="B3149" s="1" t="s">
        <v>25</v>
      </c>
      <c r="C3149" s="1"/>
      <c r="D3149" s="1" t="s">
        <v>26</v>
      </c>
      <c r="E3149" s="1" t="s">
        <v>43</v>
      </c>
      <c r="F3149" s="1"/>
      <c r="G3149" s="2" t="s">
        <v>27</v>
      </c>
      <c r="H3149" s="3"/>
      <c r="I3149" s="4" t="s">
        <v>10698</v>
      </c>
      <c r="J3149" s="2" t="s">
        <v>10699</v>
      </c>
      <c r="K3149" s="5">
        <v>1.0</v>
      </c>
      <c r="L3149" s="2" t="s">
        <v>46</v>
      </c>
      <c r="M3149" s="6" t="b">
        <v>1</v>
      </c>
      <c r="N3149" s="2" t="s">
        <v>10261</v>
      </c>
      <c r="O3149" s="2" t="s">
        <v>48</v>
      </c>
      <c r="P3149" s="2" t="s">
        <v>49</v>
      </c>
      <c r="Q3149" s="2" t="s">
        <v>50</v>
      </c>
      <c r="R3149" s="2" t="s">
        <v>35</v>
      </c>
      <c r="S3149" s="2" t="s">
        <v>10700</v>
      </c>
      <c r="T3149" s="2" t="s">
        <v>10701</v>
      </c>
      <c r="U3149" s="2" t="s">
        <v>38</v>
      </c>
      <c r="V3149" s="2" t="s">
        <v>100</v>
      </c>
      <c r="W3149" s="2" t="s">
        <v>10172</v>
      </c>
      <c r="X3149" s="2" t="s">
        <v>10264</v>
      </c>
      <c r="Y3149" s="2" t="s">
        <v>10265</v>
      </c>
    </row>
    <row r="3150">
      <c r="A3150" s="1" t="b">
        <v>0</v>
      </c>
      <c r="B3150" s="1" t="s">
        <v>25</v>
      </c>
      <c r="C3150" s="1"/>
      <c r="D3150" s="1" t="s">
        <v>26</v>
      </c>
      <c r="E3150" s="1" t="s">
        <v>43</v>
      </c>
      <c r="F3150" s="1"/>
      <c r="G3150" s="2" t="s">
        <v>27</v>
      </c>
      <c r="H3150" s="3"/>
      <c r="I3150" s="4" t="s">
        <v>10702</v>
      </c>
      <c r="J3150" s="2" t="s">
        <v>10703</v>
      </c>
      <c r="K3150" s="5">
        <v>1.0</v>
      </c>
      <c r="L3150" s="2" t="s">
        <v>46</v>
      </c>
      <c r="M3150" s="6" t="b">
        <v>1</v>
      </c>
      <c r="N3150" s="2" t="s">
        <v>10261</v>
      </c>
      <c r="O3150" s="2" t="s">
        <v>48</v>
      </c>
      <c r="P3150" s="2" t="s">
        <v>49</v>
      </c>
      <c r="Q3150" s="2" t="s">
        <v>50</v>
      </c>
      <c r="R3150" s="2" t="s">
        <v>35</v>
      </c>
      <c r="S3150" s="2" t="s">
        <v>10704</v>
      </c>
      <c r="T3150" s="2" t="s">
        <v>10705</v>
      </c>
      <c r="U3150" s="2" t="s">
        <v>38</v>
      </c>
      <c r="V3150" s="2" t="s">
        <v>100</v>
      </c>
      <c r="W3150" s="2" t="s">
        <v>10172</v>
      </c>
      <c r="X3150" s="2" t="s">
        <v>10264</v>
      </c>
      <c r="Y3150" s="2" t="s">
        <v>10265</v>
      </c>
    </row>
    <row r="3151">
      <c r="A3151" s="1" t="b">
        <v>0</v>
      </c>
      <c r="B3151" s="1" t="s">
        <v>25</v>
      </c>
      <c r="C3151" s="1"/>
      <c r="D3151" s="1" t="s">
        <v>26</v>
      </c>
      <c r="E3151" s="1" t="s">
        <v>43</v>
      </c>
      <c r="F3151" s="1"/>
      <c r="G3151" s="2" t="s">
        <v>27</v>
      </c>
      <c r="H3151" s="3"/>
      <c r="I3151" s="4" t="s">
        <v>10706</v>
      </c>
      <c r="J3151" s="2" t="s">
        <v>10707</v>
      </c>
      <c r="K3151" s="5">
        <v>1.0</v>
      </c>
      <c r="L3151" s="2" t="s">
        <v>46</v>
      </c>
      <c r="M3151" s="6" t="b">
        <v>1</v>
      </c>
      <c r="N3151" s="2" t="s">
        <v>10261</v>
      </c>
      <c r="O3151" s="2" t="s">
        <v>48</v>
      </c>
      <c r="P3151" s="2" t="s">
        <v>49</v>
      </c>
      <c r="Q3151" s="2" t="s">
        <v>50</v>
      </c>
      <c r="R3151" s="2" t="s">
        <v>35</v>
      </c>
      <c r="S3151" s="2" t="s">
        <v>10708</v>
      </c>
      <c r="T3151" s="2" t="s">
        <v>10709</v>
      </c>
      <c r="U3151" s="2" t="s">
        <v>38</v>
      </c>
      <c r="V3151" s="2" t="s">
        <v>100</v>
      </c>
      <c r="W3151" s="2" t="s">
        <v>10172</v>
      </c>
      <c r="X3151" s="2" t="s">
        <v>10264</v>
      </c>
      <c r="Y3151" s="2" t="s">
        <v>10265</v>
      </c>
    </row>
    <row r="3152">
      <c r="A3152" s="1" t="b">
        <v>0</v>
      </c>
      <c r="B3152" s="1" t="s">
        <v>25</v>
      </c>
      <c r="C3152" s="1"/>
      <c r="D3152" s="1" t="s">
        <v>26</v>
      </c>
      <c r="E3152" s="1" t="s">
        <v>43</v>
      </c>
      <c r="F3152" s="1"/>
      <c r="G3152" s="2" t="s">
        <v>27</v>
      </c>
      <c r="H3152" s="3"/>
      <c r="I3152" s="4" t="s">
        <v>10710</v>
      </c>
      <c r="J3152" s="2" t="s">
        <v>10711</v>
      </c>
      <c r="K3152" s="5">
        <v>1.0</v>
      </c>
      <c r="L3152" s="2" t="s">
        <v>46</v>
      </c>
      <c r="M3152" s="6" t="b">
        <v>1</v>
      </c>
      <c r="N3152" s="2" t="s">
        <v>10261</v>
      </c>
      <c r="O3152" s="2" t="s">
        <v>48</v>
      </c>
      <c r="P3152" s="2" t="s">
        <v>49</v>
      </c>
      <c r="Q3152" s="2" t="s">
        <v>50</v>
      </c>
      <c r="R3152" s="2" t="s">
        <v>35</v>
      </c>
      <c r="S3152" s="2" t="s">
        <v>10712</v>
      </c>
      <c r="T3152" s="2" t="s">
        <v>10713</v>
      </c>
      <c r="U3152" s="2" t="s">
        <v>38</v>
      </c>
      <c r="V3152" s="2" t="s">
        <v>100</v>
      </c>
      <c r="W3152" s="2" t="s">
        <v>10172</v>
      </c>
      <c r="X3152" s="2" t="s">
        <v>10264</v>
      </c>
      <c r="Y3152" s="2" t="s">
        <v>10265</v>
      </c>
    </row>
    <row r="3153">
      <c r="A3153" s="1" t="b">
        <v>0</v>
      </c>
      <c r="B3153" s="1" t="s">
        <v>25</v>
      </c>
      <c r="C3153" s="1"/>
      <c r="D3153" s="1" t="s">
        <v>26</v>
      </c>
      <c r="E3153" s="1" t="s">
        <v>43</v>
      </c>
      <c r="F3153" s="1"/>
      <c r="G3153" s="2" t="s">
        <v>27</v>
      </c>
      <c r="H3153" s="3"/>
      <c r="I3153" s="4" t="s">
        <v>10714</v>
      </c>
      <c r="J3153" s="2" t="s">
        <v>10715</v>
      </c>
      <c r="K3153" s="5">
        <v>1.0</v>
      </c>
      <c r="L3153" s="2" t="s">
        <v>46</v>
      </c>
      <c r="M3153" s="6" t="b">
        <v>1</v>
      </c>
      <c r="N3153" s="2" t="s">
        <v>10261</v>
      </c>
      <c r="O3153" s="2" t="s">
        <v>48</v>
      </c>
      <c r="P3153" s="2" t="s">
        <v>49</v>
      </c>
      <c r="Q3153" s="2" t="s">
        <v>50</v>
      </c>
      <c r="R3153" s="2" t="s">
        <v>35</v>
      </c>
      <c r="S3153" s="2" t="s">
        <v>10716</v>
      </c>
      <c r="T3153" s="2" t="s">
        <v>10717</v>
      </c>
      <c r="U3153" s="2" t="s">
        <v>38</v>
      </c>
      <c r="V3153" s="2" t="s">
        <v>100</v>
      </c>
      <c r="W3153" s="2" t="s">
        <v>10172</v>
      </c>
      <c r="X3153" s="2" t="s">
        <v>10264</v>
      </c>
      <c r="Y3153" s="2" t="s">
        <v>10265</v>
      </c>
    </row>
    <row r="3154">
      <c r="A3154" s="1" t="b">
        <v>0</v>
      </c>
      <c r="B3154" s="1" t="s">
        <v>25</v>
      </c>
      <c r="C3154" s="1"/>
      <c r="D3154" s="1" t="s">
        <v>26</v>
      </c>
      <c r="E3154" s="1" t="s">
        <v>43</v>
      </c>
      <c r="F3154" s="1"/>
      <c r="G3154" s="2" t="s">
        <v>27</v>
      </c>
      <c r="H3154" s="3"/>
      <c r="I3154" s="4" t="s">
        <v>10718</v>
      </c>
      <c r="J3154" s="2" t="s">
        <v>10719</v>
      </c>
      <c r="K3154" s="5">
        <v>1.0</v>
      </c>
      <c r="L3154" s="2" t="s">
        <v>46</v>
      </c>
      <c r="M3154" s="6" t="b">
        <v>1</v>
      </c>
      <c r="N3154" s="2" t="s">
        <v>10261</v>
      </c>
      <c r="O3154" s="2" t="s">
        <v>48</v>
      </c>
      <c r="P3154" s="2" t="s">
        <v>49</v>
      </c>
      <c r="Q3154" s="2" t="s">
        <v>50</v>
      </c>
      <c r="R3154" s="2" t="s">
        <v>35</v>
      </c>
      <c r="S3154" s="2" t="s">
        <v>10720</v>
      </c>
      <c r="T3154" s="2" t="s">
        <v>10721</v>
      </c>
      <c r="U3154" s="2" t="s">
        <v>38</v>
      </c>
      <c r="V3154" s="2" t="s">
        <v>100</v>
      </c>
      <c r="W3154" s="2" t="s">
        <v>10172</v>
      </c>
      <c r="X3154" s="2" t="s">
        <v>10264</v>
      </c>
      <c r="Y3154" s="2" t="s">
        <v>10265</v>
      </c>
    </row>
    <row r="3155">
      <c r="A3155" s="1" t="b">
        <v>0</v>
      </c>
      <c r="B3155" s="1" t="s">
        <v>25</v>
      </c>
      <c r="C3155" s="1"/>
      <c r="D3155" s="1" t="s">
        <v>26</v>
      </c>
      <c r="E3155" s="1" t="s">
        <v>43</v>
      </c>
      <c r="F3155" s="1"/>
      <c r="G3155" s="2" t="s">
        <v>27</v>
      </c>
      <c r="H3155" s="3"/>
      <c r="I3155" s="4" t="s">
        <v>10722</v>
      </c>
      <c r="J3155" s="2" t="s">
        <v>10723</v>
      </c>
      <c r="K3155" s="5">
        <v>1.0</v>
      </c>
      <c r="L3155" s="2" t="s">
        <v>46</v>
      </c>
      <c r="M3155" s="6" t="b">
        <v>1</v>
      </c>
      <c r="N3155" s="2" t="s">
        <v>10261</v>
      </c>
      <c r="O3155" s="2" t="s">
        <v>48</v>
      </c>
      <c r="P3155" s="2" t="s">
        <v>49</v>
      </c>
      <c r="Q3155" s="2" t="s">
        <v>50</v>
      </c>
      <c r="R3155" s="2" t="s">
        <v>35</v>
      </c>
      <c r="S3155" s="2" t="s">
        <v>10724</v>
      </c>
      <c r="T3155" s="2" t="s">
        <v>10725</v>
      </c>
      <c r="U3155" s="2" t="s">
        <v>38</v>
      </c>
      <c r="V3155" s="2" t="s">
        <v>100</v>
      </c>
      <c r="W3155" s="2" t="s">
        <v>10172</v>
      </c>
      <c r="X3155" s="2" t="s">
        <v>10264</v>
      </c>
      <c r="Y3155" s="2" t="s">
        <v>10265</v>
      </c>
    </row>
    <row r="3156">
      <c r="A3156" s="1" t="b">
        <v>0</v>
      </c>
      <c r="B3156" s="1" t="s">
        <v>25</v>
      </c>
      <c r="C3156" s="1"/>
      <c r="D3156" s="1" t="s">
        <v>26</v>
      </c>
      <c r="E3156" s="1" t="s">
        <v>43</v>
      </c>
      <c r="F3156" s="1"/>
      <c r="G3156" s="2" t="s">
        <v>27</v>
      </c>
      <c r="H3156" s="3"/>
      <c r="I3156" s="4" t="s">
        <v>10726</v>
      </c>
      <c r="J3156" s="2" t="s">
        <v>10727</v>
      </c>
      <c r="K3156" s="5">
        <v>1.0</v>
      </c>
      <c r="L3156" s="2" t="s">
        <v>46</v>
      </c>
      <c r="M3156" s="6" t="b">
        <v>1</v>
      </c>
      <c r="N3156" s="2" t="s">
        <v>10261</v>
      </c>
      <c r="O3156" s="2" t="s">
        <v>48</v>
      </c>
      <c r="P3156" s="2" t="s">
        <v>49</v>
      </c>
      <c r="Q3156" s="2" t="s">
        <v>50</v>
      </c>
      <c r="R3156" s="2" t="s">
        <v>35</v>
      </c>
      <c r="S3156" s="2" t="s">
        <v>10728</v>
      </c>
      <c r="T3156" s="2" t="s">
        <v>10729</v>
      </c>
      <c r="U3156" s="2" t="s">
        <v>38</v>
      </c>
      <c r="V3156" s="2" t="s">
        <v>100</v>
      </c>
      <c r="W3156" s="2" t="s">
        <v>10172</v>
      </c>
      <c r="X3156" s="2" t="s">
        <v>10264</v>
      </c>
      <c r="Y3156" s="2" t="s">
        <v>10265</v>
      </c>
    </row>
    <row r="3157">
      <c r="A3157" s="1" t="b">
        <v>0</v>
      </c>
      <c r="B3157" s="1" t="s">
        <v>25</v>
      </c>
      <c r="C3157" s="1"/>
      <c r="D3157" s="1" t="s">
        <v>26</v>
      </c>
      <c r="E3157" s="1" t="s">
        <v>43</v>
      </c>
      <c r="F3157" s="1"/>
      <c r="G3157" s="2" t="s">
        <v>27</v>
      </c>
      <c r="H3157" s="3"/>
      <c r="I3157" s="4" t="s">
        <v>10730</v>
      </c>
      <c r="J3157" s="2" t="s">
        <v>10731</v>
      </c>
      <c r="K3157" s="5">
        <v>1.0</v>
      </c>
      <c r="L3157" s="2" t="s">
        <v>46</v>
      </c>
      <c r="M3157" s="6" t="b">
        <v>1</v>
      </c>
      <c r="N3157" s="2" t="s">
        <v>10261</v>
      </c>
      <c r="O3157" s="2" t="s">
        <v>48</v>
      </c>
      <c r="P3157" s="2" t="s">
        <v>49</v>
      </c>
      <c r="Q3157" s="2" t="s">
        <v>50</v>
      </c>
      <c r="R3157" s="2" t="s">
        <v>35</v>
      </c>
      <c r="S3157" s="2" t="s">
        <v>10732</v>
      </c>
      <c r="T3157" s="2" t="s">
        <v>10733</v>
      </c>
      <c r="U3157" s="2" t="s">
        <v>38</v>
      </c>
      <c r="V3157" s="2" t="s">
        <v>100</v>
      </c>
      <c r="W3157" s="2" t="s">
        <v>10172</v>
      </c>
      <c r="X3157" s="2" t="s">
        <v>10264</v>
      </c>
      <c r="Y3157" s="2" t="s">
        <v>10265</v>
      </c>
    </row>
    <row r="3158">
      <c r="A3158" s="1" t="b">
        <v>0</v>
      </c>
      <c r="B3158" s="1" t="s">
        <v>25</v>
      </c>
      <c r="C3158" s="1"/>
      <c r="D3158" s="1" t="s">
        <v>26</v>
      </c>
      <c r="E3158" s="1" t="s">
        <v>43</v>
      </c>
      <c r="F3158" s="1"/>
      <c r="G3158" s="2" t="s">
        <v>27</v>
      </c>
      <c r="H3158" s="3"/>
      <c r="I3158" s="4" t="s">
        <v>10734</v>
      </c>
      <c r="J3158" s="2" t="s">
        <v>10735</v>
      </c>
      <c r="K3158" s="5">
        <v>1.0</v>
      </c>
      <c r="L3158" s="2" t="s">
        <v>46</v>
      </c>
      <c r="M3158" s="6" t="b">
        <v>1</v>
      </c>
      <c r="N3158" s="2" t="s">
        <v>10261</v>
      </c>
      <c r="O3158" s="2" t="s">
        <v>48</v>
      </c>
      <c r="P3158" s="2" t="s">
        <v>49</v>
      </c>
      <c r="Q3158" s="2" t="s">
        <v>50</v>
      </c>
      <c r="R3158" s="2" t="s">
        <v>35</v>
      </c>
      <c r="S3158" s="2" t="s">
        <v>10736</v>
      </c>
      <c r="T3158" s="2" t="s">
        <v>10737</v>
      </c>
      <c r="U3158" s="2" t="s">
        <v>38</v>
      </c>
      <c r="V3158" s="2" t="s">
        <v>100</v>
      </c>
      <c r="W3158" s="2" t="s">
        <v>10172</v>
      </c>
      <c r="X3158" s="2" t="s">
        <v>10264</v>
      </c>
      <c r="Y3158" s="2" t="s">
        <v>10265</v>
      </c>
    </row>
    <row r="3159">
      <c r="A3159" s="1" t="b">
        <v>0</v>
      </c>
      <c r="B3159" s="1" t="s">
        <v>25</v>
      </c>
      <c r="C3159" s="1"/>
      <c r="D3159" s="1" t="s">
        <v>26</v>
      </c>
      <c r="E3159" s="1" t="s">
        <v>43</v>
      </c>
      <c r="F3159" s="1"/>
      <c r="G3159" s="2" t="s">
        <v>27</v>
      </c>
      <c r="H3159" s="3"/>
      <c r="I3159" s="4" t="s">
        <v>10738</v>
      </c>
      <c r="J3159" s="2" t="s">
        <v>10739</v>
      </c>
      <c r="K3159" s="5">
        <v>1.0</v>
      </c>
      <c r="L3159" s="2" t="s">
        <v>46</v>
      </c>
      <c r="M3159" s="6" t="b">
        <v>1</v>
      </c>
      <c r="N3159" s="2" t="s">
        <v>10261</v>
      </c>
      <c r="O3159" s="2" t="s">
        <v>48</v>
      </c>
      <c r="P3159" s="2" t="s">
        <v>49</v>
      </c>
      <c r="Q3159" s="2" t="s">
        <v>50</v>
      </c>
      <c r="R3159" s="2" t="s">
        <v>35</v>
      </c>
      <c r="S3159" s="2" t="s">
        <v>10740</v>
      </c>
      <c r="T3159" s="2" t="s">
        <v>10741</v>
      </c>
      <c r="U3159" s="2" t="s">
        <v>38</v>
      </c>
      <c r="V3159" s="2" t="s">
        <v>100</v>
      </c>
      <c r="W3159" s="2" t="s">
        <v>10172</v>
      </c>
      <c r="X3159" s="2" t="s">
        <v>10264</v>
      </c>
      <c r="Y3159" s="2" t="s">
        <v>10265</v>
      </c>
    </row>
    <row r="3160">
      <c r="A3160" s="1" t="b">
        <v>0</v>
      </c>
      <c r="B3160" s="1" t="s">
        <v>25</v>
      </c>
      <c r="C3160" s="1"/>
      <c r="D3160" s="1" t="s">
        <v>26</v>
      </c>
      <c r="E3160" s="1" t="s">
        <v>43</v>
      </c>
      <c r="F3160" s="1"/>
      <c r="G3160" s="2" t="s">
        <v>27</v>
      </c>
      <c r="H3160" s="3"/>
      <c r="I3160" s="4" t="s">
        <v>10742</v>
      </c>
      <c r="J3160" s="2" t="s">
        <v>10743</v>
      </c>
      <c r="K3160" s="5">
        <v>1.0</v>
      </c>
      <c r="L3160" s="2" t="s">
        <v>46</v>
      </c>
      <c r="M3160" s="6" t="b">
        <v>1</v>
      </c>
      <c r="N3160" s="2" t="s">
        <v>10261</v>
      </c>
      <c r="O3160" s="2" t="s">
        <v>48</v>
      </c>
      <c r="P3160" s="2" t="s">
        <v>49</v>
      </c>
      <c r="Q3160" s="2" t="s">
        <v>50</v>
      </c>
      <c r="R3160" s="2" t="s">
        <v>35</v>
      </c>
      <c r="S3160" s="2" t="s">
        <v>10744</v>
      </c>
      <c r="T3160" s="2" t="s">
        <v>10745</v>
      </c>
      <c r="U3160" s="2" t="s">
        <v>38</v>
      </c>
      <c r="V3160" s="2" t="s">
        <v>100</v>
      </c>
      <c r="W3160" s="2" t="s">
        <v>10172</v>
      </c>
      <c r="X3160" s="2" t="s">
        <v>10264</v>
      </c>
      <c r="Y3160" s="2" t="s">
        <v>10265</v>
      </c>
    </row>
    <row r="3161">
      <c r="A3161" s="1" t="b">
        <v>0</v>
      </c>
      <c r="B3161" s="1" t="s">
        <v>25</v>
      </c>
      <c r="C3161" s="1"/>
      <c r="D3161" s="1" t="s">
        <v>26</v>
      </c>
      <c r="E3161" s="1" t="s">
        <v>43</v>
      </c>
      <c r="F3161" s="1"/>
      <c r="G3161" s="2" t="s">
        <v>27</v>
      </c>
      <c r="H3161" s="3"/>
      <c r="I3161" s="4" t="s">
        <v>10746</v>
      </c>
      <c r="J3161" s="2" t="s">
        <v>10747</v>
      </c>
      <c r="K3161" s="5">
        <v>1.0</v>
      </c>
      <c r="L3161" s="2" t="s">
        <v>46</v>
      </c>
      <c r="M3161" s="6" t="b">
        <v>1</v>
      </c>
      <c r="N3161" s="2" t="s">
        <v>10261</v>
      </c>
      <c r="O3161" s="2" t="s">
        <v>48</v>
      </c>
      <c r="P3161" s="2" t="s">
        <v>49</v>
      </c>
      <c r="Q3161" s="2" t="s">
        <v>50</v>
      </c>
      <c r="R3161" s="2" t="s">
        <v>35</v>
      </c>
      <c r="S3161" s="2" t="s">
        <v>10748</v>
      </c>
      <c r="T3161" s="2" t="s">
        <v>10749</v>
      </c>
      <c r="U3161" s="2" t="s">
        <v>38</v>
      </c>
      <c r="V3161" s="2" t="s">
        <v>100</v>
      </c>
      <c r="W3161" s="2" t="s">
        <v>10172</v>
      </c>
      <c r="X3161" s="2" t="s">
        <v>10264</v>
      </c>
      <c r="Y3161" s="2" t="s">
        <v>10265</v>
      </c>
    </row>
    <row r="3162">
      <c r="A3162" s="1" t="b">
        <v>0</v>
      </c>
      <c r="B3162" s="1" t="s">
        <v>25</v>
      </c>
      <c r="C3162" s="1"/>
      <c r="D3162" s="1" t="s">
        <v>26</v>
      </c>
      <c r="E3162" s="1" t="s">
        <v>43</v>
      </c>
      <c r="F3162" s="1"/>
      <c r="G3162" s="2" t="s">
        <v>27</v>
      </c>
      <c r="H3162" s="3"/>
      <c r="I3162" s="4" t="s">
        <v>10750</v>
      </c>
      <c r="J3162" s="2" t="s">
        <v>10751</v>
      </c>
      <c r="K3162" s="5">
        <v>1.0</v>
      </c>
      <c r="L3162" s="2" t="s">
        <v>46</v>
      </c>
      <c r="M3162" s="6" t="b">
        <v>1</v>
      </c>
      <c r="N3162" s="2" t="s">
        <v>10261</v>
      </c>
      <c r="O3162" s="2" t="s">
        <v>48</v>
      </c>
      <c r="P3162" s="2" t="s">
        <v>49</v>
      </c>
      <c r="Q3162" s="2" t="s">
        <v>50</v>
      </c>
      <c r="R3162" s="2" t="s">
        <v>35</v>
      </c>
      <c r="S3162" s="2" t="s">
        <v>10752</v>
      </c>
      <c r="T3162" s="2" t="s">
        <v>10753</v>
      </c>
      <c r="U3162" s="2" t="s">
        <v>38</v>
      </c>
      <c r="V3162" s="2" t="s">
        <v>100</v>
      </c>
      <c r="W3162" s="2" t="s">
        <v>10172</v>
      </c>
      <c r="X3162" s="2" t="s">
        <v>10264</v>
      </c>
      <c r="Y3162" s="2" t="s">
        <v>10265</v>
      </c>
    </row>
    <row r="3163">
      <c r="A3163" s="1" t="b">
        <v>0</v>
      </c>
      <c r="B3163" s="1" t="s">
        <v>25</v>
      </c>
      <c r="C3163" s="1"/>
      <c r="D3163" s="1" t="s">
        <v>26</v>
      </c>
      <c r="E3163" s="1" t="s">
        <v>43</v>
      </c>
      <c r="F3163" s="1"/>
      <c r="G3163" s="2" t="s">
        <v>27</v>
      </c>
      <c r="H3163" s="3"/>
      <c r="I3163" s="4" t="s">
        <v>10754</v>
      </c>
      <c r="J3163" s="2" t="s">
        <v>10755</v>
      </c>
      <c r="K3163" s="5">
        <v>1.0</v>
      </c>
      <c r="L3163" s="2" t="s">
        <v>46</v>
      </c>
      <c r="M3163" s="6" t="b">
        <v>1</v>
      </c>
      <c r="N3163" s="2" t="s">
        <v>10261</v>
      </c>
      <c r="O3163" s="2" t="s">
        <v>48</v>
      </c>
      <c r="P3163" s="2" t="s">
        <v>49</v>
      </c>
      <c r="Q3163" s="2" t="s">
        <v>50</v>
      </c>
      <c r="R3163" s="2" t="s">
        <v>35</v>
      </c>
      <c r="S3163" s="2" t="s">
        <v>10756</v>
      </c>
      <c r="T3163" s="2" t="s">
        <v>10757</v>
      </c>
      <c r="U3163" s="2" t="s">
        <v>38</v>
      </c>
      <c r="V3163" s="2" t="s">
        <v>100</v>
      </c>
      <c r="W3163" s="2" t="s">
        <v>10172</v>
      </c>
      <c r="X3163" s="2" t="s">
        <v>10264</v>
      </c>
      <c r="Y3163" s="2" t="s">
        <v>10265</v>
      </c>
    </row>
    <row r="3164">
      <c r="A3164" s="1" t="b">
        <v>0</v>
      </c>
      <c r="B3164" s="1" t="s">
        <v>25</v>
      </c>
      <c r="C3164" s="1"/>
      <c r="D3164" s="1" t="s">
        <v>26</v>
      </c>
      <c r="E3164" s="1" t="s">
        <v>43</v>
      </c>
      <c r="F3164" s="1"/>
      <c r="G3164" s="2" t="s">
        <v>27</v>
      </c>
      <c r="H3164" s="3"/>
      <c r="I3164" s="4" t="s">
        <v>10758</v>
      </c>
      <c r="J3164" s="2" t="s">
        <v>10759</v>
      </c>
      <c r="K3164" s="5">
        <v>1.0</v>
      </c>
      <c r="L3164" s="2" t="s">
        <v>46</v>
      </c>
      <c r="M3164" s="6" t="b">
        <v>1</v>
      </c>
      <c r="N3164" s="2" t="s">
        <v>10261</v>
      </c>
      <c r="O3164" s="2" t="s">
        <v>48</v>
      </c>
      <c r="P3164" s="2" t="s">
        <v>49</v>
      </c>
      <c r="Q3164" s="2" t="s">
        <v>50</v>
      </c>
      <c r="R3164" s="2" t="s">
        <v>35</v>
      </c>
      <c r="S3164" s="2" t="s">
        <v>10760</v>
      </c>
      <c r="T3164" s="2" t="s">
        <v>10761</v>
      </c>
      <c r="U3164" s="2" t="s">
        <v>38</v>
      </c>
      <c r="V3164" s="2" t="s">
        <v>100</v>
      </c>
      <c r="W3164" s="2" t="s">
        <v>10172</v>
      </c>
      <c r="X3164" s="2" t="s">
        <v>10264</v>
      </c>
      <c r="Y3164" s="2" t="s">
        <v>10265</v>
      </c>
    </row>
    <row r="3165">
      <c r="A3165" s="1" t="b">
        <v>0</v>
      </c>
      <c r="B3165" s="1" t="s">
        <v>25</v>
      </c>
      <c r="C3165" s="1"/>
      <c r="D3165" s="1" t="s">
        <v>26</v>
      </c>
      <c r="E3165" s="1" t="s">
        <v>43</v>
      </c>
      <c r="F3165" s="1"/>
      <c r="G3165" s="2" t="s">
        <v>27</v>
      </c>
      <c r="H3165" s="3"/>
      <c r="I3165" s="4" t="s">
        <v>10762</v>
      </c>
      <c r="J3165" s="2" t="s">
        <v>10763</v>
      </c>
      <c r="K3165" s="5">
        <v>1.0</v>
      </c>
      <c r="L3165" s="2" t="s">
        <v>46</v>
      </c>
      <c r="M3165" s="6" t="b">
        <v>1</v>
      </c>
      <c r="N3165" s="2" t="s">
        <v>10261</v>
      </c>
      <c r="O3165" s="2" t="s">
        <v>48</v>
      </c>
      <c r="P3165" s="2" t="s">
        <v>49</v>
      </c>
      <c r="Q3165" s="2" t="s">
        <v>50</v>
      </c>
      <c r="R3165" s="2" t="s">
        <v>35</v>
      </c>
      <c r="S3165" s="2" t="s">
        <v>10764</v>
      </c>
      <c r="T3165" s="2" t="s">
        <v>10765</v>
      </c>
      <c r="U3165" s="2" t="s">
        <v>38</v>
      </c>
      <c r="V3165" s="2" t="s">
        <v>100</v>
      </c>
      <c r="W3165" s="2" t="s">
        <v>10172</v>
      </c>
      <c r="X3165" s="2" t="s">
        <v>10264</v>
      </c>
      <c r="Y3165" s="2" t="s">
        <v>10265</v>
      </c>
    </row>
    <row r="3166">
      <c r="A3166" s="1" t="b">
        <v>0</v>
      </c>
      <c r="B3166" s="1" t="s">
        <v>25</v>
      </c>
      <c r="C3166" s="1"/>
      <c r="D3166" s="1" t="s">
        <v>26</v>
      </c>
      <c r="E3166" s="1" t="s">
        <v>43</v>
      </c>
      <c r="F3166" s="1"/>
      <c r="G3166" s="2" t="s">
        <v>27</v>
      </c>
      <c r="H3166" s="3"/>
      <c r="I3166" s="4" t="s">
        <v>10766</v>
      </c>
      <c r="J3166" s="2" t="s">
        <v>10767</v>
      </c>
      <c r="K3166" s="5">
        <v>1.0</v>
      </c>
      <c r="L3166" s="2" t="s">
        <v>46</v>
      </c>
      <c r="M3166" s="6" t="b">
        <v>1</v>
      </c>
      <c r="N3166" s="2" t="s">
        <v>10261</v>
      </c>
      <c r="O3166" s="2" t="s">
        <v>48</v>
      </c>
      <c r="P3166" s="2" t="s">
        <v>49</v>
      </c>
      <c r="Q3166" s="2" t="s">
        <v>50</v>
      </c>
      <c r="R3166" s="2" t="s">
        <v>35</v>
      </c>
      <c r="S3166" s="2" t="s">
        <v>10768</v>
      </c>
      <c r="T3166" s="2" t="s">
        <v>10769</v>
      </c>
      <c r="U3166" s="2" t="s">
        <v>38</v>
      </c>
      <c r="V3166" s="2" t="s">
        <v>100</v>
      </c>
      <c r="W3166" s="2" t="s">
        <v>10172</v>
      </c>
      <c r="X3166" s="2" t="s">
        <v>10264</v>
      </c>
      <c r="Y3166" s="2" t="s">
        <v>10265</v>
      </c>
    </row>
    <row r="3167">
      <c r="A3167" s="1" t="b">
        <v>0</v>
      </c>
      <c r="B3167" s="1" t="s">
        <v>25</v>
      </c>
      <c r="C3167" s="1"/>
      <c r="D3167" s="1" t="s">
        <v>26</v>
      </c>
      <c r="E3167" s="1" t="s">
        <v>43</v>
      </c>
      <c r="F3167" s="1"/>
      <c r="G3167" s="2" t="s">
        <v>27</v>
      </c>
      <c r="H3167" s="3"/>
      <c r="I3167" s="4" t="s">
        <v>10770</v>
      </c>
      <c r="J3167" s="2" t="s">
        <v>10771</v>
      </c>
      <c r="K3167" s="5">
        <v>1.0</v>
      </c>
      <c r="L3167" s="2" t="s">
        <v>46</v>
      </c>
      <c r="M3167" s="6" t="b">
        <v>1</v>
      </c>
      <c r="N3167" s="2" t="s">
        <v>10261</v>
      </c>
      <c r="O3167" s="2" t="s">
        <v>48</v>
      </c>
      <c r="P3167" s="2" t="s">
        <v>49</v>
      </c>
      <c r="Q3167" s="2" t="s">
        <v>50</v>
      </c>
      <c r="R3167" s="2" t="s">
        <v>35</v>
      </c>
      <c r="S3167" s="2" t="s">
        <v>10772</v>
      </c>
      <c r="T3167" s="2" t="s">
        <v>10773</v>
      </c>
      <c r="U3167" s="2" t="s">
        <v>38</v>
      </c>
      <c r="V3167" s="2" t="s">
        <v>100</v>
      </c>
      <c r="W3167" s="2" t="s">
        <v>10172</v>
      </c>
      <c r="X3167" s="2" t="s">
        <v>10264</v>
      </c>
      <c r="Y3167" s="2" t="s">
        <v>10265</v>
      </c>
    </row>
    <row r="3168">
      <c r="A3168" s="1" t="b">
        <v>0</v>
      </c>
      <c r="B3168" s="1" t="s">
        <v>25</v>
      </c>
      <c r="C3168" s="1"/>
      <c r="D3168" s="1" t="s">
        <v>26</v>
      </c>
      <c r="E3168" s="1" t="s">
        <v>43</v>
      </c>
      <c r="F3168" s="1"/>
      <c r="G3168" s="2" t="s">
        <v>27</v>
      </c>
      <c r="H3168" s="3"/>
      <c r="I3168" s="4" t="s">
        <v>10774</v>
      </c>
      <c r="J3168" s="2" t="s">
        <v>10775</v>
      </c>
      <c r="K3168" s="5">
        <v>1.0</v>
      </c>
      <c r="L3168" s="2" t="s">
        <v>46</v>
      </c>
      <c r="M3168" s="6" t="b">
        <v>1</v>
      </c>
      <c r="N3168" s="2" t="s">
        <v>10261</v>
      </c>
      <c r="O3168" s="2" t="s">
        <v>48</v>
      </c>
      <c r="P3168" s="2" t="s">
        <v>49</v>
      </c>
      <c r="Q3168" s="2" t="s">
        <v>50</v>
      </c>
      <c r="R3168" s="2" t="s">
        <v>35</v>
      </c>
      <c r="S3168" s="2" t="s">
        <v>10776</v>
      </c>
      <c r="T3168" s="2" t="s">
        <v>10777</v>
      </c>
      <c r="U3168" s="2" t="s">
        <v>38</v>
      </c>
      <c r="V3168" s="2" t="s">
        <v>100</v>
      </c>
      <c r="W3168" s="2" t="s">
        <v>10172</v>
      </c>
      <c r="X3168" s="2" t="s">
        <v>10264</v>
      </c>
      <c r="Y3168" s="2" t="s">
        <v>10265</v>
      </c>
    </row>
    <row r="3169">
      <c r="A3169" s="1" t="b">
        <v>0</v>
      </c>
      <c r="B3169" s="1" t="s">
        <v>25</v>
      </c>
      <c r="C3169" s="1"/>
      <c r="D3169" s="1" t="s">
        <v>26</v>
      </c>
      <c r="E3169" s="1" t="s">
        <v>43</v>
      </c>
      <c r="F3169" s="1"/>
      <c r="G3169" s="2" t="s">
        <v>27</v>
      </c>
      <c r="H3169" s="3"/>
      <c r="I3169" s="4" t="s">
        <v>10778</v>
      </c>
      <c r="J3169" s="2" t="s">
        <v>10779</v>
      </c>
      <c r="K3169" s="5">
        <v>1.0</v>
      </c>
      <c r="L3169" s="2" t="s">
        <v>46</v>
      </c>
      <c r="M3169" s="6" t="b">
        <v>1</v>
      </c>
      <c r="N3169" s="2" t="s">
        <v>10261</v>
      </c>
      <c r="O3169" s="2" t="s">
        <v>48</v>
      </c>
      <c r="P3169" s="2" t="s">
        <v>49</v>
      </c>
      <c r="Q3169" s="2" t="s">
        <v>50</v>
      </c>
      <c r="R3169" s="2" t="s">
        <v>35</v>
      </c>
      <c r="S3169" s="2" t="s">
        <v>10780</v>
      </c>
      <c r="T3169" s="2" t="s">
        <v>10781</v>
      </c>
      <c r="U3169" s="2" t="s">
        <v>38</v>
      </c>
      <c r="V3169" s="2" t="s">
        <v>100</v>
      </c>
      <c r="W3169" s="2" t="s">
        <v>10172</v>
      </c>
      <c r="X3169" s="2" t="s">
        <v>10264</v>
      </c>
      <c r="Y3169" s="2" t="s">
        <v>10265</v>
      </c>
    </row>
    <row r="3170">
      <c r="A3170" s="1" t="b">
        <v>0</v>
      </c>
      <c r="B3170" s="1" t="s">
        <v>25</v>
      </c>
      <c r="C3170" s="1"/>
      <c r="D3170" s="1" t="s">
        <v>26</v>
      </c>
      <c r="E3170" s="1" t="s">
        <v>43</v>
      </c>
      <c r="F3170" s="1"/>
      <c r="G3170" s="2" t="s">
        <v>27</v>
      </c>
      <c r="H3170" s="3"/>
      <c r="I3170" s="4" t="s">
        <v>10782</v>
      </c>
      <c r="J3170" s="2" t="s">
        <v>10783</v>
      </c>
      <c r="K3170" s="5">
        <v>1.0</v>
      </c>
      <c r="L3170" s="2" t="s">
        <v>46</v>
      </c>
      <c r="M3170" s="6" t="b">
        <v>1</v>
      </c>
      <c r="N3170" s="2" t="s">
        <v>10261</v>
      </c>
      <c r="O3170" s="2" t="s">
        <v>48</v>
      </c>
      <c r="P3170" s="2" t="s">
        <v>49</v>
      </c>
      <c r="Q3170" s="2" t="s">
        <v>50</v>
      </c>
      <c r="R3170" s="2" t="s">
        <v>35</v>
      </c>
      <c r="S3170" s="2" t="s">
        <v>10784</v>
      </c>
      <c r="T3170" s="2" t="s">
        <v>10785</v>
      </c>
      <c r="U3170" s="2" t="s">
        <v>38</v>
      </c>
      <c r="V3170" s="2" t="s">
        <v>100</v>
      </c>
      <c r="W3170" s="2" t="s">
        <v>10172</v>
      </c>
      <c r="X3170" s="2" t="s">
        <v>10264</v>
      </c>
      <c r="Y3170" s="2" t="s">
        <v>10265</v>
      </c>
    </row>
    <row r="3171">
      <c r="A3171" s="1" t="b">
        <v>0</v>
      </c>
      <c r="B3171" s="1" t="s">
        <v>25</v>
      </c>
      <c r="C3171" s="1"/>
      <c r="D3171" s="1" t="s">
        <v>26</v>
      </c>
      <c r="E3171" s="1" t="s">
        <v>43</v>
      </c>
      <c r="F3171" s="1"/>
      <c r="G3171" s="2" t="s">
        <v>27</v>
      </c>
      <c r="H3171" s="3"/>
      <c r="I3171" s="4" t="s">
        <v>10786</v>
      </c>
      <c r="J3171" s="2" t="s">
        <v>10787</v>
      </c>
      <c r="K3171" s="5">
        <v>1.0</v>
      </c>
      <c r="L3171" s="2" t="s">
        <v>46</v>
      </c>
      <c r="M3171" s="6" t="b">
        <v>1</v>
      </c>
      <c r="N3171" s="2" t="s">
        <v>10261</v>
      </c>
      <c r="O3171" s="2" t="s">
        <v>48</v>
      </c>
      <c r="P3171" s="2" t="s">
        <v>49</v>
      </c>
      <c r="Q3171" s="2" t="s">
        <v>50</v>
      </c>
      <c r="R3171" s="2" t="s">
        <v>35</v>
      </c>
      <c r="S3171" s="2" t="s">
        <v>10788</v>
      </c>
      <c r="T3171" s="2" t="s">
        <v>10789</v>
      </c>
      <c r="U3171" s="2" t="s">
        <v>38</v>
      </c>
      <c r="V3171" s="2" t="s">
        <v>100</v>
      </c>
      <c r="W3171" s="2" t="s">
        <v>10172</v>
      </c>
      <c r="X3171" s="2" t="s">
        <v>10264</v>
      </c>
      <c r="Y3171" s="2" t="s">
        <v>10265</v>
      </c>
    </row>
    <row r="3172">
      <c r="A3172" s="1" t="b">
        <v>0</v>
      </c>
      <c r="B3172" s="1" t="s">
        <v>25</v>
      </c>
      <c r="C3172" s="1"/>
      <c r="D3172" s="1" t="s">
        <v>26</v>
      </c>
      <c r="E3172" s="1" t="s">
        <v>43</v>
      </c>
      <c r="F3172" s="1"/>
      <c r="G3172" s="2" t="s">
        <v>27</v>
      </c>
      <c r="H3172" s="3"/>
      <c r="I3172" s="4" t="s">
        <v>10790</v>
      </c>
      <c r="J3172" s="2" t="s">
        <v>10791</v>
      </c>
      <c r="K3172" s="5">
        <v>1.0</v>
      </c>
      <c r="L3172" s="2" t="s">
        <v>46</v>
      </c>
      <c r="M3172" s="6" t="b">
        <v>1</v>
      </c>
      <c r="N3172" s="2" t="s">
        <v>10261</v>
      </c>
      <c r="O3172" s="2" t="s">
        <v>48</v>
      </c>
      <c r="P3172" s="2" t="s">
        <v>49</v>
      </c>
      <c r="Q3172" s="2" t="s">
        <v>50</v>
      </c>
      <c r="R3172" s="2" t="s">
        <v>35</v>
      </c>
      <c r="S3172" s="2" t="s">
        <v>10792</v>
      </c>
      <c r="T3172" s="2" t="s">
        <v>10793</v>
      </c>
      <c r="U3172" s="2" t="s">
        <v>38</v>
      </c>
      <c r="V3172" s="2" t="s">
        <v>100</v>
      </c>
      <c r="W3172" s="2" t="s">
        <v>10172</v>
      </c>
      <c r="X3172" s="2" t="s">
        <v>10264</v>
      </c>
      <c r="Y3172" s="2" t="s">
        <v>10265</v>
      </c>
    </row>
    <row r="3173">
      <c r="A3173" s="1" t="b">
        <v>0</v>
      </c>
      <c r="B3173" s="1" t="s">
        <v>25</v>
      </c>
      <c r="C3173" s="1"/>
      <c r="D3173" s="1" t="s">
        <v>26</v>
      </c>
      <c r="E3173" s="1" t="s">
        <v>43</v>
      </c>
      <c r="F3173" s="1"/>
      <c r="G3173" s="2" t="s">
        <v>27</v>
      </c>
      <c r="H3173" s="3"/>
      <c r="I3173" s="4" t="s">
        <v>10794</v>
      </c>
      <c r="J3173" s="2" t="s">
        <v>10795</v>
      </c>
      <c r="K3173" s="5">
        <v>1.0</v>
      </c>
      <c r="L3173" s="2" t="s">
        <v>46</v>
      </c>
      <c r="M3173" s="6" t="b">
        <v>1</v>
      </c>
      <c r="N3173" s="2" t="s">
        <v>10261</v>
      </c>
      <c r="O3173" s="2" t="s">
        <v>48</v>
      </c>
      <c r="P3173" s="2" t="s">
        <v>49</v>
      </c>
      <c r="Q3173" s="2" t="s">
        <v>50</v>
      </c>
      <c r="R3173" s="2" t="s">
        <v>35</v>
      </c>
      <c r="S3173" s="2" t="s">
        <v>10796</v>
      </c>
      <c r="T3173" s="2" t="s">
        <v>10797</v>
      </c>
      <c r="U3173" s="2" t="s">
        <v>38</v>
      </c>
      <c r="V3173" s="2" t="s">
        <v>100</v>
      </c>
      <c r="W3173" s="2" t="s">
        <v>10172</v>
      </c>
      <c r="X3173" s="2" t="s">
        <v>10264</v>
      </c>
      <c r="Y3173" s="2" t="s">
        <v>10265</v>
      </c>
    </row>
    <row r="3174">
      <c r="A3174" s="1" t="b">
        <v>0</v>
      </c>
      <c r="B3174" s="1" t="s">
        <v>25</v>
      </c>
      <c r="C3174" s="1"/>
      <c r="D3174" s="1" t="s">
        <v>26</v>
      </c>
      <c r="E3174" s="1" t="s">
        <v>43</v>
      </c>
      <c r="F3174" s="1"/>
      <c r="G3174" s="2" t="s">
        <v>27</v>
      </c>
      <c r="H3174" s="3"/>
      <c r="I3174" s="4" t="s">
        <v>10798</v>
      </c>
      <c r="J3174" s="2" t="s">
        <v>10799</v>
      </c>
      <c r="K3174" s="5">
        <v>1.0</v>
      </c>
      <c r="L3174" s="2" t="s">
        <v>46</v>
      </c>
      <c r="M3174" s="6" t="b">
        <v>1</v>
      </c>
      <c r="N3174" s="2" t="s">
        <v>10261</v>
      </c>
      <c r="O3174" s="2" t="s">
        <v>48</v>
      </c>
      <c r="P3174" s="2" t="s">
        <v>49</v>
      </c>
      <c r="Q3174" s="2" t="s">
        <v>50</v>
      </c>
      <c r="R3174" s="2" t="s">
        <v>35</v>
      </c>
      <c r="S3174" s="2" t="s">
        <v>10800</v>
      </c>
      <c r="T3174" s="2" t="s">
        <v>10801</v>
      </c>
      <c r="U3174" s="2" t="s">
        <v>38</v>
      </c>
      <c r="V3174" s="2" t="s">
        <v>100</v>
      </c>
      <c r="W3174" s="2" t="s">
        <v>10172</v>
      </c>
      <c r="X3174" s="2" t="s">
        <v>10264</v>
      </c>
      <c r="Y3174" s="2" t="s">
        <v>10265</v>
      </c>
    </row>
    <row r="3175">
      <c r="A3175" s="1" t="b">
        <v>0</v>
      </c>
      <c r="B3175" s="1" t="s">
        <v>25</v>
      </c>
      <c r="C3175" s="1"/>
      <c r="D3175" s="1" t="s">
        <v>26</v>
      </c>
      <c r="E3175" s="1" t="s">
        <v>43</v>
      </c>
      <c r="F3175" s="1"/>
      <c r="G3175" s="2" t="s">
        <v>27</v>
      </c>
      <c r="H3175" s="3"/>
      <c r="I3175" s="4" t="s">
        <v>10802</v>
      </c>
      <c r="J3175" s="2" t="s">
        <v>10803</v>
      </c>
      <c r="K3175" s="5">
        <v>1.0</v>
      </c>
      <c r="L3175" s="2" t="s">
        <v>46</v>
      </c>
      <c r="M3175" s="6" t="b">
        <v>1</v>
      </c>
      <c r="N3175" s="2" t="s">
        <v>10261</v>
      </c>
      <c r="O3175" s="2" t="s">
        <v>48</v>
      </c>
      <c r="P3175" s="2" t="s">
        <v>49</v>
      </c>
      <c r="Q3175" s="2" t="s">
        <v>50</v>
      </c>
      <c r="R3175" s="2" t="s">
        <v>35</v>
      </c>
      <c r="S3175" s="2" t="s">
        <v>10804</v>
      </c>
      <c r="T3175" s="2" t="s">
        <v>10805</v>
      </c>
      <c r="U3175" s="2" t="s">
        <v>38</v>
      </c>
      <c r="V3175" s="2" t="s">
        <v>100</v>
      </c>
      <c r="W3175" s="2" t="s">
        <v>10172</v>
      </c>
      <c r="X3175" s="2" t="s">
        <v>10264</v>
      </c>
      <c r="Y3175" s="2" t="s">
        <v>10265</v>
      </c>
    </row>
    <row r="3176">
      <c r="A3176" s="1" t="b">
        <v>0</v>
      </c>
      <c r="B3176" s="1" t="s">
        <v>25</v>
      </c>
      <c r="C3176" s="1"/>
      <c r="D3176" s="1" t="s">
        <v>26</v>
      </c>
      <c r="E3176" s="1" t="s">
        <v>43</v>
      </c>
      <c r="F3176" s="1"/>
      <c r="G3176" s="2" t="s">
        <v>27</v>
      </c>
      <c r="H3176" s="3"/>
      <c r="I3176" s="4" t="s">
        <v>10806</v>
      </c>
      <c r="J3176" s="2" t="s">
        <v>10807</v>
      </c>
      <c r="K3176" s="5">
        <v>1.0</v>
      </c>
      <c r="L3176" s="2" t="s">
        <v>46</v>
      </c>
      <c r="M3176" s="6" t="b">
        <v>1</v>
      </c>
      <c r="N3176" s="2" t="s">
        <v>10261</v>
      </c>
      <c r="O3176" s="2" t="s">
        <v>48</v>
      </c>
      <c r="P3176" s="2" t="s">
        <v>49</v>
      </c>
      <c r="Q3176" s="2" t="s">
        <v>50</v>
      </c>
      <c r="R3176" s="2" t="s">
        <v>35</v>
      </c>
      <c r="S3176" s="2" t="s">
        <v>10808</v>
      </c>
      <c r="T3176" s="2" t="s">
        <v>10809</v>
      </c>
      <c r="U3176" s="2" t="s">
        <v>38</v>
      </c>
      <c r="V3176" s="2" t="s">
        <v>100</v>
      </c>
      <c r="W3176" s="2" t="s">
        <v>10172</v>
      </c>
      <c r="X3176" s="2" t="s">
        <v>10264</v>
      </c>
      <c r="Y3176" s="2" t="s">
        <v>10265</v>
      </c>
    </row>
    <row r="3177">
      <c r="A3177" s="1" t="b">
        <v>0</v>
      </c>
      <c r="B3177" s="1" t="s">
        <v>25</v>
      </c>
      <c r="C3177" s="1"/>
      <c r="D3177" s="1" t="s">
        <v>26</v>
      </c>
      <c r="E3177" s="1" t="s">
        <v>43</v>
      </c>
      <c r="F3177" s="1"/>
      <c r="G3177" s="2" t="s">
        <v>27</v>
      </c>
      <c r="H3177" s="3"/>
      <c r="I3177" s="4" t="s">
        <v>10810</v>
      </c>
      <c r="J3177" s="2" t="s">
        <v>10811</v>
      </c>
      <c r="K3177" s="5">
        <v>1.0</v>
      </c>
      <c r="L3177" s="2" t="s">
        <v>46</v>
      </c>
      <c r="M3177" s="6" t="b">
        <v>1</v>
      </c>
      <c r="N3177" s="2" t="s">
        <v>10261</v>
      </c>
      <c r="O3177" s="2" t="s">
        <v>48</v>
      </c>
      <c r="P3177" s="2" t="s">
        <v>49</v>
      </c>
      <c r="Q3177" s="2" t="s">
        <v>50</v>
      </c>
      <c r="R3177" s="2" t="s">
        <v>35</v>
      </c>
      <c r="S3177" s="2" t="s">
        <v>10812</v>
      </c>
      <c r="T3177" s="2" t="s">
        <v>10813</v>
      </c>
      <c r="U3177" s="2" t="s">
        <v>38</v>
      </c>
      <c r="V3177" s="2" t="s">
        <v>100</v>
      </c>
      <c r="W3177" s="2" t="s">
        <v>10172</v>
      </c>
      <c r="X3177" s="2" t="s">
        <v>10264</v>
      </c>
      <c r="Y3177" s="2" t="s">
        <v>10265</v>
      </c>
    </row>
    <row r="3178">
      <c r="A3178" s="1" t="b">
        <v>0</v>
      </c>
      <c r="B3178" s="1" t="s">
        <v>25</v>
      </c>
      <c r="C3178" s="1"/>
      <c r="D3178" s="1" t="s">
        <v>26</v>
      </c>
      <c r="E3178" s="1" t="s">
        <v>43</v>
      </c>
      <c r="F3178" s="1"/>
      <c r="G3178" s="2" t="s">
        <v>27</v>
      </c>
      <c r="H3178" s="3"/>
      <c r="I3178" s="4" t="s">
        <v>10814</v>
      </c>
      <c r="J3178" s="2" t="s">
        <v>10815</v>
      </c>
      <c r="K3178" s="5">
        <v>1.0</v>
      </c>
      <c r="L3178" s="2" t="s">
        <v>46</v>
      </c>
      <c r="M3178" s="6" t="b">
        <v>1</v>
      </c>
      <c r="N3178" s="2" t="s">
        <v>10261</v>
      </c>
      <c r="O3178" s="2" t="s">
        <v>48</v>
      </c>
      <c r="P3178" s="2" t="s">
        <v>49</v>
      </c>
      <c r="Q3178" s="2" t="s">
        <v>50</v>
      </c>
      <c r="R3178" s="2" t="s">
        <v>35</v>
      </c>
      <c r="S3178" s="2" t="s">
        <v>10816</v>
      </c>
      <c r="T3178" s="2" t="s">
        <v>10817</v>
      </c>
      <c r="U3178" s="2" t="s">
        <v>38</v>
      </c>
      <c r="V3178" s="2" t="s">
        <v>100</v>
      </c>
      <c r="W3178" s="2" t="s">
        <v>10172</v>
      </c>
      <c r="X3178" s="2" t="s">
        <v>10264</v>
      </c>
      <c r="Y3178" s="2" t="s">
        <v>10265</v>
      </c>
    </row>
    <row r="3179">
      <c r="A3179" s="1" t="b">
        <v>0</v>
      </c>
      <c r="B3179" s="1" t="s">
        <v>25</v>
      </c>
      <c r="C3179" s="1"/>
      <c r="D3179" s="1" t="s">
        <v>26</v>
      </c>
      <c r="E3179" s="1" t="s">
        <v>43</v>
      </c>
      <c r="F3179" s="1"/>
      <c r="G3179" s="2" t="s">
        <v>27</v>
      </c>
      <c r="H3179" s="3"/>
      <c r="I3179" s="4" t="s">
        <v>10818</v>
      </c>
      <c r="J3179" s="2" t="s">
        <v>10819</v>
      </c>
      <c r="K3179" s="5">
        <v>1.0</v>
      </c>
      <c r="L3179" s="2" t="s">
        <v>46</v>
      </c>
      <c r="M3179" s="6" t="b">
        <v>1</v>
      </c>
      <c r="N3179" s="2" t="s">
        <v>10261</v>
      </c>
      <c r="O3179" s="2" t="s">
        <v>48</v>
      </c>
      <c r="P3179" s="2" t="s">
        <v>49</v>
      </c>
      <c r="Q3179" s="2" t="s">
        <v>50</v>
      </c>
      <c r="R3179" s="2" t="s">
        <v>35</v>
      </c>
      <c r="S3179" s="2" t="s">
        <v>10820</v>
      </c>
      <c r="T3179" s="2" t="s">
        <v>10821</v>
      </c>
      <c r="U3179" s="2" t="s">
        <v>38</v>
      </c>
      <c r="V3179" s="2" t="s">
        <v>100</v>
      </c>
      <c r="W3179" s="2" t="s">
        <v>10172</v>
      </c>
      <c r="X3179" s="2" t="s">
        <v>10264</v>
      </c>
      <c r="Y3179" s="2" t="s">
        <v>10265</v>
      </c>
    </row>
    <row r="3180">
      <c r="A3180" s="1" t="b">
        <v>0</v>
      </c>
      <c r="B3180" s="1" t="s">
        <v>25</v>
      </c>
      <c r="C3180" s="1"/>
      <c r="D3180" s="1" t="s">
        <v>26</v>
      </c>
      <c r="E3180" s="1" t="s">
        <v>43</v>
      </c>
      <c r="F3180" s="1"/>
      <c r="G3180" s="2" t="s">
        <v>27</v>
      </c>
      <c r="H3180" s="3"/>
      <c r="I3180" s="4" t="s">
        <v>10822</v>
      </c>
      <c r="J3180" s="2" t="s">
        <v>10823</v>
      </c>
      <c r="K3180" s="5">
        <v>1.0</v>
      </c>
      <c r="L3180" s="2" t="s">
        <v>46</v>
      </c>
      <c r="M3180" s="6" t="b">
        <v>1</v>
      </c>
      <c r="N3180" s="2" t="s">
        <v>10261</v>
      </c>
      <c r="O3180" s="2" t="s">
        <v>48</v>
      </c>
      <c r="P3180" s="2" t="s">
        <v>49</v>
      </c>
      <c r="Q3180" s="2" t="s">
        <v>50</v>
      </c>
      <c r="R3180" s="2" t="s">
        <v>35</v>
      </c>
      <c r="S3180" s="2" t="s">
        <v>10824</v>
      </c>
      <c r="T3180" s="2" t="s">
        <v>10825</v>
      </c>
      <c r="U3180" s="2" t="s">
        <v>38</v>
      </c>
      <c r="V3180" s="2" t="s">
        <v>100</v>
      </c>
      <c r="W3180" s="2" t="s">
        <v>10172</v>
      </c>
      <c r="X3180" s="2" t="s">
        <v>10264</v>
      </c>
      <c r="Y3180" s="2" t="s">
        <v>10265</v>
      </c>
    </row>
    <row r="3181">
      <c r="A3181" s="1" t="b">
        <v>0</v>
      </c>
      <c r="B3181" s="1" t="s">
        <v>25</v>
      </c>
      <c r="C3181" s="1"/>
      <c r="D3181" s="1" t="s">
        <v>26</v>
      </c>
      <c r="E3181" s="1" t="s">
        <v>43</v>
      </c>
      <c r="F3181" s="1"/>
      <c r="G3181" s="2" t="s">
        <v>27</v>
      </c>
      <c r="H3181" s="3"/>
      <c r="I3181" s="4" t="s">
        <v>10826</v>
      </c>
      <c r="J3181" s="2" t="s">
        <v>10827</v>
      </c>
      <c r="K3181" s="5">
        <v>1.0</v>
      </c>
      <c r="L3181" s="2" t="s">
        <v>46</v>
      </c>
      <c r="M3181" s="6" t="b">
        <v>1</v>
      </c>
      <c r="N3181" s="2" t="s">
        <v>10261</v>
      </c>
      <c r="O3181" s="2" t="s">
        <v>48</v>
      </c>
      <c r="P3181" s="2" t="s">
        <v>49</v>
      </c>
      <c r="Q3181" s="2" t="s">
        <v>50</v>
      </c>
      <c r="R3181" s="2" t="s">
        <v>35</v>
      </c>
      <c r="S3181" s="2" t="s">
        <v>10828</v>
      </c>
      <c r="T3181" s="2" t="s">
        <v>10829</v>
      </c>
      <c r="U3181" s="2" t="s">
        <v>38</v>
      </c>
      <c r="V3181" s="2" t="s">
        <v>100</v>
      </c>
      <c r="W3181" s="2" t="s">
        <v>10172</v>
      </c>
      <c r="X3181" s="2" t="s">
        <v>10264</v>
      </c>
      <c r="Y3181" s="2" t="s">
        <v>10265</v>
      </c>
    </row>
    <row r="3182">
      <c r="A3182" s="1" t="b">
        <v>0</v>
      </c>
      <c r="B3182" s="1" t="s">
        <v>25</v>
      </c>
      <c r="C3182" s="1"/>
      <c r="D3182" s="1" t="s">
        <v>26</v>
      </c>
      <c r="E3182" s="1" t="s">
        <v>43</v>
      </c>
      <c r="F3182" s="1"/>
      <c r="G3182" s="2" t="s">
        <v>27</v>
      </c>
      <c r="H3182" s="3"/>
      <c r="I3182" s="4" t="s">
        <v>10830</v>
      </c>
      <c r="J3182" s="2" t="s">
        <v>10831</v>
      </c>
      <c r="K3182" s="5">
        <v>1.0</v>
      </c>
      <c r="L3182" s="2" t="s">
        <v>46</v>
      </c>
      <c r="M3182" s="6" t="b">
        <v>1</v>
      </c>
      <c r="N3182" s="2" t="s">
        <v>10261</v>
      </c>
      <c r="O3182" s="2" t="s">
        <v>48</v>
      </c>
      <c r="P3182" s="2" t="s">
        <v>49</v>
      </c>
      <c r="Q3182" s="2" t="s">
        <v>50</v>
      </c>
      <c r="R3182" s="2" t="s">
        <v>35</v>
      </c>
      <c r="S3182" s="2" t="s">
        <v>10832</v>
      </c>
      <c r="T3182" s="2" t="s">
        <v>10833</v>
      </c>
      <c r="U3182" s="2" t="s">
        <v>38</v>
      </c>
      <c r="V3182" s="2" t="s">
        <v>100</v>
      </c>
      <c r="W3182" s="2" t="s">
        <v>10172</v>
      </c>
      <c r="X3182" s="2" t="s">
        <v>10264</v>
      </c>
      <c r="Y3182" s="2" t="s">
        <v>10265</v>
      </c>
    </row>
    <row r="3183">
      <c r="A3183" s="1" t="b">
        <v>0</v>
      </c>
      <c r="B3183" s="1" t="s">
        <v>25</v>
      </c>
      <c r="C3183" s="1"/>
      <c r="D3183" s="1" t="s">
        <v>26</v>
      </c>
      <c r="E3183" s="1" t="s">
        <v>43</v>
      </c>
      <c r="F3183" s="1"/>
      <c r="G3183" s="2" t="s">
        <v>27</v>
      </c>
      <c r="H3183" s="3"/>
      <c r="I3183" s="4" t="s">
        <v>10834</v>
      </c>
      <c r="J3183" s="2" t="s">
        <v>10835</v>
      </c>
      <c r="K3183" s="5">
        <v>1.0</v>
      </c>
      <c r="L3183" s="2" t="s">
        <v>46</v>
      </c>
      <c r="M3183" s="6" t="b">
        <v>1</v>
      </c>
      <c r="N3183" s="2" t="s">
        <v>10261</v>
      </c>
      <c r="O3183" s="2" t="s">
        <v>48</v>
      </c>
      <c r="P3183" s="2" t="s">
        <v>49</v>
      </c>
      <c r="Q3183" s="2" t="s">
        <v>50</v>
      </c>
      <c r="R3183" s="2" t="s">
        <v>35</v>
      </c>
      <c r="S3183" s="2" t="s">
        <v>10836</v>
      </c>
      <c r="T3183" s="2" t="s">
        <v>10837</v>
      </c>
      <c r="U3183" s="2" t="s">
        <v>38</v>
      </c>
      <c r="V3183" s="2" t="s">
        <v>100</v>
      </c>
      <c r="W3183" s="2" t="s">
        <v>10172</v>
      </c>
      <c r="X3183" s="2" t="s">
        <v>10264</v>
      </c>
      <c r="Y3183" s="2" t="s">
        <v>10265</v>
      </c>
    </row>
    <row r="3184">
      <c r="A3184" s="1" t="b">
        <v>0</v>
      </c>
      <c r="B3184" s="1" t="s">
        <v>25</v>
      </c>
      <c r="C3184" s="1"/>
      <c r="D3184" s="1" t="s">
        <v>26</v>
      </c>
      <c r="E3184" s="1" t="s">
        <v>43</v>
      </c>
      <c r="F3184" s="1"/>
      <c r="G3184" s="2" t="s">
        <v>27</v>
      </c>
      <c r="H3184" s="3"/>
      <c r="I3184" s="4" t="s">
        <v>10838</v>
      </c>
      <c r="J3184" s="2" t="s">
        <v>10839</v>
      </c>
      <c r="K3184" s="5">
        <v>1.0</v>
      </c>
      <c r="L3184" s="2" t="s">
        <v>46</v>
      </c>
      <c r="M3184" s="6" t="b">
        <v>1</v>
      </c>
      <c r="N3184" s="2" t="s">
        <v>10261</v>
      </c>
      <c r="O3184" s="2" t="s">
        <v>48</v>
      </c>
      <c r="P3184" s="2" t="s">
        <v>49</v>
      </c>
      <c r="Q3184" s="2" t="s">
        <v>50</v>
      </c>
      <c r="R3184" s="2" t="s">
        <v>35</v>
      </c>
      <c r="S3184" s="2" t="s">
        <v>10840</v>
      </c>
      <c r="T3184" s="2" t="s">
        <v>10841</v>
      </c>
      <c r="U3184" s="2" t="s">
        <v>38</v>
      </c>
      <c r="V3184" s="2" t="s">
        <v>100</v>
      </c>
      <c r="W3184" s="2" t="s">
        <v>10172</v>
      </c>
      <c r="X3184" s="2" t="s">
        <v>10264</v>
      </c>
      <c r="Y3184" s="2" t="s">
        <v>10265</v>
      </c>
    </row>
    <row r="3185">
      <c r="A3185" s="1" t="b">
        <v>0</v>
      </c>
      <c r="B3185" s="1" t="s">
        <v>25</v>
      </c>
      <c r="C3185" s="1"/>
      <c r="D3185" s="1" t="s">
        <v>26</v>
      </c>
      <c r="E3185" s="1" t="s">
        <v>43</v>
      </c>
      <c r="F3185" s="1"/>
      <c r="G3185" s="2" t="s">
        <v>27</v>
      </c>
      <c r="H3185" s="3"/>
      <c r="I3185" s="4" t="s">
        <v>10842</v>
      </c>
      <c r="J3185" s="2" t="s">
        <v>10843</v>
      </c>
      <c r="K3185" s="5">
        <v>1.0</v>
      </c>
      <c r="L3185" s="2" t="s">
        <v>46</v>
      </c>
      <c r="M3185" s="6" t="b">
        <v>1</v>
      </c>
      <c r="N3185" s="2" t="s">
        <v>10261</v>
      </c>
      <c r="O3185" s="2" t="s">
        <v>48</v>
      </c>
      <c r="P3185" s="2" t="s">
        <v>49</v>
      </c>
      <c r="Q3185" s="2" t="s">
        <v>50</v>
      </c>
      <c r="R3185" s="2" t="s">
        <v>35</v>
      </c>
      <c r="S3185" s="2" t="s">
        <v>10844</v>
      </c>
      <c r="T3185" s="2" t="s">
        <v>10845</v>
      </c>
      <c r="U3185" s="2" t="s">
        <v>38</v>
      </c>
      <c r="V3185" s="2" t="s">
        <v>100</v>
      </c>
      <c r="W3185" s="2" t="s">
        <v>10172</v>
      </c>
      <c r="X3185" s="2" t="s">
        <v>10264</v>
      </c>
      <c r="Y3185" s="2" t="s">
        <v>10265</v>
      </c>
    </row>
    <row r="3186">
      <c r="A3186" s="1" t="b">
        <v>0</v>
      </c>
      <c r="B3186" s="1" t="s">
        <v>25</v>
      </c>
      <c r="C3186" s="1"/>
      <c r="D3186" s="1" t="s">
        <v>26</v>
      </c>
      <c r="E3186" s="1" t="s">
        <v>43</v>
      </c>
      <c r="F3186" s="1"/>
      <c r="G3186" s="2" t="s">
        <v>27</v>
      </c>
      <c r="H3186" s="3"/>
      <c r="I3186" s="4" t="s">
        <v>10846</v>
      </c>
      <c r="J3186" s="2" t="s">
        <v>10847</v>
      </c>
      <c r="K3186" s="5">
        <v>1.0</v>
      </c>
      <c r="L3186" s="2" t="s">
        <v>46</v>
      </c>
      <c r="M3186" s="6" t="b">
        <v>1</v>
      </c>
      <c r="N3186" s="2" t="s">
        <v>10261</v>
      </c>
      <c r="O3186" s="2" t="s">
        <v>48</v>
      </c>
      <c r="P3186" s="2" t="s">
        <v>49</v>
      </c>
      <c r="Q3186" s="2" t="s">
        <v>50</v>
      </c>
      <c r="R3186" s="2" t="s">
        <v>35</v>
      </c>
      <c r="S3186" s="2" t="s">
        <v>10848</v>
      </c>
      <c r="T3186" s="2" t="s">
        <v>10849</v>
      </c>
      <c r="U3186" s="2" t="s">
        <v>38</v>
      </c>
      <c r="V3186" s="2" t="s">
        <v>100</v>
      </c>
      <c r="W3186" s="2" t="s">
        <v>10172</v>
      </c>
      <c r="X3186" s="2" t="s">
        <v>10264</v>
      </c>
      <c r="Y3186" s="2" t="s">
        <v>10265</v>
      </c>
    </row>
    <row r="3187">
      <c r="A3187" s="1" t="b">
        <v>0</v>
      </c>
      <c r="B3187" s="1" t="s">
        <v>25</v>
      </c>
      <c r="C3187" s="1"/>
      <c r="D3187" s="1" t="s">
        <v>26</v>
      </c>
      <c r="E3187" s="1" t="s">
        <v>43</v>
      </c>
      <c r="F3187" s="1"/>
      <c r="G3187" s="2" t="s">
        <v>27</v>
      </c>
      <c r="H3187" s="3"/>
      <c r="I3187" s="4" t="s">
        <v>10850</v>
      </c>
      <c r="J3187" s="2" t="s">
        <v>10851</v>
      </c>
      <c r="K3187" s="5">
        <v>1.0</v>
      </c>
      <c r="L3187" s="2" t="s">
        <v>46</v>
      </c>
      <c r="M3187" s="6" t="b">
        <v>1</v>
      </c>
      <c r="N3187" s="2" t="s">
        <v>10261</v>
      </c>
      <c r="O3187" s="2" t="s">
        <v>48</v>
      </c>
      <c r="P3187" s="2" t="s">
        <v>49</v>
      </c>
      <c r="Q3187" s="2" t="s">
        <v>50</v>
      </c>
      <c r="R3187" s="2" t="s">
        <v>35</v>
      </c>
      <c r="S3187" s="2" t="s">
        <v>10852</v>
      </c>
      <c r="T3187" s="2" t="s">
        <v>10853</v>
      </c>
      <c r="U3187" s="2" t="s">
        <v>38</v>
      </c>
      <c r="V3187" s="2" t="s">
        <v>100</v>
      </c>
      <c r="W3187" s="2" t="s">
        <v>10172</v>
      </c>
      <c r="X3187" s="2" t="s">
        <v>10264</v>
      </c>
      <c r="Y3187" s="2" t="s">
        <v>10265</v>
      </c>
    </row>
    <row r="3188">
      <c r="A3188" s="1" t="b">
        <v>0</v>
      </c>
      <c r="B3188" s="1" t="s">
        <v>25</v>
      </c>
      <c r="C3188" s="1"/>
      <c r="D3188" s="1" t="s">
        <v>26</v>
      </c>
      <c r="E3188" s="1" t="s">
        <v>43</v>
      </c>
      <c r="F3188" s="1"/>
      <c r="G3188" s="2" t="s">
        <v>27</v>
      </c>
      <c r="H3188" s="3"/>
      <c r="I3188" s="4" t="s">
        <v>10854</v>
      </c>
      <c r="J3188" s="2" t="s">
        <v>10855</v>
      </c>
      <c r="K3188" s="5">
        <v>1.0</v>
      </c>
      <c r="L3188" s="2" t="s">
        <v>46</v>
      </c>
      <c r="M3188" s="6" t="b">
        <v>1</v>
      </c>
      <c r="N3188" s="2" t="s">
        <v>10261</v>
      </c>
      <c r="O3188" s="2" t="s">
        <v>48</v>
      </c>
      <c r="P3188" s="2" t="s">
        <v>49</v>
      </c>
      <c r="Q3188" s="2" t="s">
        <v>50</v>
      </c>
      <c r="R3188" s="2" t="s">
        <v>35</v>
      </c>
      <c r="S3188" s="2" t="s">
        <v>10856</v>
      </c>
      <c r="T3188" s="2" t="s">
        <v>10857</v>
      </c>
      <c r="U3188" s="2" t="s">
        <v>38</v>
      </c>
      <c r="V3188" s="2" t="s">
        <v>100</v>
      </c>
      <c r="W3188" s="2" t="s">
        <v>10172</v>
      </c>
      <c r="X3188" s="2" t="s">
        <v>10264</v>
      </c>
      <c r="Y3188" s="2" t="s">
        <v>10265</v>
      </c>
    </row>
    <row r="3189">
      <c r="A3189" s="1" t="b">
        <v>0</v>
      </c>
      <c r="B3189" s="1" t="s">
        <v>25</v>
      </c>
      <c r="C3189" s="1"/>
      <c r="D3189" s="1" t="s">
        <v>26</v>
      </c>
      <c r="E3189" s="1" t="s">
        <v>43</v>
      </c>
      <c r="F3189" s="1"/>
      <c r="G3189" s="2" t="s">
        <v>27</v>
      </c>
      <c r="H3189" s="3"/>
      <c r="I3189" s="4" t="s">
        <v>10858</v>
      </c>
      <c r="J3189" s="2" t="s">
        <v>10859</v>
      </c>
      <c r="K3189" s="5">
        <v>1.0</v>
      </c>
      <c r="L3189" s="2" t="s">
        <v>46</v>
      </c>
      <c r="M3189" s="6" t="b">
        <v>1</v>
      </c>
      <c r="N3189" s="2" t="s">
        <v>10261</v>
      </c>
      <c r="O3189" s="2" t="s">
        <v>48</v>
      </c>
      <c r="P3189" s="2" t="s">
        <v>49</v>
      </c>
      <c r="Q3189" s="2" t="s">
        <v>50</v>
      </c>
      <c r="R3189" s="2" t="s">
        <v>35</v>
      </c>
      <c r="S3189" s="2" t="s">
        <v>10860</v>
      </c>
      <c r="T3189" s="2" t="s">
        <v>10861</v>
      </c>
      <c r="U3189" s="2" t="s">
        <v>38</v>
      </c>
      <c r="V3189" s="2" t="s">
        <v>100</v>
      </c>
      <c r="W3189" s="2" t="s">
        <v>10172</v>
      </c>
      <c r="X3189" s="2" t="s">
        <v>10264</v>
      </c>
      <c r="Y3189" s="2" t="s">
        <v>10265</v>
      </c>
    </row>
    <row r="3190">
      <c r="A3190" s="1" t="b">
        <v>0</v>
      </c>
      <c r="B3190" s="1" t="s">
        <v>25</v>
      </c>
      <c r="C3190" s="1"/>
      <c r="D3190" s="1" t="s">
        <v>26</v>
      </c>
      <c r="E3190" s="1" t="s">
        <v>43</v>
      </c>
      <c r="F3190" s="1"/>
      <c r="G3190" s="2" t="s">
        <v>27</v>
      </c>
      <c r="H3190" s="3"/>
      <c r="I3190" s="4" t="s">
        <v>10862</v>
      </c>
      <c r="J3190" s="2" t="s">
        <v>10863</v>
      </c>
      <c r="K3190" s="5">
        <v>1.0</v>
      </c>
      <c r="L3190" s="2" t="s">
        <v>46</v>
      </c>
      <c r="M3190" s="6" t="b">
        <v>1</v>
      </c>
      <c r="N3190" s="2" t="s">
        <v>10261</v>
      </c>
      <c r="O3190" s="2" t="s">
        <v>48</v>
      </c>
      <c r="P3190" s="2" t="s">
        <v>49</v>
      </c>
      <c r="Q3190" s="2" t="s">
        <v>50</v>
      </c>
      <c r="R3190" s="2" t="s">
        <v>35</v>
      </c>
      <c r="S3190" s="2" t="s">
        <v>10864</v>
      </c>
      <c r="T3190" s="2" t="s">
        <v>10865</v>
      </c>
      <c r="U3190" s="2" t="s">
        <v>38</v>
      </c>
      <c r="V3190" s="2" t="s">
        <v>100</v>
      </c>
      <c r="W3190" s="2" t="s">
        <v>10172</v>
      </c>
      <c r="X3190" s="2" t="s">
        <v>10264</v>
      </c>
      <c r="Y3190" s="2" t="s">
        <v>10265</v>
      </c>
    </row>
    <row r="3191">
      <c r="A3191" s="1" t="b">
        <v>0</v>
      </c>
      <c r="B3191" s="1" t="s">
        <v>25</v>
      </c>
      <c r="C3191" s="1"/>
      <c r="D3191" s="1" t="s">
        <v>26</v>
      </c>
      <c r="E3191" s="1" t="s">
        <v>43</v>
      </c>
      <c r="F3191" s="1"/>
      <c r="G3191" s="2" t="s">
        <v>27</v>
      </c>
      <c r="H3191" s="3"/>
      <c r="I3191" s="4" t="s">
        <v>10866</v>
      </c>
      <c r="J3191" s="2" t="s">
        <v>10867</v>
      </c>
      <c r="K3191" s="5">
        <v>1.0</v>
      </c>
      <c r="L3191" s="2" t="s">
        <v>46</v>
      </c>
      <c r="M3191" s="6" t="b">
        <v>1</v>
      </c>
      <c r="N3191" s="2" t="s">
        <v>10261</v>
      </c>
      <c r="O3191" s="2" t="s">
        <v>48</v>
      </c>
      <c r="P3191" s="2" t="s">
        <v>49</v>
      </c>
      <c r="Q3191" s="2" t="s">
        <v>50</v>
      </c>
      <c r="R3191" s="2" t="s">
        <v>35</v>
      </c>
      <c r="S3191" s="2" t="s">
        <v>10868</v>
      </c>
      <c r="T3191" s="2" t="s">
        <v>10869</v>
      </c>
      <c r="U3191" s="2" t="s">
        <v>38</v>
      </c>
      <c r="V3191" s="2" t="s">
        <v>100</v>
      </c>
      <c r="W3191" s="2" t="s">
        <v>10172</v>
      </c>
      <c r="X3191" s="2" t="s">
        <v>10264</v>
      </c>
      <c r="Y3191" s="2" t="s">
        <v>10265</v>
      </c>
    </row>
    <row r="3192">
      <c r="A3192" s="1" t="b">
        <v>0</v>
      </c>
      <c r="B3192" s="1" t="s">
        <v>25</v>
      </c>
      <c r="C3192" s="1"/>
      <c r="D3192" s="1" t="s">
        <v>26</v>
      </c>
      <c r="E3192" s="1" t="s">
        <v>43</v>
      </c>
      <c r="F3192" s="1"/>
      <c r="G3192" s="2" t="s">
        <v>27</v>
      </c>
      <c r="H3192" s="3"/>
      <c r="I3192" s="4" t="s">
        <v>10870</v>
      </c>
      <c r="J3192" s="2" t="s">
        <v>10871</v>
      </c>
      <c r="K3192" s="5">
        <v>1.0</v>
      </c>
      <c r="L3192" s="2" t="s">
        <v>46</v>
      </c>
      <c r="M3192" s="6" t="b">
        <v>1</v>
      </c>
      <c r="N3192" s="2" t="s">
        <v>10261</v>
      </c>
      <c r="O3192" s="2" t="s">
        <v>48</v>
      </c>
      <c r="P3192" s="2" t="s">
        <v>49</v>
      </c>
      <c r="Q3192" s="2" t="s">
        <v>50</v>
      </c>
      <c r="R3192" s="2" t="s">
        <v>35</v>
      </c>
      <c r="S3192" s="2" t="s">
        <v>10872</v>
      </c>
      <c r="T3192" s="2" t="s">
        <v>10873</v>
      </c>
      <c r="U3192" s="2" t="s">
        <v>38</v>
      </c>
      <c r="V3192" s="2" t="s">
        <v>100</v>
      </c>
      <c r="W3192" s="2" t="s">
        <v>10172</v>
      </c>
      <c r="X3192" s="2" t="s">
        <v>10264</v>
      </c>
      <c r="Y3192" s="2" t="s">
        <v>10265</v>
      </c>
    </row>
    <row r="3193">
      <c r="A3193" s="1" t="b">
        <v>0</v>
      </c>
      <c r="B3193" s="1" t="s">
        <v>25</v>
      </c>
      <c r="C3193" s="1"/>
      <c r="D3193" s="1" t="s">
        <v>26</v>
      </c>
      <c r="E3193" s="1" t="s">
        <v>43</v>
      </c>
      <c r="F3193" s="1"/>
      <c r="G3193" s="2" t="s">
        <v>27</v>
      </c>
      <c r="H3193" s="3"/>
      <c r="I3193" s="4" t="s">
        <v>10874</v>
      </c>
      <c r="J3193" s="2" t="s">
        <v>10875</v>
      </c>
      <c r="K3193" s="5">
        <v>1.0</v>
      </c>
      <c r="L3193" s="2" t="s">
        <v>46</v>
      </c>
      <c r="M3193" s="6" t="b">
        <v>1</v>
      </c>
      <c r="N3193" s="2" t="s">
        <v>10261</v>
      </c>
      <c r="O3193" s="2" t="s">
        <v>48</v>
      </c>
      <c r="P3193" s="2" t="s">
        <v>49</v>
      </c>
      <c r="Q3193" s="2" t="s">
        <v>50</v>
      </c>
      <c r="R3193" s="2" t="s">
        <v>35</v>
      </c>
      <c r="S3193" s="2" t="s">
        <v>10876</v>
      </c>
      <c r="T3193" s="2" t="s">
        <v>10877</v>
      </c>
      <c r="U3193" s="2" t="s">
        <v>38</v>
      </c>
      <c r="V3193" s="2" t="s">
        <v>100</v>
      </c>
      <c r="W3193" s="2" t="s">
        <v>10172</v>
      </c>
      <c r="X3193" s="2" t="s">
        <v>10264</v>
      </c>
      <c r="Y3193" s="2" t="s">
        <v>10265</v>
      </c>
    </row>
    <row r="3194">
      <c r="A3194" s="1" t="b">
        <v>0</v>
      </c>
      <c r="B3194" s="1" t="s">
        <v>25</v>
      </c>
      <c r="C3194" s="1"/>
      <c r="D3194" s="1" t="s">
        <v>26</v>
      </c>
      <c r="E3194" s="1" t="s">
        <v>43</v>
      </c>
      <c r="F3194" s="1"/>
      <c r="G3194" s="2" t="s">
        <v>27</v>
      </c>
      <c r="H3194" s="3"/>
      <c r="I3194" s="4" t="s">
        <v>10878</v>
      </c>
      <c r="J3194" s="2" t="s">
        <v>10879</v>
      </c>
      <c r="K3194" s="5">
        <v>1.0</v>
      </c>
      <c r="L3194" s="2" t="s">
        <v>46</v>
      </c>
      <c r="M3194" s="6" t="b">
        <v>1</v>
      </c>
      <c r="N3194" s="2" t="s">
        <v>10261</v>
      </c>
      <c r="O3194" s="2" t="s">
        <v>48</v>
      </c>
      <c r="P3194" s="2" t="s">
        <v>49</v>
      </c>
      <c r="Q3194" s="2" t="s">
        <v>50</v>
      </c>
      <c r="R3194" s="2" t="s">
        <v>35</v>
      </c>
      <c r="S3194" s="2" t="s">
        <v>10880</v>
      </c>
      <c r="T3194" s="2" t="s">
        <v>10881</v>
      </c>
      <c r="U3194" s="2" t="s">
        <v>38</v>
      </c>
      <c r="V3194" s="2" t="s">
        <v>100</v>
      </c>
      <c r="W3194" s="2" t="s">
        <v>10172</v>
      </c>
      <c r="X3194" s="2" t="s">
        <v>10264</v>
      </c>
      <c r="Y3194" s="2" t="s">
        <v>10265</v>
      </c>
    </row>
    <row r="3195">
      <c r="A3195" s="1" t="b">
        <v>0</v>
      </c>
      <c r="B3195" s="1" t="s">
        <v>25</v>
      </c>
      <c r="C3195" s="1"/>
      <c r="D3195" s="1" t="s">
        <v>26</v>
      </c>
      <c r="E3195" s="1" t="s">
        <v>43</v>
      </c>
      <c r="F3195" s="1"/>
      <c r="G3195" s="2" t="s">
        <v>27</v>
      </c>
      <c r="H3195" s="3"/>
      <c r="I3195" s="4" t="s">
        <v>10882</v>
      </c>
      <c r="J3195" s="2" t="s">
        <v>10883</v>
      </c>
      <c r="K3195" s="5">
        <v>1.0</v>
      </c>
      <c r="L3195" s="2" t="s">
        <v>46</v>
      </c>
      <c r="M3195" s="6" t="b">
        <v>1</v>
      </c>
      <c r="N3195" s="2" t="s">
        <v>10261</v>
      </c>
      <c r="O3195" s="2" t="s">
        <v>48</v>
      </c>
      <c r="P3195" s="2" t="s">
        <v>49</v>
      </c>
      <c r="Q3195" s="2" t="s">
        <v>50</v>
      </c>
      <c r="R3195" s="2" t="s">
        <v>35</v>
      </c>
      <c r="S3195" s="2" t="s">
        <v>10884</v>
      </c>
      <c r="T3195" s="2" t="s">
        <v>10885</v>
      </c>
      <c r="U3195" s="2" t="s">
        <v>38</v>
      </c>
      <c r="V3195" s="2" t="s">
        <v>100</v>
      </c>
      <c r="W3195" s="2" t="s">
        <v>10172</v>
      </c>
      <c r="X3195" s="2" t="s">
        <v>10264</v>
      </c>
      <c r="Y3195" s="2" t="s">
        <v>10265</v>
      </c>
    </row>
    <row r="3196">
      <c r="A3196" s="1" t="b">
        <v>0</v>
      </c>
      <c r="B3196" s="1" t="s">
        <v>25</v>
      </c>
      <c r="C3196" s="1"/>
      <c r="D3196" s="1" t="s">
        <v>26</v>
      </c>
      <c r="E3196" s="1" t="s">
        <v>43</v>
      </c>
      <c r="F3196" s="1"/>
      <c r="G3196" s="2" t="s">
        <v>27</v>
      </c>
      <c r="H3196" s="3"/>
      <c r="I3196" s="4" t="s">
        <v>10886</v>
      </c>
      <c r="J3196" s="2" t="s">
        <v>10887</v>
      </c>
      <c r="K3196" s="5">
        <v>1.0</v>
      </c>
      <c r="L3196" s="2" t="s">
        <v>46</v>
      </c>
      <c r="M3196" s="6" t="b">
        <v>1</v>
      </c>
      <c r="N3196" s="2" t="s">
        <v>10261</v>
      </c>
      <c r="O3196" s="2" t="s">
        <v>48</v>
      </c>
      <c r="P3196" s="2" t="s">
        <v>49</v>
      </c>
      <c r="Q3196" s="2" t="s">
        <v>50</v>
      </c>
      <c r="R3196" s="2" t="s">
        <v>35</v>
      </c>
      <c r="S3196" s="2" t="s">
        <v>10888</v>
      </c>
      <c r="T3196" s="2" t="s">
        <v>10889</v>
      </c>
      <c r="U3196" s="2" t="s">
        <v>38</v>
      </c>
      <c r="V3196" s="2" t="s">
        <v>100</v>
      </c>
      <c r="W3196" s="2" t="s">
        <v>10172</v>
      </c>
      <c r="X3196" s="2" t="s">
        <v>10264</v>
      </c>
      <c r="Y3196" s="2" t="s">
        <v>10265</v>
      </c>
    </row>
    <row r="3197">
      <c r="A3197" s="1" t="b">
        <v>0</v>
      </c>
      <c r="B3197" s="1" t="s">
        <v>25</v>
      </c>
      <c r="C3197" s="1"/>
      <c r="D3197" s="1" t="s">
        <v>26</v>
      </c>
      <c r="E3197" s="1" t="s">
        <v>43</v>
      </c>
      <c r="F3197" s="1"/>
      <c r="G3197" s="2" t="s">
        <v>27</v>
      </c>
      <c r="H3197" s="3"/>
      <c r="I3197" s="4" t="s">
        <v>10890</v>
      </c>
      <c r="J3197" s="2" t="s">
        <v>10891</v>
      </c>
      <c r="K3197" s="5">
        <v>1.0</v>
      </c>
      <c r="L3197" s="2" t="s">
        <v>46</v>
      </c>
      <c r="M3197" s="6" t="b">
        <v>1</v>
      </c>
      <c r="N3197" s="2" t="s">
        <v>10261</v>
      </c>
      <c r="O3197" s="2" t="s">
        <v>48</v>
      </c>
      <c r="P3197" s="2" t="s">
        <v>49</v>
      </c>
      <c r="Q3197" s="2" t="s">
        <v>50</v>
      </c>
      <c r="R3197" s="2" t="s">
        <v>35</v>
      </c>
      <c r="S3197" s="2" t="s">
        <v>10892</v>
      </c>
      <c r="T3197" s="2" t="s">
        <v>10893</v>
      </c>
      <c r="U3197" s="2" t="s">
        <v>38</v>
      </c>
      <c r="V3197" s="2" t="s">
        <v>100</v>
      </c>
      <c r="W3197" s="2" t="s">
        <v>10172</v>
      </c>
      <c r="X3197" s="2" t="s">
        <v>10264</v>
      </c>
      <c r="Y3197" s="2" t="s">
        <v>10265</v>
      </c>
    </row>
    <row r="3198">
      <c r="A3198" s="1" t="b">
        <v>0</v>
      </c>
      <c r="B3198" s="1" t="s">
        <v>25</v>
      </c>
      <c r="C3198" s="1"/>
      <c r="D3198" s="1" t="s">
        <v>26</v>
      </c>
      <c r="E3198" s="1" t="s">
        <v>43</v>
      </c>
      <c r="F3198" s="1"/>
      <c r="G3198" s="2" t="s">
        <v>27</v>
      </c>
      <c r="H3198" s="3"/>
      <c r="I3198" s="4" t="s">
        <v>10894</v>
      </c>
      <c r="J3198" s="2" t="s">
        <v>10895</v>
      </c>
      <c r="K3198" s="5">
        <v>1.0</v>
      </c>
      <c r="L3198" s="2" t="s">
        <v>46</v>
      </c>
      <c r="M3198" s="6" t="b">
        <v>1</v>
      </c>
      <c r="N3198" s="2" t="s">
        <v>10261</v>
      </c>
      <c r="O3198" s="2" t="s">
        <v>48</v>
      </c>
      <c r="P3198" s="2" t="s">
        <v>49</v>
      </c>
      <c r="Q3198" s="2" t="s">
        <v>50</v>
      </c>
      <c r="R3198" s="2" t="s">
        <v>35</v>
      </c>
      <c r="S3198" s="2" t="s">
        <v>10896</v>
      </c>
      <c r="T3198" s="2" t="s">
        <v>10897</v>
      </c>
      <c r="U3198" s="2" t="s">
        <v>38</v>
      </c>
      <c r="V3198" s="2" t="s">
        <v>100</v>
      </c>
      <c r="W3198" s="2" t="s">
        <v>10172</v>
      </c>
      <c r="X3198" s="2" t="s">
        <v>10264</v>
      </c>
      <c r="Y3198" s="2" t="s">
        <v>10265</v>
      </c>
    </row>
    <row r="3199">
      <c r="A3199" s="1" t="b">
        <v>0</v>
      </c>
      <c r="B3199" s="1" t="s">
        <v>25</v>
      </c>
      <c r="C3199" s="1"/>
      <c r="D3199" s="1" t="s">
        <v>26</v>
      </c>
      <c r="E3199" s="1" t="s">
        <v>43</v>
      </c>
      <c r="F3199" s="1"/>
      <c r="G3199" s="2" t="s">
        <v>27</v>
      </c>
      <c r="H3199" s="3"/>
      <c r="I3199" s="4" t="s">
        <v>10898</v>
      </c>
      <c r="J3199" s="2" t="s">
        <v>10899</v>
      </c>
      <c r="K3199" s="5">
        <v>1.0</v>
      </c>
      <c r="L3199" s="2" t="s">
        <v>46</v>
      </c>
      <c r="M3199" s="6" t="b">
        <v>1</v>
      </c>
      <c r="N3199" s="2" t="s">
        <v>10261</v>
      </c>
      <c r="O3199" s="2" t="s">
        <v>48</v>
      </c>
      <c r="P3199" s="2" t="s">
        <v>49</v>
      </c>
      <c r="Q3199" s="2" t="s">
        <v>50</v>
      </c>
      <c r="R3199" s="2" t="s">
        <v>35</v>
      </c>
      <c r="S3199" s="2" t="s">
        <v>10900</v>
      </c>
      <c r="T3199" s="2" t="s">
        <v>10901</v>
      </c>
      <c r="U3199" s="2" t="s">
        <v>38</v>
      </c>
      <c r="V3199" s="2" t="s">
        <v>100</v>
      </c>
      <c r="W3199" s="2" t="s">
        <v>10172</v>
      </c>
      <c r="X3199" s="2" t="s">
        <v>10264</v>
      </c>
      <c r="Y3199" s="2" t="s">
        <v>10265</v>
      </c>
    </row>
    <row r="3200">
      <c r="A3200" s="1" t="b">
        <v>0</v>
      </c>
      <c r="B3200" s="1" t="s">
        <v>25</v>
      </c>
      <c r="C3200" s="1"/>
      <c r="D3200" s="1" t="s">
        <v>26</v>
      </c>
      <c r="E3200" s="1" t="s">
        <v>43</v>
      </c>
      <c r="F3200" s="1"/>
      <c r="G3200" s="2" t="s">
        <v>27</v>
      </c>
      <c r="H3200" s="3"/>
      <c r="I3200" s="4" t="s">
        <v>10902</v>
      </c>
      <c r="J3200" s="2" t="s">
        <v>10903</v>
      </c>
      <c r="K3200" s="5">
        <v>1.0</v>
      </c>
      <c r="L3200" s="2" t="s">
        <v>46</v>
      </c>
      <c r="M3200" s="6" t="b">
        <v>1</v>
      </c>
      <c r="N3200" s="2" t="s">
        <v>10261</v>
      </c>
      <c r="O3200" s="2" t="s">
        <v>48</v>
      </c>
      <c r="P3200" s="2" t="s">
        <v>49</v>
      </c>
      <c r="Q3200" s="2" t="s">
        <v>50</v>
      </c>
      <c r="R3200" s="2" t="s">
        <v>35</v>
      </c>
      <c r="S3200" s="2" t="s">
        <v>10904</v>
      </c>
      <c r="T3200" s="2" t="s">
        <v>10905</v>
      </c>
      <c r="U3200" s="2" t="s">
        <v>38</v>
      </c>
      <c r="V3200" s="2" t="s">
        <v>100</v>
      </c>
      <c r="W3200" s="2" t="s">
        <v>10172</v>
      </c>
      <c r="X3200" s="2" t="s">
        <v>10264</v>
      </c>
      <c r="Y3200" s="2" t="s">
        <v>10265</v>
      </c>
    </row>
    <row r="3201">
      <c r="A3201" s="1" t="b">
        <v>0</v>
      </c>
      <c r="B3201" s="1" t="s">
        <v>25</v>
      </c>
      <c r="C3201" s="1"/>
      <c r="D3201" s="1" t="s">
        <v>26</v>
      </c>
      <c r="E3201" s="1" t="s">
        <v>43</v>
      </c>
      <c r="F3201" s="1"/>
      <c r="G3201" s="2" t="s">
        <v>27</v>
      </c>
      <c r="H3201" s="3"/>
      <c r="I3201" s="4" t="s">
        <v>10906</v>
      </c>
      <c r="J3201" s="2" t="s">
        <v>10907</v>
      </c>
      <c r="K3201" s="5">
        <v>1.0</v>
      </c>
      <c r="L3201" s="2" t="s">
        <v>46</v>
      </c>
      <c r="M3201" s="6" t="b">
        <v>1</v>
      </c>
      <c r="N3201" s="2" t="s">
        <v>10261</v>
      </c>
      <c r="O3201" s="2" t="s">
        <v>48</v>
      </c>
      <c r="P3201" s="2" t="s">
        <v>49</v>
      </c>
      <c r="Q3201" s="2" t="s">
        <v>50</v>
      </c>
      <c r="R3201" s="2" t="s">
        <v>35</v>
      </c>
      <c r="S3201" s="2" t="s">
        <v>10908</v>
      </c>
      <c r="T3201" s="2" t="s">
        <v>10909</v>
      </c>
      <c r="U3201" s="2" t="s">
        <v>38</v>
      </c>
      <c r="V3201" s="2" t="s">
        <v>100</v>
      </c>
      <c r="W3201" s="2" t="s">
        <v>10172</v>
      </c>
      <c r="X3201" s="2" t="s">
        <v>10264</v>
      </c>
      <c r="Y3201" s="2" t="s">
        <v>10265</v>
      </c>
    </row>
    <row r="3202">
      <c r="A3202" s="1" t="b">
        <v>0</v>
      </c>
      <c r="B3202" s="1" t="s">
        <v>25</v>
      </c>
      <c r="C3202" s="1"/>
      <c r="D3202" s="1" t="s">
        <v>26</v>
      </c>
      <c r="E3202" s="1" t="s">
        <v>43</v>
      </c>
      <c r="F3202" s="1"/>
      <c r="G3202" s="2" t="s">
        <v>27</v>
      </c>
      <c r="H3202" s="3"/>
      <c r="I3202" s="4" t="s">
        <v>10910</v>
      </c>
      <c r="J3202" s="2" t="s">
        <v>10911</v>
      </c>
      <c r="K3202" s="5">
        <v>1.0</v>
      </c>
      <c r="L3202" s="2" t="s">
        <v>46</v>
      </c>
      <c r="M3202" s="6" t="b">
        <v>1</v>
      </c>
      <c r="N3202" s="2" t="s">
        <v>10261</v>
      </c>
      <c r="O3202" s="2" t="s">
        <v>48</v>
      </c>
      <c r="P3202" s="2" t="s">
        <v>49</v>
      </c>
      <c r="Q3202" s="2" t="s">
        <v>50</v>
      </c>
      <c r="R3202" s="2" t="s">
        <v>35</v>
      </c>
      <c r="S3202" s="2" t="s">
        <v>10912</v>
      </c>
      <c r="T3202" s="2" t="s">
        <v>10913</v>
      </c>
      <c r="U3202" s="2" t="s">
        <v>38</v>
      </c>
      <c r="V3202" s="2" t="s">
        <v>100</v>
      </c>
      <c r="W3202" s="2" t="s">
        <v>10172</v>
      </c>
      <c r="X3202" s="2" t="s">
        <v>10264</v>
      </c>
      <c r="Y3202" s="2" t="s">
        <v>10265</v>
      </c>
    </row>
    <row r="3203">
      <c r="A3203" s="1" t="b">
        <v>0</v>
      </c>
      <c r="B3203" s="1" t="s">
        <v>25</v>
      </c>
      <c r="C3203" s="1"/>
      <c r="D3203" s="1" t="s">
        <v>26</v>
      </c>
      <c r="E3203" s="1" t="s">
        <v>43</v>
      </c>
      <c r="F3203" s="1"/>
      <c r="G3203" s="2" t="s">
        <v>27</v>
      </c>
      <c r="H3203" s="3"/>
      <c r="I3203" s="4" t="s">
        <v>10914</v>
      </c>
      <c r="J3203" s="2" t="s">
        <v>10915</v>
      </c>
      <c r="K3203" s="5">
        <v>1.0</v>
      </c>
      <c r="L3203" s="2" t="s">
        <v>46</v>
      </c>
      <c r="M3203" s="6" t="b">
        <v>1</v>
      </c>
      <c r="N3203" s="2" t="s">
        <v>10261</v>
      </c>
      <c r="O3203" s="2" t="s">
        <v>48</v>
      </c>
      <c r="P3203" s="2" t="s">
        <v>49</v>
      </c>
      <c r="Q3203" s="2" t="s">
        <v>50</v>
      </c>
      <c r="R3203" s="2" t="s">
        <v>35</v>
      </c>
      <c r="S3203" s="2" t="s">
        <v>10916</v>
      </c>
      <c r="T3203" s="2" t="s">
        <v>10917</v>
      </c>
      <c r="U3203" s="2" t="s">
        <v>38</v>
      </c>
      <c r="V3203" s="2" t="s">
        <v>100</v>
      </c>
      <c r="W3203" s="2" t="s">
        <v>10172</v>
      </c>
      <c r="X3203" s="2" t="s">
        <v>10264</v>
      </c>
      <c r="Y3203" s="2" t="s">
        <v>10265</v>
      </c>
    </row>
    <row r="3204">
      <c r="A3204" s="1" t="b">
        <v>0</v>
      </c>
      <c r="B3204" s="1" t="s">
        <v>25</v>
      </c>
      <c r="C3204" s="1"/>
      <c r="D3204" s="1" t="s">
        <v>26</v>
      </c>
      <c r="E3204" s="1" t="s">
        <v>43</v>
      </c>
      <c r="F3204" s="1"/>
      <c r="G3204" s="2" t="s">
        <v>27</v>
      </c>
      <c r="H3204" s="3"/>
      <c r="I3204" s="4" t="s">
        <v>10918</v>
      </c>
      <c r="J3204" s="2" t="s">
        <v>10919</v>
      </c>
      <c r="K3204" s="5">
        <v>1.0</v>
      </c>
      <c r="L3204" s="2" t="s">
        <v>46</v>
      </c>
      <c r="M3204" s="6" t="b">
        <v>1</v>
      </c>
      <c r="N3204" s="2" t="s">
        <v>10261</v>
      </c>
      <c r="O3204" s="2" t="s">
        <v>48</v>
      </c>
      <c r="P3204" s="2" t="s">
        <v>49</v>
      </c>
      <c r="Q3204" s="2" t="s">
        <v>50</v>
      </c>
      <c r="R3204" s="2" t="s">
        <v>35</v>
      </c>
      <c r="S3204" s="2" t="s">
        <v>10920</v>
      </c>
      <c r="T3204" s="2" t="s">
        <v>10921</v>
      </c>
      <c r="U3204" s="2" t="s">
        <v>38</v>
      </c>
      <c r="V3204" s="2" t="s">
        <v>100</v>
      </c>
      <c r="W3204" s="2" t="s">
        <v>10172</v>
      </c>
      <c r="X3204" s="2" t="s">
        <v>10264</v>
      </c>
      <c r="Y3204" s="2" t="s">
        <v>10265</v>
      </c>
    </row>
    <row r="3205">
      <c r="A3205" s="1" t="b">
        <v>0</v>
      </c>
      <c r="B3205" s="1" t="s">
        <v>25</v>
      </c>
      <c r="C3205" s="1"/>
      <c r="D3205" s="1" t="s">
        <v>26</v>
      </c>
      <c r="E3205" s="1" t="s">
        <v>43</v>
      </c>
      <c r="F3205" s="1"/>
      <c r="G3205" s="2" t="s">
        <v>27</v>
      </c>
      <c r="H3205" s="3"/>
      <c r="I3205" s="4" t="s">
        <v>10922</v>
      </c>
      <c r="J3205" s="2" t="s">
        <v>10923</v>
      </c>
      <c r="K3205" s="5">
        <v>1.0</v>
      </c>
      <c r="L3205" s="2" t="s">
        <v>46</v>
      </c>
      <c r="M3205" s="6" t="b">
        <v>1</v>
      </c>
      <c r="N3205" s="2" t="s">
        <v>10261</v>
      </c>
      <c r="O3205" s="2" t="s">
        <v>48</v>
      </c>
      <c r="P3205" s="2" t="s">
        <v>49</v>
      </c>
      <c r="Q3205" s="2" t="s">
        <v>50</v>
      </c>
      <c r="R3205" s="2" t="s">
        <v>35</v>
      </c>
      <c r="S3205" s="2" t="s">
        <v>10924</v>
      </c>
      <c r="T3205" s="2" t="s">
        <v>10925</v>
      </c>
      <c r="U3205" s="2" t="s">
        <v>38</v>
      </c>
      <c r="V3205" s="2" t="s">
        <v>100</v>
      </c>
      <c r="W3205" s="2" t="s">
        <v>10172</v>
      </c>
      <c r="X3205" s="2" t="s">
        <v>10264</v>
      </c>
      <c r="Y3205" s="2" t="s">
        <v>10265</v>
      </c>
    </row>
    <row r="3206">
      <c r="A3206" s="1" t="b">
        <v>0</v>
      </c>
      <c r="B3206" s="1" t="s">
        <v>25</v>
      </c>
      <c r="C3206" s="1"/>
      <c r="D3206" s="1" t="s">
        <v>26</v>
      </c>
      <c r="E3206" s="1" t="s">
        <v>43</v>
      </c>
      <c r="F3206" s="1"/>
      <c r="G3206" s="2" t="s">
        <v>27</v>
      </c>
      <c r="H3206" s="3"/>
      <c r="I3206" s="4" t="s">
        <v>10926</v>
      </c>
      <c r="J3206" s="2" t="s">
        <v>10927</v>
      </c>
      <c r="K3206" s="5">
        <v>1.0</v>
      </c>
      <c r="L3206" s="2" t="s">
        <v>46</v>
      </c>
      <c r="M3206" s="6" t="b">
        <v>1</v>
      </c>
      <c r="N3206" s="2" t="s">
        <v>10261</v>
      </c>
      <c r="O3206" s="2" t="s">
        <v>48</v>
      </c>
      <c r="P3206" s="2" t="s">
        <v>49</v>
      </c>
      <c r="Q3206" s="2" t="s">
        <v>50</v>
      </c>
      <c r="R3206" s="2" t="s">
        <v>35</v>
      </c>
      <c r="S3206" s="2" t="s">
        <v>10928</v>
      </c>
      <c r="T3206" s="2" t="s">
        <v>10929</v>
      </c>
      <c r="U3206" s="2" t="s">
        <v>38</v>
      </c>
      <c r="V3206" s="2" t="s">
        <v>100</v>
      </c>
      <c r="W3206" s="2" t="s">
        <v>10172</v>
      </c>
      <c r="X3206" s="2" t="s">
        <v>10264</v>
      </c>
      <c r="Y3206" s="2" t="s">
        <v>10265</v>
      </c>
    </row>
    <row r="3207">
      <c r="A3207" s="1" t="b">
        <v>0</v>
      </c>
      <c r="B3207" s="1" t="s">
        <v>25</v>
      </c>
      <c r="C3207" s="1"/>
      <c r="D3207" s="1" t="s">
        <v>26</v>
      </c>
      <c r="E3207" s="1" t="s">
        <v>43</v>
      </c>
      <c r="F3207" s="1"/>
      <c r="G3207" s="2" t="s">
        <v>27</v>
      </c>
      <c r="H3207" s="3"/>
      <c r="I3207" s="4" t="s">
        <v>10930</v>
      </c>
      <c r="J3207" s="2" t="s">
        <v>10931</v>
      </c>
      <c r="K3207" s="5">
        <v>1.0</v>
      </c>
      <c r="L3207" s="2" t="s">
        <v>46</v>
      </c>
      <c r="M3207" s="6" t="b">
        <v>1</v>
      </c>
      <c r="N3207" s="2" t="s">
        <v>10261</v>
      </c>
      <c r="O3207" s="2" t="s">
        <v>48</v>
      </c>
      <c r="P3207" s="2" t="s">
        <v>49</v>
      </c>
      <c r="Q3207" s="2" t="s">
        <v>50</v>
      </c>
      <c r="R3207" s="2" t="s">
        <v>35</v>
      </c>
      <c r="S3207" s="2" t="s">
        <v>10932</v>
      </c>
      <c r="T3207" s="2" t="s">
        <v>10933</v>
      </c>
      <c r="U3207" s="2" t="s">
        <v>38</v>
      </c>
      <c r="V3207" s="2" t="s">
        <v>100</v>
      </c>
      <c r="W3207" s="2" t="s">
        <v>10172</v>
      </c>
      <c r="X3207" s="2" t="s">
        <v>10264</v>
      </c>
      <c r="Y3207" s="2" t="s">
        <v>10265</v>
      </c>
    </row>
    <row r="3208">
      <c r="A3208" s="1" t="b">
        <v>0</v>
      </c>
      <c r="B3208" s="1" t="s">
        <v>25</v>
      </c>
      <c r="C3208" s="1"/>
      <c r="D3208" s="1" t="s">
        <v>26</v>
      </c>
      <c r="E3208" s="1" t="s">
        <v>43</v>
      </c>
      <c r="F3208" s="1"/>
      <c r="G3208" s="2" t="s">
        <v>27</v>
      </c>
      <c r="H3208" s="3"/>
      <c r="I3208" s="4" t="s">
        <v>10934</v>
      </c>
      <c r="J3208" s="2" t="s">
        <v>10935</v>
      </c>
      <c r="K3208" s="5">
        <v>1.0</v>
      </c>
      <c r="L3208" s="2" t="s">
        <v>46</v>
      </c>
      <c r="M3208" s="6" t="b">
        <v>1</v>
      </c>
      <c r="N3208" s="2" t="s">
        <v>10261</v>
      </c>
      <c r="O3208" s="2" t="s">
        <v>48</v>
      </c>
      <c r="P3208" s="2" t="s">
        <v>49</v>
      </c>
      <c r="Q3208" s="2" t="s">
        <v>50</v>
      </c>
      <c r="R3208" s="2" t="s">
        <v>35</v>
      </c>
      <c r="S3208" s="2" t="s">
        <v>10936</v>
      </c>
      <c r="T3208" s="2" t="s">
        <v>10937</v>
      </c>
      <c r="U3208" s="2" t="s">
        <v>38</v>
      </c>
      <c r="V3208" s="2" t="s">
        <v>100</v>
      </c>
      <c r="W3208" s="2" t="s">
        <v>10172</v>
      </c>
      <c r="X3208" s="2" t="s">
        <v>10264</v>
      </c>
      <c r="Y3208" s="2" t="s">
        <v>10265</v>
      </c>
    </row>
    <row r="3209">
      <c r="A3209" s="1" t="b">
        <v>0</v>
      </c>
      <c r="B3209" s="1" t="s">
        <v>25</v>
      </c>
      <c r="C3209" s="1"/>
      <c r="D3209" s="1" t="s">
        <v>26</v>
      </c>
      <c r="E3209" s="1" t="s">
        <v>43</v>
      </c>
      <c r="F3209" s="1"/>
      <c r="G3209" s="2" t="s">
        <v>27</v>
      </c>
      <c r="H3209" s="3"/>
      <c r="I3209" s="4" t="s">
        <v>10938</v>
      </c>
      <c r="J3209" s="2" t="s">
        <v>10939</v>
      </c>
      <c r="K3209" s="5">
        <v>1.0</v>
      </c>
      <c r="L3209" s="2" t="s">
        <v>46</v>
      </c>
      <c r="M3209" s="6" t="b">
        <v>1</v>
      </c>
      <c r="N3209" s="2" t="s">
        <v>10261</v>
      </c>
      <c r="O3209" s="2" t="s">
        <v>48</v>
      </c>
      <c r="P3209" s="2" t="s">
        <v>49</v>
      </c>
      <c r="Q3209" s="2" t="s">
        <v>50</v>
      </c>
      <c r="R3209" s="2" t="s">
        <v>35</v>
      </c>
      <c r="S3209" s="2" t="s">
        <v>10940</v>
      </c>
      <c r="T3209" s="2" t="s">
        <v>10941</v>
      </c>
      <c r="U3209" s="2" t="s">
        <v>38</v>
      </c>
      <c r="V3209" s="2" t="s">
        <v>100</v>
      </c>
      <c r="W3209" s="2" t="s">
        <v>10172</v>
      </c>
      <c r="X3209" s="2" t="s">
        <v>10264</v>
      </c>
      <c r="Y3209" s="2" t="s">
        <v>10265</v>
      </c>
    </row>
    <row r="3210">
      <c r="A3210" s="1" t="b">
        <v>0</v>
      </c>
      <c r="B3210" s="1" t="s">
        <v>25</v>
      </c>
      <c r="C3210" s="1"/>
      <c r="D3210" s="1" t="s">
        <v>26</v>
      </c>
      <c r="E3210" s="1" t="s">
        <v>43</v>
      </c>
      <c r="F3210" s="1"/>
      <c r="G3210" s="2" t="s">
        <v>27</v>
      </c>
      <c r="H3210" s="3"/>
      <c r="I3210" s="4" t="s">
        <v>10942</v>
      </c>
      <c r="J3210" s="2" t="s">
        <v>10943</v>
      </c>
      <c r="K3210" s="5">
        <v>1.0</v>
      </c>
      <c r="L3210" s="2" t="s">
        <v>46</v>
      </c>
      <c r="M3210" s="6" t="b">
        <v>1</v>
      </c>
      <c r="N3210" s="2" t="s">
        <v>10261</v>
      </c>
      <c r="O3210" s="2" t="s">
        <v>48</v>
      </c>
      <c r="P3210" s="2" t="s">
        <v>49</v>
      </c>
      <c r="Q3210" s="2" t="s">
        <v>50</v>
      </c>
      <c r="R3210" s="2" t="s">
        <v>35</v>
      </c>
      <c r="S3210" s="2" t="s">
        <v>10944</v>
      </c>
      <c r="T3210" s="2" t="s">
        <v>10945</v>
      </c>
      <c r="U3210" s="2" t="s">
        <v>38</v>
      </c>
      <c r="V3210" s="2" t="s">
        <v>100</v>
      </c>
      <c r="W3210" s="2" t="s">
        <v>10172</v>
      </c>
      <c r="X3210" s="2" t="s">
        <v>10264</v>
      </c>
      <c r="Y3210" s="2" t="s">
        <v>10265</v>
      </c>
    </row>
    <row r="3211">
      <c r="A3211" s="1" t="b">
        <v>0</v>
      </c>
      <c r="B3211" s="1" t="s">
        <v>25</v>
      </c>
      <c r="C3211" s="1"/>
      <c r="D3211" s="1" t="s">
        <v>26</v>
      </c>
      <c r="E3211" s="1" t="s">
        <v>43</v>
      </c>
      <c r="F3211" s="1"/>
      <c r="G3211" s="2" t="s">
        <v>27</v>
      </c>
      <c r="H3211" s="3"/>
      <c r="I3211" s="4" t="s">
        <v>10946</v>
      </c>
      <c r="J3211" s="2" t="s">
        <v>10947</v>
      </c>
      <c r="K3211" s="5">
        <v>1.0</v>
      </c>
      <c r="L3211" s="2" t="s">
        <v>46</v>
      </c>
      <c r="M3211" s="6" t="b">
        <v>1</v>
      </c>
      <c r="N3211" s="2" t="s">
        <v>10261</v>
      </c>
      <c r="O3211" s="2" t="s">
        <v>48</v>
      </c>
      <c r="P3211" s="2" t="s">
        <v>49</v>
      </c>
      <c r="Q3211" s="2" t="s">
        <v>50</v>
      </c>
      <c r="R3211" s="2" t="s">
        <v>35</v>
      </c>
      <c r="S3211" s="2" t="s">
        <v>10948</v>
      </c>
      <c r="T3211" s="2" t="s">
        <v>10949</v>
      </c>
      <c r="U3211" s="2" t="s">
        <v>38</v>
      </c>
      <c r="V3211" s="2" t="s">
        <v>100</v>
      </c>
      <c r="W3211" s="2" t="s">
        <v>10172</v>
      </c>
      <c r="X3211" s="2" t="s">
        <v>10264</v>
      </c>
      <c r="Y3211" s="2" t="s">
        <v>10265</v>
      </c>
    </row>
    <row r="3212">
      <c r="A3212" s="1" t="b">
        <v>0</v>
      </c>
      <c r="B3212" s="1" t="s">
        <v>25</v>
      </c>
      <c r="C3212" s="1"/>
      <c r="D3212" s="1" t="s">
        <v>26</v>
      </c>
      <c r="E3212" s="1" t="s">
        <v>43</v>
      </c>
      <c r="F3212" s="1"/>
      <c r="G3212" s="2" t="s">
        <v>27</v>
      </c>
      <c r="H3212" s="3"/>
      <c r="I3212" s="4" t="s">
        <v>10950</v>
      </c>
      <c r="J3212" s="2" t="s">
        <v>10951</v>
      </c>
      <c r="K3212" s="5">
        <v>1.0</v>
      </c>
      <c r="L3212" s="2" t="s">
        <v>46</v>
      </c>
      <c r="M3212" s="6" t="b">
        <v>1</v>
      </c>
      <c r="N3212" s="2" t="s">
        <v>10261</v>
      </c>
      <c r="O3212" s="2" t="s">
        <v>48</v>
      </c>
      <c r="P3212" s="2" t="s">
        <v>49</v>
      </c>
      <c r="Q3212" s="2" t="s">
        <v>50</v>
      </c>
      <c r="R3212" s="2" t="s">
        <v>35</v>
      </c>
      <c r="S3212" s="2" t="s">
        <v>10952</v>
      </c>
      <c r="T3212" s="2" t="s">
        <v>10953</v>
      </c>
      <c r="U3212" s="2" t="s">
        <v>38</v>
      </c>
      <c r="V3212" s="2" t="s">
        <v>100</v>
      </c>
      <c r="W3212" s="2" t="s">
        <v>10172</v>
      </c>
      <c r="X3212" s="2" t="s">
        <v>10264</v>
      </c>
      <c r="Y3212" s="2" t="s">
        <v>10265</v>
      </c>
    </row>
    <row r="3213">
      <c r="A3213" s="1" t="b">
        <v>0</v>
      </c>
      <c r="B3213" s="1" t="s">
        <v>25</v>
      </c>
      <c r="C3213" s="1"/>
      <c r="D3213" s="1" t="s">
        <v>26</v>
      </c>
      <c r="E3213" s="1" t="s">
        <v>43</v>
      </c>
      <c r="F3213" s="1"/>
      <c r="G3213" s="2" t="s">
        <v>27</v>
      </c>
      <c r="H3213" s="3"/>
      <c r="I3213" s="4" t="s">
        <v>10954</v>
      </c>
      <c r="J3213" s="2" t="s">
        <v>10955</v>
      </c>
      <c r="K3213" s="5">
        <v>1.0</v>
      </c>
      <c r="L3213" s="2" t="s">
        <v>46</v>
      </c>
      <c r="M3213" s="6" t="b">
        <v>1</v>
      </c>
      <c r="N3213" s="2" t="s">
        <v>10261</v>
      </c>
      <c r="O3213" s="2" t="s">
        <v>48</v>
      </c>
      <c r="P3213" s="2" t="s">
        <v>49</v>
      </c>
      <c r="Q3213" s="2" t="s">
        <v>50</v>
      </c>
      <c r="R3213" s="2" t="s">
        <v>35</v>
      </c>
      <c r="S3213" s="2" t="s">
        <v>10956</v>
      </c>
      <c r="T3213" s="2" t="s">
        <v>10957</v>
      </c>
      <c r="U3213" s="2" t="s">
        <v>38</v>
      </c>
      <c r="V3213" s="2" t="s">
        <v>100</v>
      </c>
      <c r="W3213" s="2" t="s">
        <v>10172</v>
      </c>
      <c r="X3213" s="2" t="s">
        <v>10264</v>
      </c>
      <c r="Y3213" s="2" t="s">
        <v>10265</v>
      </c>
    </row>
    <row r="3214">
      <c r="A3214" s="1" t="b">
        <v>0</v>
      </c>
      <c r="B3214" s="1" t="s">
        <v>25</v>
      </c>
      <c r="C3214" s="1"/>
      <c r="D3214" s="1" t="s">
        <v>26</v>
      </c>
      <c r="E3214" s="1" t="s">
        <v>43</v>
      </c>
      <c r="F3214" s="1"/>
      <c r="G3214" s="2" t="s">
        <v>27</v>
      </c>
      <c r="H3214" s="3"/>
      <c r="I3214" s="4" t="s">
        <v>10958</v>
      </c>
      <c r="J3214" s="2" t="s">
        <v>10959</v>
      </c>
      <c r="K3214" s="5">
        <v>1.0</v>
      </c>
      <c r="L3214" s="2" t="s">
        <v>46</v>
      </c>
      <c r="M3214" s="6" t="b">
        <v>1</v>
      </c>
      <c r="N3214" s="2" t="s">
        <v>10261</v>
      </c>
      <c r="O3214" s="2" t="s">
        <v>48</v>
      </c>
      <c r="P3214" s="2" t="s">
        <v>49</v>
      </c>
      <c r="Q3214" s="2" t="s">
        <v>50</v>
      </c>
      <c r="R3214" s="2" t="s">
        <v>35</v>
      </c>
      <c r="S3214" s="2" t="s">
        <v>10960</v>
      </c>
      <c r="T3214" s="2" t="s">
        <v>10961</v>
      </c>
      <c r="U3214" s="2" t="s">
        <v>38</v>
      </c>
      <c r="V3214" s="2" t="s">
        <v>100</v>
      </c>
      <c r="W3214" s="2" t="s">
        <v>10172</v>
      </c>
      <c r="X3214" s="2" t="s">
        <v>10264</v>
      </c>
      <c r="Y3214" s="2" t="s">
        <v>10265</v>
      </c>
    </row>
    <row r="3215">
      <c r="A3215" s="1" t="b">
        <v>0</v>
      </c>
      <c r="B3215" s="1" t="s">
        <v>25</v>
      </c>
      <c r="C3215" s="1"/>
      <c r="D3215" s="1" t="s">
        <v>26</v>
      </c>
      <c r="E3215" s="1" t="s">
        <v>43</v>
      </c>
      <c r="F3215" s="1"/>
      <c r="G3215" s="2" t="s">
        <v>27</v>
      </c>
      <c r="H3215" s="3"/>
      <c r="I3215" s="4" t="s">
        <v>10962</v>
      </c>
      <c r="J3215" s="2" t="s">
        <v>10963</v>
      </c>
      <c r="K3215" s="5">
        <v>1.0</v>
      </c>
      <c r="L3215" s="2" t="s">
        <v>46</v>
      </c>
      <c r="M3215" s="6" t="b">
        <v>1</v>
      </c>
      <c r="N3215" s="2" t="s">
        <v>10261</v>
      </c>
      <c r="O3215" s="2" t="s">
        <v>48</v>
      </c>
      <c r="P3215" s="2" t="s">
        <v>49</v>
      </c>
      <c r="Q3215" s="2" t="s">
        <v>50</v>
      </c>
      <c r="R3215" s="2" t="s">
        <v>35</v>
      </c>
      <c r="S3215" s="2" t="s">
        <v>10964</v>
      </c>
      <c r="T3215" s="2" t="s">
        <v>10965</v>
      </c>
      <c r="U3215" s="2" t="s">
        <v>38</v>
      </c>
      <c r="V3215" s="2" t="s">
        <v>100</v>
      </c>
      <c r="W3215" s="2" t="s">
        <v>10172</v>
      </c>
      <c r="X3215" s="2" t="s">
        <v>10264</v>
      </c>
      <c r="Y3215" s="2" t="s">
        <v>10265</v>
      </c>
    </row>
    <row r="3216">
      <c r="A3216" s="1" t="b">
        <v>0</v>
      </c>
      <c r="B3216" s="1" t="s">
        <v>25</v>
      </c>
      <c r="C3216" s="1"/>
      <c r="D3216" s="1" t="s">
        <v>26</v>
      </c>
      <c r="E3216" s="1" t="s">
        <v>43</v>
      </c>
      <c r="F3216" s="1"/>
      <c r="G3216" s="2" t="s">
        <v>27</v>
      </c>
      <c r="H3216" s="3"/>
      <c r="I3216" s="4" t="s">
        <v>10966</v>
      </c>
      <c r="J3216" s="2" t="s">
        <v>10967</v>
      </c>
      <c r="K3216" s="5">
        <v>1.0</v>
      </c>
      <c r="L3216" s="2" t="s">
        <v>46</v>
      </c>
      <c r="M3216" s="6" t="b">
        <v>1</v>
      </c>
      <c r="N3216" s="2" t="s">
        <v>10261</v>
      </c>
      <c r="O3216" s="2" t="s">
        <v>48</v>
      </c>
      <c r="P3216" s="2" t="s">
        <v>49</v>
      </c>
      <c r="Q3216" s="2" t="s">
        <v>50</v>
      </c>
      <c r="R3216" s="2" t="s">
        <v>35</v>
      </c>
      <c r="S3216" s="2" t="s">
        <v>10968</v>
      </c>
      <c r="T3216" s="2" t="s">
        <v>10969</v>
      </c>
      <c r="U3216" s="2" t="s">
        <v>38</v>
      </c>
      <c r="V3216" s="2" t="s">
        <v>100</v>
      </c>
      <c r="W3216" s="2" t="s">
        <v>10172</v>
      </c>
      <c r="X3216" s="2" t="s">
        <v>10264</v>
      </c>
      <c r="Y3216" s="2" t="s">
        <v>10265</v>
      </c>
    </row>
    <row r="3217">
      <c r="A3217" s="1" t="b">
        <v>0</v>
      </c>
      <c r="B3217" s="1" t="s">
        <v>25</v>
      </c>
      <c r="C3217" s="1"/>
      <c r="D3217" s="1" t="s">
        <v>26</v>
      </c>
      <c r="E3217" s="1" t="s">
        <v>43</v>
      </c>
      <c r="F3217" s="1"/>
      <c r="G3217" s="2" t="s">
        <v>27</v>
      </c>
      <c r="H3217" s="3"/>
      <c r="I3217" s="4" t="s">
        <v>10970</v>
      </c>
      <c r="J3217" s="2" t="s">
        <v>10971</v>
      </c>
      <c r="K3217" s="5">
        <v>1.0</v>
      </c>
      <c r="L3217" s="2" t="s">
        <v>46</v>
      </c>
      <c r="M3217" s="6" t="b">
        <v>1</v>
      </c>
      <c r="N3217" s="2" t="s">
        <v>10261</v>
      </c>
      <c r="O3217" s="2" t="s">
        <v>48</v>
      </c>
      <c r="P3217" s="2" t="s">
        <v>49</v>
      </c>
      <c r="Q3217" s="2" t="s">
        <v>50</v>
      </c>
      <c r="R3217" s="2" t="s">
        <v>35</v>
      </c>
      <c r="S3217" s="2" t="s">
        <v>10972</v>
      </c>
      <c r="T3217" s="2" t="s">
        <v>10973</v>
      </c>
      <c r="U3217" s="2" t="s">
        <v>38</v>
      </c>
      <c r="V3217" s="2" t="s">
        <v>100</v>
      </c>
      <c r="W3217" s="2" t="s">
        <v>10172</v>
      </c>
      <c r="X3217" s="2" t="s">
        <v>10264</v>
      </c>
      <c r="Y3217" s="2" t="s">
        <v>10265</v>
      </c>
    </row>
    <row r="3218">
      <c r="A3218" s="1" t="b">
        <v>0</v>
      </c>
      <c r="B3218" s="1" t="s">
        <v>25</v>
      </c>
      <c r="C3218" s="1"/>
      <c r="D3218" s="1" t="s">
        <v>26</v>
      </c>
      <c r="E3218" s="1" t="s">
        <v>43</v>
      </c>
      <c r="F3218" s="1"/>
      <c r="G3218" s="2" t="s">
        <v>27</v>
      </c>
      <c r="H3218" s="3"/>
      <c r="I3218" s="4" t="s">
        <v>10974</v>
      </c>
      <c r="J3218" s="2" t="s">
        <v>10975</v>
      </c>
      <c r="K3218" s="5">
        <v>1.0</v>
      </c>
      <c r="L3218" s="2" t="s">
        <v>46</v>
      </c>
      <c r="M3218" s="6" t="b">
        <v>1</v>
      </c>
      <c r="N3218" s="2" t="s">
        <v>10261</v>
      </c>
      <c r="O3218" s="2" t="s">
        <v>48</v>
      </c>
      <c r="P3218" s="2" t="s">
        <v>49</v>
      </c>
      <c r="Q3218" s="2" t="s">
        <v>50</v>
      </c>
      <c r="R3218" s="2" t="s">
        <v>35</v>
      </c>
      <c r="S3218" s="2" t="s">
        <v>10976</v>
      </c>
      <c r="T3218" s="2" t="s">
        <v>10977</v>
      </c>
      <c r="U3218" s="2" t="s">
        <v>38</v>
      </c>
      <c r="V3218" s="2" t="s">
        <v>100</v>
      </c>
      <c r="W3218" s="2" t="s">
        <v>10172</v>
      </c>
      <c r="X3218" s="2" t="s">
        <v>10264</v>
      </c>
      <c r="Y3218" s="2" t="s">
        <v>10265</v>
      </c>
    </row>
    <row r="3219">
      <c r="A3219" s="1" t="b">
        <v>0</v>
      </c>
      <c r="B3219" s="1" t="s">
        <v>25</v>
      </c>
      <c r="C3219" s="1"/>
      <c r="D3219" s="1" t="s">
        <v>26</v>
      </c>
      <c r="E3219" s="1" t="s">
        <v>43</v>
      </c>
      <c r="F3219" s="1"/>
      <c r="G3219" s="2" t="s">
        <v>27</v>
      </c>
      <c r="H3219" s="3"/>
      <c r="I3219" s="4" t="s">
        <v>10978</v>
      </c>
      <c r="J3219" s="2" t="s">
        <v>10979</v>
      </c>
      <c r="K3219" s="5">
        <v>1.0</v>
      </c>
      <c r="L3219" s="2" t="s">
        <v>46</v>
      </c>
      <c r="M3219" s="6" t="b">
        <v>1</v>
      </c>
      <c r="N3219" s="2" t="s">
        <v>10261</v>
      </c>
      <c r="O3219" s="2" t="s">
        <v>48</v>
      </c>
      <c r="P3219" s="2" t="s">
        <v>49</v>
      </c>
      <c r="Q3219" s="2" t="s">
        <v>50</v>
      </c>
      <c r="R3219" s="2" t="s">
        <v>35</v>
      </c>
      <c r="S3219" s="2" t="s">
        <v>10980</v>
      </c>
      <c r="T3219" s="2" t="s">
        <v>10981</v>
      </c>
      <c r="U3219" s="2" t="s">
        <v>38</v>
      </c>
      <c r="V3219" s="2" t="s">
        <v>100</v>
      </c>
      <c r="W3219" s="2" t="s">
        <v>10172</v>
      </c>
      <c r="X3219" s="2" t="s">
        <v>10264</v>
      </c>
      <c r="Y3219" s="2" t="s">
        <v>10265</v>
      </c>
    </row>
    <row r="3220">
      <c r="A3220" s="1" t="b">
        <v>0</v>
      </c>
      <c r="B3220" s="1" t="s">
        <v>25</v>
      </c>
      <c r="C3220" s="1"/>
      <c r="D3220" s="1" t="s">
        <v>26</v>
      </c>
      <c r="E3220" s="1" t="s">
        <v>43</v>
      </c>
      <c r="F3220" s="1"/>
      <c r="G3220" s="2" t="s">
        <v>27</v>
      </c>
      <c r="H3220" s="3"/>
      <c r="I3220" s="4" t="s">
        <v>10982</v>
      </c>
      <c r="J3220" s="2" t="s">
        <v>10983</v>
      </c>
      <c r="K3220" s="5">
        <v>1.0</v>
      </c>
      <c r="L3220" s="2" t="s">
        <v>46</v>
      </c>
      <c r="M3220" s="6" t="b">
        <v>1</v>
      </c>
      <c r="N3220" s="2" t="s">
        <v>10261</v>
      </c>
      <c r="O3220" s="2" t="s">
        <v>48</v>
      </c>
      <c r="P3220" s="2" t="s">
        <v>49</v>
      </c>
      <c r="Q3220" s="2" t="s">
        <v>50</v>
      </c>
      <c r="R3220" s="2" t="s">
        <v>35</v>
      </c>
      <c r="S3220" s="2" t="s">
        <v>10984</v>
      </c>
      <c r="T3220" s="2" t="s">
        <v>10985</v>
      </c>
      <c r="U3220" s="2" t="s">
        <v>38</v>
      </c>
      <c r="V3220" s="2" t="s">
        <v>100</v>
      </c>
      <c r="W3220" s="2" t="s">
        <v>10172</v>
      </c>
      <c r="X3220" s="2" t="s">
        <v>10264</v>
      </c>
      <c r="Y3220" s="2" t="s">
        <v>10265</v>
      </c>
    </row>
    <row r="3221">
      <c r="A3221" s="1" t="b">
        <v>0</v>
      </c>
      <c r="B3221" s="1" t="s">
        <v>25</v>
      </c>
      <c r="C3221" s="1"/>
      <c r="D3221" s="1" t="s">
        <v>26</v>
      </c>
      <c r="E3221" s="1" t="s">
        <v>43</v>
      </c>
      <c r="F3221" s="1"/>
      <c r="G3221" s="2" t="s">
        <v>27</v>
      </c>
      <c r="H3221" s="3"/>
      <c r="I3221" s="4" t="s">
        <v>10986</v>
      </c>
      <c r="J3221" s="2" t="s">
        <v>10987</v>
      </c>
      <c r="K3221" s="5">
        <v>1.0</v>
      </c>
      <c r="L3221" s="2" t="s">
        <v>46</v>
      </c>
      <c r="M3221" s="6" t="b">
        <v>1</v>
      </c>
      <c r="N3221" s="2" t="s">
        <v>10261</v>
      </c>
      <c r="O3221" s="2" t="s">
        <v>48</v>
      </c>
      <c r="P3221" s="2" t="s">
        <v>49</v>
      </c>
      <c r="Q3221" s="2" t="s">
        <v>50</v>
      </c>
      <c r="R3221" s="2" t="s">
        <v>35</v>
      </c>
      <c r="S3221" s="2" t="s">
        <v>10988</v>
      </c>
      <c r="T3221" s="2" t="s">
        <v>10989</v>
      </c>
      <c r="U3221" s="2" t="s">
        <v>38</v>
      </c>
      <c r="V3221" s="2" t="s">
        <v>100</v>
      </c>
      <c r="W3221" s="2" t="s">
        <v>10172</v>
      </c>
      <c r="X3221" s="2" t="s">
        <v>10264</v>
      </c>
      <c r="Y3221" s="2" t="s">
        <v>10265</v>
      </c>
    </row>
    <row r="3222">
      <c r="A3222" s="1" t="b">
        <v>0</v>
      </c>
      <c r="B3222" s="1" t="s">
        <v>25</v>
      </c>
      <c r="C3222" s="1"/>
      <c r="D3222" s="1" t="s">
        <v>26</v>
      </c>
      <c r="E3222" s="1" t="s">
        <v>43</v>
      </c>
      <c r="F3222" s="1"/>
      <c r="G3222" s="2" t="s">
        <v>27</v>
      </c>
      <c r="H3222" s="3"/>
      <c r="I3222" s="4" t="s">
        <v>10990</v>
      </c>
      <c r="J3222" s="2" t="s">
        <v>10991</v>
      </c>
      <c r="K3222" s="5">
        <v>1.0</v>
      </c>
      <c r="L3222" s="2" t="s">
        <v>46</v>
      </c>
      <c r="M3222" s="6" t="b">
        <v>1</v>
      </c>
      <c r="N3222" s="2" t="s">
        <v>10261</v>
      </c>
      <c r="O3222" s="2" t="s">
        <v>48</v>
      </c>
      <c r="P3222" s="2" t="s">
        <v>49</v>
      </c>
      <c r="Q3222" s="2" t="s">
        <v>50</v>
      </c>
      <c r="R3222" s="2" t="s">
        <v>35</v>
      </c>
      <c r="S3222" s="2" t="s">
        <v>10992</v>
      </c>
      <c r="T3222" s="2" t="s">
        <v>10993</v>
      </c>
      <c r="U3222" s="2" t="s">
        <v>38</v>
      </c>
      <c r="V3222" s="2" t="s">
        <v>100</v>
      </c>
      <c r="W3222" s="2" t="s">
        <v>10172</v>
      </c>
      <c r="X3222" s="2" t="s">
        <v>10264</v>
      </c>
      <c r="Y3222" s="2" t="s">
        <v>10265</v>
      </c>
    </row>
    <row r="3223">
      <c r="A3223" s="1" t="b">
        <v>0</v>
      </c>
      <c r="B3223" s="1" t="s">
        <v>25</v>
      </c>
      <c r="C3223" s="1"/>
      <c r="D3223" s="1" t="s">
        <v>26</v>
      </c>
      <c r="E3223" s="1" t="s">
        <v>43</v>
      </c>
      <c r="F3223" s="1"/>
      <c r="G3223" s="2" t="s">
        <v>27</v>
      </c>
      <c r="H3223" s="3"/>
      <c r="I3223" s="4" t="s">
        <v>10994</v>
      </c>
      <c r="J3223" s="2" t="s">
        <v>10995</v>
      </c>
      <c r="K3223" s="5">
        <v>1.0</v>
      </c>
      <c r="L3223" s="2" t="s">
        <v>46</v>
      </c>
      <c r="M3223" s="6" t="b">
        <v>1</v>
      </c>
      <c r="N3223" s="2" t="s">
        <v>10261</v>
      </c>
      <c r="O3223" s="2" t="s">
        <v>48</v>
      </c>
      <c r="P3223" s="2" t="s">
        <v>49</v>
      </c>
      <c r="Q3223" s="2" t="s">
        <v>50</v>
      </c>
      <c r="R3223" s="2" t="s">
        <v>35</v>
      </c>
      <c r="S3223" s="2" t="s">
        <v>10996</v>
      </c>
      <c r="T3223" s="2" t="s">
        <v>10997</v>
      </c>
      <c r="U3223" s="2" t="s">
        <v>38</v>
      </c>
      <c r="V3223" s="2" t="s">
        <v>100</v>
      </c>
      <c r="W3223" s="2" t="s">
        <v>10172</v>
      </c>
      <c r="X3223" s="2" t="s">
        <v>10264</v>
      </c>
      <c r="Y3223" s="2" t="s">
        <v>10265</v>
      </c>
    </row>
    <row r="3224">
      <c r="A3224" s="1" t="b">
        <v>0</v>
      </c>
      <c r="B3224" s="1" t="s">
        <v>25</v>
      </c>
      <c r="C3224" s="1"/>
      <c r="D3224" s="1" t="s">
        <v>26</v>
      </c>
      <c r="E3224" s="1" t="s">
        <v>43</v>
      </c>
      <c r="F3224" s="1"/>
      <c r="G3224" s="2" t="s">
        <v>27</v>
      </c>
      <c r="H3224" s="3"/>
      <c r="I3224" s="4" t="s">
        <v>10998</v>
      </c>
      <c r="J3224" s="2" t="s">
        <v>10999</v>
      </c>
      <c r="K3224" s="5">
        <v>1.0</v>
      </c>
      <c r="L3224" s="2" t="s">
        <v>46</v>
      </c>
      <c r="M3224" s="6" t="b">
        <v>1</v>
      </c>
      <c r="N3224" s="2" t="s">
        <v>10261</v>
      </c>
      <c r="O3224" s="2" t="s">
        <v>48</v>
      </c>
      <c r="P3224" s="2" t="s">
        <v>49</v>
      </c>
      <c r="Q3224" s="2" t="s">
        <v>50</v>
      </c>
      <c r="R3224" s="2" t="s">
        <v>35</v>
      </c>
      <c r="S3224" s="2" t="s">
        <v>11000</v>
      </c>
      <c r="T3224" s="2" t="s">
        <v>11001</v>
      </c>
      <c r="U3224" s="2" t="s">
        <v>38</v>
      </c>
      <c r="V3224" s="2" t="s">
        <v>100</v>
      </c>
      <c r="W3224" s="2" t="s">
        <v>10172</v>
      </c>
      <c r="X3224" s="2" t="s">
        <v>10264</v>
      </c>
      <c r="Y3224" s="2" t="s">
        <v>10265</v>
      </c>
    </row>
    <row r="3225">
      <c r="A3225" s="1" t="b">
        <v>0</v>
      </c>
      <c r="B3225" s="1" t="s">
        <v>25</v>
      </c>
      <c r="C3225" s="1"/>
      <c r="D3225" s="1" t="s">
        <v>26</v>
      </c>
      <c r="E3225" s="1" t="s">
        <v>43</v>
      </c>
      <c r="F3225" s="1"/>
      <c r="G3225" s="2" t="s">
        <v>27</v>
      </c>
      <c r="H3225" s="3"/>
      <c r="I3225" s="4" t="s">
        <v>11002</v>
      </c>
      <c r="J3225" s="2" t="s">
        <v>11003</v>
      </c>
      <c r="K3225" s="5">
        <v>1.0</v>
      </c>
      <c r="L3225" s="2" t="s">
        <v>46</v>
      </c>
      <c r="M3225" s="6" t="b">
        <v>1</v>
      </c>
      <c r="N3225" s="2" t="s">
        <v>10261</v>
      </c>
      <c r="O3225" s="2" t="s">
        <v>48</v>
      </c>
      <c r="P3225" s="2" t="s">
        <v>49</v>
      </c>
      <c r="Q3225" s="2" t="s">
        <v>50</v>
      </c>
      <c r="R3225" s="2" t="s">
        <v>35</v>
      </c>
      <c r="S3225" s="2" t="s">
        <v>11004</v>
      </c>
      <c r="T3225" s="2" t="s">
        <v>11005</v>
      </c>
      <c r="U3225" s="2" t="s">
        <v>38</v>
      </c>
      <c r="V3225" s="2" t="s">
        <v>100</v>
      </c>
      <c r="W3225" s="2" t="s">
        <v>10172</v>
      </c>
      <c r="X3225" s="2" t="s">
        <v>10264</v>
      </c>
      <c r="Y3225" s="2" t="s">
        <v>10265</v>
      </c>
    </row>
    <row r="3226">
      <c r="A3226" s="1" t="b">
        <v>0</v>
      </c>
      <c r="B3226" s="1" t="s">
        <v>25</v>
      </c>
      <c r="C3226" s="1"/>
      <c r="D3226" s="1" t="s">
        <v>26</v>
      </c>
      <c r="E3226" s="1" t="s">
        <v>43</v>
      </c>
      <c r="F3226" s="1"/>
      <c r="G3226" s="2" t="s">
        <v>27</v>
      </c>
      <c r="H3226" s="3"/>
      <c r="I3226" s="4" t="s">
        <v>11006</v>
      </c>
      <c r="J3226" s="2" t="s">
        <v>11007</v>
      </c>
      <c r="K3226" s="5">
        <v>1.0</v>
      </c>
      <c r="L3226" s="2" t="s">
        <v>46</v>
      </c>
      <c r="M3226" s="6" t="b">
        <v>1</v>
      </c>
      <c r="N3226" s="2" t="s">
        <v>10261</v>
      </c>
      <c r="O3226" s="2" t="s">
        <v>48</v>
      </c>
      <c r="P3226" s="2" t="s">
        <v>49</v>
      </c>
      <c r="Q3226" s="2" t="s">
        <v>50</v>
      </c>
      <c r="R3226" s="2" t="s">
        <v>35</v>
      </c>
      <c r="S3226" s="2" t="s">
        <v>11008</v>
      </c>
      <c r="T3226" s="2" t="s">
        <v>11009</v>
      </c>
      <c r="U3226" s="2" t="s">
        <v>38</v>
      </c>
      <c r="V3226" s="2" t="s">
        <v>100</v>
      </c>
      <c r="W3226" s="2" t="s">
        <v>10172</v>
      </c>
      <c r="X3226" s="2" t="s">
        <v>10264</v>
      </c>
      <c r="Y3226" s="2" t="s">
        <v>10265</v>
      </c>
    </row>
    <row r="3227">
      <c r="A3227" s="1" t="b">
        <v>0</v>
      </c>
      <c r="B3227" s="1" t="s">
        <v>25</v>
      </c>
      <c r="C3227" s="1"/>
      <c r="D3227" s="1" t="s">
        <v>26</v>
      </c>
      <c r="E3227" s="1" t="s">
        <v>43</v>
      </c>
      <c r="F3227" s="1"/>
      <c r="G3227" s="2" t="s">
        <v>27</v>
      </c>
      <c r="H3227" s="3"/>
      <c r="I3227" s="4" t="s">
        <v>11010</v>
      </c>
      <c r="J3227" s="2" t="s">
        <v>11011</v>
      </c>
      <c r="K3227" s="5">
        <v>1.0</v>
      </c>
      <c r="L3227" s="2" t="s">
        <v>46</v>
      </c>
      <c r="M3227" s="6" t="b">
        <v>1</v>
      </c>
      <c r="N3227" s="2" t="s">
        <v>10261</v>
      </c>
      <c r="O3227" s="2" t="s">
        <v>48</v>
      </c>
      <c r="P3227" s="2" t="s">
        <v>49</v>
      </c>
      <c r="Q3227" s="2" t="s">
        <v>50</v>
      </c>
      <c r="R3227" s="2" t="s">
        <v>35</v>
      </c>
      <c r="S3227" s="2" t="s">
        <v>11012</v>
      </c>
      <c r="T3227" s="2" t="s">
        <v>11013</v>
      </c>
      <c r="U3227" s="2" t="s">
        <v>38</v>
      </c>
      <c r="V3227" s="2" t="s">
        <v>100</v>
      </c>
      <c r="W3227" s="2" t="s">
        <v>10172</v>
      </c>
      <c r="X3227" s="2" t="s">
        <v>10264</v>
      </c>
      <c r="Y3227" s="2" t="s">
        <v>10265</v>
      </c>
    </row>
    <row r="3228">
      <c r="A3228" s="1" t="b">
        <v>0</v>
      </c>
      <c r="B3228" s="1" t="s">
        <v>25</v>
      </c>
      <c r="C3228" s="1"/>
      <c r="D3228" s="1" t="s">
        <v>26</v>
      </c>
      <c r="E3228" s="1" t="s">
        <v>43</v>
      </c>
      <c r="F3228" s="1"/>
      <c r="G3228" s="2" t="s">
        <v>27</v>
      </c>
      <c r="H3228" s="3"/>
      <c r="I3228" s="4" t="s">
        <v>11014</v>
      </c>
      <c r="J3228" s="2" t="s">
        <v>11015</v>
      </c>
      <c r="K3228" s="5">
        <v>1.0</v>
      </c>
      <c r="L3228" s="2" t="s">
        <v>46</v>
      </c>
      <c r="M3228" s="6" t="b">
        <v>1</v>
      </c>
      <c r="N3228" s="2" t="s">
        <v>10261</v>
      </c>
      <c r="O3228" s="2" t="s">
        <v>48</v>
      </c>
      <c r="P3228" s="2" t="s">
        <v>49</v>
      </c>
      <c r="Q3228" s="2" t="s">
        <v>50</v>
      </c>
      <c r="R3228" s="2" t="s">
        <v>35</v>
      </c>
      <c r="S3228" s="2" t="s">
        <v>11016</v>
      </c>
      <c r="T3228" s="2" t="s">
        <v>11017</v>
      </c>
      <c r="U3228" s="2" t="s">
        <v>38</v>
      </c>
      <c r="V3228" s="2" t="s">
        <v>100</v>
      </c>
      <c r="W3228" s="2" t="s">
        <v>10172</v>
      </c>
      <c r="X3228" s="2" t="s">
        <v>10264</v>
      </c>
      <c r="Y3228" s="2" t="s">
        <v>10265</v>
      </c>
    </row>
    <row r="3229">
      <c r="A3229" s="1" t="b">
        <v>0</v>
      </c>
      <c r="B3229" s="1" t="s">
        <v>25</v>
      </c>
      <c r="C3229" s="1"/>
      <c r="D3229" s="1" t="s">
        <v>26</v>
      </c>
      <c r="E3229" s="1" t="s">
        <v>43</v>
      </c>
      <c r="F3229" s="1"/>
      <c r="G3229" s="2" t="s">
        <v>27</v>
      </c>
      <c r="H3229" s="3"/>
      <c r="I3229" s="4" t="s">
        <v>11018</v>
      </c>
      <c r="J3229" s="2" t="s">
        <v>11019</v>
      </c>
      <c r="K3229" s="5">
        <v>1.0</v>
      </c>
      <c r="L3229" s="2" t="s">
        <v>46</v>
      </c>
      <c r="M3229" s="6" t="b">
        <v>1</v>
      </c>
      <c r="N3229" s="2" t="s">
        <v>10261</v>
      </c>
      <c r="O3229" s="2" t="s">
        <v>48</v>
      </c>
      <c r="P3229" s="2" t="s">
        <v>49</v>
      </c>
      <c r="Q3229" s="2" t="s">
        <v>50</v>
      </c>
      <c r="R3229" s="2" t="s">
        <v>35</v>
      </c>
      <c r="S3229" s="2" t="s">
        <v>11020</v>
      </c>
      <c r="T3229" s="2" t="s">
        <v>11021</v>
      </c>
      <c r="U3229" s="2" t="s">
        <v>38</v>
      </c>
      <c r="V3229" s="2" t="s">
        <v>100</v>
      </c>
      <c r="W3229" s="2" t="s">
        <v>10172</v>
      </c>
      <c r="X3229" s="2" t="s">
        <v>10264</v>
      </c>
      <c r="Y3229" s="2" t="s">
        <v>10265</v>
      </c>
    </row>
    <row r="3230">
      <c r="A3230" s="1" t="b">
        <v>0</v>
      </c>
      <c r="B3230" s="1" t="s">
        <v>25</v>
      </c>
      <c r="C3230" s="1"/>
      <c r="D3230" s="1" t="s">
        <v>26</v>
      </c>
      <c r="E3230" s="1" t="s">
        <v>43</v>
      </c>
      <c r="F3230" s="1"/>
      <c r="G3230" s="2" t="s">
        <v>27</v>
      </c>
      <c r="H3230" s="3"/>
      <c r="I3230" s="4" t="s">
        <v>11022</v>
      </c>
      <c r="J3230" s="2" t="s">
        <v>11023</v>
      </c>
      <c r="K3230" s="5">
        <v>1.0</v>
      </c>
      <c r="L3230" s="2" t="s">
        <v>46</v>
      </c>
      <c r="M3230" s="6" t="b">
        <v>1</v>
      </c>
      <c r="N3230" s="2" t="s">
        <v>10261</v>
      </c>
      <c r="O3230" s="2" t="s">
        <v>48</v>
      </c>
      <c r="P3230" s="2" t="s">
        <v>49</v>
      </c>
      <c r="Q3230" s="2" t="s">
        <v>50</v>
      </c>
      <c r="R3230" s="2" t="s">
        <v>35</v>
      </c>
      <c r="S3230" s="2" t="s">
        <v>11024</v>
      </c>
      <c r="T3230" s="2" t="s">
        <v>11025</v>
      </c>
      <c r="U3230" s="2" t="s">
        <v>38</v>
      </c>
      <c r="V3230" s="2" t="s">
        <v>100</v>
      </c>
      <c r="W3230" s="2" t="s">
        <v>10172</v>
      </c>
      <c r="X3230" s="2" t="s">
        <v>10264</v>
      </c>
      <c r="Y3230" s="2" t="s">
        <v>10265</v>
      </c>
    </row>
    <row r="3231">
      <c r="A3231" s="1" t="b">
        <v>0</v>
      </c>
      <c r="B3231" s="1" t="s">
        <v>25</v>
      </c>
      <c r="C3231" s="1"/>
      <c r="D3231" s="1" t="s">
        <v>26</v>
      </c>
      <c r="E3231" s="1" t="s">
        <v>43</v>
      </c>
      <c r="F3231" s="1"/>
      <c r="G3231" s="2" t="s">
        <v>27</v>
      </c>
      <c r="H3231" s="3"/>
      <c r="I3231" s="4" t="s">
        <v>11026</v>
      </c>
      <c r="J3231" s="2" t="s">
        <v>11027</v>
      </c>
      <c r="K3231" s="5">
        <v>1.0</v>
      </c>
      <c r="L3231" s="2" t="s">
        <v>46</v>
      </c>
      <c r="M3231" s="6" t="b">
        <v>1</v>
      </c>
      <c r="N3231" s="2" t="s">
        <v>10261</v>
      </c>
      <c r="O3231" s="2" t="s">
        <v>48</v>
      </c>
      <c r="P3231" s="2" t="s">
        <v>49</v>
      </c>
      <c r="Q3231" s="2" t="s">
        <v>50</v>
      </c>
      <c r="R3231" s="2" t="s">
        <v>35</v>
      </c>
      <c r="S3231" s="2" t="s">
        <v>11028</v>
      </c>
      <c r="T3231" s="2" t="s">
        <v>11029</v>
      </c>
      <c r="U3231" s="2" t="s">
        <v>38</v>
      </c>
      <c r="V3231" s="2" t="s">
        <v>100</v>
      </c>
      <c r="W3231" s="2" t="s">
        <v>10172</v>
      </c>
      <c r="X3231" s="2" t="s">
        <v>10264</v>
      </c>
      <c r="Y3231" s="2" t="s">
        <v>10265</v>
      </c>
    </row>
    <row r="3232">
      <c r="A3232" s="1" t="b">
        <v>0</v>
      </c>
      <c r="B3232" s="1" t="s">
        <v>25</v>
      </c>
      <c r="C3232" s="1"/>
      <c r="D3232" s="1" t="s">
        <v>26</v>
      </c>
      <c r="E3232" s="1" t="s">
        <v>43</v>
      </c>
      <c r="F3232" s="1"/>
      <c r="G3232" s="2" t="s">
        <v>27</v>
      </c>
      <c r="H3232" s="3"/>
      <c r="I3232" s="4" t="s">
        <v>11030</v>
      </c>
      <c r="J3232" s="2" t="s">
        <v>11031</v>
      </c>
      <c r="K3232" s="5">
        <v>1.0</v>
      </c>
      <c r="L3232" s="2" t="s">
        <v>46</v>
      </c>
      <c r="M3232" s="6" t="b">
        <v>1</v>
      </c>
      <c r="N3232" s="2" t="s">
        <v>10261</v>
      </c>
      <c r="O3232" s="2" t="s">
        <v>48</v>
      </c>
      <c r="P3232" s="2" t="s">
        <v>49</v>
      </c>
      <c r="Q3232" s="2" t="s">
        <v>50</v>
      </c>
      <c r="R3232" s="2" t="s">
        <v>35</v>
      </c>
      <c r="S3232" s="2" t="s">
        <v>11032</v>
      </c>
      <c r="T3232" s="2" t="s">
        <v>11033</v>
      </c>
      <c r="U3232" s="2" t="s">
        <v>38</v>
      </c>
      <c r="V3232" s="2" t="s">
        <v>100</v>
      </c>
      <c r="W3232" s="2" t="s">
        <v>10172</v>
      </c>
      <c r="X3232" s="2" t="s">
        <v>10264</v>
      </c>
      <c r="Y3232" s="2" t="s">
        <v>10265</v>
      </c>
    </row>
    <row r="3233">
      <c r="A3233" s="1" t="b">
        <v>0</v>
      </c>
      <c r="B3233" s="1" t="s">
        <v>25</v>
      </c>
      <c r="C3233" s="1"/>
      <c r="D3233" s="1" t="s">
        <v>26</v>
      </c>
      <c r="E3233" s="1" t="s">
        <v>43</v>
      </c>
      <c r="F3233" s="1"/>
      <c r="G3233" s="2" t="s">
        <v>27</v>
      </c>
      <c r="H3233" s="3"/>
      <c r="I3233" s="4" t="s">
        <v>11034</v>
      </c>
      <c r="J3233" s="2" t="s">
        <v>11035</v>
      </c>
      <c r="K3233" s="5">
        <v>1.0</v>
      </c>
      <c r="L3233" s="2" t="s">
        <v>46</v>
      </c>
      <c r="M3233" s="6" t="b">
        <v>1</v>
      </c>
      <c r="N3233" s="2" t="s">
        <v>10261</v>
      </c>
      <c r="O3233" s="2" t="s">
        <v>48</v>
      </c>
      <c r="P3233" s="2" t="s">
        <v>49</v>
      </c>
      <c r="Q3233" s="2" t="s">
        <v>50</v>
      </c>
      <c r="R3233" s="2" t="s">
        <v>35</v>
      </c>
      <c r="S3233" s="2" t="s">
        <v>11036</v>
      </c>
      <c r="T3233" s="2" t="s">
        <v>11037</v>
      </c>
      <c r="U3233" s="2" t="s">
        <v>38</v>
      </c>
      <c r="V3233" s="2" t="s">
        <v>100</v>
      </c>
      <c r="W3233" s="2" t="s">
        <v>10172</v>
      </c>
      <c r="X3233" s="2" t="s">
        <v>10264</v>
      </c>
      <c r="Y3233" s="2" t="s">
        <v>10265</v>
      </c>
    </row>
    <row r="3234">
      <c r="A3234" s="1" t="b">
        <v>0</v>
      </c>
      <c r="B3234" s="1" t="s">
        <v>25</v>
      </c>
      <c r="C3234" s="1"/>
      <c r="D3234" s="1" t="s">
        <v>26</v>
      </c>
      <c r="E3234" s="1" t="s">
        <v>43</v>
      </c>
      <c r="F3234" s="1"/>
      <c r="G3234" s="2" t="s">
        <v>27</v>
      </c>
      <c r="H3234" s="3"/>
      <c r="I3234" s="4" t="s">
        <v>11038</v>
      </c>
      <c r="J3234" s="2" t="s">
        <v>11039</v>
      </c>
      <c r="K3234" s="5">
        <v>1.0</v>
      </c>
      <c r="L3234" s="2" t="s">
        <v>46</v>
      </c>
      <c r="M3234" s="6" t="b">
        <v>1</v>
      </c>
      <c r="N3234" s="2" t="s">
        <v>10261</v>
      </c>
      <c r="O3234" s="2" t="s">
        <v>48</v>
      </c>
      <c r="P3234" s="2" t="s">
        <v>49</v>
      </c>
      <c r="Q3234" s="2" t="s">
        <v>50</v>
      </c>
      <c r="R3234" s="2" t="s">
        <v>35</v>
      </c>
      <c r="S3234" s="2" t="s">
        <v>11040</v>
      </c>
      <c r="T3234" s="2" t="s">
        <v>11041</v>
      </c>
      <c r="U3234" s="2" t="s">
        <v>38</v>
      </c>
      <c r="V3234" s="2" t="s">
        <v>100</v>
      </c>
      <c r="W3234" s="2" t="s">
        <v>10172</v>
      </c>
      <c r="X3234" s="2" t="s">
        <v>10264</v>
      </c>
      <c r="Y3234" s="2" t="s">
        <v>10265</v>
      </c>
    </row>
    <row r="3235">
      <c r="A3235" s="1" t="b">
        <v>0</v>
      </c>
      <c r="B3235" s="1" t="s">
        <v>25</v>
      </c>
      <c r="C3235" s="1"/>
      <c r="D3235" s="1" t="s">
        <v>26</v>
      </c>
      <c r="E3235" s="1" t="s">
        <v>43</v>
      </c>
      <c r="F3235" s="1"/>
      <c r="G3235" s="2" t="s">
        <v>27</v>
      </c>
      <c r="H3235" s="3"/>
      <c r="I3235" s="4" t="s">
        <v>11042</v>
      </c>
      <c r="J3235" s="2" t="s">
        <v>11043</v>
      </c>
      <c r="K3235" s="5">
        <v>1.0</v>
      </c>
      <c r="L3235" s="2" t="s">
        <v>46</v>
      </c>
      <c r="M3235" s="6" t="b">
        <v>1</v>
      </c>
      <c r="N3235" s="2" t="s">
        <v>10261</v>
      </c>
      <c r="O3235" s="2" t="s">
        <v>48</v>
      </c>
      <c r="P3235" s="2" t="s">
        <v>49</v>
      </c>
      <c r="Q3235" s="2" t="s">
        <v>50</v>
      </c>
      <c r="R3235" s="2" t="s">
        <v>35</v>
      </c>
      <c r="S3235" s="2" t="s">
        <v>11044</v>
      </c>
      <c r="T3235" s="2" t="s">
        <v>11045</v>
      </c>
      <c r="U3235" s="2" t="s">
        <v>38</v>
      </c>
      <c r="V3235" s="2" t="s">
        <v>100</v>
      </c>
      <c r="W3235" s="2" t="s">
        <v>10172</v>
      </c>
      <c r="X3235" s="2" t="s">
        <v>10264</v>
      </c>
      <c r="Y3235" s="2" t="s">
        <v>10265</v>
      </c>
    </row>
    <row r="3236">
      <c r="A3236" s="1" t="b">
        <v>0</v>
      </c>
      <c r="B3236" s="1" t="s">
        <v>25</v>
      </c>
      <c r="C3236" s="1"/>
      <c r="D3236" s="1" t="s">
        <v>26</v>
      </c>
      <c r="E3236" s="1" t="s">
        <v>43</v>
      </c>
      <c r="F3236" s="1"/>
      <c r="G3236" s="2" t="s">
        <v>27</v>
      </c>
      <c r="H3236" s="3"/>
      <c r="I3236" s="4" t="s">
        <v>11046</v>
      </c>
      <c r="J3236" s="2" t="s">
        <v>11047</v>
      </c>
      <c r="K3236" s="5">
        <v>1.0</v>
      </c>
      <c r="L3236" s="2" t="s">
        <v>46</v>
      </c>
      <c r="M3236" s="6" t="b">
        <v>1</v>
      </c>
      <c r="N3236" s="2" t="s">
        <v>11048</v>
      </c>
      <c r="O3236" s="2" t="s">
        <v>48</v>
      </c>
      <c r="P3236" s="2" t="s">
        <v>49</v>
      </c>
      <c r="Q3236" s="2" t="s">
        <v>50</v>
      </c>
      <c r="R3236" s="2" t="s">
        <v>35</v>
      </c>
      <c r="S3236" s="2" t="s">
        <v>11049</v>
      </c>
      <c r="T3236" s="2" t="s">
        <v>11050</v>
      </c>
      <c r="U3236" s="2" t="s">
        <v>38</v>
      </c>
      <c r="V3236" s="2" t="s">
        <v>100</v>
      </c>
      <c r="W3236" s="2" t="s">
        <v>10172</v>
      </c>
      <c r="X3236" s="2" t="s">
        <v>11051</v>
      </c>
      <c r="Y3236" s="2" t="s">
        <v>11052</v>
      </c>
    </row>
    <row r="3237">
      <c r="A3237" s="1" t="b">
        <v>0</v>
      </c>
      <c r="B3237" s="1" t="s">
        <v>25</v>
      </c>
      <c r="C3237" s="1"/>
      <c r="D3237" s="1" t="s">
        <v>26</v>
      </c>
      <c r="E3237" s="1" t="s">
        <v>43</v>
      </c>
      <c r="F3237" s="1"/>
      <c r="G3237" s="2" t="s">
        <v>27</v>
      </c>
      <c r="H3237" s="3"/>
      <c r="I3237" s="4" t="s">
        <v>11053</v>
      </c>
      <c r="J3237" s="2" t="s">
        <v>11054</v>
      </c>
      <c r="K3237" s="5">
        <v>1.0</v>
      </c>
      <c r="L3237" s="2" t="s">
        <v>46</v>
      </c>
      <c r="M3237" s="6" t="b">
        <v>1</v>
      </c>
      <c r="N3237" s="2" t="s">
        <v>11048</v>
      </c>
      <c r="O3237" s="2" t="s">
        <v>48</v>
      </c>
      <c r="P3237" s="2" t="s">
        <v>49</v>
      </c>
      <c r="Q3237" s="2" t="s">
        <v>50</v>
      </c>
      <c r="R3237" s="2" t="s">
        <v>35</v>
      </c>
      <c r="S3237" s="2" t="s">
        <v>11055</v>
      </c>
      <c r="T3237" s="2" t="s">
        <v>11056</v>
      </c>
      <c r="U3237" s="2" t="s">
        <v>38</v>
      </c>
      <c r="V3237" s="2" t="s">
        <v>100</v>
      </c>
      <c r="W3237" s="2" t="s">
        <v>10172</v>
      </c>
      <c r="X3237" s="2" t="s">
        <v>11051</v>
      </c>
      <c r="Y3237" s="2" t="s">
        <v>11052</v>
      </c>
    </row>
    <row r="3238">
      <c r="A3238" s="1" t="b">
        <v>0</v>
      </c>
      <c r="B3238" s="1" t="s">
        <v>25</v>
      </c>
      <c r="C3238" s="1"/>
      <c r="D3238" s="1" t="s">
        <v>26</v>
      </c>
      <c r="E3238" s="1" t="s">
        <v>43</v>
      </c>
      <c r="F3238" s="1"/>
      <c r="G3238" s="2" t="s">
        <v>27</v>
      </c>
      <c r="H3238" s="3"/>
      <c r="I3238" s="4" t="s">
        <v>11057</v>
      </c>
      <c r="J3238" s="2" t="s">
        <v>11058</v>
      </c>
      <c r="K3238" s="5">
        <v>1.0</v>
      </c>
      <c r="L3238" s="2" t="s">
        <v>46</v>
      </c>
      <c r="M3238" s="6" t="b">
        <v>1</v>
      </c>
      <c r="N3238" s="2" t="s">
        <v>11048</v>
      </c>
      <c r="O3238" s="2" t="s">
        <v>48</v>
      </c>
      <c r="P3238" s="2" t="s">
        <v>49</v>
      </c>
      <c r="Q3238" s="2" t="s">
        <v>50</v>
      </c>
      <c r="R3238" s="2" t="s">
        <v>35</v>
      </c>
      <c r="S3238" s="2" t="s">
        <v>11059</v>
      </c>
      <c r="T3238" s="2" t="s">
        <v>11060</v>
      </c>
      <c r="U3238" s="2" t="s">
        <v>38</v>
      </c>
      <c r="V3238" s="2" t="s">
        <v>100</v>
      </c>
      <c r="W3238" s="2" t="s">
        <v>10172</v>
      </c>
      <c r="X3238" s="2" t="s">
        <v>11051</v>
      </c>
      <c r="Y3238" s="2" t="s">
        <v>11052</v>
      </c>
    </row>
    <row r="3239">
      <c r="A3239" s="1" t="b">
        <v>0</v>
      </c>
      <c r="B3239" s="1" t="s">
        <v>25</v>
      </c>
      <c r="C3239" s="1"/>
      <c r="D3239" s="1" t="s">
        <v>26</v>
      </c>
      <c r="E3239" s="1" t="s">
        <v>43</v>
      </c>
      <c r="F3239" s="1"/>
      <c r="G3239" s="2" t="s">
        <v>27</v>
      </c>
      <c r="H3239" s="3"/>
      <c r="I3239" s="4" t="s">
        <v>11061</v>
      </c>
      <c r="J3239" s="2" t="s">
        <v>11062</v>
      </c>
      <c r="K3239" s="5">
        <v>1.0</v>
      </c>
      <c r="L3239" s="2" t="s">
        <v>46</v>
      </c>
      <c r="M3239" s="6" t="b">
        <v>1</v>
      </c>
      <c r="N3239" s="2" t="s">
        <v>11048</v>
      </c>
      <c r="O3239" s="2" t="s">
        <v>48</v>
      </c>
      <c r="P3239" s="2" t="s">
        <v>49</v>
      </c>
      <c r="Q3239" s="2" t="s">
        <v>50</v>
      </c>
      <c r="R3239" s="2" t="s">
        <v>35</v>
      </c>
      <c r="S3239" s="2" t="s">
        <v>11063</v>
      </c>
      <c r="T3239" s="2" t="s">
        <v>11064</v>
      </c>
      <c r="U3239" s="2" t="s">
        <v>38</v>
      </c>
      <c r="V3239" s="2" t="s">
        <v>100</v>
      </c>
      <c r="W3239" s="2" t="s">
        <v>10172</v>
      </c>
      <c r="X3239" s="2" t="s">
        <v>11051</v>
      </c>
      <c r="Y3239" s="2" t="s">
        <v>11052</v>
      </c>
    </row>
    <row r="3240">
      <c r="A3240" s="1" t="b">
        <v>0</v>
      </c>
      <c r="B3240" s="1" t="s">
        <v>25</v>
      </c>
      <c r="C3240" s="1"/>
      <c r="D3240" s="1" t="s">
        <v>26</v>
      </c>
      <c r="E3240" s="1" t="s">
        <v>43</v>
      </c>
      <c r="F3240" s="1"/>
      <c r="G3240" s="2" t="s">
        <v>27</v>
      </c>
      <c r="H3240" s="3"/>
      <c r="I3240" s="4" t="s">
        <v>11065</v>
      </c>
      <c r="J3240" s="2" t="s">
        <v>11066</v>
      </c>
      <c r="K3240" s="5">
        <v>1.0</v>
      </c>
      <c r="L3240" s="2" t="s">
        <v>46</v>
      </c>
      <c r="M3240" s="6" t="b">
        <v>1</v>
      </c>
      <c r="N3240" s="2" t="s">
        <v>11048</v>
      </c>
      <c r="O3240" s="2" t="s">
        <v>48</v>
      </c>
      <c r="P3240" s="2" t="s">
        <v>49</v>
      </c>
      <c r="Q3240" s="2" t="s">
        <v>50</v>
      </c>
      <c r="R3240" s="2" t="s">
        <v>35</v>
      </c>
      <c r="S3240" s="2" t="s">
        <v>11067</v>
      </c>
      <c r="T3240" s="2" t="s">
        <v>11068</v>
      </c>
      <c r="U3240" s="2" t="s">
        <v>38</v>
      </c>
      <c r="V3240" s="2" t="s">
        <v>100</v>
      </c>
      <c r="W3240" s="2" t="s">
        <v>10172</v>
      </c>
      <c r="X3240" s="2" t="s">
        <v>11051</v>
      </c>
      <c r="Y3240" s="2" t="s">
        <v>11052</v>
      </c>
    </row>
    <row r="3241">
      <c r="A3241" s="1" t="b">
        <v>0</v>
      </c>
      <c r="B3241" s="1" t="s">
        <v>25</v>
      </c>
      <c r="C3241" s="1"/>
      <c r="D3241" s="1" t="s">
        <v>26</v>
      </c>
      <c r="E3241" s="1" t="s">
        <v>43</v>
      </c>
      <c r="F3241" s="1"/>
      <c r="G3241" s="2" t="s">
        <v>27</v>
      </c>
      <c r="H3241" s="3"/>
      <c r="I3241" s="4" t="s">
        <v>11069</v>
      </c>
      <c r="J3241" s="2" t="s">
        <v>11070</v>
      </c>
      <c r="K3241" s="5">
        <v>1.0</v>
      </c>
      <c r="L3241" s="2" t="s">
        <v>46</v>
      </c>
      <c r="M3241" s="6" t="b">
        <v>1</v>
      </c>
      <c r="N3241" s="2" t="s">
        <v>11048</v>
      </c>
      <c r="O3241" s="2" t="s">
        <v>48</v>
      </c>
      <c r="P3241" s="2" t="s">
        <v>49</v>
      </c>
      <c r="Q3241" s="2" t="s">
        <v>50</v>
      </c>
      <c r="R3241" s="2" t="s">
        <v>35</v>
      </c>
      <c r="S3241" s="2" t="s">
        <v>11071</v>
      </c>
      <c r="T3241" s="2" t="s">
        <v>11072</v>
      </c>
      <c r="U3241" s="2" t="s">
        <v>38</v>
      </c>
      <c r="V3241" s="2" t="s">
        <v>100</v>
      </c>
      <c r="W3241" s="2" t="s">
        <v>10172</v>
      </c>
      <c r="X3241" s="2" t="s">
        <v>11051</v>
      </c>
      <c r="Y3241" s="2" t="s">
        <v>11052</v>
      </c>
    </row>
    <row r="3242">
      <c r="A3242" s="1" t="b">
        <v>0</v>
      </c>
      <c r="B3242" s="1" t="s">
        <v>25</v>
      </c>
      <c r="C3242" s="1"/>
      <c r="D3242" s="1" t="s">
        <v>26</v>
      </c>
      <c r="E3242" s="1" t="s">
        <v>43</v>
      </c>
      <c r="F3242" s="1"/>
      <c r="G3242" s="2" t="s">
        <v>27</v>
      </c>
      <c r="H3242" s="3"/>
      <c r="I3242" s="4" t="s">
        <v>11073</v>
      </c>
      <c r="J3242" s="2" t="s">
        <v>11074</v>
      </c>
      <c r="K3242" s="5">
        <v>1.0</v>
      </c>
      <c r="L3242" s="2" t="s">
        <v>46</v>
      </c>
      <c r="M3242" s="6" t="b">
        <v>1</v>
      </c>
      <c r="N3242" s="2" t="s">
        <v>11048</v>
      </c>
      <c r="O3242" s="2" t="s">
        <v>48</v>
      </c>
      <c r="P3242" s="2" t="s">
        <v>49</v>
      </c>
      <c r="Q3242" s="2" t="s">
        <v>50</v>
      </c>
      <c r="R3242" s="2" t="s">
        <v>35</v>
      </c>
      <c r="S3242" s="2" t="s">
        <v>11075</v>
      </c>
      <c r="T3242" s="2" t="s">
        <v>11076</v>
      </c>
      <c r="U3242" s="2" t="s">
        <v>38</v>
      </c>
      <c r="V3242" s="2" t="s">
        <v>100</v>
      </c>
      <c r="W3242" s="2" t="s">
        <v>10172</v>
      </c>
      <c r="X3242" s="2" t="s">
        <v>11051</v>
      </c>
      <c r="Y3242" s="2" t="s">
        <v>11052</v>
      </c>
    </row>
    <row r="3243">
      <c r="A3243" s="1" t="b">
        <v>0</v>
      </c>
      <c r="B3243" s="1" t="s">
        <v>25</v>
      </c>
      <c r="C3243" s="1"/>
      <c r="D3243" s="1" t="s">
        <v>26</v>
      </c>
      <c r="E3243" s="1" t="s">
        <v>43</v>
      </c>
      <c r="F3243" s="1"/>
      <c r="G3243" s="2" t="s">
        <v>27</v>
      </c>
      <c r="H3243" s="3"/>
      <c r="I3243" s="4" t="s">
        <v>11077</v>
      </c>
      <c r="J3243" s="2" t="s">
        <v>11078</v>
      </c>
      <c r="K3243" s="5">
        <v>1.0</v>
      </c>
      <c r="L3243" s="2" t="s">
        <v>46</v>
      </c>
      <c r="M3243" s="6" t="b">
        <v>1</v>
      </c>
      <c r="N3243" s="2" t="s">
        <v>11048</v>
      </c>
      <c r="O3243" s="2" t="s">
        <v>48</v>
      </c>
      <c r="P3243" s="2" t="s">
        <v>49</v>
      </c>
      <c r="Q3243" s="2" t="s">
        <v>50</v>
      </c>
      <c r="R3243" s="2" t="s">
        <v>35</v>
      </c>
      <c r="S3243" s="2" t="s">
        <v>11079</v>
      </c>
      <c r="T3243" s="2" t="s">
        <v>11080</v>
      </c>
      <c r="U3243" s="2" t="s">
        <v>38</v>
      </c>
      <c r="V3243" s="2" t="s">
        <v>100</v>
      </c>
      <c r="W3243" s="2" t="s">
        <v>10172</v>
      </c>
      <c r="X3243" s="2" t="s">
        <v>11051</v>
      </c>
      <c r="Y3243" s="2" t="s">
        <v>11052</v>
      </c>
    </row>
    <row r="3244">
      <c r="A3244" s="1" t="b">
        <v>0</v>
      </c>
      <c r="B3244" s="1" t="s">
        <v>25</v>
      </c>
      <c r="C3244" s="1"/>
      <c r="D3244" s="1" t="s">
        <v>26</v>
      </c>
      <c r="E3244" s="1" t="s">
        <v>43</v>
      </c>
      <c r="F3244" s="1"/>
      <c r="G3244" s="2" t="s">
        <v>27</v>
      </c>
      <c r="H3244" s="3"/>
      <c r="I3244" s="4" t="s">
        <v>11081</v>
      </c>
      <c r="J3244" s="2" t="s">
        <v>11082</v>
      </c>
      <c r="K3244" s="5">
        <v>1.0</v>
      </c>
      <c r="L3244" s="2" t="s">
        <v>46</v>
      </c>
      <c r="M3244" s="6" t="b">
        <v>1</v>
      </c>
      <c r="N3244" s="2" t="s">
        <v>11048</v>
      </c>
      <c r="O3244" s="2" t="s">
        <v>48</v>
      </c>
      <c r="P3244" s="2" t="s">
        <v>49</v>
      </c>
      <c r="Q3244" s="2" t="s">
        <v>50</v>
      </c>
      <c r="R3244" s="2" t="s">
        <v>35</v>
      </c>
      <c r="S3244" s="2" t="s">
        <v>11083</v>
      </c>
      <c r="T3244" s="2" t="s">
        <v>11084</v>
      </c>
      <c r="U3244" s="2" t="s">
        <v>38</v>
      </c>
      <c r="V3244" s="2" t="s">
        <v>100</v>
      </c>
      <c r="W3244" s="2" t="s">
        <v>10172</v>
      </c>
      <c r="X3244" s="2" t="s">
        <v>11051</v>
      </c>
      <c r="Y3244" s="2" t="s">
        <v>11052</v>
      </c>
    </row>
    <row r="3245">
      <c r="A3245" s="1" t="b">
        <v>0</v>
      </c>
      <c r="B3245" s="1" t="s">
        <v>25</v>
      </c>
      <c r="C3245" s="1"/>
      <c r="D3245" s="1" t="s">
        <v>26</v>
      </c>
      <c r="E3245" s="1" t="s">
        <v>43</v>
      </c>
      <c r="F3245" s="1"/>
      <c r="G3245" s="2" t="s">
        <v>27</v>
      </c>
      <c r="H3245" s="3"/>
      <c r="I3245" s="4" t="s">
        <v>11085</v>
      </c>
      <c r="J3245" s="2" t="s">
        <v>11086</v>
      </c>
      <c r="K3245" s="5">
        <v>1.0</v>
      </c>
      <c r="L3245" s="2" t="s">
        <v>46</v>
      </c>
      <c r="M3245" s="6" t="b">
        <v>1</v>
      </c>
      <c r="N3245" s="2" t="s">
        <v>11048</v>
      </c>
      <c r="O3245" s="2" t="s">
        <v>48</v>
      </c>
      <c r="P3245" s="2" t="s">
        <v>49</v>
      </c>
      <c r="Q3245" s="2" t="s">
        <v>50</v>
      </c>
      <c r="R3245" s="2" t="s">
        <v>35</v>
      </c>
      <c r="S3245" s="2" t="s">
        <v>11087</v>
      </c>
      <c r="T3245" s="2" t="s">
        <v>11088</v>
      </c>
      <c r="U3245" s="2" t="s">
        <v>38</v>
      </c>
      <c r="V3245" s="2" t="s">
        <v>100</v>
      </c>
      <c r="W3245" s="2" t="s">
        <v>10172</v>
      </c>
      <c r="X3245" s="2" t="s">
        <v>11051</v>
      </c>
      <c r="Y3245" s="2" t="s">
        <v>11052</v>
      </c>
    </row>
    <row r="3246">
      <c r="A3246" s="1" t="b">
        <v>0</v>
      </c>
      <c r="B3246" s="1" t="s">
        <v>25</v>
      </c>
      <c r="C3246" s="1"/>
      <c r="D3246" s="1" t="s">
        <v>26</v>
      </c>
      <c r="E3246" s="1" t="s">
        <v>43</v>
      </c>
      <c r="F3246" s="1"/>
      <c r="G3246" s="2" t="s">
        <v>27</v>
      </c>
      <c r="H3246" s="3"/>
      <c r="I3246" s="4" t="s">
        <v>11089</v>
      </c>
      <c r="J3246" s="2" t="s">
        <v>11090</v>
      </c>
      <c r="K3246" s="5">
        <v>1.0</v>
      </c>
      <c r="L3246" s="2" t="s">
        <v>46</v>
      </c>
      <c r="M3246" s="6" t="b">
        <v>1</v>
      </c>
      <c r="N3246" s="2" t="s">
        <v>11048</v>
      </c>
      <c r="O3246" s="2" t="s">
        <v>48</v>
      </c>
      <c r="P3246" s="2" t="s">
        <v>49</v>
      </c>
      <c r="Q3246" s="2" t="s">
        <v>50</v>
      </c>
      <c r="R3246" s="2" t="s">
        <v>35</v>
      </c>
      <c r="S3246" s="2" t="s">
        <v>11091</v>
      </c>
      <c r="T3246" s="2" t="s">
        <v>11092</v>
      </c>
      <c r="U3246" s="2" t="s">
        <v>38</v>
      </c>
      <c r="V3246" s="2" t="s">
        <v>100</v>
      </c>
      <c r="W3246" s="2" t="s">
        <v>10172</v>
      </c>
      <c r="X3246" s="2" t="s">
        <v>11051</v>
      </c>
      <c r="Y3246" s="2" t="s">
        <v>11052</v>
      </c>
    </row>
    <row r="3247">
      <c r="A3247" s="1" t="b">
        <v>0</v>
      </c>
      <c r="B3247" s="1" t="s">
        <v>25</v>
      </c>
      <c r="C3247" s="1"/>
      <c r="D3247" s="1" t="s">
        <v>26</v>
      </c>
      <c r="E3247" s="1" t="s">
        <v>43</v>
      </c>
      <c r="F3247" s="1"/>
      <c r="G3247" s="2" t="s">
        <v>27</v>
      </c>
      <c r="H3247" s="3"/>
      <c r="I3247" s="4" t="s">
        <v>11093</v>
      </c>
      <c r="J3247" s="2" t="s">
        <v>11094</v>
      </c>
      <c r="K3247" s="5">
        <v>1.0</v>
      </c>
      <c r="L3247" s="2" t="s">
        <v>46</v>
      </c>
      <c r="M3247" s="6" t="b">
        <v>1</v>
      </c>
      <c r="N3247" s="2" t="s">
        <v>11048</v>
      </c>
      <c r="O3247" s="2" t="s">
        <v>48</v>
      </c>
      <c r="P3247" s="2" t="s">
        <v>49</v>
      </c>
      <c r="Q3247" s="2" t="s">
        <v>50</v>
      </c>
      <c r="R3247" s="2" t="s">
        <v>35</v>
      </c>
      <c r="S3247" s="2" t="s">
        <v>11095</v>
      </c>
      <c r="T3247" s="2" t="s">
        <v>11096</v>
      </c>
      <c r="U3247" s="2" t="s">
        <v>38</v>
      </c>
      <c r="V3247" s="2" t="s">
        <v>100</v>
      </c>
      <c r="W3247" s="2" t="s">
        <v>10172</v>
      </c>
      <c r="X3247" s="2" t="s">
        <v>11051</v>
      </c>
      <c r="Y3247" s="2" t="s">
        <v>11052</v>
      </c>
    </row>
    <row r="3248">
      <c r="A3248" s="1" t="b">
        <v>0</v>
      </c>
      <c r="B3248" s="1" t="s">
        <v>25</v>
      </c>
      <c r="C3248" s="1"/>
      <c r="D3248" s="1" t="s">
        <v>26</v>
      </c>
      <c r="E3248" s="1" t="s">
        <v>43</v>
      </c>
      <c r="F3248" s="1"/>
      <c r="G3248" s="2" t="s">
        <v>27</v>
      </c>
      <c r="H3248" s="3"/>
      <c r="I3248" s="4" t="s">
        <v>11097</v>
      </c>
      <c r="J3248" s="2" t="s">
        <v>11098</v>
      </c>
      <c r="K3248" s="5">
        <v>1.0</v>
      </c>
      <c r="L3248" s="2" t="s">
        <v>46</v>
      </c>
      <c r="M3248" s="6" t="b">
        <v>1</v>
      </c>
      <c r="N3248" s="2" t="s">
        <v>11048</v>
      </c>
      <c r="O3248" s="2" t="s">
        <v>48</v>
      </c>
      <c r="P3248" s="2" t="s">
        <v>49</v>
      </c>
      <c r="Q3248" s="2" t="s">
        <v>50</v>
      </c>
      <c r="R3248" s="2" t="s">
        <v>35</v>
      </c>
      <c r="S3248" s="2" t="s">
        <v>11099</v>
      </c>
      <c r="T3248" s="2" t="s">
        <v>11100</v>
      </c>
      <c r="U3248" s="2" t="s">
        <v>38</v>
      </c>
      <c r="V3248" s="2" t="s">
        <v>100</v>
      </c>
      <c r="W3248" s="2" t="s">
        <v>10172</v>
      </c>
      <c r="X3248" s="2" t="s">
        <v>11051</v>
      </c>
      <c r="Y3248" s="2" t="s">
        <v>11052</v>
      </c>
    </row>
    <row r="3249">
      <c r="A3249" s="1" t="b">
        <v>0</v>
      </c>
      <c r="B3249" s="1" t="s">
        <v>25</v>
      </c>
      <c r="C3249" s="1"/>
      <c r="D3249" s="1" t="s">
        <v>26</v>
      </c>
      <c r="E3249" s="1" t="s">
        <v>43</v>
      </c>
      <c r="F3249" s="1"/>
      <c r="G3249" s="2" t="s">
        <v>27</v>
      </c>
      <c r="H3249" s="3"/>
      <c r="I3249" s="4" t="s">
        <v>11101</v>
      </c>
      <c r="J3249" s="2" t="s">
        <v>11102</v>
      </c>
      <c r="K3249" s="5">
        <v>1.0</v>
      </c>
      <c r="L3249" s="2" t="s">
        <v>46</v>
      </c>
      <c r="M3249" s="6" t="b">
        <v>1</v>
      </c>
      <c r="N3249" s="2" t="s">
        <v>11048</v>
      </c>
      <c r="O3249" s="2" t="s">
        <v>48</v>
      </c>
      <c r="P3249" s="2" t="s">
        <v>49</v>
      </c>
      <c r="Q3249" s="2" t="s">
        <v>50</v>
      </c>
      <c r="R3249" s="2" t="s">
        <v>35</v>
      </c>
      <c r="S3249" s="2" t="s">
        <v>11103</v>
      </c>
      <c r="T3249" s="2" t="s">
        <v>11104</v>
      </c>
      <c r="U3249" s="2" t="s">
        <v>38</v>
      </c>
      <c r="V3249" s="2" t="s">
        <v>100</v>
      </c>
      <c r="W3249" s="2" t="s">
        <v>10172</v>
      </c>
      <c r="X3249" s="2" t="s">
        <v>11051</v>
      </c>
      <c r="Y3249" s="2" t="s">
        <v>11052</v>
      </c>
    </row>
    <row r="3250">
      <c r="A3250" s="1" t="b">
        <v>0</v>
      </c>
      <c r="B3250" s="1" t="s">
        <v>25</v>
      </c>
      <c r="C3250" s="1"/>
      <c r="D3250" s="1" t="s">
        <v>26</v>
      </c>
      <c r="E3250" s="1" t="s">
        <v>43</v>
      </c>
      <c r="F3250" s="1"/>
      <c r="G3250" s="2" t="s">
        <v>27</v>
      </c>
      <c r="H3250" s="3"/>
      <c r="I3250" s="4" t="s">
        <v>11105</v>
      </c>
      <c r="J3250" s="2" t="s">
        <v>11106</v>
      </c>
      <c r="K3250" s="5">
        <v>1.0</v>
      </c>
      <c r="L3250" s="2" t="s">
        <v>46</v>
      </c>
      <c r="M3250" s="6" t="b">
        <v>1</v>
      </c>
      <c r="N3250" s="2" t="s">
        <v>11048</v>
      </c>
      <c r="O3250" s="2" t="s">
        <v>48</v>
      </c>
      <c r="P3250" s="2" t="s">
        <v>49</v>
      </c>
      <c r="Q3250" s="2" t="s">
        <v>50</v>
      </c>
      <c r="R3250" s="2" t="s">
        <v>35</v>
      </c>
      <c r="S3250" s="2" t="s">
        <v>11107</v>
      </c>
      <c r="T3250" s="2" t="s">
        <v>11108</v>
      </c>
      <c r="U3250" s="2" t="s">
        <v>38</v>
      </c>
      <c r="V3250" s="2" t="s">
        <v>100</v>
      </c>
      <c r="W3250" s="2" t="s">
        <v>10172</v>
      </c>
      <c r="X3250" s="2" t="s">
        <v>11051</v>
      </c>
      <c r="Y3250" s="2" t="s">
        <v>11052</v>
      </c>
    </row>
    <row r="3251">
      <c r="A3251" s="1" t="b">
        <v>0</v>
      </c>
      <c r="B3251" s="1" t="s">
        <v>25</v>
      </c>
      <c r="C3251" s="1"/>
      <c r="D3251" s="1" t="s">
        <v>26</v>
      </c>
      <c r="E3251" s="1" t="s">
        <v>43</v>
      </c>
      <c r="F3251" s="1"/>
      <c r="G3251" s="2" t="s">
        <v>27</v>
      </c>
      <c r="H3251" s="3"/>
      <c r="I3251" s="4" t="s">
        <v>11109</v>
      </c>
      <c r="J3251" s="2" t="s">
        <v>11110</v>
      </c>
      <c r="K3251" s="5">
        <v>1.0</v>
      </c>
      <c r="L3251" s="2" t="s">
        <v>46</v>
      </c>
      <c r="M3251" s="6" t="b">
        <v>1</v>
      </c>
      <c r="N3251" s="2" t="s">
        <v>11048</v>
      </c>
      <c r="O3251" s="2" t="s">
        <v>48</v>
      </c>
      <c r="P3251" s="2" t="s">
        <v>49</v>
      </c>
      <c r="Q3251" s="2" t="s">
        <v>50</v>
      </c>
      <c r="R3251" s="2" t="s">
        <v>35</v>
      </c>
      <c r="S3251" s="2" t="s">
        <v>11111</v>
      </c>
      <c r="T3251" s="2" t="s">
        <v>11112</v>
      </c>
      <c r="U3251" s="2" t="s">
        <v>38</v>
      </c>
      <c r="V3251" s="2" t="s">
        <v>100</v>
      </c>
      <c r="W3251" s="2" t="s">
        <v>10172</v>
      </c>
      <c r="X3251" s="2" t="s">
        <v>11051</v>
      </c>
      <c r="Y3251" s="2" t="s">
        <v>11052</v>
      </c>
    </row>
    <row r="3252">
      <c r="A3252" s="1" t="b">
        <v>0</v>
      </c>
      <c r="B3252" s="1" t="s">
        <v>25</v>
      </c>
      <c r="C3252" s="1"/>
      <c r="D3252" s="1" t="s">
        <v>26</v>
      </c>
      <c r="E3252" s="1" t="s">
        <v>43</v>
      </c>
      <c r="F3252" s="1"/>
      <c r="G3252" s="2" t="s">
        <v>27</v>
      </c>
      <c r="H3252" s="3"/>
      <c r="I3252" s="4" t="s">
        <v>11113</v>
      </c>
      <c r="J3252" s="2" t="s">
        <v>11114</v>
      </c>
      <c r="K3252" s="5">
        <v>1.0</v>
      </c>
      <c r="L3252" s="2" t="s">
        <v>46</v>
      </c>
      <c r="M3252" s="6" t="b">
        <v>1</v>
      </c>
      <c r="N3252" s="2" t="s">
        <v>11048</v>
      </c>
      <c r="O3252" s="2" t="s">
        <v>48</v>
      </c>
      <c r="P3252" s="2" t="s">
        <v>49</v>
      </c>
      <c r="Q3252" s="2" t="s">
        <v>50</v>
      </c>
      <c r="R3252" s="2" t="s">
        <v>35</v>
      </c>
      <c r="S3252" s="2" t="s">
        <v>11115</v>
      </c>
      <c r="T3252" s="2" t="s">
        <v>11116</v>
      </c>
      <c r="U3252" s="2" t="s">
        <v>38</v>
      </c>
      <c r="V3252" s="2" t="s">
        <v>100</v>
      </c>
      <c r="W3252" s="2" t="s">
        <v>10172</v>
      </c>
      <c r="X3252" s="2" t="s">
        <v>11051</v>
      </c>
      <c r="Y3252" s="2" t="s">
        <v>11052</v>
      </c>
    </row>
    <row r="3253">
      <c r="A3253" s="1" t="b">
        <v>0</v>
      </c>
      <c r="B3253" s="1" t="s">
        <v>25</v>
      </c>
      <c r="C3253" s="1"/>
      <c r="D3253" s="1" t="s">
        <v>26</v>
      </c>
      <c r="E3253" s="1" t="s">
        <v>43</v>
      </c>
      <c r="F3253" s="1"/>
      <c r="G3253" s="2" t="s">
        <v>27</v>
      </c>
      <c r="H3253" s="3"/>
      <c r="I3253" s="4" t="s">
        <v>11117</v>
      </c>
      <c r="J3253" s="2" t="s">
        <v>11118</v>
      </c>
      <c r="K3253" s="5">
        <v>1.0</v>
      </c>
      <c r="L3253" s="2" t="s">
        <v>46</v>
      </c>
      <c r="M3253" s="6" t="b">
        <v>1</v>
      </c>
      <c r="N3253" s="2" t="s">
        <v>11048</v>
      </c>
      <c r="O3253" s="2" t="s">
        <v>48</v>
      </c>
      <c r="P3253" s="2" t="s">
        <v>49</v>
      </c>
      <c r="Q3253" s="2" t="s">
        <v>50</v>
      </c>
      <c r="R3253" s="2" t="s">
        <v>35</v>
      </c>
      <c r="S3253" s="2" t="s">
        <v>11119</v>
      </c>
      <c r="T3253" s="2" t="s">
        <v>11120</v>
      </c>
      <c r="U3253" s="2" t="s">
        <v>38</v>
      </c>
      <c r="V3253" s="2" t="s">
        <v>100</v>
      </c>
      <c r="W3253" s="2" t="s">
        <v>10172</v>
      </c>
      <c r="X3253" s="2" t="s">
        <v>11051</v>
      </c>
      <c r="Y3253" s="2" t="s">
        <v>11052</v>
      </c>
    </row>
    <row r="3254">
      <c r="A3254" s="1" t="b">
        <v>0</v>
      </c>
      <c r="B3254" s="1" t="s">
        <v>25</v>
      </c>
      <c r="C3254" s="1"/>
      <c r="D3254" s="1" t="s">
        <v>26</v>
      </c>
      <c r="E3254" s="1" t="s">
        <v>43</v>
      </c>
      <c r="F3254" s="1"/>
      <c r="G3254" s="2" t="s">
        <v>27</v>
      </c>
      <c r="H3254" s="3"/>
      <c r="I3254" s="4" t="s">
        <v>11121</v>
      </c>
      <c r="J3254" s="2" t="s">
        <v>11122</v>
      </c>
      <c r="K3254" s="5">
        <v>1.0</v>
      </c>
      <c r="L3254" s="2" t="s">
        <v>46</v>
      </c>
      <c r="M3254" s="6" t="b">
        <v>1</v>
      </c>
      <c r="N3254" s="2" t="s">
        <v>11048</v>
      </c>
      <c r="O3254" s="2" t="s">
        <v>48</v>
      </c>
      <c r="P3254" s="2" t="s">
        <v>49</v>
      </c>
      <c r="Q3254" s="2" t="s">
        <v>50</v>
      </c>
      <c r="R3254" s="2" t="s">
        <v>35</v>
      </c>
      <c r="S3254" s="2" t="s">
        <v>11123</v>
      </c>
      <c r="T3254" s="2" t="s">
        <v>11124</v>
      </c>
      <c r="U3254" s="2" t="s">
        <v>38</v>
      </c>
      <c r="V3254" s="2" t="s">
        <v>100</v>
      </c>
      <c r="W3254" s="2" t="s">
        <v>10172</v>
      </c>
      <c r="X3254" s="2" t="s">
        <v>11051</v>
      </c>
      <c r="Y3254" s="2" t="s">
        <v>11052</v>
      </c>
    </row>
    <row r="3255">
      <c r="A3255" s="1" t="b">
        <v>0</v>
      </c>
      <c r="B3255" s="1" t="s">
        <v>25</v>
      </c>
      <c r="C3255" s="1"/>
      <c r="D3255" s="1" t="s">
        <v>26</v>
      </c>
      <c r="E3255" s="1" t="s">
        <v>43</v>
      </c>
      <c r="F3255" s="1"/>
      <c r="G3255" s="2" t="s">
        <v>27</v>
      </c>
      <c r="H3255" s="3"/>
      <c r="I3255" s="4" t="s">
        <v>11125</v>
      </c>
      <c r="J3255" s="2" t="s">
        <v>11126</v>
      </c>
      <c r="K3255" s="5">
        <v>1.0</v>
      </c>
      <c r="L3255" s="2" t="s">
        <v>46</v>
      </c>
      <c r="M3255" s="6" t="b">
        <v>1</v>
      </c>
      <c r="N3255" s="2" t="s">
        <v>11048</v>
      </c>
      <c r="O3255" s="2" t="s">
        <v>48</v>
      </c>
      <c r="P3255" s="2" t="s">
        <v>49</v>
      </c>
      <c r="Q3255" s="2" t="s">
        <v>50</v>
      </c>
      <c r="R3255" s="2" t="s">
        <v>35</v>
      </c>
      <c r="S3255" s="2" t="s">
        <v>11127</v>
      </c>
      <c r="T3255" s="2" t="s">
        <v>11128</v>
      </c>
      <c r="U3255" s="2" t="s">
        <v>38</v>
      </c>
      <c r="V3255" s="2" t="s">
        <v>100</v>
      </c>
      <c r="W3255" s="2" t="s">
        <v>10172</v>
      </c>
      <c r="X3255" s="2" t="s">
        <v>11051</v>
      </c>
      <c r="Y3255" s="2" t="s">
        <v>11052</v>
      </c>
    </row>
    <row r="3256">
      <c r="A3256" s="1" t="b">
        <v>0</v>
      </c>
      <c r="B3256" s="1" t="s">
        <v>25</v>
      </c>
      <c r="C3256" s="1"/>
      <c r="D3256" s="1" t="s">
        <v>26</v>
      </c>
      <c r="E3256" s="1" t="s">
        <v>43</v>
      </c>
      <c r="F3256" s="1"/>
      <c r="G3256" s="2" t="s">
        <v>27</v>
      </c>
      <c r="H3256" s="3"/>
      <c r="I3256" s="4" t="s">
        <v>11129</v>
      </c>
      <c r="J3256" s="2" t="s">
        <v>11130</v>
      </c>
      <c r="K3256" s="5">
        <v>1.0</v>
      </c>
      <c r="L3256" s="2" t="s">
        <v>46</v>
      </c>
      <c r="M3256" s="6" t="b">
        <v>1</v>
      </c>
      <c r="N3256" s="2" t="s">
        <v>11048</v>
      </c>
      <c r="O3256" s="2" t="s">
        <v>48</v>
      </c>
      <c r="P3256" s="2" t="s">
        <v>49</v>
      </c>
      <c r="Q3256" s="2" t="s">
        <v>50</v>
      </c>
      <c r="R3256" s="2" t="s">
        <v>35</v>
      </c>
      <c r="S3256" s="2" t="s">
        <v>11131</v>
      </c>
      <c r="T3256" s="2" t="s">
        <v>11132</v>
      </c>
      <c r="U3256" s="2" t="s">
        <v>38</v>
      </c>
      <c r="V3256" s="2" t="s">
        <v>100</v>
      </c>
      <c r="W3256" s="2" t="s">
        <v>10172</v>
      </c>
      <c r="X3256" s="2" t="s">
        <v>11051</v>
      </c>
      <c r="Y3256" s="2" t="s">
        <v>11052</v>
      </c>
    </row>
    <row r="3257">
      <c r="A3257" s="1" t="b">
        <v>0</v>
      </c>
      <c r="B3257" s="1" t="s">
        <v>25</v>
      </c>
      <c r="C3257" s="1"/>
      <c r="D3257" s="1" t="s">
        <v>26</v>
      </c>
      <c r="E3257" s="1" t="s">
        <v>43</v>
      </c>
      <c r="F3257" s="1"/>
      <c r="G3257" s="2" t="s">
        <v>27</v>
      </c>
      <c r="H3257" s="3"/>
      <c r="I3257" s="4" t="s">
        <v>11133</v>
      </c>
      <c r="J3257" s="2" t="s">
        <v>11134</v>
      </c>
      <c r="K3257" s="5">
        <v>1.0</v>
      </c>
      <c r="L3257" s="2" t="s">
        <v>46</v>
      </c>
      <c r="M3257" s="6" t="b">
        <v>1</v>
      </c>
      <c r="N3257" s="2" t="s">
        <v>11048</v>
      </c>
      <c r="O3257" s="2" t="s">
        <v>48</v>
      </c>
      <c r="P3257" s="2" t="s">
        <v>49</v>
      </c>
      <c r="Q3257" s="2" t="s">
        <v>50</v>
      </c>
      <c r="R3257" s="2" t="s">
        <v>35</v>
      </c>
      <c r="S3257" s="2" t="s">
        <v>11135</v>
      </c>
      <c r="T3257" s="2" t="s">
        <v>11136</v>
      </c>
      <c r="U3257" s="2" t="s">
        <v>38</v>
      </c>
      <c r="V3257" s="2" t="s">
        <v>100</v>
      </c>
      <c r="W3257" s="2" t="s">
        <v>10172</v>
      </c>
      <c r="X3257" s="2" t="s">
        <v>11051</v>
      </c>
      <c r="Y3257" s="2" t="s">
        <v>11052</v>
      </c>
    </row>
    <row r="3258">
      <c r="A3258" s="1" t="b">
        <v>0</v>
      </c>
      <c r="B3258" s="1" t="s">
        <v>25</v>
      </c>
      <c r="C3258" s="1"/>
      <c r="D3258" s="1" t="s">
        <v>26</v>
      </c>
      <c r="E3258" s="1" t="s">
        <v>43</v>
      </c>
      <c r="F3258" s="1"/>
      <c r="G3258" s="2" t="s">
        <v>27</v>
      </c>
      <c r="H3258" s="3"/>
      <c r="I3258" s="4" t="s">
        <v>11137</v>
      </c>
      <c r="J3258" s="2" t="s">
        <v>11138</v>
      </c>
      <c r="K3258" s="5">
        <v>1.0</v>
      </c>
      <c r="L3258" s="2" t="s">
        <v>46</v>
      </c>
      <c r="M3258" s="6" t="b">
        <v>1</v>
      </c>
      <c r="N3258" s="2" t="s">
        <v>11048</v>
      </c>
      <c r="O3258" s="2" t="s">
        <v>48</v>
      </c>
      <c r="P3258" s="2" t="s">
        <v>49</v>
      </c>
      <c r="Q3258" s="2" t="s">
        <v>50</v>
      </c>
      <c r="R3258" s="2" t="s">
        <v>35</v>
      </c>
      <c r="S3258" s="2" t="s">
        <v>11139</v>
      </c>
      <c r="T3258" s="2" t="s">
        <v>11140</v>
      </c>
      <c r="U3258" s="2" t="s">
        <v>38</v>
      </c>
      <c r="V3258" s="2" t="s">
        <v>100</v>
      </c>
      <c r="W3258" s="2" t="s">
        <v>10172</v>
      </c>
      <c r="X3258" s="2" t="s">
        <v>11051</v>
      </c>
      <c r="Y3258" s="2" t="s">
        <v>11052</v>
      </c>
    </row>
    <row r="3259">
      <c r="A3259" s="1" t="b">
        <v>0</v>
      </c>
      <c r="B3259" s="1" t="s">
        <v>25</v>
      </c>
      <c r="C3259" s="1"/>
      <c r="D3259" s="1" t="s">
        <v>26</v>
      </c>
      <c r="E3259" s="1" t="s">
        <v>43</v>
      </c>
      <c r="F3259" s="1"/>
      <c r="G3259" s="2" t="s">
        <v>27</v>
      </c>
      <c r="H3259" s="3"/>
      <c r="I3259" s="4" t="s">
        <v>11141</v>
      </c>
      <c r="J3259" s="2" t="s">
        <v>11142</v>
      </c>
      <c r="K3259" s="5">
        <v>1.0</v>
      </c>
      <c r="L3259" s="2" t="s">
        <v>46</v>
      </c>
      <c r="M3259" s="6" t="b">
        <v>1</v>
      </c>
      <c r="N3259" s="2" t="s">
        <v>11048</v>
      </c>
      <c r="O3259" s="2" t="s">
        <v>48</v>
      </c>
      <c r="P3259" s="2" t="s">
        <v>49</v>
      </c>
      <c r="Q3259" s="2" t="s">
        <v>50</v>
      </c>
      <c r="R3259" s="2" t="s">
        <v>35</v>
      </c>
      <c r="S3259" s="2" t="s">
        <v>11143</v>
      </c>
      <c r="T3259" s="2" t="s">
        <v>11144</v>
      </c>
      <c r="U3259" s="2" t="s">
        <v>38</v>
      </c>
      <c r="V3259" s="2" t="s">
        <v>100</v>
      </c>
      <c r="W3259" s="2" t="s">
        <v>10172</v>
      </c>
      <c r="X3259" s="2" t="s">
        <v>11051</v>
      </c>
      <c r="Y3259" s="2" t="s">
        <v>11052</v>
      </c>
    </row>
    <row r="3260">
      <c r="A3260" s="1" t="b">
        <v>0</v>
      </c>
      <c r="B3260" s="1" t="s">
        <v>25</v>
      </c>
      <c r="C3260" s="1"/>
      <c r="D3260" s="1" t="s">
        <v>26</v>
      </c>
      <c r="E3260" s="1" t="s">
        <v>43</v>
      </c>
      <c r="F3260" s="1"/>
      <c r="G3260" s="2" t="s">
        <v>27</v>
      </c>
      <c r="H3260" s="3"/>
      <c r="I3260" s="4" t="s">
        <v>11145</v>
      </c>
      <c r="J3260" s="2" t="s">
        <v>11146</v>
      </c>
      <c r="K3260" s="5">
        <v>1.0</v>
      </c>
      <c r="L3260" s="2" t="s">
        <v>46</v>
      </c>
      <c r="M3260" s="6" t="b">
        <v>1</v>
      </c>
      <c r="N3260" s="2" t="s">
        <v>11048</v>
      </c>
      <c r="O3260" s="2" t="s">
        <v>48</v>
      </c>
      <c r="P3260" s="2" t="s">
        <v>49</v>
      </c>
      <c r="Q3260" s="2" t="s">
        <v>50</v>
      </c>
      <c r="R3260" s="2" t="s">
        <v>35</v>
      </c>
      <c r="S3260" s="2" t="s">
        <v>11147</v>
      </c>
      <c r="T3260" s="2" t="s">
        <v>11148</v>
      </c>
      <c r="U3260" s="2" t="s">
        <v>38</v>
      </c>
      <c r="V3260" s="2" t="s">
        <v>100</v>
      </c>
      <c r="W3260" s="2" t="s">
        <v>10172</v>
      </c>
      <c r="X3260" s="2" t="s">
        <v>11051</v>
      </c>
      <c r="Y3260" s="2" t="s">
        <v>11052</v>
      </c>
    </row>
    <row r="3261">
      <c r="A3261" s="1" t="b">
        <v>0</v>
      </c>
      <c r="B3261" s="1" t="s">
        <v>25</v>
      </c>
      <c r="C3261" s="1"/>
      <c r="D3261" s="1" t="s">
        <v>26</v>
      </c>
      <c r="E3261" s="1" t="s">
        <v>43</v>
      </c>
      <c r="F3261" s="1"/>
      <c r="G3261" s="2" t="s">
        <v>27</v>
      </c>
      <c r="H3261" s="3"/>
      <c r="I3261" s="4" t="s">
        <v>11149</v>
      </c>
      <c r="J3261" s="2" t="s">
        <v>11150</v>
      </c>
      <c r="K3261" s="5">
        <v>1.0</v>
      </c>
      <c r="L3261" s="2" t="s">
        <v>46</v>
      </c>
      <c r="M3261" s="6" t="b">
        <v>1</v>
      </c>
      <c r="N3261" s="2" t="s">
        <v>11048</v>
      </c>
      <c r="O3261" s="2" t="s">
        <v>48</v>
      </c>
      <c r="P3261" s="2" t="s">
        <v>49</v>
      </c>
      <c r="Q3261" s="2" t="s">
        <v>50</v>
      </c>
      <c r="R3261" s="2" t="s">
        <v>35</v>
      </c>
      <c r="S3261" s="2" t="s">
        <v>11151</v>
      </c>
      <c r="T3261" s="2" t="s">
        <v>11152</v>
      </c>
      <c r="U3261" s="2" t="s">
        <v>38</v>
      </c>
      <c r="V3261" s="2" t="s">
        <v>100</v>
      </c>
      <c r="W3261" s="2" t="s">
        <v>10172</v>
      </c>
      <c r="X3261" s="2" t="s">
        <v>11051</v>
      </c>
      <c r="Y3261" s="2" t="s">
        <v>11052</v>
      </c>
    </row>
    <row r="3262">
      <c r="A3262" s="1" t="b">
        <v>0</v>
      </c>
      <c r="B3262" s="1" t="s">
        <v>25</v>
      </c>
      <c r="C3262" s="1"/>
      <c r="D3262" s="1" t="s">
        <v>26</v>
      </c>
      <c r="E3262" s="1" t="s">
        <v>43</v>
      </c>
      <c r="F3262" s="1"/>
      <c r="G3262" s="2" t="s">
        <v>27</v>
      </c>
      <c r="H3262" s="3"/>
      <c r="I3262" s="4" t="s">
        <v>11153</v>
      </c>
      <c r="J3262" s="2" t="s">
        <v>11154</v>
      </c>
      <c r="K3262" s="5">
        <v>1.0</v>
      </c>
      <c r="L3262" s="2" t="s">
        <v>46</v>
      </c>
      <c r="M3262" s="6" t="b">
        <v>1</v>
      </c>
      <c r="N3262" s="2" t="s">
        <v>11048</v>
      </c>
      <c r="O3262" s="2" t="s">
        <v>48</v>
      </c>
      <c r="P3262" s="2" t="s">
        <v>49</v>
      </c>
      <c r="Q3262" s="2" t="s">
        <v>50</v>
      </c>
      <c r="R3262" s="2" t="s">
        <v>35</v>
      </c>
      <c r="S3262" s="2" t="s">
        <v>11155</v>
      </c>
      <c r="T3262" s="2" t="s">
        <v>11156</v>
      </c>
      <c r="U3262" s="2" t="s">
        <v>38</v>
      </c>
      <c r="V3262" s="2" t="s">
        <v>100</v>
      </c>
      <c r="W3262" s="2" t="s">
        <v>10172</v>
      </c>
      <c r="X3262" s="2" t="s">
        <v>11051</v>
      </c>
      <c r="Y3262" s="2" t="s">
        <v>11052</v>
      </c>
    </row>
    <row r="3263">
      <c r="A3263" s="1" t="b">
        <v>0</v>
      </c>
      <c r="B3263" s="1" t="s">
        <v>25</v>
      </c>
      <c r="C3263" s="1"/>
      <c r="D3263" s="1" t="s">
        <v>26</v>
      </c>
      <c r="E3263" s="1" t="s">
        <v>43</v>
      </c>
      <c r="F3263" s="1"/>
      <c r="G3263" s="2" t="s">
        <v>27</v>
      </c>
      <c r="H3263" s="3"/>
      <c r="I3263" s="4" t="s">
        <v>11157</v>
      </c>
      <c r="J3263" s="2" t="s">
        <v>11158</v>
      </c>
      <c r="K3263" s="5">
        <v>1.0</v>
      </c>
      <c r="L3263" s="2" t="s">
        <v>46</v>
      </c>
      <c r="M3263" s="6" t="b">
        <v>1</v>
      </c>
      <c r="N3263" s="2" t="s">
        <v>11048</v>
      </c>
      <c r="O3263" s="2" t="s">
        <v>48</v>
      </c>
      <c r="P3263" s="2" t="s">
        <v>49</v>
      </c>
      <c r="Q3263" s="2" t="s">
        <v>50</v>
      </c>
      <c r="R3263" s="2" t="s">
        <v>35</v>
      </c>
      <c r="S3263" s="2" t="s">
        <v>11159</v>
      </c>
      <c r="T3263" s="2" t="s">
        <v>11160</v>
      </c>
      <c r="U3263" s="2" t="s">
        <v>38</v>
      </c>
      <c r="V3263" s="2" t="s">
        <v>100</v>
      </c>
      <c r="W3263" s="2" t="s">
        <v>10172</v>
      </c>
      <c r="X3263" s="2" t="s">
        <v>11051</v>
      </c>
      <c r="Y3263" s="2" t="s">
        <v>11052</v>
      </c>
    </row>
    <row r="3264">
      <c r="A3264" s="1" t="b">
        <v>0</v>
      </c>
      <c r="B3264" s="1" t="s">
        <v>25</v>
      </c>
      <c r="C3264" s="1"/>
      <c r="D3264" s="1" t="s">
        <v>26</v>
      </c>
      <c r="E3264" s="1" t="s">
        <v>43</v>
      </c>
      <c r="F3264" s="1"/>
      <c r="G3264" s="2" t="s">
        <v>27</v>
      </c>
      <c r="H3264" s="3"/>
      <c r="I3264" s="4" t="s">
        <v>11161</v>
      </c>
      <c r="J3264" s="2" t="s">
        <v>11162</v>
      </c>
      <c r="K3264" s="5">
        <v>1.0</v>
      </c>
      <c r="L3264" s="2" t="s">
        <v>46</v>
      </c>
      <c r="M3264" s="6" t="b">
        <v>1</v>
      </c>
      <c r="N3264" s="2" t="s">
        <v>11048</v>
      </c>
      <c r="O3264" s="2" t="s">
        <v>48</v>
      </c>
      <c r="P3264" s="2" t="s">
        <v>49</v>
      </c>
      <c r="Q3264" s="2" t="s">
        <v>50</v>
      </c>
      <c r="R3264" s="2" t="s">
        <v>35</v>
      </c>
      <c r="S3264" s="2" t="s">
        <v>11163</v>
      </c>
      <c r="T3264" s="2" t="s">
        <v>11164</v>
      </c>
      <c r="U3264" s="2" t="s">
        <v>38</v>
      </c>
      <c r="V3264" s="2" t="s">
        <v>100</v>
      </c>
      <c r="W3264" s="2" t="s">
        <v>10172</v>
      </c>
      <c r="X3264" s="2" t="s">
        <v>11051</v>
      </c>
      <c r="Y3264" s="2" t="s">
        <v>11052</v>
      </c>
    </row>
    <row r="3265">
      <c r="A3265" s="1" t="b">
        <v>0</v>
      </c>
      <c r="B3265" s="1" t="s">
        <v>25</v>
      </c>
      <c r="C3265" s="1"/>
      <c r="D3265" s="1" t="s">
        <v>26</v>
      </c>
      <c r="E3265" s="1" t="s">
        <v>43</v>
      </c>
      <c r="F3265" s="1"/>
      <c r="G3265" s="2" t="s">
        <v>27</v>
      </c>
      <c r="H3265" s="3"/>
      <c r="I3265" s="4" t="s">
        <v>11165</v>
      </c>
      <c r="J3265" s="2" t="s">
        <v>11166</v>
      </c>
      <c r="K3265" s="5">
        <v>1.0</v>
      </c>
      <c r="L3265" s="2" t="s">
        <v>46</v>
      </c>
      <c r="M3265" s="6" t="b">
        <v>1</v>
      </c>
      <c r="N3265" s="2" t="s">
        <v>11048</v>
      </c>
      <c r="O3265" s="2" t="s">
        <v>48</v>
      </c>
      <c r="P3265" s="2" t="s">
        <v>49</v>
      </c>
      <c r="Q3265" s="2" t="s">
        <v>50</v>
      </c>
      <c r="R3265" s="2" t="s">
        <v>35</v>
      </c>
      <c r="S3265" s="2" t="s">
        <v>11167</v>
      </c>
      <c r="T3265" s="2" t="s">
        <v>11168</v>
      </c>
      <c r="U3265" s="2" t="s">
        <v>38</v>
      </c>
      <c r="V3265" s="2" t="s">
        <v>100</v>
      </c>
      <c r="W3265" s="2" t="s">
        <v>10172</v>
      </c>
      <c r="X3265" s="2" t="s">
        <v>11051</v>
      </c>
      <c r="Y3265" s="2" t="s">
        <v>11052</v>
      </c>
    </row>
    <row r="3266">
      <c r="A3266" s="1" t="b">
        <v>0</v>
      </c>
      <c r="B3266" s="1" t="s">
        <v>25</v>
      </c>
      <c r="C3266" s="1"/>
      <c r="D3266" s="1" t="s">
        <v>26</v>
      </c>
      <c r="E3266" s="1" t="s">
        <v>43</v>
      </c>
      <c r="F3266" s="1"/>
      <c r="G3266" s="2" t="s">
        <v>27</v>
      </c>
      <c r="H3266" s="3"/>
      <c r="I3266" s="4" t="s">
        <v>11169</v>
      </c>
      <c r="J3266" s="2" t="s">
        <v>11170</v>
      </c>
      <c r="K3266" s="5">
        <v>1.0</v>
      </c>
      <c r="L3266" s="2" t="s">
        <v>46</v>
      </c>
      <c r="M3266" s="6" t="b">
        <v>1</v>
      </c>
      <c r="N3266" s="2" t="s">
        <v>11048</v>
      </c>
      <c r="O3266" s="2" t="s">
        <v>48</v>
      </c>
      <c r="P3266" s="2" t="s">
        <v>49</v>
      </c>
      <c r="Q3266" s="2" t="s">
        <v>50</v>
      </c>
      <c r="R3266" s="2" t="s">
        <v>35</v>
      </c>
      <c r="S3266" s="2" t="s">
        <v>11171</v>
      </c>
      <c r="T3266" s="2" t="s">
        <v>11172</v>
      </c>
      <c r="U3266" s="2" t="s">
        <v>38</v>
      </c>
      <c r="V3266" s="2" t="s">
        <v>100</v>
      </c>
      <c r="W3266" s="2" t="s">
        <v>10172</v>
      </c>
      <c r="X3266" s="2" t="s">
        <v>11051</v>
      </c>
      <c r="Y3266" s="2" t="s">
        <v>11052</v>
      </c>
    </row>
    <row r="3267">
      <c r="A3267" s="1" t="b">
        <v>0</v>
      </c>
      <c r="B3267" s="1" t="s">
        <v>25</v>
      </c>
      <c r="C3267" s="1"/>
      <c r="D3267" s="1" t="s">
        <v>26</v>
      </c>
      <c r="E3267" s="1" t="s">
        <v>43</v>
      </c>
      <c r="F3267" s="1"/>
      <c r="G3267" s="2" t="s">
        <v>27</v>
      </c>
      <c r="H3267" s="3"/>
      <c r="I3267" s="4" t="s">
        <v>11173</v>
      </c>
      <c r="J3267" s="2" t="s">
        <v>11174</v>
      </c>
      <c r="K3267" s="5">
        <v>1.0</v>
      </c>
      <c r="L3267" s="2" t="s">
        <v>46</v>
      </c>
      <c r="M3267" s="6" t="b">
        <v>1</v>
      </c>
      <c r="N3267" s="2" t="s">
        <v>11048</v>
      </c>
      <c r="O3267" s="2" t="s">
        <v>48</v>
      </c>
      <c r="P3267" s="2" t="s">
        <v>49</v>
      </c>
      <c r="Q3267" s="2" t="s">
        <v>50</v>
      </c>
      <c r="R3267" s="2" t="s">
        <v>35</v>
      </c>
      <c r="S3267" s="2" t="s">
        <v>11175</v>
      </c>
      <c r="T3267" s="2" t="s">
        <v>11176</v>
      </c>
      <c r="U3267" s="2" t="s">
        <v>38</v>
      </c>
      <c r="V3267" s="2" t="s">
        <v>100</v>
      </c>
      <c r="W3267" s="2" t="s">
        <v>10172</v>
      </c>
      <c r="X3267" s="2" t="s">
        <v>11051</v>
      </c>
      <c r="Y3267" s="2" t="s">
        <v>11052</v>
      </c>
    </row>
    <row r="3268">
      <c r="A3268" s="1" t="b">
        <v>0</v>
      </c>
      <c r="B3268" s="1" t="s">
        <v>25</v>
      </c>
      <c r="C3268" s="1"/>
      <c r="D3268" s="1" t="s">
        <v>26</v>
      </c>
      <c r="E3268" s="1" t="s">
        <v>43</v>
      </c>
      <c r="F3268" s="1"/>
      <c r="G3268" s="2" t="s">
        <v>27</v>
      </c>
      <c r="H3268" s="3"/>
      <c r="I3268" s="4" t="s">
        <v>11177</v>
      </c>
      <c r="J3268" s="2" t="s">
        <v>11178</v>
      </c>
      <c r="K3268" s="5">
        <v>1.0</v>
      </c>
      <c r="L3268" s="2" t="s">
        <v>46</v>
      </c>
      <c r="M3268" s="6" t="b">
        <v>1</v>
      </c>
      <c r="N3268" s="2" t="s">
        <v>11048</v>
      </c>
      <c r="O3268" s="2" t="s">
        <v>48</v>
      </c>
      <c r="P3268" s="2" t="s">
        <v>49</v>
      </c>
      <c r="Q3268" s="2" t="s">
        <v>50</v>
      </c>
      <c r="R3268" s="2" t="s">
        <v>35</v>
      </c>
      <c r="S3268" s="2" t="s">
        <v>11179</v>
      </c>
      <c r="T3268" s="2" t="s">
        <v>11180</v>
      </c>
      <c r="U3268" s="2" t="s">
        <v>38</v>
      </c>
      <c r="V3268" s="2" t="s">
        <v>100</v>
      </c>
      <c r="W3268" s="2" t="s">
        <v>10172</v>
      </c>
      <c r="X3268" s="2" t="s">
        <v>11051</v>
      </c>
      <c r="Y3268" s="2" t="s">
        <v>11052</v>
      </c>
    </row>
    <row r="3269">
      <c r="A3269" s="1" t="b">
        <v>0</v>
      </c>
      <c r="B3269" s="1" t="s">
        <v>25</v>
      </c>
      <c r="C3269" s="1"/>
      <c r="D3269" s="1" t="s">
        <v>26</v>
      </c>
      <c r="E3269" s="1" t="s">
        <v>43</v>
      </c>
      <c r="F3269" s="1"/>
      <c r="G3269" s="2" t="s">
        <v>27</v>
      </c>
      <c r="H3269" s="3"/>
      <c r="I3269" s="4" t="s">
        <v>11181</v>
      </c>
      <c r="J3269" s="2" t="s">
        <v>11182</v>
      </c>
      <c r="K3269" s="5">
        <v>1.0</v>
      </c>
      <c r="L3269" s="2" t="s">
        <v>46</v>
      </c>
      <c r="M3269" s="6" t="b">
        <v>1</v>
      </c>
      <c r="N3269" s="2" t="s">
        <v>11048</v>
      </c>
      <c r="O3269" s="2" t="s">
        <v>48</v>
      </c>
      <c r="P3269" s="2" t="s">
        <v>49</v>
      </c>
      <c r="Q3269" s="2" t="s">
        <v>50</v>
      </c>
      <c r="R3269" s="2" t="s">
        <v>35</v>
      </c>
      <c r="S3269" s="2" t="s">
        <v>11183</v>
      </c>
      <c r="T3269" s="2" t="s">
        <v>11184</v>
      </c>
      <c r="U3269" s="2" t="s">
        <v>38</v>
      </c>
      <c r="V3269" s="2" t="s">
        <v>100</v>
      </c>
      <c r="W3269" s="2" t="s">
        <v>10172</v>
      </c>
      <c r="X3269" s="2" t="s">
        <v>11051</v>
      </c>
      <c r="Y3269" s="2" t="s">
        <v>11052</v>
      </c>
    </row>
    <row r="3270">
      <c r="A3270" s="1" t="b">
        <v>0</v>
      </c>
      <c r="B3270" s="1" t="s">
        <v>25</v>
      </c>
      <c r="C3270" s="1"/>
      <c r="D3270" s="1" t="s">
        <v>26</v>
      </c>
      <c r="E3270" s="1" t="s">
        <v>43</v>
      </c>
      <c r="F3270" s="1"/>
      <c r="G3270" s="2" t="s">
        <v>27</v>
      </c>
      <c r="H3270" s="3"/>
      <c r="I3270" s="4" t="s">
        <v>11185</v>
      </c>
      <c r="J3270" s="2" t="s">
        <v>11186</v>
      </c>
      <c r="K3270" s="5">
        <v>1.0</v>
      </c>
      <c r="L3270" s="2" t="s">
        <v>46</v>
      </c>
      <c r="M3270" s="6" t="b">
        <v>1</v>
      </c>
      <c r="N3270" s="2" t="s">
        <v>11048</v>
      </c>
      <c r="O3270" s="2" t="s">
        <v>48</v>
      </c>
      <c r="P3270" s="2" t="s">
        <v>49</v>
      </c>
      <c r="Q3270" s="2" t="s">
        <v>50</v>
      </c>
      <c r="R3270" s="2" t="s">
        <v>35</v>
      </c>
      <c r="S3270" s="2" t="s">
        <v>11187</v>
      </c>
      <c r="T3270" s="2" t="s">
        <v>11188</v>
      </c>
      <c r="U3270" s="2" t="s">
        <v>38</v>
      </c>
      <c r="V3270" s="2" t="s">
        <v>100</v>
      </c>
      <c r="W3270" s="2" t="s">
        <v>10172</v>
      </c>
      <c r="X3270" s="2" t="s">
        <v>11051</v>
      </c>
      <c r="Y3270" s="2" t="s">
        <v>11052</v>
      </c>
    </row>
    <row r="3271">
      <c r="A3271" s="1" t="b">
        <v>0</v>
      </c>
      <c r="B3271" s="1" t="s">
        <v>25</v>
      </c>
      <c r="C3271" s="1"/>
      <c r="D3271" s="1" t="s">
        <v>26</v>
      </c>
      <c r="E3271" s="1" t="s">
        <v>43</v>
      </c>
      <c r="F3271" s="1"/>
      <c r="G3271" s="2" t="s">
        <v>27</v>
      </c>
      <c r="H3271" s="3"/>
      <c r="I3271" s="4" t="s">
        <v>11189</v>
      </c>
      <c r="J3271" s="2" t="s">
        <v>11190</v>
      </c>
      <c r="K3271" s="5">
        <v>1.0</v>
      </c>
      <c r="L3271" s="2" t="s">
        <v>46</v>
      </c>
      <c r="M3271" s="6" t="b">
        <v>1</v>
      </c>
      <c r="N3271" s="2" t="s">
        <v>11048</v>
      </c>
      <c r="O3271" s="2" t="s">
        <v>48</v>
      </c>
      <c r="P3271" s="2" t="s">
        <v>49</v>
      </c>
      <c r="Q3271" s="2" t="s">
        <v>50</v>
      </c>
      <c r="R3271" s="2" t="s">
        <v>35</v>
      </c>
      <c r="S3271" s="2" t="s">
        <v>11191</v>
      </c>
      <c r="T3271" s="2" t="s">
        <v>11192</v>
      </c>
      <c r="U3271" s="2" t="s">
        <v>38</v>
      </c>
      <c r="V3271" s="2" t="s">
        <v>100</v>
      </c>
      <c r="W3271" s="2" t="s">
        <v>10172</v>
      </c>
      <c r="X3271" s="2" t="s">
        <v>11051</v>
      </c>
      <c r="Y3271" s="2" t="s">
        <v>11052</v>
      </c>
    </row>
    <row r="3272">
      <c r="A3272" s="1" t="b">
        <v>0</v>
      </c>
      <c r="B3272" s="1" t="s">
        <v>25</v>
      </c>
      <c r="C3272" s="1"/>
      <c r="D3272" s="1" t="s">
        <v>26</v>
      </c>
      <c r="E3272" s="1" t="s">
        <v>43</v>
      </c>
      <c r="F3272" s="1"/>
      <c r="G3272" s="2" t="s">
        <v>27</v>
      </c>
      <c r="H3272" s="3"/>
      <c r="I3272" s="4" t="s">
        <v>11193</v>
      </c>
      <c r="J3272" s="2" t="s">
        <v>11194</v>
      </c>
      <c r="K3272" s="5">
        <v>1.0</v>
      </c>
      <c r="L3272" s="2" t="s">
        <v>46</v>
      </c>
      <c r="M3272" s="6" t="b">
        <v>1</v>
      </c>
      <c r="N3272" s="2" t="s">
        <v>11048</v>
      </c>
      <c r="O3272" s="2" t="s">
        <v>48</v>
      </c>
      <c r="P3272" s="2" t="s">
        <v>49</v>
      </c>
      <c r="Q3272" s="2" t="s">
        <v>50</v>
      </c>
      <c r="R3272" s="2" t="s">
        <v>35</v>
      </c>
      <c r="S3272" s="2" t="s">
        <v>11195</v>
      </c>
      <c r="T3272" s="2" t="s">
        <v>11196</v>
      </c>
      <c r="U3272" s="2" t="s">
        <v>38</v>
      </c>
      <c r="V3272" s="2" t="s">
        <v>100</v>
      </c>
      <c r="W3272" s="2" t="s">
        <v>10172</v>
      </c>
      <c r="X3272" s="2" t="s">
        <v>11051</v>
      </c>
      <c r="Y3272" s="2" t="s">
        <v>11052</v>
      </c>
    </row>
    <row r="3273">
      <c r="A3273" s="1" t="b">
        <v>0</v>
      </c>
      <c r="B3273" s="1" t="s">
        <v>25</v>
      </c>
      <c r="C3273" s="1"/>
      <c r="D3273" s="1" t="s">
        <v>26</v>
      </c>
      <c r="E3273" s="1" t="s">
        <v>43</v>
      </c>
      <c r="F3273" s="1"/>
      <c r="G3273" s="2" t="s">
        <v>27</v>
      </c>
      <c r="H3273" s="3"/>
      <c r="I3273" s="4" t="s">
        <v>11197</v>
      </c>
      <c r="J3273" s="2" t="s">
        <v>11198</v>
      </c>
      <c r="K3273" s="5">
        <v>1.0</v>
      </c>
      <c r="L3273" s="2" t="s">
        <v>46</v>
      </c>
      <c r="M3273" s="6" t="b">
        <v>1</v>
      </c>
      <c r="N3273" s="2" t="s">
        <v>11048</v>
      </c>
      <c r="O3273" s="2" t="s">
        <v>48</v>
      </c>
      <c r="P3273" s="2" t="s">
        <v>49</v>
      </c>
      <c r="Q3273" s="2" t="s">
        <v>50</v>
      </c>
      <c r="R3273" s="2" t="s">
        <v>35</v>
      </c>
      <c r="S3273" s="2" t="s">
        <v>11199</v>
      </c>
      <c r="T3273" s="2" t="s">
        <v>11200</v>
      </c>
      <c r="U3273" s="2" t="s">
        <v>38</v>
      </c>
      <c r="V3273" s="2" t="s">
        <v>100</v>
      </c>
      <c r="W3273" s="2" t="s">
        <v>10172</v>
      </c>
      <c r="X3273" s="2" t="s">
        <v>11051</v>
      </c>
      <c r="Y3273" s="2" t="s">
        <v>11052</v>
      </c>
    </row>
    <row r="3274">
      <c r="A3274" s="1" t="b">
        <v>0</v>
      </c>
      <c r="B3274" s="1" t="s">
        <v>25</v>
      </c>
      <c r="C3274" s="1"/>
      <c r="D3274" s="1" t="s">
        <v>26</v>
      </c>
      <c r="E3274" s="1" t="s">
        <v>43</v>
      </c>
      <c r="F3274" s="1"/>
      <c r="G3274" s="2" t="s">
        <v>27</v>
      </c>
      <c r="H3274" s="3"/>
      <c r="I3274" s="4" t="s">
        <v>11201</v>
      </c>
      <c r="J3274" s="2" t="s">
        <v>11202</v>
      </c>
      <c r="K3274" s="5">
        <v>1.0</v>
      </c>
      <c r="L3274" s="2" t="s">
        <v>46</v>
      </c>
      <c r="M3274" s="6" t="b">
        <v>1</v>
      </c>
      <c r="N3274" s="2" t="s">
        <v>11048</v>
      </c>
      <c r="O3274" s="2" t="s">
        <v>48</v>
      </c>
      <c r="P3274" s="2" t="s">
        <v>49</v>
      </c>
      <c r="Q3274" s="2" t="s">
        <v>50</v>
      </c>
      <c r="R3274" s="2" t="s">
        <v>35</v>
      </c>
      <c r="S3274" s="2" t="s">
        <v>11203</v>
      </c>
      <c r="T3274" s="2" t="s">
        <v>11204</v>
      </c>
      <c r="U3274" s="2" t="s">
        <v>38</v>
      </c>
      <c r="V3274" s="2" t="s">
        <v>100</v>
      </c>
      <c r="W3274" s="2" t="s">
        <v>10172</v>
      </c>
      <c r="X3274" s="2" t="s">
        <v>11051</v>
      </c>
      <c r="Y3274" s="2" t="s">
        <v>11052</v>
      </c>
    </row>
    <row r="3275">
      <c r="A3275" s="1" t="b">
        <v>0</v>
      </c>
      <c r="B3275" s="1" t="s">
        <v>25</v>
      </c>
      <c r="C3275" s="1"/>
      <c r="D3275" s="1" t="s">
        <v>26</v>
      </c>
      <c r="E3275" s="1" t="s">
        <v>43</v>
      </c>
      <c r="F3275" s="1"/>
      <c r="G3275" s="2" t="s">
        <v>27</v>
      </c>
      <c r="H3275" s="3"/>
      <c r="I3275" s="4" t="s">
        <v>11205</v>
      </c>
      <c r="J3275" s="2" t="s">
        <v>11206</v>
      </c>
      <c r="K3275" s="5">
        <v>1.0</v>
      </c>
      <c r="L3275" s="2" t="s">
        <v>46</v>
      </c>
      <c r="M3275" s="6" t="b">
        <v>1</v>
      </c>
      <c r="N3275" s="2" t="s">
        <v>11048</v>
      </c>
      <c r="O3275" s="2" t="s">
        <v>48</v>
      </c>
      <c r="P3275" s="2" t="s">
        <v>49</v>
      </c>
      <c r="Q3275" s="2" t="s">
        <v>50</v>
      </c>
      <c r="R3275" s="2" t="s">
        <v>35</v>
      </c>
      <c r="S3275" s="2" t="s">
        <v>11207</v>
      </c>
      <c r="T3275" s="2" t="s">
        <v>11208</v>
      </c>
      <c r="U3275" s="2" t="s">
        <v>38</v>
      </c>
      <c r="V3275" s="2" t="s">
        <v>100</v>
      </c>
      <c r="W3275" s="2" t="s">
        <v>10172</v>
      </c>
      <c r="X3275" s="2" t="s">
        <v>11051</v>
      </c>
      <c r="Y3275" s="2" t="s">
        <v>11052</v>
      </c>
    </row>
    <row r="3276">
      <c r="A3276" s="1" t="b">
        <v>0</v>
      </c>
      <c r="B3276" s="1" t="s">
        <v>25</v>
      </c>
      <c r="C3276" s="1"/>
      <c r="D3276" s="1" t="s">
        <v>26</v>
      </c>
      <c r="E3276" s="1" t="s">
        <v>43</v>
      </c>
      <c r="F3276" s="1"/>
      <c r="G3276" s="2" t="s">
        <v>27</v>
      </c>
      <c r="H3276" s="3"/>
      <c r="I3276" s="4" t="s">
        <v>11209</v>
      </c>
      <c r="J3276" s="2" t="s">
        <v>11210</v>
      </c>
      <c r="K3276" s="5">
        <v>1.0</v>
      </c>
      <c r="L3276" s="2" t="s">
        <v>46</v>
      </c>
      <c r="M3276" s="6" t="b">
        <v>1</v>
      </c>
      <c r="N3276" s="2" t="s">
        <v>11048</v>
      </c>
      <c r="O3276" s="2" t="s">
        <v>48</v>
      </c>
      <c r="P3276" s="2" t="s">
        <v>49</v>
      </c>
      <c r="Q3276" s="2" t="s">
        <v>50</v>
      </c>
      <c r="R3276" s="2" t="s">
        <v>35</v>
      </c>
      <c r="S3276" s="2" t="s">
        <v>11211</v>
      </c>
      <c r="T3276" s="2" t="s">
        <v>11212</v>
      </c>
      <c r="U3276" s="2" t="s">
        <v>38</v>
      </c>
      <c r="V3276" s="2" t="s">
        <v>100</v>
      </c>
      <c r="W3276" s="2" t="s">
        <v>10172</v>
      </c>
      <c r="X3276" s="2" t="s">
        <v>11051</v>
      </c>
      <c r="Y3276" s="2" t="s">
        <v>11052</v>
      </c>
    </row>
    <row r="3277">
      <c r="A3277" s="1" t="b">
        <v>0</v>
      </c>
      <c r="B3277" s="1" t="s">
        <v>25</v>
      </c>
      <c r="C3277" s="1"/>
      <c r="D3277" s="1" t="s">
        <v>26</v>
      </c>
      <c r="E3277" s="1" t="s">
        <v>43</v>
      </c>
      <c r="F3277" s="1"/>
      <c r="G3277" s="2" t="s">
        <v>27</v>
      </c>
      <c r="H3277" s="3"/>
      <c r="I3277" s="4" t="s">
        <v>11213</v>
      </c>
      <c r="J3277" s="2" t="s">
        <v>11214</v>
      </c>
      <c r="K3277" s="5">
        <v>1.0</v>
      </c>
      <c r="L3277" s="2" t="s">
        <v>46</v>
      </c>
      <c r="M3277" s="6" t="b">
        <v>1</v>
      </c>
      <c r="N3277" s="2" t="s">
        <v>11048</v>
      </c>
      <c r="O3277" s="2" t="s">
        <v>48</v>
      </c>
      <c r="P3277" s="2" t="s">
        <v>49</v>
      </c>
      <c r="Q3277" s="2" t="s">
        <v>50</v>
      </c>
      <c r="R3277" s="2" t="s">
        <v>35</v>
      </c>
      <c r="S3277" s="2" t="s">
        <v>11215</v>
      </c>
      <c r="T3277" s="2" t="s">
        <v>11216</v>
      </c>
      <c r="U3277" s="2" t="s">
        <v>38</v>
      </c>
      <c r="V3277" s="2" t="s">
        <v>100</v>
      </c>
      <c r="W3277" s="2" t="s">
        <v>10172</v>
      </c>
      <c r="X3277" s="2" t="s">
        <v>11051</v>
      </c>
      <c r="Y3277" s="2" t="s">
        <v>11052</v>
      </c>
    </row>
    <row r="3278">
      <c r="A3278" s="1" t="b">
        <v>0</v>
      </c>
      <c r="B3278" s="1" t="s">
        <v>25</v>
      </c>
      <c r="C3278" s="1"/>
      <c r="D3278" s="1" t="s">
        <v>26</v>
      </c>
      <c r="E3278" s="1" t="s">
        <v>43</v>
      </c>
      <c r="F3278" s="1"/>
      <c r="G3278" s="2" t="s">
        <v>27</v>
      </c>
      <c r="H3278" s="3"/>
      <c r="I3278" s="4" t="s">
        <v>11217</v>
      </c>
      <c r="J3278" s="2" t="s">
        <v>11218</v>
      </c>
      <c r="K3278" s="5">
        <v>1.0</v>
      </c>
      <c r="L3278" s="2" t="s">
        <v>46</v>
      </c>
      <c r="M3278" s="6" t="b">
        <v>1</v>
      </c>
      <c r="N3278" s="2" t="s">
        <v>11048</v>
      </c>
      <c r="O3278" s="2" t="s">
        <v>48</v>
      </c>
      <c r="P3278" s="2" t="s">
        <v>49</v>
      </c>
      <c r="Q3278" s="2" t="s">
        <v>50</v>
      </c>
      <c r="R3278" s="2" t="s">
        <v>35</v>
      </c>
      <c r="S3278" s="2" t="s">
        <v>11219</v>
      </c>
      <c r="T3278" s="2" t="s">
        <v>11220</v>
      </c>
      <c r="U3278" s="2" t="s">
        <v>38</v>
      </c>
      <c r="V3278" s="2" t="s">
        <v>100</v>
      </c>
      <c r="W3278" s="2" t="s">
        <v>10172</v>
      </c>
      <c r="X3278" s="2" t="s">
        <v>11051</v>
      </c>
      <c r="Y3278" s="2" t="s">
        <v>11052</v>
      </c>
    </row>
    <row r="3279">
      <c r="A3279" s="1" t="b">
        <v>0</v>
      </c>
      <c r="B3279" s="1" t="s">
        <v>25</v>
      </c>
      <c r="C3279" s="1"/>
      <c r="D3279" s="1" t="s">
        <v>26</v>
      </c>
      <c r="E3279" s="1" t="s">
        <v>43</v>
      </c>
      <c r="F3279" s="1"/>
      <c r="G3279" s="2" t="s">
        <v>27</v>
      </c>
      <c r="H3279" s="3"/>
      <c r="I3279" s="4" t="s">
        <v>11221</v>
      </c>
      <c r="J3279" s="2" t="s">
        <v>11222</v>
      </c>
      <c r="K3279" s="5">
        <v>1.0</v>
      </c>
      <c r="L3279" s="2" t="s">
        <v>46</v>
      </c>
      <c r="M3279" s="6" t="b">
        <v>1</v>
      </c>
      <c r="N3279" s="2" t="s">
        <v>11048</v>
      </c>
      <c r="O3279" s="2" t="s">
        <v>48</v>
      </c>
      <c r="P3279" s="2" t="s">
        <v>49</v>
      </c>
      <c r="Q3279" s="2" t="s">
        <v>50</v>
      </c>
      <c r="R3279" s="2" t="s">
        <v>35</v>
      </c>
      <c r="S3279" s="2" t="s">
        <v>11223</v>
      </c>
      <c r="T3279" s="2" t="s">
        <v>11224</v>
      </c>
      <c r="U3279" s="2" t="s">
        <v>38</v>
      </c>
      <c r="V3279" s="2" t="s">
        <v>100</v>
      </c>
      <c r="W3279" s="2" t="s">
        <v>10172</v>
      </c>
      <c r="X3279" s="2" t="s">
        <v>11051</v>
      </c>
      <c r="Y3279" s="2" t="s">
        <v>11052</v>
      </c>
    </row>
    <row r="3280">
      <c r="A3280" s="1" t="b">
        <v>0</v>
      </c>
      <c r="B3280" s="1" t="s">
        <v>25</v>
      </c>
      <c r="C3280" s="1"/>
      <c r="D3280" s="1" t="s">
        <v>26</v>
      </c>
      <c r="E3280" s="1" t="s">
        <v>43</v>
      </c>
      <c r="F3280" s="1"/>
      <c r="G3280" s="2" t="s">
        <v>27</v>
      </c>
      <c r="H3280" s="3"/>
      <c r="I3280" s="4" t="s">
        <v>11225</v>
      </c>
      <c r="J3280" s="2" t="s">
        <v>11226</v>
      </c>
      <c r="K3280" s="5">
        <v>1.0</v>
      </c>
      <c r="L3280" s="2" t="s">
        <v>46</v>
      </c>
      <c r="M3280" s="6" t="b">
        <v>1</v>
      </c>
      <c r="N3280" s="2" t="s">
        <v>11048</v>
      </c>
      <c r="O3280" s="2" t="s">
        <v>48</v>
      </c>
      <c r="P3280" s="2" t="s">
        <v>49</v>
      </c>
      <c r="Q3280" s="2" t="s">
        <v>50</v>
      </c>
      <c r="R3280" s="2" t="s">
        <v>35</v>
      </c>
      <c r="S3280" s="2" t="s">
        <v>11227</v>
      </c>
      <c r="T3280" s="2" t="s">
        <v>11228</v>
      </c>
      <c r="U3280" s="2" t="s">
        <v>38</v>
      </c>
      <c r="V3280" s="2" t="s">
        <v>100</v>
      </c>
      <c r="W3280" s="2" t="s">
        <v>10172</v>
      </c>
      <c r="X3280" s="2" t="s">
        <v>11051</v>
      </c>
      <c r="Y3280" s="2" t="s">
        <v>11052</v>
      </c>
    </row>
    <row r="3281">
      <c r="A3281" s="1" t="b">
        <v>0</v>
      </c>
      <c r="B3281" s="1" t="s">
        <v>25</v>
      </c>
      <c r="C3281" s="1"/>
      <c r="D3281" s="1" t="s">
        <v>26</v>
      </c>
      <c r="E3281" s="1" t="s">
        <v>43</v>
      </c>
      <c r="F3281" s="1"/>
      <c r="G3281" s="2" t="s">
        <v>27</v>
      </c>
      <c r="H3281" s="3"/>
      <c r="I3281" s="4" t="s">
        <v>11229</v>
      </c>
      <c r="J3281" s="2" t="s">
        <v>11230</v>
      </c>
      <c r="K3281" s="5">
        <v>1.0</v>
      </c>
      <c r="L3281" s="2" t="s">
        <v>46</v>
      </c>
      <c r="M3281" s="6" t="b">
        <v>1</v>
      </c>
      <c r="N3281" s="2" t="s">
        <v>11048</v>
      </c>
      <c r="O3281" s="2" t="s">
        <v>48</v>
      </c>
      <c r="P3281" s="2" t="s">
        <v>49</v>
      </c>
      <c r="Q3281" s="2" t="s">
        <v>50</v>
      </c>
      <c r="R3281" s="2" t="s">
        <v>35</v>
      </c>
      <c r="S3281" s="2" t="s">
        <v>11231</v>
      </c>
      <c r="T3281" s="2" t="s">
        <v>11232</v>
      </c>
      <c r="U3281" s="2" t="s">
        <v>38</v>
      </c>
      <c r="V3281" s="2" t="s">
        <v>100</v>
      </c>
      <c r="W3281" s="2" t="s">
        <v>10172</v>
      </c>
      <c r="X3281" s="2" t="s">
        <v>11051</v>
      </c>
      <c r="Y3281" s="2" t="s">
        <v>11052</v>
      </c>
    </row>
    <row r="3282">
      <c r="A3282" s="1" t="b">
        <v>0</v>
      </c>
      <c r="B3282" s="1" t="s">
        <v>25</v>
      </c>
      <c r="C3282" s="1"/>
      <c r="D3282" s="1" t="s">
        <v>26</v>
      </c>
      <c r="E3282" s="1" t="s">
        <v>43</v>
      </c>
      <c r="F3282" s="1"/>
      <c r="G3282" s="2" t="s">
        <v>27</v>
      </c>
      <c r="H3282" s="3"/>
      <c r="I3282" s="4" t="s">
        <v>11233</v>
      </c>
      <c r="J3282" s="2" t="s">
        <v>11234</v>
      </c>
      <c r="K3282" s="5">
        <v>1.0</v>
      </c>
      <c r="L3282" s="2" t="s">
        <v>46</v>
      </c>
      <c r="M3282" s="6" t="b">
        <v>1</v>
      </c>
      <c r="N3282" s="2" t="s">
        <v>11048</v>
      </c>
      <c r="O3282" s="2" t="s">
        <v>48</v>
      </c>
      <c r="P3282" s="2" t="s">
        <v>49</v>
      </c>
      <c r="Q3282" s="2" t="s">
        <v>50</v>
      </c>
      <c r="R3282" s="2" t="s">
        <v>35</v>
      </c>
      <c r="S3282" s="2" t="s">
        <v>11235</v>
      </c>
      <c r="T3282" s="2" t="s">
        <v>11236</v>
      </c>
      <c r="U3282" s="2" t="s">
        <v>38</v>
      </c>
      <c r="V3282" s="2" t="s">
        <v>100</v>
      </c>
      <c r="W3282" s="2" t="s">
        <v>10172</v>
      </c>
      <c r="X3282" s="2" t="s">
        <v>11051</v>
      </c>
      <c r="Y3282" s="2" t="s">
        <v>11052</v>
      </c>
    </row>
    <row r="3283">
      <c r="A3283" s="1" t="b">
        <v>0</v>
      </c>
      <c r="B3283" s="1" t="s">
        <v>25</v>
      </c>
      <c r="C3283" s="1"/>
      <c r="D3283" s="1" t="s">
        <v>26</v>
      </c>
      <c r="E3283" s="1" t="s">
        <v>43</v>
      </c>
      <c r="F3283" s="1"/>
      <c r="G3283" s="2" t="s">
        <v>27</v>
      </c>
      <c r="H3283" s="3"/>
      <c r="I3283" s="4" t="s">
        <v>11237</v>
      </c>
      <c r="J3283" s="2" t="s">
        <v>11238</v>
      </c>
      <c r="K3283" s="5">
        <v>1.0</v>
      </c>
      <c r="L3283" s="2" t="s">
        <v>46</v>
      </c>
      <c r="M3283" s="6" t="b">
        <v>1</v>
      </c>
      <c r="N3283" s="2" t="s">
        <v>11048</v>
      </c>
      <c r="O3283" s="2" t="s">
        <v>48</v>
      </c>
      <c r="P3283" s="2" t="s">
        <v>49</v>
      </c>
      <c r="Q3283" s="2" t="s">
        <v>50</v>
      </c>
      <c r="R3283" s="2" t="s">
        <v>35</v>
      </c>
      <c r="S3283" s="2" t="s">
        <v>11239</v>
      </c>
      <c r="T3283" s="2" t="s">
        <v>11240</v>
      </c>
      <c r="U3283" s="2" t="s">
        <v>38</v>
      </c>
      <c r="V3283" s="2" t="s">
        <v>100</v>
      </c>
      <c r="W3283" s="2" t="s">
        <v>10172</v>
      </c>
      <c r="X3283" s="2" t="s">
        <v>11051</v>
      </c>
      <c r="Y3283" s="2" t="s">
        <v>11052</v>
      </c>
    </row>
    <row r="3284">
      <c r="A3284" s="1" t="b">
        <v>0</v>
      </c>
      <c r="B3284" s="1" t="s">
        <v>25</v>
      </c>
      <c r="C3284" s="1"/>
      <c r="D3284" s="1" t="s">
        <v>26</v>
      </c>
      <c r="E3284" s="1" t="s">
        <v>43</v>
      </c>
      <c r="F3284" s="1"/>
      <c r="G3284" s="2" t="s">
        <v>27</v>
      </c>
      <c r="H3284" s="3"/>
      <c r="I3284" s="4" t="s">
        <v>11241</v>
      </c>
      <c r="J3284" s="2" t="s">
        <v>11242</v>
      </c>
      <c r="K3284" s="5">
        <v>1.0</v>
      </c>
      <c r="L3284" s="2" t="s">
        <v>46</v>
      </c>
      <c r="M3284" s="6" t="b">
        <v>1</v>
      </c>
      <c r="N3284" s="2" t="s">
        <v>11048</v>
      </c>
      <c r="O3284" s="2" t="s">
        <v>48</v>
      </c>
      <c r="P3284" s="2" t="s">
        <v>49</v>
      </c>
      <c r="Q3284" s="2" t="s">
        <v>50</v>
      </c>
      <c r="R3284" s="2" t="s">
        <v>35</v>
      </c>
      <c r="S3284" s="2" t="s">
        <v>11243</v>
      </c>
      <c r="T3284" s="2" t="s">
        <v>11244</v>
      </c>
      <c r="U3284" s="2" t="s">
        <v>38</v>
      </c>
      <c r="V3284" s="2" t="s">
        <v>100</v>
      </c>
      <c r="W3284" s="2" t="s">
        <v>10172</v>
      </c>
      <c r="X3284" s="2" t="s">
        <v>11051</v>
      </c>
      <c r="Y3284" s="2" t="s">
        <v>11052</v>
      </c>
    </row>
    <row r="3285">
      <c r="A3285" s="1" t="b">
        <v>0</v>
      </c>
      <c r="B3285" s="1" t="s">
        <v>25</v>
      </c>
      <c r="C3285" s="1"/>
      <c r="D3285" s="1" t="s">
        <v>26</v>
      </c>
      <c r="E3285" s="1" t="s">
        <v>43</v>
      </c>
      <c r="F3285" s="1"/>
      <c r="G3285" s="2" t="s">
        <v>27</v>
      </c>
      <c r="H3285" s="3"/>
      <c r="I3285" s="4" t="s">
        <v>11245</v>
      </c>
      <c r="J3285" s="2" t="s">
        <v>11246</v>
      </c>
      <c r="K3285" s="5">
        <v>1.0</v>
      </c>
      <c r="L3285" s="2" t="s">
        <v>46</v>
      </c>
      <c r="M3285" s="6" t="b">
        <v>1</v>
      </c>
      <c r="N3285" s="2" t="s">
        <v>11048</v>
      </c>
      <c r="O3285" s="2" t="s">
        <v>48</v>
      </c>
      <c r="P3285" s="2" t="s">
        <v>49</v>
      </c>
      <c r="Q3285" s="2" t="s">
        <v>50</v>
      </c>
      <c r="R3285" s="2" t="s">
        <v>35</v>
      </c>
      <c r="S3285" s="2" t="s">
        <v>11247</v>
      </c>
      <c r="T3285" s="2" t="s">
        <v>11248</v>
      </c>
      <c r="U3285" s="2" t="s">
        <v>38</v>
      </c>
      <c r="V3285" s="2" t="s">
        <v>100</v>
      </c>
      <c r="W3285" s="2" t="s">
        <v>10172</v>
      </c>
      <c r="X3285" s="2" t="s">
        <v>11051</v>
      </c>
      <c r="Y3285" s="2" t="s">
        <v>11052</v>
      </c>
    </row>
    <row r="3286">
      <c r="A3286" s="1" t="b">
        <v>0</v>
      </c>
      <c r="B3286" s="1" t="s">
        <v>25</v>
      </c>
      <c r="C3286" s="1"/>
      <c r="D3286" s="1" t="s">
        <v>26</v>
      </c>
      <c r="E3286" s="1" t="s">
        <v>43</v>
      </c>
      <c r="F3286" s="1"/>
      <c r="G3286" s="2" t="s">
        <v>27</v>
      </c>
      <c r="H3286" s="3"/>
      <c r="I3286" s="4" t="s">
        <v>11249</v>
      </c>
      <c r="J3286" s="2" t="s">
        <v>11250</v>
      </c>
      <c r="K3286" s="5">
        <v>1.0</v>
      </c>
      <c r="L3286" s="2" t="s">
        <v>46</v>
      </c>
      <c r="M3286" s="6" t="b">
        <v>1</v>
      </c>
      <c r="N3286" s="2" t="s">
        <v>11048</v>
      </c>
      <c r="O3286" s="2" t="s">
        <v>48</v>
      </c>
      <c r="P3286" s="2" t="s">
        <v>49</v>
      </c>
      <c r="Q3286" s="2" t="s">
        <v>50</v>
      </c>
      <c r="R3286" s="2" t="s">
        <v>35</v>
      </c>
      <c r="S3286" s="2" t="s">
        <v>11251</v>
      </c>
      <c r="T3286" s="2" t="s">
        <v>11252</v>
      </c>
      <c r="U3286" s="2" t="s">
        <v>38</v>
      </c>
      <c r="V3286" s="2" t="s">
        <v>100</v>
      </c>
      <c r="W3286" s="2" t="s">
        <v>10172</v>
      </c>
      <c r="X3286" s="2" t="s">
        <v>11051</v>
      </c>
      <c r="Y3286" s="2" t="s">
        <v>11052</v>
      </c>
    </row>
    <row r="3287">
      <c r="A3287" s="1" t="b">
        <v>0</v>
      </c>
      <c r="B3287" s="1" t="s">
        <v>25</v>
      </c>
      <c r="C3287" s="1"/>
      <c r="D3287" s="1" t="s">
        <v>26</v>
      </c>
      <c r="E3287" s="1" t="s">
        <v>43</v>
      </c>
      <c r="F3287" s="1"/>
      <c r="G3287" s="2" t="s">
        <v>27</v>
      </c>
      <c r="H3287" s="3"/>
      <c r="I3287" s="4" t="s">
        <v>11253</v>
      </c>
      <c r="J3287" s="2" t="s">
        <v>11254</v>
      </c>
      <c r="K3287" s="5">
        <v>1.0</v>
      </c>
      <c r="L3287" s="2" t="s">
        <v>46</v>
      </c>
      <c r="M3287" s="6" t="b">
        <v>1</v>
      </c>
      <c r="N3287" s="2" t="s">
        <v>11048</v>
      </c>
      <c r="O3287" s="2" t="s">
        <v>48</v>
      </c>
      <c r="P3287" s="2" t="s">
        <v>49</v>
      </c>
      <c r="Q3287" s="2" t="s">
        <v>50</v>
      </c>
      <c r="R3287" s="2" t="s">
        <v>35</v>
      </c>
      <c r="S3287" s="2" t="s">
        <v>11255</v>
      </c>
      <c r="T3287" s="2" t="s">
        <v>11256</v>
      </c>
      <c r="U3287" s="2" t="s">
        <v>38</v>
      </c>
      <c r="V3287" s="2" t="s">
        <v>100</v>
      </c>
      <c r="W3287" s="2" t="s">
        <v>10172</v>
      </c>
      <c r="X3287" s="2" t="s">
        <v>11051</v>
      </c>
      <c r="Y3287" s="2" t="s">
        <v>11052</v>
      </c>
    </row>
    <row r="3288">
      <c r="A3288" s="1" t="b">
        <v>0</v>
      </c>
      <c r="B3288" s="1" t="s">
        <v>25</v>
      </c>
      <c r="C3288" s="1"/>
      <c r="D3288" s="1" t="s">
        <v>26</v>
      </c>
      <c r="E3288" s="1" t="s">
        <v>43</v>
      </c>
      <c r="F3288" s="1"/>
      <c r="G3288" s="2" t="s">
        <v>27</v>
      </c>
      <c r="H3288" s="3"/>
      <c r="I3288" s="4" t="s">
        <v>11257</v>
      </c>
      <c r="J3288" s="2" t="s">
        <v>11258</v>
      </c>
      <c r="K3288" s="5">
        <v>1.0</v>
      </c>
      <c r="L3288" s="2" t="s">
        <v>46</v>
      </c>
      <c r="M3288" s="6" t="b">
        <v>1</v>
      </c>
      <c r="N3288" s="2" t="s">
        <v>11048</v>
      </c>
      <c r="O3288" s="2" t="s">
        <v>48</v>
      </c>
      <c r="P3288" s="2" t="s">
        <v>49</v>
      </c>
      <c r="Q3288" s="2" t="s">
        <v>50</v>
      </c>
      <c r="R3288" s="2" t="s">
        <v>35</v>
      </c>
      <c r="S3288" s="2" t="s">
        <v>11259</v>
      </c>
      <c r="T3288" s="2" t="s">
        <v>11260</v>
      </c>
      <c r="U3288" s="2" t="s">
        <v>38</v>
      </c>
      <c r="V3288" s="2" t="s">
        <v>100</v>
      </c>
      <c r="W3288" s="2" t="s">
        <v>10172</v>
      </c>
      <c r="X3288" s="2" t="s">
        <v>11051</v>
      </c>
      <c r="Y3288" s="2" t="s">
        <v>11052</v>
      </c>
    </row>
    <row r="3289">
      <c r="A3289" s="1" t="b">
        <v>0</v>
      </c>
      <c r="B3289" s="1" t="s">
        <v>25</v>
      </c>
      <c r="C3289" s="1"/>
      <c r="D3289" s="1" t="s">
        <v>26</v>
      </c>
      <c r="E3289" s="1" t="s">
        <v>43</v>
      </c>
      <c r="F3289" s="1"/>
      <c r="G3289" s="2" t="s">
        <v>27</v>
      </c>
      <c r="H3289" s="3"/>
      <c r="I3289" s="4" t="s">
        <v>11261</v>
      </c>
      <c r="J3289" s="2" t="s">
        <v>11262</v>
      </c>
      <c r="K3289" s="5">
        <v>1.0</v>
      </c>
      <c r="L3289" s="2" t="s">
        <v>46</v>
      </c>
      <c r="M3289" s="6" t="b">
        <v>1</v>
      </c>
      <c r="N3289" s="2" t="s">
        <v>11048</v>
      </c>
      <c r="O3289" s="2" t="s">
        <v>48</v>
      </c>
      <c r="P3289" s="2" t="s">
        <v>49</v>
      </c>
      <c r="Q3289" s="2" t="s">
        <v>50</v>
      </c>
      <c r="R3289" s="2" t="s">
        <v>35</v>
      </c>
      <c r="S3289" s="2" t="s">
        <v>11263</v>
      </c>
      <c r="T3289" s="2" t="s">
        <v>11264</v>
      </c>
      <c r="U3289" s="2" t="s">
        <v>38</v>
      </c>
      <c r="V3289" s="2" t="s">
        <v>100</v>
      </c>
      <c r="W3289" s="2" t="s">
        <v>10172</v>
      </c>
      <c r="X3289" s="2" t="s">
        <v>11051</v>
      </c>
      <c r="Y3289" s="2" t="s">
        <v>11052</v>
      </c>
    </row>
    <row r="3290">
      <c r="A3290" s="1" t="b">
        <v>0</v>
      </c>
      <c r="B3290" s="1" t="s">
        <v>25</v>
      </c>
      <c r="C3290" s="1"/>
      <c r="D3290" s="1" t="s">
        <v>26</v>
      </c>
      <c r="E3290" s="1" t="s">
        <v>43</v>
      </c>
      <c r="F3290" s="1"/>
      <c r="G3290" s="2" t="s">
        <v>27</v>
      </c>
      <c r="H3290" s="3"/>
      <c r="I3290" s="4" t="s">
        <v>11265</v>
      </c>
      <c r="J3290" s="2" t="s">
        <v>11266</v>
      </c>
      <c r="K3290" s="5">
        <v>1.0</v>
      </c>
      <c r="L3290" s="2" t="s">
        <v>46</v>
      </c>
      <c r="M3290" s="6" t="b">
        <v>1</v>
      </c>
      <c r="N3290" s="2" t="s">
        <v>11048</v>
      </c>
      <c r="O3290" s="2" t="s">
        <v>48</v>
      </c>
      <c r="P3290" s="2" t="s">
        <v>49</v>
      </c>
      <c r="Q3290" s="2" t="s">
        <v>50</v>
      </c>
      <c r="R3290" s="2" t="s">
        <v>35</v>
      </c>
      <c r="S3290" s="2" t="s">
        <v>11267</v>
      </c>
      <c r="T3290" s="2" t="s">
        <v>11268</v>
      </c>
      <c r="U3290" s="2" t="s">
        <v>38</v>
      </c>
      <c r="V3290" s="2" t="s">
        <v>100</v>
      </c>
      <c r="W3290" s="2" t="s">
        <v>10172</v>
      </c>
      <c r="X3290" s="2" t="s">
        <v>11051</v>
      </c>
      <c r="Y3290" s="2" t="s">
        <v>11052</v>
      </c>
    </row>
    <row r="3291">
      <c r="A3291" s="1" t="b">
        <v>0</v>
      </c>
      <c r="B3291" s="1" t="s">
        <v>25</v>
      </c>
      <c r="C3291" s="1"/>
      <c r="D3291" s="1" t="s">
        <v>26</v>
      </c>
      <c r="E3291" s="1" t="s">
        <v>43</v>
      </c>
      <c r="F3291" s="1"/>
      <c r="G3291" s="2" t="s">
        <v>27</v>
      </c>
      <c r="H3291" s="3"/>
      <c r="I3291" s="4" t="s">
        <v>11269</v>
      </c>
      <c r="J3291" s="2" t="s">
        <v>11270</v>
      </c>
      <c r="K3291" s="5">
        <v>1.0</v>
      </c>
      <c r="L3291" s="2" t="s">
        <v>46</v>
      </c>
      <c r="M3291" s="6" t="b">
        <v>1</v>
      </c>
      <c r="N3291" s="2" t="s">
        <v>11048</v>
      </c>
      <c r="O3291" s="2" t="s">
        <v>48</v>
      </c>
      <c r="P3291" s="2" t="s">
        <v>49</v>
      </c>
      <c r="Q3291" s="2" t="s">
        <v>50</v>
      </c>
      <c r="R3291" s="2" t="s">
        <v>35</v>
      </c>
      <c r="S3291" s="2" t="s">
        <v>11271</v>
      </c>
      <c r="T3291" s="2" t="s">
        <v>11272</v>
      </c>
      <c r="U3291" s="2" t="s">
        <v>38</v>
      </c>
      <c r="V3291" s="2" t="s">
        <v>100</v>
      </c>
      <c r="W3291" s="2" t="s">
        <v>10172</v>
      </c>
      <c r="X3291" s="2" t="s">
        <v>11051</v>
      </c>
      <c r="Y3291" s="2" t="s">
        <v>11052</v>
      </c>
    </row>
    <row r="3292">
      <c r="A3292" s="1" t="b">
        <v>0</v>
      </c>
      <c r="B3292" s="1" t="s">
        <v>25</v>
      </c>
      <c r="C3292" s="1"/>
      <c r="D3292" s="1" t="s">
        <v>26</v>
      </c>
      <c r="E3292" s="1" t="s">
        <v>43</v>
      </c>
      <c r="F3292" s="1"/>
      <c r="G3292" s="2" t="s">
        <v>27</v>
      </c>
      <c r="H3292" s="3"/>
      <c r="I3292" s="4" t="s">
        <v>11273</v>
      </c>
      <c r="J3292" s="2" t="s">
        <v>11274</v>
      </c>
      <c r="K3292" s="5">
        <v>1.0</v>
      </c>
      <c r="L3292" s="2" t="s">
        <v>46</v>
      </c>
      <c r="M3292" s="6" t="b">
        <v>1</v>
      </c>
      <c r="N3292" s="2" t="s">
        <v>11048</v>
      </c>
      <c r="O3292" s="2" t="s">
        <v>48</v>
      </c>
      <c r="P3292" s="2" t="s">
        <v>49</v>
      </c>
      <c r="Q3292" s="2" t="s">
        <v>50</v>
      </c>
      <c r="R3292" s="2" t="s">
        <v>35</v>
      </c>
      <c r="S3292" s="2" t="s">
        <v>11275</v>
      </c>
      <c r="T3292" s="2" t="s">
        <v>11276</v>
      </c>
      <c r="U3292" s="2" t="s">
        <v>38</v>
      </c>
      <c r="V3292" s="2" t="s">
        <v>100</v>
      </c>
      <c r="W3292" s="2" t="s">
        <v>10172</v>
      </c>
      <c r="X3292" s="2" t="s">
        <v>11051</v>
      </c>
      <c r="Y3292" s="2" t="s">
        <v>11052</v>
      </c>
    </row>
    <row r="3293">
      <c r="A3293" s="1" t="b">
        <v>0</v>
      </c>
      <c r="B3293" s="1" t="s">
        <v>25</v>
      </c>
      <c r="C3293" s="1"/>
      <c r="D3293" s="1" t="s">
        <v>26</v>
      </c>
      <c r="E3293" s="1" t="s">
        <v>43</v>
      </c>
      <c r="F3293" s="1"/>
      <c r="G3293" s="2" t="s">
        <v>27</v>
      </c>
      <c r="H3293" s="3"/>
      <c r="I3293" s="4" t="s">
        <v>11277</v>
      </c>
      <c r="J3293" s="2" t="s">
        <v>11278</v>
      </c>
      <c r="K3293" s="5">
        <v>1.0</v>
      </c>
      <c r="L3293" s="2" t="s">
        <v>46</v>
      </c>
      <c r="M3293" s="6" t="b">
        <v>1</v>
      </c>
      <c r="N3293" s="2" t="s">
        <v>11048</v>
      </c>
      <c r="O3293" s="2" t="s">
        <v>48</v>
      </c>
      <c r="P3293" s="2" t="s">
        <v>49</v>
      </c>
      <c r="Q3293" s="2" t="s">
        <v>50</v>
      </c>
      <c r="R3293" s="2" t="s">
        <v>35</v>
      </c>
      <c r="S3293" s="2" t="s">
        <v>11279</v>
      </c>
      <c r="T3293" s="2" t="s">
        <v>11280</v>
      </c>
      <c r="U3293" s="2" t="s">
        <v>38</v>
      </c>
      <c r="V3293" s="2" t="s">
        <v>100</v>
      </c>
      <c r="W3293" s="2" t="s">
        <v>10172</v>
      </c>
      <c r="X3293" s="2" t="s">
        <v>11051</v>
      </c>
      <c r="Y3293" s="2" t="s">
        <v>11052</v>
      </c>
    </row>
    <row r="3294">
      <c r="A3294" s="1" t="b">
        <v>0</v>
      </c>
      <c r="B3294" s="1" t="s">
        <v>25</v>
      </c>
      <c r="C3294" s="1"/>
      <c r="D3294" s="1" t="s">
        <v>26</v>
      </c>
      <c r="E3294" s="1" t="s">
        <v>43</v>
      </c>
      <c r="F3294" s="1"/>
      <c r="G3294" s="2" t="s">
        <v>27</v>
      </c>
      <c r="H3294" s="3"/>
      <c r="I3294" s="4" t="s">
        <v>11281</v>
      </c>
      <c r="J3294" s="2" t="s">
        <v>11282</v>
      </c>
      <c r="K3294" s="5">
        <v>1.0</v>
      </c>
      <c r="L3294" s="2" t="s">
        <v>46</v>
      </c>
      <c r="M3294" s="6" t="b">
        <v>1</v>
      </c>
      <c r="N3294" s="2" t="s">
        <v>11048</v>
      </c>
      <c r="O3294" s="2" t="s">
        <v>48</v>
      </c>
      <c r="P3294" s="2" t="s">
        <v>49</v>
      </c>
      <c r="Q3294" s="2" t="s">
        <v>50</v>
      </c>
      <c r="R3294" s="2" t="s">
        <v>35</v>
      </c>
      <c r="S3294" s="2" t="s">
        <v>11283</v>
      </c>
      <c r="T3294" s="2" t="s">
        <v>11284</v>
      </c>
      <c r="U3294" s="2" t="s">
        <v>38</v>
      </c>
      <c r="V3294" s="2" t="s">
        <v>100</v>
      </c>
      <c r="W3294" s="2" t="s">
        <v>10172</v>
      </c>
      <c r="X3294" s="2" t="s">
        <v>11051</v>
      </c>
      <c r="Y3294" s="2" t="s">
        <v>11052</v>
      </c>
    </row>
    <row r="3295">
      <c r="A3295" s="1" t="b">
        <v>0</v>
      </c>
      <c r="B3295" s="1" t="s">
        <v>25</v>
      </c>
      <c r="C3295" s="1"/>
      <c r="D3295" s="1" t="s">
        <v>26</v>
      </c>
      <c r="E3295" s="1" t="s">
        <v>43</v>
      </c>
      <c r="F3295" s="1"/>
      <c r="G3295" s="2" t="s">
        <v>27</v>
      </c>
      <c r="H3295" s="3"/>
      <c r="I3295" s="4" t="s">
        <v>11285</v>
      </c>
      <c r="J3295" s="2" t="s">
        <v>11286</v>
      </c>
      <c r="K3295" s="5">
        <v>1.0</v>
      </c>
      <c r="L3295" s="2" t="s">
        <v>46</v>
      </c>
      <c r="M3295" s="6" t="b">
        <v>1</v>
      </c>
      <c r="N3295" s="2" t="s">
        <v>11048</v>
      </c>
      <c r="O3295" s="2" t="s">
        <v>48</v>
      </c>
      <c r="P3295" s="2" t="s">
        <v>49</v>
      </c>
      <c r="Q3295" s="2" t="s">
        <v>50</v>
      </c>
      <c r="R3295" s="2" t="s">
        <v>35</v>
      </c>
      <c r="S3295" s="2" t="s">
        <v>11287</v>
      </c>
      <c r="T3295" s="2" t="s">
        <v>11288</v>
      </c>
      <c r="U3295" s="2" t="s">
        <v>38</v>
      </c>
      <c r="V3295" s="2" t="s">
        <v>100</v>
      </c>
      <c r="W3295" s="2" t="s">
        <v>10172</v>
      </c>
      <c r="X3295" s="2" t="s">
        <v>11051</v>
      </c>
      <c r="Y3295" s="2" t="s">
        <v>11052</v>
      </c>
    </row>
    <row r="3296">
      <c r="A3296" s="1" t="b">
        <v>0</v>
      </c>
      <c r="B3296" s="1" t="s">
        <v>25</v>
      </c>
      <c r="C3296" s="1"/>
      <c r="D3296" s="1" t="s">
        <v>26</v>
      </c>
      <c r="E3296" s="1" t="s">
        <v>43</v>
      </c>
      <c r="F3296" s="1"/>
      <c r="G3296" s="2" t="s">
        <v>27</v>
      </c>
      <c r="H3296" s="3"/>
      <c r="I3296" s="4" t="s">
        <v>11289</v>
      </c>
      <c r="J3296" s="2" t="s">
        <v>11290</v>
      </c>
      <c r="K3296" s="5">
        <v>1.0</v>
      </c>
      <c r="L3296" s="2" t="s">
        <v>46</v>
      </c>
      <c r="M3296" s="6" t="b">
        <v>1</v>
      </c>
      <c r="N3296" s="2" t="s">
        <v>11048</v>
      </c>
      <c r="O3296" s="2" t="s">
        <v>48</v>
      </c>
      <c r="P3296" s="2" t="s">
        <v>49</v>
      </c>
      <c r="Q3296" s="2" t="s">
        <v>50</v>
      </c>
      <c r="R3296" s="2" t="s">
        <v>35</v>
      </c>
      <c r="S3296" s="2" t="s">
        <v>11291</v>
      </c>
      <c r="T3296" s="2" t="s">
        <v>11292</v>
      </c>
      <c r="U3296" s="2" t="s">
        <v>38</v>
      </c>
      <c r="V3296" s="2" t="s">
        <v>100</v>
      </c>
      <c r="W3296" s="2" t="s">
        <v>10172</v>
      </c>
      <c r="X3296" s="2" t="s">
        <v>11051</v>
      </c>
      <c r="Y3296" s="2" t="s">
        <v>11052</v>
      </c>
    </row>
    <row r="3297">
      <c r="A3297" s="1" t="b">
        <v>0</v>
      </c>
      <c r="B3297" s="1" t="s">
        <v>25</v>
      </c>
      <c r="C3297" s="1"/>
      <c r="D3297" s="1" t="s">
        <v>26</v>
      </c>
      <c r="E3297" s="1" t="s">
        <v>43</v>
      </c>
      <c r="F3297" s="1"/>
      <c r="G3297" s="2" t="s">
        <v>27</v>
      </c>
      <c r="H3297" s="3"/>
      <c r="I3297" s="4" t="s">
        <v>11293</v>
      </c>
      <c r="J3297" s="2" t="s">
        <v>11294</v>
      </c>
      <c r="K3297" s="5">
        <v>1.0</v>
      </c>
      <c r="L3297" s="2" t="s">
        <v>46</v>
      </c>
      <c r="M3297" s="6" t="b">
        <v>1</v>
      </c>
      <c r="N3297" s="2" t="s">
        <v>11048</v>
      </c>
      <c r="O3297" s="2" t="s">
        <v>48</v>
      </c>
      <c r="P3297" s="2" t="s">
        <v>49</v>
      </c>
      <c r="Q3297" s="2" t="s">
        <v>50</v>
      </c>
      <c r="R3297" s="2" t="s">
        <v>35</v>
      </c>
      <c r="S3297" s="2" t="s">
        <v>11295</v>
      </c>
      <c r="T3297" s="2" t="s">
        <v>11296</v>
      </c>
      <c r="U3297" s="2" t="s">
        <v>38</v>
      </c>
      <c r="V3297" s="2" t="s">
        <v>100</v>
      </c>
      <c r="W3297" s="2" t="s">
        <v>10172</v>
      </c>
      <c r="X3297" s="2" t="s">
        <v>11051</v>
      </c>
      <c r="Y3297" s="2" t="s">
        <v>11052</v>
      </c>
    </row>
    <row r="3298">
      <c r="A3298" s="1" t="b">
        <v>0</v>
      </c>
      <c r="B3298" s="1" t="s">
        <v>25</v>
      </c>
      <c r="C3298" s="1"/>
      <c r="D3298" s="1" t="s">
        <v>26</v>
      </c>
      <c r="E3298" s="1" t="s">
        <v>43</v>
      </c>
      <c r="F3298" s="1"/>
      <c r="G3298" s="2" t="s">
        <v>27</v>
      </c>
      <c r="H3298" s="3"/>
      <c r="I3298" s="4" t="s">
        <v>11297</v>
      </c>
      <c r="J3298" s="2" t="s">
        <v>11298</v>
      </c>
      <c r="K3298" s="5">
        <v>1.0</v>
      </c>
      <c r="L3298" s="2" t="s">
        <v>46</v>
      </c>
      <c r="M3298" s="6" t="b">
        <v>1</v>
      </c>
      <c r="N3298" s="2" t="s">
        <v>11048</v>
      </c>
      <c r="O3298" s="2" t="s">
        <v>48</v>
      </c>
      <c r="P3298" s="2" t="s">
        <v>49</v>
      </c>
      <c r="Q3298" s="2" t="s">
        <v>50</v>
      </c>
      <c r="R3298" s="2" t="s">
        <v>35</v>
      </c>
      <c r="S3298" s="2" t="s">
        <v>11299</v>
      </c>
      <c r="T3298" s="2" t="s">
        <v>11300</v>
      </c>
      <c r="U3298" s="2" t="s">
        <v>38</v>
      </c>
      <c r="V3298" s="2" t="s">
        <v>100</v>
      </c>
      <c r="W3298" s="2" t="s">
        <v>10172</v>
      </c>
      <c r="X3298" s="2" t="s">
        <v>11051</v>
      </c>
      <c r="Y3298" s="2" t="s">
        <v>11052</v>
      </c>
    </row>
    <row r="3299">
      <c r="A3299" s="1" t="b">
        <v>0</v>
      </c>
      <c r="B3299" s="1" t="s">
        <v>25</v>
      </c>
      <c r="C3299" s="1"/>
      <c r="D3299" s="1" t="s">
        <v>26</v>
      </c>
      <c r="E3299" s="1" t="s">
        <v>43</v>
      </c>
      <c r="F3299" s="1"/>
      <c r="G3299" s="2" t="s">
        <v>27</v>
      </c>
      <c r="H3299" s="3"/>
      <c r="I3299" s="4" t="s">
        <v>11301</v>
      </c>
      <c r="J3299" s="2" t="s">
        <v>11302</v>
      </c>
      <c r="K3299" s="5">
        <v>1.0</v>
      </c>
      <c r="L3299" s="2" t="s">
        <v>46</v>
      </c>
      <c r="M3299" s="6" t="b">
        <v>1</v>
      </c>
      <c r="N3299" s="2" t="s">
        <v>11048</v>
      </c>
      <c r="O3299" s="2" t="s">
        <v>48</v>
      </c>
      <c r="P3299" s="2" t="s">
        <v>49</v>
      </c>
      <c r="Q3299" s="2" t="s">
        <v>50</v>
      </c>
      <c r="R3299" s="2" t="s">
        <v>35</v>
      </c>
      <c r="S3299" s="2" t="s">
        <v>11303</v>
      </c>
      <c r="T3299" s="2" t="s">
        <v>11304</v>
      </c>
      <c r="U3299" s="2" t="s">
        <v>38</v>
      </c>
      <c r="V3299" s="2" t="s">
        <v>100</v>
      </c>
      <c r="W3299" s="2" t="s">
        <v>10172</v>
      </c>
      <c r="X3299" s="2" t="s">
        <v>11051</v>
      </c>
      <c r="Y3299" s="2" t="s">
        <v>11052</v>
      </c>
    </row>
    <row r="3300">
      <c r="A3300" s="1" t="b">
        <v>0</v>
      </c>
      <c r="B3300" s="1" t="s">
        <v>25</v>
      </c>
      <c r="C3300" s="1"/>
      <c r="D3300" s="1" t="s">
        <v>26</v>
      </c>
      <c r="E3300" s="1" t="s">
        <v>43</v>
      </c>
      <c r="F3300" s="1"/>
      <c r="G3300" s="2" t="s">
        <v>27</v>
      </c>
      <c r="H3300" s="3"/>
      <c r="I3300" s="4" t="s">
        <v>11305</v>
      </c>
      <c r="J3300" s="2" t="s">
        <v>11306</v>
      </c>
      <c r="K3300" s="5">
        <v>1.0</v>
      </c>
      <c r="L3300" s="2" t="s">
        <v>46</v>
      </c>
      <c r="M3300" s="6" t="b">
        <v>1</v>
      </c>
      <c r="N3300" s="2" t="s">
        <v>11048</v>
      </c>
      <c r="O3300" s="2" t="s">
        <v>48</v>
      </c>
      <c r="P3300" s="2" t="s">
        <v>49</v>
      </c>
      <c r="Q3300" s="2" t="s">
        <v>50</v>
      </c>
      <c r="R3300" s="2" t="s">
        <v>35</v>
      </c>
      <c r="S3300" s="2" t="s">
        <v>11307</v>
      </c>
      <c r="T3300" s="2" t="s">
        <v>11308</v>
      </c>
      <c r="U3300" s="2" t="s">
        <v>38</v>
      </c>
      <c r="V3300" s="2" t="s">
        <v>100</v>
      </c>
      <c r="W3300" s="2" t="s">
        <v>10172</v>
      </c>
      <c r="X3300" s="2" t="s">
        <v>11051</v>
      </c>
      <c r="Y3300" s="2" t="s">
        <v>11052</v>
      </c>
    </row>
    <row r="3301">
      <c r="A3301" s="1" t="b">
        <v>0</v>
      </c>
      <c r="B3301" s="1" t="s">
        <v>25</v>
      </c>
      <c r="C3301" s="1"/>
      <c r="D3301" s="1" t="s">
        <v>26</v>
      </c>
      <c r="E3301" s="1" t="s">
        <v>43</v>
      </c>
      <c r="F3301" s="1"/>
      <c r="G3301" s="2" t="s">
        <v>27</v>
      </c>
      <c r="H3301" s="3"/>
      <c r="I3301" s="4" t="s">
        <v>11309</v>
      </c>
      <c r="J3301" s="2" t="s">
        <v>11310</v>
      </c>
      <c r="K3301" s="5">
        <v>1.0</v>
      </c>
      <c r="L3301" s="2" t="s">
        <v>46</v>
      </c>
      <c r="M3301" s="6" t="b">
        <v>1</v>
      </c>
      <c r="N3301" s="2" t="s">
        <v>11048</v>
      </c>
      <c r="O3301" s="2" t="s">
        <v>48</v>
      </c>
      <c r="P3301" s="2" t="s">
        <v>49</v>
      </c>
      <c r="Q3301" s="2" t="s">
        <v>50</v>
      </c>
      <c r="R3301" s="2" t="s">
        <v>35</v>
      </c>
      <c r="S3301" s="2" t="s">
        <v>11311</v>
      </c>
      <c r="T3301" s="2" t="s">
        <v>11312</v>
      </c>
      <c r="U3301" s="2" t="s">
        <v>38</v>
      </c>
      <c r="V3301" s="2" t="s">
        <v>100</v>
      </c>
      <c r="W3301" s="2" t="s">
        <v>10172</v>
      </c>
      <c r="X3301" s="2" t="s">
        <v>11051</v>
      </c>
      <c r="Y3301" s="2" t="s">
        <v>11052</v>
      </c>
    </row>
    <row r="3302">
      <c r="A3302" s="1" t="b">
        <v>0</v>
      </c>
      <c r="B3302" s="1" t="s">
        <v>25</v>
      </c>
      <c r="C3302" s="1"/>
      <c r="D3302" s="1" t="s">
        <v>26</v>
      </c>
      <c r="E3302" s="1" t="s">
        <v>43</v>
      </c>
      <c r="F3302" s="1"/>
      <c r="G3302" s="2" t="s">
        <v>27</v>
      </c>
      <c r="H3302" s="3"/>
      <c r="I3302" s="4" t="s">
        <v>11313</v>
      </c>
      <c r="J3302" s="2" t="s">
        <v>11314</v>
      </c>
      <c r="K3302" s="5">
        <v>1.0</v>
      </c>
      <c r="L3302" s="2" t="s">
        <v>46</v>
      </c>
      <c r="M3302" s="6" t="b">
        <v>1</v>
      </c>
      <c r="N3302" s="2" t="s">
        <v>11048</v>
      </c>
      <c r="O3302" s="2" t="s">
        <v>48</v>
      </c>
      <c r="P3302" s="2" t="s">
        <v>49</v>
      </c>
      <c r="Q3302" s="2" t="s">
        <v>50</v>
      </c>
      <c r="R3302" s="2" t="s">
        <v>35</v>
      </c>
      <c r="S3302" s="2" t="s">
        <v>11315</v>
      </c>
      <c r="T3302" s="2" t="s">
        <v>11316</v>
      </c>
      <c r="U3302" s="2" t="s">
        <v>38</v>
      </c>
      <c r="V3302" s="2" t="s">
        <v>100</v>
      </c>
      <c r="W3302" s="2" t="s">
        <v>10172</v>
      </c>
      <c r="X3302" s="2" t="s">
        <v>11051</v>
      </c>
      <c r="Y3302" s="2" t="s">
        <v>11052</v>
      </c>
    </row>
    <row r="3303">
      <c r="A3303" s="1" t="b">
        <v>0</v>
      </c>
      <c r="B3303" s="1" t="s">
        <v>25</v>
      </c>
      <c r="C3303" s="1"/>
      <c r="D3303" s="1" t="s">
        <v>26</v>
      </c>
      <c r="E3303" s="1" t="s">
        <v>43</v>
      </c>
      <c r="F3303" s="1"/>
      <c r="G3303" s="2" t="s">
        <v>27</v>
      </c>
      <c r="H3303" s="3"/>
      <c r="I3303" s="4" t="s">
        <v>11317</v>
      </c>
      <c r="J3303" s="2" t="s">
        <v>11318</v>
      </c>
      <c r="K3303" s="5">
        <v>1.0</v>
      </c>
      <c r="L3303" s="2" t="s">
        <v>46</v>
      </c>
      <c r="M3303" s="6" t="b">
        <v>1</v>
      </c>
      <c r="N3303" s="2" t="s">
        <v>11048</v>
      </c>
      <c r="O3303" s="2" t="s">
        <v>48</v>
      </c>
      <c r="P3303" s="2" t="s">
        <v>49</v>
      </c>
      <c r="Q3303" s="2" t="s">
        <v>50</v>
      </c>
      <c r="R3303" s="2" t="s">
        <v>35</v>
      </c>
      <c r="S3303" s="2" t="s">
        <v>11319</v>
      </c>
      <c r="T3303" s="2" t="s">
        <v>11320</v>
      </c>
      <c r="U3303" s="2" t="s">
        <v>38</v>
      </c>
      <c r="V3303" s="2" t="s">
        <v>100</v>
      </c>
      <c r="W3303" s="2" t="s">
        <v>10172</v>
      </c>
      <c r="X3303" s="2" t="s">
        <v>11051</v>
      </c>
      <c r="Y3303" s="2" t="s">
        <v>11052</v>
      </c>
    </row>
    <row r="3304">
      <c r="A3304" s="1" t="b">
        <v>0</v>
      </c>
      <c r="B3304" s="1" t="s">
        <v>25</v>
      </c>
      <c r="C3304" s="1"/>
      <c r="D3304" s="1" t="s">
        <v>26</v>
      </c>
      <c r="E3304" s="1" t="s">
        <v>43</v>
      </c>
      <c r="F3304" s="1"/>
      <c r="G3304" s="2" t="s">
        <v>27</v>
      </c>
      <c r="H3304" s="3"/>
      <c r="I3304" s="4" t="s">
        <v>11321</v>
      </c>
      <c r="J3304" s="2" t="s">
        <v>11322</v>
      </c>
      <c r="K3304" s="5">
        <v>1.0</v>
      </c>
      <c r="L3304" s="2" t="s">
        <v>46</v>
      </c>
      <c r="M3304" s="6" t="b">
        <v>1</v>
      </c>
      <c r="N3304" s="2" t="s">
        <v>11048</v>
      </c>
      <c r="O3304" s="2" t="s">
        <v>48</v>
      </c>
      <c r="P3304" s="2" t="s">
        <v>49</v>
      </c>
      <c r="Q3304" s="2" t="s">
        <v>50</v>
      </c>
      <c r="R3304" s="2" t="s">
        <v>35</v>
      </c>
      <c r="S3304" s="2" t="s">
        <v>11323</v>
      </c>
      <c r="T3304" s="2" t="s">
        <v>11324</v>
      </c>
      <c r="U3304" s="2" t="s">
        <v>38</v>
      </c>
      <c r="V3304" s="2" t="s">
        <v>100</v>
      </c>
      <c r="W3304" s="2" t="s">
        <v>10172</v>
      </c>
      <c r="X3304" s="2" t="s">
        <v>11051</v>
      </c>
      <c r="Y3304" s="2" t="s">
        <v>11052</v>
      </c>
    </row>
    <row r="3305">
      <c r="A3305" s="1" t="b">
        <v>0</v>
      </c>
      <c r="B3305" s="1" t="s">
        <v>25</v>
      </c>
      <c r="C3305" s="1"/>
      <c r="D3305" s="1" t="s">
        <v>26</v>
      </c>
      <c r="E3305" s="1" t="s">
        <v>43</v>
      </c>
      <c r="F3305" s="1"/>
      <c r="G3305" s="2" t="s">
        <v>27</v>
      </c>
      <c r="H3305" s="3"/>
      <c r="I3305" s="4" t="s">
        <v>11325</v>
      </c>
      <c r="J3305" s="2" t="s">
        <v>11326</v>
      </c>
      <c r="K3305" s="5">
        <v>1.0</v>
      </c>
      <c r="L3305" s="2" t="s">
        <v>46</v>
      </c>
      <c r="M3305" s="6" t="b">
        <v>1</v>
      </c>
      <c r="N3305" s="2" t="s">
        <v>11048</v>
      </c>
      <c r="O3305" s="2" t="s">
        <v>48</v>
      </c>
      <c r="P3305" s="2" t="s">
        <v>49</v>
      </c>
      <c r="Q3305" s="2" t="s">
        <v>50</v>
      </c>
      <c r="R3305" s="2" t="s">
        <v>35</v>
      </c>
      <c r="S3305" s="2" t="s">
        <v>11327</v>
      </c>
      <c r="T3305" s="2" t="s">
        <v>11328</v>
      </c>
      <c r="U3305" s="2" t="s">
        <v>38</v>
      </c>
      <c r="V3305" s="2" t="s">
        <v>100</v>
      </c>
      <c r="W3305" s="2" t="s">
        <v>10172</v>
      </c>
      <c r="X3305" s="2" t="s">
        <v>11051</v>
      </c>
      <c r="Y3305" s="2" t="s">
        <v>11052</v>
      </c>
    </row>
    <row r="3306">
      <c r="A3306" s="1" t="b">
        <v>0</v>
      </c>
      <c r="B3306" s="1" t="s">
        <v>25</v>
      </c>
      <c r="C3306" s="1"/>
      <c r="D3306" s="1" t="s">
        <v>26</v>
      </c>
      <c r="E3306" s="1" t="s">
        <v>43</v>
      </c>
      <c r="F3306" s="1"/>
      <c r="G3306" s="2" t="s">
        <v>27</v>
      </c>
      <c r="H3306" s="3"/>
      <c r="I3306" s="4" t="s">
        <v>11329</v>
      </c>
      <c r="J3306" s="2" t="s">
        <v>11330</v>
      </c>
      <c r="K3306" s="5">
        <v>1.0</v>
      </c>
      <c r="L3306" s="2" t="s">
        <v>46</v>
      </c>
      <c r="M3306" s="6" t="b">
        <v>1</v>
      </c>
      <c r="N3306" s="2" t="s">
        <v>11048</v>
      </c>
      <c r="O3306" s="2" t="s">
        <v>48</v>
      </c>
      <c r="P3306" s="2" t="s">
        <v>49</v>
      </c>
      <c r="Q3306" s="2" t="s">
        <v>50</v>
      </c>
      <c r="R3306" s="2" t="s">
        <v>35</v>
      </c>
      <c r="S3306" s="2" t="s">
        <v>11331</v>
      </c>
      <c r="T3306" s="2" t="s">
        <v>11332</v>
      </c>
      <c r="U3306" s="2" t="s">
        <v>38</v>
      </c>
      <c r="V3306" s="2" t="s">
        <v>100</v>
      </c>
      <c r="W3306" s="2" t="s">
        <v>10172</v>
      </c>
      <c r="X3306" s="2" t="s">
        <v>11051</v>
      </c>
      <c r="Y3306" s="2" t="s">
        <v>11052</v>
      </c>
    </row>
    <row r="3307">
      <c r="A3307" s="1" t="b">
        <v>0</v>
      </c>
      <c r="B3307" s="1" t="s">
        <v>25</v>
      </c>
      <c r="C3307" s="1"/>
      <c r="D3307" s="1" t="s">
        <v>26</v>
      </c>
      <c r="E3307" s="1" t="s">
        <v>43</v>
      </c>
      <c r="F3307" s="1"/>
      <c r="G3307" s="2" t="s">
        <v>27</v>
      </c>
      <c r="H3307" s="3"/>
      <c r="I3307" s="4" t="s">
        <v>11333</v>
      </c>
      <c r="J3307" s="2" t="s">
        <v>11334</v>
      </c>
      <c r="K3307" s="5">
        <v>1.0</v>
      </c>
      <c r="L3307" s="2" t="s">
        <v>46</v>
      </c>
      <c r="M3307" s="6" t="b">
        <v>1</v>
      </c>
      <c r="N3307" s="2" t="s">
        <v>11048</v>
      </c>
      <c r="O3307" s="2" t="s">
        <v>48</v>
      </c>
      <c r="P3307" s="2" t="s">
        <v>49</v>
      </c>
      <c r="Q3307" s="2" t="s">
        <v>50</v>
      </c>
      <c r="R3307" s="2" t="s">
        <v>35</v>
      </c>
      <c r="S3307" s="2" t="s">
        <v>11335</v>
      </c>
      <c r="T3307" s="2" t="s">
        <v>11336</v>
      </c>
      <c r="U3307" s="2" t="s">
        <v>38</v>
      </c>
      <c r="V3307" s="2" t="s">
        <v>100</v>
      </c>
      <c r="W3307" s="2" t="s">
        <v>10172</v>
      </c>
      <c r="X3307" s="2" t="s">
        <v>11051</v>
      </c>
      <c r="Y3307" s="2" t="s">
        <v>11052</v>
      </c>
    </row>
    <row r="3308">
      <c r="A3308" s="1" t="b">
        <v>0</v>
      </c>
      <c r="B3308" s="1" t="s">
        <v>25</v>
      </c>
      <c r="C3308" s="1"/>
      <c r="D3308" s="1" t="s">
        <v>26</v>
      </c>
      <c r="E3308" s="1" t="s">
        <v>43</v>
      </c>
      <c r="F3308" s="1"/>
      <c r="G3308" s="2" t="s">
        <v>27</v>
      </c>
      <c r="H3308" s="3"/>
      <c r="I3308" s="4" t="s">
        <v>11337</v>
      </c>
      <c r="J3308" s="2" t="s">
        <v>11338</v>
      </c>
      <c r="K3308" s="5">
        <v>1.0</v>
      </c>
      <c r="L3308" s="2" t="s">
        <v>46</v>
      </c>
      <c r="M3308" s="6" t="b">
        <v>1</v>
      </c>
      <c r="N3308" s="2" t="s">
        <v>11048</v>
      </c>
      <c r="O3308" s="2" t="s">
        <v>48</v>
      </c>
      <c r="P3308" s="2" t="s">
        <v>49</v>
      </c>
      <c r="Q3308" s="2" t="s">
        <v>50</v>
      </c>
      <c r="R3308" s="2" t="s">
        <v>35</v>
      </c>
      <c r="S3308" s="2" t="s">
        <v>11339</v>
      </c>
      <c r="T3308" s="2" t="s">
        <v>11340</v>
      </c>
      <c r="U3308" s="2" t="s">
        <v>38</v>
      </c>
      <c r="V3308" s="2" t="s">
        <v>100</v>
      </c>
      <c r="W3308" s="2" t="s">
        <v>10172</v>
      </c>
      <c r="X3308" s="2" t="s">
        <v>11051</v>
      </c>
      <c r="Y3308" s="2" t="s">
        <v>11052</v>
      </c>
    </row>
    <row r="3309">
      <c r="A3309" s="1" t="b">
        <v>0</v>
      </c>
      <c r="B3309" s="1" t="s">
        <v>25</v>
      </c>
      <c r="C3309" s="1"/>
      <c r="D3309" s="1" t="s">
        <v>26</v>
      </c>
      <c r="E3309" s="1" t="s">
        <v>43</v>
      </c>
      <c r="F3309" s="1"/>
      <c r="G3309" s="2" t="s">
        <v>27</v>
      </c>
      <c r="H3309" s="3"/>
      <c r="I3309" s="4" t="s">
        <v>11341</v>
      </c>
      <c r="J3309" s="2" t="s">
        <v>11342</v>
      </c>
      <c r="K3309" s="5">
        <v>1.0</v>
      </c>
      <c r="L3309" s="2" t="s">
        <v>46</v>
      </c>
      <c r="M3309" s="6" t="b">
        <v>1</v>
      </c>
      <c r="N3309" s="2" t="s">
        <v>11048</v>
      </c>
      <c r="O3309" s="2" t="s">
        <v>48</v>
      </c>
      <c r="P3309" s="2" t="s">
        <v>49</v>
      </c>
      <c r="Q3309" s="2" t="s">
        <v>50</v>
      </c>
      <c r="R3309" s="2" t="s">
        <v>35</v>
      </c>
      <c r="S3309" s="2" t="s">
        <v>11343</v>
      </c>
      <c r="T3309" s="2" t="s">
        <v>11344</v>
      </c>
      <c r="U3309" s="2" t="s">
        <v>38</v>
      </c>
      <c r="V3309" s="2" t="s">
        <v>100</v>
      </c>
      <c r="W3309" s="2" t="s">
        <v>10172</v>
      </c>
      <c r="X3309" s="2" t="s">
        <v>11051</v>
      </c>
      <c r="Y3309" s="2" t="s">
        <v>11052</v>
      </c>
    </row>
    <row r="3310">
      <c r="A3310" s="1" t="b">
        <v>0</v>
      </c>
      <c r="B3310" s="1" t="s">
        <v>25</v>
      </c>
      <c r="C3310" s="1"/>
      <c r="D3310" s="1" t="s">
        <v>26</v>
      </c>
      <c r="E3310" s="1" t="s">
        <v>43</v>
      </c>
      <c r="F3310" s="1"/>
      <c r="G3310" s="2" t="s">
        <v>27</v>
      </c>
      <c r="H3310" s="3"/>
      <c r="I3310" s="4" t="s">
        <v>11345</v>
      </c>
      <c r="J3310" s="2" t="s">
        <v>11346</v>
      </c>
      <c r="K3310" s="5">
        <v>1.0</v>
      </c>
      <c r="L3310" s="2" t="s">
        <v>46</v>
      </c>
      <c r="M3310" s="6" t="b">
        <v>1</v>
      </c>
      <c r="N3310" s="2" t="s">
        <v>11048</v>
      </c>
      <c r="O3310" s="2" t="s">
        <v>48</v>
      </c>
      <c r="P3310" s="2" t="s">
        <v>49</v>
      </c>
      <c r="Q3310" s="2" t="s">
        <v>50</v>
      </c>
      <c r="R3310" s="2" t="s">
        <v>35</v>
      </c>
      <c r="S3310" s="2" t="s">
        <v>11347</v>
      </c>
      <c r="T3310" s="2" t="s">
        <v>11348</v>
      </c>
      <c r="U3310" s="2" t="s">
        <v>38</v>
      </c>
      <c r="V3310" s="2" t="s">
        <v>100</v>
      </c>
      <c r="W3310" s="2" t="s">
        <v>10172</v>
      </c>
      <c r="X3310" s="2" t="s">
        <v>11051</v>
      </c>
      <c r="Y3310" s="2" t="s">
        <v>11052</v>
      </c>
    </row>
    <row r="3311">
      <c r="A3311" s="1" t="b">
        <v>0</v>
      </c>
      <c r="B3311" s="1" t="s">
        <v>25</v>
      </c>
      <c r="C3311" s="1"/>
      <c r="D3311" s="1" t="s">
        <v>26</v>
      </c>
      <c r="E3311" s="1" t="s">
        <v>43</v>
      </c>
      <c r="F3311" s="1"/>
      <c r="G3311" s="2" t="s">
        <v>27</v>
      </c>
      <c r="H3311" s="3"/>
      <c r="I3311" s="4" t="s">
        <v>11349</v>
      </c>
      <c r="J3311" s="2" t="s">
        <v>11350</v>
      </c>
      <c r="K3311" s="5">
        <v>1.0</v>
      </c>
      <c r="L3311" s="2" t="s">
        <v>46</v>
      </c>
      <c r="M3311" s="6" t="b">
        <v>1</v>
      </c>
      <c r="N3311" s="2" t="s">
        <v>11048</v>
      </c>
      <c r="O3311" s="2" t="s">
        <v>48</v>
      </c>
      <c r="P3311" s="2" t="s">
        <v>49</v>
      </c>
      <c r="Q3311" s="2" t="s">
        <v>50</v>
      </c>
      <c r="R3311" s="2" t="s">
        <v>35</v>
      </c>
      <c r="S3311" s="2" t="s">
        <v>11351</v>
      </c>
      <c r="T3311" s="2" t="s">
        <v>11352</v>
      </c>
      <c r="U3311" s="2" t="s">
        <v>38</v>
      </c>
      <c r="V3311" s="2" t="s">
        <v>100</v>
      </c>
      <c r="W3311" s="2" t="s">
        <v>10172</v>
      </c>
      <c r="X3311" s="2" t="s">
        <v>11051</v>
      </c>
      <c r="Y3311" s="2" t="s">
        <v>11052</v>
      </c>
    </row>
    <row r="3312">
      <c r="A3312" s="1" t="b">
        <v>0</v>
      </c>
      <c r="B3312" s="1" t="s">
        <v>25</v>
      </c>
      <c r="C3312" s="1"/>
      <c r="D3312" s="1" t="s">
        <v>26</v>
      </c>
      <c r="E3312" s="1" t="s">
        <v>43</v>
      </c>
      <c r="F3312" s="1"/>
      <c r="G3312" s="2" t="s">
        <v>27</v>
      </c>
      <c r="H3312" s="3"/>
      <c r="I3312" s="4" t="s">
        <v>11353</v>
      </c>
      <c r="J3312" s="2" t="s">
        <v>11354</v>
      </c>
      <c r="K3312" s="5">
        <v>1.0</v>
      </c>
      <c r="L3312" s="2" t="s">
        <v>46</v>
      </c>
      <c r="M3312" s="6" t="b">
        <v>1</v>
      </c>
      <c r="N3312" s="2" t="s">
        <v>11048</v>
      </c>
      <c r="O3312" s="2" t="s">
        <v>48</v>
      </c>
      <c r="P3312" s="2" t="s">
        <v>49</v>
      </c>
      <c r="Q3312" s="2" t="s">
        <v>50</v>
      </c>
      <c r="R3312" s="2" t="s">
        <v>35</v>
      </c>
      <c r="S3312" s="2" t="s">
        <v>11355</v>
      </c>
      <c r="T3312" s="2" t="s">
        <v>11356</v>
      </c>
      <c r="U3312" s="2" t="s">
        <v>38</v>
      </c>
      <c r="V3312" s="2" t="s">
        <v>100</v>
      </c>
      <c r="W3312" s="2" t="s">
        <v>10172</v>
      </c>
      <c r="X3312" s="2" t="s">
        <v>11051</v>
      </c>
      <c r="Y3312" s="2" t="s">
        <v>11052</v>
      </c>
    </row>
    <row r="3313">
      <c r="A3313" s="1" t="b">
        <v>0</v>
      </c>
      <c r="B3313" s="1" t="s">
        <v>25</v>
      </c>
      <c r="C3313" s="1"/>
      <c r="D3313" s="1" t="s">
        <v>26</v>
      </c>
      <c r="E3313" s="1" t="s">
        <v>43</v>
      </c>
      <c r="F3313" s="1"/>
      <c r="G3313" s="2" t="s">
        <v>27</v>
      </c>
      <c r="H3313" s="3"/>
      <c r="I3313" s="4" t="s">
        <v>11357</v>
      </c>
      <c r="J3313" s="2" t="s">
        <v>11358</v>
      </c>
      <c r="K3313" s="5">
        <v>1.0</v>
      </c>
      <c r="L3313" s="2" t="s">
        <v>46</v>
      </c>
      <c r="M3313" s="6" t="b">
        <v>1</v>
      </c>
      <c r="N3313" s="2" t="s">
        <v>11048</v>
      </c>
      <c r="O3313" s="2" t="s">
        <v>48</v>
      </c>
      <c r="P3313" s="2" t="s">
        <v>49</v>
      </c>
      <c r="Q3313" s="2" t="s">
        <v>50</v>
      </c>
      <c r="R3313" s="2" t="s">
        <v>35</v>
      </c>
      <c r="S3313" s="2" t="s">
        <v>11359</v>
      </c>
      <c r="T3313" s="2" t="s">
        <v>11360</v>
      </c>
      <c r="U3313" s="2" t="s">
        <v>38</v>
      </c>
      <c r="V3313" s="2" t="s">
        <v>100</v>
      </c>
      <c r="W3313" s="2" t="s">
        <v>10172</v>
      </c>
      <c r="X3313" s="2" t="s">
        <v>11051</v>
      </c>
      <c r="Y3313" s="2" t="s">
        <v>11052</v>
      </c>
    </row>
    <row r="3314">
      <c r="A3314" s="1" t="b">
        <v>0</v>
      </c>
      <c r="B3314" s="1" t="s">
        <v>25</v>
      </c>
      <c r="C3314" s="1"/>
      <c r="D3314" s="1" t="s">
        <v>26</v>
      </c>
      <c r="E3314" s="1" t="s">
        <v>43</v>
      </c>
      <c r="F3314" s="1"/>
      <c r="G3314" s="2" t="s">
        <v>27</v>
      </c>
      <c r="H3314" s="3"/>
      <c r="I3314" s="4" t="s">
        <v>11361</v>
      </c>
      <c r="J3314" s="2" t="s">
        <v>11362</v>
      </c>
      <c r="K3314" s="5">
        <v>1.0</v>
      </c>
      <c r="L3314" s="2" t="s">
        <v>46</v>
      </c>
      <c r="M3314" s="6" t="b">
        <v>1</v>
      </c>
      <c r="N3314" s="2" t="s">
        <v>11048</v>
      </c>
      <c r="O3314" s="2" t="s">
        <v>48</v>
      </c>
      <c r="P3314" s="2" t="s">
        <v>49</v>
      </c>
      <c r="Q3314" s="2" t="s">
        <v>50</v>
      </c>
      <c r="R3314" s="2" t="s">
        <v>35</v>
      </c>
      <c r="S3314" s="2" t="s">
        <v>11363</v>
      </c>
      <c r="T3314" s="2" t="s">
        <v>11364</v>
      </c>
      <c r="U3314" s="2" t="s">
        <v>38</v>
      </c>
      <c r="V3314" s="2" t="s">
        <v>100</v>
      </c>
      <c r="W3314" s="2" t="s">
        <v>10172</v>
      </c>
      <c r="X3314" s="2" t="s">
        <v>11051</v>
      </c>
      <c r="Y3314" s="2" t="s">
        <v>11052</v>
      </c>
    </row>
    <row r="3315">
      <c r="A3315" s="1" t="b">
        <v>0</v>
      </c>
      <c r="B3315" s="1" t="s">
        <v>25</v>
      </c>
      <c r="C3315" s="1"/>
      <c r="D3315" s="1" t="s">
        <v>26</v>
      </c>
      <c r="E3315" s="1" t="s">
        <v>43</v>
      </c>
      <c r="F3315" s="1"/>
      <c r="G3315" s="2" t="s">
        <v>27</v>
      </c>
      <c r="H3315" s="3"/>
      <c r="I3315" s="4" t="s">
        <v>11365</v>
      </c>
      <c r="J3315" s="2" t="s">
        <v>11366</v>
      </c>
      <c r="K3315" s="5">
        <v>1.0</v>
      </c>
      <c r="L3315" s="2" t="s">
        <v>46</v>
      </c>
      <c r="M3315" s="6" t="b">
        <v>1</v>
      </c>
      <c r="N3315" s="2" t="s">
        <v>11048</v>
      </c>
      <c r="O3315" s="2" t="s">
        <v>48</v>
      </c>
      <c r="P3315" s="2" t="s">
        <v>49</v>
      </c>
      <c r="Q3315" s="2" t="s">
        <v>50</v>
      </c>
      <c r="R3315" s="2" t="s">
        <v>35</v>
      </c>
      <c r="S3315" s="2" t="s">
        <v>11367</v>
      </c>
      <c r="T3315" s="2" t="s">
        <v>11368</v>
      </c>
      <c r="U3315" s="2" t="s">
        <v>38</v>
      </c>
      <c r="V3315" s="2" t="s">
        <v>100</v>
      </c>
      <c r="W3315" s="2" t="s">
        <v>10172</v>
      </c>
      <c r="X3315" s="2" t="s">
        <v>11051</v>
      </c>
      <c r="Y3315" s="2" t="s">
        <v>11052</v>
      </c>
    </row>
    <row r="3316">
      <c r="A3316" s="1" t="b">
        <v>0</v>
      </c>
      <c r="B3316" s="1" t="s">
        <v>25</v>
      </c>
      <c r="C3316" s="1"/>
      <c r="D3316" s="1" t="s">
        <v>26</v>
      </c>
      <c r="E3316" s="1" t="s">
        <v>43</v>
      </c>
      <c r="F3316" s="1"/>
      <c r="G3316" s="2" t="s">
        <v>27</v>
      </c>
      <c r="H3316" s="3"/>
      <c r="I3316" s="4" t="s">
        <v>11369</v>
      </c>
      <c r="J3316" s="2" t="s">
        <v>11370</v>
      </c>
      <c r="K3316" s="5">
        <v>1.0</v>
      </c>
      <c r="L3316" s="2" t="s">
        <v>46</v>
      </c>
      <c r="M3316" s="6" t="b">
        <v>1</v>
      </c>
      <c r="N3316" s="2" t="s">
        <v>11048</v>
      </c>
      <c r="O3316" s="2" t="s">
        <v>48</v>
      </c>
      <c r="P3316" s="2" t="s">
        <v>49</v>
      </c>
      <c r="Q3316" s="2" t="s">
        <v>50</v>
      </c>
      <c r="R3316" s="2" t="s">
        <v>35</v>
      </c>
      <c r="S3316" s="2" t="s">
        <v>11371</v>
      </c>
      <c r="T3316" s="2" t="s">
        <v>11372</v>
      </c>
      <c r="U3316" s="2" t="s">
        <v>38</v>
      </c>
      <c r="V3316" s="2" t="s">
        <v>100</v>
      </c>
      <c r="W3316" s="2" t="s">
        <v>10172</v>
      </c>
      <c r="X3316" s="2" t="s">
        <v>11051</v>
      </c>
      <c r="Y3316" s="2" t="s">
        <v>11052</v>
      </c>
    </row>
    <row r="3317">
      <c r="A3317" s="1" t="b">
        <v>0</v>
      </c>
      <c r="B3317" s="1" t="s">
        <v>25</v>
      </c>
      <c r="C3317" s="1"/>
      <c r="D3317" s="1" t="s">
        <v>26</v>
      </c>
      <c r="E3317" s="1" t="s">
        <v>43</v>
      </c>
      <c r="F3317" s="1"/>
      <c r="G3317" s="2" t="s">
        <v>27</v>
      </c>
      <c r="H3317" s="3"/>
      <c r="I3317" s="4" t="s">
        <v>11373</v>
      </c>
      <c r="J3317" s="2" t="s">
        <v>11374</v>
      </c>
      <c r="K3317" s="5">
        <v>1.0</v>
      </c>
      <c r="L3317" s="2" t="s">
        <v>46</v>
      </c>
      <c r="M3317" s="6" t="b">
        <v>1</v>
      </c>
      <c r="N3317" s="2" t="s">
        <v>11048</v>
      </c>
      <c r="O3317" s="2" t="s">
        <v>48</v>
      </c>
      <c r="P3317" s="2" t="s">
        <v>49</v>
      </c>
      <c r="Q3317" s="2" t="s">
        <v>50</v>
      </c>
      <c r="R3317" s="2" t="s">
        <v>35</v>
      </c>
      <c r="S3317" s="2" t="s">
        <v>11375</v>
      </c>
      <c r="T3317" s="2" t="s">
        <v>11376</v>
      </c>
      <c r="U3317" s="2" t="s">
        <v>38</v>
      </c>
      <c r="V3317" s="2" t="s">
        <v>100</v>
      </c>
      <c r="W3317" s="2" t="s">
        <v>10172</v>
      </c>
      <c r="X3317" s="2" t="s">
        <v>11051</v>
      </c>
      <c r="Y3317" s="2" t="s">
        <v>11052</v>
      </c>
    </row>
    <row r="3318">
      <c r="A3318" s="1" t="b">
        <v>0</v>
      </c>
      <c r="B3318" s="1" t="s">
        <v>25</v>
      </c>
      <c r="C3318" s="1"/>
      <c r="D3318" s="1" t="s">
        <v>26</v>
      </c>
      <c r="E3318" s="1" t="s">
        <v>43</v>
      </c>
      <c r="F3318" s="1"/>
      <c r="G3318" s="2" t="s">
        <v>27</v>
      </c>
      <c r="H3318" s="3"/>
      <c r="I3318" s="4" t="s">
        <v>11377</v>
      </c>
      <c r="J3318" s="2" t="s">
        <v>11378</v>
      </c>
      <c r="K3318" s="5">
        <v>1.0</v>
      </c>
      <c r="L3318" s="2" t="s">
        <v>46</v>
      </c>
      <c r="M3318" s="6" t="b">
        <v>1</v>
      </c>
      <c r="N3318" s="2" t="s">
        <v>11048</v>
      </c>
      <c r="O3318" s="2" t="s">
        <v>48</v>
      </c>
      <c r="P3318" s="2" t="s">
        <v>49</v>
      </c>
      <c r="Q3318" s="2" t="s">
        <v>50</v>
      </c>
      <c r="R3318" s="2" t="s">
        <v>35</v>
      </c>
      <c r="S3318" s="2" t="s">
        <v>11379</v>
      </c>
      <c r="T3318" s="2" t="s">
        <v>11380</v>
      </c>
      <c r="U3318" s="2" t="s">
        <v>38</v>
      </c>
      <c r="V3318" s="2" t="s">
        <v>100</v>
      </c>
      <c r="W3318" s="2" t="s">
        <v>10172</v>
      </c>
      <c r="X3318" s="2" t="s">
        <v>11051</v>
      </c>
      <c r="Y3318" s="2" t="s">
        <v>11052</v>
      </c>
    </row>
    <row r="3319">
      <c r="A3319" s="1" t="b">
        <v>0</v>
      </c>
      <c r="B3319" s="1" t="s">
        <v>25</v>
      </c>
      <c r="C3319" s="1"/>
      <c r="D3319" s="1" t="s">
        <v>26</v>
      </c>
      <c r="E3319" s="1" t="s">
        <v>43</v>
      </c>
      <c r="F3319" s="1"/>
      <c r="G3319" s="2" t="s">
        <v>27</v>
      </c>
      <c r="H3319" s="3"/>
      <c r="I3319" s="4" t="s">
        <v>11381</v>
      </c>
      <c r="J3319" s="2" t="s">
        <v>11382</v>
      </c>
      <c r="K3319" s="5">
        <v>1.0</v>
      </c>
      <c r="L3319" s="2" t="s">
        <v>46</v>
      </c>
      <c r="M3319" s="6" t="b">
        <v>1</v>
      </c>
      <c r="N3319" s="2" t="s">
        <v>11048</v>
      </c>
      <c r="O3319" s="2" t="s">
        <v>48</v>
      </c>
      <c r="P3319" s="2" t="s">
        <v>49</v>
      </c>
      <c r="Q3319" s="2" t="s">
        <v>50</v>
      </c>
      <c r="R3319" s="2" t="s">
        <v>35</v>
      </c>
      <c r="S3319" s="2" t="s">
        <v>11383</v>
      </c>
      <c r="T3319" s="2" t="s">
        <v>11384</v>
      </c>
      <c r="U3319" s="2" t="s">
        <v>38</v>
      </c>
      <c r="V3319" s="2" t="s">
        <v>100</v>
      </c>
      <c r="W3319" s="2" t="s">
        <v>10172</v>
      </c>
      <c r="X3319" s="2" t="s">
        <v>11051</v>
      </c>
      <c r="Y3319" s="2" t="s">
        <v>11052</v>
      </c>
    </row>
    <row r="3320">
      <c r="A3320" s="1" t="b">
        <v>0</v>
      </c>
      <c r="B3320" s="1" t="s">
        <v>25</v>
      </c>
      <c r="C3320" s="1"/>
      <c r="D3320" s="1" t="s">
        <v>26</v>
      </c>
      <c r="E3320" s="1" t="s">
        <v>43</v>
      </c>
      <c r="F3320" s="1"/>
      <c r="G3320" s="2" t="s">
        <v>27</v>
      </c>
      <c r="H3320" s="3"/>
      <c r="I3320" s="4" t="s">
        <v>11385</v>
      </c>
      <c r="J3320" s="2" t="s">
        <v>11386</v>
      </c>
      <c r="K3320" s="5">
        <v>1.0</v>
      </c>
      <c r="L3320" s="2" t="s">
        <v>46</v>
      </c>
      <c r="M3320" s="6" t="b">
        <v>1</v>
      </c>
      <c r="N3320" s="2" t="s">
        <v>11048</v>
      </c>
      <c r="O3320" s="2" t="s">
        <v>48</v>
      </c>
      <c r="P3320" s="2" t="s">
        <v>49</v>
      </c>
      <c r="Q3320" s="2" t="s">
        <v>50</v>
      </c>
      <c r="R3320" s="2" t="s">
        <v>35</v>
      </c>
      <c r="S3320" s="2" t="s">
        <v>11387</v>
      </c>
      <c r="T3320" s="2" t="s">
        <v>11388</v>
      </c>
      <c r="U3320" s="2" t="s">
        <v>38</v>
      </c>
      <c r="V3320" s="2" t="s">
        <v>100</v>
      </c>
      <c r="W3320" s="2" t="s">
        <v>10172</v>
      </c>
      <c r="X3320" s="2" t="s">
        <v>11051</v>
      </c>
      <c r="Y3320" s="2" t="s">
        <v>11052</v>
      </c>
    </row>
    <row r="3321">
      <c r="A3321" s="1" t="b">
        <v>0</v>
      </c>
      <c r="B3321" s="1" t="s">
        <v>25</v>
      </c>
      <c r="C3321" s="1"/>
      <c r="D3321" s="1" t="s">
        <v>26</v>
      </c>
      <c r="E3321" s="1" t="s">
        <v>43</v>
      </c>
      <c r="F3321" s="1"/>
      <c r="G3321" s="2" t="s">
        <v>27</v>
      </c>
      <c r="H3321" s="3"/>
      <c r="I3321" s="4" t="s">
        <v>11389</v>
      </c>
      <c r="J3321" s="2" t="s">
        <v>11390</v>
      </c>
      <c r="K3321" s="5">
        <v>1.0</v>
      </c>
      <c r="L3321" s="2" t="s">
        <v>46</v>
      </c>
      <c r="M3321" s="6" t="b">
        <v>1</v>
      </c>
      <c r="N3321" s="2" t="s">
        <v>11048</v>
      </c>
      <c r="O3321" s="2" t="s">
        <v>48</v>
      </c>
      <c r="P3321" s="2" t="s">
        <v>49</v>
      </c>
      <c r="Q3321" s="2" t="s">
        <v>50</v>
      </c>
      <c r="R3321" s="2" t="s">
        <v>35</v>
      </c>
      <c r="S3321" s="2" t="s">
        <v>11391</v>
      </c>
      <c r="T3321" s="2" t="s">
        <v>11392</v>
      </c>
      <c r="U3321" s="2" t="s">
        <v>38</v>
      </c>
      <c r="V3321" s="2" t="s">
        <v>100</v>
      </c>
      <c r="W3321" s="2" t="s">
        <v>10172</v>
      </c>
      <c r="X3321" s="2" t="s">
        <v>11051</v>
      </c>
      <c r="Y3321" s="2" t="s">
        <v>11052</v>
      </c>
    </row>
    <row r="3322">
      <c r="A3322" s="1" t="b">
        <v>0</v>
      </c>
      <c r="B3322" s="1" t="s">
        <v>25</v>
      </c>
      <c r="C3322" s="1"/>
      <c r="D3322" s="1" t="s">
        <v>26</v>
      </c>
      <c r="E3322" s="1" t="s">
        <v>43</v>
      </c>
      <c r="F3322" s="1"/>
      <c r="G3322" s="2" t="s">
        <v>27</v>
      </c>
      <c r="H3322" s="3"/>
      <c r="I3322" s="4" t="s">
        <v>11393</v>
      </c>
      <c r="J3322" s="2" t="s">
        <v>11394</v>
      </c>
      <c r="K3322" s="5">
        <v>1.0</v>
      </c>
      <c r="L3322" s="2" t="s">
        <v>46</v>
      </c>
      <c r="M3322" s="6" t="b">
        <v>1</v>
      </c>
      <c r="N3322" s="2" t="s">
        <v>11048</v>
      </c>
      <c r="O3322" s="2" t="s">
        <v>48</v>
      </c>
      <c r="P3322" s="2" t="s">
        <v>49</v>
      </c>
      <c r="Q3322" s="2" t="s">
        <v>50</v>
      </c>
      <c r="R3322" s="2" t="s">
        <v>35</v>
      </c>
      <c r="S3322" s="2" t="s">
        <v>11395</v>
      </c>
      <c r="T3322" s="2" t="s">
        <v>11396</v>
      </c>
      <c r="U3322" s="2" t="s">
        <v>38</v>
      </c>
      <c r="V3322" s="2" t="s">
        <v>100</v>
      </c>
      <c r="W3322" s="2" t="s">
        <v>10172</v>
      </c>
      <c r="X3322" s="2" t="s">
        <v>11051</v>
      </c>
      <c r="Y3322" s="2" t="s">
        <v>11052</v>
      </c>
    </row>
    <row r="3323">
      <c r="A3323" s="1" t="b">
        <v>0</v>
      </c>
      <c r="B3323" s="1" t="s">
        <v>25</v>
      </c>
      <c r="C3323" s="1"/>
      <c r="D3323" s="1" t="s">
        <v>26</v>
      </c>
      <c r="E3323" s="1" t="s">
        <v>43</v>
      </c>
      <c r="F3323" s="1"/>
      <c r="G3323" s="2" t="s">
        <v>27</v>
      </c>
      <c r="H3323" s="3"/>
      <c r="I3323" s="4" t="s">
        <v>11397</v>
      </c>
      <c r="J3323" s="2" t="s">
        <v>11398</v>
      </c>
      <c r="K3323" s="5">
        <v>1.0</v>
      </c>
      <c r="L3323" s="2" t="s">
        <v>46</v>
      </c>
      <c r="M3323" s="6" t="b">
        <v>1</v>
      </c>
      <c r="N3323" s="2" t="s">
        <v>11048</v>
      </c>
      <c r="O3323" s="2" t="s">
        <v>48</v>
      </c>
      <c r="P3323" s="2" t="s">
        <v>49</v>
      </c>
      <c r="Q3323" s="2" t="s">
        <v>50</v>
      </c>
      <c r="R3323" s="2" t="s">
        <v>35</v>
      </c>
      <c r="S3323" s="2" t="s">
        <v>11399</v>
      </c>
      <c r="T3323" s="2" t="s">
        <v>11400</v>
      </c>
      <c r="U3323" s="2" t="s">
        <v>38</v>
      </c>
      <c r="V3323" s="2" t="s">
        <v>100</v>
      </c>
      <c r="W3323" s="2" t="s">
        <v>10172</v>
      </c>
      <c r="X3323" s="2" t="s">
        <v>11051</v>
      </c>
      <c r="Y3323" s="2" t="s">
        <v>11052</v>
      </c>
    </row>
    <row r="3324">
      <c r="A3324" s="1" t="b">
        <v>0</v>
      </c>
      <c r="B3324" s="1" t="s">
        <v>25</v>
      </c>
      <c r="C3324" s="1"/>
      <c r="D3324" s="1" t="s">
        <v>26</v>
      </c>
      <c r="E3324" s="1" t="s">
        <v>43</v>
      </c>
      <c r="F3324" s="1"/>
      <c r="G3324" s="2" t="s">
        <v>27</v>
      </c>
      <c r="H3324" s="3"/>
      <c r="I3324" s="4" t="s">
        <v>11401</v>
      </c>
      <c r="J3324" s="2" t="s">
        <v>11402</v>
      </c>
      <c r="K3324" s="5">
        <v>1.0</v>
      </c>
      <c r="L3324" s="2" t="s">
        <v>46</v>
      </c>
      <c r="M3324" s="6" t="b">
        <v>1</v>
      </c>
      <c r="N3324" s="2" t="s">
        <v>11048</v>
      </c>
      <c r="O3324" s="2" t="s">
        <v>48</v>
      </c>
      <c r="P3324" s="2" t="s">
        <v>49</v>
      </c>
      <c r="Q3324" s="2" t="s">
        <v>50</v>
      </c>
      <c r="R3324" s="2" t="s">
        <v>35</v>
      </c>
      <c r="S3324" s="2" t="s">
        <v>11403</v>
      </c>
      <c r="T3324" s="2" t="s">
        <v>11404</v>
      </c>
      <c r="U3324" s="2" t="s">
        <v>38</v>
      </c>
      <c r="V3324" s="2" t="s">
        <v>100</v>
      </c>
      <c r="W3324" s="2" t="s">
        <v>10172</v>
      </c>
      <c r="X3324" s="2" t="s">
        <v>11051</v>
      </c>
      <c r="Y3324" s="2" t="s">
        <v>11052</v>
      </c>
    </row>
    <row r="3325">
      <c r="A3325" s="1" t="b">
        <v>0</v>
      </c>
      <c r="B3325" s="1" t="s">
        <v>25</v>
      </c>
      <c r="C3325" s="1"/>
      <c r="D3325" s="1" t="s">
        <v>26</v>
      </c>
      <c r="E3325" s="1" t="s">
        <v>43</v>
      </c>
      <c r="F3325" s="1"/>
      <c r="G3325" s="2" t="s">
        <v>27</v>
      </c>
      <c r="H3325" s="3"/>
      <c r="I3325" s="4" t="s">
        <v>11405</v>
      </c>
      <c r="J3325" s="2" t="s">
        <v>11406</v>
      </c>
      <c r="K3325" s="5">
        <v>1.0</v>
      </c>
      <c r="L3325" s="2" t="s">
        <v>46</v>
      </c>
      <c r="M3325" s="6" t="b">
        <v>1</v>
      </c>
      <c r="N3325" s="2" t="s">
        <v>11048</v>
      </c>
      <c r="O3325" s="2" t="s">
        <v>48</v>
      </c>
      <c r="P3325" s="2" t="s">
        <v>49</v>
      </c>
      <c r="Q3325" s="2" t="s">
        <v>50</v>
      </c>
      <c r="R3325" s="2" t="s">
        <v>35</v>
      </c>
      <c r="S3325" s="2" t="s">
        <v>11407</v>
      </c>
      <c r="T3325" s="2" t="s">
        <v>11408</v>
      </c>
      <c r="U3325" s="2" t="s">
        <v>38</v>
      </c>
      <c r="V3325" s="2" t="s">
        <v>100</v>
      </c>
      <c r="W3325" s="2" t="s">
        <v>10172</v>
      </c>
      <c r="X3325" s="2" t="s">
        <v>11051</v>
      </c>
      <c r="Y3325" s="2" t="s">
        <v>11052</v>
      </c>
    </row>
    <row r="3326">
      <c r="A3326" s="1" t="b">
        <v>0</v>
      </c>
      <c r="B3326" s="1" t="s">
        <v>25</v>
      </c>
      <c r="C3326" s="1"/>
      <c r="D3326" s="1" t="s">
        <v>26</v>
      </c>
      <c r="E3326" s="1" t="s">
        <v>43</v>
      </c>
      <c r="F3326" s="1"/>
      <c r="G3326" s="2" t="s">
        <v>27</v>
      </c>
      <c r="H3326" s="3"/>
      <c r="I3326" s="4" t="s">
        <v>11409</v>
      </c>
      <c r="J3326" s="2" t="s">
        <v>11410</v>
      </c>
      <c r="K3326" s="5">
        <v>1.0</v>
      </c>
      <c r="L3326" s="2" t="s">
        <v>46</v>
      </c>
      <c r="M3326" s="6" t="b">
        <v>1</v>
      </c>
      <c r="N3326" s="2" t="s">
        <v>11048</v>
      </c>
      <c r="O3326" s="2" t="s">
        <v>48</v>
      </c>
      <c r="P3326" s="2" t="s">
        <v>49</v>
      </c>
      <c r="Q3326" s="2" t="s">
        <v>50</v>
      </c>
      <c r="R3326" s="2" t="s">
        <v>35</v>
      </c>
      <c r="S3326" s="2" t="s">
        <v>11411</v>
      </c>
      <c r="T3326" s="2" t="s">
        <v>11412</v>
      </c>
      <c r="U3326" s="2" t="s">
        <v>38</v>
      </c>
      <c r="V3326" s="2" t="s">
        <v>100</v>
      </c>
      <c r="W3326" s="2" t="s">
        <v>10172</v>
      </c>
      <c r="X3326" s="2" t="s">
        <v>11051</v>
      </c>
      <c r="Y3326" s="2" t="s">
        <v>11052</v>
      </c>
    </row>
    <row r="3327">
      <c r="A3327" s="1" t="b">
        <v>0</v>
      </c>
      <c r="B3327" s="1" t="s">
        <v>25</v>
      </c>
      <c r="C3327" s="1"/>
      <c r="D3327" s="1" t="s">
        <v>26</v>
      </c>
      <c r="E3327" s="1" t="s">
        <v>43</v>
      </c>
      <c r="F3327" s="1"/>
      <c r="G3327" s="2" t="s">
        <v>27</v>
      </c>
      <c r="H3327" s="3"/>
      <c r="I3327" s="4" t="s">
        <v>11413</v>
      </c>
      <c r="J3327" s="2" t="s">
        <v>11414</v>
      </c>
      <c r="K3327" s="5">
        <v>1.0</v>
      </c>
      <c r="L3327" s="2" t="s">
        <v>46</v>
      </c>
      <c r="M3327" s="6" t="b">
        <v>1</v>
      </c>
      <c r="N3327" s="2" t="s">
        <v>11048</v>
      </c>
      <c r="O3327" s="2" t="s">
        <v>48</v>
      </c>
      <c r="P3327" s="2" t="s">
        <v>49</v>
      </c>
      <c r="Q3327" s="2" t="s">
        <v>50</v>
      </c>
      <c r="R3327" s="2" t="s">
        <v>35</v>
      </c>
      <c r="S3327" s="2" t="s">
        <v>11415</v>
      </c>
      <c r="T3327" s="2" t="s">
        <v>11416</v>
      </c>
      <c r="U3327" s="2" t="s">
        <v>38</v>
      </c>
      <c r="V3327" s="2" t="s">
        <v>100</v>
      </c>
      <c r="W3327" s="2" t="s">
        <v>10172</v>
      </c>
      <c r="X3327" s="2" t="s">
        <v>11051</v>
      </c>
      <c r="Y3327" s="2" t="s">
        <v>11052</v>
      </c>
    </row>
    <row r="3328">
      <c r="A3328" s="1" t="b">
        <v>0</v>
      </c>
      <c r="B3328" s="1" t="s">
        <v>25</v>
      </c>
      <c r="C3328" s="1"/>
      <c r="D3328" s="1" t="s">
        <v>26</v>
      </c>
      <c r="E3328" s="1" t="s">
        <v>43</v>
      </c>
      <c r="F3328" s="1"/>
      <c r="G3328" s="2" t="s">
        <v>27</v>
      </c>
      <c r="H3328" s="3"/>
      <c r="I3328" s="4" t="s">
        <v>11417</v>
      </c>
      <c r="J3328" s="2" t="s">
        <v>11418</v>
      </c>
      <c r="K3328" s="5">
        <v>1.0</v>
      </c>
      <c r="L3328" s="2" t="s">
        <v>46</v>
      </c>
      <c r="M3328" s="6" t="b">
        <v>1</v>
      </c>
      <c r="N3328" s="2" t="s">
        <v>11048</v>
      </c>
      <c r="O3328" s="2" t="s">
        <v>48</v>
      </c>
      <c r="P3328" s="2" t="s">
        <v>49</v>
      </c>
      <c r="Q3328" s="2" t="s">
        <v>50</v>
      </c>
      <c r="R3328" s="2" t="s">
        <v>35</v>
      </c>
      <c r="S3328" s="2" t="s">
        <v>11419</v>
      </c>
      <c r="T3328" s="2" t="s">
        <v>11420</v>
      </c>
      <c r="U3328" s="2" t="s">
        <v>38</v>
      </c>
      <c r="V3328" s="2" t="s">
        <v>100</v>
      </c>
      <c r="W3328" s="2" t="s">
        <v>10172</v>
      </c>
      <c r="X3328" s="2" t="s">
        <v>11051</v>
      </c>
      <c r="Y3328" s="2" t="s">
        <v>11052</v>
      </c>
    </row>
    <row r="3329">
      <c r="A3329" s="1" t="b">
        <v>0</v>
      </c>
      <c r="B3329" s="1" t="s">
        <v>25</v>
      </c>
      <c r="C3329" s="1"/>
      <c r="D3329" s="1" t="s">
        <v>26</v>
      </c>
      <c r="E3329" s="1" t="s">
        <v>43</v>
      </c>
      <c r="F3329" s="1"/>
      <c r="G3329" s="2" t="s">
        <v>27</v>
      </c>
      <c r="H3329" s="3"/>
      <c r="I3329" s="4" t="s">
        <v>11421</v>
      </c>
      <c r="J3329" s="2" t="s">
        <v>11422</v>
      </c>
      <c r="K3329" s="5">
        <v>1.0</v>
      </c>
      <c r="L3329" s="2" t="s">
        <v>46</v>
      </c>
      <c r="M3329" s="6" t="b">
        <v>1</v>
      </c>
      <c r="N3329" s="2" t="s">
        <v>11048</v>
      </c>
      <c r="O3329" s="2" t="s">
        <v>48</v>
      </c>
      <c r="P3329" s="2" t="s">
        <v>49</v>
      </c>
      <c r="Q3329" s="2" t="s">
        <v>50</v>
      </c>
      <c r="R3329" s="2" t="s">
        <v>35</v>
      </c>
      <c r="S3329" s="2" t="s">
        <v>11423</v>
      </c>
      <c r="T3329" s="2" t="s">
        <v>11424</v>
      </c>
      <c r="U3329" s="2" t="s">
        <v>38</v>
      </c>
      <c r="V3329" s="2" t="s">
        <v>100</v>
      </c>
      <c r="W3329" s="2" t="s">
        <v>10172</v>
      </c>
      <c r="X3329" s="2" t="s">
        <v>11051</v>
      </c>
      <c r="Y3329" s="2" t="s">
        <v>11052</v>
      </c>
    </row>
    <row r="3330">
      <c r="A3330" s="1" t="b">
        <v>0</v>
      </c>
      <c r="B3330" s="1" t="s">
        <v>25</v>
      </c>
      <c r="C3330" s="1"/>
      <c r="D3330" s="1" t="s">
        <v>26</v>
      </c>
      <c r="E3330" s="1" t="s">
        <v>43</v>
      </c>
      <c r="F3330" s="1"/>
      <c r="G3330" s="2" t="s">
        <v>27</v>
      </c>
      <c r="H3330" s="3"/>
      <c r="I3330" s="4" t="s">
        <v>11425</v>
      </c>
      <c r="J3330" s="2" t="s">
        <v>11426</v>
      </c>
      <c r="K3330" s="5">
        <v>1.0</v>
      </c>
      <c r="L3330" s="2" t="s">
        <v>46</v>
      </c>
      <c r="M3330" s="6" t="b">
        <v>1</v>
      </c>
      <c r="N3330" s="2" t="s">
        <v>11048</v>
      </c>
      <c r="O3330" s="2" t="s">
        <v>48</v>
      </c>
      <c r="P3330" s="2" t="s">
        <v>49</v>
      </c>
      <c r="Q3330" s="2" t="s">
        <v>50</v>
      </c>
      <c r="R3330" s="2" t="s">
        <v>35</v>
      </c>
      <c r="S3330" s="2" t="s">
        <v>11427</v>
      </c>
      <c r="T3330" s="2" t="s">
        <v>11428</v>
      </c>
      <c r="U3330" s="2" t="s">
        <v>38</v>
      </c>
      <c r="V3330" s="2" t="s">
        <v>100</v>
      </c>
      <c r="W3330" s="2" t="s">
        <v>10172</v>
      </c>
      <c r="X3330" s="2" t="s">
        <v>11051</v>
      </c>
      <c r="Y3330" s="2" t="s">
        <v>11052</v>
      </c>
    </row>
    <row r="3331">
      <c r="A3331" s="1" t="b">
        <v>0</v>
      </c>
      <c r="B3331" s="1" t="s">
        <v>25</v>
      </c>
      <c r="C3331" s="1"/>
      <c r="D3331" s="1" t="s">
        <v>26</v>
      </c>
      <c r="E3331" s="1" t="s">
        <v>43</v>
      </c>
      <c r="F3331" s="1"/>
      <c r="G3331" s="2" t="s">
        <v>27</v>
      </c>
      <c r="H3331" s="3"/>
      <c r="I3331" s="4" t="s">
        <v>11429</v>
      </c>
      <c r="J3331" s="2" t="s">
        <v>11430</v>
      </c>
      <c r="K3331" s="5">
        <v>1.0</v>
      </c>
      <c r="L3331" s="2" t="s">
        <v>46</v>
      </c>
      <c r="M3331" s="6" t="b">
        <v>1</v>
      </c>
      <c r="N3331" s="2" t="s">
        <v>11048</v>
      </c>
      <c r="O3331" s="2" t="s">
        <v>48</v>
      </c>
      <c r="P3331" s="2" t="s">
        <v>49</v>
      </c>
      <c r="Q3331" s="2" t="s">
        <v>50</v>
      </c>
      <c r="R3331" s="2" t="s">
        <v>35</v>
      </c>
      <c r="S3331" s="2" t="s">
        <v>11431</v>
      </c>
      <c r="T3331" s="2" t="s">
        <v>11432</v>
      </c>
      <c r="U3331" s="2" t="s">
        <v>38</v>
      </c>
      <c r="V3331" s="2" t="s">
        <v>100</v>
      </c>
      <c r="W3331" s="2" t="s">
        <v>10172</v>
      </c>
      <c r="X3331" s="2" t="s">
        <v>11051</v>
      </c>
      <c r="Y3331" s="2" t="s">
        <v>11052</v>
      </c>
    </row>
    <row r="3332">
      <c r="A3332" s="1" t="b">
        <v>0</v>
      </c>
      <c r="B3332" s="1" t="s">
        <v>25</v>
      </c>
      <c r="C3332" s="1"/>
      <c r="D3332" s="1" t="s">
        <v>26</v>
      </c>
      <c r="E3332" s="1" t="s">
        <v>43</v>
      </c>
      <c r="F3332" s="1"/>
      <c r="G3332" s="2" t="s">
        <v>27</v>
      </c>
      <c r="H3332" s="3"/>
      <c r="I3332" s="4" t="s">
        <v>11433</v>
      </c>
      <c r="J3332" s="2" t="s">
        <v>11434</v>
      </c>
      <c r="K3332" s="5">
        <v>1.0</v>
      </c>
      <c r="L3332" s="2" t="s">
        <v>46</v>
      </c>
      <c r="M3332" s="6" t="b">
        <v>1</v>
      </c>
      <c r="N3332" s="2" t="s">
        <v>11048</v>
      </c>
      <c r="O3332" s="2" t="s">
        <v>48</v>
      </c>
      <c r="P3332" s="2" t="s">
        <v>49</v>
      </c>
      <c r="Q3332" s="2" t="s">
        <v>50</v>
      </c>
      <c r="R3332" s="2" t="s">
        <v>35</v>
      </c>
      <c r="S3332" s="2" t="s">
        <v>11435</v>
      </c>
      <c r="T3332" s="2" t="s">
        <v>11436</v>
      </c>
      <c r="U3332" s="2" t="s">
        <v>38</v>
      </c>
      <c r="V3332" s="2" t="s">
        <v>100</v>
      </c>
      <c r="W3332" s="2" t="s">
        <v>10172</v>
      </c>
      <c r="X3332" s="2" t="s">
        <v>11051</v>
      </c>
      <c r="Y3332" s="2" t="s">
        <v>11052</v>
      </c>
    </row>
    <row r="3333">
      <c r="A3333" s="1" t="b">
        <v>0</v>
      </c>
      <c r="B3333" s="1" t="s">
        <v>25</v>
      </c>
      <c r="C3333" s="1"/>
      <c r="D3333" s="1" t="s">
        <v>26</v>
      </c>
      <c r="E3333" s="1" t="s">
        <v>43</v>
      </c>
      <c r="F3333" s="1"/>
      <c r="G3333" s="2" t="s">
        <v>27</v>
      </c>
      <c r="H3333" s="3"/>
      <c r="I3333" s="4" t="s">
        <v>11437</v>
      </c>
      <c r="J3333" s="2" t="s">
        <v>11438</v>
      </c>
      <c r="K3333" s="5">
        <v>1.0</v>
      </c>
      <c r="L3333" s="2" t="s">
        <v>46</v>
      </c>
      <c r="M3333" s="6" t="b">
        <v>1</v>
      </c>
      <c r="N3333" s="2" t="s">
        <v>11048</v>
      </c>
      <c r="O3333" s="2" t="s">
        <v>48</v>
      </c>
      <c r="P3333" s="2" t="s">
        <v>49</v>
      </c>
      <c r="Q3333" s="2" t="s">
        <v>50</v>
      </c>
      <c r="R3333" s="2" t="s">
        <v>35</v>
      </c>
      <c r="S3333" s="2" t="s">
        <v>11439</v>
      </c>
      <c r="T3333" s="2" t="s">
        <v>11440</v>
      </c>
      <c r="U3333" s="2" t="s">
        <v>38</v>
      </c>
      <c r="V3333" s="2" t="s">
        <v>100</v>
      </c>
      <c r="W3333" s="2" t="s">
        <v>10172</v>
      </c>
      <c r="X3333" s="2" t="s">
        <v>11051</v>
      </c>
      <c r="Y3333" s="2" t="s">
        <v>11052</v>
      </c>
    </row>
    <row r="3334">
      <c r="A3334" s="1" t="b">
        <v>0</v>
      </c>
      <c r="B3334" s="1" t="s">
        <v>25</v>
      </c>
      <c r="C3334" s="1"/>
      <c r="D3334" s="1" t="s">
        <v>26</v>
      </c>
      <c r="E3334" s="1" t="s">
        <v>43</v>
      </c>
      <c r="F3334" s="1"/>
      <c r="G3334" s="2" t="s">
        <v>27</v>
      </c>
      <c r="H3334" s="3"/>
      <c r="I3334" s="4" t="s">
        <v>11441</v>
      </c>
      <c r="J3334" s="2" t="s">
        <v>11442</v>
      </c>
      <c r="K3334" s="5">
        <v>1.0</v>
      </c>
      <c r="L3334" s="2" t="s">
        <v>46</v>
      </c>
      <c r="M3334" s="6" t="b">
        <v>1</v>
      </c>
      <c r="N3334" s="2" t="s">
        <v>11048</v>
      </c>
      <c r="O3334" s="2" t="s">
        <v>48</v>
      </c>
      <c r="P3334" s="2" t="s">
        <v>49</v>
      </c>
      <c r="Q3334" s="2" t="s">
        <v>50</v>
      </c>
      <c r="R3334" s="2" t="s">
        <v>35</v>
      </c>
      <c r="S3334" s="2" t="s">
        <v>11443</v>
      </c>
      <c r="T3334" s="2" t="s">
        <v>11444</v>
      </c>
      <c r="U3334" s="2" t="s">
        <v>38</v>
      </c>
      <c r="V3334" s="2" t="s">
        <v>100</v>
      </c>
      <c r="W3334" s="2" t="s">
        <v>10172</v>
      </c>
      <c r="X3334" s="2" t="s">
        <v>11051</v>
      </c>
      <c r="Y3334" s="2" t="s">
        <v>11052</v>
      </c>
    </row>
    <row r="3335">
      <c r="A3335" s="1" t="b">
        <v>0</v>
      </c>
      <c r="B3335" s="1" t="s">
        <v>25</v>
      </c>
      <c r="C3335" s="1"/>
      <c r="D3335" s="1" t="s">
        <v>26</v>
      </c>
      <c r="E3335" s="1" t="s">
        <v>43</v>
      </c>
      <c r="F3335" s="1"/>
      <c r="G3335" s="2" t="s">
        <v>27</v>
      </c>
      <c r="H3335" s="3"/>
      <c r="I3335" s="4" t="s">
        <v>11445</v>
      </c>
      <c r="J3335" s="2" t="s">
        <v>11446</v>
      </c>
      <c r="K3335" s="5">
        <v>1.0</v>
      </c>
      <c r="L3335" s="2" t="s">
        <v>46</v>
      </c>
      <c r="M3335" s="6" t="b">
        <v>1</v>
      </c>
      <c r="N3335" s="2" t="s">
        <v>11048</v>
      </c>
      <c r="O3335" s="2" t="s">
        <v>48</v>
      </c>
      <c r="P3335" s="2" t="s">
        <v>49</v>
      </c>
      <c r="Q3335" s="2" t="s">
        <v>50</v>
      </c>
      <c r="R3335" s="2" t="s">
        <v>35</v>
      </c>
      <c r="S3335" s="2" t="s">
        <v>11447</v>
      </c>
      <c r="T3335" s="2" t="s">
        <v>11448</v>
      </c>
      <c r="U3335" s="2" t="s">
        <v>38</v>
      </c>
      <c r="V3335" s="2" t="s">
        <v>100</v>
      </c>
      <c r="W3335" s="2" t="s">
        <v>10172</v>
      </c>
      <c r="X3335" s="2" t="s">
        <v>11051</v>
      </c>
      <c r="Y3335" s="2" t="s">
        <v>11052</v>
      </c>
    </row>
    <row r="3336">
      <c r="A3336" s="1" t="b">
        <v>0</v>
      </c>
      <c r="B3336" s="1" t="s">
        <v>25</v>
      </c>
      <c r="C3336" s="1"/>
      <c r="D3336" s="1" t="s">
        <v>26</v>
      </c>
      <c r="E3336" s="1" t="s">
        <v>43</v>
      </c>
      <c r="F3336" s="1"/>
      <c r="G3336" s="2" t="s">
        <v>27</v>
      </c>
      <c r="H3336" s="3"/>
      <c r="I3336" s="4" t="s">
        <v>11449</v>
      </c>
      <c r="J3336" s="2" t="s">
        <v>11450</v>
      </c>
      <c r="K3336" s="5">
        <v>1.0</v>
      </c>
      <c r="L3336" s="2" t="s">
        <v>46</v>
      </c>
      <c r="M3336" s="6" t="b">
        <v>1</v>
      </c>
      <c r="N3336" s="2" t="s">
        <v>11048</v>
      </c>
      <c r="O3336" s="2" t="s">
        <v>48</v>
      </c>
      <c r="P3336" s="2" t="s">
        <v>49</v>
      </c>
      <c r="Q3336" s="2" t="s">
        <v>50</v>
      </c>
      <c r="R3336" s="2" t="s">
        <v>35</v>
      </c>
      <c r="S3336" s="2" t="s">
        <v>11451</v>
      </c>
      <c r="T3336" s="2" t="s">
        <v>11452</v>
      </c>
      <c r="U3336" s="2" t="s">
        <v>38</v>
      </c>
      <c r="V3336" s="2" t="s">
        <v>100</v>
      </c>
      <c r="W3336" s="2" t="s">
        <v>10172</v>
      </c>
      <c r="X3336" s="2" t="s">
        <v>11051</v>
      </c>
      <c r="Y3336" s="2" t="s">
        <v>11052</v>
      </c>
    </row>
    <row r="3337">
      <c r="A3337" s="1" t="b">
        <v>0</v>
      </c>
      <c r="B3337" s="1" t="s">
        <v>25</v>
      </c>
      <c r="C3337" s="1"/>
      <c r="D3337" s="1" t="s">
        <v>26</v>
      </c>
      <c r="E3337" s="1" t="s">
        <v>43</v>
      </c>
      <c r="F3337" s="1"/>
      <c r="G3337" s="2" t="s">
        <v>27</v>
      </c>
      <c r="H3337" s="3"/>
      <c r="I3337" s="4" t="s">
        <v>11453</v>
      </c>
      <c r="J3337" s="2" t="s">
        <v>11454</v>
      </c>
      <c r="K3337" s="5">
        <v>1.0</v>
      </c>
      <c r="L3337" s="2" t="s">
        <v>46</v>
      </c>
      <c r="M3337" s="6" t="b">
        <v>1</v>
      </c>
      <c r="N3337" s="2" t="s">
        <v>11048</v>
      </c>
      <c r="O3337" s="2" t="s">
        <v>48</v>
      </c>
      <c r="P3337" s="2" t="s">
        <v>49</v>
      </c>
      <c r="Q3337" s="2" t="s">
        <v>50</v>
      </c>
      <c r="R3337" s="2" t="s">
        <v>35</v>
      </c>
      <c r="S3337" s="2" t="s">
        <v>11455</v>
      </c>
      <c r="T3337" s="2" t="s">
        <v>11456</v>
      </c>
      <c r="U3337" s="2" t="s">
        <v>38</v>
      </c>
      <c r="V3337" s="2" t="s">
        <v>100</v>
      </c>
      <c r="W3337" s="2" t="s">
        <v>10172</v>
      </c>
      <c r="X3337" s="2" t="s">
        <v>11051</v>
      </c>
      <c r="Y3337" s="2" t="s">
        <v>11052</v>
      </c>
    </row>
    <row r="3338">
      <c r="A3338" s="1" t="b">
        <v>0</v>
      </c>
      <c r="B3338" s="1" t="s">
        <v>25</v>
      </c>
      <c r="C3338" s="1"/>
      <c r="D3338" s="1" t="s">
        <v>26</v>
      </c>
      <c r="E3338" s="1" t="s">
        <v>43</v>
      </c>
      <c r="F3338" s="1"/>
      <c r="G3338" s="2" t="s">
        <v>27</v>
      </c>
      <c r="H3338" s="3"/>
      <c r="I3338" s="4" t="s">
        <v>11457</v>
      </c>
      <c r="J3338" s="2" t="s">
        <v>11458</v>
      </c>
      <c r="K3338" s="5">
        <v>1.0</v>
      </c>
      <c r="L3338" s="2" t="s">
        <v>46</v>
      </c>
      <c r="M3338" s="6" t="b">
        <v>1</v>
      </c>
      <c r="N3338" s="2" t="s">
        <v>11048</v>
      </c>
      <c r="O3338" s="2" t="s">
        <v>48</v>
      </c>
      <c r="P3338" s="2" t="s">
        <v>49</v>
      </c>
      <c r="Q3338" s="2" t="s">
        <v>50</v>
      </c>
      <c r="R3338" s="2" t="s">
        <v>35</v>
      </c>
      <c r="S3338" s="2" t="s">
        <v>11459</v>
      </c>
      <c r="T3338" s="2" t="s">
        <v>11460</v>
      </c>
      <c r="U3338" s="2" t="s">
        <v>38</v>
      </c>
      <c r="V3338" s="2" t="s">
        <v>100</v>
      </c>
      <c r="W3338" s="2" t="s">
        <v>10172</v>
      </c>
      <c r="X3338" s="2" t="s">
        <v>11051</v>
      </c>
      <c r="Y3338" s="2" t="s">
        <v>11052</v>
      </c>
    </row>
    <row r="3339">
      <c r="A3339" s="1" t="b">
        <v>0</v>
      </c>
      <c r="B3339" s="1" t="s">
        <v>25</v>
      </c>
      <c r="C3339" s="1"/>
      <c r="D3339" s="1" t="s">
        <v>26</v>
      </c>
      <c r="E3339" s="1" t="s">
        <v>43</v>
      </c>
      <c r="F3339" s="1"/>
      <c r="G3339" s="2" t="s">
        <v>27</v>
      </c>
      <c r="H3339" s="3"/>
      <c r="I3339" s="4" t="s">
        <v>11461</v>
      </c>
      <c r="J3339" s="2" t="s">
        <v>11462</v>
      </c>
      <c r="K3339" s="5">
        <v>1.0</v>
      </c>
      <c r="L3339" s="2" t="s">
        <v>46</v>
      </c>
      <c r="M3339" s="6" t="b">
        <v>1</v>
      </c>
      <c r="N3339" s="2" t="s">
        <v>11048</v>
      </c>
      <c r="O3339" s="2" t="s">
        <v>48</v>
      </c>
      <c r="P3339" s="2" t="s">
        <v>49</v>
      </c>
      <c r="Q3339" s="2" t="s">
        <v>50</v>
      </c>
      <c r="R3339" s="2" t="s">
        <v>35</v>
      </c>
      <c r="S3339" s="2" t="s">
        <v>11463</v>
      </c>
      <c r="T3339" s="2" t="s">
        <v>11464</v>
      </c>
      <c r="U3339" s="2" t="s">
        <v>38</v>
      </c>
      <c r="V3339" s="2" t="s">
        <v>100</v>
      </c>
      <c r="W3339" s="2" t="s">
        <v>10172</v>
      </c>
      <c r="X3339" s="2" t="s">
        <v>11051</v>
      </c>
      <c r="Y3339" s="2" t="s">
        <v>11052</v>
      </c>
    </row>
    <row r="3340">
      <c r="A3340" s="1" t="b">
        <v>0</v>
      </c>
      <c r="B3340" s="1" t="s">
        <v>25</v>
      </c>
      <c r="C3340" s="1"/>
      <c r="D3340" s="1" t="s">
        <v>26</v>
      </c>
      <c r="E3340" s="1" t="s">
        <v>43</v>
      </c>
      <c r="F3340" s="1"/>
      <c r="G3340" s="2" t="s">
        <v>27</v>
      </c>
      <c r="H3340" s="3"/>
      <c r="I3340" s="4" t="s">
        <v>11465</v>
      </c>
      <c r="J3340" s="2" t="s">
        <v>11466</v>
      </c>
      <c r="K3340" s="5">
        <v>1.0</v>
      </c>
      <c r="L3340" s="2" t="s">
        <v>46</v>
      </c>
      <c r="M3340" s="6" t="b">
        <v>1</v>
      </c>
      <c r="N3340" s="2" t="s">
        <v>11048</v>
      </c>
      <c r="O3340" s="2" t="s">
        <v>48</v>
      </c>
      <c r="P3340" s="2" t="s">
        <v>49</v>
      </c>
      <c r="Q3340" s="2" t="s">
        <v>50</v>
      </c>
      <c r="R3340" s="2" t="s">
        <v>35</v>
      </c>
      <c r="S3340" s="2" t="s">
        <v>11467</v>
      </c>
      <c r="T3340" s="2" t="s">
        <v>11468</v>
      </c>
      <c r="U3340" s="2" t="s">
        <v>38</v>
      </c>
      <c r="V3340" s="2" t="s">
        <v>100</v>
      </c>
      <c r="W3340" s="2" t="s">
        <v>10172</v>
      </c>
      <c r="X3340" s="2" t="s">
        <v>11051</v>
      </c>
      <c r="Y3340" s="2" t="s">
        <v>11052</v>
      </c>
    </row>
    <row r="3341">
      <c r="A3341" s="1" t="b">
        <v>0</v>
      </c>
      <c r="B3341" s="1" t="s">
        <v>25</v>
      </c>
      <c r="C3341" s="1"/>
      <c r="D3341" s="1" t="s">
        <v>26</v>
      </c>
      <c r="E3341" s="1" t="s">
        <v>43</v>
      </c>
      <c r="F3341" s="1"/>
      <c r="G3341" s="2" t="s">
        <v>27</v>
      </c>
      <c r="H3341" s="3"/>
      <c r="I3341" s="4" t="s">
        <v>11469</v>
      </c>
      <c r="J3341" s="2" t="s">
        <v>11470</v>
      </c>
      <c r="K3341" s="5">
        <v>1.0</v>
      </c>
      <c r="L3341" s="2" t="s">
        <v>46</v>
      </c>
      <c r="M3341" s="6" t="b">
        <v>1</v>
      </c>
      <c r="N3341" s="2" t="s">
        <v>11048</v>
      </c>
      <c r="O3341" s="2" t="s">
        <v>48</v>
      </c>
      <c r="P3341" s="2" t="s">
        <v>49</v>
      </c>
      <c r="Q3341" s="2" t="s">
        <v>50</v>
      </c>
      <c r="R3341" s="2" t="s">
        <v>35</v>
      </c>
      <c r="S3341" s="2" t="s">
        <v>11471</v>
      </c>
      <c r="T3341" s="2" t="s">
        <v>11472</v>
      </c>
      <c r="U3341" s="2" t="s">
        <v>38</v>
      </c>
      <c r="V3341" s="2" t="s">
        <v>100</v>
      </c>
      <c r="W3341" s="2" t="s">
        <v>10172</v>
      </c>
      <c r="X3341" s="2" t="s">
        <v>11051</v>
      </c>
      <c r="Y3341" s="2" t="s">
        <v>11052</v>
      </c>
    </row>
    <row r="3342">
      <c r="A3342" s="1" t="b">
        <v>0</v>
      </c>
      <c r="B3342" s="1" t="s">
        <v>25</v>
      </c>
      <c r="C3342" s="1"/>
      <c r="D3342" s="1" t="s">
        <v>26</v>
      </c>
      <c r="E3342" s="1" t="s">
        <v>43</v>
      </c>
      <c r="F3342" s="1"/>
      <c r="G3342" s="2" t="s">
        <v>27</v>
      </c>
      <c r="H3342" s="3"/>
      <c r="I3342" s="4" t="s">
        <v>11473</v>
      </c>
      <c r="J3342" s="2" t="s">
        <v>11474</v>
      </c>
      <c r="K3342" s="5">
        <v>1.0</v>
      </c>
      <c r="L3342" s="2" t="s">
        <v>46</v>
      </c>
      <c r="M3342" s="6" t="b">
        <v>1</v>
      </c>
      <c r="N3342" s="2" t="s">
        <v>11048</v>
      </c>
      <c r="O3342" s="2" t="s">
        <v>48</v>
      </c>
      <c r="P3342" s="2" t="s">
        <v>49</v>
      </c>
      <c r="Q3342" s="2" t="s">
        <v>50</v>
      </c>
      <c r="R3342" s="2" t="s">
        <v>35</v>
      </c>
      <c r="S3342" s="2" t="s">
        <v>11475</v>
      </c>
      <c r="T3342" s="2" t="s">
        <v>11476</v>
      </c>
      <c r="U3342" s="2" t="s">
        <v>38</v>
      </c>
      <c r="V3342" s="2" t="s">
        <v>100</v>
      </c>
      <c r="W3342" s="2" t="s">
        <v>10172</v>
      </c>
      <c r="X3342" s="2" t="s">
        <v>11051</v>
      </c>
      <c r="Y3342" s="2" t="s">
        <v>11052</v>
      </c>
    </row>
    <row r="3343">
      <c r="A3343" s="1" t="b">
        <v>0</v>
      </c>
      <c r="B3343" s="1" t="s">
        <v>25</v>
      </c>
      <c r="C3343" s="1"/>
      <c r="D3343" s="1" t="s">
        <v>26</v>
      </c>
      <c r="E3343" s="1" t="s">
        <v>43</v>
      </c>
      <c r="F3343" s="1"/>
      <c r="G3343" s="2" t="s">
        <v>27</v>
      </c>
      <c r="H3343" s="3"/>
      <c r="I3343" s="4" t="s">
        <v>11477</v>
      </c>
      <c r="J3343" s="2" t="s">
        <v>11478</v>
      </c>
      <c r="K3343" s="5">
        <v>1.0</v>
      </c>
      <c r="L3343" s="2" t="s">
        <v>46</v>
      </c>
      <c r="M3343" s="6" t="b">
        <v>1</v>
      </c>
      <c r="N3343" s="2" t="s">
        <v>11048</v>
      </c>
      <c r="O3343" s="2" t="s">
        <v>48</v>
      </c>
      <c r="P3343" s="2" t="s">
        <v>49</v>
      </c>
      <c r="Q3343" s="2" t="s">
        <v>50</v>
      </c>
      <c r="R3343" s="2" t="s">
        <v>35</v>
      </c>
      <c r="S3343" s="2" t="s">
        <v>11479</v>
      </c>
      <c r="T3343" s="2" t="s">
        <v>11480</v>
      </c>
      <c r="U3343" s="2" t="s">
        <v>38</v>
      </c>
      <c r="V3343" s="2" t="s">
        <v>100</v>
      </c>
      <c r="W3343" s="2" t="s">
        <v>10172</v>
      </c>
      <c r="X3343" s="2" t="s">
        <v>11051</v>
      </c>
      <c r="Y3343" s="2" t="s">
        <v>11052</v>
      </c>
    </row>
    <row r="3344">
      <c r="A3344" s="1" t="b">
        <v>0</v>
      </c>
      <c r="B3344" s="1" t="s">
        <v>25</v>
      </c>
      <c r="C3344" s="1"/>
      <c r="D3344" s="1" t="s">
        <v>26</v>
      </c>
      <c r="E3344" s="1" t="s">
        <v>43</v>
      </c>
      <c r="F3344" s="1"/>
      <c r="G3344" s="2" t="s">
        <v>27</v>
      </c>
      <c r="H3344" s="3"/>
      <c r="I3344" s="4" t="s">
        <v>11481</v>
      </c>
      <c r="J3344" s="2" t="s">
        <v>11482</v>
      </c>
      <c r="K3344" s="5">
        <v>1.0</v>
      </c>
      <c r="L3344" s="2" t="s">
        <v>46</v>
      </c>
      <c r="M3344" s="6" t="b">
        <v>1</v>
      </c>
      <c r="N3344" s="2" t="s">
        <v>11048</v>
      </c>
      <c r="O3344" s="2" t="s">
        <v>48</v>
      </c>
      <c r="P3344" s="2" t="s">
        <v>49</v>
      </c>
      <c r="Q3344" s="2" t="s">
        <v>50</v>
      </c>
      <c r="R3344" s="2" t="s">
        <v>35</v>
      </c>
      <c r="S3344" s="2" t="s">
        <v>11483</v>
      </c>
      <c r="T3344" s="2" t="s">
        <v>11484</v>
      </c>
      <c r="U3344" s="2" t="s">
        <v>38</v>
      </c>
      <c r="V3344" s="2" t="s">
        <v>100</v>
      </c>
      <c r="W3344" s="2" t="s">
        <v>10172</v>
      </c>
      <c r="X3344" s="2" t="s">
        <v>11051</v>
      </c>
      <c r="Y3344" s="2" t="s">
        <v>11052</v>
      </c>
    </row>
    <row r="3345">
      <c r="A3345" s="1" t="b">
        <v>0</v>
      </c>
      <c r="B3345" s="1" t="s">
        <v>25</v>
      </c>
      <c r="C3345" s="1"/>
      <c r="D3345" s="1" t="s">
        <v>26</v>
      </c>
      <c r="E3345" s="1" t="s">
        <v>43</v>
      </c>
      <c r="F3345" s="1"/>
      <c r="G3345" s="2" t="s">
        <v>27</v>
      </c>
      <c r="H3345" s="3"/>
      <c r="I3345" s="4" t="s">
        <v>11485</v>
      </c>
      <c r="J3345" s="2" t="s">
        <v>11486</v>
      </c>
      <c r="K3345" s="5">
        <v>1.0</v>
      </c>
      <c r="L3345" s="2" t="s">
        <v>46</v>
      </c>
      <c r="M3345" s="6" t="b">
        <v>1</v>
      </c>
      <c r="N3345" s="2" t="s">
        <v>11048</v>
      </c>
      <c r="O3345" s="2" t="s">
        <v>48</v>
      </c>
      <c r="P3345" s="2" t="s">
        <v>49</v>
      </c>
      <c r="Q3345" s="2" t="s">
        <v>50</v>
      </c>
      <c r="R3345" s="2" t="s">
        <v>35</v>
      </c>
      <c r="S3345" s="2" t="s">
        <v>11487</v>
      </c>
      <c r="T3345" s="2" t="s">
        <v>11488</v>
      </c>
      <c r="U3345" s="2" t="s">
        <v>38</v>
      </c>
      <c r="V3345" s="2" t="s">
        <v>100</v>
      </c>
      <c r="W3345" s="2" t="s">
        <v>10172</v>
      </c>
      <c r="X3345" s="2" t="s">
        <v>11051</v>
      </c>
      <c r="Y3345" s="2" t="s">
        <v>11052</v>
      </c>
    </row>
    <row r="3346">
      <c r="A3346" s="1" t="b">
        <v>0</v>
      </c>
      <c r="B3346" s="1" t="s">
        <v>25</v>
      </c>
      <c r="C3346" s="1"/>
      <c r="D3346" s="1" t="s">
        <v>26</v>
      </c>
      <c r="E3346" s="1" t="s">
        <v>43</v>
      </c>
      <c r="F3346" s="1"/>
      <c r="G3346" s="2" t="s">
        <v>27</v>
      </c>
      <c r="H3346" s="3"/>
      <c r="I3346" s="4" t="s">
        <v>11489</v>
      </c>
      <c r="J3346" s="2" t="s">
        <v>11490</v>
      </c>
      <c r="K3346" s="5">
        <v>1.0</v>
      </c>
      <c r="L3346" s="2" t="s">
        <v>46</v>
      </c>
      <c r="M3346" s="6" t="b">
        <v>1</v>
      </c>
      <c r="N3346" s="2" t="s">
        <v>11048</v>
      </c>
      <c r="O3346" s="2" t="s">
        <v>48</v>
      </c>
      <c r="P3346" s="2" t="s">
        <v>49</v>
      </c>
      <c r="Q3346" s="2" t="s">
        <v>50</v>
      </c>
      <c r="R3346" s="2" t="s">
        <v>35</v>
      </c>
      <c r="S3346" s="2" t="s">
        <v>11491</v>
      </c>
      <c r="T3346" s="2" t="s">
        <v>11492</v>
      </c>
      <c r="U3346" s="2" t="s">
        <v>38</v>
      </c>
      <c r="V3346" s="2" t="s">
        <v>100</v>
      </c>
      <c r="W3346" s="2" t="s">
        <v>10172</v>
      </c>
      <c r="X3346" s="2" t="s">
        <v>11051</v>
      </c>
      <c r="Y3346" s="2" t="s">
        <v>11052</v>
      </c>
    </row>
    <row r="3347">
      <c r="A3347" s="1" t="b">
        <v>0</v>
      </c>
      <c r="B3347" s="1" t="s">
        <v>25</v>
      </c>
      <c r="C3347" s="1"/>
      <c r="D3347" s="1" t="s">
        <v>26</v>
      </c>
      <c r="E3347" s="1" t="s">
        <v>43</v>
      </c>
      <c r="F3347" s="1"/>
      <c r="G3347" s="2" t="s">
        <v>27</v>
      </c>
      <c r="H3347" s="3"/>
      <c r="I3347" s="4" t="s">
        <v>11493</v>
      </c>
      <c r="J3347" s="2" t="s">
        <v>11494</v>
      </c>
      <c r="K3347" s="5">
        <v>1.0</v>
      </c>
      <c r="L3347" s="2" t="s">
        <v>46</v>
      </c>
      <c r="M3347" s="6" t="b">
        <v>1</v>
      </c>
      <c r="N3347" s="2" t="s">
        <v>11048</v>
      </c>
      <c r="O3347" s="2" t="s">
        <v>48</v>
      </c>
      <c r="P3347" s="2" t="s">
        <v>49</v>
      </c>
      <c r="Q3347" s="2" t="s">
        <v>50</v>
      </c>
      <c r="R3347" s="2" t="s">
        <v>35</v>
      </c>
      <c r="S3347" s="2" t="s">
        <v>11495</v>
      </c>
      <c r="T3347" s="2" t="s">
        <v>11496</v>
      </c>
      <c r="U3347" s="2" t="s">
        <v>38</v>
      </c>
      <c r="V3347" s="2" t="s">
        <v>100</v>
      </c>
      <c r="W3347" s="2" t="s">
        <v>10172</v>
      </c>
      <c r="X3347" s="2" t="s">
        <v>11051</v>
      </c>
      <c r="Y3347" s="2" t="s">
        <v>11052</v>
      </c>
    </row>
    <row r="3348">
      <c r="A3348" s="1" t="b">
        <v>0</v>
      </c>
      <c r="B3348" s="1" t="s">
        <v>25</v>
      </c>
      <c r="C3348" s="1"/>
      <c r="D3348" s="1" t="s">
        <v>26</v>
      </c>
      <c r="E3348" s="1" t="s">
        <v>43</v>
      </c>
      <c r="F3348" s="1"/>
      <c r="G3348" s="2" t="s">
        <v>27</v>
      </c>
      <c r="H3348" s="3"/>
      <c r="I3348" s="4" t="s">
        <v>11497</v>
      </c>
      <c r="J3348" s="2" t="s">
        <v>11498</v>
      </c>
      <c r="K3348" s="5">
        <v>1.0</v>
      </c>
      <c r="L3348" s="2" t="s">
        <v>46</v>
      </c>
      <c r="M3348" s="6" t="b">
        <v>1</v>
      </c>
      <c r="N3348" s="2" t="s">
        <v>11048</v>
      </c>
      <c r="O3348" s="2" t="s">
        <v>48</v>
      </c>
      <c r="P3348" s="2" t="s">
        <v>49</v>
      </c>
      <c r="Q3348" s="2" t="s">
        <v>50</v>
      </c>
      <c r="R3348" s="2" t="s">
        <v>35</v>
      </c>
      <c r="S3348" s="2" t="s">
        <v>11499</v>
      </c>
      <c r="T3348" s="2" t="s">
        <v>11500</v>
      </c>
      <c r="U3348" s="2" t="s">
        <v>38</v>
      </c>
      <c r="V3348" s="2" t="s">
        <v>100</v>
      </c>
      <c r="W3348" s="2" t="s">
        <v>10172</v>
      </c>
      <c r="X3348" s="2" t="s">
        <v>11051</v>
      </c>
      <c r="Y3348" s="2" t="s">
        <v>11052</v>
      </c>
    </row>
    <row r="3349">
      <c r="A3349" s="1" t="b">
        <v>0</v>
      </c>
      <c r="B3349" s="1" t="s">
        <v>25</v>
      </c>
      <c r="C3349" s="1"/>
      <c r="D3349" s="1" t="s">
        <v>26</v>
      </c>
      <c r="E3349" s="1" t="s">
        <v>43</v>
      </c>
      <c r="F3349" s="1"/>
      <c r="G3349" s="2" t="s">
        <v>27</v>
      </c>
      <c r="H3349" s="3"/>
      <c r="I3349" s="4" t="s">
        <v>11501</v>
      </c>
      <c r="J3349" s="2" t="s">
        <v>11502</v>
      </c>
      <c r="K3349" s="5">
        <v>1.0</v>
      </c>
      <c r="L3349" s="2" t="s">
        <v>46</v>
      </c>
      <c r="M3349" s="6" t="b">
        <v>1</v>
      </c>
      <c r="N3349" s="2" t="s">
        <v>11048</v>
      </c>
      <c r="O3349" s="2" t="s">
        <v>48</v>
      </c>
      <c r="P3349" s="2" t="s">
        <v>49</v>
      </c>
      <c r="Q3349" s="2" t="s">
        <v>50</v>
      </c>
      <c r="R3349" s="2" t="s">
        <v>35</v>
      </c>
      <c r="S3349" s="2" t="s">
        <v>11503</v>
      </c>
      <c r="T3349" s="2" t="s">
        <v>11504</v>
      </c>
      <c r="U3349" s="2" t="s">
        <v>38</v>
      </c>
      <c r="V3349" s="2" t="s">
        <v>100</v>
      </c>
      <c r="W3349" s="2" t="s">
        <v>10172</v>
      </c>
      <c r="X3349" s="2" t="s">
        <v>11051</v>
      </c>
      <c r="Y3349" s="2" t="s">
        <v>11052</v>
      </c>
    </row>
    <row r="3350">
      <c r="A3350" s="1" t="b">
        <v>0</v>
      </c>
      <c r="B3350" s="1" t="s">
        <v>25</v>
      </c>
      <c r="C3350" s="1"/>
      <c r="D3350" s="1" t="s">
        <v>26</v>
      </c>
      <c r="E3350" s="1" t="s">
        <v>43</v>
      </c>
      <c r="F3350" s="1"/>
      <c r="G3350" s="2" t="s">
        <v>27</v>
      </c>
      <c r="H3350" s="3"/>
      <c r="I3350" s="4" t="s">
        <v>11505</v>
      </c>
      <c r="J3350" s="2" t="s">
        <v>11506</v>
      </c>
      <c r="K3350" s="5">
        <v>1.0</v>
      </c>
      <c r="L3350" s="2" t="s">
        <v>46</v>
      </c>
      <c r="M3350" s="6" t="b">
        <v>1</v>
      </c>
      <c r="N3350" s="2" t="s">
        <v>11507</v>
      </c>
      <c r="O3350" s="2" t="s">
        <v>48</v>
      </c>
      <c r="P3350" s="2" t="s">
        <v>49</v>
      </c>
      <c r="Q3350" s="2" t="s">
        <v>50</v>
      </c>
      <c r="R3350" s="2" t="s">
        <v>35</v>
      </c>
      <c r="S3350" s="2" t="s">
        <v>11508</v>
      </c>
      <c r="T3350" s="7"/>
      <c r="U3350" s="2" t="s">
        <v>38</v>
      </c>
      <c r="V3350" s="2" t="s">
        <v>100</v>
      </c>
      <c r="W3350" s="2" t="s">
        <v>10172</v>
      </c>
      <c r="X3350" s="2" t="s">
        <v>11509</v>
      </c>
      <c r="Y3350" s="2" t="s">
        <v>11510</v>
      </c>
    </row>
    <row r="3351">
      <c r="A3351" s="1" t="b">
        <v>0</v>
      </c>
      <c r="B3351" s="1" t="s">
        <v>25</v>
      </c>
      <c r="C3351" s="1"/>
      <c r="D3351" s="1" t="s">
        <v>26</v>
      </c>
      <c r="E3351" s="1" t="s">
        <v>43</v>
      </c>
      <c r="F3351" s="1"/>
      <c r="G3351" s="2" t="s">
        <v>27</v>
      </c>
      <c r="H3351" s="3"/>
      <c r="I3351" s="4" t="s">
        <v>11511</v>
      </c>
      <c r="J3351" s="2" t="s">
        <v>11512</v>
      </c>
      <c r="K3351" s="5">
        <v>1.0</v>
      </c>
      <c r="L3351" s="2" t="s">
        <v>46</v>
      </c>
      <c r="M3351" s="6" t="b">
        <v>1</v>
      </c>
      <c r="N3351" s="2" t="s">
        <v>11507</v>
      </c>
      <c r="O3351" s="2" t="s">
        <v>48</v>
      </c>
      <c r="P3351" s="2" t="s">
        <v>49</v>
      </c>
      <c r="Q3351" s="2" t="s">
        <v>50</v>
      </c>
      <c r="R3351" s="2" t="s">
        <v>35</v>
      </c>
      <c r="S3351" s="2" t="s">
        <v>11513</v>
      </c>
      <c r="T3351" s="7"/>
      <c r="U3351" s="2" t="s">
        <v>38</v>
      </c>
      <c r="V3351" s="2" t="s">
        <v>100</v>
      </c>
      <c r="W3351" s="2" t="s">
        <v>10172</v>
      </c>
      <c r="X3351" s="2" t="s">
        <v>11509</v>
      </c>
      <c r="Y3351" s="2" t="s">
        <v>11510</v>
      </c>
    </row>
    <row r="3352">
      <c r="A3352" s="1" t="b">
        <v>0</v>
      </c>
      <c r="B3352" s="1" t="s">
        <v>25</v>
      </c>
      <c r="C3352" s="1"/>
      <c r="D3352" s="1" t="s">
        <v>26</v>
      </c>
      <c r="E3352" s="1" t="s">
        <v>43</v>
      </c>
      <c r="F3352" s="1"/>
      <c r="G3352" s="2" t="s">
        <v>27</v>
      </c>
      <c r="H3352" s="3"/>
      <c r="I3352" s="4" t="s">
        <v>11514</v>
      </c>
      <c r="J3352" s="2" t="s">
        <v>11515</v>
      </c>
      <c r="K3352" s="5">
        <v>1.0</v>
      </c>
      <c r="L3352" s="2" t="s">
        <v>46</v>
      </c>
      <c r="M3352" s="6" t="b">
        <v>1</v>
      </c>
      <c r="N3352" s="2" t="s">
        <v>11507</v>
      </c>
      <c r="O3352" s="2" t="s">
        <v>48</v>
      </c>
      <c r="P3352" s="2" t="s">
        <v>49</v>
      </c>
      <c r="Q3352" s="2" t="s">
        <v>50</v>
      </c>
      <c r="R3352" s="2" t="s">
        <v>35</v>
      </c>
      <c r="S3352" s="2" t="s">
        <v>11516</v>
      </c>
      <c r="T3352" s="7"/>
      <c r="U3352" s="2" t="s">
        <v>38</v>
      </c>
      <c r="V3352" s="2" t="s">
        <v>100</v>
      </c>
      <c r="W3352" s="2" t="s">
        <v>10172</v>
      </c>
      <c r="X3352" s="2" t="s">
        <v>11509</v>
      </c>
      <c r="Y3352" s="2" t="s">
        <v>11510</v>
      </c>
    </row>
    <row r="3353">
      <c r="A3353" s="1" t="b">
        <v>0</v>
      </c>
      <c r="B3353" s="1" t="s">
        <v>25</v>
      </c>
      <c r="C3353" s="1"/>
      <c r="D3353" s="1" t="s">
        <v>26</v>
      </c>
      <c r="E3353" s="1" t="s">
        <v>43</v>
      </c>
      <c r="F3353" s="1"/>
      <c r="G3353" s="2" t="s">
        <v>27</v>
      </c>
      <c r="H3353" s="3"/>
      <c r="I3353" s="4" t="s">
        <v>11517</v>
      </c>
      <c r="J3353" s="2" t="s">
        <v>11518</v>
      </c>
      <c r="K3353" s="5">
        <v>1.0</v>
      </c>
      <c r="L3353" s="2" t="s">
        <v>46</v>
      </c>
      <c r="M3353" s="6" t="b">
        <v>1</v>
      </c>
      <c r="N3353" s="2" t="s">
        <v>11507</v>
      </c>
      <c r="O3353" s="2" t="s">
        <v>48</v>
      </c>
      <c r="P3353" s="2" t="s">
        <v>49</v>
      </c>
      <c r="Q3353" s="2" t="s">
        <v>50</v>
      </c>
      <c r="R3353" s="2" t="s">
        <v>35</v>
      </c>
      <c r="S3353" s="2" t="s">
        <v>11519</v>
      </c>
      <c r="T3353" s="3"/>
      <c r="U3353" s="2" t="s">
        <v>38</v>
      </c>
      <c r="V3353" s="2" t="s">
        <v>100</v>
      </c>
      <c r="W3353" s="2" t="s">
        <v>10172</v>
      </c>
      <c r="X3353" s="2" t="s">
        <v>11509</v>
      </c>
      <c r="Y3353" s="2" t="s">
        <v>11510</v>
      </c>
    </row>
    <row r="3354">
      <c r="A3354" s="1" t="b">
        <v>0</v>
      </c>
      <c r="B3354" s="1" t="s">
        <v>25</v>
      </c>
      <c r="C3354" s="1"/>
      <c r="D3354" s="1" t="s">
        <v>26</v>
      </c>
      <c r="E3354" s="1" t="s">
        <v>43</v>
      </c>
      <c r="F3354" s="1"/>
      <c r="G3354" s="2" t="s">
        <v>27</v>
      </c>
      <c r="H3354" s="3"/>
      <c r="I3354" s="4" t="s">
        <v>11520</v>
      </c>
      <c r="J3354" s="2" t="s">
        <v>11521</v>
      </c>
      <c r="K3354" s="5">
        <v>1.0</v>
      </c>
      <c r="L3354" s="2" t="s">
        <v>46</v>
      </c>
      <c r="M3354" s="6" t="b">
        <v>1</v>
      </c>
      <c r="N3354" s="2" t="s">
        <v>11507</v>
      </c>
      <c r="O3354" s="2" t="s">
        <v>48</v>
      </c>
      <c r="P3354" s="2" t="s">
        <v>49</v>
      </c>
      <c r="Q3354" s="2" t="s">
        <v>50</v>
      </c>
      <c r="R3354" s="2" t="s">
        <v>35</v>
      </c>
      <c r="S3354" s="2" t="s">
        <v>11522</v>
      </c>
      <c r="T3354" s="7"/>
      <c r="U3354" s="2" t="s">
        <v>38</v>
      </c>
      <c r="V3354" s="2" t="s">
        <v>100</v>
      </c>
      <c r="W3354" s="2" t="s">
        <v>10172</v>
      </c>
      <c r="X3354" s="2" t="s">
        <v>11509</v>
      </c>
      <c r="Y3354" s="2" t="s">
        <v>11510</v>
      </c>
    </row>
    <row r="3355">
      <c r="A3355" s="1" t="b">
        <v>0</v>
      </c>
      <c r="B3355" s="1" t="s">
        <v>25</v>
      </c>
      <c r="C3355" s="1"/>
      <c r="D3355" s="1" t="s">
        <v>26</v>
      </c>
      <c r="E3355" s="1" t="s">
        <v>43</v>
      </c>
      <c r="F3355" s="1"/>
      <c r="G3355" s="2" t="s">
        <v>27</v>
      </c>
      <c r="H3355" s="3"/>
      <c r="I3355" s="4" t="s">
        <v>11523</v>
      </c>
      <c r="J3355" s="2" t="s">
        <v>11524</v>
      </c>
      <c r="K3355" s="5">
        <v>1.0</v>
      </c>
      <c r="L3355" s="2" t="s">
        <v>46</v>
      </c>
      <c r="M3355" s="6" t="b">
        <v>1</v>
      </c>
      <c r="N3355" s="2" t="s">
        <v>11507</v>
      </c>
      <c r="O3355" s="2" t="s">
        <v>48</v>
      </c>
      <c r="P3355" s="2" t="s">
        <v>49</v>
      </c>
      <c r="Q3355" s="2" t="s">
        <v>50</v>
      </c>
      <c r="R3355" s="2" t="s">
        <v>35</v>
      </c>
      <c r="S3355" s="2" t="s">
        <v>11525</v>
      </c>
      <c r="T3355" s="7"/>
      <c r="U3355" s="2" t="s">
        <v>38</v>
      </c>
      <c r="V3355" s="2" t="s">
        <v>100</v>
      </c>
      <c r="W3355" s="2" t="s">
        <v>10172</v>
      </c>
      <c r="X3355" s="2" t="s">
        <v>11509</v>
      </c>
      <c r="Y3355" s="2" t="s">
        <v>11510</v>
      </c>
    </row>
    <row r="3356">
      <c r="A3356" s="1" t="b">
        <v>0</v>
      </c>
      <c r="B3356" s="1" t="s">
        <v>25</v>
      </c>
      <c r="C3356" s="1"/>
      <c r="D3356" s="1" t="s">
        <v>26</v>
      </c>
      <c r="E3356" s="1" t="s">
        <v>43</v>
      </c>
      <c r="F3356" s="1"/>
      <c r="G3356" s="2" t="s">
        <v>27</v>
      </c>
      <c r="H3356" s="3"/>
      <c r="I3356" s="4" t="s">
        <v>11526</v>
      </c>
      <c r="J3356" s="2" t="s">
        <v>11527</v>
      </c>
      <c r="K3356" s="5">
        <v>1.0</v>
      </c>
      <c r="L3356" s="2" t="s">
        <v>46</v>
      </c>
      <c r="M3356" s="6" t="b">
        <v>1</v>
      </c>
      <c r="N3356" s="2" t="s">
        <v>11507</v>
      </c>
      <c r="O3356" s="2" t="s">
        <v>48</v>
      </c>
      <c r="P3356" s="2" t="s">
        <v>49</v>
      </c>
      <c r="Q3356" s="2" t="s">
        <v>50</v>
      </c>
      <c r="R3356" s="2" t="s">
        <v>35</v>
      </c>
      <c r="S3356" s="2" t="s">
        <v>11528</v>
      </c>
      <c r="T3356" s="7"/>
      <c r="U3356" s="2" t="s">
        <v>38</v>
      </c>
      <c r="V3356" s="2" t="s">
        <v>100</v>
      </c>
      <c r="W3356" s="2" t="s">
        <v>10172</v>
      </c>
      <c r="X3356" s="2" t="s">
        <v>11509</v>
      </c>
      <c r="Y3356" s="2" t="s">
        <v>11510</v>
      </c>
    </row>
    <row r="3357">
      <c r="A3357" s="1" t="b">
        <v>0</v>
      </c>
      <c r="B3357" s="1" t="s">
        <v>25</v>
      </c>
      <c r="C3357" s="1"/>
      <c r="D3357" s="1" t="s">
        <v>26</v>
      </c>
      <c r="E3357" s="1" t="s">
        <v>43</v>
      </c>
      <c r="F3357" s="1"/>
      <c r="G3357" s="2" t="s">
        <v>27</v>
      </c>
      <c r="H3357" s="3"/>
      <c r="I3357" s="4" t="s">
        <v>11529</v>
      </c>
      <c r="J3357" s="2" t="s">
        <v>11530</v>
      </c>
      <c r="K3357" s="5">
        <v>1.0</v>
      </c>
      <c r="L3357" s="2" t="s">
        <v>46</v>
      </c>
      <c r="M3357" s="6" t="b">
        <v>1</v>
      </c>
      <c r="N3357" s="2" t="s">
        <v>11507</v>
      </c>
      <c r="O3357" s="2" t="s">
        <v>48</v>
      </c>
      <c r="P3357" s="2" t="s">
        <v>49</v>
      </c>
      <c r="Q3357" s="2" t="s">
        <v>50</v>
      </c>
      <c r="R3357" s="2" t="s">
        <v>35</v>
      </c>
      <c r="S3357" s="2" t="s">
        <v>11531</v>
      </c>
      <c r="T3357" s="3"/>
      <c r="U3357" s="2" t="s">
        <v>38</v>
      </c>
      <c r="V3357" s="2" t="s">
        <v>100</v>
      </c>
      <c r="W3357" s="2" t="s">
        <v>10172</v>
      </c>
      <c r="X3357" s="2" t="s">
        <v>11509</v>
      </c>
      <c r="Y3357" s="2" t="s">
        <v>11510</v>
      </c>
    </row>
    <row r="3358">
      <c r="A3358" s="1" t="b">
        <v>0</v>
      </c>
      <c r="B3358" s="1" t="s">
        <v>25</v>
      </c>
      <c r="C3358" s="1"/>
      <c r="D3358" s="1" t="s">
        <v>26</v>
      </c>
      <c r="E3358" s="1" t="s">
        <v>43</v>
      </c>
      <c r="F3358" s="1"/>
      <c r="G3358" s="2" t="s">
        <v>27</v>
      </c>
      <c r="H3358" s="3"/>
      <c r="I3358" s="4" t="s">
        <v>11532</v>
      </c>
      <c r="J3358" s="2" t="s">
        <v>11533</v>
      </c>
      <c r="K3358" s="5">
        <v>1.0</v>
      </c>
      <c r="L3358" s="2" t="s">
        <v>46</v>
      </c>
      <c r="M3358" s="6" t="b">
        <v>1</v>
      </c>
      <c r="N3358" s="2" t="s">
        <v>11507</v>
      </c>
      <c r="O3358" s="2" t="s">
        <v>48</v>
      </c>
      <c r="P3358" s="2" t="s">
        <v>49</v>
      </c>
      <c r="Q3358" s="2" t="s">
        <v>50</v>
      </c>
      <c r="R3358" s="2" t="s">
        <v>35</v>
      </c>
      <c r="S3358" s="2" t="s">
        <v>11534</v>
      </c>
      <c r="T3358" s="7"/>
      <c r="U3358" s="2" t="s">
        <v>38</v>
      </c>
      <c r="V3358" s="2" t="s">
        <v>100</v>
      </c>
      <c r="W3358" s="2" t="s">
        <v>10172</v>
      </c>
      <c r="X3358" s="2" t="s">
        <v>11509</v>
      </c>
      <c r="Y3358" s="2" t="s">
        <v>11510</v>
      </c>
    </row>
    <row r="3359">
      <c r="A3359" s="1" t="b">
        <v>0</v>
      </c>
      <c r="B3359" s="1" t="s">
        <v>25</v>
      </c>
      <c r="C3359" s="1"/>
      <c r="D3359" s="1" t="s">
        <v>26</v>
      </c>
      <c r="E3359" s="1" t="s">
        <v>43</v>
      </c>
      <c r="F3359" s="1"/>
      <c r="G3359" s="2" t="s">
        <v>27</v>
      </c>
      <c r="H3359" s="3"/>
      <c r="I3359" s="4" t="s">
        <v>11535</v>
      </c>
      <c r="J3359" s="2" t="s">
        <v>11536</v>
      </c>
      <c r="K3359" s="5">
        <v>1.0</v>
      </c>
      <c r="L3359" s="2" t="s">
        <v>46</v>
      </c>
      <c r="M3359" s="6" t="b">
        <v>1</v>
      </c>
      <c r="N3359" s="2" t="s">
        <v>11507</v>
      </c>
      <c r="O3359" s="2" t="s">
        <v>48</v>
      </c>
      <c r="P3359" s="2" t="s">
        <v>49</v>
      </c>
      <c r="Q3359" s="2" t="s">
        <v>50</v>
      </c>
      <c r="R3359" s="2" t="s">
        <v>35</v>
      </c>
      <c r="S3359" s="2" t="s">
        <v>11537</v>
      </c>
      <c r="T3359" s="7"/>
      <c r="U3359" s="2" t="s">
        <v>38</v>
      </c>
      <c r="V3359" s="2" t="s">
        <v>100</v>
      </c>
      <c r="W3359" s="2" t="s">
        <v>10172</v>
      </c>
      <c r="X3359" s="2" t="s">
        <v>11509</v>
      </c>
      <c r="Y3359" s="2" t="s">
        <v>11510</v>
      </c>
    </row>
    <row r="3360">
      <c r="A3360" s="1" t="b">
        <v>0</v>
      </c>
      <c r="B3360" s="1" t="s">
        <v>25</v>
      </c>
      <c r="C3360" s="1"/>
      <c r="D3360" s="1" t="s">
        <v>26</v>
      </c>
      <c r="E3360" s="1" t="s">
        <v>43</v>
      </c>
      <c r="F3360" s="1"/>
      <c r="G3360" s="2" t="s">
        <v>27</v>
      </c>
      <c r="H3360" s="3"/>
      <c r="I3360" s="4" t="s">
        <v>11538</v>
      </c>
      <c r="J3360" s="2" t="s">
        <v>11539</v>
      </c>
      <c r="K3360" s="5">
        <v>1.0</v>
      </c>
      <c r="L3360" s="2" t="s">
        <v>46</v>
      </c>
      <c r="M3360" s="6" t="b">
        <v>1</v>
      </c>
      <c r="N3360" s="2" t="s">
        <v>11507</v>
      </c>
      <c r="O3360" s="2" t="s">
        <v>48</v>
      </c>
      <c r="P3360" s="2" t="s">
        <v>49</v>
      </c>
      <c r="Q3360" s="2" t="s">
        <v>50</v>
      </c>
      <c r="R3360" s="2" t="s">
        <v>35</v>
      </c>
      <c r="S3360" s="2" t="s">
        <v>11540</v>
      </c>
      <c r="T3360" s="7"/>
      <c r="U3360" s="2" t="s">
        <v>38</v>
      </c>
      <c r="V3360" s="2" t="s">
        <v>100</v>
      </c>
      <c r="W3360" s="2" t="s">
        <v>10172</v>
      </c>
      <c r="X3360" s="2" t="s">
        <v>11509</v>
      </c>
      <c r="Y3360" s="2" t="s">
        <v>11510</v>
      </c>
    </row>
    <row r="3361">
      <c r="A3361" s="1" t="b">
        <v>0</v>
      </c>
      <c r="B3361" s="1" t="s">
        <v>25</v>
      </c>
      <c r="C3361" s="1"/>
      <c r="D3361" s="1" t="s">
        <v>26</v>
      </c>
      <c r="E3361" s="1" t="s">
        <v>43</v>
      </c>
      <c r="F3361" s="1"/>
      <c r="G3361" s="2" t="s">
        <v>27</v>
      </c>
      <c r="H3361" s="3"/>
      <c r="I3361" s="4" t="s">
        <v>11541</v>
      </c>
      <c r="J3361" s="2" t="s">
        <v>11542</v>
      </c>
      <c r="K3361" s="5">
        <v>1.0</v>
      </c>
      <c r="L3361" s="2" t="s">
        <v>46</v>
      </c>
      <c r="M3361" s="6" t="b">
        <v>1</v>
      </c>
      <c r="N3361" s="2" t="s">
        <v>11507</v>
      </c>
      <c r="O3361" s="2" t="s">
        <v>48</v>
      </c>
      <c r="P3361" s="2" t="s">
        <v>49</v>
      </c>
      <c r="Q3361" s="2" t="s">
        <v>50</v>
      </c>
      <c r="R3361" s="2" t="s">
        <v>35</v>
      </c>
      <c r="S3361" s="2" t="s">
        <v>11543</v>
      </c>
      <c r="T3361" s="7"/>
      <c r="U3361" s="2" t="s">
        <v>38</v>
      </c>
      <c r="V3361" s="2" t="s">
        <v>100</v>
      </c>
      <c r="W3361" s="2" t="s">
        <v>10172</v>
      </c>
      <c r="X3361" s="2" t="s">
        <v>11509</v>
      </c>
      <c r="Y3361" s="2" t="s">
        <v>11510</v>
      </c>
    </row>
    <row r="3362">
      <c r="A3362" s="1" t="b">
        <v>0</v>
      </c>
      <c r="B3362" s="1" t="s">
        <v>25</v>
      </c>
      <c r="C3362" s="1"/>
      <c r="D3362" s="1" t="s">
        <v>26</v>
      </c>
      <c r="E3362" s="1" t="s">
        <v>43</v>
      </c>
      <c r="F3362" s="1"/>
      <c r="G3362" s="2" t="s">
        <v>27</v>
      </c>
      <c r="H3362" s="3"/>
      <c r="I3362" s="4" t="s">
        <v>11544</v>
      </c>
      <c r="J3362" s="2" t="s">
        <v>11545</v>
      </c>
      <c r="K3362" s="5">
        <v>1.0</v>
      </c>
      <c r="L3362" s="2" t="s">
        <v>46</v>
      </c>
      <c r="M3362" s="6" t="b">
        <v>1</v>
      </c>
      <c r="N3362" s="2" t="s">
        <v>11507</v>
      </c>
      <c r="O3362" s="2" t="s">
        <v>48</v>
      </c>
      <c r="P3362" s="2" t="s">
        <v>49</v>
      </c>
      <c r="Q3362" s="2" t="s">
        <v>50</v>
      </c>
      <c r="R3362" s="2" t="s">
        <v>35</v>
      </c>
      <c r="S3362" s="2" t="s">
        <v>11546</v>
      </c>
      <c r="T3362" s="7"/>
      <c r="U3362" s="2" t="s">
        <v>38</v>
      </c>
      <c r="V3362" s="2" t="s">
        <v>100</v>
      </c>
      <c r="W3362" s="2" t="s">
        <v>10172</v>
      </c>
      <c r="X3362" s="2" t="s">
        <v>11509</v>
      </c>
      <c r="Y3362" s="2" t="s">
        <v>11510</v>
      </c>
    </row>
    <row r="3363">
      <c r="A3363" s="1" t="b">
        <v>0</v>
      </c>
      <c r="B3363" s="1" t="s">
        <v>25</v>
      </c>
      <c r="C3363" s="1"/>
      <c r="D3363" s="1" t="s">
        <v>26</v>
      </c>
      <c r="E3363" s="1" t="s">
        <v>43</v>
      </c>
      <c r="F3363" s="1"/>
      <c r="G3363" s="2" t="s">
        <v>27</v>
      </c>
      <c r="H3363" s="3"/>
      <c r="I3363" s="4" t="s">
        <v>11547</v>
      </c>
      <c r="J3363" s="2" t="s">
        <v>11548</v>
      </c>
      <c r="K3363" s="5">
        <v>1.0</v>
      </c>
      <c r="L3363" s="2" t="s">
        <v>46</v>
      </c>
      <c r="M3363" s="6" t="b">
        <v>1</v>
      </c>
      <c r="N3363" s="2" t="s">
        <v>11507</v>
      </c>
      <c r="O3363" s="2" t="s">
        <v>48</v>
      </c>
      <c r="P3363" s="2" t="s">
        <v>49</v>
      </c>
      <c r="Q3363" s="2" t="s">
        <v>50</v>
      </c>
      <c r="R3363" s="2" t="s">
        <v>35</v>
      </c>
      <c r="S3363" s="2" t="s">
        <v>11549</v>
      </c>
      <c r="T3363" s="7"/>
      <c r="U3363" s="2" t="s">
        <v>38</v>
      </c>
      <c r="V3363" s="2" t="s">
        <v>100</v>
      </c>
      <c r="W3363" s="2" t="s">
        <v>10172</v>
      </c>
      <c r="X3363" s="2" t="s">
        <v>11509</v>
      </c>
      <c r="Y3363" s="2" t="s">
        <v>11510</v>
      </c>
    </row>
    <row r="3364">
      <c r="A3364" s="1" t="b">
        <v>0</v>
      </c>
      <c r="B3364" s="1" t="s">
        <v>25</v>
      </c>
      <c r="C3364" s="1"/>
      <c r="D3364" s="1" t="s">
        <v>26</v>
      </c>
      <c r="E3364" s="1" t="s">
        <v>43</v>
      </c>
      <c r="F3364" s="1"/>
      <c r="G3364" s="2" t="s">
        <v>27</v>
      </c>
      <c r="H3364" s="3"/>
      <c r="I3364" s="4" t="s">
        <v>11550</v>
      </c>
      <c r="J3364" s="2" t="s">
        <v>11551</v>
      </c>
      <c r="K3364" s="5">
        <v>1.0</v>
      </c>
      <c r="L3364" s="2" t="s">
        <v>46</v>
      </c>
      <c r="M3364" s="6" t="b">
        <v>1</v>
      </c>
      <c r="N3364" s="2" t="s">
        <v>11507</v>
      </c>
      <c r="O3364" s="2" t="s">
        <v>48</v>
      </c>
      <c r="P3364" s="2" t="s">
        <v>49</v>
      </c>
      <c r="Q3364" s="2" t="s">
        <v>50</v>
      </c>
      <c r="R3364" s="2" t="s">
        <v>35</v>
      </c>
      <c r="S3364" s="2" t="s">
        <v>11552</v>
      </c>
      <c r="T3364" s="7"/>
      <c r="U3364" s="2" t="s">
        <v>38</v>
      </c>
      <c r="V3364" s="2" t="s">
        <v>100</v>
      </c>
      <c r="W3364" s="2" t="s">
        <v>10172</v>
      </c>
      <c r="X3364" s="2" t="s">
        <v>11509</v>
      </c>
      <c r="Y3364" s="2" t="s">
        <v>11510</v>
      </c>
    </row>
    <row r="3365">
      <c r="A3365" s="1" t="b">
        <v>0</v>
      </c>
      <c r="B3365" s="1" t="s">
        <v>25</v>
      </c>
      <c r="C3365" s="1"/>
      <c r="D3365" s="1" t="s">
        <v>26</v>
      </c>
      <c r="E3365" s="1" t="s">
        <v>43</v>
      </c>
      <c r="F3365" s="1"/>
      <c r="G3365" s="2" t="s">
        <v>27</v>
      </c>
      <c r="H3365" s="3"/>
      <c r="I3365" s="4" t="s">
        <v>11553</v>
      </c>
      <c r="J3365" s="2" t="s">
        <v>11554</v>
      </c>
      <c r="K3365" s="5">
        <v>1.0</v>
      </c>
      <c r="L3365" s="2" t="s">
        <v>46</v>
      </c>
      <c r="M3365" s="6" t="b">
        <v>1</v>
      </c>
      <c r="N3365" s="2" t="s">
        <v>11507</v>
      </c>
      <c r="O3365" s="2" t="s">
        <v>48</v>
      </c>
      <c r="P3365" s="2" t="s">
        <v>49</v>
      </c>
      <c r="Q3365" s="2" t="s">
        <v>50</v>
      </c>
      <c r="R3365" s="2" t="s">
        <v>35</v>
      </c>
      <c r="S3365" s="2" t="s">
        <v>11555</v>
      </c>
      <c r="T3365" s="3"/>
      <c r="U3365" s="2" t="s">
        <v>38</v>
      </c>
      <c r="V3365" s="2" t="s">
        <v>100</v>
      </c>
      <c r="W3365" s="2" t="s">
        <v>10172</v>
      </c>
      <c r="X3365" s="2" t="s">
        <v>11509</v>
      </c>
      <c r="Y3365" s="2" t="s">
        <v>11510</v>
      </c>
    </row>
    <row r="3366">
      <c r="A3366" s="1" t="b">
        <v>0</v>
      </c>
      <c r="B3366" s="1" t="s">
        <v>25</v>
      </c>
      <c r="C3366" s="1"/>
      <c r="D3366" s="1" t="s">
        <v>26</v>
      </c>
      <c r="E3366" s="1" t="s">
        <v>43</v>
      </c>
      <c r="F3366" s="1"/>
      <c r="G3366" s="2" t="s">
        <v>27</v>
      </c>
      <c r="H3366" s="3"/>
      <c r="I3366" s="4" t="s">
        <v>11556</v>
      </c>
      <c r="J3366" s="2" t="s">
        <v>11557</v>
      </c>
      <c r="K3366" s="5">
        <v>1.0</v>
      </c>
      <c r="L3366" s="2" t="s">
        <v>46</v>
      </c>
      <c r="M3366" s="6" t="b">
        <v>1</v>
      </c>
      <c r="N3366" s="2" t="s">
        <v>11507</v>
      </c>
      <c r="O3366" s="2" t="s">
        <v>48</v>
      </c>
      <c r="P3366" s="2" t="s">
        <v>49</v>
      </c>
      <c r="Q3366" s="2" t="s">
        <v>50</v>
      </c>
      <c r="R3366" s="2" t="s">
        <v>35</v>
      </c>
      <c r="S3366" s="2" t="s">
        <v>11558</v>
      </c>
      <c r="T3366" s="7"/>
      <c r="U3366" s="2" t="s">
        <v>38</v>
      </c>
      <c r="V3366" s="2" t="s">
        <v>100</v>
      </c>
      <c r="W3366" s="2" t="s">
        <v>10172</v>
      </c>
      <c r="X3366" s="2" t="s">
        <v>11509</v>
      </c>
      <c r="Y3366" s="2" t="s">
        <v>11510</v>
      </c>
    </row>
    <row r="3367">
      <c r="A3367" s="1" t="b">
        <v>0</v>
      </c>
      <c r="B3367" s="1" t="s">
        <v>25</v>
      </c>
      <c r="C3367" s="1"/>
      <c r="D3367" s="1" t="s">
        <v>26</v>
      </c>
      <c r="E3367" s="1" t="s">
        <v>43</v>
      </c>
      <c r="F3367" s="1"/>
      <c r="G3367" s="2" t="s">
        <v>27</v>
      </c>
      <c r="H3367" s="3"/>
      <c r="I3367" s="4" t="s">
        <v>11559</v>
      </c>
      <c r="J3367" s="2" t="s">
        <v>11560</v>
      </c>
      <c r="K3367" s="5">
        <v>1.0</v>
      </c>
      <c r="L3367" s="2" t="s">
        <v>46</v>
      </c>
      <c r="M3367" s="6" t="b">
        <v>1</v>
      </c>
      <c r="N3367" s="2" t="s">
        <v>11507</v>
      </c>
      <c r="O3367" s="2" t="s">
        <v>48</v>
      </c>
      <c r="P3367" s="2" t="s">
        <v>49</v>
      </c>
      <c r="Q3367" s="2" t="s">
        <v>50</v>
      </c>
      <c r="R3367" s="2" t="s">
        <v>35</v>
      </c>
      <c r="S3367" s="2" t="s">
        <v>11561</v>
      </c>
      <c r="T3367" s="7"/>
      <c r="U3367" s="2" t="s">
        <v>38</v>
      </c>
      <c r="V3367" s="2" t="s">
        <v>100</v>
      </c>
      <c r="W3367" s="2" t="s">
        <v>10172</v>
      </c>
      <c r="X3367" s="2" t="s">
        <v>11509</v>
      </c>
      <c r="Y3367" s="2" t="s">
        <v>11510</v>
      </c>
    </row>
    <row r="3368">
      <c r="A3368" s="1" t="b">
        <v>0</v>
      </c>
      <c r="B3368" s="1" t="s">
        <v>25</v>
      </c>
      <c r="C3368" s="1"/>
      <c r="D3368" s="1" t="s">
        <v>26</v>
      </c>
      <c r="E3368" s="1" t="s">
        <v>43</v>
      </c>
      <c r="F3368" s="1"/>
      <c r="G3368" s="2" t="s">
        <v>27</v>
      </c>
      <c r="H3368" s="3"/>
      <c r="I3368" s="4" t="s">
        <v>11562</v>
      </c>
      <c r="J3368" s="2" t="s">
        <v>11563</v>
      </c>
      <c r="K3368" s="5">
        <v>1.0</v>
      </c>
      <c r="L3368" s="2" t="s">
        <v>46</v>
      </c>
      <c r="M3368" s="6" t="b">
        <v>1</v>
      </c>
      <c r="N3368" s="2" t="s">
        <v>11507</v>
      </c>
      <c r="O3368" s="2" t="s">
        <v>48</v>
      </c>
      <c r="P3368" s="2" t="s">
        <v>49</v>
      </c>
      <c r="Q3368" s="2" t="s">
        <v>50</v>
      </c>
      <c r="R3368" s="2" t="s">
        <v>35</v>
      </c>
      <c r="S3368" s="2" t="s">
        <v>11564</v>
      </c>
      <c r="T3368" s="7"/>
      <c r="U3368" s="2" t="s">
        <v>38</v>
      </c>
      <c r="V3368" s="2" t="s">
        <v>100</v>
      </c>
      <c r="W3368" s="2" t="s">
        <v>10172</v>
      </c>
      <c r="X3368" s="2" t="s">
        <v>11509</v>
      </c>
      <c r="Y3368" s="2" t="s">
        <v>11510</v>
      </c>
    </row>
    <row r="3369">
      <c r="A3369" s="1" t="b">
        <v>0</v>
      </c>
      <c r="B3369" s="1" t="s">
        <v>25</v>
      </c>
      <c r="C3369" s="1"/>
      <c r="D3369" s="1" t="s">
        <v>26</v>
      </c>
      <c r="E3369" s="1" t="s">
        <v>43</v>
      </c>
      <c r="F3369" s="1"/>
      <c r="G3369" s="2" t="s">
        <v>27</v>
      </c>
      <c r="H3369" s="3"/>
      <c r="I3369" s="4" t="s">
        <v>11565</v>
      </c>
      <c r="J3369" s="2" t="s">
        <v>11566</v>
      </c>
      <c r="K3369" s="5">
        <v>1.0</v>
      </c>
      <c r="L3369" s="2" t="s">
        <v>46</v>
      </c>
      <c r="M3369" s="6" t="b">
        <v>1</v>
      </c>
      <c r="N3369" s="2" t="s">
        <v>11507</v>
      </c>
      <c r="O3369" s="2" t="s">
        <v>48</v>
      </c>
      <c r="P3369" s="2" t="s">
        <v>49</v>
      </c>
      <c r="Q3369" s="2" t="s">
        <v>50</v>
      </c>
      <c r="R3369" s="2" t="s">
        <v>35</v>
      </c>
      <c r="S3369" s="2" t="s">
        <v>11567</v>
      </c>
      <c r="T3369" s="7"/>
      <c r="U3369" s="2" t="s">
        <v>38</v>
      </c>
      <c r="V3369" s="2" t="s">
        <v>100</v>
      </c>
      <c r="W3369" s="2" t="s">
        <v>10172</v>
      </c>
      <c r="X3369" s="2" t="s">
        <v>11509</v>
      </c>
      <c r="Y3369" s="2" t="s">
        <v>11510</v>
      </c>
    </row>
    <row r="3370">
      <c r="A3370" s="1" t="b">
        <v>0</v>
      </c>
      <c r="B3370" s="1" t="s">
        <v>25</v>
      </c>
      <c r="C3370" s="1"/>
      <c r="D3370" s="1" t="s">
        <v>26</v>
      </c>
      <c r="E3370" s="1" t="s">
        <v>43</v>
      </c>
      <c r="F3370" s="1"/>
      <c r="G3370" s="2" t="s">
        <v>27</v>
      </c>
      <c r="H3370" s="3"/>
      <c r="I3370" s="4" t="s">
        <v>11568</v>
      </c>
      <c r="J3370" s="2" t="s">
        <v>11569</v>
      </c>
      <c r="K3370" s="5">
        <v>1.0</v>
      </c>
      <c r="L3370" s="2" t="s">
        <v>46</v>
      </c>
      <c r="M3370" s="6" t="b">
        <v>1</v>
      </c>
      <c r="N3370" s="2" t="s">
        <v>11507</v>
      </c>
      <c r="O3370" s="2" t="s">
        <v>48</v>
      </c>
      <c r="P3370" s="2" t="s">
        <v>49</v>
      </c>
      <c r="Q3370" s="2" t="s">
        <v>50</v>
      </c>
      <c r="R3370" s="2" t="s">
        <v>35</v>
      </c>
      <c r="S3370" s="2" t="s">
        <v>11570</v>
      </c>
      <c r="T3370" s="3"/>
      <c r="U3370" s="2" t="s">
        <v>38</v>
      </c>
      <c r="V3370" s="2" t="s">
        <v>100</v>
      </c>
      <c r="W3370" s="2" t="s">
        <v>10172</v>
      </c>
      <c r="X3370" s="2" t="s">
        <v>11509</v>
      </c>
      <c r="Y3370" s="2" t="s">
        <v>11510</v>
      </c>
    </row>
    <row r="3371">
      <c r="A3371" s="1" t="b">
        <v>0</v>
      </c>
      <c r="B3371" s="1" t="s">
        <v>25</v>
      </c>
      <c r="C3371" s="1"/>
      <c r="D3371" s="1" t="s">
        <v>26</v>
      </c>
      <c r="E3371" s="1" t="s">
        <v>43</v>
      </c>
      <c r="F3371" s="1"/>
      <c r="G3371" s="2" t="s">
        <v>27</v>
      </c>
      <c r="H3371" s="3"/>
      <c r="I3371" s="4" t="s">
        <v>11571</v>
      </c>
      <c r="J3371" s="2" t="s">
        <v>11572</v>
      </c>
      <c r="K3371" s="5">
        <v>1.0</v>
      </c>
      <c r="L3371" s="2" t="s">
        <v>46</v>
      </c>
      <c r="M3371" s="6" t="b">
        <v>1</v>
      </c>
      <c r="N3371" s="2" t="s">
        <v>11507</v>
      </c>
      <c r="O3371" s="2" t="s">
        <v>48</v>
      </c>
      <c r="P3371" s="2" t="s">
        <v>49</v>
      </c>
      <c r="Q3371" s="2" t="s">
        <v>50</v>
      </c>
      <c r="R3371" s="2" t="s">
        <v>35</v>
      </c>
      <c r="S3371" s="2" t="s">
        <v>11573</v>
      </c>
      <c r="T3371" s="3"/>
      <c r="U3371" s="2" t="s">
        <v>38</v>
      </c>
      <c r="V3371" s="2" t="s">
        <v>100</v>
      </c>
      <c r="W3371" s="2" t="s">
        <v>10172</v>
      </c>
      <c r="X3371" s="2" t="s">
        <v>11509</v>
      </c>
      <c r="Y3371" s="2" t="s">
        <v>11510</v>
      </c>
    </row>
    <row r="3372">
      <c r="A3372" s="1" t="b">
        <v>0</v>
      </c>
      <c r="B3372" s="1" t="s">
        <v>25</v>
      </c>
      <c r="C3372" s="1"/>
      <c r="D3372" s="1" t="s">
        <v>26</v>
      </c>
      <c r="E3372" s="1" t="s">
        <v>43</v>
      </c>
      <c r="F3372" s="1"/>
      <c r="G3372" s="2" t="s">
        <v>27</v>
      </c>
      <c r="H3372" s="3"/>
      <c r="I3372" s="4" t="s">
        <v>11574</v>
      </c>
      <c r="J3372" s="2" t="s">
        <v>11575</v>
      </c>
      <c r="K3372" s="5">
        <v>1.0</v>
      </c>
      <c r="L3372" s="2" t="s">
        <v>46</v>
      </c>
      <c r="M3372" s="6" t="b">
        <v>1</v>
      </c>
      <c r="N3372" s="2" t="s">
        <v>11507</v>
      </c>
      <c r="O3372" s="2" t="s">
        <v>48</v>
      </c>
      <c r="P3372" s="2" t="s">
        <v>49</v>
      </c>
      <c r="Q3372" s="2" t="s">
        <v>50</v>
      </c>
      <c r="R3372" s="2" t="s">
        <v>35</v>
      </c>
      <c r="S3372" s="2" t="s">
        <v>11576</v>
      </c>
      <c r="T3372" s="7"/>
      <c r="U3372" s="2" t="s">
        <v>38</v>
      </c>
      <c r="V3372" s="2" t="s">
        <v>100</v>
      </c>
      <c r="W3372" s="2" t="s">
        <v>10172</v>
      </c>
      <c r="X3372" s="2" t="s">
        <v>11509</v>
      </c>
      <c r="Y3372" s="2" t="s">
        <v>11510</v>
      </c>
    </row>
    <row r="3373">
      <c r="A3373" s="1" t="b">
        <v>0</v>
      </c>
      <c r="B3373" s="1" t="s">
        <v>25</v>
      </c>
      <c r="C3373" s="1"/>
      <c r="D3373" s="1" t="s">
        <v>26</v>
      </c>
      <c r="E3373" s="1" t="s">
        <v>43</v>
      </c>
      <c r="F3373" s="1"/>
      <c r="G3373" s="2" t="s">
        <v>27</v>
      </c>
      <c r="H3373" s="3"/>
      <c r="I3373" s="4" t="s">
        <v>11577</v>
      </c>
      <c r="J3373" s="2" t="s">
        <v>11578</v>
      </c>
      <c r="K3373" s="5">
        <v>1.0</v>
      </c>
      <c r="L3373" s="2" t="s">
        <v>46</v>
      </c>
      <c r="M3373" s="6" t="b">
        <v>1</v>
      </c>
      <c r="N3373" s="2" t="s">
        <v>11507</v>
      </c>
      <c r="O3373" s="2" t="s">
        <v>48</v>
      </c>
      <c r="P3373" s="2" t="s">
        <v>49</v>
      </c>
      <c r="Q3373" s="2" t="s">
        <v>50</v>
      </c>
      <c r="R3373" s="2" t="s">
        <v>35</v>
      </c>
      <c r="S3373" s="2" t="s">
        <v>11579</v>
      </c>
      <c r="T3373" s="7"/>
      <c r="U3373" s="2" t="s">
        <v>38</v>
      </c>
      <c r="V3373" s="2" t="s">
        <v>100</v>
      </c>
      <c r="W3373" s="2" t="s">
        <v>10172</v>
      </c>
      <c r="X3373" s="2" t="s">
        <v>11509</v>
      </c>
      <c r="Y3373" s="2" t="s">
        <v>11510</v>
      </c>
    </row>
    <row r="3374">
      <c r="A3374" s="1" t="b">
        <v>0</v>
      </c>
      <c r="B3374" s="1" t="s">
        <v>25</v>
      </c>
      <c r="C3374" s="1"/>
      <c r="D3374" s="1" t="s">
        <v>26</v>
      </c>
      <c r="E3374" s="1" t="s">
        <v>43</v>
      </c>
      <c r="F3374" s="1"/>
      <c r="G3374" s="2" t="s">
        <v>27</v>
      </c>
      <c r="H3374" s="3"/>
      <c r="I3374" s="4" t="s">
        <v>11580</v>
      </c>
      <c r="J3374" s="2" t="s">
        <v>11581</v>
      </c>
      <c r="K3374" s="5">
        <v>1.0</v>
      </c>
      <c r="L3374" s="2" t="s">
        <v>46</v>
      </c>
      <c r="M3374" s="6" t="b">
        <v>1</v>
      </c>
      <c r="N3374" s="2" t="s">
        <v>11507</v>
      </c>
      <c r="O3374" s="2" t="s">
        <v>48</v>
      </c>
      <c r="P3374" s="2" t="s">
        <v>49</v>
      </c>
      <c r="Q3374" s="2" t="s">
        <v>50</v>
      </c>
      <c r="R3374" s="2" t="s">
        <v>35</v>
      </c>
      <c r="S3374" s="2" t="s">
        <v>11582</v>
      </c>
      <c r="T3374" s="7"/>
      <c r="U3374" s="2" t="s">
        <v>38</v>
      </c>
      <c r="V3374" s="2" t="s">
        <v>100</v>
      </c>
      <c r="W3374" s="2" t="s">
        <v>10172</v>
      </c>
      <c r="X3374" s="2" t="s">
        <v>11509</v>
      </c>
      <c r="Y3374" s="2" t="s">
        <v>11510</v>
      </c>
    </row>
    <row r="3375">
      <c r="A3375" s="1" t="b">
        <v>0</v>
      </c>
      <c r="B3375" s="1" t="s">
        <v>25</v>
      </c>
      <c r="C3375" s="1"/>
      <c r="D3375" s="1" t="s">
        <v>26</v>
      </c>
      <c r="E3375" s="1" t="s">
        <v>43</v>
      </c>
      <c r="F3375" s="1"/>
      <c r="G3375" s="2" t="s">
        <v>27</v>
      </c>
      <c r="H3375" s="3"/>
      <c r="I3375" s="4" t="s">
        <v>11583</v>
      </c>
      <c r="J3375" s="2" t="s">
        <v>11584</v>
      </c>
      <c r="K3375" s="5">
        <v>1.0</v>
      </c>
      <c r="L3375" s="2" t="s">
        <v>46</v>
      </c>
      <c r="M3375" s="6" t="b">
        <v>1</v>
      </c>
      <c r="N3375" s="2" t="s">
        <v>11507</v>
      </c>
      <c r="O3375" s="2" t="s">
        <v>48</v>
      </c>
      <c r="P3375" s="2" t="s">
        <v>49</v>
      </c>
      <c r="Q3375" s="2" t="s">
        <v>50</v>
      </c>
      <c r="R3375" s="2" t="s">
        <v>35</v>
      </c>
      <c r="S3375" s="2" t="s">
        <v>11585</v>
      </c>
      <c r="T3375" s="7"/>
      <c r="U3375" s="2" t="s">
        <v>38</v>
      </c>
      <c r="V3375" s="2" t="s">
        <v>100</v>
      </c>
      <c r="W3375" s="2" t="s">
        <v>10172</v>
      </c>
      <c r="X3375" s="2" t="s">
        <v>11509</v>
      </c>
      <c r="Y3375" s="2" t="s">
        <v>11510</v>
      </c>
    </row>
    <row r="3376">
      <c r="A3376" s="1" t="b">
        <v>0</v>
      </c>
      <c r="B3376" s="1" t="s">
        <v>25</v>
      </c>
      <c r="C3376" s="1"/>
      <c r="D3376" s="1" t="s">
        <v>26</v>
      </c>
      <c r="E3376" s="1" t="s">
        <v>43</v>
      </c>
      <c r="F3376" s="1"/>
      <c r="G3376" s="2" t="s">
        <v>27</v>
      </c>
      <c r="H3376" s="3"/>
      <c r="I3376" s="4" t="s">
        <v>11586</v>
      </c>
      <c r="J3376" s="2" t="s">
        <v>11587</v>
      </c>
      <c r="K3376" s="5">
        <v>1.0</v>
      </c>
      <c r="L3376" s="2" t="s">
        <v>46</v>
      </c>
      <c r="M3376" s="6" t="b">
        <v>1</v>
      </c>
      <c r="N3376" s="2" t="s">
        <v>11507</v>
      </c>
      <c r="O3376" s="2" t="s">
        <v>48</v>
      </c>
      <c r="P3376" s="2" t="s">
        <v>49</v>
      </c>
      <c r="Q3376" s="2" t="s">
        <v>50</v>
      </c>
      <c r="R3376" s="2" t="s">
        <v>35</v>
      </c>
      <c r="S3376" s="2" t="s">
        <v>11588</v>
      </c>
      <c r="T3376" s="7"/>
      <c r="U3376" s="2" t="s">
        <v>38</v>
      </c>
      <c r="V3376" s="2" t="s">
        <v>100</v>
      </c>
      <c r="W3376" s="2" t="s">
        <v>10172</v>
      </c>
      <c r="X3376" s="2" t="s">
        <v>11509</v>
      </c>
      <c r="Y3376" s="2" t="s">
        <v>11510</v>
      </c>
    </row>
    <row r="3377">
      <c r="A3377" s="1" t="b">
        <v>0</v>
      </c>
      <c r="B3377" s="1" t="s">
        <v>25</v>
      </c>
      <c r="C3377" s="1"/>
      <c r="D3377" s="1" t="s">
        <v>26</v>
      </c>
      <c r="E3377" s="1" t="s">
        <v>43</v>
      </c>
      <c r="F3377" s="1"/>
      <c r="G3377" s="2" t="s">
        <v>27</v>
      </c>
      <c r="H3377" s="3"/>
      <c r="I3377" s="4" t="s">
        <v>11589</v>
      </c>
      <c r="J3377" s="2" t="s">
        <v>11590</v>
      </c>
      <c r="K3377" s="5">
        <v>1.0</v>
      </c>
      <c r="L3377" s="2" t="s">
        <v>46</v>
      </c>
      <c r="M3377" s="6" t="b">
        <v>1</v>
      </c>
      <c r="N3377" s="2" t="s">
        <v>11507</v>
      </c>
      <c r="O3377" s="2" t="s">
        <v>48</v>
      </c>
      <c r="P3377" s="2" t="s">
        <v>49</v>
      </c>
      <c r="Q3377" s="2" t="s">
        <v>50</v>
      </c>
      <c r="R3377" s="2" t="s">
        <v>35</v>
      </c>
      <c r="S3377" s="2" t="s">
        <v>11591</v>
      </c>
      <c r="T3377" s="7"/>
      <c r="U3377" s="2" t="s">
        <v>38</v>
      </c>
      <c r="V3377" s="2" t="s">
        <v>100</v>
      </c>
      <c r="W3377" s="2" t="s">
        <v>10172</v>
      </c>
      <c r="X3377" s="2" t="s">
        <v>11509</v>
      </c>
      <c r="Y3377" s="2" t="s">
        <v>11510</v>
      </c>
    </row>
    <row r="3378">
      <c r="A3378" s="1" t="b">
        <v>0</v>
      </c>
      <c r="B3378" s="1" t="s">
        <v>25</v>
      </c>
      <c r="C3378" s="1"/>
      <c r="D3378" s="1" t="s">
        <v>26</v>
      </c>
      <c r="E3378" s="1" t="s">
        <v>43</v>
      </c>
      <c r="F3378" s="1"/>
      <c r="G3378" s="2" t="s">
        <v>27</v>
      </c>
      <c r="H3378" s="3"/>
      <c r="I3378" s="4" t="s">
        <v>11592</v>
      </c>
      <c r="J3378" s="2" t="s">
        <v>11593</v>
      </c>
      <c r="K3378" s="5">
        <v>1.0</v>
      </c>
      <c r="L3378" s="2" t="s">
        <v>46</v>
      </c>
      <c r="M3378" s="6" t="b">
        <v>1</v>
      </c>
      <c r="N3378" s="2" t="s">
        <v>11507</v>
      </c>
      <c r="O3378" s="2" t="s">
        <v>48</v>
      </c>
      <c r="P3378" s="2" t="s">
        <v>49</v>
      </c>
      <c r="Q3378" s="2" t="s">
        <v>50</v>
      </c>
      <c r="R3378" s="2" t="s">
        <v>35</v>
      </c>
      <c r="S3378" s="2" t="s">
        <v>11594</v>
      </c>
      <c r="T3378" s="7"/>
      <c r="U3378" s="2" t="s">
        <v>38</v>
      </c>
      <c r="V3378" s="2" t="s">
        <v>100</v>
      </c>
      <c r="W3378" s="2" t="s">
        <v>10172</v>
      </c>
      <c r="X3378" s="2" t="s">
        <v>11509</v>
      </c>
      <c r="Y3378" s="2" t="s">
        <v>11510</v>
      </c>
    </row>
    <row r="3379">
      <c r="A3379" s="1" t="b">
        <v>0</v>
      </c>
      <c r="B3379" s="1" t="s">
        <v>25</v>
      </c>
      <c r="C3379" s="1"/>
      <c r="D3379" s="1" t="s">
        <v>26</v>
      </c>
      <c r="E3379" s="1" t="s">
        <v>43</v>
      </c>
      <c r="F3379" s="1"/>
      <c r="G3379" s="2" t="s">
        <v>27</v>
      </c>
      <c r="H3379" s="3"/>
      <c r="I3379" s="4" t="s">
        <v>11595</v>
      </c>
      <c r="J3379" s="2" t="s">
        <v>11596</v>
      </c>
      <c r="K3379" s="5">
        <v>1.0</v>
      </c>
      <c r="L3379" s="2" t="s">
        <v>46</v>
      </c>
      <c r="M3379" s="6" t="b">
        <v>1</v>
      </c>
      <c r="N3379" s="2" t="s">
        <v>11507</v>
      </c>
      <c r="O3379" s="2" t="s">
        <v>48</v>
      </c>
      <c r="P3379" s="2" t="s">
        <v>49</v>
      </c>
      <c r="Q3379" s="2" t="s">
        <v>50</v>
      </c>
      <c r="R3379" s="2" t="s">
        <v>35</v>
      </c>
      <c r="S3379" s="2" t="s">
        <v>11597</v>
      </c>
      <c r="T3379" s="7"/>
      <c r="U3379" s="2" t="s">
        <v>38</v>
      </c>
      <c r="V3379" s="2" t="s">
        <v>100</v>
      </c>
      <c r="W3379" s="2" t="s">
        <v>10172</v>
      </c>
      <c r="X3379" s="2" t="s">
        <v>11509</v>
      </c>
      <c r="Y3379" s="2" t="s">
        <v>11510</v>
      </c>
    </row>
    <row r="3380">
      <c r="A3380" s="1" t="b">
        <v>0</v>
      </c>
      <c r="B3380" s="1" t="s">
        <v>25</v>
      </c>
      <c r="C3380" s="1"/>
      <c r="D3380" s="1" t="s">
        <v>26</v>
      </c>
      <c r="E3380" s="1" t="s">
        <v>43</v>
      </c>
      <c r="F3380" s="1"/>
      <c r="G3380" s="2" t="s">
        <v>27</v>
      </c>
      <c r="H3380" s="3"/>
      <c r="I3380" s="4" t="s">
        <v>11598</v>
      </c>
      <c r="J3380" s="2" t="s">
        <v>11599</v>
      </c>
      <c r="K3380" s="5">
        <v>1.0</v>
      </c>
      <c r="L3380" s="2" t="s">
        <v>46</v>
      </c>
      <c r="M3380" s="6" t="b">
        <v>1</v>
      </c>
      <c r="N3380" s="2" t="s">
        <v>11600</v>
      </c>
      <c r="O3380" s="2" t="s">
        <v>48</v>
      </c>
      <c r="P3380" s="2" t="s">
        <v>49</v>
      </c>
      <c r="Q3380" s="2" t="s">
        <v>50</v>
      </c>
      <c r="R3380" s="2" t="s">
        <v>35</v>
      </c>
      <c r="S3380" s="2" t="s">
        <v>11601</v>
      </c>
      <c r="T3380" s="2" t="s">
        <v>11602</v>
      </c>
      <c r="U3380" s="2" t="s">
        <v>38</v>
      </c>
      <c r="V3380" s="2" t="s">
        <v>100</v>
      </c>
      <c r="W3380" s="2" t="s">
        <v>10172</v>
      </c>
      <c r="X3380" s="2" t="s">
        <v>11603</v>
      </c>
      <c r="Y3380" s="2" t="s">
        <v>11604</v>
      </c>
    </row>
    <row r="3381">
      <c r="A3381" s="1" t="b">
        <v>0</v>
      </c>
      <c r="B3381" s="1" t="s">
        <v>25</v>
      </c>
      <c r="C3381" s="1"/>
      <c r="D3381" s="1" t="s">
        <v>26</v>
      </c>
      <c r="E3381" s="1" t="s">
        <v>43</v>
      </c>
      <c r="F3381" s="1"/>
      <c r="G3381" s="2" t="s">
        <v>27</v>
      </c>
      <c r="H3381" s="3"/>
      <c r="I3381" s="4" t="s">
        <v>11605</v>
      </c>
      <c r="J3381" s="2" t="s">
        <v>11606</v>
      </c>
      <c r="K3381" s="5">
        <v>1.0</v>
      </c>
      <c r="L3381" s="2" t="s">
        <v>46</v>
      </c>
      <c r="M3381" s="6" t="b">
        <v>1</v>
      </c>
      <c r="N3381" s="2" t="s">
        <v>11600</v>
      </c>
      <c r="O3381" s="2" t="s">
        <v>48</v>
      </c>
      <c r="P3381" s="2" t="s">
        <v>49</v>
      </c>
      <c r="Q3381" s="2" t="s">
        <v>50</v>
      </c>
      <c r="R3381" s="2" t="s">
        <v>35</v>
      </c>
      <c r="S3381" s="2" t="s">
        <v>11607</v>
      </c>
      <c r="T3381" s="2" t="s">
        <v>11608</v>
      </c>
      <c r="U3381" s="2" t="s">
        <v>38</v>
      </c>
      <c r="V3381" s="2" t="s">
        <v>100</v>
      </c>
      <c r="W3381" s="2" t="s">
        <v>10172</v>
      </c>
      <c r="X3381" s="2" t="s">
        <v>11603</v>
      </c>
      <c r="Y3381" s="2" t="s">
        <v>11604</v>
      </c>
    </row>
    <row r="3382">
      <c r="A3382" s="1" t="b">
        <v>0</v>
      </c>
      <c r="B3382" s="1" t="s">
        <v>25</v>
      </c>
      <c r="C3382" s="1"/>
      <c r="D3382" s="1" t="s">
        <v>26</v>
      </c>
      <c r="E3382" s="1" t="s">
        <v>43</v>
      </c>
      <c r="F3382" s="1"/>
      <c r="G3382" s="2" t="s">
        <v>27</v>
      </c>
      <c r="H3382" s="3"/>
      <c r="I3382" s="4" t="s">
        <v>11609</v>
      </c>
      <c r="J3382" s="2" t="s">
        <v>11610</v>
      </c>
      <c r="K3382" s="5">
        <v>1.0</v>
      </c>
      <c r="L3382" s="2" t="s">
        <v>46</v>
      </c>
      <c r="M3382" s="6" t="b">
        <v>1</v>
      </c>
      <c r="N3382" s="2" t="s">
        <v>11600</v>
      </c>
      <c r="O3382" s="2" t="s">
        <v>48</v>
      </c>
      <c r="P3382" s="2" t="s">
        <v>49</v>
      </c>
      <c r="Q3382" s="2" t="s">
        <v>50</v>
      </c>
      <c r="R3382" s="2" t="s">
        <v>35</v>
      </c>
      <c r="S3382" s="2" t="s">
        <v>11611</v>
      </c>
      <c r="T3382" s="2" t="s">
        <v>11612</v>
      </c>
      <c r="U3382" s="2" t="s">
        <v>38</v>
      </c>
      <c r="V3382" s="2" t="s">
        <v>100</v>
      </c>
      <c r="W3382" s="2" t="s">
        <v>10172</v>
      </c>
      <c r="X3382" s="2" t="s">
        <v>11603</v>
      </c>
      <c r="Y3382" s="2" t="s">
        <v>11604</v>
      </c>
    </row>
    <row r="3383">
      <c r="A3383" s="1" t="b">
        <v>0</v>
      </c>
      <c r="B3383" s="1" t="s">
        <v>25</v>
      </c>
      <c r="C3383" s="1"/>
      <c r="D3383" s="1" t="s">
        <v>26</v>
      </c>
      <c r="E3383" s="1" t="s">
        <v>43</v>
      </c>
      <c r="F3383" s="1"/>
      <c r="G3383" s="2" t="s">
        <v>27</v>
      </c>
      <c r="H3383" s="3"/>
      <c r="I3383" s="4" t="s">
        <v>11613</v>
      </c>
      <c r="J3383" s="2" t="s">
        <v>11614</v>
      </c>
      <c r="K3383" s="5">
        <v>1.0</v>
      </c>
      <c r="L3383" s="2" t="s">
        <v>46</v>
      </c>
      <c r="M3383" s="6" t="b">
        <v>1</v>
      </c>
      <c r="N3383" s="2" t="s">
        <v>11600</v>
      </c>
      <c r="O3383" s="2" t="s">
        <v>48</v>
      </c>
      <c r="P3383" s="2" t="s">
        <v>49</v>
      </c>
      <c r="Q3383" s="2" t="s">
        <v>50</v>
      </c>
      <c r="R3383" s="2" t="s">
        <v>35</v>
      </c>
      <c r="S3383" s="2" t="s">
        <v>11615</v>
      </c>
      <c r="T3383" s="2" t="s">
        <v>11616</v>
      </c>
      <c r="U3383" s="2" t="s">
        <v>38</v>
      </c>
      <c r="V3383" s="2" t="s">
        <v>100</v>
      </c>
      <c r="W3383" s="2" t="s">
        <v>10172</v>
      </c>
      <c r="X3383" s="2" t="s">
        <v>11603</v>
      </c>
      <c r="Y3383" s="2" t="s">
        <v>11604</v>
      </c>
    </row>
    <row r="3384">
      <c r="A3384" s="1" t="b">
        <v>0</v>
      </c>
      <c r="B3384" s="1" t="s">
        <v>25</v>
      </c>
      <c r="C3384" s="1"/>
      <c r="D3384" s="1" t="s">
        <v>26</v>
      </c>
      <c r="E3384" s="1" t="s">
        <v>43</v>
      </c>
      <c r="F3384" s="1"/>
      <c r="G3384" s="2" t="s">
        <v>27</v>
      </c>
      <c r="H3384" s="3"/>
      <c r="I3384" s="4" t="s">
        <v>11617</v>
      </c>
      <c r="J3384" s="2" t="s">
        <v>11618</v>
      </c>
      <c r="K3384" s="5">
        <v>1.0</v>
      </c>
      <c r="L3384" s="2" t="s">
        <v>46</v>
      </c>
      <c r="M3384" s="6" t="b">
        <v>1</v>
      </c>
      <c r="N3384" s="2" t="s">
        <v>11600</v>
      </c>
      <c r="O3384" s="2" t="s">
        <v>48</v>
      </c>
      <c r="P3384" s="2" t="s">
        <v>49</v>
      </c>
      <c r="Q3384" s="2" t="s">
        <v>50</v>
      </c>
      <c r="R3384" s="2" t="s">
        <v>35</v>
      </c>
      <c r="S3384" s="2" t="s">
        <v>11619</v>
      </c>
      <c r="T3384" s="2" t="s">
        <v>11620</v>
      </c>
      <c r="U3384" s="2" t="s">
        <v>38</v>
      </c>
      <c r="V3384" s="2" t="s">
        <v>100</v>
      </c>
      <c r="W3384" s="2" t="s">
        <v>10172</v>
      </c>
      <c r="X3384" s="2" t="s">
        <v>11603</v>
      </c>
      <c r="Y3384" s="2" t="s">
        <v>11604</v>
      </c>
    </row>
    <row r="3385">
      <c r="A3385" s="1" t="b">
        <v>0</v>
      </c>
      <c r="B3385" s="1" t="s">
        <v>25</v>
      </c>
      <c r="C3385" s="1"/>
      <c r="D3385" s="1" t="s">
        <v>26</v>
      </c>
      <c r="E3385" s="1" t="s">
        <v>43</v>
      </c>
      <c r="F3385" s="1"/>
      <c r="G3385" s="2" t="s">
        <v>27</v>
      </c>
      <c r="H3385" s="3"/>
      <c r="I3385" s="4" t="s">
        <v>11621</v>
      </c>
      <c r="J3385" s="2" t="s">
        <v>11622</v>
      </c>
      <c r="K3385" s="5">
        <v>1.0</v>
      </c>
      <c r="L3385" s="2" t="s">
        <v>46</v>
      </c>
      <c r="M3385" s="6" t="b">
        <v>1</v>
      </c>
      <c r="N3385" s="2" t="s">
        <v>11600</v>
      </c>
      <c r="O3385" s="2" t="s">
        <v>48</v>
      </c>
      <c r="P3385" s="2" t="s">
        <v>49</v>
      </c>
      <c r="Q3385" s="2" t="s">
        <v>50</v>
      </c>
      <c r="R3385" s="2" t="s">
        <v>35</v>
      </c>
      <c r="S3385" s="2" t="s">
        <v>11623</v>
      </c>
      <c r="T3385" s="2" t="s">
        <v>11624</v>
      </c>
      <c r="U3385" s="2" t="s">
        <v>38</v>
      </c>
      <c r="V3385" s="2" t="s">
        <v>100</v>
      </c>
      <c r="W3385" s="2" t="s">
        <v>10172</v>
      </c>
      <c r="X3385" s="2" t="s">
        <v>11603</v>
      </c>
      <c r="Y3385" s="2" t="s">
        <v>11604</v>
      </c>
    </row>
    <row r="3386">
      <c r="A3386" s="1" t="b">
        <v>0</v>
      </c>
      <c r="B3386" s="1" t="s">
        <v>25</v>
      </c>
      <c r="C3386" s="1"/>
      <c r="D3386" s="1" t="s">
        <v>26</v>
      </c>
      <c r="E3386" s="1" t="s">
        <v>43</v>
      </c>
      <c r="F3386" s="1"/>
      <c r="G3386" s="2" t="s">
        <v>27</v>
      </c>
      <c r="H3386" s="3"/>
      <c r="I3386" s="4" t="s">
        <v>11625</v>
      </c>
      <c r="J3386" s="2" t="s">
        <v>11626</v>
      </c>
      <c r="K3386" s="5">
        <v>1.0</v>
      </c>
      <c r="L3386" s="2" t="s">
        <v>46</v>
      </c>
      <c r="M3386" s="6" t="b">
        <v>1</v>
      </c>
      <c r="N3386" s="2" t="s">
        <v>11600</v>
      </c>
      <c r="O3386" s="2" t="s">
        <v>48</v>
      </c>
      <c r="P3386" s="2" t="s">
        <v>49</v>
      </c>
      <c r="Q3386" s="2" t="s">
        <v>50</v>
      </c>
      <c r="R3386" s="2" t="s">
        <v>35</v>
      </c>
      <c r="S3386" s="2" t="s">
        <v>11627</v>
      </c>
      <c r="T3386" s="2" t="s">
        <v>11628</v>
      </c>
      <c r="U3386" s="2" t="s">
        <v>38</v>
      </c>
      <c r="V3386" s="2" t="s">
        <v>100</v>
      </c>
      <c r="W3386" s="2" t="s">
        <v>10172</v>
      </c>
      <c r="X3386" s="2" t="s">
        <v>11603</v>
      </c>
      <c r="Y3386" s="2" t="s">
        <v>11604</v>
      </c>
    </row>
    <row r="3387">
      <c r="A3387" s="1" t="b">
        <v>0</v>
      </c>
      <c r="B3387" s="1" t="s">
        <v>25</v>
      </c>
      <c r="C3387" s="1"/>
      <c r="D3387" s="1" t="s">
        <v>26</v>
      </c>
      <c r="E3387" s="1" t="s">
        <v>43</v>
      </c>
      <c r="F3387" s="1"/>
      <c r="G3387" s="2" t="s">
        <v>27</v>
      </c>
      <c r="H3387" s="3"/>
      <c r="I3387" s="4" t="s">
        <v>11629</v>
      </c>
      <c r="J3387" s="2" t="s">
        <v>11630</v>
      </c>
      <c r="K3387" s="5">
        <v>1.0</v>
      </c>
      <c r="L3387" s="2" t="s">
        <v>46</v>
      </c>
      <c r="M3387" s="6" t="b">
        <v>1</v>
      </c>
      <c r="N3387" s="2" t="s">
        <v>11600</v>
      </c>
      <c r="O3387" s="2" t="s">
        <v>48</v>
      </c>
      <c r="P3387" s="2" t="s">
        <v>49</v>
      </c>
      <c r="Q3387" s="2" t="s">
        <v>50</v>
      </c>
      <c r="R3387" s="2" t="s">
        <v>35</v>
      </c>
      <c r="S3387" s="2" t="s">
        <v>11631</v>
      </c>
      <c r="T3387" s="2" t="s">
        <v>11632</v>
      </c>
      <c r="U3387" s="2" t="s">
        <v>38</v>
      </c>
      <c r="V3387" s="2" t="s">
        <v>100</v>
      </c>
      <c r="W3387" s="2" t="s">
        <v>10172</v>
      </c>
      <c r="X3387" s="2" t="s">
        <v>11603</v>
      </c>
      <c r="Y3387" s="2" t="s">
        <v>11604</v>
      </c>
    </row>
    <row r="3388">
      <c r="A3388" s="1" t="b">
        <v>0</v>
      </c>
      <c r="B3388" s="1" t="s">
        <v>25</v>
      </c>
      <c r="C3388" s="1"/>
      <c r="D3388" s="1" t="s">
        <v>26</v>
      </c>
      <c r="E3388" s="1" t="s">
        <v>43</v>
      </c>
      <c r="F3388" s="1"/>
      <c r="G3388" s="2" t="s">
        <v>27</v>
      </c>
      <c r="H3388" s="3"/>
      <c r="I3388" s="4" t="s">
        <v>11633</v>
      </c>
      <c r="J3388" s="2" t="s">
        <v>11634</v>
      </c>
      <c r="K3388" s="5">
        <v>1.0</v>
      </c>
      <c r="L3388" s="2" t="s">
        <v>46</v>
      </c>
      <c r="M3388" s="6" t="b">
        <v>1</v>
      </c>
      <c r="N3388" s="2" t="s">
        <v>11600</v>
      </c>
      <c r="O3388" s="2" t="s">
        <v>48</v>
      </c>
      <c r="P3388" s="2" t="s">
        <v>49</v>
      </c>
      <c r="Q3388" s="2" t="s">
        <v>50</v>
      </c>
      <c r="R3388" s="2" t="s">
        <v>35</v>
      </c>
      <c r="S3388" s="2" t="s">
        <v>11635</v>
      </c>
      <c r="T3388" s="2" t="s">
        <v>11636</v>
      </c>
      <c r="U3388" s="2" t="s">
        <v>38</v>
      </c>
      <c r="V3388" s="2" t="s">
        <v>100</v>
      </c>
      <c r="W3388" s="2" t="s">
        <v>10172</v>
      </c>
      <c r="X3388" s="2" t="s">
        <v>11603</v>
      </c>
      <c r="Y3388" s="2" t="s">
        <v>11604</v>
      </c>
    </row>
    <row r="3389">
      <c r="A3389" s="1" t="b">
        <v>0</v>
      </c>
      <c r="B3389" s="1" t="s">
        <v>25</v>
      </c>
      <c r="C3389" s="1"/>
      <c r="D3389" s="1" t="s">
        <v>26</v>
      </c>
      <c r="E3389" s="1" t="s">
        <v>43</v>
      </c>
      <c r="F3389" s="1"/>
      <c r="G3389" s="2" t="s">
        <v>27</v>
      </c>
      <c r="H3389" s="3"/>
      <c r="I3389" s="4" t="s">
        <v>11637</v>
      </c>
      <c r="J3389" s="2" t="s">
        <v>11638</v>
      </c>
      <c r="K3389" s="5">
        <v>1.0</v>
      </c>
      <c r="L3389" s="2" t="s">
        <v>46</v>
      </c>
      <c r="M3389" s="6" t="b">
        <v>1</v>
      </c>
      <c r="N3389" s="2" t="s">
        <v>11600</v>
      </c>
      <c r="O3389" s="2" t="s">
        <v>48</v>
      </c>
      <c r="P3389" s="2" t="s">
        <v>49</v>
      </c>
      <c r="Q3389" s="2" t="s">
        <v>50</v>
      </c>
      <c r="R3389" s="2" t="s">
        <v>35</v>
      </c>
      <c r="S3389" s="2" t="s">
        <v>11639</v>
      </c>
      <c r="T3389" s="2" t="s">
        <v>11640</v>
      </c>
      <c r="U3389" s="2" t="s">
        <v>38</v>
      </c>
      <c r="V3389" s="2" t="s">
        <v>100</v>
      </c>
      <c r="W3389" s="2" t="s">
        <v>10172</v>
      </c>
      <c r="X3389" s="2" t="s">
        <v>11603</v>
      </c>
      <c r="Y3389" s="2" t="s">
        <v>11604</v>
      </c>
    </row>
    <row r="3390">
      <c r="A3390" s="1" t="b">
        <v>0</v>
      </c>
      <c r="B3390" s="1" t="s">
        <v>25</v>
      </c>
      <c r="C3390" s="1"/>
      <c r="D3390" s="1" t="s">
        <v>26</v>
      </c>
      <c r="E3390" s="1" t="s">
        <v>43</v>
      </c>
      <c r="F3390" s="1"/>
      <c r="G3390" s="2" t="s">
        <v>27</v>
      </c>
      <c r="H3390" s="3"/>
      <c r="I3390" s="4" t="s">
        <v>11641</v>
      </c>
      <c r="J3390" s="2" t="s">
        <v>11642</v>
      </c>
      <c r="K3390" s="5">
        <v>1.0</v>
      </c>
      <c r="L3390" s="2" t="s">
        <v>46</v>
      </c>
      <c r="M3390" s="6" t="b">
        <v>1</v>
      </c>
      <c r="N3390" s="2" t="s">
        <v>11600</v>
      </c>
      <c r="O3390" s="2" t="s">
        <v>48</v>
      </c>
      <c r="P3390" s="2" t="s">
        <v>49</v>
      </c>
      <c r="Q3390" s="2" t="s">
        <v>50</v>
      </c>
      <c r="R3390" s="2" t="s">
        <v>35</v>
      </c>
      <c r="S3390" s="2" t="s">
        <v>11643</v>
      </c>
      <c r="T3390" s="2" t="s">
        <v>11644</v>
      </c>
      <c r="U3390" s="2" t="s">
        <v>38</v>
      </c>
      <c r="V3390" s="2" t="s">
        <v>100</v>
      </c>
      <c r="W3390" s="2" t="s">
        <v>10172</v>
      </c>
      <c r="X3390" s="2" t="s">
        <v>11603</v>
      </c>
      <c r="Y3390" s="2" t="s">
        <v>11604</v>
      </c>
    </row>
    <row r="3391">
      <c r="A3391" s="1" t="b">
        <v>0</v>
      </c>
      <c r="B3391" s="1" t="s">
        <v>25</v>
      </c>
      <c r="C3391" s="1"/>
      <c r="D3391" s="1" t="s">
        <v>26</v>
      </c>
      <c r="E3391" s="1" t="s">
        <v>43</v>
      </c>
      <c r="F3391" s="1"/>
      <c r="G3391" s="2" t="s">
        <v>27</v>
      </c>
      <c r="H3391" s="3"/>
      <c r="I3391" s="4" t="s">
        <v>11645</v>
      </c>
      <c r="J3391" s="2" t="s">
        <v>11646</v>
      </c>
      <c r="K3391" s="5">
        <v>1.0</v>
      </c>
      <c r="L3391" s="2" t="s">
        <v>46</v>
      </c>
      <c r="M3391" s="6" t="b">
        <v>1</v>
      </c>
      <c r="N3391" s="2" t="s">
        <v>11600</v>
      </c>
      <c r="O3391" s="2" t="s">
        <v>48</v>
      </c>
      <c r="P3391" s="2" t="s">
        <v>49</v>
      </c>
      <c r="Q3391" s="2" t="s">
        <v>50</v>
      </c>
      <c r="R3391" s="2" t="s">
        <v>35</v>
      </c>
      <c r="S3391" s="2" t="s">
        <v>11647</v>
      </c>
      <c r="T3391" s="2" t="s">
        <v>11648</v>
      </c>
      <c r="U3391" s="2" t="s">
        <v>38</v>
      </c>
      <c r="V3391" s="2" t="s">
        <v>100</v>
      </c>
      <c r="W3391" s="2" t="s">
        <v>10172</v>
      </c>
      <c r="X3391" s="2" t="s">
        <v>11603</v>
      </c>
      <c r="Y3391" s="2" t="s">
        <v>11604</v>
      </c>
    </row>
    <row r="3392">
      <c r="A3392" s="1" t="b">
        <v>0</v>
      </c>
      <c r="B3392" s="1" t="s">
        <v>25</v>
      </c>
      <c r="C3392" s="1"/>
      <c r="D3392" s="1" t="s">
        <v>26</v>
      </c>
      <c r="E3392" s="1" t="s">
        <v>43</v>
      </c>
      <c r="F3392" s="1"/>
      <c r="G3392" s="2" t="s">
        <v>27</v>
      </c>
      <c r="H3392" s="3"/>
      <c r="I3392" s="4" t="s">
        <v>11649</v>
      </c>
      <c r="J3392" s="2" t="s">
        <v>11650</v>
      </c>
      <c r="K3392" s="5">
        <v>1.0</v>
      </c>
      <c r="L3392" s="2" t="s">
        <v>46</v>
      </c>
      <c r="M3392" s="6" t="b">
        <v>1</v>
      </c>
      <c r="N3392" s="2" t="s">
        <v>11600</v>
      </c>
      <c r="O3392" s="2" t="s">
        <v>48</v>
      </c>
      <c r="P3392" s="2" t="s">
        <v>49</v>
      </c>
      <c r="Q3392" s="2" t="s">
        <v>50</v>
      </c>
      <c r="R3392" s="2" t="s">
        <v>35</v>
      </c>
      <c r="S3392" s="2" t="s">
        <v>11651</v>
      </c>
      <c r="T3392" s="2" t="s">
        <v>11652</v>
      </c>
      <c r="U3392" s="2" t="s">
        <v>38</v>
      </c>
      <c r="V3392" s="2" t="s">
        <v>100</v>
      </c>
      <c r="W3392" s="2" t="s">
        <v>10172</v>
      </c>
      <c r="X3392" s="2" t="s">
        <v>11603</v>
      </c>
      <c r="Y3392" s="2" t="s">
        <v>11604</v>
      </c>
    </row>
    <row r="3393">
      <c r="A3393" s="1" t="b">
        <v>0</v>
      </c>
      <c r="B3393" s="1" t="s">
        <v>25</v>
      </c>
      <c r="C3393" s="1"/>
      <c r="D3393" s="1" t="s">
        <v>26</v>
      </c>
      <c r="E3393" s="1" t="s">
        <v>43</v>
      </c>
      <c r="F3393" s="1"/>
      <c r="G3393" s="2" t="s">
        <v>27</v>
      </c>
      <c r="H3393" s="3"/>
      <c r="I3393" s="4" t="s">
        <v>11653</v>
      </c>
      <c r="J3393" s="2" t="s">
        <v>11654</v>
      </c>
      <c r="K3393" s="5">
        <v>1.0</v>
      </c>
      <c r="L3393" s="2" t="s">
        <v>46</v>
      </c>
      <c r="M3393" s="6" t="b">
        <v>1</v>
      </c>
      <c r="N3393" s="2" t="s">
        <v>11600</v>
      </c>
      <c r="O3393" s="2" t="s">
        <v>48</v>
      </c>
      <c r="P3393" s="2" t="s">
        <v>49</v>
      </c>
      <c r="Q3393" s="2" t="s">
        <v>50</v>
      </c>
      <c r="R3393" s="2" t="s">
        <v>35</v>
      </c>
      <c r="S3393" s="2" t="s">
        <v>11655</v>
      </c>
      <c r="T3393" s="2" t="s">
        <v>11656</v>
      </c>
      <c r="U3393" s="2" t="s">
        <v>38</v>
      </c>
      <c r="V3393" s="2" t="s">
        <v>100</v>
      </c>
      <c r="W3393" s="2" t="s">
        <v>10172</v>
      </c>
      <c r="X3393" s="2" t="s">
        <v>11603</v>
      </c>
      <c r="Y3393" s="2" t="s">
        <v>11604</v>
      </c>
    </row>
    <row r="3394">
      <c r="A3394" s="1" t="b">
        <v>0</v>
      </c>
      <c r="B3394" s="1" t="s">
        <v>25</v>
      </c>
      <c r="C3394" s="1"/>
      <c r="D3394" s="1" t="s">
        <v>26</v>
      </c>
      <c r="E3394" s="1" t="s">
        <v>43</v>
      </c>
      <c r="F3394" s="1"/>
      <c r="G3394" s="2" t="s">
        <v>27</v>
      </c>
      <c r="H3394" s="3"/>
      <c r="I3394" s="4" t="s">
        <v>11657</v>
      </c>
      <c r="J3394" s="2" t="s">
        <v>11658</v>
      </c>
      <c r="K3394" s="5">
        <v>1.0</v>
      </c>
      <c r="L3394" s="2" t="s">
        <v>46</v>
      </c>
      <c r="M3394" s="6" t="b">
        <v>1</v>
      </c>
      <c r="N3394" s="2" t="s">
        <v>11600</v>
      </c>
      <c r="O3394" s="2" t="s">
        <v>48</v>
      </c>
      <c r="P3394" s="2" t="s">
        <v>49</v>
      </c>
      <c r="Q3394" s="2" t="s">
        <v>50</v>
      </c>
      <c r="R3394" s="2" t="s">
        <v>35</v>
      </c>
      <c r="S3394" s="2" t="s">
        <v>11659</v>
      </c>
      <c r="T3394" s="2" t="s">
        <v>11660</v>
      </c>
      <c r="U3394" s="2" t="s">
        <v>38</v>
      </c>
      <c r="V3394" s="2" t="s">
        <v>100</v>
      </c>
      <c r="W3394" s="2" t="s">
        <v>10172</v>
      </c>
      <c r="X3394" s="2" t="s">
        <v>11603</v>
      </c>
      <c r="Y3394" s="2" t="s">
        <v>11604</v>
      </c>
    </row>
    <row r="3395">
      <c r="A3395" s="1" t="b">
        <v>0</v>
      </c>
      <c r="B3395" s="1" t="s">
        <v>25</v>
      </c>
      <c r="C3395" s="1"/>
      <c r="D3395" s="1" t="s">
        <v>26</v>
      </c>
      <c r="E3395" s="1" t="s">
        <v>43</v>
      </c>
      <c r="F3395" s="1"/>
      <c r="G3395" s="2" t="s">
        <v>27</v>
      </c>
      <c r="H3395" s="3"/>
      <c r="I3395" s="4" t="s">
        <v>11661</v>
      </c>
      <c r="J3395" s="2" t="s">
        <v>11662</v>
      </c>
      <c r="K3395" s="5">
        <v>1.0</v>
      </c>
      <c r="L3395" s="2" t="s">
        <v>46</v>
      </c>
      <c r="M3395" s="6" t="b">
        <v>1</v>
      </c>
      <c r="N3395" s="2" t="s">
        <v>11600</v>
      </c>
      <c r="O3395" s="2" t="s">
        <v>48</v>
      </c>
      <c r="P3395" s="2" t="s">
        <v>49</v>
      </c>
      <c r="Q3395" s="2" t="s">
        <v>50</v>
      </c>
      <c r="R3395" s="2" t="s">
        <v>35</v>
      </c>
      <c r="S3395" s="2" t="s">
        <v>11663</v>
      </c>
      <c r="T3395" s="2" t="s">
        <v>11664</v>
      </c>
      <c r="U3395" s="2" t="s">
        <v>38</v>
      </c>
      <c r="V3395" s="2" t="s">
        <v>100</v>
      </c>
      <c r="W3395" s="2" t="s">
        <v>10172</v>
      </c>
      <c r="X3395" s="2" t="s">
        <v>11603</v>
      </c>
      <c r="Y3395" s="2" t="s">
        <v>11604</v>
      </c>
    </row>
    <row r="3396">
      <c r="A3396" s="1" t="b">
        <v>0</v>
      </c>
      <c r="B3396" s="1" t="s">
        <v>25</v>
      </c>
      <c r="C3396" s="1"/>
      <c r="D3396" s="1" t="s">
        <v>26</v>
      </c>
      <c r="E3396" s="1" t="s">
        <v>43</v>
      </c>
      <c r="F3396" s="1"/>
      <c r="G3396" s="2" t="s">
        <v>27</v>
      </c>
      <c r="H3396" s="3"/>
      <c r="I3396" s="4" t="s">
        <v>11665</v>
      </c>
      <c r="J3396" s="2" t="s">
        <v>11666</v>
      </c>
      <c r="K3396" s="5">
        <v>1.0</v>
      </c>
      <c r="L3396" s="2" t="s">
        <v>46</v>
      </c>
      <c r="M3396" s="6" t="b">
        <v>1</v>
      </c>
      <c r="N3396" s="2" t="s">
        <v>11600</v>
      </c>
      <c r="O3396" s="2" t="s">
        <v>48</v>
      </c>
      <c r="P3396" s="2" t="s">
        <v>49</v>
      </c>
      <c r="Q3396" s="2" t="s">
        <v>50</v>
      </c>
      <c r="R3396" s="2" t="s">
        <v>35</v>
      </c>
      <c r="S3396" s="2" t="s">
        <v>11667</v>
      </c>
      <c r="T3396" s="2" t="s">
        <v>11668</v>
      </c>
      <c r="U3396" s="2" t="s">
        <v>38</v>
      </c>
      <c r="V3396" s="2" t="s">
        <v>100</v>
      </c>
      <c r="W3396" s="2" t="s">
        <v>10172</v>
      </c>
      <c r="X3396" s="2" t="s">
        <v>11603</v>
      </c>
      <c r="Y3396" s="2" t="s">
        <v>11604</v>
      </c>
    </row>
    <row r="3397">
      <c r="A3397" s="1" t="b">
        <v>0</v>
      </c>
      <c r="B3397" s="1" t="s">
        <v>25</v>
      </c>
      <c r="C3397" s="1"/>
      <c r="D3397" s="1" t="s">
        <v>26</v>
      </c>
      <c r="E3397" s="1" t="s">
        <v>43</v>
      </c>
      <c r="F3397" s="1"/>
      <c r="G3397" s="2" t="s">
        <v>27</v>
      </c>
      <c r="H3397" s="3"/>
      <c r="I3397" s="4" t="s">
        <v>11669</v>
      </c>
      <c r="J3397" s="2" t="s">
        <v>11670</v>
      </c>
      <c r="K3397" s="5">
        <v>1.0</v>
      </c>
      <c r="L3397" s="2" t="s">
        <v>46</v>
      </c>
      <c r="M3397" s="6" t="b">
        <v>1</v>
      </c>
      <c r="N3397" s="2" t="s">
        <v>11600</v>
      </c>
      <c r="O3397" s="2" t="s">
        <v>48</v>
      </c>
      <c r="P3397" s="2" t="s">
        <v>49</v>
      </c>
      <c r="Q3397" s="2" t="s">
        <v>50</v>
      </c>
      <c r="R3397" s="2" t="s">
        <v>35</v>
      </c>
      <c r="S3397" s="2" t="s">
        <v>11671</v>
      </c>
      <c r="T3397" s="2" t="s">
        <v>11672</v>
      </c>
      <c r="U3397" s="2" t="s">
        <v>38</v>
      </c>
      <c r="V3397" s="2" t="s">
        <v>100</v>
      </c>
      <c r="W3397" s="2" t="s">
        <v>10172</v>
      </c>
      <c r="X3397" s="2" t="s">
        <v>11603</v>
      </c>
      <c r="Y3397" s="2" t="s">
        <v>11604</v>
      </c>
    </row>
    <row r="3398">
      <c r="A3398" s="1" t="b">
        <v>0</v>
      </c>
      <c r="B3398" s="1" t="s">
        <v>25</v>
      </c>
      <c r="C3398" s="1"/>
      <c r="D3398" s="1" t="s">
        <v>26</v>
      </c>
      <c r="E3398" s="1" t="s">
        <v>43</v>
      </c>
      <c r="F3398" s="1"/>
      <c r="G3398" s="2" t="s">
        <v>27</v>
      </c>
      <c r="H3398" s="3"/>
      <c r="I3398" s="4" t="s">
        <v>11673</v>
      </c>
      <c r="J3398" s="2" t="s">
        <v>11674</v>
      </c>
      <c r="K3398" s="5">
        <v>1.0</v>
      </c>
      <c r="L3398" s="2" t="s">
        <v>46</v>
      </c>
      <c r="M3398" s="6" t="b">
        <v>1</v>
      </c>
      <c r="N3398" s="2" t="s">
        <v>11600</v>
      </c>
      <c r="O3398" s="2" t="s">
        <v>48</v>
      </c>
      <c r="P3398" s="2" t="s">
        <v>49</v>
      </c>
      <c r="Q3398" s="2" t="s">
        <v>50</v>
      </c>
      <c r="R3398" s="2" t="s">
        <v>35</v>
      </c>
      <c r="S3398" s="2" t="s">
        <v>11675</v>
      </c>
      <c r="T3398" s="2" t="s">
        <v>11676</v>
      </c>
      <c r="U3398" s="2" t="s">
        <v>38</v>
      </c>
      <c r="V3398" s="2" t="s">
        <v>100</v>
      </c>
      <c r="W3398" s="2" t="s">
        <v>10172</v>
      </c>
      <c r="X3398" s="2" t="s">
        <v>11603</v>
      </c>
      <c r="Y3398" s="2" t="s">
        <v>11604</v>
      </c>
    </row>
    <row r="3399">
      <c r="A3399" s="1" t="b">
        <v>0</v>
      </c>
      <c r="B3399" s="1" t="s">
        <v>25</v>
      </c>
      <c r="C3399" s="1"/>
      <c r="D3399" s="1" t="s">
        <v>26</v>
      </c>
      <c r="E3399" s="1" t="s">
        <v>43</v>
      </c>
      <c r="F3399" s="1"/>
      <c r="G3399" s="2" t="s">
        <v>27</v>
      </c>
      <c r="H3399" s="3"/>
      <c r="I3399" s="4" t="s">
        <v>11677</v>
      </c>
      <c r="J3399" s="2" t="s">
        <v>11678</v>
      </c>
      <c r="K3399" s="5">
        <v>1.0</v>
      </c>
      <c r="L3399" s="2" t="s">
        <v>46</v>
      </c>
      <c r="M3399" s="6" t="b">
        <v>1</v>
      </c>
      <c r="N3399" s="2" t="s">
        <v>11600</v>
      </c>
      <c r="O3399" s="2" t="s">
        <v>48</v>
      </c>
      <c r="P3399" s="2" t="s">
        <v>49</v>
      </c>
      <c r="Q3399" s="2" t="s">
        <v>50</v>
      </c>
      <c r="R3399" s="2" t="s">
        <v>35</v>
      </c>
      <c r="S3399" s="2" t="s">
        <v>11679</v>
      </c>
      <c r="T3399" s="2" t="s">
        <v>11680</v>
      </c>
      <c r="U3399" s="2" t="s">
        <v>38</v>
      </c>
      <c r="V3399" s="2" t="s">
        <v>100</v>
      </c>
      <c r="W3399" s="2" t="s">
        <v>10172</v>
      </c>
      <c r="X3399" s="2" t="s">
        <v>11603</v>
      </c>
      <c r="Y3399" s="2" t="s">
        <v>11604</v>
      </c>
    </row>
    <row r="3400">
      <c r="A3400" s="1" t="b">
        <v>0</v>
      </c>
      <c r="B3400" s="1" t="s">
        <v>25</v>
      </c>
      <c r="C3400" s="1"/>
      <c r="D3400" s="1" t="s">
        <v>26</v>
      </c>
      <c r="E3400" s="1" t="s">
        <v>43</v>
      </c>
      <c r="F3400" s="1"/>
      <c r="G3400" s="2" t="s">
        <v>27</v>
      </c>
      <c r="H3400" s="3"/>
      <c r="I3400" s="4" t="s">
        <v>11681</v>
      </c>
      <c r="J3400" s="2" t="s">
        <v>11682</v>
      </c>
      <c r="K3400" s="5">
        <v>1.0</v>
      </c>
      <c r="L3400" s="2" t="s">
        <v>46</v>
      </c>
      <c r="M3400" s="6" t="b">
        <v>1</v>
      </c>
      <c r="N3400" s="2" t="s">
        <v>11600</v>
      </c>
      <c r="O3400" s="2" t="s">
        <v>48</v>
      </c>
      <c r="P3400" s="2" t="s">
        <v>49</v>
      </c>
      <c r="Q3400" s="2" t="s">
        <v>50</v>
      </c>
      <c r="R3400" s="2" t="s">
        <v>35</v>
      </c>
      <c r="S3400" s="2" t="s">
        <v>11683</v>
      </c>
      <c r="T3400" s="2" t="s">
        <v>11684</v>
      </c>
      <c r="U3400" s="2" t="s">
        <v>38</v>
      </c>
      <c r="V3400" s="2" t="s">
        <v>100</v>
      </c>
      <c r="W3400" s="2" t="s">
        <v>10172</v>
      </c>
      <c r="X3400" s="2" t="s">
        <v>11603</v>
      </c>
      <c r="Y3400" s="2" t="s">
        <v>11604</v>
      </c>
    </row>
    <row r="3401">
      <c r="A3401" s="1" t="b">
        <v>0</v>
      </c>
      <c r="B3401" s="1" t="s">
        <v>25</v>
      </c>
      <c r="C3401" s="1"/>
      <c r="D3401" s="1" t="s">
        <v>26</v>
      </c>
      <c r="E3401" s="1" t="s">
        <v>43</v>
      </c>
      <c r="F3401" s="1"/>
      <c r="G3401" s="2" t="s">
        <v>27</v>
      </c>
      <c r="H3401" s="3"/>
      <c r="I3401" s="4" t="s">
        <v>11685</v>
      </c>
      <c r="J3401" s="2" t="s">
        <v>11686</v>
      </c>
      <c r="K3401" s="5">
        <v>1.0</v>
      </c>
      <c r="L3401" s="2" t="s">
        <v>46</v>
      </c>
      <c r="M3401" s="6" t="b">
        <v>1</v>
      </c>
      <c r="N3401" s="2" t="s">
        <v>11600</v>
      </c>
      <c r="O3401" s="2" t="s">
        <v>48</v>
      </c>
      <c r="P3401" s="2" t="s">
        <v>49</v>
      </c>
      <c r="Q3401" s="2" t="s">
        <v>50</v>
      </c>
      <c r="R3401" s="2" t="s">
        <v>35</v>
      </c>
      <c r="S3401" s="2" t="s">
        <v>11687</v>
      </c>
      <c r="T3401" s="2" t="s">
        <v>11688</v>
      </c>
      <c r="U3401" s="2" t="s">
        <v>38</v>
      </c>
      <c r="V3401" s="2" t="s">
        <v>100</v>
      </c>
      <c r="W3401" s="2" t="s">
        <v>10172</v>
      </c>
      <c r="X3401" s="2" t="s">
        <v>11603</v>
      </c>
      <c r="Y3401" s="2" t="s">
        <v>11604</v>
      </c>
    </row>
    <row r="3402">
      <c r="A3402" s="1" t="b">
        <v>0</v>
      </c>
      <c r="B3402" s="1" t="s">
        <v>25</v>
      </c>
      <c r="C3402" s="1"/>
      <c r="D3402" s="1" t="s">
        <v>26</v>
      </c>
      <c r="E3402" s="1" t="s">
        <v>43</v>
      </c>
      <c r="F3402" s="1"/>
      <c r="G3402" s="2" t="s">
        <v>27</v>
      </c>
      <c r="H3402" s="3"/>
      <c r="I3402" s="4" t="s">
        <v>11689</v>
      </c>
      <c r="J3402" s="2" t="s">
        <v>11690</v>
      </c>
      <c r="K3402" s="5">
        <v>1.0</v>
      </c>
      <c r="L3402" s="2" t="s">
        <v>46</v>
      </c>
      <c r="M3402" s="6" t="b">
        <v>1</v>
      </c>
      <c r="N3402" s="2" t="s">
        <v>11600</v>
      </c>
      <c r="O3402" s="2" t="s">
        <v>48</v>
      </c>
      <c r="P3402" s="2" t="s">
        <v>49</v>
      </c>
      <c r="Q3402" s="2" t="s">
        <v>50</v>
      </c>
      <c r="R3402" s="2" t="s">
        <v>35</v>
      </c>
      <c r="S3402" s="2" t="s">
        <v>11691</v>
      </c>
      <c r="T3402" s="2" t="s">
        <v>11692</v>
      </c>
      <c r="U3402" s="2" t="s">
        <v>38</v>
      </c>
      <c r="V3402" s="2" t="s">
        <v>100</v>
      </c>
      <c r="W3402" s="2" t="s">
        <v>10172</v>
      </c>
      <c r="X3402" s="2" t="s">
        <v>11603</v>
      </c>
      <c r="Y3402" s="2" t="s">
        <v>11604</v>
      </c>
    </row>
    <row r="3403">
      <c r="A3403" s="1" t="b">
        <v>0</v>
      </c>
      <c r="B3403" s="1" t="s">
        <v>25</v>
      </c>
      <c r="C3403" s="1"/>
      <c r="D3403" s="1" t="s">
        <v>26</v>
      </c>
      <c r="E3403" s="1" t="s">
        <v>43</v>
      </c>
      <c r="F3403" s="1"/>
      <c r="G3403" s="2" t="s">
        <v>27</v>
      </c>
      <c r="H3403" s="3"/>
      <c r="I3403" s="4" t="s">
        <v>11693</v>
      </c>
      <c r="J3403" s="2" t="s">
        <v>11694</v>
      </c>
      <c r="K3403" s="5">
        <v>1.0</v>
      </c>
      <c r="L3403" s="2" t="s">
        <v>46</v>
      </c>
      <c r="M3403" s="6" t="b">
        <v>1</v>
      </c>
      <c r="N3403" s="2" t="s">
        <v>11600</v>
      </c>
      <c r="O3403" s="2" t="s">
        <v>48</v>
      </c>
      <c r="P3403" s="2" t="s">
        <v>49</v>
      </c>
      <c r="Q3403" s="2" t="s">
        <v>50</v>
      </c>
      <c r="R3403" s="2" t="s">
        <v>35</v>
      </c>
      <c r="S3403" s="2" t="s">
        <v>11695</v>
      </c>
      <c r="T3403" s="2" t="s">
        <v>11696</v>
      </c>
      <c r="U3403" s="2" t="s">
        <v>38</v>
      </c>
      <c r="V3403" s="2" t="s">
        <v>100</v>
      </c>
      <c r="W3403" s="2" t="s">
        <v>10172</v>
      </c>
      <c r="X3403" s="2" t="s">
        <v>11603</v>
      </c>
      <c r="Y3403" s="2" t="s">
        <v>11604</v>
      </c>
    </row>
    <row r="3404">
      <c r="A3404" s="1" t="b">
        <v>0</v>
      </c>
      <c r="B3404" s="1" t="s">
        <v>25</v>
      </c>
      <c r="C3404" s="1"/>
      <c r="D3404" s="1" t="s">
        <v>26</v>
      </c>
      <c r="E3404" s="1" t="s">
        <v>43</v>
      </c>
      <c r="F3404" s="1"/>
      <c r="G3404" s="2" t="s">
        <v>27</v>
      </c>
      <c r="H3404" s="3"/>
      <c r="I3404" s="4" t="s">
        <v>11697</v>
      </c>
      <c r="J3404" s="2" t="s">
        <v>11698</v>
      </c>
      <c r="K3404" s="5">
        <v>1.0</v>
      </c>
      <c r="L3404" s="2" t="s">
        <v>46</v>
      </c>
      <c r="M3404" s="6" t="b">
        <v>1</v>
      </c>
      <c r="N3404" s="2" t="s">
        <v>11600</v>
      </c>
      <c r="O3404" s="2" t="s">
        <v>48</v>
      </c>
      <c r="P3404" s="2" t="s">
        <v>49</v>
      </c>
      <c r="Q3404" s="2" t="s">
        <v>50</v>
      </c>
      <c r="R3404" s="2" t="s">
        <v>35</v>
      </c>
      <c r="S3404" s="2" t="s">
        <v>11699</v>
      </c>
      <c r="T3404" s="2" t="s">
        <v>11700</v>
      </c>
      <c r="U3404" s="2" t="s">
        <v>38</v>
      </c>
      <c r="V3404" s="2" t="s">
        <v>100</v>
      </c>
      <c r="W3404" s="2" t="s">
        <v>10172</v>
      </c>
      <c r="X3404" s="2" t="s">
        <v>11603</v>
      </c>
      <c r="Y3404" s="2" t="s">
        <v>11604</v>
      </c>
    </row>
    <row r="3405">
      <c r="A3405" s="1" t="b">
        <v>0</v>
      </c>
      <c r="B3405" s="1" t="s">
        <v>25</v>
      </c>
      <c r="C3405" s="1"/>
      <c r="D3405" s="1" t="s">
        <v>26</v>
      </c>
      <c r="E3405" s="1" t="s">
        <v>43</v>
      </c>
      <c r="F3405" s="1"/>
      <c r="G3405" s="2" t="s">
        <v>27</v>
      </c>
      <c r="H3405" s="3"/>
      <c r="I3405" s="4" t="s">
        <v>11701</v>
      </c>
      <c r="J3405" s="2" t="s">
        <v>11702</v>
      </c>
      <c r="K3405" s="5">
        <v>1.0</v>
      </c>
      <c r="L3405" s="2" t="s">
        <v>46</v>
      </c>
      <c r="M3405" s="6" t="b">
        <v>1</v>
      </c>
      <c r="N3405" s="2" t="s">
        <v>11600</v>
      </c>
      <c r="O3405" s="2" t="s">
        <v>48</v>
      </c>
      <c r="P3405" s="2" t="s">
        <v>49</v>
      </c>
      <c r="Q3405" s="2" t="s">
        <v>50</v>
      </c>
      <c r="R3405" s="2" t="s">
        <v>35</v>
      </c>
      <c r="S3405" s="2" t="s">
        <v>11703</v>
      </c>
      <c r="T3405" s="2" t="s">
        <v>11704</v>
      </c>
      <c r="U3405" s="2" t="s">
        <v>38</v>
      </c>
      <c r="V3405" s="2" t="s">
        <v>100</v>
      </c>
      <c r="W3405" s="2" t="s">
        <v>10172</v>
      </c>
      <c r="X3405" s="2" t="s">
        <v>11603</v>
      </c>
      <c r="Y3405" s="2" t="s">
        <v>11604</v>
      </c>
    </row>
    <row r="3406">
      <c r="A3406" s="1" t="b">
        <v>0</v>
      </c>
      <c r="B3406" s="1" t="s">
        <v>25</v>
      </c>
      <c r="C3406" s="1"/>
      <c r="D3406" s="1" t="s">
        <v>26</v>
      </c>
      <c r="E3406" s="1" t="s">
        <v>43</v>
      </c>
      <c r="F3406" s="1"/>
      <c r="G3406" s="2" t="s">
        <v>27</v>
      </c>
      <c r="H3406" s="3"/>
      <c r="I3406" s="4" t="s">
        <v>11705</v>
      </c>
      <c r="J3406" s="2" t="s">
        <v>11706</v>
      </c>
      <c r="K3406" s="5">
        <v>1.0</v>
      </c>
      <c r="L3406" s="2" t="s">
        <v>46</v>
      </c>
      <c r="M3406" s="6" t="b">
        <v>1</v>
      </c>
      <c r="N3406" s="2" t="s">
        <v>11600</v>
      </c>
      <c r="O3406" s="2" t="s">
        <v>48</v>
      </c>
      <c r="P3406" s="2" t="s">
        <v>49</v>
      </c>
      <c r="Q3406" s="2" t="s">
        <v>50</v>
      </c>
      <c r="R3406" s="2" t="s">
        <v>35</v>
      </c>
      <c r="S3406" s="2" t="s">
        <v>11707</v>
      </c>
      <c r="T3406" s="2" t="s">
        <v>11708</v>
      </c>
      <c r="U3406" s="2" t="s">
        <v>38</v>
      </c>
      <c r="V3406" s="2" t="s">
        <v>100</v>
      </c>
      <c r="W3406" s="2" t="s">
        <v>10172</v>
      </c>
      <c r="X3406" s="2" t="s">
        <v>11603</v>
      </c>
      <c r="Y3406" s="2" t="s">
        <v>11604</v>
      </c>
    </row>
    <row r="3407">
      <c r="A3407" s="1" t="b">
        <v>0</v>
      </c>
      <c r="B3407" s="1" t="s">
        <v>25</v>
      </c>
      <c r="C3407" s="1"/>
      <c r="D3407" s="1" t="s">
        <v>26</v>
      </c>
      <c r="E3407" s="1" t="s">
        <v>43</v>
      </c>
      <c r="F3407" s="1"/>
      <c r="G3407" s="2" t="s">
        <v>27</v>
      </c>
      <c r="H3407" s="3"/>
      <c r="I3407" s="4" t="s">
        <v>11709</v>
      </c>
      <c r="J3407" s="2" t="s">
        <v>11710</v>
      </c>
      <c r="K3407" s="5">
        <v>1.0</v>
      </c>
      <c r="L3407" s="2" t="s">
        <v>46</v>
      </c>
      <c r="M3407" s="6" t="b">
        <v>1</v>
      </c>
      <c r="N3407" s="2" t="s">
        <v>11600</v>
      </c>
      <c r="O3407" s="2" t="s">
        <v>48</v>
      </c>
      <c r="P3407" s="2" t="s">
        <v>49</v>
      </c>
      <c r="Q3407" s="2" t="s">
        <v>50</v>
      </c>
      <c r="R3407" s="2" t="s">
        <v>35</v>
      </c>
      <c r="S3407" s="2" t="s">
        <v>11711</v>
      </c>
      <c r="T3407" s="2" t="s">
        <v>11712</v>
      </c>
      <c r="U3407" s="2" t="s">
        <v>38</v>
      </c>
      <c r="V3407" s="2" t="s">
        <v>100</v>
      </c>
      <c r="W3407" s="2" t="s">
        <v>10172</v>
      </c>
      <c r="X3407" s="2" t="s">
        <v>11603</v>
      </c>
      <c r="Y3407" s="2" t="s">
        <v>11604</v>
      </c>
    </row>
    <row r="3408">
      <c r="A3408" s="1" t="b">
        <v>0</v>
      </c>
      <c r="B3408" s="1" t="s">
        <v>25</v>
      </c>
      <c r="C3408" s="1"/>
      <c r="D3408" s="1" t="s">
        <v>26</v>
      </c>
      <c r="E3408" s="1" t="s">
        <v>43</v>
      </c>
      <c r="F3408" s="1"/>
      <c r="G3408" s="2" t="s">
        <v>27</v>
      </c>
      <c r="H3408" s="3"/>
      <c r="I3408" s="4" t="s">
        <v>11713</v>
      </c>
      <c r="J3408" s="2" t="s">
        <v>11714</v>
      </c>
      <c r="K3408" s="5">
        <v>1.0</v>
      </c>
      <c r="L3408" s="2" t="s">
        <v>46</v>
      </c>
      <c r="M3408" s="6" t="b">
        <v>1</v>
      </c>
      <c r="N3408" s="2" t="s">
        <v>11600</v>
      </c>
      <c r="O3408" s="2" t="s">
        <v>48</v>
      </c>
      <c r="P3408" s="2" t="s">
        <v>49</v>
      </c>
      <c r="Q3408" s="2" t="s">
        <v>50</v>
      </c>
      <c r="R3408" s="2" t="s">
        <v>35</v>
      </c>
      <c r="S3408" s="2" t="s">
        <v>11715</v>
      </c>
      <c r="T3408" s="2" t="s">
        <v>11716</v>
      </c>
      <c r="U3408" s="2" t="s">
        <v>38</v>
      </c>
      <c r="V3408" s="2" t="s">
        <v>100</v>
      </c>
      <c r="W3408" s="2" t="s">
        <v>10172</v>
      </c>
      <c r="X3408" s="2" t="s">
        <v>11603</v>
      </c>
      <c r="Y3408" s="2" t="s">
        <v>11604</v>
      </c>
    </row>
    <row r="3409">
      <c r="A3409" s="1" t="b">
        <v>0</v>
      </c>
      <c r="B3409" s="1" t="s">
        <v>25</v>
      </c>
      <c r="C3409" s="1"/>
      <c r="D3409" s="1" t="s">
        <v>26</v>
      </c>
      <c r="E3409" s="1" t="s">
        <v>43</v>
      </c>
      <c r="F3409" s="1"/>
      <c r="G3409" s="2" t="s">
        <v>27</v>
      </c>
      <c r="H3409" s="3"/>
      <c r="I3409" s="4" t="s">
        <v>11717</v>
      </c>
      <c r="J3409" s="2" t="s">
        <v>11718</v>
      </c>
      <c r="K3409" s="5">
        <v>1.0</v>
      </c>
      <c r="L3409" s="2" t="s">
        <v>46</v>
      </c>
      <c r="M3409" s="6" t="b">
        <v>1</v>
      </c>
      <c r="N3409" s="2" t="s">
        <v>11600</v>
      </c>
      <c r="O3409" s="2" t="s">
        <v>48</v>
      </c>
      <c r="P3409" s="2" t="s">
        <v>49</v>
      </c>
      <c r="Q3409" s="2" t="s">
        <v>50</v>
      </c>
      <c r="R3409" s="2" t="s">
        <v>35</v>
      </c>
      <c r="S3409" s="2" t="s">
        <v>11719</v>
      </c>
      <c r="T3409" s="2" t="s">
        <v>11720</v>
      </c>
      <c r="U3409" s="2" t="s">
        <v>38</v>
      </c>
      <c r="V3409" s="2" t="s">
        <v>100</v>
      </c>
      <c r="W3409" s="2" t="s">
        <v>10172</v>
      </c>
      <c r="X3409" s="2" t="s">
        <v>11603</v>
      </c>
      <c r="Y3409" s="2" t="s">
        <v>11604</v>
      </c>
    </row>
    <row r="3410">
      <c r="A3410" s="1" t="b">
        <v>0</v>
      </c>
      <c r="B3410" s="1" t="s">
        <v>25</v>
      </c>
      <c r="C3410" s="1"/>
      <c r="D3410" s="1" t="s">
        <v>26</v>
      </c>
      <c r="E3410" s="1" t="s">
        <v>43</v>
      </c>
      <c r="F3410" s="1"/>
      <c r="G3410" s="2" t="s">
        <v>27</v>
      </c>
      <c r="H3410" s="3"/>
      <c r="I3410" s="4" t="s">
        <v>11721</v>
      </c>
      <c r="J3410" s="2" t="s">
        <v>11722</v>
      </c>
      <c r="K3410" s="5">
        <v>1.0</v>
      </c>
      <c r="L3410" s="2" t="s">
        <v>46</v>
      </c>
      <c r="M3410" s="6" t="b">
        <v>1</v>
      </c>
      <c r="N3410" s="2" t="s">
        <v>11600</v>
      </c>
      <c r="O3410" s="2" t="s">
        <v>48</v>
      </c>
      <c r="P3410" s="2" t="s">
        <v>49</v>
      </c>
      <c r="Q3410" s="2" t="s">
        <v>50</v>
      </c>
      <c r="R3410" s="2" t="s">
        <v>35</v>
      </c>
      <c r="S3410" s="2" t="s">
        <v>11723</v>
      </c>
      <c r="T3410" s="2" t="s">
        <v>11724</v>
      </c>
      <c r="U3410" s="2" t="s">
        <v>38</v>
      </c>
      <c r="V3410" s="2" t="s">
        <v>100</v>
      </c>
      <c r="W3410" s="2" t="s">
        <v>10172</v>
      </c>
      <c r="X3410" s="2" t="s">
        <v>11603</v>
      </c>
      <c r="Y3410" s="2" t="s">
        <v>11604</v>
      </c>
    </row>
    <row r="3411">
      <c r="A3411" s="1" t="b">
        <v>0</v>
      </c>
      <c r="B3411" s="1" t="s">
        <v>25</v>
      </c>
      <c r="C3411" s="1"/>
      <c r="D3411" s="1" t="s">
        <v>26</v>
      </c>
      <c r="E3411" s="1" t="s">
        <v>43</v>
      </c>
      <c r="F3411" s="1"/>
      <c r="G3411" s="2" t="s">
        <v>27</v>
      </c>
      <c r="H3411" s="3"/>
      <c r="I3411" s="4" t="s">
        <v>11725</v>
      </c>
      <c r="J3411" s="2" t="s">
        <v>11726</v>
      </c>
      <c r="K3411" s="5">
        <v>1.0</v>
      </c>
      <c r="L3411" s="2" t="s">
        <v>46</v>
      </c>
      <c r="M3411" s="6" t="b">
        <v>1</v>
      </c>
      <c r="N3411" s="2" t="s">
        <v>11600</v>
      </c>
      <c r="O3411" s="2" t="s">
        <v>48</v>
      </c>
      <c r="P3411" s="2" t="s">
        <v>49</v>
      </c>
      <c r="Q3411" s="2" t="s">
        <v>50</v>
      </c>
      <c r="R3411" s="2" t="s">
        <v>35</v>
      </c>
      <c r="S3411" s="2" t="s">
        <v>11727</v>
      </c>
      <c r="T3411" s="2" t="s">
        <v>11728</v>
      </c>
      <c r="U3411" s="2" t="s">
        <v>38</v>
      </c>
      <c r="V3411" s="2" t="s">
        <v>100</v>
      </c>
      <c r="W3411" s="2" t="s">
        <v>10172</v>
      </c>
      <c r="X3411" s="2" t="s">
        <v>11603</v>
      </c>
      <c r="Y3411" s="2" t="s">
        <v>11604</v>
      </c>
    </row>
    <row r="3412">
      <c r="A3412" s="1" t="b">
        <v>0</v>
      </c>
      <c r="B3412" s="1" t="s">
        <v>25</v>
      </c>
      <c r="C3412" s="1"/>
      <c r="D3412" s="1" t="s">
        <v>26</v>
      </c>
      <c r="E3412" s="1" t="s">
        <v>43</v>
      </c>
      <c r="F3412" s="1"/>
      <c r="G3412" s="2" t="s">
        <v>27</v>
      </c>
      <c r="H3412" s="3"/>
      <c r="I3412" s="4" t="s">
        <v>11729</v>
      </c>
      <c r="J3412" s="2" t="s">
        <v>11730</v>
      </c>
      <c r="K3412" s="5">
        <v>1.0</v>
      </c>
      <c r="L3412" s="2" t="s">
        <v>46</v>
      </c>
      <c r="M3412" s="6" t="b">
        <v>1</v>
      </c>
      <c r="N3412" s="2" t="s">
        <v>11600</v>
      </c>
      <c r="O3412" s="2" t="s">
        <v>48</v>
      </c>
      <c r="P3412" s="2" t="s">
        <v>49</v>
      </c>
      <c r="Q3412" s="2" t="s">
        <v>50</v>
      </c>
      <c r="R3412" s="2" t="s">
        <v>35</v>
      </c>
      <c r="S3412" s="2" t="s">
        <v>11731</v>
      </c>
      <c r="T3412" s="2" t="s">
        <v>11732</v>
      </c>
      <c r="U3412" s="2" t="s">
        <v>38</v>
      </c>
      <c r="V3412" s="2" t="s">
        <v>100</v>
      </c>
      <c r="W3412" s="2" t="s">
        <v>10172</v>
      </c>
      <c r="X3412" s="2" t="s">
        <v>11603</v>
      </c>
      <c r="Y3412" s="2" t="s">
        <v>11604</v>
      </c>
    </row>
    <row r="3413">
      <c r="A3413" s="1" t="b">
        <v>0</v>
      </c>
      <c r="B3413" s="1" t="s">
        <v>25</v>
      </c>
      <c r="C3413" s="1"/>
      <c r="D3413" s="1" t="s">
        <v>26</v>
      </c>
      <c r="E3413" s="1" t="s">
        <v>43</v>
      </c>
      <c r="F3413" s="1"/>
      <c r="G3413" s="2" t="s">
        <v>27</v>
      </c>
      <c r="H3413" s="3"/>
      <c r="I3413" s="4" t="s">
        <v>11733</v>
      </c>
      <c r="J3413" s="2" t="s">
        <v>11734</v>
      </c>
      <c r="K3413" s="5">
        <v>1.0</v>
      </c>
      <c r="L3413" s="2" t="s">
        <v>46</v>
      </c>
      <c r="M3413" s="6" t="b">
        <v>1</v>
      </c>
      <c r="N3413" s="2" t="s">
        <v>11600</v>
      </c>
      <c r="O3413" s="2" t="s">
        <v>48</v>
      </c>
      <c r="P3413" s="2" t="s">
        <v>49</v>
      </c>
      <c r="Q3413" s="2" t="s">
        <v>50</v>
      </c>
      <c r="R3413" s="2" t="s">
        <v>35</v>
      </c>
      <c r="S3413" s="2" t="s">
        <v>11735</v>
      </c>
      <c r="T3413" s="2" t="s">
        <v>11736</v>
      </c>
      <c r="U3413" s="2" t="s">
        <v>38</v>
      </c>
      <c r="V3413" s="2" t="s">
        <v>100</v>
      </c>
      <c r="W3413" s="2" t="s">
        <v>10172</v>
      </c>
      <c r="X3413" s="2" t="s">
        <v>11603</v>
      </c>
      <c r="Y3413" s="2" t="s">
        <v>11604</v>
      </c>
    </row>
    <row r="3414">
      <c r="A3414" s="1" t="b">
        <v>0</v>
      </c>
      <c r="B3414" s="1" t="s">
        <v>25</v>
      </c>
      <c r="C3414" s="1"/>
      <c r="D3414" s="1" t="s">
        <v>26</v>
      </c>
      <c r="E3414" s="1" t="s">
        <v>43</v>
      </c>
      <c r="F3414" s="1"/>
      <c r="G3414" s="2" t="s">
        <v>27</v>
      </c>
      <c r="H3414" s="3"/>
      <c r="I3414" s="4" t="s">
        <v>11737</v>
      </c>
      <c r="J3414" s="2" t="s">
        <v>11738</v>
      </c>
      <c r="K3414" s="5">
        <v>1.0</v>
      </c>
      <c r="L3414" s="2" t="s">
        <v>46</v>
      </c>
      <c r="M3414" s="6" t="b">
        <v>1</v>
      </c>
      <c r="N3414" s="2" t="s">
        <v>11600</v>
      </c>
      <c r="O3414" s="2" t="s">
        <v>48</v>
      </c>
      <c r="P3414" s="2" t="s">
        <v>49</v>
      </c>
      <c r="Q3414" s="2" t="s">
        <v>50</v>
      </c>
      <c r="R3414" s="2" t="s">
        <v>35</v>
      </c>
      <c r="S3414" s="2" t="s">
        <v>11739</v>
      </c>
      <c r="T3414" s="2" t="s">
        <v>11740</v>
      </c>
      <c r="U3414" s="2" t="s">
        <v>38</v>
      </c>
      <c r="V3414" s="2" t="s">
        <v>100</v>
      </c>
      <c r="W3414" s="2" t="s">
        <v>10172</v>
      </c>
      <c r="X3414" s="2" t="s">
        <v>11603</v>
      </c>
      <c r="Y3414" s="2" t="s">
        <v>11604</v>
      </c>
    </row>
    <row r="3415">
      <c r="A3415" s="1" t="b">
        <v>0</v>
      </c>
      <c r="B3415" s="1" t="s">
        <v>25</v>
      </c>
      <c r="C3415" s="1"/>
      <c r="D3415" s="1" t="s">
        <v>26</v>
      </c>
      <c r="E3415" s="1" t="s">
        <v>43</v>
      </c>
      <c r="F3415" s="1"/>
      <c r="G3415" s="2" t="s">
        <v>27</v>
      </c>
      <c r="H3415" s="3"/>
      <c r="I3415" s="4" t="s">
        <v>11741</v>
      </c>
      <c r="J3415" s="2" t="s">
        <v>11742</v>
      </c>
      <c r="K3415" s="5">
        <v>1.0</v>
      </c>
      <c r="L3415" s="2" t="s">
        <v>46</v>
      </c>
      <c r="M3415" s="6" t="b">
        <v>1</v>
      </c>
      <c r="N3415" s="2" t="s">
        <v>11600</v>
      </c>
      <c r="O3415" s="2" t="s">
        <v>48</v>
      </c>
      <c r="P3415" s="2" t="s">
        <v>49</v>
      </c>
      <c r="Q3415" s="2" t="s">
        <v>50</v>
      </c>
      <c r="R3415" s="2" t="s">
        <v>35</v>
      </c>
      <c r="S3415" s="2" t="s">
        <v>11743</v>
      </c>
      <c r="T3415" s="2" t="s">
        <v>11744</v>
      </c>
      <c r="U3415" s="2" t="s">
        <v>38</v>
      </c>
      <c r="V3415" s="2" t="s">
        <v>100</v>
      </c>
      <c r="W3415" s="2" t="s">
        <v>10172</v>
      </c>
      <c r="X3415" s="2" t="s">
        <v>11603</v>
      </c>
      <c r="Y3415" s="2" t="s">
        <v>11604</v>
      </c>
    </row>
    <row r="3416">
      <c r="A3416" s="1" t="b">
        <v>0</v>
      </c>
      <c r="B3416" s="1" t="s">
        <v>25</v>
      </c>
      <c r="C3416" s="1"/>
      <c r="D3416" s="1" t="s">
        <v>26</v>
      </c>
      <c r="E3416" s="1" t="s">
        <v>43</v>
      </c>
      <c r="F3416" s="1"/>
      <c r="G3416" s="2" t="s">
        <v>27</v>
      </c>
      <c r="H3416" s="3"/>
      <c r="I3416" s="4" t="s">
        <v>11745</v>
      </c>
      <c r="J3416" s="2" t="s">
        <v>11746</v>
      </c>
      <c r="K3416" s="5">
        <v>1.0</v>
      </c>
      <c r="L3416" s="2" t="s">
        <v>46</v>
      </c>
      <c r="M3416" s="6" t="b">
        <v>1</v>
      </c>
      <c r="N3416" s="2" t="s">
        <v>11600</v>
      </c>
      <c r="O3416" s="2" t="s">
        <v>48</v>
      </c>
      <c r="P3416" s="2" t="s">
        <v>49</v>
      </c>
      <c r="Q3416" s="2" t="s">
        <v>50</v>
      </c>
      <c r="R3416" s="2" t="s">
        <v>35</v>
      </c>
      <c r="S3416" s="2" t="s">
        <v>11747</v>
      </c>
      <c r="T3416" s="2" t="s">
        <v>11748</v>
      </c>
      <c r="U3416" s="2" t="s">
        <v>38</v>
      </c>
      <c r="V3416" s="2" t="s">
        <v>100</v>
      </c>
      <c r="W3416" s="2" t="s">
        <v>10172</v>
      </c>
      <c r="X3416" s="2" t="s">
        <v>11603</v>
      </c>
      <c r="Y3416" s="2" t="s">
        <v>11604</v>
      </c>
    </row>
    <row r="3417">
      <c r="A3417" s="1" t="b">
        <v>0</v>
      </c>
      <c r="B3417" s="1" t="s">
        <v>25</v>
      </c>
      <c r="C3417" s="1"/>
      <c r="D3417" s="1" t="s">
        <v>26</v>
      </c>
      <c r="E3417" s="1" t="s">
        <v>43</v>
      </c>
      <c r="F3417" s="1"/>
      <c r="G3417" s="2" t="s">
        <v>27</v>
      </c>
      <c r="H3417" s="3"/>
      <c r="I3417" s="4" t="s">
        <v>11749</v>
      </c>
      <c r="J3417" s="2" t="s">
        <v>11750</v>
      </c>
      <c r="K3417" s="5">
        <v>1.0</v>
      </c>
      <c r="L3417" s="2" t="s">
        <v>46</v>
      </c>
      <c r="M3417" s="6" t="b">
        <v>1</v>
      </c>
      <c r="N3417" s="2" t="s">
        <v>11600</v>
      </c>
      <c r="O3417" s="2" t="s">
        <v>48</v>
      </c>
      <c r="P3417" s="2" t="s">
        <v>49</v>
      </c>
      <c r="Q3417" s="2" t="s">
        <v>50</v>
      </c>
      <c r="R3417" s="2" t="s">
        <v>35</v>
      </c>
      <c r="S3417" s="2" t="s">
        <v>11751</v>
      </c>
      <c r="T3417" s="2" t="s">
        <v>11752</v>
      </c>
      <c r="U3417" s="2" t="s">
        <v>38</v>
      </c>
      <c r="V3417" s="2" t="s">
        <v>100</v>
      </c>
      <c r="W3417" s="2" t="s">
        <v>10172</v>
      </c>
      <c r="X3417" s="2" t="s">
        <v>11603</v>
      </c>
      <c r="Y3417" s="2" t="s">
        <v>11604</v>
      </c>
    </row>
    <row r="3418">
      <c r="A3418" s="1" t="b">
        <v>0</v>
      </c>
      <c r="B3418" s="1" t="s">
        <v>25</v>
      </c>
      <c r="C3418" s="1"/>
      <c r="D3418" s="1" t="s">
        <v>26</v>
      </c>
      <c r="E3418" s="1" t="s">
        <v>43</v>
      </c>
      <c r="F3418" s="1"/>
      <c r="G3418" s="2" t="s">
        <v>27</v>
      </c>
      <c r="H3418" s="3"/>
      <c r="I3418" s="4" t="s">
        <v>11753</v>
      </c>
      <c r="J3418" s="2" t="s">
        <v>11754</v>
      </c>
      <c r="K3418" s="5">
        <v>1.0</v>
      </c>
      <c r="L3418" s="2" t="s">
        <v>46</v>
      </c>
      <c r="M3418" s="6" t="b">
        <v>1</v>
      </c>
      <c r="N3418" s="2" t="s">
        <v>11600</v>
      </c>
      <c r="O3418" s="2" t="s">
        <v>48</v>
      </c>
      <c r="P3418" s="2" t="s">
        <v>49</v>
      </c>
      <c r="Q3418" s="2" t="s">
        <v>50</v>
      </c>
      <c r="R3418" s="2" t="s">
        <v>35</v>
      </c>
      <c r="S3418" s="2" t="s">
        <v>11755</v>
      </c>
      <c r="T3418" s="2" t="s">
        <v>11756</v>
      </c>
      <c r="U3418" s="2" t="s">
        <v>38</v>
      </c>
      <c r="V3418" s="2" t="s">
        <v>100</v>
      </c>
      <c r="W3418" s="2" t="s">
        <v>10172</v>
      </c>
      <c r="X3418" s="2" t="s">
        <v>11603</v>
      </c>
      <c r="Y3418" s="2" t="s">
        <v>11604</v>
      </c>
    </row>
    <row r="3419">
      <c r="A3419" s="1" t="b">
        <v>0</v>
      </c>
      <c r="B3419" s="1" t="s">
        <v>25</v>
      </c>
      <c r="C3419" s="1"/>
      <c r="D3419" s="1" t="s">
        <v>26</v>
      </c>
      <c r="E3419" s="1" t="s">
        <v>43</v>
      </c>
      <c r="F3419" s="1"/>
      <c r="G3419" s="2" t="s">
        <v>27</v>
      </c>
      <c r="H3419" s="3"/>
      <c r="I3419" s="4" t="s">
        <v>11757</v>
      </c>
      <c r="J3419" s="2" t="s">
        <v>11758</v>
      </c>
      <c r="K3419" s="5">
        <v>1.0</v>
      </c>
      <c r="L3419" s="2" t="s">
        <v>46</v>
      </c>
      <c r="M3419" s="6" t="b">
        <v>1</v>
      </c>
      <c r="N3419" s="2" t="s">
        <v>11600</v>
      </c>
      <c r="O3419" s="2" t="s">
        <v>48</v>
      </c>
      <c r="P3419" s="2" t="s">
        <v>49</v>
      </c>
      <c r="Q3419" s="2" t="s">
        <v>50</v>
      </c>
      <c r="R3419" s="2" t="s">
        <v>35</v>
      </c>
      <c r="S3419" s="2" t="s">
        <v>11759</v>
      </c>
      <c r="T3419" s="2" t="s">
        <v>11760</v>
      </c>
      <c r="U3419" s="2" t="s">
        <v>38</v>
      </c>
      <c r="V3419" s="2" t="s">
        <v>100</v>
      </c>
      <c r="W3419" s="2" t="s">
        <v>10172</v>
      </c>
      <c r="X3419" s="2" t="s">
        <v>11603</v>
      </c>
      <c r="Y3419" s="2" t="s">
        <v>11604</v>
      </c>
    </row>
    <row r="3420">
      <c r="A3420" s="1" t="b">
        <v>0</v>
      </c>
      <c r="B3420" s="1" t="s">
        <v>25</v>
      </c>
      <c r="C3420" s="1"/>
      <c r="D3420" s="1" t="s">
        <v>26</v>
      </c>
      <c r="E3420" s="1" t="s">
        <v>43</v>
      </c>
      <c r="F3420" s="1"/>
      <c r="G3420" s="2" t="s">
        <v>27</v>
      </c>
      <c r="H3420" s="3"/>
      <c r="I3420" s="4" t="s">
        <v>11761</v>
      </c>
      <c r="J3420" s="2" t="s">
        <v>11762</v>
      </c>
      <c r="K3420" s="5">
        <v>1.0</v>
      </c>
      <c r="L3420" s="2" t="s">
        <v>46</v>
      </c>
      <c r="M3420" s="6" t="b">
        <v>1</v>
      </c>
      <c r="N3420" s="2" t="s">
        <v>11600</v>
      </c>
      <c r="O3420" s="2" t="s">
        <v>48</v>
      </c>
      <c r="P3420" s="2" t="s">
        <v>49</v>
      </c>
      <c r="Q3420" s="2" t="s">
        <v>50</v>
      </c>
      <c r="R3420" s="2" t="s">
        <v>35</v>
      </c>
      <c r="S3420" s="2" t="s">
        <v>11763</v>
      </c>
      <c r="T3420" s="2" t="s">
        <v>11764</v>
      </c>
      <c r="U3420" s="2" t="s">
        <v>38</v>
      </c>
      <c r="V3420" s="2" t="s">
        <v>100</v>
      </c>
      <c r="W3420" s="2" t="s">
        <v>10172</v>
      </c>
      <c r="X3420" s="2" t="s">
        <v>11603</v>
      </c>
      <c r="Y3420" s="2" t="s">
        <v>11604</v>
      </c>
    </row>
    <row r="3421">
      <c r="A3421" s="1" t="b">
        <v>0</v>
      </c>
      <c r="B3421" s="1" t="s">
        <v>25</v>
      </c>
      <c r="C3421" s="1"/>
      <c r="D3421" s="1" t="s">
        <v>26</v>
      </c>
      <c r="E3421" s="1" t="s">
        <v>43</v>
      </c>
      <c r="F3421" s="1"/>
      <c r="G3421" s="2" t="s">
        <v>27</v>
      </c>
      <c r="H3421" s="3"/>
      <c r="I3421" s="4" t="s">
        <v>11765</v>
      </c>
      <c r="J3421" s="2" t="s">
        <v>11766</v>
      </c>
      <c r="K3421" s="5">
        <v>1.0</v>
      </c>
      <c r="L3421" s="2" t="s">
        <v>46</v>
      </c>
      <c r="M3421" s="6" t="b">
        <v>1</v>
      </c>
      <c r="N3421" s="2" t="s">
        <v>11600</v>
      </c>
      <c r="O3421" s="2" t="s">
        <v>48</v>
      </c>
      <c r="P3421" s="2" t="s">
        <v>49</v>
      </c>
      <c r="Q3421" s="2" t="s">
        <v>50</v>
      </c>
      <c r="R3421" s="2" t="s">
        <v>35</v>
      </c>
      <c r="S3421" s="2" t="s">
        <v>11767</v>
      </c>
      <c r="T3421" s="2" t="s">
        <v>11768</v>
      </c>
      <c r="U3421" s="2" t="s">
        <v>38</v>
      </c>
      <c r="V3421" s="2" t="s">
        <v>100</v>
      </c>
      <c r="W3421" s="2" t="s">
        <v>10172</v>
      </c>
      <c r="X3421" s="2" t="s">
        <v>11603</v>
      </c>
      <c r="Y3421" s="2" t="s">
        <v>11604</v>
      </c>
    </row>
    <row r="3422">
      <c r="A3422" s="1" t="b">
        <v>0</v>
      </c>
      <c r="B3422" s="1" t="s">
        <v>25</v>
      </c>
      <c r="C3422" s="1"/>
      <c r="D3422" s="1" t="s">
        <v>26</v>
      </c>
      <c r="E3422" s="1" t="s">
        <v>43</v>
      </c>
      <c r="F3422" s="1"/>
      <c r="G3422" s="2" t="s">
        <v>27</v>
      </c>
      <c r="H3422" s="3"/>
      <c r="I3422" s="4" t="s">
        <v>11769</v>
      </c>
      <c r="J3422" s="2" t="s">
        <v>11770</v>
      </c>
      <c r="K3422" s="5">
        <v>1.0</v>
      </c>
      <c r="L3422" s="2" t="s">
        <v>46</v>
      </c>
      <c r="M3422" s="6" t="b">
        <v>1</v>
      </c>
      <c r="N3422" s="2" t="s">
        <v>11600</v>
      </c>
      <c r="O3422" s="2" t="s">
        <v>48</v>
      </c>
      <c r="P3422" s="2" t="s">
        <v>49</v>
      </c>
      <c r="Q3422" s="2" t="s">
        <v>50</v>
      </c>
      <c r="R3422" s="2" t="s">
        <v>35</v>
      </c>
      <c r="S3422" s="2" t="s">
        <v>11771</v>
      </c>
      <c r="T3422" s="2" t="s">
        <v>11772</v>
      </c>
      <c r="U3422" s="2" t="s">
        <v>38</v>
      </c>
      <c r="V3422" s="2" t="s">
        <v>100</v>
      </c>
      <c r="W3422" s="2" t="s">
        <v>10172</v>
      </c>
      <c r="X3422" s="2" t="s">
        <v>11603</v>
      </c>
      <c r="Y3422" s="2" t="s">
        <v>11604</v>
      </c>
    </row>
    <row r="3423">
      <c r="A3423" s="1" t="b">
        <v>0</v>
      </c>
      <c r="B3423" s="1" t="s">
        <v>25</v>
      </c>
      <c r="C3423" s="1"/>
      <c r="D3423" s="1" t="s">
        <v>26</v>
      </c>
      <c r="E3423" s="1" t="s">
        <v>43</v>
      </c>
      <c r="F3423" s="1"/>
      <c r="G3423" s="2" t="s">
        <v>27</v>
      </c>
      <c r="H3423" s="3"/>
      <c r="I3423" s="4" t="s">
        <v>11773</v>
      </c>
      <c r="J3423" s="2" t="s">
        <v>11774</v>
      </c>
      <c r="K3423" s="5">
        <v>1.0</v>
      </c>
      <c r="L3423" s="2" t="s">
        <v>46</v>
      </c>
      <c r="M3423" s="6" t="b">
        <v>1</v>
      </c>
      <c r="N3423" s="2" t="s">
        <v>11600</v>
      </c>
      <c r="O3423" s="2" t="s">
        <v>48</v>
      </c>
      <c r="P3423" s="2" t="s">
        <v>49</v>
      </c>
      <c r="Q3423" s="2" t="s">
        <v>50</v>
      </c>
      <c r="R3423" s="2" t="s">
        <v>35</v>
      </c>
      <c r="S3423" s="2" t="s">
        <v>11775</v>
      </c>
      <c r="T3423" s="2" t="s">
        <v>11776</v>
      </c>
      <c r="U3423" s="2" t="s">
        <v>38</v>
      </c>
      <c r="V3423" s="2" t="s">
        <v>100</v>
      </c>
      <c r="W3423" s="2" t="s">
        <v>10172</v>
      </c>
      <c r="X3423" s="2" t="s">
        <v>11603</v>
      </c>
      <c r="Y3423" s="2" t="s">
        <v>11604</v>
      </c>
    </row>
    <row r="3424">
      <c r="A3424" s="1" t="b">
        <v>0</v>
      </c>
      <c r="B3424" s="1" t="s">
        <v>25</v>
      </c>
      <c r="C3424" s="1"/>
      <c r="D3424" s="1" t="s">
        <v>26</v>
      </c>
      <c r="E3424" s="1" t="s">
        <v>43</v>
      </c>
      <c r="F3424" s="1"/>
      <c r="G3424" s="2" t="s">
        <v>27</v>
      </c>
      <c r="H3424" s="3"/>
      <c r="I3424" s="4" t="s">
        <v>11777</v>
      </c>
      <c r="J3424" s="2" t="s">
        <v>11778</v>
      </c>
      <c r="K3424" s="5">
        <v>1.0</v>
      </c>
      <c r="L3424" s="2" t="s">
        <v>46</v>
      </c>
      <c r="M3424" s="6" t="b">
        <v>1</v>
      </c>
      <c r="N3424" s="2" t="s">
        <v>11600</v>
      </c>
      <c r="O3424" s="2" t="s">
        <v>48</v>
      </c>
      <c r="P3424" s="2" t="s">
        <v>49</v>
      </c>
      <c r="Q3424" s="2" t="s">
        <v>50</v>
      </c>
      <c r="R3424" s="2" t="s">
        <v>35</v>
      </c>
      <c r="S3424" s="2" t="s">
        <v>11779</v>
      </c>
      <c r="T3424" s="2" t="s">
        <v>11780</v>
      </c>
      <c r="U3424" s="2" t="s">
        <v>38</v>
      </c>
      <c r="V3424" s="2" t="s">
        <v>100</v>
      </c>
      <c r="W3424" s="2" t="s">
        <v>10172</v>
      </c>
      <c r="X3424" s="2" t="s">
        <v>11603</v>
      </c>
      <c r="Y3424" s="2" t="s">
        <v>11604</v>
      </c>
    </row>
    <row r="3425">
      <c r="A3425" s="1" t="b">
        <v>0</v>
      </c>
      <c r="B3425" s="1" t="s">
        <v>25</v>
      </c>
      <c r="C3425" s="1"/>
      <c r="D3425" s="1" t="s">
        <v>26</v>
      </c>
      <c r="E3425" s="1" t="s">
        <v>43</v>
      </c>
      <c r="F3425" s="1"/>
      <c r="G3425" s="2" t="s">
        <v>27</v>
      </c>
      <c r="H3425" s="3"/>
      <c r="I3425" s="4" t="s">
        <v>11781</v>
      </c>
      <c r="J3425" s="2" t="s">
        <v>11782</v>
      </c>
      <c r="K3425" s="5">
        <v>1.0</v>
      </c>
      <c r="L3425" s="2" t="s">
        <v>46</v>
      </c>
      <c r="M3425" s="6" t="b">
        <v>1</v>
      </c>
      <c r="N3425" s="2" t="s">
        <v>11600</v>
      </c>
      <c r="O3425" s="2" t="s">
        <v>48</v>
      </c>
      <c r="P3425" s="2" t="s">
        <v>49</v>
      </c>
      <c r="Q3425" s="2" t="s">
        <v>50</v>
      </c>
      <c r="R3425" s="2" t="s">
        <v>35</v>
      </c>
      <c r="S3425" s="2" t="s">
        <v>11783</v>
      </c>
      <c r="T3425" s="2" t="s">
        <v>11784</v>
      </c>
      <c r="U3425" s="2" t="s">
        <v>38</v>
      </c>
      <c r="V3425" s="2" t="s">
        <v>100</v>
      </c>
      <c r="W3425" s="2" t="s">
        <v>10172</v>
      </c>
      <c r="X3425" s="2" t="s">
        <v>11603</v>
      </c>
      <c r="Y3425" s="2" t="s">
        <v>11604</v>
      </c>
    </row>
    <row r="3426">
      <c r="A3426" s="1" t="b">
        <v>0</v>
      </c>
      <c r="B3426" s="1" t="s">
        <v>25</v>
      </c>
      <c r="C3426" s="1"/>
      <c r="D3426" s="1" t="s">
        <v>26</v>
      </c>
      <c r="E3426" s="1" t="s">
        <v>43</v>
      </c>
      <c r="F3426" s="1"/>
      <c r="G3426" s="2" t="s">
        <v>27</v>
      </c>
      <c r="H3426" s="3"/>
      <c r="I3426" s="4" t="s">
        <v>11785</v>
      </c>
      <c r="J3426" s="2" t="s">
        <v>11786</v>
      </c>
      <c r="K3426" s="5">
        <v>1.0</v>
      </c>
      <c r="L3426" s="2" t="s">
        <v>46</v>
      </c>
      <c r="M3426" s="6" t="b">
        <v>1</v>
      </c>
      <c r="N3426" s="2" t="s">
        <v>11600</v>
      </c>
      <c r="O3426" s="2" t="s">
        <v>48</v>
      </c>
      <c r="P3426" s="2" t="s">
        <v>49</v>
      </c>
      <c r="Q3426" s="2" t="s">
        <v>50</v>
      </c>
      <c r="R3426" s="2" t="s">
        <v>35</v>
      </c>
      <c r="S3426" s="2" t="s">
        <v>11787</v>
      </c>
      <c r="T3426" s="2" t="s">
        <v>11788</v>
      </c>
      <c r="U3426" s="2" t="s">
        <v>38</v>
      </c>
      <c r="V3426" s="2" t="s">
        <v>100</v>
      </c>
      <c r="W3426" s="2" t="s">
        <v>10172</v>
      </c>
      <c r="X3426" s="2" t="s">
        <v>11603</v>
      </c>
      <c r="Y3426" s="2" t="s">
        <v>11604</v>
      </c>
    </row>
    <row r="3427">
      <c r="A3427" s="1" t="b">
        <v>0</v>
      </c>
      <c r="B3427" s="1" t="s">
        <v>25</v>
      </c>
      <c r="C3427" s="1"/>
      <c r="D3427" s="1" t="s">
        <v>26</v>
      </c>
      <c r="E3427" s="1" t="s">
        <v>43</v>
      </c>
      <c r="F3427" s="1"/>
      <c r="G3427" s="2" t="s">
        <v>27</v>
      </c>
      <c r="H3427" s="3"/>
      <c r="I3427" s="4" t="s">
        <v>11789</v>
      </c>
      <c r="J3427" s="2" t="s">
        <v>11790</v>
      </c>
      <c r="K3427" s="5">
        <v>1.0</v>
      </c>
      <c r="L3427" s="2" t="s">
        <v>46</v>
      </c>
      <c r="M3427" s="6" t="b">
        <v>1</v>
      </c>
      <c r="N3427" s="2" t="s">
        <v>11600</v>
      </c>
      <c r="O3427" s="2" t="s">
        <v>48</v>
      </c>
      <c r="P3427" s="2" t="s">
        <v>49</v>
      </c>
      <c r="Q3427" s="2" t="s">
        <v>50</v>
      </c>
      <c r="R3427" s="2" t="s">
        <v>35</v>
      </c>
      <c r="S3427" s="2" t="s">
        <v>11791</v>
      </c>
      <c r="T3427" s="2" t="s">
        <v>11792</v>
      </c>
      <c r="U3427" s="2" t="s">
        <v>38</v>
      </c>
      <c r="V3427" s="2" t="s">
        <v>100</v>
      </c>
      <c r="W3427" s="2" t="s">
        <v>10172</v>
      </c>
      <c r="X3427" s="2" t="s">
        <v>11603</v>
      </c>
      <c r="Y3427" s="2" t="s">
        <v>11604</v>
      </c>
    </row>
    <row r="3428">
      <c r="A3428" s="1" t="b">
        <v>0</v>
      </c>
      <c r="B3428" s="1" t="s">
        <v>25</v>
      </c>
      <c r="C3428" s="1"/>
      <c r="D3428" s="1" t="s">
        <v>26</v>
      </c>
      <c r="E3428" s="1" t="s">
        <v>43</v>
      </c>
      <c r="F3428" s="1"/>
      <c r="G3428" s="2" t="s">
        <v>27</v>
      </c>
      <c r="H3428" s="3"/>
      <c r="I3428" s="4" t="s">
        <v>11793</v>
      </c>
      <c r="J3428" s="2" t="s">
        <v>11794</v>
      </c>
      <c r="K3428" s="5">
        <v>1.0</v>
      </c>
      <c r="L3428" s="2" t="s">
        <v>46</v>
      </c>
      <c r="M3428" s="6" t="b">
        <v>1</v>
      </c>
      <c r="N3428" s="2" t="s">
        <v>11600</v>
      </c>
      <c r="O3428" s="2" t="s">
        <v>48</v>
      </c>
      <c r="P3428" s="2" t="s">
        <v>49</v>
      </c>
      <c r="Q3428" s="2" t="s">
        <v>50</v>
      </c>
      <c r="R3428" s="2" t="s">
        <v>35</v>
      </c>
      <c r="S3428" s="2" t="s">
        <v>11795</v>
      </c>
      <c r="T3428" s="2" t="s">
        <v>11796</v>
      </c>
      <c r="U3428" s="2" t="s">
        <v>38</v>
      </c>
      <c r="V3428" s="2" t="s">
        <v>100</v>
      </c>
      <c r="W3428" s="2" t="s">
        <v>10172</v>
      </c>
      <c r="X3428" s="2" t="s">
        <v>11603</v>
      </c>
      <c r="Y3428" s="2" t="s">
        <v>11604</v>
      </c>
    </row>
    <row r="3429">
      <c r="A3429" s="1" t="b">
        <v>0</v>
      </c>
      <c r="B3429" s="1" t="s">
        <v>25</v>
      </c>
      <c r="C3429" s="1"/>
      <c r="D3429" s="1" t="s">
        <v>26</v>
      </c>
      <c r="E3429" s="1" t="s">
        <v>43</v>
      </c>
      <c r="F3429" s="1"/>
      <c r="G3429" s="2" t="s">
        <v>27</v>
      </c>
      <c r="H3429" s="3"/>
      <c r="I3429" s="4" t="s">
        <v>11797</v>
      </c>
      <c r="J3429" s="2" t="s">
        <v>11798</v>
      </c>
      <c r="K3429" s="5">
        <v>1.0</v>
      </c>
      <c r="L3429" s="2" t="s">
        <v>46</v>
      </c>
      <c r="M3429" s="6" t="b">
        <v>1</v>
      </c>
      <c r="N3429" s="2" t="s">
        <v>11600</v>
      </c>
      <c r="O3429" s="2" t="s">
        <v>48</v>
      </c>
      <c r="P3429" s="2" t="s">
        <v>49</v>
      </c>
      <c r="Q3429" s="2" t="s">
        <v>50</v>
      </c>
      <c r="R3429" s="2" t="s">
        <v>35</v>
      </c>
      <c r="S3429" s="2" t="s">
        <v>11799</v>
      </c>
      <c r="T3429" s="2" t="s">
        <v>11800</v>
      </c>
      <c r="U3429" s="2" t="s">
        <v>38</v>
      </c>
      <c r="V3429" s="2" t="s">
        <v>100</v>
      </c>
      <c r="W3429" s="2" t="s">
        <v>10172</v>
      </c>
      <c r="X3429" s="2" t="s">
        <v>11603</v>
      </c>
      <c r="Y3429" s="2" t="s">
        <v>11604</v>
      </c>
    </row>
    <row r="3430">
      <c r="A3430" s="1" t="b">
        <v>0</v>
      </c>
      <c r="B3430" s="1" t="s">
        <v>25</v>
      </c>
      <c r="C3430" s="1"/>
      <c r="D3430" s="1" t="s">
        <v>26</v>
      </c>
      <c r="E3430" s="1" t="s">
        <v>43</v>
      </c>
      <c r="F3430" s="1"/>
      <c r="G3430" s="2" t="s">
        <v>27</v>
      </c>
      <c r="H3430" s="3"/>
      <c r="I3430" s="4" t="s">
        <v>11801</v>
      </c>
      <c r="J3430" s="2" t="s">
        <v>11802</v>
      </c>
      <c r="K3430" s="5">
        <v>1.0</v>
      </c>
      <c r="L3430" s="2" t="s">
        <v>46</v>
      </c>
      <c r="M3430" s="6" t="b">
        <v>1</v>
      </c>
      <c r="N3430" s="2" t="s">
        <v>11600</v>
      </c>
      <c r="O3430" s="2" t="s">
        <v>48</v>
      </c>
      <c r="P3430" s="2" t="s">
        <v>49</v>
      </c>
      <c r="Q3430" s="2" t="s">
        <v>50</v>
      </c>
      <c r="R3430" s="2" t="s">
        <v>35</v>
      </c>
      <c r="S3430" s="2" t="s">
        <v>11803</v>
      </c>
      <c r="T3430" s="2" t="s">
        <v>11804</v>
      </c>
      <c r="U3430" s="2" t="s">
        <v>38</v>
      </c>
      <c r="V3430" s="2" t="s">
        <v>100</v>
      </c>
      <c r="W3430" s="2" t="s">
        <v>10172</v>
      </c>
      <c r="X3430" s="2" t="s">
        <v>11603</v>
      </c>
      <c r="Y3430" s="2" t="s">
        <v>11604</v>
      </c>
    </row>
    <row r="3431">
      <c r="A3431" s="1" t="b">
        <v>0</v>
      </c>
      <c r="B3431" s="1" t="s">
        <v>25</v>
      </c>
      <c r="C3431" s="1"/>
      <c r="D3431" s="1" t="s">
        <v>26</v>
      </c>
      <c r="E3431" s="1" t="s">
        <v>43</v>
      </c>
      <c r="F3431" s="1"/>
      <c r="G3431" s="2" t="s">
        <v>27</v>
      </c>
      <c r="H3431" s="3"/>
      <c r="I3431" s="4" t="s">
        <v>11805</v>
      </c>
      <c r="J3431" s="2" t="s">
        <v>11806</v>
      </c>
      <c r="K3431" s="5">
        <v>1.0</v>
      </c>
      <c r="L3431" s="2" t="s">
        <v>46</v>
      </c>
      <c r="M3431" s="6" t="b">
        <v>1</v>
      </c>
      <c r="N3431" s="2" t="s">
        <v>11600</v>
      </c>
      <c r="O3431" s="2" t="s">
        <v>48</v>
      </c>
      <c r="P3431" s="2" t="s">
        <v>49</v>
      </c>
      <c r="Q3431" s="2" t="s">
        <v>50</v>
      </c>
      <c r="R3431" s="2" t="s">
        <v>35</v>
      </c>
      <c r="S3431" s="2" t="s">
        <v>11807</v>
      </c>
      <c r="T3431" s="2" t="s">
        <v>11808</v>
      </c>
      <c r="U3431" s="2" t="s">
        <v>38</v>
      </c>
      <c r="V3431" s="2" t="s">
        <v>100</v>
      </c>
      <c r="W3431" s="2" t="s">
        <v>10172</v>
      </c>
      <c r="X3431" s="2" t="s">
        <v>11603</v>
      </c>
      <c r="Y3431" s="2" t="s">
        <v>11604</v>
      </c>
    </row>
    <row r="3432">
      <c r="A3432" s="1" t="b">
        <v>0</v>
      </c>
      <c r="B3432" s="1" t="s">
        <v>25</v>
      </c>
      <c r="C3432" s="1"/>
      <c r="D3432" s="1" t="s">
        <v>26</v>
      </c>
      <c r="E3432" s="1" t="s">
        <v>43</v>
      </c>
      <c r="F3432" s="1"/>
      <c r="G3432" s="2" t="s">
        <v>27</v>
      </c>
      <c r="H3432" s="3"/>
      <c r="I3432" s="4" t="s">
        <v>11809</v>
      </c>
      <c r="J3432" s="2" t="s">
        <v>11810</v>
      </c>
      <c r="K3432" s="5">
        <v>1.0</v>
      </c>
      <c r="L3432" s="2" t="s">
        <v>46</v>
      </c>
      <c r="M3432" s="6" t="b">
        <v>1</v>
      </c>
      <c r="N3432" s="2" t="s">
        <v>11600</v>
      </c>
      <c r="O3432" s="2" t="s">
        <v>48</v>
      </c>
      <c r="P3432" s="2" t="s">
        <v>49</v>
      </c>
      <c r="Q3432" s="2" t="s">
        <v>50</v>
      </c>
      <c r="R3432" s="2" t="s">
        <v>35</v>
      </c>
      <c r="S3432" s="2" t="s">
        <v>11811</v>
      </c>
      <c r="T3432" s="2" t="s">
        <v>11812</v>
      </c>
      <c r="U3432" s="2" t="s">
        <v>38</v>
      </c>
      <c r="V3432" s="2" t="s">
        <v>100</v>
      </c>
      <c r="W3432" s="2" t="s">
        <v>10172</v>
      </c>
      <c r="X3432" s="2" t="s">
        <v>11603</v>
      </c>
      <c r="Y3432" s="2" t="s">
        <v>11604</v>
      </c>
    </row>
    <row r="3433">
      <c r="A3433" s="1" t="b">
        <v>0</v>
      </c>
      <c r="B3433" s="1" t="s">
        <v>25</v>
      </c>
      <c r="C3433" s="1"/>
      <c r="D3433" s="1" t="s">
        <v>26</v>
      </c>
      <c r="E3433" s="1" t="s">
        <v>43</v>
      </c>
      <c r="F3433" s="1"/>
      <c r="G3433" s="2" t="s">
        <v>27</v>
      </c>
      <c r="H3433" s="3"/>
      <c r="I3433" s="4" t="s">
        <v>11813</v>
      </c>
      <c r="J3433" s="2" t="s">
        <v>11814</v>
      </c>
      <c r="K3433" s="5">
        <v>1.0</v>
      </c>
      <c r="L3433" s="2" t="s">
        <v>46</v>
      </c>
      <c r="M3433" s="6" t="b">
        <v>1</v>
      </c>
      <c r="N3433" s="2" t="s">
        <v>11600</v>
      </c>
      <c r="O3433" s="2" t="s">
        <v>48</v>
      </c>
      <c r="P3433" s="2" t="s">
        <v>49</v>
      </c>
      <c r="Q3433" s="2" t="s">
        <v>50</v>
      </c>
      <c r="R3433" s="2" t="s">
        <v>35</v>
      </c>
      <c r="S3433" s="2" t="s">
        <v>11815</v>
      </c>
      <c r="T3433" s="2" t="s">
        <v>11816</v>
      </c>
      <c r="U3433" s="2" t="s">
        <v>38</v>
      </c>
      <c r="V3433" s="2" t="s">
        <v>100</v>
      </c>
      <c r="W3433" s="2" t="s">
        <v>10172</v>
      </c>
      <c r="X3433" s="2" t="s">
        <v>11603</v>
      </c>
      <c r="Y3433" s="2" t="s">
        <v>11604</v>
      </c>
    </row>
    <row r="3434">
      <c r="A3434" s="1" t="b">
        <v>0</v>
      </c>
      <c r="B3434" s="1" t="s">
        <v>25</v>
      </c>
      <c r="C3434" s="1"/>
      <c r="D3434" s="1" t="s">
        <v>26</v>
      </c>
      <c r="E3434" s="1" t="s">
        <v>43</v>
      </c>
      <c r="F3434" s="1"/>
      <c r="G3434" s="2" t="s">
        <v>27</v>
      </c>
      <c r="H3434" s="3"/>
      <c r="I3434" s="4" t="s">
        <v>11817</v>
      </c>
      <c r="J3434" s="2" t="s">
        <v>11818</v>
      </c>
      <c r="K3434" s="5">
        <v>1.0</v>
      </c>
      <c r="L3434" s="2" t="s">
        <v>46</v>
      </c>
      <c r="M3434" s="6" t="b">
        <v>1</v>
      </c>
      <c r="N3434" s="2" t="s">
        <v>11600</v>
      </c>
      <c r="O3434" s="2" t="s">
        <v>48</v>
      </c>
      <c r="P3434" s="2" t="s">
        <v>49</v>
      </c>
      <c r="Q3434" s="2" t="s">
        <v>50</v>
      </c>
      <c r="R3434" s="2" t="s">
        <v>35</v>
      </c>
      <c r="S3434" s="2" t="s">
        <v>11819</v>
      </c>
      <c r="T3434" s="2" t="s">
        <v>11820</v>
      </c>
      <c r="U3434" s="2" t="s">
        <v>38</v>
      </c>
      <c r="V3434" s="2" t="s">
        <v>100</v>
      </c>
      <c r="W3434" s="2" t="s">
        <v>10172</v>
      </c>
      <c r="X3434" s="2" t="s">
        <v>11603</v>
      </c>
      <c r="Y3434" s="2" t="s">
        <v>11604</v>
      </c>
    </row>
    <row r="3435">
      <c r="A3435" s="1" t="b">
        <v>0</v>
      </c>
      <c r="B3435" s="1" t="s">
        <v>25</v>
      </c>
      <c r="C3435" s="1"/>
      <c r="D3435" s="1" t="s">
        <v>26</v>
      </c>
      <c r="E3435" s="1" t="s">
        <v>43</v>
      </c>
      <c r="F3435" s="1"/>
      <c r="G3435" s="2" t="s">
        <v>27</v>
      </c>
      <c r="H3435" s="3"/>
      <c r="I3435" s="4" t="s">
        <v>11821</v>
      </c>
      <c r="J3435" s="2" t="s">
        <v>11822</v>
      </c>
      <c r="K3435" s="5">
        <v>1.0</v>
      </c>
      <c r="L3435" s="2" t="s">
        <v>46</v>
      </c>
      <c r="M3435" s="6" t="b">
        <v>1</v>
      </c>
      <c r="N3435" s="2" t="s">
        <v>11600</v>
      </c>
      <c r="O3435" s="2" t="s">
        <v>48</v>
      </c>
      <c r="P3435" s="2" t="s">
        <v>49</v>
      </c>
      <c r="Q3435" s="2" t="s">
        <v>50</v>
      </c>
      <c r="R3435" s="2" t="s">
        <v>35</v>
      </c>
      <c r="S3435" s="2" t="s">
        <v>11823</v>
      </c>
      <c r="T3435" s="2" t="s">
        <v>11824</v>
      </c>
      <c r="U3435" s="2" t="s">
        <v>38</v>
      </c>
      <c r="V3435" s="2" t="s">
        <v>100</v>
      </c>
      <c r="W3435" s="2" t="s">
        <v>10172</v>
      </c>
      <c r="X3435" s="2" t="s">
        <v>11603</v>
      </c>
      <c r="Y3435" s="2" t="s">
        <v>11604</v>
      </c>
    </row>
    <row r="3436">
      <c r="A3436" s="1" t="b">
        <v>0</v>
      </c>
      <c r="B3436" s="1" t="s">
        <v>25</v>
      </c>
      <c r="C3436" s="1"/>
      <c r="D3436" s="1" t="s">
        <v>26</v>
      </c>
      <c r="E3436" s="1" t="s">
        <v>43</v>
      </c>
      <c r="F3436" s="1"/>
      <c r="G3436" s="2" t="s">
        <v>27</v>
      </c>
      <c r="H3436" s="3"/>
      <c r="I3436" s="4" t="s">
        <v>11825</v>
      </c>
      <c r="J3436" s="2" t="s">
        <v>11826</v>
      </c>
      <c r="K3436" s="5">
        <v>1.0</v>
      </c>
      <c r="L3436" s="2" t="s">
        <v>46</v>
      </c>
      <c r="M3436" s="6" t="b">
        <v>1</v>
      </c>
      <c r="N3436" s="2" t="s">
        <v>11600</v>
      </c>
      <c r="O3436" s="2" t="s">
        <v>48</v>
      </c>
      <c r="P3436" s="2" t="s">
        <v>49</v>
      </c>
      <c r="Q3436" s="2" t="s">
        <v>50</v>
      </c>
      <c r="R3436" s="2" t="s">
        <v>35</v>
      </c>
      <c r="S3436" s="2" t="s">
        <v>11827</v>
      </c>
      <c r="T3436" s="2" t="s">
        <v>11828</v>
      </c>
      <c r="U3436" s="2" t="s">
        <v>38</v>
      </c>
      <c r="V3436" s="2" t="s">
        <v>100</v>
      </c>
      <c r="W3436" s="2" t="s">
        <v>10172</v>
      </c>
      <c r="X3436" s="2" t="s">
        <v>11603</v>
      </c>
      <c r="Y3436" s="2" t="s">
        <v>11604</v>
      </c>
    </row>
    <row r="3437">
      <c r="A3437" s="1" t="b">
        <v>0</v>
      </c>
      <c r="B3437" s="1" t="s">
        <v>25</v>
      </c>
      <c r="C3437" s="1"/>
      <c r="D3437" s="1" t="s">
        <v>26</v>
      </c>
      <c r="E3437" s="1" t="s">
        <v>43</v>
      </c>
      <c r="F3437" s="1"/>
      <c r="G3437" s="2" t="s">
        <v>27</v>
      </c>
      <c r="H3437" s="3"/>
      <c r="I3437" s="4" t="s">
        <v>11829</v>
      </c>
      <c r="J3437" s="2" t="s">
        <v>11830</v>
      </c>
      <c r="K3437" s="5">
        <v>1.0</v>
      </c>
      <c r="L3437" s="2" t="s">
        <v>46</v>
      </c>
      <c r="M3437" s="6" t="b">
        <v>1</v>
      </c>
      <c r="N3437" s="2" t="s">
        <v>11600</v>
      </c>
      <c r="O3437" s="2" t="s">
        <v>48</v>
      </c>
      <c r="P3437" s="2" t="s">
        <v>49</v>
      </c>
      <c r="Q3437" s="2" t="s">
        <v>50</v>
      </c>
      <c r="R3437" s="2" t="s">
        <v>35</v>
      </c>
      <c r="S3437" s="2" t="s">
        <v>11831</v>
      </c>
      <c r="T3437" s="2" t="s">
        <v>11832</v>
      </c>
      <c r="U3437" s="2" t="s">
        <v>38</v>
      </c>
      <c r="V3437" s="2" t="s">
        <v>100</v>
      </c>
      <c r="W3437" s="2" t="s">
        <v>10172</v>
      </c>
      <c r="X3437" s="2" t="s">
        <v>11603</v>
      </c>
      <c r="Y3437" s="2" t="s">
        <v>11604</v>
      </c>
    </row>
    <row r="3438">
      <c r="A3438" s="1" t="b">
        <v>0</v>
      </c>
      <c r="B3438" s="1" t="s">
        <v>25</v>
      </c>
      <c r="C3438" s="1"/>
      <c r="D3438" s="1" t="s">
        <v>26</v>
      </c>
      <c r="E3438" s="1" t="s">
        <v>43</v>
      </c>
      <c r="F3438" s="1"/>
      <c r="G3438" s="2" t="s">
        <v>27</v>
      </c>
      <c r="H3438" s="3"/>
      <c r="I3438" s="4" t="s">
        <v>11833</v>
      </c>
      <c r="J3438" s="2" t="s">
        <v>11834</v>
      </c>
      <c r="K3438" s="5">
        <v>1.0</v>
      </c>
      <c r="L3438" s="2" t="s">
        <v>46</v>
      </c>
      <c r="M3438" s="6" t="b">
        <v>1</v>
      </c>
      <c r="N3438" s="2" t="s">
        <v>11600</v>
      </c>
      <c r="O3438" s="2" t="s">
        <v>48</v>
      </c>
      <c r="P3438" s="2" t="s">
        <v>49</v>
      </c>
      <c r="Q3438" s="2" t="s">
        <v>50</v>
      </c>
      <c r="R3438" s="2" t="s">
        <v>35</v>
      </c>
      <c r="S3438" s="2" t="s">
        <v>11835</v>
      </c>
      <c r="T3438" s="2" t="s">
        <v>11836</v>
      </c>
      <c r="U3438" s="2" t="s">
        <v>38</v>
      </c>
      <c r="V3438" s="2" t="s">
        <v>100</v>
      </c>
      <c r="W3438" s="2" t="s">
        <v>10172</v>
      </c>
      <c r="X3438" s="2" t="s">
        <v>11603</v>
      </c>
      <c r="Y3438" s="2" t="s">
        <v>11604</v>
      </c>
    </row>
    <row r="3439">
      <c r="A3439" s="1" t="b">
        <v>0</v>
      </c>
      <c r="B3439" s="1" t="s">
        <v>25</v>
      </c>
      <c r="C3439" s="1"/>
      <c r="D3439" s="1" t="s">
        <v>26</v>
      </c>
      <c r="E3439" s="1" t="s">
        <v>43</v>
      </c>
      <c r="F3439" s="1"/>
      <c r="G3439" s="2" t="s">
        <v>27</v>
      </c>
      <c r="H3439" s="3"/>
      <c r="I3439" s="4" t="s">
        <v>11837</v>
      </c>
      <c r="J3439" s="2" t="s">
        <v>11838</v>
      </c>
      <c r="K3439" s="5">
        <v>1.0</v>
      </c>
      <c r="L3439" s="2" t="s">
        <v>46</v>
      </c>
      <c r="M3439" s="6" t="b">
        <v>1</v>
      </c>
      <c r="N3439" s="2" t="s">
        <v>11600</v>
      </c>
      <c r="O3439" s="2" t="s">
        <v>48</v>
      </c>
      <c r="P3439" s="2" t="s">
        <v>49</v>
      </c>
      <c r="Q3439" s="2" t="s">
        <v>50</v>
      </c>
      <c r="R3439" s="2" t="s">
        <v>35</v>
      </c>
      <c r="S3439" s="2" t="s">
        <v>11839</v>
      </c>
      <c r="T3439" s="2" t="s">
        <v>11840</v>
      </c>
      <c r="U3439" s="2" t="s">
        <v>38</v>
      </c>
      <c r="V3439" s="2" t="s">
        <v>100</v>
      </c>
      <c r="W3439" s="2" t="s">
        <v>10172</v>
      </c>
      <c r="X3439" s="2" t="s">
        <v>11603</v>
      </c>
      <c r="Y3439" s="2" t="s">
        <v>11604</v>
      </c>
    </row>
    <row r="3440">
      <c r="A3440" s="1" t="b">
        <v>0</v>
      </c>
      <c r="B3440" s="1" t="s">
        <v>25</v>
      </c>
      <c r="C3440" s="1"/>
      <c r="D3440" s="1" t="s">
        <v>26</v>
      </c>
      <c r="E3440" s="1" t="s">
        <v>43</v>
      </c>
      <c r="F3440" s="1"/>
      <c r="G3440" s="2" t="s">
        <v>27</v>
      </c>
      <c r="H3440" s="3"/>
      <c r="I3440" s="4" t="s">
        <v>11841</v>
      </c>
      <c r="J3440" s="2" t="s">
        <v>11842</v>
      </c>
      <c r="K3440" s="5">
        <v>1.0</v>
      </c>
      <c r="L3440" s="2" t="s">
        <v>46</v>
      </c>
      <c r="M3440" s="6" t="b">
        <v>1</v>
      </c>
      <c r="N3440" s="2" t="s">
        <v>11600</v>
      </c>
      <c r="O3440" s="2" t="s">
        <v>48</v>
      </c>
      <c r="P3440" s="2" t="s">
        <v>49</v>
      </c>
      <c r="Q3440" s="2" t="s">
        <v>50</v>
      </c>
      <c r="R3440" s="2" t="s">
        <v>35</v>
      </c>
      <c r="S3440" s="2" t="s">
        <v>11843</v>
      </c>
      <c r="T3440" s="2" t="s">
        <v>11844</v>
      </c>
      <c r="U3440" s="2" t="s">
        <v>38</v>
      </c>
      <c r="V3440" s="2" t="s">
        <v>100</v>
      </c>
      <c r="W3440" s="2" t="s">
        <v>10172</v>
      </c>
      <c r="X3440" s="2" t="s">
        <v>11603</v>
      </c>
      <c r="Y3440" s="2" t="s">
        <v>11604</v>
      </c>
    </row>
    <row r="3441">
      <c r="A3441" s="1" t="b">
        <v>0</v>
      </c>
      <c r="B3441" s="1" t="s">
        <v>25</v>
      </c>
      <c r="C3441" s="1"/>
      <c r="D3441" s="1" t="s">
        <v>26</v>
      </c>
      <c r="E3441" s="1" t="s">
        <v>43</v>
      </c>
      <c r="F3441" s="1"/>
      <c r="G3441" s="2" t="s">
        <v>27</v>
      </c>
      <c r="H3441" s="3"/>
      <c r="I3441" s="4" t="s">
        <v>11845</v>
      </c>
      <c r="J3441" s="2" t="s">
        <v>11846</v>
      </c>
      <c r="K3441" s="5">
        <v>1.0</v>
      </c>
      <c r="L3441" s="2" t="s">
        <v>46</v>
      </c>
      <c r="M3441" s="6" t="b">
        <v>1</v>
      </c>
      <c r="N3441" s="2" t="s">
        <v>11600</v>
      </c>
      <c r="O3441" s="2" t="s">
        <v>48</v>
      </c>
      <c r="P3441" s="2" t="s">
        <v>49</v>
      </c>
      <c r="Q3441" s="2" t="s">
        <v>50</v>
      </c>
      <c r="R3441" s="2" t="s">
        <v>35</v>
      </c>
      <c r="S3441" s="2" t="s">
        <v>11847</v>
      </c>
      <c r="T3441" s="2" t="s">
        <v>11848</v>
      </c>
      <c r="U3441" s="2" t="s">
        <v>38</v>
      </c>
      <c r="V3441" s="2" t="s">
        <v>100</v>
      </c>
      <c r="W3441" s="2" t="s">
        <v>10172</v>
      </c>
      <c r="X3441" s="2" t="s">
        <v>11603</v>
      </c>
      <c r="Y3441" s="2" t="s">
        <v>11604</v>
      </c>
    </row>
    <row r="3442">
      <c r="A3442" s="1" t="b">
        <v>0</v>
      </c>
      <c r="B3442" s="1" t="s">
        <v>25</v>
      </c>
      <c r="C3442" s="1"/>
      <c r="D3442" s="1" t="s">
        <v>26</v>
      </c>
      <c r="E3442" s="1" t="s">
        <v>43</v>
      </c>
      <c r="F3442" s="1"/>
      <c r="G3442" s="2" t="s">
        <v>27</v>
      </c>
      <c r="H3442" s="3"/>
      <c r="I3442" s="4" t="s">
        <v>11849</v>
      </c>
      <c r="J3442" s="2" t="s">
        <v>11850</v>
      </c>
      <c r="K3442" s="5">
        <v>1.0</v>
      </c>
      <c r="L3442" s="2" t="s">
        <v>46</v>
      </c>
      <c r="M3442" s="6" t="b">
        <v>1</v>
      </c>
      <c r="N3442" s="2" t="s">
        <v>11600</v>
      </c>
      <c r="O3442" s="2" t="s">
        <v>48</v>
      </c>
      <c r="P3442" s="2" t="s">
        <v>49</v>
      </c>
      <c r="Q3442" s="2" t="s">
        <v>50</v>
      </c>
      <c r="R3442" s="2" t="s">
        <v>35</v>
      </c>
      <c r="S3442" s="2" t="s">
        <v>11851</v>
      </c>
      <c r="T3442" s="2" t="s">
        <v>11852</v>
      </c>
      <c r="U3442" s="2" t="s">
        <v>38</v>
      </c>
      <c r="V3442" s="2" t="s">
        <v>100</v>
      </c>
      <c r="W3442" s="2" t="s">
        <v>10172</v>
      </c>
      <c r="X3442" s="2" t="s">
        <v>11603</v>
      </c>
      <c r="Y3442" s="2" t="s">
        <v>11604</v>
      </c>
    </row>
    <row r="3443">
      <c r="A3443" s="1" t="b">
        <v>0</v>
      </c>
      <c r="B3443" s="1" t="s">
        <v>25</v>
      </c>
      <c r="C3443" s="1"/>
      <c r="D3443" s="1" t="s">
        <v>26</v>
      </c>
      <c r="E3443" s="1" t="s">
        <v>43</v>
      </c>
      <c r="F3443" s="1"/>
      <c r="G3443" s="2" t="s">
        <v>27</v>
      </c>
      <c r="H3443" s="3"/>
      <c r="I3443" s="4" t="s">
        <v>11853</v>
      </c>
      <c r="J3443" s="2" t="s">
        <v>11854</v>
      </c>
      <c r="K3443" s="5">
        <v>1.0</v>
      </c>
      <c r="L3443" s="2" t="s">
        <v>46</v>
      </c>
      <c r="M3443" s="6" t="b">
        <v>1</v>
      </c>
      <c r="N3443" s="2" t="s">
        <v>11600</v>
      </c>
      <c r="O3443" s="2" t="s">
        <v>48</v>
      </c>
      <c r="P3443" s="2" t="s">
        <v>49</v>
      </c>
      <c r="Q3443" s="2" t="s">
        <v>50</v>
      </c>
      <c r="R3443" s="2" t="s">
        <v>35</v>
      </c>
      <c r="S3443" s="2" t="s">
        <v>11855</v>
      </c>
      <c r="T3443" s="2" t="s">
        <v>11856</v>
      </c>
      <c r="U3443" s="2" t="s">
        <v>38</v>
      </c>
      <c r="V3443" s="2" t="s">
        <v>100</v>
      </c>
      <c r="W3443" s="2" t="s">
        <v>10172</v>
      </c>
      <c r="X3443" s="2" t="s">
        <v>11603</v>
      </c>
      <c r="Y3443" s="2" t="s">
        <v>11604</v>
      </c>
    </row>
    <row r="3444">
      <c r="A3444" s="1" t="b">
        <v>0</v>
      </c>
      <c r="B3444" s="1" t="s">
        <v>25</v>
      </c>
      <c r="C3444" s="1"/>
      <c r="D3444" s="1" t="s">
        <v>26</v>
      </c>
      <c r="E3444" s="1" t="s">
        <v>43</v>
      </c>
      <c r="F3444" s="1"/>
      <c r="G3444" s="2" t="s">
        <v>27</v>
      </c>
      <c r="H3444" s="3"/>
      <c r="I3444" s="4" t="s">
        <v>11857</v>
      </c>
      <c r="J3444" s="2" t="s">
        <v>11858</v>
      </c>
      <c r="K3444" s="5">
        <v>1.0</v>
      </c>
      <c r="L3444" s="2" t="s">
        <v>46</v>
      </c>
      <c r="M3444" s="6" t="b">
        <v>1</v>
      </c>
      <c r="N3444" s="2" t="s">
        <v>11600</v>
      </c>
      <c r="O3444" s="2" t="s">
        <v>48</v>
      </c>
      <c r="P3444" s="2" t="s">
        <v>49</v>
      </c>
      <c r="Q3444" s="2" t="s">
        <v>50</v>
      </c>
      <c r="R3444" s="2" t="s">
        <v>35</v>
      </c>
      <c r="S3444" s="2" t="s">
        <v>11859</v>
      </c>
      <c r="T3444" s="2" t="s">
        <v>11860</v>
      </c>
      <c r="U3444" s="2" t="s">
        <v>38</v>
      </c>
      <c r="V3444" s="2" t="s">
        <v>100</v>
      </c>
      <c r="W3444" s="2" t="s">
        <v>10172</v>
      </c>
      <c r="X3444" s="2" t="s">
        <v>11603</v>
      </c>
      <c r="Y3444" s="2" t="s">
        <v>11604</v>
      </c>
    </row>
    <row r="3445">
      <c r="A3445" s="1" t="b">
        <v>0</v>
      </c>
      <c r="B3445" s="1" t="s">
        <v>25</v>
      </c>
      <c r="C3445" s="1"/>
      <c r="D3445" s="1" t="s">
        <v>26</v>
      </c>
      <c r="E3445" s="1" t="s">
        <v>43</v>
      </c>
      <c r="F3445" s="1"/>
      <c r="G3445" s="2" t="s">
        <v>27</v>
      </c>
      <c r="H3445" s="3"/>
      <c r="I3445" s="4" t="s">
        <v>11861</v>
      </c>
      <c r="J3445" s="2" t="s">
        <v>11862</v>
      </c>
      <c r="K3445" s="5">
        <v>1.0</v>
      </c>
      <c r="L3445" s="2" t="s">
        <v>46</v>
      </c>
      <c r="M3445" s="6" t="b">
        <v>1</v>
      </c>
      <c r="N3445" s="2" t="s">
        <v>11600</v>
      </c>
      <c r="O3445" s="2" t="s">
        <v>48</v>
      </c>
      <c r="P3445" s="2" t="s">
        <v>49</v>
      </c>
      <c r="Q3445" s="2" t="s">
        <v>50</v>
      </c>
      <c r="R3445" s="2" t="s">
        <v>35</v>
      </c>
      <c r="S3445" s="2" t="s">
        <v>11863</v>
      </c>
      <c r="T3445" s="2" t="s">
        <v>11864</v>
      </c>
      <c r="U3445" s="2" t="s">
        <v>38</v>
      </c>
      <c r="V3445" s="2" t="s">
        <v>100</v>
      </c>
      <c r="W3445" s="2" t="s">
        <v>10172</v>
      </c>
      <c r="X3445" s="2" t="s">
        <v>11603</v>
      </c>
      <c r="Y3445" s="2" t="s">
        <v>11604</v>
      </c>
    </row>
    <row r="3446">
      <c r="A3446" s="1" t="b">
        <v>0</v>
      </c>
      <c r="B3446" s="1" t="s">
        <v>25</v>
      </c>
      <c r="C3446" s="1"/>
      <c r="D3446" s="1" t="s">
        <v>26</v>
      </c>
      <c r="E3446" s="1" t="s">
        <v>43</v>
      </c>
      <c r="F3446" s="1"/>
      <c r="G3446" s="2" t="s">
        <v>27</v>
      </c>
      <c r="H3446" s="3"/>
      <c r="I3446" s="4" t="s">
        <v>11865</v>
      </c>
      <c r="J3446" s="2" t="s">
        <v>11866</v>
      </c>
      <c r="K3446" s="5">
        <v>1.0</v>
      </c>
      <c r="L3446" s="2" t="s">
        <v>46</v>
      </c>
      <c r="M3446" s="6" t="b">
        <v>1</v>
      </c>
      <c r="N3446" s="2" t="s">
        <v>11600</v>
      </c>
      <c r="O3446" s="2" t="s">
        <v>48</v>
      </c>
      <c r="P3446" s="2" t="s">
        <v>49</v>
      </c>
      <c r="Q3446" s="2" t="s">
        <v>50</v>
      </c>
      <c r="R3446" s="2" t="s">
        <v>35</v>
      </c>
      <c r="S3446" s="2" t="s">
        <v>11867</v>
      </c>
      <c r="T3446" s="2" t="s">
        <v>11868</v>
      </c>
      <c r="U3446" s="2" t="s">
        <v>38</v>
      </c>
      <c r="V3446" s="2" t="s">
        <v>100</v>
      </c>
      <c r="W3446" s="2" t="s">
        <v>10172</v>
      </c>
      <c r="X3446" s="2" t="s">
        <v>11603</v>
      </c>
      <c r="Y3446" s="2" t="s">
        <v>11604</v>
      </c>
    </row>
    <row r="3447">
      <c r="A3447" s="1" t="b">
        <v>0</v>
      </c>
      <c r="B3447" s="1" t="s">
        <v>25</v>
      </c>
      <c r="C3447" s="1"/>
      <c r="D3447" s="1" t="s">
        <v>26</v>
      </c>
      <c r="E3447" s="1" t="s">
        <v>43</v>
      </c>
      <c r="F3447" s="1"/>
      <c r="G3447" s="2" t="s">
        <v>27</v>
      </c>
      <c r="H3447" s="3"/>
      <c r="I3447" s="4" t="s">
        <v>11869</v>
      </c>
      <c r="J3447" s="2" t="s">
        <v>11870</v>
      </c>
      <c r="K3447" s="5">
        <v>1.0</v>
      </c>
      <c r="L3447" s="2" t="s">
        <v>46</v>
      </c>
      <c r="M3447" s="6" t="b">
        <v>1</v>
      </c>
      <c r="N3447" s="2" t="s">
        <v>11600</v>
      </c>
      <c r="O3447" s="2" t="s">
        <v>48</v>
      </c>
      <c r="P3447" s="2" t="s">
        <v>49</v>
      </c>
      <c r="Q3447" s="2" t="s">
        <v>50</v>
      </c>
      <c r="R3447" s="2" t="s">
        <v>35</v>
      </c>
      <c r="S3447" s="2" t="s">
        <v>11871</v>
      </c>
      <c r="T3447" s="2" t="s">
        <v>11872</v>
      </c>
      <c r="U3447" s="2" t="s">
        <v>38</v>
      </c>
      <c r="V3447" s="2" t="s">
        <v>100</v>
      </c>
      <c r="W3447" s="2" t="s">
        <v>10172</v>
      </c>
      <c r="X3447" s="2" t="s">
        <v>11603</v>
      </c>
      <c r="Y3447" s="2" t="s">
        <v>11604</v>
      </c>
    </row>
    <row r="3448">
      <c r="A3448" s="1" t="b">
        <v>0</v>
      </c>
      <c r="B3448" s="1" t="s">
        <v>25</v>
      </c>
      <c r="C3448" s="1"/>
      <c r="D3448" s="1" t="s">
        <v>26</v>
      </c>
      <c r="E3448" s="1" t="s">
        <v>43</v>
      </c>
      <c r="F3448" s="1"/>
      <c r="G3448" s="2" t="s">
        <v>27</v>
      </c>
      <c r="H3448" s="3"/>
      <c r="I3448" s="4" t="s">
        <v>11873</v>
      </c>
      <c r="J3448" s="2" t="s">
        <v>11874</v>
      </c>
      <c r="K3448" s="5">
        <v>1.0</v>
      </c>
      <c r="L3448" s="2" t="s">
        <v>46</v>
      </c>
      <c r="M3448" s="6" t="b">
        <v>1</v>
      </c>
      <c r="N3448" s="2" t="s">
        <v>11600</v>
      </c>
      <c r="O3448" s="2" t="s">
        <v>48</v>
      </c>
      <c r="P3448" s="2" t="s">
        <v>49</v>
      </c>
      <c r="Q3448" s="2" t="s">
        <v>50</v>
      </c>
      <c r="R3448" s="2" t="s">
        <v>35</v>
      </c>
      <c r="S3448" s="2" t="s">
        <v>11875</v>
      </c>
      <c r="T3448" s="2" t="s">
        <v>11876</v>
      </c>
      <c r="U3448" s="2" t="s">
        <v>38</v>
      </c>
      <c r="V3448" s="2" t="s">
        <v>100</v>
      </c>
      <c r="W3448" s="2" t="s">
        <v>10172</v>
      </c>
      <c r="X3448" s="2" t="s">
        <v>11603</v>
      </c>
      <c r="Y3448" s="2" t="s">
        <v>11604</v>
      </c>
    </row>
    <row r="3449">
      <c r="A3449" s="1" t="b">
        <v>0</v>
      </c>
      <c r="B3449" s="1" t="s">
        <v>25</v>
      </c>
      <c r="C3449" s="1"/>
      <c r="D3449" s="1" t="s">
        <v>26</v>
      </c>
      <c r="E3449" s="1" t="s">
        <v>43</v>
      </c>
      <c r="F3449" s="1"/>
      <c r="G3449" s="2" t="s">
        <v>27</v>
      </c>
      <c r="H3449" s="3"/>
      <c r="I3449" s="4" t="s">
        <v>11877</v>
      </c>
      <c r="J3449" s="2" t="s">
        <v>11878</v>
      </c>
      <c r="K3449" s="5">
        <v>1.0</v>
      </c>
      <c r="L3449" s="2" t="s">
        <v>46</v>
      </c>
      <c r="M3449" s="6" t="b">
        <v>1</v>
      </c>
      <c r="N3449" s="2" t="s">
        <v>11879</v>
      </c>
      <c r="O3449" s="2" t="s">
        <v>48</v>
      </c>
      <c r="P3449" s="2" t="s">
        <v>49</v>
      </c>
      <c r="Q3449" s="2" t="s">
        <v>50</v>
      </c>
      <c r="R3449" s="2" t="s">
        <v>35</v>
      </c>
      <c r="S3449" s="2" t="s">
        <v>11880</v>
      </c>
      <c r="T3449" s="2" t="s">
        <v>11881</v>
      </c>
      <c r="U3449" s="2" t="s">
        <v>38</v>
      </c>
      <c r="V3449" s="2" t="s">
        <v>100</v>
      </c>
      <c r="W3449" s="2" t="s">
        <v>10172</v>
      </c>
      <c r="X3449" s="2" t="s">
        <v>11882</v>
      </c>
      <c r="Y3449" s="2" t="s">
        <v>11883</v>
      </c>
    </row>
    <row r="3450">
      <c r="A3450" s="1" t="b">
        <v>0</v>
      </c>
      <c r="B3450" s="1" t="s">
        <v>25</v>
      </c>
      <c r="C3450" s="1"/>
      <c r="D3450" s="1" t="s">
        <v>26</v>
      </c>
      <c r="E3450" s="1" t="s">
        <v>43</v>
      </c>
      <c r="F3450" s="1"/>
      <c r="G3450" s="2" t="s">
        <v>27</v>
      </c>
      <c r="H3450" s="3"/>
      <c r="I3450" s="4" t="s">
        <v>11884</v>
      </c>
      <c r="J3450" s="2" t="s">
        <v>11885</v>
      </c>
      <c r="K3450" s="5">
        <v>1.0</v>
      </c>
      <c r="L3450" s="2" t="s">
        <v>46</v>
      </c>
      <c r="M3450" s="6" t="b">
        <v>1</v>
      </c>
      <c r="N3450" s="2" t="s">
        <v>11879</v>
      </c>
      <c r="O3450" s="2" t="s">
        <v>48</v>
      </c>
      <c r="P3450" s="2" t="s">
        <v>49</v>
      </c>
      <c r="Q3450" s="2" t="s">
        <v>50</v>
      </c>
      <c r="R3450" s="2" t="s">
        <v>35</v>
      </c>
      <c r="S3450" s="2" t="s">
        <v>11886</v>
      </c>
      <c r="T3450" s="2" t="s">
        <v>11887</v>
      </c>
      <c r="U3450" s="2" t="s">
        <v>38</v>
      </c>
      <c r="V3450" s="2" t="s">
        <v>100</v>
      </c>
      <c r="W3450" s="2" t="s">
        <v>10172</v>
      </c>
      <c r="X3450" s="2" t="s">
        <v>11882</v>
      </c>
      <c r="Y3450" s="2" t="s">
        <v>11883</v>
      </c>
    </row>
    <row r="3451">
      <c r="A3451" s="1" t="b">
        <v>0</v>
      </c>
      <c r="B3451" s="1" t="s">
        <v>25</v>
      </c>
      <c r="C3451" s="1"/>
      <c r="D3451" s="1" t="s">
        <v>26</v>
      </c>
      <c r="E3451" s="1" t="s">
        <v>43</v>
      </c>
      <c r="F3451" s="1"/>
      <c r="G3451" s="2" t="s">
        <v>27</v>
      </c>
      <c r="H3451" s="3"/>
      <c r="I3451" s="4" t="s">
        <v>11888</v>
      </c>
      <c r="J3451" s="2" t="s">
        <v>11889</v>
      </c>
      <c r="K3451" s="5">
        <v>1.0</v>
      </c>
      <c r="L3451" s="2" t="s">
        <v>46</v>
      </c>
      <c r="M3451" s="6" t="b">
        <v>1</v>
      </c>
      <c r="N3451" s="2" t="s">
        <v>11879</v>
      </c>
      <c r="O3451" s="2" t="s">
        <v>48</v>
      </c>
      <c r="P3451" s="2" t="s">
        <v>49</v>
      </c>
      <c r="Q3451" s="2" t="s">
        <v>50</v>
      </c>
      <c r="R3451" s="2" t="s">
        <v>35</v>
      </c>
      <c r="S3451" s="2" t="s">
        <v>11890</v>
      </c>
      <c r="T3451" s="2" t="s">
        <v>11891</v>
      </c>
      <c r="U3451" s="2" t="s">
        <v>38</v>
      </c>
      <c r="V3451" s="2" t="s">
        <v>100</v>
      </c>
      <c r="W3451" s="2" t="s">
        <v>10172</v>
      </c>
      <c r="X3451" s="2" t="s">
        <v>11882</v>
      </c>
      <c r="Y3451" s="2" t="s">
        <v>11883</v>
      </c>
    </row>
    <row r="3452">
      <c r="A3452" s="1" t="b">
        <v>0</v>
      </c>
      <c r="B3452" s="1" t="s">
        <v>25</v>
      </c>
      <c r="C3452" s="1"/>
      <c r="D3452" s="1" t="s">
        <v>26</v>
      </c>
      <c r="E3452" s="1" t="s">
        <v>43</v>
      </c>
      <c r="F3452" s="1"/>
      <c r="G3452" s="2" t="s">
        <v>27</v>
      </c>
      <c r="H3452" s="3"/>
      <c r="I3452" s="4" t="s">
        <v>11892</v>
      </c>
      <c r="J3452" s="2" t="s">
        <v>11893</v>
      </c>
      <c r="K3452" s="5">
        <v>1.0</v>
      </c>
      <c r="L3452" s="2" t="s">
        <v>46</v>
      </c>
      <c r="M3452" s="6" t="b">
        <v>1</v>
      </c>
      <c r="N3452" s="2" t="s">
        <v>11879</v>
      </c>
      <c r="O3452" s="2" t="s">
        <v>48</v>
      </c>
      <c r="P3452" s="2" t="s">
        <v>49</v>
      </c>
      <c r="Q3452" s="2" t="s">
        <v>50</v>
      </c>
      <c r="R3452" s="2" t="s">
        <v>35</v>
      </c>
      <c r="S3452" s="2" t="s">
        <v>11894</v>
      </c>
      <c r="T3452" s="2" t="s">
        <v>11895</v>
      </c>
      <c r="U3452" s="2" t="s">
        <v>38</v>
      </c>
      <c r="V3452" s="2" t="s">
        <v>100</v>
      </c>
      <c r="W3452" s="2" t="s">
        <v>10172</v>
      </c>
      <c r="X3452" s="2" t="s">
        <v>11882</v>
      </c>
      <c r="Y3452" s="2" t="s">
        <v>11883</v>
      </c>
    </row>
    <row r="3453">
      <c r="A3453" s="1" t="b">
        <v>0</v>
      </c>
      <c r="B3453" s="1" t="s">
        <v>25</v>
      </c>
      <c r="C3453" s="1"/>
      <c r="D3453" s="1" t="s">
        <v>26</v>
      </c>
      <c r="E3453" s="1" t="s">
        <v>43</v>
      </c>
      <c r="F3453" s="1"/>
      <c r="G3453" s="2" t="s">
        <v>27</v>
      </c>
      <c r="H3453" s="3"/>
      <c r="I3453" s="4" t="s">
        <v>11896</v>
      </c>
      <c r="J3453" s="2" t="s">
        <v>11897</v>
      </c>
      <c r="K3453" s="5">
        <v>1.0</v>
      </c>
      <c r="L3453" s="2" t="s">
        <v>46</v>
      </c>
      <c r="M3453" s="6" t="b">
        <v>1</v>
      </c>
      <c r="N3453" s="2" t="s">
        <v>11879</v>
      </c>
      <c r="O3453" s="2" t="s">
        <v>48</v>
      </c>
      <c r="P3453" s="2" t="s">
        <v>49</v>
      </c>
      <c r="Q3453" s="2" t="s">
        <v>50</v>
      </c>
      <c r="R3453" s="2" t="s">
        <v>35</v>
      </c>
      <c r="S3453" s="2" t="s">
        <v>11898</v>
      </c>
      <c r="T3453" s="2" t="s">
        <v>11899</v>
      </c>
      <c r="U3453" s="2" t="s">
        <v>38</v>
      </c>
      <c r="V3453" s="2" t="s">
        <v>100</v>
      </c>
      <c r="W3453" s="2" t="s">
        <v>10172</v>
      </c>
      <c r="X3453" s="2" t="s">
        <v>11882</v>
      </c>
      <c r="Y3453" s="2" t="s">
        <v>11883</v>
      </c>
    </row>
    <row r="3454">
      <c r="A3454" s="1" t="b">
        <v>0</v>
      </c>
      <c r="B3454" s="1" t="s">
        <v>25</v>
      </c>
      <c r="C3454" s="1"/>
      <c r="D3454" s="1" t="s">
        <v>26</v>
      </c>
      <c r="E3454" s="1" t="s">
        <v>43</v>
      </c>
      <c r="F3454" s="1"/>
      <c r="G3454" s="2" t="s">
        <v>27</v>
      </c>
      <c r="H3454" s="3"/>
      <c r="I3454" s="4" t="s">
        <v>11900</v>
      </c>
      <c r="J3454" s="2" t="s">
        <v>11901</v>
      </c>
      <c r="K3454" s="5">
        <v>1.0</v>
      </c>
      <c r="L3454" s="2" t="s">
        <v>46</v>
      </c>
      <c r="M3454" s="6" t="b">
        <v>1</v>
      </c>
      <c r="N3454" s="2" t="s">
        <v>11879</v>
      </c>
      <c r="O3454" s="2" t="s">
        <v>48</v>
      </c>
      <c r="P3454" s="2" t="s">
        <v>49</v>
      </c>
      <c r="Q3454" s="2" t="s">
        <v>50</v>
      </c>
      <c r="R3454" s="2" t="s">
        <v>35</v>
      </c>
      <c r="S3454" s="2" t="s">
        <v>11902</v>
      </c>
      <c r="T3454" s="2" t="s">
        <v>11903</v>
      </c>
      <c r="U3454" s="2" t="s">
        <v>38</v>
      </c>
      <c r="V3454" s="2" t="s">
        <v>100</v>
      </c>
      <c r="W3454" s="2" t="s">
        <v>10172</v>
      </c>
      <c r="X3454" s="2" t="s">
        <v>11882</v>
      </c>
      <c r="Y3454" s="2" t="s">
        <v>11883</v>
      </c>
    </row>
    <row r="3455">
      <c r="A3455" s="1" t="b">
        <v>0</v>
      </c>
      <c r="B3455" s="1" t="s">
        <v>25</v>
      </c>
      <c r="C3455" s="1"/>
      <c r="D3455" s="1" t="s">
        <v>26</v>
      </c>
      <c r="E3455" s="1" t="s">
        <v>43</v>
      </c>
      <c r="F3455" s="1"/>
      <c r="G3455" s="2" t="s">
        <v>27</v>
      </c>
      <c r="H3455" s="3"/>
      <c r="I3455" s="4" t="s">
        <v>11904</v>
      </c>
      <c r="J3455" s="2" t="s">
        <v>11905</v>
      </c>
      <c r="K3455" s="5">
        <v>1.0</v>
      </c>
      <c r="L3455" s="2" t="s">
        <v>46</v>
      </c>
      <c r="M3455" s="6" t="b">
        <v>1</v>
      </c>
      <c r="N3455" s="2" t="s">
        <v>11879</v>
      </c>
      <c r="O3455" s="2" t="s">
        <v>48</v>
      </c>
      <c r="P3455" s="2" t="s">
        <v>49</v>
      </c>
      <c r="Q3455" s="2" t="s">
        <v>50</v>
      </c>
      <c r="R3455" s="2" t="s">
        <v>35</v>
      </c>
      <c r="S3455" s="2" t="s">
        <v>11906</v>
      </c>
      <c r="T3455" s="2" t="s">
        <v>11907</v>
      </c>
      <c r="U3455" s="2" t="s">
        <v>38</v>
      </c>
      <c r="V3455" s="2" t="s">
        <v>100</v>
      </c>
      <c r="W3455" s="2" t="s">
        <v>10172</v>
      </c>
      <c r="X3455" s="2" t="s">
        <v>11882</v>
      </c>
      <c r="Y3455" s="2" t="s">
        <v>11883</v>
      </c>
    </row>
    <row r="3456">
      <c r="A3456" s="1" t="b">
        <v>0</v>
      </c>
      <c r="B3456" s="1" t="s">
        <v>25</v>
      </c>
      <c r="C3456" s="1"/>
      <c r="D3456" s="1" t="s">
        <v>26</v>
      </c>
      <c r="E3456" s="1" t="s">
        <v>43</v>
      </c>
      <c r="F3456" s="1"/>
      <c r="G3456" s="2" t="s">
        <v>27</v>
      </c>
      <c r="H3456" s="3"/>
      <c r="I3456" s="4" t="s">
        <v>11908</v>
      </c>
      <c r="J3456" s="2" t="s">
        <v>11909</v>
      </c>
      <c r="K3456" s="5">
        <v>1.0</v>
      </c>
      <c r="L3456" s="2" t="s">
        <v>46</v>
      </c>
      <c r="M3456" s="6" t="b">
        <v>1</v>
      </c>
      <c r="N3456" s="2" t="s">
        <v>11879</v>
      </c>
      <c r="O3456" s="2" t="s">
        <v>48</v>
      </c>
      <c r="P3456" s="2" t="s">
        <v>49</v>
      </c>
      <c r="Q3456" s="2" t="s">
        <v>50</v>
      </c>
      <c r="R3456" s="2" t="s">
        <v>35</v>
      </c>
      <c r="S3456" s="2" t="s">
        <v>11910</v>
      </c>
      <c r="T3456" s="2" t="s">
        <v>11911</v>
      </c>
      <c r="U3456" s="2" t="s">
        <v>38</v>
      </c>
      <c r="V3456" s="2" t="s">
        <v>100</v>
      </c>
      <c r="W3456" s="2" t="s">
        <v>10172</v>
      </c>
      <c r="X3456" s="2" t="s">
        <v>11882</v>
      </c>
      <c r="Y3456" s="2" t="s">
        <v>11883</v>
      </c>
    </row>
    <row r="3457">
      <c r="A3457" s="1" t="b">
        <v>0</v>
      </c>
      <c r="B3457" s="1" t="s">
        <v>25</v>
      </c>
      <c r="C3457" s="1"/>
      <c r="D3457" s="1" t="s">
        <v>26</v>
      </c>
      <c r="E3457" s="1" t="s">
        <v>43</v>
      </c>
      <c r="F3457" s="1"/>
      <c r="G3457" s="2" t="s">
        <v>27</v>
      </c>
      <c r="H3457" s="3"/>
      <c r="I3457" s="4" t="s">
        <v>11912</v>
      </c>
      <c r="J3457" s="2" t="s">
        <v>11913</v>
      </c>
      <c r="K3457" s="5">
        <v>1.0</v>
      </c>
      <c r="L3457" s="2" t="s">
        <v>46</v>
      </c>
      <c r="M3457" s="6" t="b">
        <v>1</v>
      </c>
      <c r="N3457" s="2" t="s">
        <v>11879</v>
      </c>
      <c r="O3457" s="2" t="s">
        <v>48</v>
      </c>
      <c r="P3457" s="2" t="s">
        <v>49</v>
      </c>
      <c r="Q3457" s="2" t="s">
        <v>50</v>
      </c>
      <c r="R3457" s="2" t="s">
        <v>35</v>
      </c>
      <c r="S3457" s="2" t="s">
        <v>11914</v>
      </c>
      <c r="T3457" s="2" t="s">
        <v>11915</v>
      </c>
      <c r="U3457" s="2" t="s">
        <v>38</v>
      </c>
      <c r="V3457" s="2" t="s">
        <v>100</v>
      </c>
      <c r="W3457" s="2" t="s">
        <v>10172</v>
      </c>
      <c r="X3457" s="2" t="s">
        <v>11882</v>
      </c>
      <c r="Y3457" s="2" t="s">
        <v>11883</v>
      </c>
    </row>
    <row r="3458">
      <c r="A3458" s="1" t="b">
        <v>0</v>
      </c>
      <c r="B3458" s="1" t="s">
        <v>25</v>
      </c>
      <c r="C3458" s="1"/>
      <c r="D3458" s="1" t="s">
        <v>26</v>
      </c>
      <c r="E3458" s="1" t="s">
        <v>43</v>
      </c>
      <c r="F3458" s="1"/>
      <c r="G3458" s="2" t="s">
        <v>27</v>
      </c>
      <c r="H3458" s="3"/>
      <c r="I3458" s="4" t="s">
        <v>11916</v>
      </c>
      <c r="J3458" s="2" t="s">
        <v>11917</v>
      </c>
      <c r="K3458" s="5">
        <v>1.0</v>
      </c>
      <c r="L3458" s="2" t="s">
        <v>46</v>
      </c>
      <c r="M3458" s="6" t="b">
        <v>1</v>
      </c>
      <c r="N3458" s="2" t="s">
        <v>11879</v>
      </c>
      <c r="O3458" s="2" t="s">
        <v>48</v>
      </c>
      <c r="P3458" s="2" t="s">
        <v>49</v>
      </c>
      <c r="Q3458" s="2" t="s">
        <v>50</v>
      </c>
      <c r="R3458" s="2" t="s">
        <v>35</v>
      </c>
      <c r="S3458" s="2" t="s">
        <v>11918</v>
      </c>
      <c r="T3458" s="2" t="s">
        <v>11919</v>
      </c>
      <c r="U3458" s="2" t="s">
        <v>38</v>
      </c>
      <c r="V3458" s="2" t="s">
        <v>100</v>
      </c>
      <c r="W3458" s="2" t="s">
        <v>10172</v>
      </c>
      <c r="X3458" s="2" t="s">
        <v>11882</v>
      </c>
      <c r="Y3458" s="2" t="s">
        <v>11883</v>
      </c>
    </row>
    <row r="3459">
      <c r="A3459" s="1" t="b">
        <v>0</v>
      </c>
      <c r="B3459" s="1" t="s">
        <v>25</v>
      </c>
      <c r="C3459" s="1"/>
      <c r="D3459" s="1" t="s">
        <v>26</v>
      </c>
      <c r="E3459" s="1" t="s">
        <v>43</v>
      </c>
      <c r="F3459" s="1"/>
      <c r="G3459" s="2" t="s">
        <v>27</v>
      </c>
      <c r="H3459" s="3"/>
      <c r="I3459" s="4" t="s">
        <v>11920</v>
      </c>
      <c r="J3459" s="2" t="s">
        <v>11921</v>
      </c>
      <c r="K3459" s="5">
        <v>1.0</v>
      </c>
      <c r="L3459" s="2" t="s">
        <v>46</v>
      </c>
      <c r="M3459" s="6" t="b">
        <v>1</v>
      </c>
      <c r="N3459" s="2" t="s">
        <v>11879</v>
      </c>
      <c r="O3459" s="2" t="s">
        <v>48</v>
      </c>
      <c r="P3459" s="2" t="s">
        <v>49</v>
      </c>
      <c r="Q3459" s="2" t="s">
        <v>50</v>
      </c>
      <c r="R3459" s="2" t="s">
        <v>35</v>
      </c>
      <c r="S3459" s="2" t="s">
        <v>11922</v>
      </c>
      <c r="T3459" s="2" t="s">
        <v>11923</v>
      </c>
      <c r="U3459" s="2" t="s">
        <v>38</v>
      </c>
      <c r="V3459" s="2" t="s">
        <v>100</v>
      </c>
      <c r="W3459" s="2" t="s">
        <v>10172</v>
      </c>
      <c r="X3459" s="2" t="s">
        <v>11882</v>
      </c>
      <c r="Y3459" s="2" t="s">
        <v>11883</v>
      </c>
    </row>
    <row r="3460">
      <c r="A3460" s="1" t="b">
        <v>0</v>
      </c>
      <c r="B3460" s="1" t="s">
        <v>25</v>
      </c>
      <c r="C3460" s="1"/>
      <c r="D3460" s="1" t="s">
        <v>26</v>
      </c>
      <c r="E3460" s="1" t="s">
        <v>43</v>
      </c>
      <c r="F3460" s="1"/>
      <c r="G3460" s="2" t="s">
        <v>27</v>
      </c>
      <c r="H3460" s="3"/>
      <c r="I3460" s="4" t="s">
        <v>11924</v>
      </c>
      <c r="J3460" s="2" t="s">
        <v>11925</v>
      </c>
      <c r="K3460" s="5">
        <v>1.0</v>
      </c>
      <c r="L3460" s="2" t="s">
        <v>46</v>
      </c>
      <c r="M3460" s="6" t="b">
        <v>1</v>
      </c>
      <c r="N3460" s="2" t="s">
        <v>11879</v>
      </c>
      <c r="O3460" s="2" t="s">
        <v>48</v>
      </c>
      <c r="P3460" s="2" t="s">
        <v>49</v>
      </c>
      <c r="Q3460" s="2" t="s">
        <v>50</v>
      </c>
      <c r="R3460" s="2" t="s">
        <v>35</v>
      </c>
      <c r="S3460" s="2" t="s">
        <v>11926</v>
      </c>
      <c r="T3460" s="2" t="s">
        <v>11927</v>
      </c>
      <c r="U3460" s="2" t="s">
        <v>38</v>
      </c>
      <c r="V3460" s="2" t="s">
        <v>100</v>
      </c>
      <c r="W3460" s="2" t="s">
        <v>10172</v>
      </c>
      <c r="X3460" s="2" t="s">
        <v>11882</v>
      </c>
      <c r="Y3460" s="2" t="s">
        <v>11883</v>
      </c>
    </row>
    <row r="3461">
      <c r="A3461" s="1" t="b">
        <v>0</v>
      </c>
      <c r="B3461" s="1" t="s">
        <v>25</v>
      </c>
      <c r="C3461" s="1"/>
      <c r="D3461" s="1" t="s">
        <v>26</v>
      </c>
      <c r="E3461" s="1" t="s">
        <v>43</v>
      </c>
      <c r="F3461" s="1"/>
      <c r="G3461" s="2" t="s">
        <v>27</v>
      </c>
      <c r="H3461" s="3"/>
      <c r="I3461" s="4" t="s">
        <v>11928</v>
      </c>
      <c r="J3461" s="2" t="s">
        <v>11929</v>
      </c>
      <c r="K3461" s="5">
        <v>1.0</v>
      </c>
      <c r="L3461" s="2" t="s">
        <v>46</v>
      </c>
      <c r="M3461" s="6" t="b">
        <v>1</v>
      </c>
      <c r="N3461" s="2" t="s">
        <v>11879</v>
      </c>
      <c r="O3461" s="2" t="s">
        <v>48</v>
      </c>
      <c r="P3461" s="2" t="s">
        <v>49</v>
      </c>
      <c r="Q3461" s="2" t="s">
        <v>50</v>
      </c>
      <c r="R3461" s="2" t="s">
        <v>35</v>
      </c>
      <c r="S3461" s="2" t="s">
        <v>11930</v>
      </c>
      <c r="T3461" s="2" t="s">
        <v>11931</v>
      </c>
      <c r="U3461" s="2" t="s">
        <v>38</v>
      </c>
      <c r="V3461" s="2" t="s">
        <v>100</v>
      </c>
      <c r="W3461" s="2" t="s">
        <v>10172</v>
      </c>
      <c r="X3461" s="2" t="s">
        <v>11882</v>
      </c>
      <c r="Y3461" s="2" t="s">
        <v>11883</v>
      </c>
    </row>
    <row r="3462">
      <c r="A3462" s="1" t="b">
        <v>0</v>
      </c>
      <c r="B3462" s="1" t="s">
        <v>25</v>
      </c>
      <c r="C3462" s="1"/>
      <c r="D3462" s="1" t="s">
        <v>26</v>
      </c>
      <c r="E3462" s="1" t="s">
        <v>43</v>
      </c>
      <c r="F3462" s="1"/>
      <c r="G3462" s="2" t="s">
        <v>27</v>
      </c>
      <c r="H3462" s="3"/>
      <c r="I3462" s="4" t="s">
        <v>11932</v>
      </c>
      <c r="J3462" s="2" t="s">
        <v>11933</v>
      </c>
      <c r="K3462" s="5">
        <v>1.0</v>
      </c>
      <c r="L3462" s="2" t="s">
        <v>46</v>
      </c>
      <c r="M3462" s="6" t="b">
        <v>1</v>
      </c>
      <c r="N3462" s="2" t="s">
        <v>11879</v>
      </c>
      <c r="O3462" s="2" t="s">
        <v>48</v>
      </c>
      <c r="P3462" s="2" t="s">
        <v>49</v>
      </c>
      <c r="Q3462" s="2" t="s">
        <v>50</v>
      </c>
      <c r="R3462" s="2" t="s">
        <v>35</v>
      </c>
      <c r="S3462" s="2" t="s">
        <v>11934</v>
      </c>
      <c r="T3462" s="2" t="s">
        <v>11935</v>
      </c>
      <c r="U3462" s="2" t="s">
        <v>38</v>
      </c>
      <c r="V3462" s="2" t="s">
        <v>100</v>
      </c>
      <c r="W3462" s="2" t="s">
        <v>10172</v>
      </c>
      <c r="X3462" s="2" t="s">
        <v>11882</v>
      </c>
      <c r="Y3462" s="2" t="s">
        <v>11883</v>
      </c>
    </row>
    <row r="3463">
      <c r="A3463" s="1" t="b">
        <v>0</v>
      </c>
      <c r="B3463" s="1" t="s">
        <v>25</v>
      </c>
      <c r="C3463" s="1"/>
      <c r="D3463" s="1" t="s">
        <v>26</v>
      </c>
      <c r="E3463" s="1" t="s">
        <v>43</v>
      </c>
      <c r="F3463" s="1"/>
      <c r="G3463" s="2" t="s">
        <v>27</v>
      </c>
      <c r="H3463" s="3"/>
      <c r="I3463" s="4" t="s">
        <v>11936</v>
      </c>
      <c r="J3463" s="2" t="s">
        <v>11937</v>
      </c>
      <c r="K3463" s="5">
        <v>1.0</v>
      </c>
      <c r="L3463" s="2" t="s">
        <v>46</v>
      </c>
      <c r="M3463" s="6" t="b">
        <v>1</v>
      </c>
      <c r="N3463" s="2" t="s">
        <v>11879</v>
      </c>
      <c r="O3463" s="2" t="s">
        <v>48</v>
      </c>
      <c r="P3463" s="2" t="s">
        <v>49</v>
      </c>
      <c r="Q3463" s="2" t="s">
        <v>50</v>
      </c>
      <c r="R3463" s="2" t="s">
        <v>35</v>
      </c>
      <c r="S3463" s="2" t="s">
        <v>11938</v>
      </c>
      <c r="T3463" s="2" t="s">
        <v>11939</v>
      </c>
      <c r="U3463" s="2" t="s">
        <v>38</v>
      </c>
      <c r="V3463" s="2" t="s">
        <v>100</v>
      </c>
      <c r="W3463" s="2" t="s">
        <v>10172</v>
      </c>
      <c r="X3463" s="2" t="s">
        <v>11882</v>
      </c>
      <c r="Y3463" s="2" t="s">
        <v>11883</v>
      </c>
    </row>
    <row r="3464">
      <c r="A3464" s="1" t="b">
        <v>0</v>
      </c>
      <c r="B3464" s="1" t="s">
        <v>25</v>
      </c>
      <c r="C3464" s="1"/>
      <c r="D3464" s="1" t="s">
        <v>26</v>
      </c>
      <c r="E3464" s="1" t="s">
        <v>43</v>
      </c>
      <c r="F3464" s="1"/>
      <c r="G3464" s="2" t="s">
        <v>27</v>
      </c>
      <c r="H3464" s="3"/>
      <c r="I3464" s="4" t="s">
        <v>11940</v>
      </c>
      <c r="J3464" s="2" t="s">
        <v>11941</v>
      </c>
      <c r="K3464" s="5">
        <v>1.0</v>
      </c>
      <c r="L3464" s="2" t="s">
        <v>46</v>
      </c>
      <c r="M3464" s="6" t="b">
        <v>1</v>
      </c>
      <c r="N3464" s="2" t="s">
        <v>11879</v>
      </c>
      <c r="O3464" s="2" t="s">
        <v>48</v>
      </c>
      <c r="P3464" s="2" t="s">
        <v>49</v>
      </c>
      <c r="Q3464" s="2" t="s">
        <v>50</v>
      </c>
      <c r="R3464" s="2" t="s">
        <v>35</v>
      </c>
      <c r="S3464" s="2" t="s">
        <v>11942</v>
      </c>
      <c r="T3464" s="2" t="s">
        <v>11943</v>
      </c>
      <c r="U3464" s="2" t="s">
        <v>38</v>
      </c>
      <c r="V3464" s="2" t="s">
        <v>100</v>
      </c>
      <c r="W3464" s="2" t="s">
        <v>10172</v>
      </c>
      <c r="X3464" s="2" t="s">
        <v>11882</v>
      </c>
      <c r="Y3464" s="2" t="s">
        <v>11883</v>
      </c>
    </row>
    <row r="3465">
      <c r="A3465" s="1" t="b">
        <v>0</v>
      </c>
      <c r="B3465" s="1" t="s">
        <v>25</v>
      </c>
      <c r="C3465" s="1"/>
      <c r="D3465" s="1" t="s">
        <v>26</v>
      </c>
      <c r="E3465" s="1" t="s">
        <v>43</v>
      </c>
      <c r="F3465" s="1"/>
      <c r="G3465" s="2" t="s">
        <v>27</v>
      </c>
      <c r="H3465" s="3"/>
      <c r="I3465" s="4" t="s">
        <v>11944</v>
      </c>
      <c r="J3465" s="2" t="s">
        <v>11945</v>
      </c>
      <c r="K3465" s="5">
        <v>1.0</v>
      </c>
      <c r="L3465" s="2" t="s">
        <v>46</v>
      </c>
      <c r="M3465" s="6" t="b">
        <v>1</v>
      </c>
      <c r="N3465" s="2" t="s">
        <v>11879</v>
      </c>
      <c r="O3465" s="2" t="s">
        <v>48</v>
      </c>
      <c r="P3465" s="2" t="s">
        <v>49</v>
      </c>
      <c r="Q3465" s="2" t="s">
        <v>50</v>
      </c>
      <c r="R3465" s="2" t="s">
        <v>35</v>
      </c>
      <c r="S3465" s="2" t="s">
        <v>11946</v>
      </c>
      <c r="T3465" s="2" t="s">
        <v>11947</v>
      </c>
      <c r="U3465" s="2" t="s">
        <v>38</v>
      </c>
      <c r="V3465" s="2" t="s">
        <v>100</v>
      </c>
      <c r="W3465" s="2" t="s">
        <v>10172</v>
      </c>
      <c r="X3465" s="2" t="s">
        <v>11882</v>
      </c>
      <c r="Y3465" s="2" t="s">
        <v>11883</v>
      </c>
    </row>
    <row r="3466">
      <c r="A3466" s="1" t="b">
        <v>0</v>
      </c>
      <c r="B3466" s="1" t="s">
        <v>25</v>
      </c>
      <c r="C3466" s="1"/>
      <c r="D3466" s="1" t="s">
        <v>26</v>
      </c>
      <c r="E3466" s="1" t="s">
        <v>43</v>
      </c>
      <c r="F3466" s="1"/>
      <c r="G3466" s="2" t="s">
        <v>27</v>
      </c>
      <c r="H3466" s="3"/>
      <c r="I3466" s="4" t="s">
        <v>11948</v>
      </c>
      <c r="J3466" s="2" t="s">
        <v>11949</v>
      </c>
      <c r="K3466" s="5">
        <v>1.0</v>
      </c>
      <c r="L3466" s="2" t="s">
        <v>46</v>
      </c>
      <c r="M3466" s="6" t="b">
        <v>1</v>
      </c>
      <c r="N3466" s="2" t="s">
        <v>11879</v>
      </c>
      <c r="O3466" s="2" t="s">
        <v>48</v>
      </c>
      <c r="P3466" s="2" t="s">
        <v>49</v>
      </c>
      <c r="Q3466" s="2" t="s">
        <v>50</v>
      </c>
      <c r="R3466" s="2" t="s">
        <v>35</v>
      </c>
      <c r="S3466" s="2" t="s">
        <v>11950</v>
      </c>
      <c r="T3466" s="2" t="s">
        <v>11951</v>
      </c>
      <c r="U3466" s="2" t="s">
        <v>38</v>
      </c>
      <c r="V3466" s="2" t="s">
        <v>100</v>
      </c>
      <c r="W3466" s="2" t="s">
        <v>10172</v>
      </c>
      <c r="X3466" s="2" t="s">
        <v>11882</v>
      </c>
      <c r="Y3466" s="2" t="s">
        <v>11883</v>
      </c>
    </row>
    <row r="3467">
      <c r="A3467" s="1" t="b">
        <v>0</v>
      </c>
      <c r="B3467" s="1" t="s">
        <v>25</v>
      </c>
      <c r="C3467" s="1"/>
      <c r="D3467" s="1" t="s">
        <v>26</v>
      </c>
      <c r="E3467" s="1" t="s">
        <v>43</v>
      </c>
      <c r="F3467" s="1"/>
      <c r="G3467" s="2" t="s">
        <v>27</v>
      </c>
      <c r="H3467" s="3"/>
      <c r="I3467" s="4" t="s">
        <v>11952</v>
      </c>
      <c r="J3467" s="2" t="s">
        <v>11953</v>
      </c>
      <c r="K3467" s="5">
        <v>1.0</v>
      </c>
      <c r="L3467" s="2" t="s">
        <v>46</v>
      </c>
      <c r="M3467" s="6" t="b">
        <v>1</v>
      </c>
      <c r="N3467" s="2" t="s">
        <v>11879</v>
      </c>
      <c r="O3467" s="2" t="s">
        <v>48</v>
      </c>
      <c r="P3467" s="2" t="s">
        <v>49</v>
      </c>
      <c r="Q3467" s="2" t="s">
        <v>50</v>
      </c>
      <c r="R3467" s="2" t="s">
        <v>35</v>
      </c>
      <c r="S3467" s="2" t="s">
        <v>11954</v>
      </c>
      <c r="T3467" s="2" t="s">
        <v>11955</v>
      </c>
      <c r="U3467" s="2" t="s">
        <v>38</v>
      </c>
      <c r="V3467" s="2" t="s">
        <v>100</v>
      </c>
      <c r="W3467" s="2" t="s">
        <v>10172</v>
      </c>
      <c r="X3467" s="2" t="s">
        <v>11882</v>
      </c>
      <c r="Y3467" s="2" t="s">
        <v>11883</v>
      </c>
    </row>
    <row r="3468">
      <c r="A3468" s="1" t="b">
        <v>0</v>
      </c>
      <c r="B3468" s="1" t="s">
        <v>25</v>
      </c>
      <c r="C3468" s="1"/>
      <c r="D3468" s="1" t="s">
        <v>26</v>
      </c>
      <c r="E3468" s="1" t="s">
        <v>43</v>
      </c>
      <c r="F3468" s="1"/>
      <c r="G3468" s="2" t="s">
        <v>27</v>
      </c>
      <c r="H3468" s="3"/>
      <c r="I3468" s="4" t="s">
        <v>11956</v>
      </c>
      <c r="J3468" s="2" t="s">
        <v>11957</v>
      </c>
      <c r="K3468" s="5">
        <v>1.0</v>
      </c>
      <c r="L3468" s="2" t="s">
        <v>46</v>
      </c>
      <c r="M3468" s="6" t="b">
        <v>1</v>
      </c>
      <c r="N3468" s="2" t="s">
        <v>11879</v>
      </c>
      <c r="O3468" s="2" t="s">
        <v>48</v>
      </c>
      <c r="P3468" s="2" t="s">
        <v>49</v>
      </c>
      <c r="Q3468" s="2" t="s">
        <v>50</v>
      </c>
      <c r="R3468" s="2" t="s">
        <v>35</v>
      </c>
      <c r="S3468" s="2" t="s">
        <v>11958</v>
      </c>
      <c r="T3468" s="2" t="s">
        <v>11959</v>
      </c>
      <c r="U3468" s="2" t="s">
        <v>38</v>
      </c>
      <c r="V3468" s="2" t="s">
        <v>100</v>
      </c>
      <c r="W3468" s="2" t="s">
        <v>10172</v>
      </c>
      <c r="X3468" s="2" t="s">
        <v>11882</v>
      </c>
      <c r="Y3468" s="2" t="s">
        <v>11883</v>
      </c>
    </row>
    <row r="3469">
      <c r="A3469" s="1" t="b">
        <v>0</v>
      </c>
      <c r="B3469" s="1" t="s">
        <v>25</v>
      </c>
      <c r="C3469" s="1"/>
      <c r="D3469" s="1" t="s">
        <v>26</v>
      </c>
      <c r="E3469" s="1" t="s">
        <v>43</v>
      </c>
      <c r="F3469" s="1"/>
      <c r="G3469" s="2" t="s">
        <v>27</v>
      </c>
      <c r="H3469" s="3"/>
      <c r="I3469" s="4" t="s">
        <v>11960</v>
      </c>
      <c r="J3469" s="2" t="s">
        <v>11961</v>
      </c>
      <c r="K3469" s="5">
        <v>1.0</v>
      </c>
      <c r="L3469" s="2" t="s">
        <v>46</v>
      </c>
      <c r="M3469" s="6" t="b">
        <v>1</v>
      </c>
      <c r="N3469" s="2" t="s">
        <v>11879</v>
      </c>
      <c r="O3469" s="2" t="s">
        <v>48</v>
      </c>
      <c r="P3469" s="2" t="s">
        <v>49</v>
      </c>
      <c r="Q3469" s="2" t="s">
        <v>50</v>
      </c>
      <c r="R3469" s="2" t="s">
        <v>35</v>
      </c>
      <c r="S3469" s="2" t="s">
        <v>11962</v>
      </c>
      <c r="T3469" s="2" t="s">
        <v>11963</v>
      </c>
      <c r="U3469" s="2" t="s">
        <v>38</v>
      </c>
      <c r="V3469" s="2" t="s">
        <v>100</v>
      </c>
      <c r="W3469" s="2" t="s">
        <v>10172</v>
      </c>
      <c r="X3469" s="2" t="s">
        <v>11882</v>
      </c>
      <c r="Y3469" s="2" t="s">
        <v>11883</v>
      </c>
    </row>
    <row r="3470">
      <c r="A3470" s="1" t="b">
        <v>0</v>
      </c>
      <c r="B3470" s="1" t="s">
        <v>25</v>
      </c>
      <c r="C3470" s="1"/>
      <c r="D3470" s="1" t="s">
        <v>26</v>
      </c>
      <c r="E3470" s="1" t="s">
        <v>43</v>
      </c>
      <c r="F3470" s="1"/>
      <c r="G3470" s="2" t="s">
        <v>27</v>
      </c>
      <c r="H3470" s="3"/>
      <c r="I3470" s="4" t="s">
        <v>11964</v>
      </c>
      <c r="J3470" s="2" t="s">
        <v>11965</v>
      </c>
      <c r="K3470" s="5">
        <v>1.0</v>
      </c>
      <c r="L3470" s="2" t="s">
        <v>46</v>
      </c>
      <c r="M3470" s="6" t="b">
        <v>1</v>
      </c>
      <c r="N3470" s="2" t="s">
        <v>11879</v>
      </c>
      <c r="O3470" s="2" t="s">
        <v>48</v>
      </c>
      <c r="P3470" s="2" t="s">
        <v>49</v>
      </c>
      <c r="Q3470" s="2" t="s">
        <v>50</v>
      </c>
      <c r="R3470" s="2" t="s">
        <v>35</v>
      </c>
      <c r="S3470" s="2" t="s">
        <v>11966</v>
      </c>
      <c r="T3470" s="2" t="s">
        <v>11967</v>
      </c>
      <c r="U3470" s="2" t="s">
        <v>38</v>
      </c>
      <c r="V3470" s="2" t="s">
        <v>100</v>
      </c>
      <c r="W3470" s="2" t="s">
        <v>10172</v>
      </c>
      <c r="X3470" s="2" t="s">
        <v>11882</v>
      </c>
      <c r="Y3470" s="2" t="s">
        <v>11883</v>
      </c>
    </row>
    <row r="3471">
      <c r="A3471" s="1" t="b">
        <v>0</v>
      </c>
      <c r="B3471" s="1" t="s">
        <v>25</v>
      </c>
      <c r="C3471" s="1"/>
      <c r="D3471" s="1" t="s">
        <v>26</v>
      </c>
      <c r="E3471" s="1" t="s">
        <v>43</v>
      </c>
      <c r="F3471" s="1"/>
      <c r="G3471" s="2" t="s">
        <v>27</v>
      </c>
      <c r="H3471" s="3"/>
      <c r="I3471" s="4" t="s">
        <v>11968</v>
      </c>
      <c r="J3471" s="2" t="s">
        <v>11969</v>
      </c>
      <c r="K3471" s="5">
        <v>1.0</v>
      </c>
      <c r="L3471" s="2" t="s">
        <v>46</v>
      </c>
      <c r="M3471" s="6" t="b">
        <v>1</v>
      </c>
      <c r="N3471" s="2" t="s">
        <v>11879</v>
      </c>
      <c r="O3471" s="2" t="s">
        <v>48</v>
      </c>
      <c r="P3471" s="2" t="s">
        <v>49</v>
      </c>
      <c r="Q3471" s="2" t="s">
        <v>50</v>
      </c>
      <c r="R3471" s="2" t="s">
        <v>35</v>
      </c>
      <c r="S3471" s="2" t="s">
        <v>11970</v>
      </c>
      <c r="T3471" s="2" t="s">
        <v>11971</v>
      </c>
      <c r="U3471" s="2" t="s">
        <v>38</v>
      </c>
      <c r="V3471" s="2" t="s">
        <v>100</v>
      </c>
      <c r="W3471" s="2" t="s">
        <v>10172</v>
      </c>
      <c r="X3471" s="2" t="s">
        <v>11882</v>
      </c>
      <c r="Y3471" s="2" t="s">
        <v>11883</v>
      </c>
    </row>
    <row r="3472">
      <c r="A3472" s="1" t="b">
        <v>0</v>
      </c>
      <c r="B3472" s="1" t="s">
        <v>25</v>
      </c>
      <c r="C3472" s="1"/>
      <c r="D3472" s="1" t="s">
        <v>26</v>
      </c>
      <c r="E3472" s="1" t="s">
        <v>43</v>
      </c>
      <c r="F3472" s="1"/>
      <c r="G3472" s="2" t="s">
        <v>27</v>
      </c>
      <c r="H3472" s="3"/>
      <c r="I3472" s="4" t="s">
        <v>11972</v>
      </c>
      <c r="J3472" s="2" t="s">
        <v>11973</v>
      </c>
      <c r="K3472" s="5">
        <v>1.0</v>
      </c>
      <c r="L3472" s="2" t="s">
        <v>46</v>
      </c>
      <c r="M3472" s="6" t="b">
        <v>1</v>
      </c>
      <c r="N3472" s="2" t="s">
        <v>11879</v>
      </c>
      <c r="O3472" s="2" t="s">
        <v>48</v>
      </c>
      <c r="P3472" s="2" t="s">
        <v>49</v>
      </c>
      <c r="Q3472" s="2" t="s">
        <v>50</v>
      </c>
      <c r="R3472" s="2" t="s">
        <v>35</v>
      </c>
      <c r="S3472" s="2" t="s">
        <v>11974</v>
      </c>
      <c r="T3472" s="2" t="s">
        <v>11975</v>
      </c>
      <c r="U3472" s="2" t="s">
        <v>38</v>
      </c>
      <c r="V3472" s="2" t="s">
        <v>100</v>
      </c>
      <c r="W3472" s="2" t="s">
        <v>10172</v>
      </c>
      <c r="X3472" s="2" t="s">
        <v>11882</v>
      </c>
      <c r="Y3472" s="2" t="s">
        <v>11883</v>
      </c>
    </row>
    <row r="3473">
      <c r="A3473" s="1" t="b">
        <v>0</v>
      </c>
      <c r="B3473" s="1" t="s">
        <v>25</v>
      </c>
      <c r="C3473" s="1"/>
      <c r="D3473" s="1" t="s">
        <v>26</v>
      </c>
      <c r="E3473" s="1" t="s">
        <v>43</v>
      </c>
      <c r="F3473" s="1"/>
      <c r="G3473" s="2" t="s">
        <v>27</v>
      </c>
      <c r="H3473" s="3"/>
      <c r="I3473" s="4" t="s">
        <v>11976</v>
      </c>
      <c r="J3473" s="2" t="s">
        <v>11977</v>
      </c>
      <c r="K3473" s="5">
        <v>1.0</v>
      </c>
      <c r="L3473" s="2" t="s">
        <v>46</v>
      </c>
      <c r="M3473" s="6" t="b">
        <v>1</v>
      </c>
      <c r="N3473" s="2" t="s">
        <v>11879</v>
      </c>
      <c r="O3473" s="2" t="s">
        <v>48</v>
      </c>
      <c r="P3473" s="2" t="s">
        <v>49</v>
      </c>
      <c r="Q3473" s="2" t="s">
        <v>50</v>
      </c>
      <c r="R3473" s="2" t="s">
        <v>35</v>
      </c>
      <c r="S3473" s="2" t="s">
        <v>11978</v>
      </c>
      <c r="T3473" s="2" t="s">
        <v>11979</v>
      </c>
      <c r="U3473" s="2" t="s">
        <v>38</v>
      </c>
      <c r="V3473" s="2" t="s">
        <v>100</v>
      </c>
      <c r="W3473" s="2" t="s">
        <v>10172</v>
      </c>
      <c r="X3473" s="2" t="s">
        <v>11882</v>
      </c>
      <c r="Y3473" s="2" t="s">
        <v>11883</v>
      </c>
    </row>
    <row r="3474">
      <c r="A3474" s="1" t="b">
        <v>0</v>
      </c>
      <c r="B3474" s="1" t="s">
        <v>25</v>
      </c>
      <c r="C3474" s="1"/>
      <c r="D3474" s="1" t="s">
        <v>26</v>
      </c>
      <c r="E3474" s="1" t="s">
        <v>43</v>
      </c>
      <c r="F3474" s="1"/>
      <c r="G3474" s="2" t="s">
        <v>27</v>
      </c>
      <c r="H3474" s="3"/>
      <c r="I3474" s="4" t="s">
        <v>11980</v>
      </c>
      <c r="J3474" s="2" t="s">
        <v>11981</v>
      </c>
      <c r="K3474" s="5">
        <v>1.0</v>
      </c>
      <c r="L3474" s="2" t="s">
        <v>46</v>
      </c>
      <c r="M3474" s="6" t="b">
        <v>1</v>
      </c>
      <c r="N3474" s="2" t="s">
        <v>11879</v>
      </c>
      <c r="O3474" s="2" t="s">
        <v>48</v>
      </c>
      <c r="P3474" s="2" t="s">
        <v>49</v>
      </c>
      <c r="Q3474" s="2" t="s">
        <v>50</v>
      </c>
      <c r="R3474" s="2" t="s">
        <v>35</v>
      </c>
      <c r="S3474" s="2" t="s">
        <v>11982</v>
      </c>
      <c r="T3474" s="2" t="s">
        <v>11983</v>
      </c>
      <c r="U3474" s="2" t="s">
        <v>38</v>
      </c>
      <c r="V3474" s="2" t="s">
        <v>100</v>
      </c>
      <c r="W3474" s="2" t="s">
        <v>10172</v>
      </c>
      <c r="X3474" s="2" t="s">
        <v>11882</v>
      </c>
      <c r="Y3474" s="2" t="s">
        <v>11883</v>
      </c>
    </row>
    <row r="3475">
      <c r="A3475" s="1" t="b">
        <v>0</v>
      </c>
      <c r="B3475" s="1" t="s">
        <v>25</v>
      </c>
      <c r="C3475" s="1"/>
      <c r="D3475" s="1" t="s">
        <v>26</v>
      </c>
      <c r="E3475" s="1" t="s">
        <v>43</v>
      </c>
      <c r="F3475" s="1"/>
      <c r="G3475" s="2" t="s">
        <v>27</v>
      </c>
      <c r="H3475" s="3"/>
      <c r="I3475" s="4" t="s">
        <v>11984</v>
      </c>
      <c r="J3475" s="2" t="s">
        <v>11985</v>
      </c>
      <c r="K3475" s="5">
        <v>1.0</v>
      </c>
      <c r="L3475" s="2" t="s">
        <v>46</v>
      </c>
      <c r="M3475" s="6" t="b">
        <v>1</v>
      </c>
      <c r="N3475" s="2" t="s">
        <v>11879</v>
      </c>
      <c r="O3475" s="2" t="s">
        <v>48</v>
      </c>
      <c r="P3475" s="2" t="s">
        <v>49</v>
      </c>
      <c r="Q3475" s="2" t="s">
        <v>50</v>
      </c>
      <c r="R3475" s="2" t="s">
        <v>35</v>
      </c>
      <c r="S3475" s="2" t="s">
        <v>11986</v>
      </c>
      <c r="T3475" s="2" t="s">
        <v>11987</v>
      </c>
      <c r="U3475" s="2" t="s">
        <v>38</v>
      </c>
      <c r="V3475" s="2" t="s">
        <v>100</v>
      </c>
      <c r="W3475" s="2" t="s">
        <v>10172</v>
      </c>
      <c r="X3475" s="2" t="s">
        <v>11882</v>
      </c>
      <c r="Y3475" s="2" t="s">
        <v>11883</v>
      </c>
    </row>
    <row r="3476">
      <c r="A3476" s="1" t="b">
        <v>0</v>
      </c>
      <c r="B3476" s="1" t="s">
        <v>25</v>
      </c>
      <c r="C3476" s="1"/>
      <c r="D3476" s="1" t="s">
        <v>26</v>
      </c>
      <c r="E3476" s="1" t="s">
        <v>43</v>
      </c>
      <c r="F3476" s="1"/>
      <c r="G3476" s="2" t="s">
        <v>27</v>
      </c>
      <c r="H3476" s="3"/>
      <c r="I3476" s="4" t="s">
        <v>11988</v>
      </c>
      <c r="J3476" s="2" t="s">
        <v>11989</v>
      </c>
      <c r="K3476" s="5">
        <v>1.0</v>
      </c>
      <c r="L3476" s="2" t="s">
        <v>46</v>
      </c>
      <c r="M3476" s="6" t="b">
        <v>1</v>
      </c>
      <c r="N3476" s="2" t="s">
        <v>11879</v>
      </c>
      <c r="O3476" s="2" t="s">
        <v>48</v>
      </c>
      <c r="P3476" s="2" t="s">
        <v>49</v>
      </c>
      <c r="Q3476" s="2" t="s">
        <v>50</v>
      </c>
      <c r="R3476" s="2" t="s">
        <v>35</v>
      </c>
      <c r="S3476" s="2" t="s">
        <v>11990</v>
      </c>
      <c r="T3476" s="2" t="s">
        <v>11991</v>
      </c>
      <c r="U3476" s="2" t="s">
        <v>38</v>
      </c>
      <c r="V3476" s="2" t="s">
        <v>100</v>
      </c>
      <c r="W3476" s="2" t="s">
        <v>10172</v>
      </c>
      <c r="X3476" s="2" t="s">
        <v>11882</v>
      </c>
      <c r="Y3476" s="2" t="s">
        <v>11883</v>
      </c>
    </row>
    <row r="3477">
      <c r="A3477" s="1" t="b">
        <v>0</v>
      </c>
      <c r="B3477" s="1" t="s">
        <v>25</v>
      </c>
      <c r="C3477" s="1"/>
      <c r="D3477" s="1" t="s">
        <v>26</v>
      </c>
      <c r="E3477" s="1" t="s">
        <v>43</v>
      </c>
      <c r="F3477" s="1"/>
      <c r="G3477" s="2" t="s">
        <v>27</v>
      </c>
      <c r="H3477" s="3"/>
      <c r="I3477" s="4" t="s">
        <v>11992</v>
      </c>
      <c r="J3477" s="2" t="s">
        <v>11993</v>
      </c>
      <c r="K3477" s="5">
        <v>1.0</v>
      </c>
      <c r="L3477" s="2" t="s">
        <v>46</v>
      </c>
      <c r="M3477" s="6" t="b">
        <v>1</v>
      </c>
      <c r="N3477" s="2" t="s">
        <v>11879</v>
      </c>
      <c r="O3477" s="2" t="s">
        <v>48</v>
      </c>
      <c r="P3477" s="2" t="s">
        <v>49</v>
      </c>
      <c r="Q3477" s="2" t="s">
        <v>50</v>
      </c>
      <c r="R3477" s="2" t="s">
        <v>35</v>
      </c>
      <c r="S3477" s="2" t="s">
        <v>11994</v>
      </c>
      <c r="T3477" s="2" t="s">
        <v>11995</v>
      </c>
      <c r="U3477" s="2" t="s">
        <v>38</v>
      </c>
      <c r="V3477" s="2" t="s">
        <v>100</v>
      </c>
      <c r="W3477" s="2" t="s">
        <v>10172</v>
      </c>
      <c r="X3477" s="2" t="s">
        <v>11882</v>
      </c>
      <c r="Y3477" s="2" t="s">
        <v>11883</v>
      </c>
    </row>
    <row r="3478">
      <c r="A3478" s="1" t="b">
        <v>0</v>
      </c>
      <c r="B3478" s="1" t="s">
        <v>25</v>
      </c>
      <c r="C3478" s="1"/>
      <c r="D3478" s="1" t="s">
        <v>26</v>
      </c>
      <c r="E3478" s="1" t="s">
        <v>43</v>
      </c>
      <c r="F3478" s="1"/>
      <c r="G3478" s="2" t="s">
        <v>27</v>
      </c>
      <c r="H3478" s="3"/>
      <c r="I3478" s="4" t="s">
        <v>11996</v>
      </c>
      <c r="J3478" s="2" t="s">
        <v>11997</v>
      </c>
      <c r="K3478" s="5">
        <v>1.0</v>
      </c>
      <c r="L3478" s="2" t="s">
        <v>46</v>
      </c>
      <c r="M3478" s="6" t="b">
        <v>1</v>
      </c>
      <c r="N3478" s="2" t="s">
        <v>11879</v>
      </c>
      <c r="O3478" s="2" t="s">
        <v>48</v>
      </c>
      <c r="P3478" s="2" t="s">
        <v>49</v>
      </c>
      <c r="Q3478" s="2" t="s">
        <v>50</v>
      </c>
      <c r="R3478" s="2" t="s">
        <v>35</v>
      </c>
      <c r="S3478" s="2" t="s">
        <v>11998</v>
      </c>
      <c r="T3478" s="2" t="s">
        <v>11999</v>
      </c>
      <c r="U3478" s="2" t="s">
        <v>38</v>
      </c>
      <c r="V3478" s="2" t="s">
        <v>100</v>
      </c>
      <c r="W3478" s="2" t="s">
        <v>10172</v>
      </c>
      <c r="X3478" s="2" t="s">
        <v>11882</v>
      </c>
      <c r="Y3478" s="2" t="s">
        <v>11883</v>
      </c>
    </row>
    <row r="3479">
      <c r="A3479" s="1" t="b">
        <v>0</v>
      </c>
      <c r="B3479" s="1" t="s">
        <v>25</v>
      </c>
      <c r="C3479" s="1"/>
      <c r="D3479" s="1" t="s">
        <v>26</v>
      </c>
      <c r="E3479" s="1" t="s">
        <v>43</v>
      </c>
      <c r="F3479" s="1"/>
      <c r="G3479" s="2" t="s">
        <v>27</v>
      </c>
      <c r="H3479" s="3"/>
      <c r="I3479" s="4" t="s">
        <v>12000</v>
      </c>
      <c r="J3479" s="2" t="s">
        <v>12001</v>
      </c>
      <c r="K3479" s="5">
        <v>1.0</v>
      </c>
      <c r="L3479" s="2" t="s">
        <v>46</v>
      </c>
      <c r="M3479" s="6" t="b">
        <v>1</v>
      </c>
      <c r="N3479" s="2" t="s">
        <v>11879</v>
      </c>
      <c r="O3479" s="2" t="s">
        <v>48</v>
      </c>
      <c r="P3479" s="2" t="s">
        <v>49</v>
      </c>
      <c r="Q3479" s="2" t="s">
        <v>50</v>
      </c>
      <c r="R3479" s="2" t="s">
        <v>35</v>
      </c>
      <c r="S3479" s="2" t="s">
        <v>12002</v>
      </c>
      <c r="T3479" s="2" t="s">
        <v>12003</v>
      </c>
      <c r="U3479" s="2" t="s">
        <v>38</v>
      </c>
      <c r="V3479" s="2" t="s">
        <v>100</v>
      </c>
      <c r="W3479" s="2" t="s">
        <v>10172</v>
      </c>
      <c r="X3479" s="2" t="s">
        <v>11882</v>
      </c>
      <c r="Y3479" s="2" t="s">
        <v>11883</v>
      </c>
    </row>
    <row r="3480">
      <c r="A3480" s="1" t="b">
        <v>0</v>
      </c>
      <c r="B3480" s="1" t="s">
        <v>25</v>
      </c>
      <c r="C3480" s="1"/>
      <c r="D3480" s="1" t="s">
        <v>26</v>
      </c>
      <c r="E3480" s="1" t="s">
        <v>43</v>
      </c>
      <c r="F3480" s="1"/>
      <c r="G3480" s="2" t="s">
        <v>27</v>
      </c>
      <c r="H3480" s="3"/>
      <c r="I3480" s="4" t="s">
        <v>12004</v>
      </c>
      <c r="J3480" s="2" t="s">
        <v>12005</v>
      </c>
      <c r="K3480" s="5">
        <v>1.0</v>
      </c>
      <c r="L3480" s="2" t="s">
        <v>46</v>
      </c>
      <c r="M3480" s="6" t="b">
        <v>1</v>
      </c>
      <c r="N3480" s="2" t="s">
        <v>11879</v>
      </c>
      <c r="O3480" s="2" t="s">
        <v>48</v>
      </c>
      <c r="P3480" s="2" t="s">
        <v>49</v>
      </c>
      <c r="Q3480" s="2" t="s">
        <v>50</v>
      </c>
      <c r="R3480" s="2" t="s">
        <v>35</v>
      </c>
      <c r="S3480" s="2" t="s">
        <v>12006</v>
      </c>
      <c r="T3480" s="2" t="s">
        <v>12007</v>
      </c>
      <c r="U3480" s="2" t="s">
        <v>38</v>
      </c>
      <c r="V3480" s="2" t="s">
        <v>100</v>
      </c>
      <c r="W3480" s="2" t="s">
        <v>10172</v>
      </c>
      <c r="X3480" s="2" t="s">
        <v>11882</v>
      </c>
      <c r="Y3480" s="2" t="s">
        <v>11883</v>
      </c>
    </row>
    <row r="3481">
      <c r="A3481" s="1" t="b">
        <v>0</v>
      </c>
      <c r="B3481" s="1" t="s">
        <v>25</v>
      </c>
      <c r="C3481" s="1"/>
      <c r="D3481" s="1" t="s">
        <v>26</v>
      </c>
      <c r="E3481" s="1" t="s">
        <v>43</v>
      </c>
      <c r="F3481" s="1"/>
      <c r="G3481" s="2" t="s">
        <v>27</v>
      </c>
      <c r="H3481" s="3"/>
      <c r="I3481" s="4" t="s">
        <v>12008</v>
      </c>
      <c r="J3481" s="2" t="s">
        <v>12009</v>
      </c>
      <c r="K3481" s="5">
        <v>1.0</v>
      </c>
      <c r="L3481" s="2" t="s">
        <v>46</v>
      </c>
      <c r="M3481" s="6" t="b">
        <v>1</v>
      </c>
      <c r="N3481" s="2" t="s">
        <v>11879</v>
      </c>
      <c r="O3481" s="2" t="s">
        <v>48</v>
      </c>
      <c r="P3481" s="2" t="s">
        <v>49</v>
      </c>
      <c r="Q3481" s="2" t="s">
        <v>50</v>
      </c>
      <c r="R3481" s="2" t="s">
        <v>35</v>
      </c>
      <c r="S3481" s="2" t="s">
        <v>12010</v>
      </c>
      <c r="T3481" s="2" t="s">
        <v>12011</v>
      </c>
      <c r="U3481" s="2" t="s">
        <v>38</v>
      </c>
      <c r="V3481" s="2" t="s">
        <v>100</v>
      </c>
      <c r="W3481" s="2" t="s">
        <v>10172</v>
      </c>
      <c r="X3481" s="2" t="s">
        <v>11882</v>
      </c>
      <c r="Y3481" s="2" t="s">
        <v>11883</v>
      </c>
    </row>
    <row r="3482">
      <c r="A3482" s="1" t="b">
        <v>0</v>
      </c>
      <c r="B3482" s="1" t="s">
        <v>25</v>
      </c>
      <c r="C3482" s="1"/>
      <c r="D3482" s="1" t="s">
        <v>26</v>
      </c>
      <c r="E3482" s="1" t="s">
        <v>43</v>
      </c>
      <c r="F3482" s="1"/>
      <c r="G3482" s="2" t="s">
        <v>27</v>
      </c>
      <c r="H3482" s="3"/>
      <c r="I3482" s="4" t="s">
        <v>12012</v>
      </c>
      <c r="J3482" s="2" t="s">
        <v>12013</v>
      </c>
      <c r="K3482" s="5">
        <v>1.0</v>
      </c>
      <c r="L3482" s="2" t="s">
        <v>46</v>
      </c>
      <c r="M3482" s="6" t="b">
        <v>1</v>
      </c>
      <c r="N3482" s="2" t="s">
        <v>11879</v>
      </c>
      <c r="O3482" s="2" t="s">
        <v>48</v>
      </c>
      <c r="P3482" s="2" t="s">
        <v>49</v>
      </c>
      <c r="Q3482" s="2" t="s">
        <v>50</v>
      </c>
      <c r="R3482" s="2" t="s">
        <v>35</v>
      </c>
      <c r="S3482" s="2" t="s">
        <v>12014</v>
      </c>
      <c r="T3482" s="2" t="s">
        <v>12015</v>
      </c>
      <c r="U3482" s="2" t="s">
        <v>38</v>
      </c>
      <c r="V3482" s="2" t="s">
        <v>100</v>
      </c>
      <c r="W3482" s="2" t="s">
        <v>10172</v>
      </c>
      <c r="X3482" s="2" t="s">
        <v>11882</v>
      </c>
      <c r="Y3482" s="2" t="s">
        <v>11883</v>
      </c>
    </row>
    <row r="3483">
      <c r="A3483" s="1" t="b">
        <v>0</v>
      </c>
      <c r="B3483" s="1" t="s">
        <v>25</v>
      </c>
      <c r="C3483" s="1"/>
      <c r="D3483" s="1" t="s">
        <v>26</v>
      </c>
      <c r="E3483" s="1" t="s">
        <v>43</v>
      </c>
      <c r="F3483" s="1"/>
      <c r="G3483" s="2" t="s">
        <v>27</v>
      </c>
      <c r="H3483" s="3"/>
      <c r="I3483" s="4" t="s">
        <v>12016</v>
      </c>
      <c r="J3483" s="2" t="s">
        <v>12017</v>
      </c>
      <c r="K3483" s="5">
        <v>1.0</v>
      </c>
      <c r="L3483" s="2" t="s">
        <v>46</v>
      </c>
      <c r="M3483" s="6" t="b">
        <v>1</v>
      </c>
      <c r="N3483" s="2" t="s">
        <v>11879</v>
      </c>
      <c r="O3483" s="2" t="s">
        <v>48</v>
      </c>
      <c r="P3483" s="2" t="s">
        <v>49</v>
      </c>
      <c r="Q3483" s="2" t="s">
        <v>50</v>
      </c>
      <c r="R3483" s="2" t="s">
        <v>35</v>
      </c>
      <c r="S3483" s="2" t="s">
        <v>12018</v>
      </c>
      <c r="T3483" s="2" t="s">
        <v>12019</v>
      </c>
      <c r="U3483" s="2" t="s">
        <v>38</v>
      </c>
      <c r="V3483" s="2" t="s">
        <v>100</v>
      </c>
      <c r="W3483" s="2" t="s">
        <v>10172</v>
      </c>
      <c r="X3483" s="2" t="s">
        <v>11882</v>
      </c>
      <c r="Y3483" s="2" t="s">
        <v>11883</v>
      </c>
    </row>
    <row r="3484">
      <c r="A3484" s="1" t="b">
        <v>0</v>
      </c>
      <c r="B3484" s="1" t="s">
        <v>25</v>
      </c>
      <c r="C3484" s="1"/>
      <c r="D3484" s="1" t="s">
        <v>26</v>
      </c>
      <c r="E3484" s="1" t="s">
        <v>43</v>
      </c>
      <c r="F3484" s="1"/>
      <c r="G3484" s="2" t="s">
        <v>27</v>
      </c>
      <c r="H3484" s="3"/>
      <c r="I3484" s="4" t="s">
        <v>12020</v>
      </c>
      <c r="J3484" s="2" t="s">
        <v>12021</v>
      </c>
      <c r="K3484" s="5">
        <v>1.0</v>
      </c>
      <c r="L3484" s="2" t="s">
        <v>46</v>
      </c>
      <c r="M3484" s="6" t="b">
        <v>1</v>
      </c>
      <c r="N3484" s="2" t="s">
        <v>11879</v>
      </c>
      <c r="O3484" s="2" t="s">
        <v>48</v>
      </c>
      <c r="P3484" s="2" t="s">
        <v>49</v>
      </c>
      <c r="Q3484" s="2" t="s">
        <v>50</v>
      </c>
      <c r="R3484" s="2" t="s">
        <v>35</v>
      </c>
      <c r="S3484" s="2" t="s">
        <v>12022</v>
      </c>
      <c r="T3484" s="2" t="s">
        <v>12023</v>
      </c>
      <c r="U3484" s="2" t="s">
        <v>38</v>
      </c>
      <c r="V3484" s="2" t="s">
        <v>100</v>
      </c>
      <c r="W3484" s="2" t="s">
        <v>10172</v>
      </c>
      <c r="X3484" s="2" t="s">
        <v>11882</v>
      </c>
      <c r="Y3484" s="2" t="s">
        <v>11883</v>
      </c>
    </row>
    <row r="3485">
      <c r="A3485" s="1" t="b">
        <v>0</v>
      </c>
      <c r="B3485" s="1" t="s">
        <v>25</v>
      </c>
      <c r="C3485" s="1"/>
      <c r="D3485" s="1" t="s">
        <v>26</v>
      </c>
      <c r="E3485" s="1" t="s">
        <v>43</v>
      </c>
      <c r="F3485" s="1"/>
      <c r="G3485" s="2" t="s">
        <v>27</v>
      </c>
      <c r="H3485" s="3"/>
      <c r="I3485" s="4" t="s">
        <v>12024</v>
      </c>
      <c r="J3485" s="2" t="s">
        <v>12025</v>
      </c>
      <c r="K3485" s="5">
        <v>1.0</v>
      </c>
      <c r="L3485" s="2" t="s">
        <v>46</v>
      </c>
      <c r="M3485" s="6" t="b">
        <v>1</v>
      </c>
      <c r="N3485" s="2" t="s">
        <v>11879</v>
      </c>
      <c r="O3485" s="2" t="s">
        <v>48</v>
      </c>
      <c r="P3485" s="2" t="s">
        <v>49</v>
      </c>
      <c r="Q3485" s="2" t="s">
        <v>50</v>
      </c>
      <c r="R3485" s="2" t="s">
        <v>35</v>
      </c>
      <c r="S3485" s="2" t="s">
        <v>12026</v>
      </c>
      <c r="T3485" s="2" t="s">
        <v>12027</v>
      </c>
      <c r="U3485" s="2" t="s">
        <v>38</v>
      </c>
      <c r="V3485" s="2" t="s">
        <v>100</v>
      </c>
      <c r="W3485" s="2" t="s">
        <v>10172</v>
      </c>
      <c r="X3485" s="2" t="s">
        <v>11882</v>
      </c>
      <c r="Y3485" s="2" t="s">
        <v>11883</v>
      </c>
    </row>
    <row r="3486">
      <c r="A3486" s="1" t="b">
        <v>0</v>
      </c>
      <c r="B3486" s="1" t="s">
        <v>25</v>
      </c>
      <c r="C3486" s="1"/>
      <c r="D3486" s="1" t="s">
        <v>26</v>
      </c>
      <c r="E3486" s="1" t="s">
        <v>43</v>
      </c>
      <c r="F3486" s="1"/>
      <c r="G3486" s="2" t="s">
        <v>27</v>
      </c>
      <c r="H3486" s="3"/>
      <c r="I3486" s="4" t="s">
        <v>12028</v>
      </c>
      <c r="J3486" s="2" t="s">
        <v>12029</v>
      </c>
      <c r="K3486" s="5">
        <v>1.0</v>
      </c>
      <c r="L3486" s="2" t="s">
        <v>46</v>
      </c>
      <c r="M3486" s="6" t="b">
        <v>1</v>
      </c>
      <c r="N3486" s="2" t="s">
        <v>11879</v>
      </c>
      <c r="O3486" s="2" t="s">
        <v>48</v>
      </c>
      <c r="P3486" s="2" t="s">
        <v>49</v>
      </c>
      <c r="Q3486" s="2" t="s">
        <v>50</v>
      </c>
      <c r="R3486" s="2" t="s">
        <v>35</v>
      </c>
      <c r="S3486" s="2" t="s">
        <v>12030</v>
      </c>
      <c r="T3486" s="2" t="s">
        <v>12031</v>
      </c>
      <c r="U3486" s="2" t="s">
        <v>38</v>
      </c>
      <c r="V3486" s="2" t="s">
        <v>100</v>
      </c>
      <c r="W3486" s="2" t="s">
        <v>10172</v>
      </c>
      <c r="X3486" s="2" t="s">
        <v>11882</v>
      </c>
      <c r="Y3486" s="2" t="s">
        <v>11883</v>
      </c>
    </row>
    <row r="3487">
      <c r="A3487" s="1" t="b">
        <v>0</v>
      </c>
      <c r="B3487" s="1" t="s">
        <v>25</v>
      </c>
      <c r="C3487" s="1"/>
      <c r="D3487" s="1" t="s">
        <v>26</v>
      </c>
      <c r="E3487" s="1" t="s">
        <v>43</v>
      </c>
      <c r="F3487" s="1"/>
      <c r="G3487" s="2" t="s">
        <v>27</v>
      </c>
      <c r="H3487" s="3"/>
      <c r="I3487" s="4" t="s">
        <v>12032</v>
      </c>
      <c r="J3487" s="2" t="s">
        <v>12033</v>
      </c>
      <c r="K3487" s="5">
        <v>1.0</v>
      </c>
      <c r="L3487" s="2" t="s">
        <v>46</v>
      </c>
      <c r="M3487" s="6" t="b">
        <v>1</v>
      </c>
      <c r="N3487" s="2" t="s">
        <v>11879</v>
      </c>
      <c r="O3487" s="2" t="s">
        <v>48</v>
      </c>
      <c r="P3487" s="2" t="s">
        <v>49</v>
      </c>
      <c r="Q3487" s="2" t="s">
        <v>50</v>
      </c>
      <c r="R3487" s="2" t="s">
        <v>35</v>
      </c>
      <c r="S3487" s="2" t="s">
        <v>12034</v>
      </c>
      <c r="T3487" s="2" t="s">
        <v>12035</v>
      </c>
      <c r="U3487" s="2" t="s">
        <v>38</v>
      </c>
      <c r="V3487" s="2" t="s">
        <v>100</v>
      </c>
      <c r="W3487" s="2" t="s">
        <v>10172</v>
      </c>
      <c r="X3487" s="2" t="s">
        <v>11882</v>
      </c>
      <c r="Y3487" s="2" t="s">
        <v>11883</v>
      </c>
    </row>
    <row r="3488">
      <c r="A3488" s="1" t="b">
        <v>0</v>
      </c>
      <c r="B3488" s="1" t="s">
        <v>25</v>
      </c>
      <c r="C3488" s="1"/>
      <c r="D3488" s="1" t="s">
        <v>26</v>
      </c>
      <c r="E3488" s="1" t="s">
        <v>43</v>
      </c>
      <c r="F3488" s="1"/>
      <c r="G3488" s="2" t="s">
        <v>27</v>
      </c>
      <c r="H3488" s="3"/>
      <c r="I3488" s="4" t="s">
        <v>12036</v>
      </c>
      <c r="J3488" s="2" t="s">
        <v>12037</v>
      </c>
      <c r="K3488" s="5">
        <v>1.0</v>
      </c>
      <c r="L3488" s="2" t="s">
        <v>46</v>
      </c>
      <c r="M3488" s="6" t="b">
        <v>1</v>
      </c>
      <c r="N3488" s="2" t="s">
        <v>11879</v>
      </c>
      <c r="O3488" s="2" t="s">
        <v>48</v>
      </c>
      <c r="P3488" s="2" t="s">
        <v>49</v>
      </c>
      <c r="Q3488" s="2" t="s">
        <v>50</v>
      </c>
      <c r="R3488" s="2" t="s">
        <v>35</v>
      </c>
      <c r="S3488" s="2" t="s">
        <v>12038</v>
      </c>
      <c r="T3488" s="2" t="s">
        <v>12039</v>
      </c>
      <c r="U3488" s="2" t="s">
        <v>38</v>
      </c>
      <c r="V3488" s="2" t="s">
        <v>100</v>
      </c>
      <c r="W3488" s="2" t="s">
        <v>10172</v>
      </c>
      <c r="X3488" s="2" t="s">
        <v>11882</v>
      </c>
      <c r="Y3488" s="2" t="s">
        <v>11883</v>
      </c>
    </row>
    <row r="3489">
      <c r="A3489" s="1" t="b">
        <v>0</v>
      </c>
      <c r="B3489" s="1" t="s">
        <v>25</v>
      </c>
      <c r="C3489" s="1"/>
      <c r="D3489" s="1" t="s">
        <v>26</v>
      </c>
      <c r="E3489" s="1" t="s">
        <v>43</v>
      </c>
      <c r="F3489" s="1"/>
      <c r="G3489" s="2" t="s">
        <v>27</v>
      </c>
      <c r="H3489" s="3"/>
      <c r="I3489" s="4" t="s">
        <v>12040</v>
      </c>
      <c r="J3489" s="2" t="s">
        <v>12041</v>
      </c>
      <c r="K3489" s="5">
        <v>1.0</v>
      </c>
      <c r="L3489" s="2" t="s">
        <v>46</v>
      </c>
      <c r="M3489" s="6" t="b">
        <v>1</v>
      </c>
      <c r="N3489" s="2" t="s">
        <v>11879</v>
      </c>
      <c r="O3489" s="2" t="s">
        <v>48</v>
      </c>
      <c r="P3489" s="2" t="s">
        <v>49</v>
      </c>
      <c r="Q3489" s="2" t="s">
        <v>50</v>
      </c>
      <c r="R3489" s="2" t="s">
        <v>35</v>
      </c>
      <c r="S3489" s="2" t="s">
        <v>12042</v>
      </c>
      <c r="T3489" s="2" t="s">
        <v>12043</v>
      </c>
      <c r="U3489" s="2" t="s">
        <v>38</v>
      </c>
      <c r="V3489" s="2" t="s">
        <v>100</v>
      </c>
      <c r="W3489" s="2" t="s">
        <v>10172</v>
      </c>
      <c r="X3489" s="2" t="s">
        <v>11882</v>
      </c>
      <c r="Y3489" s="2" t="s">
        <v>11883</v>
      </c>
    </row>
    <row r="3490">
      <c r="A3490" s="1" t="b">
        <v>0</v>
      </c>
      <c r="B3490" s="1" t="s">
        <v>25</v>
      </c>
      <c r="C3490" s="1"/>
      <c r="D3490" s="1" t="s">
        <v>26</v>
      </c>
      <c r="E3490" s="1" t="s">
        <v>43</v>
      </c>
      <c r="F3490" s="1"/>
      <c r="G3490" s="2" t="s">
        <v>27</v>
      </c>
      <c r="H3490" s="3"/>
      <c r="I3490" s="4" t="s">
        <v>12044</v>
      </c>
      <c r="J3490" s="2" t="s">
        <v>12045</v>
      </c>
      <c r="K3490" s="5">
        <v>1.0</v>
      </c>
      <c r="L3490" s="2" t="s">
        <v>46</v>
      </c>
      <c r="M3490" s="6" t="b">
        <v>1</v>
      </c>
      <c r="N3490" s="2" t="s">
        <v>11879</v>
      </c>
      <c r="O3490" s="2" t="s">
        <v>48</v>
      </c>
      <c r="P3490" s="2" t="s">
        <v>49</v>
      </c>
      <c r="Q3490" s="2" t="s">
        <v>50</v>
      </c>
      <c r="R3490" s="2" t="s">
        <v>35</v>
      </c>
      <c r="S3490" s="2" t="s">
        <v>12046</v>
      </c>
      <c r="T3490" s="2" t="s">
        <v>12047</v>
      </c>
      <c r="U3490" s="2" t="s">
        <v>38</v>
      </c>
      <c r="V3490" s="2" t="s">
        <v>100</v>
      </c>
      <c r="W3490" s="2" t="s">
        <v>10172</v>
      </c>
      <c r="X3490" s="2" t="s">
        <v>11882</v>
      </c>
      <c r="Y3490" s="2" t="s">
        <v>11883</v>
      </c>
    </row>
    <row r="3491">
      <c r="A3491" s="1" t="b">
        <v>0</v>
      </c>
      <c r="B3491" s="1" t="s">
        <v>25</v>
      </c>
      <c r="C3491" s="1"/>
      <c r="D3491" s="1" t="s">
        <v>26</v>
      </c>
      <c r="E3491" s="1" t="s">
        <v>43</v>
      </c>
      <c r="F3491" s="1"/>
      <c r="G3491" s="2" t="s">
        <v>27</v>
      </c>
      <c r="H3491" s="3"/>
      <c r="I3491" s="4" t="s">
        <v>12048</v>
      </c>
      <c r="J3491" s="2" t="s">
        <v>12049</v>
      </c>
      <c r="K3491" s="5">
        <v>1.0</v>
      </c>
      <c r="L3491" s="2" t="s">
        <v>46</v>
      </c>
      <c r="M3491" s="6" t="b">
        <v>1</v>
      </c>
      <c r="N3491" s="2" t="s">
        <v>11879</v>
      </c>
      <c r="O3491" s="2" t="s">
        <v>48</v>
      </c>
      <c r="P3491" s="2" t="s">
        <v>49</v>
      </c>
      <c r="Q3491" s="2" t="s">
        <v>50</v>
      </c>
      <c r="R3491" s="2" t="s">
        <v>35</v>
      </c>
      <c r="S3491" s="2" t="s">
        <v>12050</v>
      </c>
      <c r="T3491" s="2" t="s">
        <v>12051</v>
      </c>
      <c r="U3491" s="2" t="s">
        <v>38</v>
      </c>
      <c r="V3491" s="2" t="s">
        <v>100</v>
      </c>
      <c r="W3491" s="2" t="s">
        <v>10172</v>
      </c>
      <c r="X3491" s="2" t="s">
        <v>11882</v>
      </c>
      <c r="Y3491" s="2" t="s">
        <v>11883</v>
      </c>
    </row>
    <row r="3492">
      <c r="A3492" s="1" t="b">
        <v>0</v>
      </c>
      <c r="B3492" s="1" t="s">
        <v>25</v>
      </c>
      <c r="C3492" s="1"/>
      <c r="D3492" s="1" t="s">
        <v>26</v>
      </c>
      <c r="E3492" s="1" t="s">
        <v>43</v>
      </c>
      <c r="F3492" s="1"/>
      <c r="G3492" s="2" t="s">
        <v>27</v>
      </c>
      <c r="H3492" s="3"/>
      <c r="I3492" s="4" t="s">
        <v>12052</v>
      </c>
      <c r="J3492" s="2" t="s">
        <v>12053</v>
      </c>
      <c r="K3492" s="5">
        <v>1.0</v>
      </c>
      <c r="L3492" s="2" t="s">
        <v>46</v>
      </c>
      <c r="M3492" s="6" t="b">
        <v>1</v>
      </c>
      <c r="N3492" s="2" t="s">
        <v>11879</v>
      </c>
      <c r="O3492" s="2" t="s">
        <v>48</v>
      </c>
      <c r="P3492" s="2" t="s">
        <v>49</v>
      </c>
      <c r="Q3492" s="2" t="s">
        <v>50</v>
      </c>
      <c r="R3492" s="2" t="s">
        <v>35</v>
      </c>
      <c r="S3492" s="2" t="s">
        <v>12054</v>
      </c>
      <c r="T3492" s="2" t="s">
        <v>12055</v>
      </c>
      <c r="U3492" s="2" t="s">
        <v>38</v>
      </c>
      <c r="V3492" s="2" t="s">
        <v>100</v>
      </c>
      <c r="W3492" s="2" t="s">
        <v>10172</v>
      </c>
      <c r="X3492" s="2" t="s">
        <v>11882</v>
      </c>
      <c r="Y3492" s="2" t="s">
        <v>11883</v>
      </c>
    </row>
    <row r="3493">
      <c r="A3493" s="1" t="b">
        <v>0</v>
      </c>
      <c r="B3493" s="1" t="s">
        <v>25</v>
      </c>
      <c r="C3493" s="1"/>
      <c r="D3493" s="1" t="s">
        <v>26</v>
      </c>
      <c r="E3493" s="1" t="s">
        <v>43</v>
      </c>
      <c r="F3493" s="1"/>
      <c r="G3493" s="2" t="s">
        <v>27</v>
      </c>
      <c r="H3493" s="3"/>
      <c r="I3493" s="4" t="s">
        <v>12056</v>
      </c>
      <c r="J3493" s="2" t="s">
        <v>12057</v>
      </c>
      <c r="K3493" s="5">
        <v>1.0</v>
      </c>
      <c r="L3493" s="2" t="s">
        <v>46</v>
      </c>
      <c r="M3493" s="6" t="b">
        <v>1</v>
      </c>
      <c r="N3493" s="2" t="s">
        <v>11879</v>
      </c>
      <c r="O3493" s="2" t="s">
        <v>48</v>
      </c>
      <c r="P3493" s="2" t="s">
        <v>49</v>
      </c>
      <c r="Q3493" s="2" t="s">
        <v>50</v>
      </c>
      <c r="R3493" s="2" t="s">
        <v>35</v>
      </c>
      <c r="S3493" s="2" t="s">
        <v>12058</v>
      </c>
      <c r="T3493" s="2" t="s">
        <v>12059</v>
      </c>
      <c r="U3493" s="2" t="s">
        <v>38</v>
      </c>
      <c r="V3493" s="2" t="s">
        <v>100</v>
      </c>
      <c r="W3493" s="2" t="s">
        <v>10172</v>
      </c>
      <c r="X3493" s="2" t="s">
        <v>11882</v>
      </c>
      <c r="Y3493" s="2" t="s">
        <v>11883</v>
      </c>
    </row>
    <row r="3494">
      <c r="A3494" s="1" t="b">
        <v>0</v>
      </c>
      <c r="B3494" s="1" t="s">
        <v>25</v>
      </c>
      <c r="C3494" s="1"/>
      <c r="D3494" s="1" t="s">
        <v>26</v>
      </c>
      <c r="E3494" s="1" t="s">
        <v>43</v>
      </c>
      <c r="F3494" s="1"/>
      <c r="G3494" s="2" t="s">
        <v>27</v>
      </c>
      <c r="H3494" s="3"/>
      <c r="I3494" s="4" t="s">
        <v>12060</v>
      </c>
      <c r="J3494" s="2" t="s">
        <v>12061</v>
      </c>
      <c r="K3494" s="5">
        <v>1.0</v>
      </c>
      <c r="L3494" s="2" t="s">
        <v>46</v>
      </c>
      <c r="M3494" s="6" t="b">
        <v>1</v>
      </c>
      <c r="N3494" s="2" t="s">
        <v>11879</v>
      </c>
      <c r="O3494" s="2" t="s">
        <v>48</v>
      </c>
      <c r="P3494" s="2" t="s">
        <v>49</v>
      </c>
      <c r="Q3494" s="2" t="s">
        <v>50</v>
      </c>
      <c r="R3494" s="2" t="s">
        <v>35</v>
      </c>
      <c r="S3494" s="2" t="s">
        <v>12062</v>
      </c>
      <c r="T3494" s="2" t="s">
        <v>12063</v>
      </c>
      <c r="U3494" s="2" t="s">
        <v>38</v>
      </c>
      <c r="V3494" s="2" t="s">
        <v>100</v>
      </c>
      <c r="W3494" s="2" t="s">
        <v>10172</v>
      </c>
      <c r="X3494" s="2" t="s">
        <v>11882</v>
      </c>
      <c r="Y3494" s="2" t="s">
        <v>11883</v>
      </c>
    </row>
    <row r="3495">
      <c r="A3495" s="1" t="b">
        <v>0</v>
      </c>
      <c r="B3495" s="1" t="s">
        <v>25</v>
      </c>
      <c r="C3495" s="1"/>
      <c r="D3495" s="1" t="s">
        <v>26</v>
      </c>
      <c r="E3495" s="1" t="s">
        <v>43</v>
      </c>
      <c r="F3495" s="1"/>
      <c r="G3495" s="2" t="s">
        <v>27</v>
      </c>
      <c r="H3495" s="3"/>
      <c r="I3495" s="4" t="s">
        <v>12064</v>
      </c>
      <c r="J3495" s="2" t="s">
        <v>12065</v>
      </c>
      <c r="K3495" s="5">
        <v>1.0</v>
      </c>
      <c r="L3495" s="2" t="s">
        <v>46</v>
      </c>
      <c r="M3495" s="6" t="b">
        <v>1</v>
      </c>
      <c r="N3495" s="2" t="s">
        <v>11879</v>
      </c>
      <c r="O3495" s="2" t="s">
        <v>48</v>
      </c>
      <c r="P3495" s="2" t="s">
        <v>49</v>
      </c>
      <c r="Q3495" s="2" t="s">
        <v>50</v>
      </c>
      <c r="R3495" s="2" t="s">
        <v>35</v>
      </c>
      <c r="S3495" s="2" t="s">
        <v>12066</v>
      </c>
      <c r="T3495" s="2" t="s">
        <v>12067</v>
      </c>
      <c r="U3495" s="2" t="s">
        <v>38</v>
      </c>
      <c r="V3495" s="2" t="s">
        <v>100</v>
      </c>
      <c r="W3495" s="2" t="s">
        <v>10172</v>
      </c>
      <c r="X3495" s="2" t="s">
        <v>11882</v>
      </c>
      <c r="Y3495" s="2" t="s">
        <v>11883</v>
      </c>
    </row>
    <row r="3496">
      <c r="A3496" s="1" t="b">
        <v>0</v>
      </c>
      <c r="B3496" s="1" t="s">
        <v>25</v>
      </c>
      <c r="C3496" s="1"/>
      <c r="D3496" s="1" t="s">
        <v>26</v>
      </c>
      <c r="E3496" s="1" t="s">
        <v>43</v>
      </c>
      <c r="F3496" s="1"/>
      <c r="G3496" s="2" t="s">
        <v>27</v>
      </c>
      <c r="H3496" s="3"/>
      <c r="I3496" s="4" t="s">
        <v>12068</v>
      </c>
      <c r="J3496" s="2" t="s">
        <v>12069</v>
      </c>
      <c r="K3496" s="5">
        <v>1.0</v>
      </c>
      <c r="L3496" s="2" t="s">
        <v>46</v>
      </c>
      <c r="M3496" s="6" t="b">
        <v>1</v>
      </c>
      <c r="N3496" s="2" t="s">
        <v>11879</v>
      </c>
      <c r="O3496" s="2" t="s">
        <v>48</v>
      </c>
      <c r="P3496" s="2" t="s">
        <v>49</v>
      </c>
      <c r="Q3496" s="2" t="s">
        <v>50</v>
      </c>
      <c r="R3496" s="2" t="s">
        <v>35</v>
      </c>
      <c r="S3496" s="2" t="s">
        <v>12070</v>
      </c>
      <c r="T3496" s="2" t="s">
        <v>12071</v>
      </c>
      <c r="U3496" s="2" t="s">
        <v>38</v>
      </c>
      <c r="V3496" s="2" t="s">
        <v>100</v>
      </c>
      <c r="W3496" s="2" t="s">
        <v>10172</v>
      </c>
      <c r="X3496" s="2" t="s">
        <v>11882</v>
      </c>
      <c r="Y3496" s="2" t="s">
        <v>11883</v>
      </c>
    </row>
    <row r="3497">
      <c r="A3497" s="1" t="b">
        <v>0</v>
      </c>
      <c r="B3497" s="1" t="s">
        <v>25</v>
      </c>
      <c r="C3497" s="1"/>
      <c r="D3497" s="1" t="s">
        <v>26</v>
      </c>
      <c r="E3497" s="1" t="s">
        <v>43</v>
      </c>
      <c r="F3497" s="1"/>
      <c r="G3497" s="2" t="s">
        <v>27</v>
      </c>
      <c r="H3497" s="3"/>
      <c r="I3497" s="4" t="s">
        <v>12072</v>
      </c>
      <c r="J3497" s="2" t="s">
        <v>12073</v>
      </c>
      <c r="K3497" s="5">
        <v>1.0</v>
      </c>
      <c r="L3497" s="2" t="s">
        <v>46</v>
      </c>
      <c r="M3497" s="6" t="b">
        <v>1</v>
      </c>
      <c r="N3497" s="2" t="s">
        <v>11879</v>
      </c>
      <c r="O3497" s="2" t="s">
        <v>48</v>
      </c>
      <c r="P3497" s="2" t="s">
        <v>49</v>
      </c>
      <c r="Q3497" s="2" t="s">
        <v>50</v>
      </c>
      <c r="R3497" s="2" t="s">
        <v>35</v>
      </c>
      <c r="S3497" s="2" t="s">
        <v>12074</v>
      </c>
      <c r="T3497" s="2" t="s">
        <v>12075</v>
      </c>
      <c r="U3497" s="2" t="s">
        <v>38</v>
      </c>
      <c r="V3497" s="2" t="s">
        <v>100</v>
      </c>
      <c r="W3497" s="2" t="s">
        <v>10172</v>
      </c>
      <c r="X3497" s="2" t="s">
        <v>11882</v>
      </c>
      <c r="Y3497" s="2" t="s">
        <v>11883</v>
      </c>
    </row>
    <row r="3498">
      <c r="A3498" s="1" t="b">
        <v>0</v>
      </c>
      <c r="B3498" s="1" t="s">
        <v>25</v>
      </c>
      <c r="C3498" s="1"/>
      <c r="D3498" s="1" t="s">
        <v>26</v>
      </c>
      <c r="E3498" s="1" t="s">
        <v>43</v>
      </c>
      <c r="F3498" s="1"/>
      <c r="G3498" s="2" t="s">
        <v>27</v>
      </c>
      <c r="H3498" s="3"/>
      <c r="I3498" s="4" t="s">
        <v>12076</v>
      </c>
      <c r="J3498" s="2" t="s">
        <v>12077</v>
      </c>
      <c r="K3498" s="5">
        <v>1.0</v>
      </c>
      <c r="L3498" s="2" t="s">
        <v>46</v>
      </c>
      <c r="M3498" s="6" t="b">
        <v>1</v>
      </c>
      <c r="N3498" s="2" t="s">
        <v>11879</v>
      </c>
      <c r="O3498" s="2" t="s">
        <v>48</v>
      </c>
      <c r="P3498" s="2" t="s">
        <v>49</v>
      </c>
      <c r="Q3498" s="2" t="s">
        <v>50</v>
      </c>
      <c r="R3498" s="2" t="s">
        <v>35</v>
      </c>
      <c r="S3498" s="2" t="s">
        <v>12078</v>
      </c>
      <c r="T3498" s="2" t="s">
        <v>12079</v>
      </c>
      <c r="U3498" s="2" t="s">
        <v>38</v>
      </c>
      <c r="V3498" s="2" t="s">
        <v>100</v>
      </c>
      <c r="W3498" s="2" t="s">
        <v>10172</v>
      </c>
      <c r="X3498" s="2" t="s">
        <v>11882</v>
      </c>
      <c r="Y3498" s="2" t="s">
        <v>11883</v>
      </c>
    </row>
    <row r="3499">
      <c r="A3499" s="1" t="b">
        <v>0</v>
      </c>
      <c r="B3499" s="1" t="s">
        <v>25</v>
      </c>
      <c r="C3499" s="1"/>
      <c r="D3499" s="1" t="s">
        <v>26</v>
      </c>
      <c r="E3499" s="1" t="s">
        <v>43</v>
      </c>
      <c r="F3499" s="1"/>
      <c r="G3499" s="2" t="s">
        <v>27</v>
      </c>
      <c r="H3499" s="3"/>
      <c r="I3499" s="4" t="s">
        <v>12080</v>
      </c>
      <c r="J3499" s="2" t="s">
        <v>12081</v>
      </c>
      <c r="K3499" s="5">
        <v>1.0</v>
      </c>
      <c r="L3499" s="2" t="s">
        <v>46</v>
      </c>
      <c r="M3499" s="6" t="b">
        <v>1</v>
      </c>
      <c r="N3499" s="2" t="s">
        <v>11879</v>
      </c>
      <c r="O3499" s="2" t="s">
        <v>48</v>
      </c>
      <c r="P3499" s="2" t="s">
        <v>49</v>
      </c>
      <c r="Q3499" s="2" t="s">
        <v>50</v>
      </c>
      <c r="R3499" s="2" t="s">
        <v>35</v>
      </c>
      <c r="S3499" s="2" t="s">
        <v>12082</v>
      </c>
      <c r="T3499" s="2" t="s">
        <v>12083</v>
      </c>
      <c r="U3499" s="2" t="s">
        <v>38</v>
      </c>
      <c r="V3499" s="2" t="s">
        <v>100</v>
      </c>
      <c r="W3499" s="2" t="s">
        <v>10172</v>
      </c>
      <c r="X3499" s="2" t="s">
        <v>11882</v>
      </c>
      <c r="Y3499" s="2" t="s">
        <v>11883</v>
      </c>
    </row>
    <row r="3500">
      <c r="A3500" s="1" t="b">
        <v>0</v>
      </c>
      <c r="B3500" s="1" t="s">
        <v>25</v>
      </c>
      <c r="C3500" s="1"/>
      <c r="D3500" s="1" t="s">
        <v>26</v>
      </c>
      <c r="E3500" s="1" t="s">
        <v>43</v>
      </c>
      <c r="F3500" s="1"/>
      <c r="G3500" s="2" t="s">
        <v>27</v>
      </c>
      <c r="H3500" s="3"/>
      <c r="I3500" s="4" t="s">
        <v>12084</v>
      </c>
      <c r="J3500" s="2" t="s">
        <v>12085</v>
      </c>
      <c r="K3500" s="5">
        <v>1.0</v>
      </c>
      <c r="L3500" s="2" t="s">
        <v>46</v>
      </c>
      <c r="M3500" s="6" t="b">
        <v>1</v>
      </c>
      <c r="N3500" s="2" t="s">
        <v>11879</v>
      </c>
      <c r="O3500" s="2" t="s">
        <v>48</v>
      </c>
      <c r="P3500" s="2" t="s">
        <v>49</v>
      </c>
      <c r="Q3500" s="2" t="s">
        <v>50</v>
      </c>
      <c r="R3500" s="2" t="s">
        <v>35</v>
      </c>
      <c r="S3500" s="2" t="s">
        <v>12086</v>
      </c>
      <c r="T3500" s="2" t="s">
        <v>12087</v>
      </c>
      <c r="U3500" s="2" t="s">
        <v>38</v>
      </c>
      <c r="V3500" s="2" t="s">
        <v>100</v>
      </c>
      <c r="W3500" s="2" t="s">
        <v>10172</v>
      </c>
      <c r="X3500" s="2" t="s">
        <v>11882</v>
      </c>
      <c r="Y3500" s="2" t="s">
        <v>11883</v>
      </c>
    </row>
    <row r="3501">
      <c r="A3501" s="1" t="b">
        <v>0</v>
      </c>
      <c r="B3501" s="1" t="s">
        <v>25</v>
      </c>
      <c r="C3501" s="1"/>
      <c r="D3501" s="1" t="s">
        <v>26</v>
      </c>
      <c r="E3501" s="1" t="s">
        <v>43</v>
      </c>
      <c r="F3501" s="1"/>
      <c r="G3501" s="2" t="s">
        <v>27</v>
      </c>
      <c r="H3501" s="3"/>
      <c r="I3501" s="4" t="s">
        <v>12088</v>
      </c>
      <c r="J3501" s="2" t="s">
        <v>12089</v>
      </c>
      <c r="K3501" s="5">
        <v>1.0</v>
      </c>
      <c r="L3501" s="2" t="s">
        <v>46</v>
      </c>
      <c r="M3501" s="6" t="b">
        <v>1</v>
      </c>
      <c r="N3501" s="2" t="s">
        <v>11879</v>
      </c>
      <c r="O3501" s="2" t="s">
        <v>48</v>
      </c>
      <c r="P3501" s="2" t="s">
        <v>49</v>
      </c>
      <c r="Q3501" s="2" t="s">
        <v>50</v>
      </c>
      <c r="R3501" s="2" t="s">
        <v>35</v>
      </c>
      <c r="S3501" s="2" t="s">
        <v>12090</v>
      </c>
      <c r="T3501" s="2" t="s">
        <v>12091</v>
      </c>
      <c r="U3501" s="2" t="s">
        <v>38</v>
      </c>
      <c r="V3501" s="2" t="s">
        <v>100</v>
      </c>
      <c r="W3501" s="2" t="s">
        <v>10172</v>
      </c>
      <c r="X3501" s="2" t="s">
        <v>11882</v>
      </c>
      <c r="Y3501" s="2" t="s">
        <v>11883</v>
      </c>
    </row>
    <row r="3502">
      <c r="A3502" s="1" t="b">
        <v>0</v>
      </c>
      <c r="B3502" s="1" t="s">
        <v>25</v>
      </c>
      <c r="C3502" s="1"/>
      <c r="D3502" s="1" t="s">
        <v>26</v>
      </c>
      <c r="E3502" s="1" t="s">
        <v>43</v>
      </c>
      <c r="F3502" s="1"/>
      <c r="G3502" s="2" t="s">
        <v>27</v>
      </c>
      <c r="H3502" s="3"/>
      <c r="I3502" s="4" t="s">
        <v>12092</v>
      </c>
      <c r="J3502" s="2" t="s">
        <v>12093</v>
      </c>
      <c r="K3502" s="5">
        <v>1.0</v>
      </c>
      <c r="L3502" s="2" t="s">
        <v>46</v>
      </c>
      <c r="M3502" s="6" t="b">
        <v>1</v>
      </c>
      <c r="N3502" s="2" t="s">
        <v>11879</v>
      </c>
      <c r="O3502" s="2" t="s">
        <v>48</v>
      </c>
      <c r="P3502" s="2" t="s">
        <v>49</v>
      </c>
      <c r="Q3502" s="2" t="s">
        <v>50</v>
      </c>
      <c r="R3502" s="2" t="s">
        <v>35</v>
      </c>
      <c r="S3502" s="2" t="s">
        <v>12094</v>
      </c>
      <c r="T3502" s="2" t="s">
        <v>12095</v>
      </c>
      <c r="U3502" s="2" t="s">
        <v>38</v>
      </c>
      <c r="V3502" s="2" t="s">
        <v>100</v>
      </c>
      <c r="W3502" s="2" t="s">
        <v>10172</v>
      </c>
      <c r="X3502" s="2" t="s">
        <v>11882</v>
      </c>
      <c r="Y3502" s="2" t="s">
        <v>11883</v>
      </c>
    </row>
    <row r="3503">
      <c r="A3503" s="1" t="b">
        <v>0</v>
      </c>
      <c r="B3503" s="1" t="s">
        <v>25</v>
      </c>
      <c r="C3503" s="1"/>
      <c r="D3503" s="1" t="s">
        <v>26</v>
      </c>
      <c r="E3503" s="1" t="s">
        <v>43</v>
      </c>
      <c r="F3503" s="1"/>
      <c r="G3503" s="2" t="s">
        <v>27</v>
      </c>
      <c r="H3503" s="3"/>
      <c r="I3503" s="4" t="s">
        <v>12096</v>
      </c>
      <c r="J3503" s="2" t="s">
        <v>12097</v>
      </c>
      <c r="K3503" s="5">
        <v>1.0</v>
      </c>
      <c r="L3503" s="2" t="s">
        <v>46</v>
      </c>
      <c r="M3503" s="6" t="b">
        <v>1</v>
      </c>
      <c r="N3503" s="2" t="s">
        <v>11879</v>
      </c>
      <c r="O3503" s="2" t="s">
        <v>48</v>
      </c>
      <c r="P3503" s="2" t="s">
        <v>49</v>
      </c>
      <c r="Q3503" s="2" t="s">
        <v>50</v>
      </c>
      <c r="R3503" s="2" t="s">
        <v>35</v>
      </c>
      <c r="S3503" s="2" t="s">
        <v>12098</v>
      </c>
      <c r="T3503" s="2" t="s">
        <v>12099</v>
      </c>
      <c r="U3503" s="2" t="s">
        <v>38</v>
      </c>
      <c r="V3503" s="2" t="s">
        <v>100</v>
      </c>
      <c r="W3503" s="2" t="s">
        <v>10172</v>
      </c>
      <c r="X3503" s="2" t="s">
        <v>11882</v>
      </c>
      <c r="Y3503" s="2" t="s">
        <v>11883</v>
      </c>
    </row>
    <row r="3504">
      <c r="A3504" s="1" t="b">
        <v>0</v>
      </c>
      <c r="B3504" s="1" t="s">
        <v>25</v>
      </c>
      <c r="C3504" s="1"/>
      <c r="D3504" s="1" t="s">
        <v>26</v>
      </c>
      <c r="E3504" s="1" t="s">
        <v>43</v>
      </c>
      <c r="F3504" s="1"/>
      <c r="G3504" s="2" t="s">
        <v>27</v>
      </c>
      <c r="H3504" s="3"/>
      <c r="I3504" s="4" t="s">
        <v>12100</v>
      </c>
      <c r="J3504" s="2" t="s">
        <v>12101</v>
      </c>
      <c r="K3504" s="5">
        <v>1.0</v>
      </c>
      <c r="L3504" s="2" t="s">
        <v>46</v>
      </c>
      <c r="M3504" s="6" t="b">
        <v>1</v>
      </c>
      <c r="N3504" s="2" t="s">
        <v>11879</v>
      </c>
      <c r="O3504" s="2" t="s">
        <v>48</v>
      </c>
      <c r="P3504" s="2" t="s">
        <v>49</v>
      </c>
      <c r="Q3504" s="2" t="s">
        <v>50</v>
      </c>
      <c r="R3504" s="2" t="s">
        <v>35</v>
      </c>
      <c r="S3504" s="2" t="s">
        <v>12102</v>
      </c>
      <c r="T3504" s="2" t="s">
        <v>12103</v>
      </c>
      <c r="U3504" s="2" t="s">
        <v>38</v>
      </c>
      <c r="V3504" s="2" t="s">
        <v>100</v>
      </c>
      <c r="W3504" s="2" t="s">
        <v>10172</v>
      </c>
      <c r="X3504" s="2" t="s">
        <v>11882</v>
      </c>
      <c r="Y3504" s="2" t="s">
        <v>11883</v>
      </c>
    </row>
    <row r="3505">
      <c r="A3505" s="1" t="b">
        <v>0</v>
      </c>
      <c r="B3505" s="1" t="s">
        <v>25</v>
      </c>
      <c r="C3505" s="1"/>
      <c r="D3505" s="1" t="s">
        <v>26</v>
      </c>
      <c r="E3505" s="1" t="s">
        <v>43</v>
      </c>
      <c r="F3505" s="1"/>
      <c r="G3505" s="2" t="s">
        <v>27</v>
      </c>
      <c r="H3505" s="3"/>
      <c r="I3505" s="4" t="s">
        <v>12104</v>
      </c>
      <c r="J3505" s="2" t="s">
        <v>12105</v>
      </c>
      <c r="K3505" s="5">
        <v>1.0</v>
      </c>
      <c r="L3505" s="2" t="s">
        <v>46</v>
      </c>
      <c r="M3505" s="6" t="b">
        <v>1</v>
      </c>
      <c r="N3505" s="2" t="s">
        <v>11879</v>
      </c>
      <c r="O3505" s="2" t="s">
        <v>48</v>
      </c>
      <c r="P3505" s="2" t="s">
        <v>49</v>
      </c>
      <c r="Q3505" s="2" t="s">
        <v>50</v>
      </c>
      <c r="R3505" s="2" t="s">
        <v>35</v>
      </c>
      <c r="S3505" s="2" t="s">
        <v>12106</v>
      </c>
      <c r="T3505" s="2" t="s">
        <v>12107</v>
      </c>
      <c r="U3505" s="2" t="s">
        <v>38</v>
      </c>
      <c r="V3505" s="2" t="s">
        <v>100</v>
      </c>
      <c r="W3505" s="2" t="s">
        <v>10172</v>
      </c>
      <c r="X3505" s="2" t="s">
        <v>11882</v>
      </c>
      <c r="Y3505" s="2" t="s">
        <v>11883</v>
      </c>
    </row>
    <row r="3506">
      <c r="A3506" s="1" t="b">
        <v>0</v>
      </c>
      <c r="B3506" s="1" t="s">
        <v>25</v>
      </c>
      <c r="C3506" s="1"/>
      <c r="D3506" s="1" t="s">
        <v>26</v>
      </c>
      <c r="E3506" s="1" t="s">
        <v>43</v>
      </c>
      <c r="F3506" s="1"/>
      <c r="G3506" s="2" t="s">
        <v>27</v>
      </c>
      <c r="H3506" s="3"/>
      <c r="I3506" s="4" t="s">
        <v>12108</v>
      </c>
      <c r="J3506" s="2" t="s">
        <v>12109</v>
      </c>
      <c r="K3506" s="5">
        <v>1.0</v>
      </c>
      <c r="L3506" s="2" t="s">
        <v>46</v>
      </c>
      <c r="M3506" s="6" t="b">
        <v>1</v>
      </c>
      <c r="N3506" s="2" t="s">
        <v>11879</v>
      </c>
      <c r="O3506" s="2" t="s">
        <v>48</v>
      </c>
      <c r="P3506" s="2" t="s">
        <v>49</v>
      </c>
      <c r="Q3506" s="2" t="s">
        <v>50</v>
      </c>
      <c r="R3506" s="2" t="s">
        <v>35</v>
      </c>
      <c r="S3506" s="2" t="s">
        <v>12110</v>
      </c>
      <c r="T3506" s="2" t="s">
        <v>12111</v>
      </c>
      <c r="U3506" s="2" t="s">
        <v>38</v>
      </c>
      <c r="V3506" s="2" t="s">
        <v>100</v>
      </c>
      <c r="W3506" s="2" t="s">
        <v>10172</v>
      </c>
      <c r="X3506" s="2" t="s">
        <v>11882</v>
      </c>
      <c r="Y3506" s="2" t="s">
        <v>11883</v>
      </c>
    </row>
    <row r="3507">
      <c r="A3507" s="1" t="b">
        <v>0</v>
      </c>
      <c r="B3507" s="1" t="s">
        <v>25</v>
      </c>
      <c r="C3507" s="1"/>
      <c r="D3507" s="1" t="s">
        <v>26</v>
      </c>
      <c r="E3507" s="1" t="s">
        <v>43</v>
      </c>
      <c r="F3507" s="1"/>
      <c r="G3507" s="2" t="s">
        <v>27</v>
      </c>
      <c r="H3507" s="3"/>
      <c r="I3507" s="4" t="s">
        <v>12112</v>
      </c>
      <c r="J3507" s="2" t="s">
        <v>12113</v>
      </c>
      <c r="K3507" s="5">
        <v>1.0</v>
      </c>
      <c r="L3507" s="2" t="s">
        <v>46</v>
      </c>
      <c r="M3507" s="6" t="b">
        <v>1</v>
      </c>
      <c r="N3507" s="2" t="s">
        <v>11879</v>
      </c>
      <c r="O3507" s="2" t="s">
        <v>48</v>
      </c>
      <c r="P3507" s="2" t="s">
        <v>49</v>
      </c>
      <c r="Q3507" s="2" t="s">
        <v>50</v>
      </c>
      <c r="R3507" s="2" t="s">
        <v>35</v>
      </c>
      <c r="S3507" s="2" t="s">
        <v>12114</v>
      </c>
      <c r="T3507" s="2" t="s">
        <v>12115</v>
      </c>
      <c r="U3507" s="2" t="s">
        <v>38</v>
      </c>
      <c r="V3507" s="2" t="s">
        <v>100</v>
      </c>
      <c r="W3507" s="2" t="s">
        <v>10172</v>
      </c>
      <c r="X3507" s="2" t="s">
        <v>11882</v>
      </c>
      <c r="Y3507" s="2" t="s">
        <v>11883</v>
      </c>
    </row>
    <row r="3508">
      <c r="A3508" s="1" t="b">
        <v>0</v>
      </c>
      <c r="B3508" s="1" t="s">
        <v>25</v>
      </c>
      <c r="C3508" s="1"/>
      <c r="D3508" s="1" t="s">
        <v>26</v>
      </c>
      <c r="E3508" s="1" t="s">
        <v>43</v>
      </c>
      <c r="F3508" s="1"/>
      <c r="G3508" s="2" t="s">
        <v>27</v>
      </c>
      <c r="H3508" s="3"/>
      <c r="I3508" s="4" t="s">
        <v>12116</v>
      </c>
      <c r="J3508" s="2" t="s">
        <v>12117</v>
      </c>
      <c r="K3508" s="5">
        <v>1.0</v>
      </c>
      <c r="L3508" s="2" t="s">
        <v>46</v>
      </c>
      <c r="M3508" s="6" t="b">
        <v>1</v>
      </c>
      <c r="N3508" s="2" t="s">
        <v>11879</v>
      </c>
      <c r="O3508" s="2" t="s">
        <v>48</v>
      </c>
      <c r="P3508" s="2" t="s">
        <v>49</v>
      </c>
      <c r="Q3508" s="2" t="s">
        <v>50</v>
      </c>
      <c r="R3508" s="2" t="s">
        <v>35</v>
      </c>
      <c r="S3508" s="2" t="s">
        <v>12118</v>
      </c>
      <c r="T3508" s="2" t="s">
        <v>12119</v>
      </c>
      <c r="U3508" s="2" t="s">
        <v>38</v>
      </c>
      <c r="V3508" s="2" t="s">
        <v>100</v>
      </c>
      <c r="W3508" s="2" t="s">
        <v>10172</v>
      </c>
      <c r="X3508" s="2" t="s">
        <v>11882</v>
      </c>
      <c r="Y3508" s="2" t="s">
        <v>11883</v>
      </c>
    </row>
    <row r="3509">
      <c r="A3509" s="1" t="b">
        <v>0</v>
      </c>
      <c r="B3509" s="1" t="s">
        <v>25</v>
      </c>
      <c r="C3509" s="1"/>
      <c r="D3509" s="1" t="s">
        <v>26</v>
      </c>
      <c r="E3509" s="1" t="s">
        <v>43</v>
      </c>
      <c r="F3509" s="1"/>
      <c r="G3509" s="2" t="s">
        <v>27</v>
      </c>
      <c r="H3509" s="3"/>
      <c r="I3509" s="4" t="s">
        <v>12120</v>
      </c>
      <c r="J3509" s="2" t="s">
        <v>12121</v>
      </c>
      <c r="K3509" s="5">
        <v>1.0</v>
      </c>
      <c r="L3509" s="2" t="s">
        <v>46</v>
      </c>
      <c r="M3509" s="6" t="b">
        <v>1</v>
      </c>
      <c r="N3509" s="2" t="s">
        <v>11879</v>
      </c>
      <c r="O3509" s="2" t="s">
        <v>48</v>
      </c>
      <c r="P3509" s="2" t="s">
        <v>49</v>
      </c>
      <c r="Q3509" s="2" t="s">
        <v>50</v>
      </c>
      <c r="R3509" s="2" t="s">
        <v>35</v>
      </c>
      <c r="S3509" s="2" t="s">
        <v>12122</v>
      </c>
      <c r="T3509" s="2" t="s">
        <v>12123</v>
      </c>
      <c r="U3509" s="2" t="s">
        <v>38</v>
      </c>
      <c r="V3509" s="2" t="s">
        <v>100</v>
      </c>
      <c r="W3509" s="2" t="s">
        <v>10172</v>
      </c>
      <c r="X3509" s="2" t="s">
        <v>11882</v>
      </c>
      <c r="Y3509" s="2" t="s">
        <v>11883</v>
      </c>
    </row>
    <row r="3510">
      <c r="A3510" s="1" t="b">
        <v>0</v>
      </c>
      <c r="B3510" s="1" t="s">
        <v>25</v>
      </c>
      <c r="C3510" s="1"/>
      <c r="D3510" s="1" t="s">
        <v>26</v>
      </c>
      <c r="E3510" s="1" t="s">
        <v>43</v>
      </c>
      <c r="F3510" s="1"/>
      <c r="G3510" s="2" t="s">
        <v>27</v>
      </c>
      <c r="H3510" s="3"/>
      <c r="I3510" s="4" t="s">
        <v>12124</v>
      </c>
      <c r="J3510" s="2" t="s">
        <v>12125</v>
      </c>
      <c r="K3510" s="5">
        <v>1.0</v>
      </c>
      <c r="L3510" s="2" t="s">
        <v>46</v>
      </c>
      <c r="M3510" s="6" t="b">
        <v>1</v>
      </c>
      <c r="N3510" s="2" t="s">
        <v>11879</v>
      </c>
      <c r="O3510" s="2" t="s">
        <v>48</v>
      </c>
      <c r="P3510" s="2" t="s">
        <v>49</v>
      </c>
      <c r="Q3510" s="2" t="s">
        <v>50</v>
      </c>
      <c r="R3510" s="2" t="s">
        <v>35</v>
      </c>
      <c r="S3510" s="2" t="s">
        <v>12126</v>
      </c>
      <c r="T3510" s="2" t="s">
        <v>12127</v>
      </c>
      <c r="U3510" s="2" t="s">
        <v>38</v>
      </c>
      <c r="V3510" s="2" t="s">
        <v>100</v>
      </c>
      <c r="W3510" s="2" t="s">
        <v>10172</v>
      </c>
      <c r="X3510" s="2" t="s">
        <v>11882</v>
      </c>
      <c r="Y3510" s="2" t="s">
        <v>11883</v>
      </c>
    </row>
    <row r="3511">
      <c r="A3511" s="1" t="b">
        <v>0</v>
      </c>
      <c r="B3511" s="1" t="s">
        <v>25</v>
      </c>
      <c r="C3511" s="1"/>
      <c r="D3511" s="1" t="s">
        <v>26</v>
      </c>
      <c r="E3511" s="1" t="s">
        <v>43</v>
      </c>
      <c r="F3511" s="1"/>
      <c r="G3511" s="2" t="s">
        <v>27</v>
      </c>
      <c r="H3511" s="3"/>
      <c r="I3511" s="4" t="s">
        <v>12128</v>
      </c>
      <c r="J3511" s="2" t="s">
        <v>12129</v>
      </c>
      <c r="K3511" s="5">
        <v>1.0</v>
      </c>
      <c r="L3511" s="2" t="s">
        <v>46</v>
      </c>
      <c r="M3511" s="6" t="b">
        <v>1</v>
      </c>
      <c r="N3511" s="2" t="s">
        <v>11879</v>
      </c>
      <c r="O3511" s="2" t="s">
        <v>48</v>
      </c>
      <c r="P3511" s="2" t="s">
        <v>49</v>
      </c>
      <c r="Q3511" s="2" t="s">
        <v>50</v>
      </c>
      <c r="R3511" s="2" t="s">
        <v>35</v>
      </c>
      <c r="S3511" s="2" t="s">
        <v>12130</v>
      </c>
      <c r="T3511" s="2" t="s">
        <v>12131</v>
      </c>
      <c r="U3511" s="2" t="s">
        <v>38</v>
      </c>
      <c r="V3511" s="2" t="s">
        <v>100</v>
      </c>
      <c r="W3511" s="2" t="s">
        <v>10172</v>
      </c>
      <c r="X3511" s="2" t="s">
        <v>11882</v>
      </c>
      <c r="Y3511" s="2" t="s">
        <v>11883</v>
      </c>
    </row>
    <row r="3512">
      <c r="A3512" s="1" t="b">
        <v>0</v>
      </c>
      <c r="B3512" s="1" t="s">
        <v>25</v>
      </c>
      <c r="C3512" s="1"/>
      <c r="D3512" s="1" t="s">
        <v>26</v>
      </c>
      <c r="E3512" s="1" t="s">
        <v>43</v>
      </c>
      <c r="F3512" s="1"/>
      <c r="G3512" s="2" t="s">
        <v>27</v>
      </c>
      <c r="H3512" s="3"/>
      <c r="I3512" s="4" t="s">
        <v>12132</v>
      </c>
      <c r="J3512" s="2" t="s">
        <v>12133</v>
      </c>
      <c r="K3512" s="5">
        <v>1.0</v>
      </c>
      <c r="L3512" s="2" t="s">
        <v>46</v>
      </c>
      <c r="M3512" s="6" t="b">
        <v>1</v>
      </c>
      <c r="N3512" s="2" t="s">
        <v>11879</v>
      </c>
      <c r="O3512" s="2" t="s">
        <v>48</v>
      </c>
      <c r="P3512" s="2" t="s">
        <v>49</v>
      </c>
      <c r="Q3512" s="2" t="s">
        <v>50</v>
      </c>
      <c r="R3512" s="2" t="s">
        <v>35</v>
      </c>
      <c r="S3512" s="2" t="s">
        <v>12134</v>
      </c>
      <c r="T3512" s="2" t="s">
        <v>12135</v>
      </c>
      <c r="U3512" s="2" t="s">
        <v>38</v>
      </c>
      <c r="V3512" s="2" t="s">
        <v>100</v>
      </c>
      <c r="W3512" s="2" t="s">
        <v>10172</v>
      </c>
      <c r="X3512" s="2" t="s">
        <v>11882</v>
      </c>
      <c r="Y3512" s="2" t="s">
        <v>11883</v>
      </c>
    </row>
    <row r="3513">
      <c r="A3513" s="1" t="b">
        <v>0</v>
      </c>
      <c r="B3513" s="1" t="s">
        <v>25</v>
      </c>
      <c r="C3513" s="1"/>
      <c r="D3513" s="1" t="s">
        <v>26</v>
      </c>
      <c r="E3513" s="1" t="s">
        <v>43</v>
      </c>
      <c r="F3513" s="1"/>
      <c r="G3513" s="2" t="s">
        <v>27</v>
      </c>
      <c r="H3513" s="3"/>
      <c r="I3513" s="4" t="s">
        <v>12136</v>
      </c>
      <c r="J3513" s="2" t="s">
        <v>12137</v>
      </c>
      <c r="K3513" s="5">
        <v>1.0</v>
      </c>
      <c r="L3513" s="2" t="s">
        <v>46</v>
      </c>
      <c r="M3513" s="6" t="b">
        <v>1</v>
      </c>
      <c r="N3513" s="2" t="s">
        <v>11879</v>
      </c>
      <c r="O3513" s="2" t="s">
        <v>48</v>
      </c>
      <c r="P3513" s="2" t="s">
        <v>49</v>
      </c>
      <c r="Q3513" s="2" t="s">
        <v>50</v>
      </c>
      <c r="R3513" s="2" t="s">
        <v>35</v>
      </c>
      <c r="S3513" s="2" t="s">
        <v>12138</v>
      </c>
      <c r="T3513" s="2" t="s">
        <v>12139</v>
      </c>
      <c r="U3513" s="2" t="s">
        <v>38</v>
      </c>
      <c r="V3513" s="2" t="s">
        <v>100</v>
      </c>
      <c r="W3513" s="2" t="s">
        <v>10172</v>
      </c>
      <c r="X3513" s="2" t="s">
        <v>11882</v>
      </c>
      <c r="Y3513" s="2" t="s">
        <v>11883</v>
      </c>
    </row>
    <row r="3514">
      <c r="A3514" s="1" t="b">
        <v>0</v>
      </c>
      <c r="B3514" s="1" t="s">
        <v>25</v>
      </c>
      <c r="C3514" s="1"/>
      <c r="D3514" s="1" t="s">
        <v>26</v>
      </c>
      <c r="E3514" s="1" t="s">
        <v>43</v>
      </c>
      <c r="F3514" s="1"/>
      <c r="G3514" s="2" t="s">
        <v>27</v>
      </c>
      <c r="H3514" s="3"/>
      <c r="I3514" s="4" t="s">
        <v>12140</v>
      </c>
      <c r="J3514" s="2" t="s">
        <v>12141</v>
      </c>
      <c r="K3514" s="5">
        <v>1.0</v>
      </c>
      <c r="L3514" s="2" t="s">
        <v>46</v>
      </c>
      <c r="M3514" s="6" t="b">
        <v>1</v>
      </c>
      <c r="N3514" s="2" t="s">
        <v>11879</v>
      </c>
      <c r="O3514" s="2" t="s">
        <v>48</v>
      </c>
      <c r="P3514" s="2" t="s">
        <v>49</v>
      </c>
      <c r="Q3514" s="2" t="s">
        <v>50</v>
      </c>
      <c r="R3514" s="2" t="s">
        <v>35</v>
      </c>
      <c r="S3514" s="2" t="s">
        <v>12142</v>
      </c>
      <c r="T3514" s="2" t="s">
        <v>12143</v>
      </c>
      <c r="U3514" s="2" t="s">
        <v>38</v>
      </c>
      <c r="V3514" s="2" t="s">
        <v>100</v>
      </c>
      <c r="W3514" s="2" t="s">
        <v>10172</v>
      </c>
      <c r="X3514" s="2" t="s">
        <v>11882</v>
      </c>
      <c r="Y3514" s="2" t="s">
        <v>11883</v>
      </c>
    </row>
    <row r="3515">
      <c r="A3515" s="1" t="b">
        <v>0</v>
      </c>
      <c r="B3515" s="1" t="s">
        <v>25</v>
      </c>
      <c r="C3515" s="1"/>
      <c r="D3515" s="1" t="s">
        <v>26</v>
      </c>
      <c r="E3515" s="1" t="s">
        <v>43</v>
      </c>
      <c r="F3515" s="1"/>
      <c r="G3515" s="2" t="s">
        <v>27</v>
      </c>
      <c r="H3515" s="3"/>
      <c r="I3515" s="4" t="s">
        <v>12144</v>
      </c>
      <c r="J3515" s="2" t="s">
        <v>12145</v>
      </c>
      <c r="K3515" s="5">
        <v>1.0</v>
      </c>
      <c r="L3515" s="2" t="s">
        <v>46</v>
      </c>
      <c r="M3515" s="6" t="b">
        <v>1</v>
      </c>
      <c r="N3515" s="2" t="s">
        <v>11879</v>
      </c>
      <c r="O3515" s="2" t="s">
        <v>48</v>
      </c>
      <c r="P3515" s="2" t="s">
        <v>49</v>
      </c>
      <c r="Q3515" s="2" t="s">
        <v>50</v>
      </c>
      <c r="R3515" s="2" t="s">
        <v>35</v>
      </c>
      <c r="S3515" s="2" t="s">
        <v>12146</v>
      </c>
      <c r="T3515" s="2" t="s">
        <v>12147</v>
      </c>
      <c r="U3515" s="2" t="s">
        <v>38</v>
      </c>
      <c r="V3515" s="2" t="s">
        <v>100</v>
      </c>
      <c r="W3515" s="2" t="s">
        <v>10172</v>
      </c>
      <c r="X3515" s="2" t="s">
        <v>11882</v>
      </c>
      <c r="Y3515" s="2" t="s">
        <v>11883</v>
      </c>
    </row>
    <row r="3516">
      <c r="A3516" s="1" t="b">
        <v>0</v>
      </c>
      <c r="B3516" s="1" t="s">
        <v>25</v>
      </c>
      <c r="C3516" s="1"/>
      <c r="D3516" s="1" t="s">
        <v>26</v>
      </c>
      <c r="E3516" s="1" t="s">
        <v>43</v>
      </c>
      <c r="F3516" s="1"/>
      <c r="G3516" s="2" t="s">
        <v>27</v>
      </c>
      <c r="H3516" s="3"/>
      <c r="I3516" s="4" t="s">
        <v>12148</v>
      </c>
      <c r="J3516" s="2" t="s">
        <v>12149</v>
      </c>
      <c r="K3516" s="5">
        <v>1.0</v>
      </c>
      <c r="L3516" s="2" t="s">
        <v>46</v>
      </c>
      <c r="M3516" s="6" t="b">
        <v>1</v>
      </c>
      <c r="N3516" s="2" t="s">
        <v>11879</v>
      </c>
      <c r="O3516" s="2" t="s">
        <v>48</v>
      </c>
      <c r="P3516" s="2" t="s">
        <v>49</v>
      </c>
      <c r="Q3516" s="2" t="s">
        <v>50</v>
      </c>
      <c r="R3516" s="2" t="s">
        <v>35</v>
      </c>
      <c r="S3516" s="2" t="s">
        <v>12150</v>
      </c>
      <c r="T3516" s="2" t="s">
        <v>12151</v>
      </c>
      <c r="U3516" s="2" t="s">
        <v>38</v>
      </c>
      <c r="V3516" s="2" t="s">
        <v>100</v>
      </c>
      <c r="W3516" s="2" t="s">
        <v>10172</v>
      </c>
      <c r="X3516" s="2" t="s">
        <v>11882</v>
      </c>
      <c r="Y3516" s="2" t="s">
        <v>11883</v>
      </c>
    </row>
    <row r="3517">
      <c r="A3517" s="1" t="b">
        <v>0</v>
      </c>
      <c r="B3517" s="1" t="s">
        <v>25</v>
      </c>
      <c r="C3517" s="1"/>
      <c r="D3517" s="1" t="s">
        <v>26</v>
      </c>
      <c r="E3517" s="1" t="s">
        <v>43</v>
      </c>
      <c r="F3517" s="1"/>
      <c r="G3517" s="2" t="s">
        <v>27</v>
      </c>
      <c r="H3517" s="3"/>
      <c r="I3517" s="4" t="s">
        <v>12152</v>
      </c>
      <c r="J3517" s="2" t="s">
        <v>12153</v>
      </c>
      <c r="K3517" s="5">
        <v>1.0</v>
      </c>
      <c r="L3517" s="2" t="s">
        <v>46</v>
      </c>
      <c r="M3517" s="6" t="b">
        <v>1</v>
      </c>
      <c r="N3517" s="2" t="s">
        <v>11879</v>
      </c>
      <c r="O3517" s="2" t="s">
        <v>48</v>
      </c>
      <c r="P3517" s="2" t="s">
        <v>49</v>
      </c>
      <c r="Q3517" s="2" t="s">
        <v>50</v>
      </c>
      <c r="R3517" s="2" t="s">
        <v>35</v>
      </c>
      <c r="S3517" s="2" t="s">
        <v>12154</v>
      </c>
      <c r="T3517" s="2" t="s">
        <v>12155</v>
      </c>
      <c r="U3517" s="2" t="s">
        <v>38</v>
      </c>
      <c r="V3517" s="2" t="s">
        <v>100</v>
      </c>
      <c r="W3517" s="2" t="s">
        <v>10172</v>
      </c>
      <c r="X3517" s="2" t="s">
        <v>11882</v>
      </c>
      <c r="Y3517" s="2" t="s">
        <v>11883</v>
      </c>
    </row>
    <row r="3518">
      <c r="A3518" s="1" t="b">
        <v>0</v>
      </c>
      <c r="B3518" s="1" t="s">
        <v>25</v>
      </c>
      <c r="C3518" s="1"/>
      <c r="D3518" s="1" t="s">
        <v>26</v>
      </c>
      <c r="E3518" s="1" t="s">
        <v>43</v>
      </c>
      <c r="F3518" s="1"/>
      <c r="G3518" s="2" t="s">
        <v>27</v>
      </c>
      <c r="H3518" s="3"/>
      <c r="I3518" s="4" t="s">
        <v>12156</v>
      </c>
      <c r="J3518" s="2" t="s">
        <v>12157</v>
      </c>
      <c r="K3518" s="5">
        <v>1.0</v>
      </c>
      <c r="L3518" s="2" t="s">
        <v>46</v>
      </c>
      <c r="M3518" s="6" t="b">
        <v>1</v>
      </c>
      <c r="N3518" s="2" t="s">
        <v>11879</v>
      </c>
      <c r="O3518" s="2" t="s">
        <v>48</v>
      </c>
      <c r="P3518" s="2" t="s">
        <v>49</v>
      </c>
      <c r="Q3518" s="2" t="s">
        <v>50</v>
      </c>
      <c r="R3518" s="2" t="s">
        <v>35</v>
      </c>
      <c r="S3518" s="2" t="s">
        <v>12158</v>
      </c>
      <c r="T3518" s="2" t="s">
        <v>12159</v>
      </c>
      <c r="U3518" s="2" t="s">
        <v>38</v>
      </c>
      <c r="V3518" s="2" t="s">
        <v>100</v>
      </c>
      <c r="W3518" s="2" t="s">
        <v>10172</v>
      </c>
      <c r="X3518" s="2" t="s">
        <v>11882</v>
      </c>
      <c r="Y3518" s="2" t="s">
        <v>11883</v>
      </c>
    </row>
    <row r="3519">
      <c r="A3519" s="1" t="b">
        <v>0</v>
      </c>
      <c r="B3519" s="1" t="s">
        <v>25</v>
      </c>
      <c r="C3519" s="1"/>
      <c r="D3519" s="1" t="s">
        <v>26</v>
      </c>
      <c r="E3519" s="1" t="s">
        <v>43</v>
      </c>
      <c r="F3519" s="1"/>
      <c r="G3519" s="2" t="s">
        <v>27</v>
      </c>
      <c r="H3519" s="3"/>
      <c r="I3519" s="4" t="s">
        <v>12160</v>
      </c>
      <c r="J3519" s="2" t="s">
        <v>12161</v>
      </c>
      <c r="K3519" s="5">
        <v>1.0</v>
      </c>
      <c r="L3519" s="2" t="s">
        <v>46</v>
      </c>
      <c r="M3519" s="6" t="b">
        <v>1</v>
      </c>
      <c r="N3519" s="2" t="s">
        <v>11879</v>
      </c>
      <c r="O3519" s="2" t="s">
        <v>48</v>
      </c>
      <c r="P3519" s="2" t="s">
        <v>49</v>
      </c>
      <c r="Q3519" s="2" t="s">
        <v>50</v>
      </c>
      <c r="R3519" s="2" t="s">
        <v>35</v>
      </c>
      <c r="S3519" s="2" t="s">
        <v>12162</v>
      </c>
      <c r="T3519" s="2" t="s">
        <v>12163</v>
      </c>
      <c r="U3519" s="2" t="s">
        <v>38</v>
      </c>
      <c r="V3519" s="2" t="s">
        <v>100</v>
      </c>
      <c r="W3519" s="2" t="s">
        <v>10172</v>
      </c>
      <c r="X3519" s="2" t="s">
        <v>11882</v>
      </c>
      <c r="Y3519" s="2" t="s">
        <v>11883</v>
      </c>
    </row>
    <row r="3520">
      <c r="A3520" s="1" t="b">
        <v>0</v>
      </c>
      <c r="B3520" s="1" t="s">
        <v>25</v>
      </c>
      <c r="C3520" s="1"/>
      <c r="D3520" s="1" t="s">
        <v>26</v>
      </c>
      <c r="E3520" s="1" t="s">
        <v>43</v>
      </c>
      <c r="F3520" s="1"/>
      <c r="G3520" s="2" t="s">
        <v>27</v>
      </c>
      <c r="H3520" s="3"/>
      <c r="I3520" s="4" t="s">
        <v>12164</v>
      </c>
      <c r="J3520" s="2" t="s">
        <v>12165</v>
      </c>
      <c r="K3520" s="5">
        <v>1.0</v>
      </c>
      <c r="L3520" s="2" t="s">
        <v>46</v>
      </c>
      <c r="M3520" s="6" t="b">
        <v>1</v>
      </c>
      <c r="N3520" s="2" t="s">
        <v>11879</v>
      </c>
      <c r="O3520" s="2" t="s">
        <v>48</v>
      </c>
      <c r="P3520" s="2" t="s">
        <v>49</v>
      </c>
      <c r="Q3520" s="2" t="s">
        <v>50</v>
      </c>
      <c r="R3520" s="2" t="s">
        <v>35</v>
      </c>
      <c r="S3520" s="2" t="s">
        <v>12166</v>
      </c>
      <c r="T3520" s="2" t="s">
        <v>12167</v>
      </c>
      <c r="U3520" s="2" t="s">
        <v>38</v>
      </c>
      <c r="V3520" s="2" t="s">
        <v>100</v>
      </c>
      <c r="W3520" s="2" t="s">
        <v>10172</v>
      </c>
      <c r="X3520" s="2" t="s">
        <v>11882</v>
      </c>
      <c r="Y3520" s="2" t="s">
        <v>11883</v>
      </c>
    </row>
    <row r="3521">
      <c r="A3521" s="1" t="b">
        <v>0</v>
      </c>
      <c r="B3521" s="1" t="s">
        <v>25</v>
      </c>
      <c r="C3521" s="1"/>
      <c r="D3521" s="1" t="s">
        <v>26</v>
      </c>
      <c r="E3521" s="1" t="s">
        <v>43</v>
      </c>
      <c r="F3521" s="1"/>
      <c r="G3521" s="2" t="s">
        <v>27</v>
      </c>
      <c r="H3521" s="3"/>
      <c r="I3521" s="4" t="s">
        <v>12168</v>
      </c>
      <c r="J3521" s="2" t="s">
        <v>12169</v>
      </c>
      <c r="K3521" s="5">
        <v>1.0</v>
      </c>
      <c r="L3521" s="2" t="s">
        <v>46</v>
      </c>
      <c r="M3521" s="6" t="b">
        <v>1</v>
      </c>
      <c r="N3521" s="2" t="s">
        <v>11879</v>
      </c>
      <c r="O3521" s="2" t="s">
        <v>48</v>
      </c>
      <c r="P3521" s="2" t="s">
        <v>49</v>
      </c>
      <c r="Q3521" s="2" t="s">
        <v>50</v>
      </c>
      <c r="R3521" s="2" t="s">
        <v>35</v>
      </c>
      <c r="S3521" s="2" t="s">
        <v>12170</v>
      </c>
      <c r="T3521" s="2" t="s">
        <v>12171</v>
      </c>
      <c r="U3521" s="2" t="s">
        <v>38</v>
      </c>
      <c r="V3521" s="2" t="s">
        <v>100</v>
      </c>
      <c r="W3521" s="2" t="s">
        <v>10172</v>
      </c>
      <c r="X3521" s="2" t="s">
        <v>11882</v>
      </c>
      <c r="Y3521" s="2" t="s">
        <v>11883</v>
      </c>
    </row>
    <row r="3522">
      <c r="A3522" s="1" t="b">
        <v>0</v>
      </c>
      <c r="B3522" s="1" t="s">
        <v>25</v>
      </c>
      <c r="C3522" s="1"/>
      <c r="D3522" s="1" t="s">
        <v>26</v>
      </c>
      <c r="E3522" s="1" t="s">
        <v>43</v>
      </c>
      <c r="F3522" s="1"/>
      <c r="G3522" s="2" t="s">
        <v>27</v>
      </c>
      <c r="H3522" s="3"/>
      <c r="I3522" s="4" t="s">
        <v>12172</v>
      </c>
      <c r="J3522" s="2" t="s">
        <v>12173</v>
      </c>
      <c r="K3522" s="5">
        <v>1.0</v>
      </c>
      <c r="L3522" s="2" t="s">
        <v>46</v>
      </c>
      <c r="M3522" s="6" t="b">
        <v>1</v>
      </c>
      <c r="N3522" s="2" t="s">
        <v>11879</v>
      </c>
      <c r="O3522" s="2" t="s">
        <v>48</v>
      </c>
      <c r="P3522" s="2" t="s">
        <v>49</v>
      </c>
      <c r="Q3522" s="2" t="s">
        <v>50</v>
      </c>
      <c r="R3522" s="2" t="s">
        <v>35</v>
      </c>
      <c r="S3522" s="2" t="s">
        <v>12174</v>
      </c>
      <c r="T3522" s="2" t="s">
        <v>12175</v>
      </c>
      <c r="U3522" s="2" t="s">
        <v>38</v>
      </c>
      <c r="V3522" s="2" t="s">
        <v>100</v>
      </c>
      <c r="W3522" s="2" t="s">
        <v>10172</v>
      </c>
      <c r="X3522" s="2" t="s">
        <v>11882</v>
      </c>
      <c r="Y3522" s="2" t="s">
        <v>11883</v>
      </c>
    </row>
    <row r="3523">
      <c r="A3523" s="1" t="b">
        <v>0</v>
      </c>
      <c r="B3523" s="1" t="s">
        <v>25</v>
      </c>
      <c r="C3523" s="1"/>
      <c r="D3523" s="1" t="s">
        <v>26</v>
      </c>
      <c r="E3523" s="1" t="s">
        <v>43</v>
      </c>
      <c r="F3523" s="1"/>
      <c r="G3523" s="2" t="s">
        <v>27</v>
      </c>
      <c r="H3523" s="3"/>
      <c r="I3523" s="4" t="s">
        <v>12176</v>
      </c>
      <c r="J3523" s="2" t="s">
        <v>12177</v>
      </c>
      <c r="K3523" s="5">
        <v>1.0</v>
      </c>
      <c r="L3523" s="2" t="s">
        <v>46</v>
      </c>
      <c r="M3523" s="6" t="b">
        <v>1</v>
      </c>
      <c r="N3523" s="2" t="s">
        <v>11879</v>
      </c>
      <c r="O3523" s="2" t="s">
        <v>48</v>
      </c>
      <c r="P3523" s="2" t="s">
        <v>49</v>
      </c>
      <c r="Q3523" s="2" t="s">
        <v>50</v>
      </c>
      <c r="R3523" s="2" t="s">
        <v>35</v>
      </c>
      <c r="S3523" s="2" t="s">
        <v>12178</v>
      </c>
      <c r="T3523" s="2" t="s">
        <v>12179</v>
      </c>
      <c r="U3523" s="2" t="s">
        <v>38</v>
      </c>
      <c r="V3523" s="2" t="s">
        <v>100</v>
      </c>
      <c r="W3523" s="2" t="s">
        <v>10172</v>
      </c>
      <c r="X3523" s="2" t="s">
        <v>11882</v>
      </c>
      <c r="Y3523" s="2" t="s">
        <v>11883</v>
      </c>
    </row>
    <row r="3524">
      <c r="A3524" s="1" t="b">
        <v>0</v>
      </c>
      <c r="B3524" s="1" t="s">
        <v>25</v>
      </c>
      <c r="C3524" s="1"/>
      <c r="D3524" s="1" t="s">
        <v>26</v>
      </c>
      <c r="E3524" s="1" t="s">
        <v>43</v>
      </c>
      <c r="F3524" s="1"/>
      <c r="G3524" s="2" t="s">
        <v>27</v>
      </c>
      <c r="H3524" s="3"/>
      <c r="I3524" s="4" t="s">
        <v>12180</v>
      </c>
      <c r="J3524" s="2" t="s">
        <v>12181</v>
      </c>
      <c r="K3524" s="5">
        <v>1.0</v>
      </c>
      <c r="L3524" s="2" t="s">
        <v>46</v>
      </c>
      <c r="M3524" s="6" t="b">
        <v>1</v>
      </c>
      <c r="N3524" s="2" t="s">
        <v>11879</v>
      </c>
      <c r="O3524" s="2" t="s">
        <v>48</v>
      </c>
      <c r="P3524" s="2" t="s">
        <v>49</v>
      </c>
      <c r="Q3524" s="2" t="s">
        <v>50</v>
      </c>
      <c r="R3524" s="2" t="s">
        <v>35</v>
      </c>
      <c r="S3524" s="2" t="s">
        <v>12182</v>
      </c>
      <c r="T3524" s="2" t="s">
        <v>12183</v>
      </c>
      <c r="U3524" s="2" t="s">
        <v>38</v>
      </c>
      <c r="V3524" s="2" t="s">
        <v>100</v>
      </c>
      <c r="W3524" s="2" t="s">
        <v>10172</v>
      </c>
      <c r="X3524" s="2" t="s">
        <v>11882</v>
      </c>
      <c r="Y3524" s="2" t="s">
        <v>11883</v>
      </c>
    </row>
    <row r="3525">
      <c r="A3525" s="1" t="b">
        <v>0</v>
      </c>
      <c r="B3525" s="1" t="s">
        <v>25</v>
      </c>
      <c r="C3525" s="1"/>
      <c r="D3525" s="1" t="s">
        <v>26</v>
      </c>
      <c r="E3525" s="1" t="s">
        <v>43</v>
      </c>
      <c r="F3525" s="1"/>
      <c r="G3525" s="2" t="s">
        <v>27</v>
      </c>
      <c r="H3525" s="3"/>
      <c r="I3525" s="4" t="s">
        <v>12184</v>
      </c>
      <c r="J3525" s="2" t="s">
        <v>12185</v>
      </c>
      <c r="K3525" s="5">
        <v>1.0</v>
      </c>
      <c r="L3525" s="2" t="s">
        <v>46</v>
      </c>
      <c r="M3525" s="6" t="b">
        <v>1</v>
      </c>
      <c r="N3525" s="2" t="s">
        <v>11879</v>
      </c>
      <c r="O3525" s="2" t="s">
        <v>48</v>
      </c>
      <c r="P3525" s="2" t="s">
        <v>49</v>
      </c>
      <c r="Q3525" s="2" t="s">
        <v>50</v>
      </c>
      <c r="R3525" s="2" t="s">
        <v>35</v>
      </c>
      <c r="S3525" s="2" t="s">
        <v>12186</v>
      </c>
      <c r="T3525" s="2" t="s">
        <v>12187</v>
      </c>
      <c r="U3525" s="2" t="s">
        <v>38</v>
      </c>
      <c r="V3525" s="2" t="s">
        <v>100</v>
      </c>
      <c r="W3525" s="2" t="s">
        <v>10172</v>
      </c>
      <c r="X3525" s="2" t="s">
        <v>11882</v>
      </c>
      <c r="Y3525" s="2" t="s">
        <v>11883</v>
      </c>
    </row>
    <row r="3526">
      <c r="A3526" s="1" t="b">
        <v>0</v>
      </c>
      <c r="B3526" s="1" t="s">
        <v>25</v>
      </c>
      <c r="C3526" s="1"/>
      <c r="D3526" s="1" t="s">
        <v>26</v>
      </c>
      <c r="E3526" s="1" t="s">
        <v>43</v>
      </c>
      <c r="F3526" s="1"/>
      <c r="G3526" s="2" t="s">
        <v>27</v>
      </c>
      <c r="H3526" s="3"/>
      <c r="I3526" s="4" t="s">
        <v>12188</v>
      </c>
      <c r="J3526" s="2" t="s">
        <v>12189</v>
      </c>
      <c r="K3526" s="5">
        <v>1.0</v>
      </c>
      <c r="L3526" s="2" t="s">
        <v>46</v>
      </c>
      <c r="M3526" s="6" t="b">
        <v>1</v>
      </c>
      <c r="N3526" s="2" t="s">
        <v>11879</v>
      </c>
      <c r="O3526" s="2" t="s">
        <v>48</v>
      </c>
      <c r="P3526" s="2" t="s">
        <v>49</v>
      </c>
      <c r="Q3526" s="2" t="s">
        <v>50</v>
      </c>
      <c r="R3526" s="2" t="s">
        <v>35</v>
      </c>
      <c r="S3526" s="2" t="s">
        <v>12190</v>
      </c>
      <c r="T3526" s="2" t="s">
        <v>12191</v>
      </c>
      <c r="U3526" s="2" t="s">
        <v>38</v>
      </c>
      <c r="V3526" s="2" t="s">
        <v>100</v>
      </c>
      <c r="W3526" s="2" t="s">
        <v>10172</v>
      </c>
      <c r="X3526" s="2" t="s">
        <v>11882</v>
      </c>
      <c r="Y3526" s="2" t="s">
        <v>11883</v>
      </c>
    </row>
    <row r="3527">
      <c r="A3527" s="1" t="b">
        <v>0</v>
      </c>
      <c r="B3527" s="1" t="s">
        <v>25</v>
      </c>
      <c r="C3527" s="1"/>
      <c r="D3527" s="1" t="s">
        <v>26</v>
      </c>
      <c r="E3527" s="1" t="s">
        <v>43</v>
      </c>
      <c r="F3527" s="1"/>
      <c r="G3527" s="2" t="s">
        <v>27</v>
      </c>
      <c r="H3527" s="3"/>
      <c r="I3527" s="4" t="s">
        <v>12192</v>
      </c>
      <c r="J3527" s="2" t="s">
        <v>12193</v>
      </c>
      <c r="K3527" s="5">
        <v>1.0</v>
      </c>
      <c r="L3527" s="2" t="s">
        <v>46</v>
      </c>
      <c r="M3527" s="6" t="b">
        <v>1</v>
      </c>
      <c r="N3527" s="2" t="s">
        <v>11879</v>
      </c>
      <c r="O3527" s="2" t="s">
        <v>48</v>
      </c>
      <c r="P3527" s="2" t="s">
        <v>49</v>
      </c>
      <c r="Q3527" s="2" t="s">
        <v>50</v>
      </c>
      <c r="R3527" s="2" t="s">
        <v>35</v>
      </c>
      <c r="S3527" s="2" t="s">
        <v>12194</v>
      </c>
      <c r="T3527" s="2" t="s">
        <v>12195</v>
      </c>
      <c r="U3527" s="2" t="s">
        <v>38</v>
      </c>
      <c r="V3527" s="2" t="s">
        <v>100</v>
      </c>
      <c r="W3527" s="2" t="s">
        <v>10172</v>
      </c>
      <c r="X3527" s="2" t="s">
        <v>11882</v>
      </c>
      <c r="Y3527" s="2" t="s">
        <v>11883</v>
      </c>
    </row>
    <row r="3528">
      <c r="A3528" s="1" t="b">
        <v>0</v>
      </c>
      <c r="B3528" s="1" t="s">
        <v>25</v>
      </c>
      <c r="C3528" s="1"/>
      <c r="D3528" s="1" t="s">
        <v>26</v>
      </c>
      <c r="E3528" s="1" t="s">
        <v>43</v>
      </c>
      <c r="F3528" s="1"/>
      <c r="G3528" s="2" t="s">
        <v>27</v>
      </c>
      <c r="H3528" s="3"/>
      <c r="I3528" s="4" t="s">
        <v>12196</v>
      </c>
      <c r="J3528" s="2" t="s">
        <v>12197</v>
      </c>
      <c r="K3528" s="5">
        <v>1.0</v>
      </c>
      <c r="L3528" s="2" t="s">
        <v>46</v>
      </c>
      <c r="M3528" s="6" t="b">
        <v>1</v>
      </c>
      <c r="N3528" s="2" t="s">
        <v>11879</v>
      </c>
      <c r="O3528" s="2" t="s">
        <v>48</v>
      </c>
      <c r="P3528" s="2" t="s">
        <v>49</v>
      </c>
      <c r="Q3528" s="2" t="s">
        <v>50</v>
      </c>
      <c r="R3528" s="2" t="s">
        <v>35</v>
      </c>
      <c r="S3528" s="2" t="s">
        <v>12198</v>
      </c>
      <c r="T3528" s="2" t="s">
        <v>12199</v>
      </c>
      <c r="U3528" s="2" t="s">
        <v>38</v>
      </c>
      <c r="V3528" s="2" t="s">
        <v>100</v>
      </c>
      <c r="W3528" s="2" t="s">
        <v>10172</v>
      </c>
      <c r="X3528" s="2" t="s">
        <v>11882</v>
      </c>
      <c r="Y3528" s="2" t="s">
        <v>11883</v>
      </c>
    </row>
    <row r="3529">
      <c r="A3529" s="1" t="b">
        <v>0</v>
      </c>
      <c r="B3529" s="1" t="s">
        <v>25</v>
      </c>
      <c r="C3529" s="1"/>
      <c r="D3529" s="1" t="s">
        <v>26</v>
      </c>
      <c r="E3529" s="1" t="s">
        <v>43</v>
      </c>
      <c r="F3529" s="1"/>
      <c r="G3529" s="2" t="s">
        <v>27</v>
      </c>
      <c r="H3529" s="3"/>
      <c r="I3529" s="4" t="s">
        <v>12200</v>
      </c>
      <c r="J3529" s="2" t="s">
        <v>12201</v>
      </c>
      <c r="K3529" s="5">
        <v>1.0</v>
      </c>
      <c r="L3529" s="2" t="s">
        <v>46</v>
      </c>
      <c r="M3529" s="6" t="b">
        <v>1</v>
      </c>
      <c r="N3529" s="2" t="s">
        <v>11879</v>
      </c>
      <c r="O3529" s="2" t="s">
        <v>48</v>
      </c>
      <c r="P3529" s="2" t="s">
        <v>49</v>
      </c>
      <c r="Q3529" s="2" t="s">
        <v>50</v>
      </c>
      <c r="R3529" s="2" t="s">
        <v>35</v>
      </c>
      <c r="S3529" s="2" t="s">
        <v>12202</v>
      </c>
      <c r="T3529" s="2" t="s">
        <v>12203</v>
      </c>
      <c r="U3529" s="2" t="s">
        <v>38</v>
      </c>
      <c r="V3529" s="2" t="s">
        <v>100</v>
      </c>
      <c r="W3529" s="2" t="s">
        <v>10172</v>
      </c>
      <c r="X3529" s="2" t="s">
        <v>11882</v>
      </c>
      <c r="Y3529" s="2" t="s">
        <v>11883</v>
      </c>
    </row>
    <row r="3530">
      <c r="A3530" s="1" t="b">
        <v>0</v>
      </c>
      <c r="B3530" s="1" t="s">
        <v>25</v>
      </c>
      <c r="C3530" s="1"/>
      <c r="D3530" s="1" t="s">
        <v>26</v>
      </c>
      <c r="E3530" s="1" t="s">
        <v>43</v>
      </c>
      <c r="F3530" s="1"/>
      <c r="G3530" s="2" t="s">
        <v>27</v>
      </c>
      <c r="H3530" s="3"/>
      <c r="I3530" s="4" t="s">
        <v>12204</v>
      </c>
      <c r="J3530" s="2" t="s">
        <v>12205</v>
      </c>
      <c r="K3530" s="5">
        <v>1.0</v>
      </c>
      <c r="L3530" s="2" t="s">
        <v>46</v>
      </c>
      <c r="M3530" s="6" t="b">
        <v>1</v>
      </c>
      <c r="N3530" s="2" t="s">
        <v>11879</v>
      </c>
      <c r="O3530" s="2" t="s">
        <v>48</v>
      </c>
      <c r="P3530" s="2" t="s">
        <v>49</v>
      </c>
      <c r="Q3530" s="2" t="s">
        <v>50</v>
      </c>
      <c r="R3530" s="2" t="s">
        <v>35</v>
      </c>
      <c r="S3530" s="2" t="s">
        <v>12206</v>
      </c>
      <c r="T3530" s="2" t="s">
        <v>12207</v>
      </c>
      <c r="U3530" s="2" t="s">
        <v>38</v>
      </c>
      <c r="V3530" s="2" t="s">
        <v>100</v>
      </c>
      <c r="W3530" s="2" t="s">
        <v>10172</v>
      </c>
      <c r="X3530" s="2" t="s">
        <v>11882</v>
      </c>
      <c r="Y3530" s="2" t="s">
        <v>11883</v>
      </c>
    </row>
    <row r="3531">
      <c r="A3531" s="1" t="b">
        <v>0</v>
      </c>
      <c r="B3531" s="1" t="s">
        <v>25</v>
      </c>
      <c r="C3531" s="1"/>
      <c r="D3531" s="1" t="s">
        <v>26</v>
      </c>
      <c r="E3531" s="1" t="s">
        <v>43</v>
      </c>
      <c r="F3531" s="1"/>
      <c r="G3531" s="2" t="s">
        <v>27</v>
      </c>
      <c r="H3531" s="3"/>
      <c r="I3531" s="4" t="s">
        <v>12208</v>
      </c>
      <c r="J3531" s="2" t="s">
        <v>12209</v>
      </c>
      <c r="K3531" s="5">
        <v>1.0</v>
      </c>
      <c r="L3531" s="2" t="s">
        <v>46</v>
      </c>
      <c r="M3531" s="6" t="b">
        <v>1</v>
      </c>
      <c r="N3531" s="2" t="s">
        <v>11879</v>
      </c>
      <c r="O3531" s="2" t="s">
        <v>48</v>
      </c>
      <c r="P3531" s="2" t="s">
        <v>49</v>
      </c>
      <c r="Q3531" s="2" t="s">
        <v>50</v>
      </c>
      <c r="R3531" s="2" t="s">
        <v>35</v>
      </c>
      <c r="S3531" s="2" t="s">
        <v>12210</v>
      </c>
      <c r="T3531" s="2" t="s">
        <v>12211</v>
      </c>
      <c r="U3531" s="2" t="s">
        <v>38</v>
      </c>
      <c r="V3531" s="2" t="s">
        <v>100</v>
      </c>
      <c r="W3531" s="2" t="s">
        <v>10172</v>
      </c>
      <c r="X3531" s="2" t="s">
        <v>11882</v>
      </c>
      <c r="Y3531" s="2" t="s">
        <v>11883</v>
      </c>
    </row>
    <row r="3532">
      <c r="A3532" s="1" t="b">
        <v>0</v>
      </c>
      <c r="B3532" s="1" t="s">
        <v>25</v>
      </c>
      <c r="C3532" s="1"/>
      <c r="D3532" s="1" t="s">
        <v>26</v>
      </c>
      <c r="E3532" s="1" t="s">
        <v>43</v>
      </c>
      <c r="F3532" s="1"/>
      <c r="G3532" s="2" t="s">
        <v>27</v>
      </c>
      <c r="H3532" s="3"/>
      <c r="I3532" s="4" t="s">
        <v>12212</v>
      </c>
      <c r="J3532" s="2" t="s">
        <v>12213</v>
      </c>
      <c r="K3532" s="5">
        <v>1.0</v>
      </c>
      <c r="L3532" s="2" t="s">
        <v>46</v>
      </c>
      <c r="M3532" s="6" t="b">
        <v>1</v>
      </c>
      <c r="N3532" s="2" t="s">
        <v>11879</v>
      </c>
      <c r="O3532" s="2" t="s">
        <v>48</v>
      </c>
      <c r="P3532" s="2" t="s">
        <v>49</v>
      </c>
      <c r="Q3532" s="2" t="s">
        <v>50</v>
      </c>
      <c r="R3532" s="2" t="s">
        <v>35</v>
      </c>
      <c r="S3532" s="2" t="s">
        <v>12214</v>
      </c>
      <c r="T3532" s="2" t="s">
        <v>12215</v>
      </c>
      <c r="U3532" s="2" t="s">
        <v>38</v>
      </c>
      <c r="V3532" s="2" t="s">
        <v>100</v>
      </c>
      <c r="W3532" s="2" t="s">
        <v>10172</v>
      </c>
      <c r="X3532" s="2" t="s">
        <v>11882</v>
      </c>
      <c r="Y3532" s="2" t="s">
        <v>11883</v>
      </c>
    </row>
    <row r="3533">
      <c r="A3533" s="1" t="b">
        <v>0</v>
      </c>
      <c r="B3533" s="1" t="s">
        <v>25</v>
      </c>
      <c r="C3533" s="1"/>
      <c r="D3533" s="1" t="s">
        <v>26</v>
      </c>
      <c r="E3533" s="1" t="s">
        <v>43</v>
      </c>
      <c r="F3533" s="1"/>
      <c r="G3533" s="2" t="s">
        <v>27</v>
      </c>
      <c r="H3533" s="3"/>
      <c r="I3533" s="4" t="s">
        <v>12216</v>
      </c>
      <c r="J3533" s="2" t="s">
        <v>12217</v>
      </c>
      <c r="K3533" s="5">
        <v>1.0</v>
      </c>
      <c r="L3533" s="2" t="s">
        <v>46</v>
      </c>
      <c r="M3533" s="6" t="b">
        <v>1</v>
      </c>
      <c r="N3533" s="2" t="s">
        <v>11879</v>
      </c>
      <c r="O3533" s="2" t="s">
        <v>48</v>
      </c>
      <c r="P3533" s="2" t="s">
        <v>49</v>
      </c>
      <c r="Q3533" s="2" t="s">
        <v>50</v>
      </c>
      <c r="R3533" s="2" t="s">
        <v>35</v>
      </c>
      <c r="S3533" s="2" t="s">
        <v>12218</v>
      </c>
      <c r="T3533" s="2" t="s">
        <v>12219</v>
      </c>
      <c r="U3533" s="2" t="s">
        <v>38</v>
      </c>
      <c r="V3533" s="2" t="s">
        <v>100</v>
      </c>
      <c r="W3533" s="2" t="s">
        <v>10172</v>
      </c>
      <c r="X3533" s="2" t="s">
        <v>11882</v>
      </c>
      <c r="Y3533" s="2" t="s">
        <v>11883</v>
      </c>
    </row>
    <row r="3534">
      <c r="A3534" s="1" t="b">
        <v>0</v>
      </c>
      <c r="B3534" s="1" t="s">
        <v>25</v>
      </c>
      <c r="C3534" s="1"/>
      <c r="D3534" s="1" t="s">
        <v>26</v>
      </c>
      <c r="E3534" s="1" t="s">
        <v>43</v>
      </c>
      <c r="F3534" s="1"/>
      <c r="G3534" s="2" t="s">
        <v>27</v>
      </c>
      <c r="H3534" s="3"/>
      <c r="I3534" s="4" t="s">
        <v>12220</v>
      </c>
      <c r="J3534" s="2" t="s">
        <v>12221</v>
      </c>
      <c r="K3534" s="5">
        <v>1.0</v>
      </c>
      <c r="L3534" s="2" t="s">
        <v>46</v>
      </c>
      <c r="M3534" s="6" t="b">
        <v>1</v>
      </c>
      <c r="N3534" s="2" t="s">
        <v>11879</v>
      </c>
      <c r="O3534" s="2" t="s">
        <v>48</v>
      </c>
      <c r="P3534" s="2" t="s">
        <v>49</v>
      </c>
      <c r="Q3534" s="2" t="s">
        <v>50</v>
      </c>
      <c r="R3534" s="2" t="s">
        <v>35</v>
      </c>
      <c r="S3534" s="2" t="s">
        <v>12222</v>
      </c>
      <c r="T3534" s="2" t="s">
        <v>12223</v>
      </c>
      <c r="U3534" s="2" t="s">
        <v>38</v>
      </c>
      <c r="V3534" s="2" t="s">
        <v>100</v>
      </c>
      <c r="W3534" s="2" t="s">
        <v>10172</v>
      </c>
      <c r="X3534" s="2" t="s">
        <v>11882</v>
      </c>
      <c r="Y3534" s="2" t="s">
        <v>11883</v>
      </c>
    </row>
    <row r="3535">
      <c r="A3535" s="1" t="b">
        <v>0</v>
      </c>
      <c r="B3535" s="1" t="s">
        <v>25</v>
      </c>
      <c r="C3535" s="1"/>
      <c r="D3535" s="1" t="s">
        <v>26</v>
      </c>
      <c r="E3535" s="1" t="s">
        <v>43</v>
      </c>
      <c r="F3535" s="1"/>
      <c r="G3535" s="2" t="s">
        <v>27</v>
      </c>
      <c r="H3535" s="3"/>
      <c r="I3535" s="4" t="s">
        <v>12224</v>
      </c>
      <c r="J3535" s="2" t="s">
        <v>12225</v>
      </c>
      <c r="K3535" s="5">
        <v>1.0</v>
      </c>
      <c r="L3535" s="2" t="s">
        <v>46</v>
      </c>
      <c r="M3535" s="6" t="b">
        <v>1</v>
      </c>
      <c r="N3535" s="2" t="s">
        <v>11879</v>
      </c>
      <c r="O3535" s="2" t="s">
        <v>48</v>
      </c>
      <c r="P3535" s="2" t="s">
        <v>49</v>
      </c>
      <c r="Q3535" s="2" t="s">
        <v>50</v>
      </c>
      <c r="R3535" s="2" t="s">
        <v>35</v>
      </c>
      <c r="S3535" s="2" t="s">
        <v>12226</v>
      </c>
      <c r="T3535" s="2" t="s">
        <v>12227</v>
      </c>
      <c r="U3535" s="2" t="s">
        <v>38</v>
      </c>
      <c r="V3535" s="2" t="s">
        <v>100</v>
      </c>
      <c r="W3535" s="2" t="s">
        <v>10172</v>
      </c>
      <c r="X3535" s="2" t="s">
        <v>11882</v>
      </c>
      <c r="Y3535" s="2" t="s">
        <v>11883</v>
      </c>
    </row>
    <row r="3536">
      <c r="A3536" s="1" t="b">
        <v>0</v>
      </c>
      <c r="B3536" s="1" t="s">
        <v>25</v>
      </c>
      <c r="C3536" s="1"/>
      <c r="D3536" s="1" t="s">
        <v>26</v>
      </c>
      <c r="E3536" s="1" t="s">
        <v>43</v>
      </c>
      <c r="F3536" s="1"/>
      <c r="G3536" s="2" t="s">
        <v>27</v>
      </c>
      <c r="H3536" s="3"/>
      <c r="I3536" s="4" t="s">
        <v>12228</v>
      </c>
      <c r="J3536" s="2" t="s">
        <v>12229</v>
      </c>
      <c r="K3536" s="5">
        <v>1.0</v>
      </c>
      <c r="L3536" s="2" t="s">
        <v>46</v>
      </c>
      <c r="M3536" s="6" t="b">
        <v>1</v>
      </c>
      <c r="N3536" s="2" t="s">
        <v>11879</v>
      </c>
      <c r="O3536" s="2" t="s">
        <v>48</v>
      </c>
      <c r="P3536" s="2" t="s">
        <v>49</v>
      </c>
      <c r="Q3536" s="2" t="s">
        <v>50</v>
      </c>
      <c r="R3536" s="2" t="s">
        <v>35</v>
      </c>
      <c r="S3536" s="2" t="s">
        <v>12230</v>
      </c>
      <c r="T3536" s="2" t="s">
        <v>12231</v>
      </c>
      <c r="U3536" s="2" t="s">
        <v>38</v>
      </c>
      <c r="V3536" s="2" t="s">
        <v>100</v>
      </c>
      <c r="W3536" s="2" t="s">
        <v>10172</v>
      </c>
      <c r="X3536" s="2" t="s">
        <v>11882</v>
      </c>
      <c r="Y3536" s="2" t="s">
        <v>11883</v>
      </c>
    </row>
    <row r="3537">
      <c r="A3537" s="1" t="b">
        <v>0</v>
      </c>
      <c r="B3537" s="1" t="s">
        <v>25</v>
      </c>
      <c r="C3537" s="1"/>
      <c r="D3537" s="1" t="s">
        <v>26</v>
      </c>
      <c r="E3537" s="1" t="s">
        <v>43</v>
      </c>
      <c r="F3537" s="1"/>
      <c r="G3537" s="2" t="s">
        <v>27</v>
      </c>
      <c r="H3537" s="3"/>
      <c r="I3537" s="4" t="s">
        <v>12232</v>
      </c>
      <c r="J3537" s="2" t="s">
        <v>12233</v>
      </c>
      <c r="K3537" s="5">
        <v>1.0</v>
      </c>
      <c r="L3537" s="2" t="s">
        <v>46</v>
      </c>
      <c r="M3537" s="6" t="b">
        <v>1</v>
      </c>
      <c r="N3537" s="2" t="s">
        <v>11879</v>
      </c>
      <c r="O3537" s="2" t="s">
        <v>48</v>
      </c>
      <c r="P3537" s="2" t="s">
        <v>49</v>
      </c>
      <c r="Q3537" s="2" t="s">
        <v>50</v>
      </c>
      <c r="R3537" s="2" t="s">
        <v>35</v>
      </c>
      <c r="S3537" s="2" t="s">
        <v>12234</v>
      </c>
      <c r="T3537" s="2" t="s">
        <v>12235</v>
      </c>
      <c r="U3537" s="2" t="s">
        <v>38</v>
      </c>
      <c r="V3537" s="2" t="s">
        <v>100</v>
      </c>
      <c r="W3537" s="2" t="s">
        <v>10172</v>
      </c>
      <c r="X3537" s="2" t="s">
        <v>11882</v>
      </c>
      <c r="Y3537" s="2" t="s">
        <v>11883</v>
      </c>
    </row>
    <row r="3538">
      <c r="A3538" s="1" t="b">
        <v>0</v>
      </c>
      <c r="B3538" s="1" t="s">
        <v>25</v>
      </c>
      <c r="C3538" s="1"/>
      <c r="D3538" s="1" t="s">
        <v>26</v>
      </c>
      <c r="E3538" s="1" t="s">
        <v>43</v>
      </c>
      <c r="F3538" s="1"/>
      <c r="G3538" s="2" t="s">
        <v>27</v>
      </c>
      <c r="H3538" s="3"/>
      <c r="I3538" s="4" t="s">
        <v>12236</v>
      </c>
      <c r="J3538" s="2" t="s">
        <v>12237</v>
      </c>
      <c r="K3538" s="5">
        <v>1.0</v>
      </c>
      <c r="L3538" s="2" t="s">
        <v>46</v>
      </c>
      <c r="M3538" s="6" t="b">
        <v>1</v>
      </c>
      <c r="N3538" s="2" t="s">
        <v>11879</v>
      </c>
      <c r="O3538" s="2" t="s">
        <v>48</v>
      </c>
      <c r="P3538" s="2" t="s">
        <v>49</v>
      </c>
      <c r="Q3538" s="2" t="s">
        <v>50</v>
      </c>
      <c r="R3538" s="2" t="s">
        <v>35</v>
      </c>
      <c r="S3538" s="2" t="s">
        <v>12238</v>
      </c>
      <c r="T3538" s="2" t="s">
        <v>12239</v>
      </c>
      <c r="U3538" s="2" t="s">
        <v>38</v>
      </c>
      <c r="V3538" s="2" t="s">
        <v>100</v>
      </c>
      <c r="W3538" s="2" t="s">
        <v>10172</v>
      </c>
      <c r="X3538" s="2" t="s">
        <v>11882</v>
      </c>
      <c r="Y3538" s="2" t="s">
        <v>11883</v>
      </c>
    </row>
    <row r="3539">
      <c r="A3539" s="1" t="b">
        <v>0</v>
      </c>
      <c r="B3539" s="1" t="s">
        <v>25</v>
      </c>
      <c r="C3539" s="1"/>
      <c r="D3539" s="1" t="s">
        <v>26</v>
      </c>
      <c r="E3539" s="1" t="s">
        <v>43</v>
      </c>
      <c r="F3539" s="1"/>
      <c r="G3539" s="2" t="s">
        <v>27</v>
      </c>
      <c r="H3539" s="3"/>
      <c r="I3539" s="4" t="s">
        <v>12240</v>
      </c>
      <c r="J3539" s="2" t="s">
        <v>12241</v>
      </c>
      <c r="K3539" s="5">
        <v>1.0</v>
      </c>
      <c r="L3539" s="2" t="s">
        <v>46</v>
      </c>
      <c r="M3539" s="6" t="b">
        <v>1</v>
      </c>
      <c r="N3539" s="2" t="s">
        <v>11879</v>
      </c>
      <c r="O3539" s="2" t="s">
        <v>48</v>
      </c>
      <c r="P3539" s="2" t="s">
        <v>49</v>
      </c>
      <c r="Q3539" s="2" t="s">
        <v>50</v>
      </c>
      <c r="R3539" s="2" t="s">
        <v>35</v>
      </c>
      <c r="S3539" s="2" t="s">
        <v>12242</v>
      </c>
      <c r="T3539" s="2" t="s">
        <v>12243</v>
      </c>
      <c r="U3539" s="2" t="s">
        <v>38</v>
      </c>
      <c r="V3539" s="2" t="s">
        <v>100</v>
      </c>
      <c r="W3539" s="2" t="s">
        <v>10172</v>
      </c>
      <c r="X3539" s="2" t="s">
        <v>11882</v>
      </c>
      <c r="Y3539" s="2" t="s">
        <v>11883</v>
      </c>
    </row>
    <row r="3540">
      <c r="A3540" s="1" t="b">
        <v>0</v>
      </c>
      <c r="B3540" s="1" t="s">
        <v>25</v>
      </c>
      <c r="C3540" s="1"/>
      <c r="D3540" s="1" t="s">
        <v>26</v>
      </c>
      <c r="E3540" s="1" t="s">
        <v>43</v>
      </c>
      <c r="F3540" s="1"/>
      <c r="G3540" s="2" t="s">
        <v>27</v>
      </c>
      <c r="H3540" s="3"/>
      <c r="I3540" s="4" t="s">
        <v>12244</v>
      </c>
      <c r="J3540" s="2" t="s">
        <v>12245</v>
      </c>
      <c r="K3540" s="5">
        <v>1.0</v>
      </c>
      <c r="L3540" s="2" t="s">
        <v>46</v>
      </c>
      <c r="M3540" s="6" t="b">
        <v>1</v>
      </c>
      <c r="N3540" s="2" t="s">
        <v>11879</v>
      </c>
      <c r="O3540" s="2" t="s">
        <v>48</v>
      </c>
      <c r="P3540" s="2" t="s">
        <v>49</v>
      </c>
      <c r="Q3540" s="2" t="s">
        <v>50</v>
      </c>
      <c r="R3540" s="2" t="s">
        <v>35</v>
      </c>
      <c r="S3540" s="2" t="s">
        <v>12246</v>
      </c>
      <c r="T3540" s="2" t="s">
        <v>12247</v>
      </c>
      <c r="U3540" s="2" t="s">
        <v>38</v>
      </c>
      <c r="V3540" s="2" t="s">
        <v>100</v>
      </c>
      <c r="W3540" s="2" t="s">
        <v>10172</v>
      </c>
      <c r="X3540" s="2" t="s">
        <v>11882</v>
      </c>
      <c r="Y3540" s="2" t="s">
        <v>11883</v>
      </c>
    </row>
    <row r="3541">
      <c r="A3541" s="1" t="b">
        <v>0</v>
      </c>
      <c r="B3541" s="1" t="s">
        <v>25</v>
      </c>
      <c r="C3541" s="1"/>
      <c r="D3541" s="1" t="s">
        <v>26</v>
      </c>
      <c r="E3541" s="1" t="s">
        <v>43</v>
      </c>
      <c r="F3541" s="1"/>
      <c r="G3541" s="2" t="s">
        <v>27</v>
      </c>
      <c r="H3541" s="3"/>
      <c r="I3541" s="4" t="s">
        <v>12248</v>
      </c>
      <c r="J3541" s="2" t="s">
        <v>12249</v>
      </c>
      <c r="K3541" s="5">
        <v>1.0</v>
      </c>
      <c r="L3541" s="2" t="s">
        <v>46</v>
      </c>
      <c r="M3541" s="6" t="b">
        <v>1</v>
      </c>
      <c r="N3541" s="2" t="s">
        <v>11879</v>
      </c>
      <c r="O3541" s="2" t="s">
        <v>48</v>
      </c>
      <c r="P3541" s="2" t="s">
        <v>49</v>
      </c>
      <c r="Q3541" s="2" t="s">
        <v>50</v>
      </c>
      <c r="R3541" s="2" t="s">
        <v>35</v>
      </c>
      <c r="S3541" s="2" t="s">
        <v>12250</v>
      </c>
      <c r="T3541" s="2" t="s">
        <v>12251</v>
      </c>
      <c r="U3541" s="2" t="s">
        <v>38</v>
      </c>
      <c r="V3541" s="2" t="s">
        <v>100</v>
      </c>
      <c r="W3541" s="2" t="s">
        <v>10172</v>
      </c>
      <c r="X3541" s="2" t="s">
        <v>11882</v>
      </c>
      <c r="Y3541" s="2" t="s">
        <v>11883</v>
      </c>
    </row>
    <row r="3542">
      <c r="A3542" s="1" t="b">
        <v>0</v>
      </c>
      <c r="B3542" s="1" t="s">
        <v>25</v>
      </c>
      <c r="C3542" s="1"/>
      <c r="D3542" s="1" t="s">
        <v>26</v>
      </c>
      <c r="E3542" s="1" t="s">
        <v>43</v>
      </c>
      <c r="F3542" s="1"/>
      <c r="G3542" s="2" t="s">
        <v>27</v>
      </c>
      <c r="H3542" s="3"/>
      <c r="I3542" s="4" t="s">
        <v>12252</v>
      </c>
      <c r="J3542" s="2" t="s">
        <v>12253</v>
      </c>
      <c r="K3542" s="5">
        <v>1.0</v>
      </c>
      <c r="L3542" s="2" t="s">
        <v>46</v>
      </c>
      <c r="M3542" s="6" t="b">
        <v>1</v>
      </c>
      <c r="N3542" s="2" t="s">
        <v>11879</v>
      </c>
      <c r="O3542" s="2" t="s">
        <v>48</v>
      </c>
      <c r="P3542" s="2" t="s">
        <v>49</v>
      </c>
      <c r="Q3542" s="2" t="s">
        <v>50</v>
      </c>
      <c r="R3542" s="2" t="s">
        <v>35</v>
      </c>
      <c r="S3542" s="2" t="s">
        <v>12254</v>
      </c>
      <c r="T3542" s="2" t="s">
        <v>12255</v>
      </c>
      <c r="U3542" s="2" t="s">
        <v>38</v>
      </c>
      <c r="V3542" s="2" t="s">
        <v>100</v>
      </c>
      <c r="W3542" s="2" t="s">
        <v>10172</v>
      </c>
      <c r="X3542" s="2" t="s">
        <v>11882</v>
      </c>
      <c r="Y3542" s="2" t="s">
        <v>11883</v>
      </c>
    </row>
    <row r="3543">
      <c r="A3543" s="1" t="b">
        <v>0</v>
      </c>
      <c r="B3543" s="1" t="s">
        <v>25</v>
      </c>
      <c r="C3543" s="1"/>
      <c r="D3543" s="1" t="s">
        <v>26</v>
      </c>
      <c r="E3543" s="1" t="s">
        <v>43</v>
      </c>
      <c r="F3543" s="1"/>
      <c r="G3543" s="2" t="s">
        <v>27</v>
      </c>
      <c r="H3543" s="3"/>
      <c r="I3543" s="4" t="s">
        <v>12256</v>
      </c>
      <c r="J3543" s="2" t="s">
        <v>12257</v>
      </c>
      <c r="K3543" s="5">
        <v>1.0</v>
      </c>
      <c r="L3543" s="2" t="s">
        <v>46</v>
      </c>
      <c r="M3543" s="6" t="b">
        <v>1</v>
      </c>
      <c r="N3543" s="2" t="s">
        <v>11879</v>
      </c>
      <c r="O3543" s="2" t="s">
        <v>48</v>
      </c>
      <c r="P3543" s="2" t="s">
        <v>49</v>
      </c>
      <c r="Q3543" s="2" t="s">
        <v>50</v>
      </c>
      <c r="R3543" s="2" t="s">
        <v>35</v>
      </c>
      <c r="S3543" s="2" t="s">
        <v>12258</v>
      </c>
      <c r="T3543" s="2" t="s">
        <v>12259</v>
      </c>
      <c r="U3543" s="2" t="s">
        <v>38</v>
      </c>
      <c r="V3543" s="2" t="s">
        <v>100</v>
      </c>
      <c r="W3543" s="2" t="s">
        <v>10172</v>
      </c>
      <c r="X3543" s="2" t="s">
        <v>11882</v>
      </c>
      <c r="Y3543" s="2" t="s">
        <v>11883</v>
      </c>
    </row>
    <row r="3544">
      <c r="A3544" s="1" t="b">
        <v>0</v>
      </c>
      <c r="B3544" s="1" t="s">
        <v>25</v>
      </c>
      <c r="C3544" s="1"/>
      <c r="D3544" s="1" t="s">
        <v>26</v>
      </c>
      <c r="E3544" s="1" t="s">
        <v>43</v>
      </c>
      <c r="F3544" s="1"/>
      <c r="G3544" s="2" t="s">
        <v>27</v>
      </c>
      <c r="H3544" s="3"/>
      <c r="I3544" s="4" t="s">
        <v>12260</v>
      </c>
      <c r="J3544" s="2" t="s">
        <v>12261</v>
      </c>
      <c r="K3544" s="5">
        <v>1.0</v>
      </c>
      <c r="L3544" s="2" t="s">
        <v>46</v>
      </c>
      <c r="M3544" s="6" t="b">
        <v>1</v>
      </c>
      <c r="N3544" s="2" t="s">
        <v>11879</v>
      </c>
      <c r="O3544" s="2" t="s">
        <v>48</v>
      </c>
      <c r="P3544" s="2" t="s">
        <v>49</v>
      </c>
      <c r="Q3544" s="2" t="s">
        <v>50</v>
      </c>
      <c r="R3544" s="2" t="s">
        <v>35</v>
      </c>
      <c r="S3544" s="2" t="s">
        <v>12262</v>
      </c>
      <c r="T3544" s="2" t="s">
        <v>12263</v>
      </c>
      <c r="U3544" s="2" t="s">
        <v>38</v>
      </c>
      <c r="V3544" s="2" t="s">
        <v>100</v>
      </c>
      <c r="W3544" s="2" t="s">
        <v>10172</v>
      </c>
      <c r="X3544" s="2" t="s">
        <v>11882</v>
      </c>
      <c r="Y3544" s="2" t="s">
        <v>11883</v>
      </c>
    </row>
    <row r="3545">
      <c r="A3545" s="1" t="b">
        <v>0</v>
      </c>
      <c r="B3545" s="1" t="s">
        <v>25</v>
      </c>
      <c r="C3545" s="1"/>
      <c r="D3545" s="1" t="s">
        <v>26</v>
      </c>
      <c r="E3545" s="1" t="s">
        <v>43</v>
      </c>
      <c r="F3545" s="1"/>
      <c r="G3545" s="2" t="s">
        <v>27</v>
      </c>
      <c r="H3545" s="3"/>
      <c r="I3545" s="4" t="s">
        <v>12264</v>
      </c>
      <c r="J3545" s="2" t="s">
        <v>12265</v>
      </c>
      <c r="K3545" s="5">
        <v>1.0</v>
      </c>
      <c r="L3545" s="2" t="s">
        <v>46</v>
      </c>
      <c r="M3545" s="6" t="b">
        <v>1</v>
      </c>
      <c r="N3545" s="2" t="s">
        <v>11879</v>
      </c>
      <c r="O3545" s="2" t="s">
        <v>48</v>
      </c>
      <c r="P3545" s="2" t="s">
        <v>49</v>
      </c>
      <c r="Q3545" s="2" t="s">
        <v>50</v>
      </c>
      <c r="R3545" s="2" t="s">
        <v>35</v>
      </c>
      <c r="S3545" s="2" t="s">
        <v>12266</v>
      </c>
      <c r="T3545" s="2" t="s">
        <v>12267</v>
      </c>
      <c r="U3545" s="2" t="s">
        <v>38</v>
      </c>
      <c r="V3545" s="2" t="s">
        <v>100</v>
      </c>
      <c r="W3545" s="2" t="s">
        <v>10172</v>
      </c>
      <c r="X3545" s="2" t="s">
        <v>11882</v>
      </c>
      <c r="Y3545" s="2" t="s">
        <v>11883</v>
      </c>
    </row>
    <row r="3546">
      <c r="A3546" s="1" t="b">
        <v>0</v>
      </c>
      <c r="B3546" s="1" t="s">
        <v>25</v>
      </c>
      <c r="C3546" s="1"/>
      <c r="D3546" s="1" t="s">
        <v>26</v>
      </c>
      <c r="E3546" s="1" t="s">
        <v>43</v>
      </c>
      <c r="F3546" s="1"/>
      <c r="G3546" s="2" t="s">
        <v>27</v>
      </c>
      <c r="H3546" s="3"/>
      <c r="I3546" s="4" t="s">
        <v>12268</v>
      </c>
      <c r="J3546" s="2" t="s">
        <v>12269</v>
      </c>
      <c r="K3546" s="5">
        <v>1.0</v>
      </c>
      <c r="L3546" s="2" t="s">
        <v>46</v>
      </c>
      <c r="M3546" s="6" t="b">
        <v>1</v>
      </c>
      <c r="N3546" s="2" t="s">
        <v>11879</v>
      </c>
      <c r="O3546" s="2" t="s">
        <v>48</v>
      </c>
      <c r="P3546" s="2" t="s">
        <v>49</v>
      </c>
      <c r="Q3546" s="2" t="s">
        <v>50</v>
      </c>
      <c r="R3546" s="2" t="s">
        <v>35</v>
      </c>
      <c r="S3546" s="2" t="s">
        <v>12270</v>
      </c>
      <c r="T3546" s="2" t="s">
        <v>12271</v>
      </c>
      <c r="U3546" s="2" t="s">
        <v>38</v>
      </c>
      <c r="V3546" s="2" t="s">
        <v>100</v>
      </c>
      <c r="W3546" s="2" t="s">
        <v>10172</v>
      </c>
      <c r="X3546" s="2" t="s">
        <v>11882</v>
      </c>
      <c r="Y3546" s="2" t="s">
        <v>11883</v>
      </c>
    </row>
    <row r="3547">
      <c r="A3547" s="1" t="b">
        <v>0</v>
      </c>
      <c r="B3547" s="1" t="s">
        <v>25</v>
      </c>
      <c r="C3547" s="1"/>
      <c r="D3547" s="1" t="s">
        <v>26</v>
      </c>
      <c r="E3547" s="1" t="s">
        <v>43</v>
      </c>
      <c r="F3547" s="1"/>
      <c r="G3547" s="2" t="s">
        <v>27</v>
      </c>
      <c r="H3547" s="3"/>
      <c r="I3547" s="4" t="s">
        <v>12272</v>
      </c>
      <c r="J3547" s="2" t="s">
        <v>12273</v>
      </c>
      <c r="K3547" s="5">
        <v>1.0</v>
      </c>
      <c r="L3547" s="2" t="s">
        <v>46</v>
      </c>
      <c r="M3547" s="6" t="b">
        <v>1</v>
      </c>
      <c r="N3547" s="2" t="s">
        <v>11879</v>
      </c>
      <c r="O3547" s="2" t="s">
        <v>48</v>
      </c>
      <c r="P3547" s="2" t="s">
        <v>49</v>
      </c>
      <c r="Q3547" s="2" t="s">
        <v>50</v>
      </c>
      <c r="R3547" s="2" t="s">
        <v>35</v>
      </c>
      <c r="S3547" s="2" t="s">
        <v>12274</v>
      </c>
      <c r="T3547" s="2" t="s">
        <v>12275</v>
      </c>
      <c r="U3547" s="2" t="s">
        <v>38</v>
      </c>
      <c r="V3547" s="2" t="s">
        <v>100</v>
      </c>
      <c r="W3547" s="2" t="s">
        <v>10172</v>
      </c>
      <c r="X3547" s="2" t="s">
        <v>11882</v>
      </c>
      <c r="Y3547" s="2" t="s">
        <v>11883</v>
      </c>
    </row>
    <row r="3548">
      <c r="A3548" s="1" t="b">
        <v>0</v>
      </c>
      <c r="B3548" s="1" t="s">
        <v>25</v>
      </c>
      <c r="C3548" s="1"/>
      <c r="D3548" s="1" t="s">
        <v>26</v>
      </c>
      <c r="E3548" s="1" t="s">
        <v>43</v>
      </c>
      <c r="F3548" s="1"/>
      <c r="G3548" s="2" t="s">
        <v>27</v>
      </c>
      <c r="H3548" s="3"/>
      <c r="I3548" s="4" t="s">
        <v>12276</v>
      </c>
      <c r="J3548" s="2" t="s">
        <v>12277</v>
      </c>
      <c r="K3548" s="5">
        <v>1.0</v>
      </c>
      <c r="L3548" s="2" t="s">
        <v>46</v>
      </c>
      <c r="M3548" s="6" t="b">
        <v>1</v>
      </c>
      <c r="N3548" s="2" t="s">
        <v>11879</v>
      </c>
      <c r="O3548" s="2" t="s">
        <v>48</v>
      </c>
      <c r="P3548" s="2" t="s">
        <v>49</v>
      </c>
      <c r="Q3548" s="2" t="s">
        <v>50</v>
      </c>
      <c r="R3548" s="2" t="s">
        <v>35</v>
      </c>
      <c r="S3548" s="2" t="s">
        <v>12278</v>
      </c>
      <c r="T3548" s="2" t="s">
        <v>12279</v>
      </c>
      <c r="U3548" s="2" t="s">
        <v>38</v>
      </c>
      <c r="V3548" s="2" t="s">
        <v>100</v>
      </c>
      <c r="W3548" s="2" t="s">
        <v>10172</v>
      </c>
      <c r="X3548" s="2" t="s">
        <v>11882</v>
      </c>
      <c r="Y3548" s="2" t="s">
        <v>11883</v>
      </c>
    </row>
    <row r="3549">
      <c r="A3549" s="1" t="b">
        <v>0</v>
      </c>
      <c r="B3549" s="1" t="s">
        <v>25</v>
      </c>
      <c r="C3549" s="1"/>
      <c r="D3549" s="1" t="s">
        <v>26</v>
      </c>
      <c r="E3549" s="1" t="s">
        <v>43</v>
      </c>
      <c r="F3549" s="1"/>
      <c r="G3549" s="2" t="s">
        <v>27</v>
      </c>
      <c r="H3549" s="3"/>
      <c r="I3549" s="4" t="s">
        <v>12280</v>
      </c>
      <c r="J3549" s="2" t="s">
        <v>12281</v>
      </c>
      <c r="K3549" s="5">
        <v>1.0</v>
      </c>
      <c r="L3549" s="2" t="s">
        <v>46</v>
      </c>
      <c r="M3549" s="6" t="b">
        <v>1</v>
      </c>
      <c r="N3549" s="2" t="s">
        <v>11879</v>
      </c>
      <c r="O3549" s="2" t="s">
        <v>48</v>
      </c>
      <c r="P3549" s="2" t="s">
        <v>49</v>
      </c>
      <c r="Q3549" s="2" t="s">
        <v>50</v>
      </c>
      <c r="R3549" s="2" t="s">
        <v>35</v>
      </c>
      <c r="S3549" s="2" t="s">
        <v>12282</v>
      </c>
      <c r="T3549" s="2" t="s">
        <v>12283</v>
      </c>
      <c r="U3549" s="2" t="s">
        <v>38</v>
      </c>
      <c r="V3549" s="2" t="s">
        <v>100</v>
      </c>
      <c r="W3549" s="2" t="s">
        <v>10172</v>
      </c>
      <c r="X3549" s="2" t="s">
        <v>11882</v>
      </c>
      <c r="Y3549" s="2" t="s">
        <v>11883</v>
      </c>
    </row>
    <row r="3550">
      <c r="A3550" s="1" t="b">
        <v>0</v>
      </c>
      <c r="B3550" s="1" t="s">
        <v>25</v>
      </c>
      <c r="C3550" s="1"/>
      <c r="D3550" s="1" t="s">
        <v>26</v>
      </c>
      <c r="E3550" s="1" t="s">
        <v>43</v>
      </c>
      <c r="F3550" s="1"/>
      <c r="G3550" s="2" t="s">
        <v>27</v>
      </c>
      <c r="H3550" s="3"/>
      <c r="I3550" s="4" t="s">
        <v>12284</v>
      </c>
      <c r="J3550" s="2" t="s">
        <v>12285</v>
      </c>
      <c r="K3550" s="5">
        <v>1.0</v>
      </c>
      <c r="L3550" s="2" t="s">
        <v>46</v>
      </c>
      <c r="M3550" s="6" t="b">
        <v>1</v>
      </c>
      <c r="N3550" s="2" t="s">
        <v>11879</v>
      </c>
      <c r="O3550" s="2" t="s">
        <v>48</v>
      </c>
      <c r="P3550" s="2" t="s">
        <v>49</v>
      </c>
      <c r="Q3550" s="2" t="s">
        <v>50</v>
      </c>
      <c r="R3550" s="2" t="s">
        <v>35</v>
      </c>
      <c r="S3550" s="2" t="s">
        <v>12286</v>
      </c>
      <c r="T3550" s="2" t="s">
        <v>12287</v>
      </c>
      <c r="U3550" s="2" t="s">
        <v>38</v>
      </c>
      <c r="V3550" s="2" t="s">
        <v>100</v>
      </c>
      <c r="W3550" s="2" t="s">
        <v>10172</v>
      </c>
      <c r="X3550" s="2" t="s">
        <v>11882</v>
      </c>
      <c r="Y3550" s="2" t="s">
        <v>11883</v>
      </c>
    </row>
    <row r="3551">
      <c r="A3551" s="1" t="b">
        <v>0</v>
      </c>
      <c r="B3551" s="1" t="s">
        <v>25</v>
      </c>
      <c r="C3551" s="1"/>
      <c r="D3551" s="1" t="s">
        <v>26</v>
      </c>
      <c r="E3551" s="1" t="s">
        <v>43</v>
      </c>
      <c r="F3551" s="1"/>
      <c r="G3551" s="2" t="s">
        <v>27</v>
      </c>
      <c r="H3551" s="3"/>
      <c r="I3551" s="4" t="s">
        <v>12288</v>
      </c>
      <c r="J3551" s="2" t="s">
        <v>12289</v>
      </c>
      <c r="K3551" s="5">
        <v>1.0</v>
      </c>
      <c r="L3551" s="2" t="s">
        <v>46</v>
      </c>
      <c r="M3551" s="6" t="b">
        <v>1</v>
      </c>
      <c r="N3551" s="2" t="s">
        <v>11879</v>
      </c>
      <c r="O3551" s="2" t="s">
        <v>48</v>
      </c>
      <c r="P3551" s="2" t="s">
        <v>49</v>
      </c>
      <c r="Q3551" s="2" t="s">
        <v>50</v>
      </c>
      <c r="R3551" s="2" t="s">
        <v>35</v>
      </c>
      <c r="S3551" s="2" t="s">
        <v>12290</v>
      </c>
      <c r="T3551" s="2" t="s">
        <v>12291</v>
      </c>
      <c r="U3551" s="2" t="s">
        <v>38</v>
      </c>
      <c r="V3551" s="2" t="s">
        <v>100</v>
      </c>
      <c r="W3551" s="2" t="s">
        <v>10172</v>
      </c>
      <c r="X3551" s="2" t="s">
        <v>11882</v>
      </c>
      <c r="Y3551" s="2" t="s">
        <v>11883</v>
      </c>
    </row>
    <row r="3552">
      <c r="A3552" s="1" t="b">
        <v>0</v>
      </c>
      <c r="B3552" s="1" t="s">
        <v>25</v>
      </c>
      <c r="C3552" s="1"/>
      <c r="D3552" s="1" t="s">
        <v>26</v>
      </c>
      <c r="E3552" s="1" t="s">
        <v>43</v>
      </c>
      <c r="F3552" s="1"/>
      <c r="G3552" s="2" t="s">
        <v>27</v>
      </c>
      <c r="H3552" s="3"/>
      <c r="I3552" s="4" t="s">
        <v>12292</v>
      </c>
      <c r="J3552" s="2" t="s">
        <v>12293</v>
      </c>
      <c r="K3552" s="5">
        <v>1.0</v>
      </c>
      <c r="L3552" s="2" t="s">
        <v>46</v>
      </c>
      <c r="M3552" s="6" t="b">
        <v>1</v>
      </c>
      <c r="N3552" s="2" t="s">
        <v>11879</v>
      </c>
      <c r="O3552" s="2" t="s">
        <v>48</v>
      </c>
      <c r="P3552" s="2" t="s">
        <v>49</v>
      </c>
      <c r="Q3552" s="2" t="s">
        <v>50</v>
      </c>
      <c r="R3552" s="2" t="s">
        <v>35</v>
      </c>
      <c r="S3552" s="2" t="s">
        <v>12294</v>
      </c>
      <c r="T3552" s="2" t="s">
        <v>12295</v>
      </c>
      <c r="U3552" s="2" t="s">
        <v>38</v>
      </c>
      <c r="V3552" s="2" t="s">
        <v>100</v>
      </c>
      <c r="W3552" s="2" t="s">
        <v>10172</v>
      </c>
      <c r="X3552" s="2" t="s">
        <v>11882</v>
      </c>
      <c r="Y3552" s="2" t="s">
        <v>11883</v>
      </c>
    </row>
    <row r="3553">
      <c r="A3553" s="1" t="b">
        <v>0</v>
      </c>
      <c r="B3553" s="1" t="s">
        <v>25</v>
      </c>
      <c r="C3553" s="1"/>
      <c r="D3553" s="1" t="s">
        <v>26</v>
      </c>
      <c r="E3553" s="1" t="s">
        <v>43</v>
      </c>
      <c r="F3553" s="1"/>
      <c r="G3553" s="2" t="s">
        <v>27</v>
      </c>
      <c r="H3553" s="3"/>
      <c r="I3553" s="4" t="s">
        <v>12296</v>
      </c>
      <c r="J3553" s="2" t="s">
        <v>12297</v>
      </c>
      <c r="K3553" s="5">
        <v>1.0</v>
      </c>
      <c r="L3553" s="2" t="s">
        <v>46</v>
      </c>
      <c r="M3553" s="6" t="b">
        <v>1</v>
      </c>
      <c r="N3553" s="2" t="s">
        <v>11879</v>
      </c>
      <c r="O3553" s="2" t="s">
        <v>48</v>
      </c>
      <c r="P3553" s="2" t="s">
        <v>49</v>
      </c>
      <c r="Q3553" s="2" t="s">
        <v>50</v>
      </c>
      <c r="R3553" s="2" t="s">
        <v>35</v>
      </c>
      <c r="S3553" s="2" t="s">
        <v>12298</v>
      </c>
      <c r="T3553" s="2" t="s">
        <v>12299</v>
      </c>
      <c r="U3553" s="2" t="s">
        <v>38</v>
      </c>
      <c r="V3553" s="2" t="s">
        <v>100</v>
      </c>
      <c r="W3553" s="2" t="s">
        <v>10172</v>
      </c>
      <c r="X3553" s="2" t="s">
        <v>11882</v>
      </c>
      <c r="Y3553" s="2" t="s">
        <v>11883</v>
      </c>
    </row>
    <row r="3554">
      <c r="A3554" s="1" t="b">
        <v>0</v>
      </c>
      <c r="B3554" s="1" t="s">
        <v>25</v>
      </c>
      <c r="C3554" s="1"/>
      <c r="D3554" s="1" t="s">
        <v>26</v>
      </c>
      <c r="E3554" s="1" t="s">
        <v>43</v>
      </c>
      <c r="F3554" s="1"/>
      <c r="G3554" s="2" t="s">
        <v>27</v>
      </c>
      <c r="H3554" s="3"/>
      <c r="I3554" s="4" t="s">
        <v>12300</v>
      </c>
      <c r="J3554" s="2" t="s">
        <v>12301</v>
      </c>
      <c r="K3554" s="5">
        <v>1.0</v>
      </c>
      <c r="L3554" s="2" t="s">
        <v>46</v>
      </c>
      <c r="M3554" s="6" t="b">
        <v>1</v>
      </c>
      <c r="N3554" s="2" t="s">
        <v>11879</v>
      </c>
      <c r="O3554" s="2" t="s">
        <v>48</v>
      </c>
      <c r="P3554" s="2" t="s">
        <v>49</v>
      </c>
      <c r="Q3554" s="2" t="s">
        <v>50</v>
      </c>
      <c r="R3554" s="2" t="s">
        <v>35</v>
      </c>
      <c r="S3554" s="2" t="s">
        <v>12302</v>
      </c>
      <c r="T3554" s="2" t="s">
        <v>12303</v>
      </c>
      <c r="U3554" s="2" t="s">
        <v>38</v>
      </c>
      <c r="V3554" s="2" t="s">
        <v>100</v>
      </c>
      <c r="W3554" s="2" t="s">
        <v>10172</v>
      </c>
      <c r="X3554" s="2" t="s">
        <v>11882</v>
      </c>
      <c r="Y3554" s="2" t="s">
        <v>11883</v>
      </c>
    </row>
    <row r="3555">
      <c r="A3555" s="1" t="b">
        <v>0</v>
      </c>
      <c r="B3555" s="1" t="s">
        <v>25</v>
      </c>
      <c r="C3555" s="1"/>
      <c r="D3555" s="1" t="s">
        <v>26</v>
      </c>
      <c r="E3555" s="1" t="s">
        <v>43</v>
      </c>
      <c r="F3555" s="1"/>
      <c r="G3555" s="2" t="s">
        <v>27</v>
      </c>
      <c r="H3555" s="3"/>
      <c r="I3555" s="4" t="s">
        <v>12304</v>
      </c>
      <c r="J3555" s="2" t="s">
        <v>12305</v>
      </c>
      <c r="K3555" s="5">
        <v>1.0</v>
      </c>
      <c r="L3555" s="2" t="s">
        <v>46</v>
      </c>
      <c r="M3555" s="6" t="b">
        <v>1</v>
      </c>
      <c r="N3555" s="2" t="s">
        <v>11879</v>
      </c>
      <c r="O3555" s="2" t="s">
        <v>48</v>
      </c>
      <c r="P3555" s="2" t="s">
        <v>49</v>
      </c>
      <c r="Q3555" s="2" t="s">
        <v>50</v>
      </c>
      <c r="R3555" s="2" t="s">
        <v>35</v>
      </c>
      <c r="S3555" s="2" t="s">
        <v>12306</v>
      </c>
      <c r="T3555" s="2" t="s">
        <v>12307</v>
      </c>
      <c r="U3555" s="2" t="s">
        <v>38</v>
      </c>
      <c r="V3555" s="2" t="s">
        <v>100</v>
      </c>
      <c r="W3555" s="2" t="s">
        <v>10172</v>
      </c>
      <c r="X3555" s="2" t="s">
        <v>11882</v>
      </c>
      <c r="Y3555" s="2" t="s">
        <v>11883</v>
      </c>
    </row>
    <row r="3556">
      <c r="A3556" s="1" t="b">
        <v>0</v>
      </c>
      <c r="B3556" s="1" t="s">
        <v>25</v>
      </c>
      <c r="C3556" s="1"/>
      <c r="D3556" s="1" t="s">
        <v>26</v>
      </c>
      <c r="E3556" s="1" t="s">
        <v>43</v>
      </c>
      <c r="F3556" s="1"/>
      <c r="G3556" s="2" t="s">
        <v>27</v>
      </c>
      <c r="H3556" s="3"/>
      <c r="I3556" s="4" t="s">
        <v>12308</v>
      </c>
      <c r="J3556" s="2" t="s">
        <v>12309</v>
      </c>
      <c r="K3556" s="5">
        <v>1.0</v>
      </c>
      <c r="L3556" s="2" t="s">
        <v>46</v>
      </c>
      <c r="M3556" s="6" t="b">
        <v>1</v>
      </c>
      <c r="N3556" s="2" t="s">
        <v>11879</v>
      </c>
      <c r="O3556" s="2" t="s">
        <v>48</v>
      </c>
      <c r="P3556" s="2" t="s">
        <v>49</v>
      </c>
      <c r="Q3556" s="2" t="s">
        <v>50</v>
      </c>
      <c r="R3556" s="2" t="s">
        <v>35</v>
      </c>
      <c r="S3556" s="2" t="s">
        <v>12310</v>
      </c>
      <c r="T3556" s="2" t="s">
        <v>12311</v>
      </c>
      <c r="U3556" s="2" t="s">
        <v>38</v>
      </c>
      <c r="V3556" s="2" t="s">
        <v>100</v>
      </c>
      <c r="W3556" s="2" t="s">
        <v>10172</v>
      </c>
      <c r="X3556" s="2" t="s">
        <v>11882</v>
      </c>
      <c r="Y3556" s="2" t="s">
        <v>11883</v>
      </c>
    </row>
    <row r="3557">
      <c r="A3557" s="1" t="b">
        <v>0</v>
      </c>
      <c r="B3557" s="1" t="s">
        <v>25</v>
      </c>
      <c r="C3557" s="1"/>
      <c r="D3557" s="1" t="s">
        <v>26</v>
      </c>
      <c r="E3557" s="1" t="s">
        <v>43</v>
      </c>
      <c r="F3557" s="1"/>
      <c r="G3557" s="2" t="s">
        <v>27</v>
      </c>
      <c r="H3557" s="3"/>
      <c r="I3557" s="4" t="s">
        <v>12312</v>
      </c>
      <c r="J3557" s="2" t="s">
        <v>12313</v>
      </c>
      <c r="K3557" s="5">
        <v>1.0</v>
      </c>
      <c r="L3557" s="2" t="s">
        <v>46</v>
      </c>
      <c r="M3557" s="6" t="b">
        <v>1</v>
      </c>
      <c r="N3557" s="2" t="s">
        <v>11879</v>
      </c>
      <c r="O3557" s="2" t="s">
        <v>48</v>
      </c>
      <c r="P3557" s="2" t="s">
        <v>49</v>
      </c>
      <c r="Q3557" s="2" t="s">
        <v>50</v>
      </c>
      <c r="R3557" s="2" t="s">
        <v>35</v>
      </c>
      <c r="S3557" s="2" t="s">
        <v>12314</v>
      </c>
      <c r="T3557" s="2" t="s">
        <v>12315</v>
      </c>
      <c r="U3557" s="2" t="s">
        <v>38</v>
      </c>
      <c r="V3557" s="2" t="s">
        <v>100</v>
      </c>
      <c r="W3557" s="2" t="s">
        <v>10172</v>
      </c>
      <c r="X3557" s="2" t="s">
        <v>11882</v>
      </c>
      <c r="Y3557" s="2" t="s">
        <v>11883</v>
      </c>
    </row>
    <row r="3558">
      <c r="A3558" s="1" t="b">
        <v>0</v>
      </c>
      <c r="B3558" s="1" t="s">
        <v>25</v>
      </c>
      <c r="C3558" s="1"/>
      <c r="D3558" s="1" t="s">
        <v>26</v>
      </c>
      <c r="E3558" s="1" t="s">
        <v>43</v>
      </c>
      <c r="F3558" s="1"/>
      <c r="G3558" s="2" t="s">
        <v>27</v>
      </c>
      <c r="H3558" s="3"/>
      <c r="I3558" s="4" t="s">
        <v>12316</v>
      </c>
      <c r="J3558" s="2" t="s">
        <v>12317</v>
      </c>
      <c r="K3558" s="5">
        <v>1.0</v>
      </c>
      <c r="L3558" s="2" t="s">
        <v>46</v>
      </c>
      <c r="M3558" s="6" t="b">
        <v>1</v>
      </c>
      <c r="N3558" s="2" t="s">
        <v>11879</v>
      </c>
      <c r="O3558" s="2" t="s">
        <v>48</v>
      </c>
      <c r="P3558" s="2" t="s">
        <v>49</v>
      </c>
      <c r="Q3558" s="2" t="s">
        <v>50</v>
      </c>
      <c r="R3558" s="2" t="s">
        <v>35</v>
      </c>
      <c r="S3558" s="2" t="s">
        <v>12318</v>
      </c>
      <c r="T3558" s="2" t="s">
        <v>12319</v>
      </c>
      <c r="U3558" s="2" t="s">
        <v>38</v>
      </c>
      <c r="V3558" s="2" t="s">
        <v>100</v>
      </c>
      <c r="W3558" s="2" t="s">
        <v>10172</v>
      </c>
      <c r="X3558" s="2" t="s">
        <v>11882</v>
      </c>
      <c r="Y3558" s="2" t="s">
        <v>11883</v>
      </c>
    </row>
    <row r="3559">
      <c r="A3559" s="1" t="b">
        <v>0</v>
      </c>
      <c r="B3559" s="1" t="s">
        <v>25</v>
      </c>
      <c r="C3559" s="1"/>
      <c r="D3559" s="1" t="s">
        <v>26</v>
      </c>
      <c r="E3559" s="1" t="s">
        <v>43</v>
      </c>
      <c r="F3559" s="1"/>
      <c r="G3559" s="2" t="s">
        <v>27</v>
      </c>
      <c r="H3559" s="3"/>
      <c r="I3559" s="4" t="s">
        <v>12320</v>
      </c>
      <c r="J3559" s="2" t="s">
        <v>12321</v>
      </c>
      <c r="K3559" s="5">
        <v>1.0</v>
      </c>
      <c r="L3559" s="2" t="s">
        <v>46</v>
      </c>
      <c r="M3559" s="6" t="b">
        <v>1</v>
      </c>
      <c r="N3559" s="2" t="s">
        <v>11879</v>
      </c>
      <c r="O3559" s="2" t="s">
        <v>48</v>
      </c>
      <c r="P3559" s="2" t="s">
        <v>49</v>
      </c>
      <c r="Q3559" s="2" t="s">
        <v>50</v>
      </c>
      <c r="R3559" s="2" t="s">
        <v>35</v>
      </c>
      <c r="S3559" s="2" t="s">
        <v>12322</v>
      </c>
      <c r="T3559" s="2" t="s">
        <v>12323</v>
      </c>
      <c r="U3559" s="2" t="s">
        <v>38</v>
      </c>
      <c r="V3559" s="2" t="s">
        <v>100</v>
      </c>
      <c r="W3559" s="2" t="s">
        <v>10172</v>
      </c>
      <c r="X3559" s="2" t="s">
        <v>11882</v>
      </c>
      <c r="Y3559" s="2" t="s">
        <v>11883</v>
      </c>
    </row>
    <row r="3560">
      <c r="A3560" s="1" t="b">
        <v>0</v>
      </c>
      <c r="B3560" s="1" t="s">
        <v>25</v>
      </c>
      <c r="C3560" s="1"/>
      <c r="D3560" s="1" t="s">
        <v>26</v>
      </c>
      <c r="E3560" s="1" t="s">
        <v>43</v>
      </c>
      <c r="F3560" s="1"/>
      <c r="G3560" s="2" t="s">
        <v>27</v>
      </c>
      <c r="H3560" s="3"/>
      <c r="I3560" s="4" t="s">
        <v>12324</v>
      </c>
      <c r="J3560" s="2" t="s">
        <v>12325</v>
      </c>
      <c r="K3560" s="5">
        <v>1.0</v>
      </c>
      <c r="L3560" s="2" t="s">
        <v>46</v>
      </c>
      <c r="M3560" s="6" t="b">
        <v>1</v>
      </c>
      <c r="N3560" s="2" t="s">
        <v>11879</v>
      </c>
      <c r="O3560" s="2" t="s">
        <v>48</v>
      </c>
      <c r="P3560" s="2" t="s">
        <v>49</v>
      </c>
      <c r="Q3560" s="2" t="s">
        <v>50</v>
      </c>
      <c r="R3560" s="2" t="s">
        <v>35</v>
      </c>
      <c r="S3560" s="2" t="s">
        <v>12326</v>
      </c>
      <c r="T3560" s="2" t="s">
        <v>12327</v>
      </c>
      <c r="U3560" s="2" t="s">
        <v>38</v>
      </c>
      <c r="V3560" s="2" t="s">
        <v>100</v>
      </c>
      <c r="W3560" s="2" t="s">
        <v>10172</v>
      </c>
      <c r="X3560" s="2" t="s">
        <v>11882</v>
      </c>
      <c r="Y3560" s="2" t="s">
        <v>11883</v>
      </c>
    </row>
    <row r="3561">
      <c r="A3561" s="1" t="b">
        <v>0</v>
      </c>
      <c r="B3561" s="1" t="s">
        <v>25</v>
      </c>
      <c r="C3561" s="1"/>
      <c r="D3561" s="1" t="s">
        <v>26</v>
      </c>
      <c r="E3561" s="1" t="s">
        <v>43</v>
      </c>
      <c r="F3561" s="1"/>
      <c r="G3561" s="2" t="s">
        <v>27</v>
      </c>
      <c r="H3561" s="3"/>
      <c r="I3561" s="4" t="s">
        <v>12328</v>
      </c>
      <c r="J3561" s="2" t="s">
        <v>12329</v>
      </c>
      <c r="K3561" s="5">
        <v>1.0</v>
      </c>
      <c r="L3561" s="2" t="s">
        <v>46</v>
      </c>
      <c r="M3561" s="6" t="b">
        <v>1</v>
      </c>
      <c r="N3561" s="2" t="s">
        <v>11879</v>
      </c>
      <c r="O3561" s="2" t="s">
        <v>48</v>
      </c>
      <c r="P3561" s="2" t="s">
        <v>49</v>
      </c>
      <c r="Q3561" s="2" t="s">
        <v>50</v>
      </c>
      <c r="R3561" s="2" t="s">
        <v>35</v>
      </c>
      <c r="S3561" s="2" t="s">
        <v>12330</v>
      </c>
      <c r="T3561" s="2" t="s">
        <v>12331</v>
      </c>
      <c r="U3561" s="2" t="s">
        <v>38</v>
      </c>
      <c r="V3561" s="2" t="s">
        <v>100</v>
      </c>
      <c r="W3561" s="2" t="s">
        <v>10172</v>
      </c>
      <c r="X3561" s="2" t="s">
        <v>11882</v>
      </c>
      <c r="Y3561" s="2" t="s">
        <v>11883</v>
      </c>
    </row>
    <row r="3562">
      <c r="A3562" s="1" t="b">
        <v>0</v>
      </c>
      <c r="B3562" s="1" t="s">
        <v>25</v>
      </c>
      <c r="C3562" s="1"/>
      <c r="D3562" s="1" t="s">
        <v>26</v>
      </c>
      <c r="E3562" s="1" t="s">
        <v>43</v>
      </c>
      <c r="F3562" s="1"/>
      <c r="G3562" s="2" t="s">
        <v>27</v>
      </c>
      <c r="H3562" s="3"/>
      <c r="I3562" s="4" t="s">
        <v>12332</v>
      </c>
      <c r="J3562" s="2" t="s">
        <v>12333</v>
      </c>
      <c r="K3562" s="5">
        <v>1.0</v>
      </c>
      <c r="L3562" s="2" t="s">
        <v>46</v>
      </c>
      <c r="M3562" s="6" t="b">
        <v>1</v>
      </c>
      <c r="N3562" s="2" t="s">
        <v>11879</v>
      </c>
      <c r="O3562" s="2" t="s">
        <v>48</v>
      </c>
      <c r="P3562" s="2" t="s">
        <v>49</v>
      </c>
      <c r="Q3562" s="2" t="s">
        <v>50</v>
      </c>
      <c r="R3562" s="2" t="s">
        <v>35</v>
      </c>
      <c r="S3562" s="2" t="s">
        <v>12334</v>
      </c>
      <c r="T3562" s="2" t="s">
        <v>12335</v>
      </c>
      <c r="U3562" s="2" t="s">
        <v>38</v>
      </c>
      <c r="V3562" s="2" t="s">
        <v>100</v>
      </c>
      <c r="W3562" s="2" t="s">
        <v>10172</v>
      </c>
      <c r="X3562" s="2" t="s">
        <v>11882</v>
      </c>
      <c r="Y3562" s="2" t="s">
        <v>11883</v>
      </c>
    </row>
    <row r="3563">
      <c r="A3563" s="1" t="b">
        <v>0</v>
      </c>
      <c r="B3563" s="1" t="s">
        <v>25</v>
      </c>
      <c r="C3563" s="1"/>
      <c r="D3563" s="1" t="s">
        <v>26</v>
      </c>
      <c r="E3563" s="1" t="s">
        <v>43</v>
      </c>
      <c r="F3563" s="1"/>
      <c r="G3563" s="2" t="s">
        <v>27</v>
      </c>
      <c r="H3563" s="3"/>
      <c r="I3563" s="4" t="s">
        <v>12336</v>
      </c>
      <c r="J3563" s="2" t="s">
        <v>12337</v>
      </c>
      <c r="K3563" s="5">
        <v>1.0</v>
      </c>
      <c r="L3563" s="2" t="s">
        <v>46</v>
      </c>
      <c r="M3563" s="6" t="b">
        <v>1</v>
      </c>
      <c r="N3563" s="2" t="s">
        <v>11879</v>
      </c>
      <c r="O3563" s="2" t="s">
        <v>48</v>
      </c>
      <c r="P3563" s="2" t="s">
        <v>49</v>
      </c>
      <c r="Q3563" s="2" t="s">
        <v>50</v>
      </c>
      <c r="R3563" s="2" t="s">
        <v>35</v>
      </c>
      <c r="S3563" s="2" t="s">
        <v>12338</v>
      </c>
      <c r="T3563" s="2" t="s">
        <v>12339</v>
      </c>
      <c r="U3563" s="2" t="s">
        <v>38</v>
      </c>
      <c r="V3563" s="2" t="s">
        <v>100</v>
      </c>
      <c r="W3563" s="2" t="s">
        <v>10172</v>
      </c>
      <c r="X3563" s="2" t="s">
        <v>11882</v>
      </c>
      <c r="Y3563" s="2" t="s">
        <v>11883</v>
      </c>
    </row>
    <row r="3564">
      <c r="A3564" s="1" t="b">
        <v>0</v>
      </c>
      <c r="B3564" s="1" t="s">
        <v>25</v>
      </c>
      <c r="C3564" s="1"/>
      <c r="D3564" s="1" t="s">
        <v>26</v>
      </c>
      <c r="E3564" s="1" t="s">
        <v>43</v>
      </c>
      <c r="F3564" s="1"/>
      <c r="G3564" s="2" t="s">
        <v>27</v>
      </c>
      <c r="H3564" s="3"/>
      <c r="I3564" s="4" t="s">
        <v>12340</v>
      </c>
      <c r="J3564" s="2" t="s">
        <v>12341</v>
      </c>
      <c r="K3564" s="5">
        <v>1.0</v>
      </c>
      <c r="L3564" s="2" t="s">
        <v>46</v>
      </c>
      <c r="M3564" s="6" t="b">
        <v>1</v>
      </c>
      <c r="N3564" s="2" t="s">
        <v>11879</v>
      </c>
      <c r="O3564" s="2" t="s">
        <v>48</v>
      </c>
      <c r="P3564" s="2" t="s">
        <v>49</v>
      </c>
      <c r="Q3564" s="2" t="s">
        <v>50</v>
      </c>
      <c r="R3564" s="2" t="s">
        <v>35</v>
      </c>
      <c r="S3564" s="2" t="s">
        <v>12342</v>
      </c>
      <c r="T3564" s="2" t="s">
        <v>12343</v>
      </c>
      <c r="U3564" s="2" t="s">
        <v>38</v>
      </c>
      <c r="V3564" s="2" t="s">
        <v>100</v>
      </c>
      <c r="W3564" s="2" t="s">
        <v>10172</v>
      </c>
      <c r="X3564" s="2" t="s">
        <v>11882</v>
      </c>
      <c r="Y3564" s="2" t="s">
        <v>11883</v>
      </c>
    </row>
    <row r="3565">
      <c r="A3565" s="1" t="b">
        <v>0</v>
      </c>
      <c r="B3565" s="1" t="s">
        <v>25</v>
      </c>
      <c r="C3565" s="1"/>
      <c r="D3565" s="1" t="s">
        <v>26</v>
      </c>
      <c r="E3565" s="1" t="s">
        <v>43</v>
      </c>
      <c r="F3565" s="1"/>
      <c r="G3565" s="2" t="s">
        <v>27</v>
      </c>
      <c r="H3565" s="3"/>
      <c r="I3565" s="4" t="s">
        <v>12344</v>
      </c>
      <c r="J3565" s="2" t="s">
        <v>12345</v>
      </c>
      <c r="K3565" s="5">
        <v>1.0</v>
      </c>
      <c r="L3565" s="2" t="s">
        <v>46</v>
      </c>
      <c r="M3565" s="6" t="b">
        <v>1</v>
      </c>
      <c r="N3565" s="2" t="s">
        <v>11879</v>
      </c>
      <c r="O3565" s="2" t="s">
        <v>48</v>
      </c>
      <c r="P3565" s="2" t="s">
        <v>49</v>
      </c>
      <c r="Q3565" s="2" t="s">
        <v>50</v>
      </c>
      <c r="R3565" s="2" t="s">
        <v>35</v>
      </c>
      <c r="S3565" s="2" t="s">
        <v>12346</v>
      </c>
      <c r="T3565" s="2" t="s">
        <v>12347</v>
      </c>
      <c r="U3565" s="2" t="s">
        <v>38</v>
      </c>
      <c r="V3565" s="2" t="s">
        <v>100</v>
      </c>
      <c r="W3565" s="2" t="s">
        <v>10172</v>
      </c>
      <c r="X3565" s="2" t="s">
        <v>11882</v>
      </c>
      <c r="Y3565" s="2" t="s">
        <v>11883</v>
      </c>
    </row>
    <row r="3566">
      <c r="A3566" s="1" t="b">
        <v>0</v>
      </c>
      <c r="B3566" s="1" t="s">
        <v>25</v>
      </c>
      <c r="C3566" s="1"/>
      <c r="D3566" s="1" t="s">
        <v>26</v>
      </c>
      <c r="E3566" s="1" t="s">
        <v>43</v>
      </c>
      <c r="F3566" s="1"/>
      <c r="G3566" s="2" t="s">
        <v>27</v>
      </c>
      <c r="H3566" s="3"/>
      <c r="I3566" s="4" t="s">
        <v>12348</v>
      </c>
      <c r="J3566" s="2" t="s">
        <v>12349</v>
      </c>
      <c r="K3566" s="5">
        <v>1.0</v>
      </c>
      <c r="L3566" s="2" t="s">
        <v>46</v>
      </c>
      <c r="M3566" s="6" t="b">
        <v>1</v>
      </c>
      <c r="N3566" s="2" t="s">
        <v>11879</v>
      </c>
      <c r="O3566" s="2" t="s">
        <v>48</v>
      </c>
      <c r="P3566" s="2" t="s">
        <v>49</v>
      </c>
      <c r="Q3566" s="2" t="s">
        <v>50</v>
      </c>
      <c r="R3566" s="2" t="s">
        <v>35</v>
      </c>
      <c r="S3566" s="2" t="s">
        <v>12350</v>
      </c>
      <c r="T3566" s="2" t="s">
        <v>12351</v>
      </c>
      <c r="U3566" s="2" t="s">
        <v>38</v>
      </c>
      <c r="V3566" s="2" t="s">
        <v>100</v>
      </c>
      <c r="W3566" s="2" t="s">
        <v>10172</v>
      </c>
      <c r="X3566" s="2" t="s">
        <v>11882</v>
      </c>
      <c r="Y3566" s="2" t="s">
        <v>11883</v>
      </c>
    </row>
    <row r="3567">
      <c r="A3567" s="1" t="b">
        <v>0</v>
      </c>
      <c r="B3567" s="1" t="s">
        <v>25</v>
      </c>
      <c r="C3567" s="1"/>
      <c r="D3567" s="1" t="s">
        <v>26</v>
      </c>
      <c r="E3567" s="1" t="s">
        <v>43</v>
      </c>
      <c r="F3567" s="1"/>
      <c r="G3567" s="2" t="s">
        <v>27</v>
      </c>
      <c r="H3567" s="3"/>
      <c r="I3567" s="4" t="s">
        <v>12352</v>
      </c>
      <c r="J3567" s="2" t="s">
        <v>12353</v>
      </c>
      <c r="K3567" s="5">
        <v>1.0</v>
      </c>
      <c r="L3567" s="2" t="s">
        <v>46</v>
      </c>
      <c r="M3567" s="6" t="b">
        <v>1</v>
      </c>
      <c r="N3567" s="2" t="s">
        <v>11879</v>
      </c>
      <c r="O3567" s="2" t="s">
        <v>48</v>
      </c>
      <c r="P3567" s="2" t="s">
        <v>49</v>
      </c>
      <c r="Q3567" s="2" t="s">
        <v>50</v>
      </c>
      <c r="R3567" s="2" t="s">
        <v>35</v>
      </c>
      <c r="S3567" s="2" t="s">
        <v>12354</v>
      </c>
      <c r="T3567" s="2" t="s">
        <v>12355</v>
      </c>
      <c r="U3567" s="2" t="s">
        <v>38</v>
      </c>
      <c r="V3567" s="2" t="s">
        <v>100</v>
      </c>
      <c r="W3567" s="2" t="s">
        <v>10172</v>
      </c>
      <c r="X3567" s="2" t="s">
        <v>11882</v>
      </c>
      <c r="Y3567" s="2" t="s">
        <v>11883</v>
      </c>
    </row>
    <row r="3568">
      <c r="A3568" s="1" t="b">
        <v>0</v>
      </c>
      <c r="B3568" s="1" t="s">
        <v>25</v>
      </c>
      <c r="C3568" s="1"/>
      <c r="D3568" s="1" t="s">
        <v>26</v>
      </c>
      <c r="E3568" s="1" t="s">
        <v>43</v>
      </c>
      <c r="F3568" s="1"/>
      <c r="G3568" s="2" t="s">
        <v>27</v>
      </c>
      <c r="H3568" s="3"/>
      <c r="I3568" s="4" t="s">
        <v>12356</v>
      </c>
      <c r="J3568" s="2" t="s">
        <v>12357</v>
      </c>
      <c r="K3568" s="5">
        <v>1.0</v>
      </c>
      <c r="L3568" s="2" t="s">
        <v>46</v>
      </c>
      <c r="M3568" s="6" t="b">
        <v>1</v>
      </c>
      <c r="N3568" s="2" t="s">
        <v>11879</v>
      </c>
      <c r="O3568" s="2" t="s">
        <v>48</v>
      </c>
      <c r="P3568" s="2" t="s">
        <v>49</v>
      </c>
      <c r="Q3568" s="2" t="s">
        <v>50</v>
      </c>
      <c r="R3568" s="2" t="s">
        <v>35</v>
      </c>
      <c r="S3568" s="2" t="s">
        <v>12358</v>
      </c>
      <c r="T3568" s="2" t="s">
        <v>12359</v>
      </c>
      <c r="U3568" s="2" t="s">
        <v>38</v>
      </c>
      <c r="V3568" s="2" t="s">
        <v>100</v>
      </c>
      <c r="W3568" s="2" t="s">
        <v>10172</v>
      </c>
      <c r="X3568" s="2" t="s">
        <v>11882</v>
      </c>
      <c r="Y3568" s="2" t="s">
        <v>11883</v>
      </c>
    </row>
    <row r="3569">
      <c r="A3569" s="1" t="b">
        <v>0</v>
      </c>
      <c r="B3569" s="1" t="s">
        <v>25</v>
      </c>
      <c r="C3569" s="1"/>
      <c r="D3569" s="1" t="s">
        <v>26</v>
      </c>
      <c r="E3569" s="1" t="s">
        <v>43</v>
      </c>
      <c r="F3569" s="1"/>
      <c r="G3569" s="2" t="s">
        <v>27</v>
      </c>
      <c r="H3569" s="3"/>
      <c r="I3569" s="4" t="s">
        <v>12360</v>
      </c>
      <c r="J3569" s="2" t="s">
        <v>12361</v>
      </c>
      <c r="K3569" s="5">
        <v>1.0</v>
      </c>
      <c r="L3569" s="2" t="s">
        <v>46</v>
      </c>
      <c r="M3569" s="6" t="b">
        <v>1</v>
      </c>
      <c r="N3569" s="2" t="s">
        <v>11879</v>
      </c>
      <c r="O3569" s="2" t="s">
        <v>48</v>
      </c>
      <c r="P3569" s="2" t="s">
        <v>49</v>
      </c>
      <c r="Q3569" s="2" t="s">
        <v>50</v>
      </c>
      <c r="R3569" s="2" t="s">
        <v>35</v>
      </c>
      <c r="S3569" s="2" t="s">
        <v>12362</v>
      </c>
      <c r="T3569" s="2" t="s">
        <v>12363</v>
      </c>
      <c r="U3569" s="2" t="s">
        <v>38</v>
      </c>
      <c r="V3569" s="2" t="s">
        <v>100</v>
      </c>
      <c r="W3569" s="2" t="s">
        <v>10172</v>
      </c>
      <c r="X3569" s="2" t="s">
        <v>11882</v>
      </c>
      <c r="Y3569" s="2" t="s">
        <v>11883</v>
      </c>
    </row>
    <row r="3570">
      <c r="A3570" s="1" t="b">
        <v>0</v>
      </c>
      <c r="B3570" s="1" t="s">
        <v>25</v>
      </c>
      <c r="C3570" s="1"/>
      <c r="D3570" s="1" t="s">
        <v>26</v>
      </c>
      <c r="E3570" s="1" t="s">
        <v>43</v>
      </c>
      <c r="F3570" s="1"/>
      <c r="G3570" s="2" t="s">
        <v>27</v>
      </c>
      <c r="H3570" s="3"/>
      <c r="I3570" s="4" t="s">
        <v>12364</v>
      </c>
      <c r="J3570" s="2" t="s">
        <v>12365</v>
      </c>
      <c r="K3570" s="5">
        <v>1.0</v>
      </c>
      <c r="L3570" s="2" t="s">
        <v>46</v>
      </c>
      <c r="M3570" s="6" t="b">
        <v>1</v>
      </c>
      <c r="N3570" s="2" t="s">
        <v>11879</v>
      </c>
      <c r="O3570" s="2" t="s">
        <v>48</v>
      </c>
      <c r="P3570" s="2" t="s">
        <v>49</v>
      </c>
      <c r="Q3570" s="2" t="s">
        <v>50</v>
      </c>
      <c r="R3570" s="2" t="s">
        <v>35</v>
      </c>
      <c r="S3570" s="2" t="s">
        <v>12366</v>
      </c>
      <c r="T3570" s="2" t="s">
        <v>12367</v>
      </c>
      <c r="U3570" s="2" t="s">
        <v>38</v>
      </c>
      <c r="V3570" s="2" t="s">
        <v>100</v>
      </c>
      <c r="W3570" s="2" t="s">
        <v>10172</v>
      </c>
      <c r="X3570" s="2" t="s">
        <v>11882</v>
      </c>
      <c r="Y3570" s="2" t="s">
        <v>11883</v>
      </c>
    </row>
    <row r="3571">
      <c r="A3571" s="1" t="b">
        <v>0</v>
      </c>
      <c r="B3571" s="1" t="s">
        <v>25</v>
      </c>
      <c r="C3571" s="1"/>
      <c r="D3571" s="1" t="s">
        <v>26</v>
      </c>
      <c r="E3571" s="1" t="s">
        <v>43</v>
      </c>
      <c r="F3571" s="1"/>
      <c r="G3571" s="2" t="s">
        <v>27</v>
      </c>
      <c r="H3571" s="3"/>
      <c r="I3571" s="4" t="s">
        <v>12368</v>
      </c>
      <c r="J3571" s="2" t="s">
        <v>12369</v>
      </c>
      <c r="K3571" s="5">
        <v>1.0</v>
      </c>
      <c r="L3571" s="2" t="s">
        <v>46</v>
      </c>
      <c r="M3571" s="6" t="b">
        <v>1</v>
      </c>
      <c r="N3571" s="2" t="s">
        <v>11879</v>
      </c>
      <c r="O3571" s="2" t="s">
        <v>48</v>
      </c>
      <c r="P3571" s="2" t="s">
        <v>49</v>
      </c>
      <c r="Q3571" s="2" t="s">
        <v>50</v>
      </c>
      <c r="R3571" s="2" t="s">
        <v>35</v>
      </c>
      <c r="S3571" s="2" t="s">
        <v>12370</v>
      </c>
      <c r="T3571" s="2" t="s">
        <v>12371</v>
      </c>
      <c r="U3571" s="2" t="s">
        <v>38</v>
      </c>
      <c r="V3571" s="2" t="s">
        <v>100</v>
      </c>
      <c r="W3571" s="2" t="s">
        <v>10172</v>
      </c>
      <c r="X3571" s="2" t="s">
        <v>11882</v>
      </c>
      <c r="Y3571" s="2" t="s">
        <v>11883</v>
      </c>
    </row>
    <row r="3572">
      <c r="A3572" s="1" t="b">
        <v>0</v>
      </c>
      <c r="B3572" s="1" t="s">
        <v>25</v>
      </c>
      <c r="C3572" s="1"/>
      <c r="D3572" s="1" t="s">
        <v>26</v>
      </c>
      <c r="E3572" s="1" t="s">
        <v>43</v>
      </c>
      <c r="F3572" s="1"/>
      <c r="G3572" s="2" t="s">
        <v>27</v>
      </c>
      <c r="H3572" s="3"/>
      <c r="I3572" s="4" t="s">
        <v>12372</v>
      </c>
      <c r="J3572" s="2" t="s">
        <v>12373</v>
      </c>
      <c r="K3572" s="5">
        <v>1.0</v>
      </c>
      <c r="L3572" s="2" t="s">
        <v>46</v>
      </c>
      <c r="M3572" s="6" t="b">
        <v>1</v>
      </c>
      <c r="N3572" s="2" t="s">
        <v>11879</v>
      </c>
      <c r="O3572" s="2" t="s">
        <v>48</v>
      </c>
      <c r="P3572" s="2" t="s">
        <v>49</v>
      </c>
      <c r="Q3572" s="2" t="s">
        <v>50</v>
      </c>
      <c r="R3572" s="2" t="s">
        <v>35</v>
      </c>
      <c r="S3572" s="2" t="s">
        <v>12374</v>
      </c>
      <c r="T3572" s="2" t="s">
        <v>12375</v>
      </c>
      <c r="U3572" s="2" t="s">
        <v>38</v>
      </c>
      <c r="V3572" s="2" t="s">
        <v>100</v>
      </c>
      <c r="W3572" s="2" t="s">
        <v>10172</v>
      </c>
      <c r="X3572" s="2" t="s">
        <v>11882</v>
      </c>
      <c r="Y3572" s="2" t="s">
        <v>11883</v>
      </c>
    </row>
    <row r="3573">
      <c r="A3573" s="1" t="b">
        <v>0</v>
      </c>
      <c r="B3573" s="1" t="s">
        <v>25</v>
      </c>
      <c r="C3573" s="1"/>
      <c r="D3573" s="1" t="s">
        <v>26</v>
      </c>
      <c r="E3573" s="1" t="s">
        <v>43</v>
      </c>
      <c r="F3573" s="1"/>
      <c r="G3573" s="2" t="s">
        <v>27</v>
      </c>
      <c r="H3573" s="3"/>
      <c r="I3573" s="4" t="s">
        <v>12376</v>
      </c>
      <c r="J3573" s="2" t="s">
        <v>12377</v>
      </c>
      <c r="K3573" s="5">
        <v>1.0</v>
      </c>
      <c r="L3573" s="2" t="s">
        <v>46</v>
      </c>
      <c r="M3573" s="6" t="b">
        <v>1</v>
      </c>
      <c r="N3573" s="2" t="s">
        <v>11879</v>
      </c>
      <c r="O3573" s="2" t="s">
        <v>48</v>
      </c>
      <c r="P3573" s="2" t="s">
        <v>49</v>
      </c>
      <c r="Q3573" s="2" t="s">
        <v>50</v>
      </c>
      <c r="R3573" s="2" t="s">
        <v>35</v>
      </c>
      <c r="S3573" s="2" t="s">
        <v>12378</v>
      </c>
      <c r="T3573" s="2" t="s">
        <v>12379</v>
      </c>
      <c r="U3573" s="2" t="s">
        <v>38</v>
      </c>
      <c r="V3573" s="2" t="s">
        <v>100</v>
      </c>
      <c r="W3573" s="2" t="s">
        <v>10172</v>
      </c>
      <c r="X3573" s="2" t="s">
        <v>11882</v>
      </c>
      <c r="Y3573" s="2" t="s">
        <v>11883</v>
      </c>
    </row>
    <row r="3574">
      <c r="A3574" s="1" t="b">
        <v>0</v>
      </c>
      <c r="B3574" s="1" t="s">
        <v>25</v>
      </c>
      <c r="C3574" s="1"/>
      <c r="D3574" s="1" t="s">
        <v>26</v>
      </c>
      <c r="E3574" s="1" t="s">
        <v>43</v>
      </c>
      <c r="F3574" s="1"/>
      <c r="G3574" s="2" t="s">
        <v>27</v>
      </c>
      <c r="H3574" s="3"/>
      <c r="I3574" s="4" t="s">
        <v>12380</v>
      </c>
      <c r="J3574" s="2" t="s">
        <v>12381</v>
      </c>
      <c r="K3574" s="5">
        <v>1.0</v>
      </c>
      <c r="L3574" s="2" t="s">
        <v>46</v>
      </c>
      <c r="M3574" s="6" t="b">
        <v>1</v>
      </c>
      <c r="N3574" s="2" t="s">
        <v>11879</v>
      </c>
      <c r="O3574" s="2" t="s">
        <v>48</v>
      </c>
      <c r="P3574" s="2" t="s">
        <v>49</v>
      </c>
      <c r="Q3574" s="2" t="s">
        <v>50</v>
      </c>
      <c r="R3574" s="2" t="s">
        <v>35</v>
      </c>
      <c r="S3574" s="2" t="s">
        <v>12382</v>
      </c>
      <c r="T3574" s="2" t="s">
        <v>12383</v>
      </c>
      <c r="U3574" s="2" t="s">
        <v>38</v>
      </c>
      <c r="V3574" s="2" t="s">
        <v>100</v>
      </c>
      <c r="W3574" s="2" t="s">
        <v>10172</v>
      </c>
      <c r="X3574" s="2" t="s">
        <v>11882</v>
      </c>
      <c r="Y3574" s="2" t="s">
        <v>11883</v>
      </c>
    </row>
    <row r="3575">
      <c r="A3575" s="1" t="b">
        <v>0</v>
      </c>
      <c r="B3575" s="1" t="s">
        <v>25</v>
      </c>
      <c r="C3575" s="1"/>
      <c r="D3575" s="1" t="s">
        <v>26</v>
      </c>
      <c r="E3575" s="1" t="s">
        <v>43</v>
      </c>
      <c r="F3575" s="1"/>
      <c r="G3575" s="2" t="s">
        <v>27</v>
      </c>
      <c r="H3575" s="3"/>
      <c r="I3575" s="4" t="s">
        <v>12384</v>
      </c>
      <c r="J3575" s="2" t="s">
        <v>12385</v>
      </c>
      <c r="K3575" s="5">
        <v>1.0</v>
      </c>
      <c r="L3575" s="2" t="s">
        <v>46</v>
      </c>
      <c r="M3575" s="6" t="b">
        <v>1</v>
      </c>
      <c r="N3575" s="2" t="s">
        <v>11879</v>
      </c>
      <c r="O3575" s="2" t="s">
        <v>48</v>
      </c>
      <c r="P3575" s="2" t="s">
        <v>49</v>
      </c>
      <c r="Q3575" s="2" t="s">
        <v>50</v>
      </c>
      <c r="R3575" s="2" t="s">
        <v>35</v>
      </c>
      <c r="S3575" s="2" t="s">
        <v>12386</v>
      </c>
      <c r="T3575" s="2" t="s">
        <v>12387</v>
      </c>
      <c r="U3575" s="2" t="s">
        <v>38</v>
      </c>
      <c r="V3575" s="2" t="s">
        <v>100</v>
      </c>
      <c r="W3575" s="2" t="s">
        <v>10172</v>
      </c>
      <c r="X3575" s="2" t="s">
        <v>11882</v>
      </c>
      <c r="Y3575" s="2" t="s">
        <v>11883</v>
      </c>
    </row>
    <row r="3576">
      <c r="A3576" s="1" t="b">
        <v>0</v>
      </c>
      <c r="B3576" s="1" t="s">
        <v>25</v>
      </c>
      <c r="C3576" s="1"/>
      <c r="D3576" s="1" t="s">
        <v>26</v>
      </c>
      <c r="E3576" s="1" t="s">
        <v>43</v>
      </c>
      <c r="F3576" s="1"/>
      <c r="G3576" s="2" t="s">
        <v>27</v>
      </c>
      <c r="H3576" s="3"/>
      <c r="I3576" s="4" t="s">
        <v>12388</v>
      </c>
      <c r="J3576" s="2" t="s">
        <v>12389</v>
      </c>
      <c r="K3576" s="5">
        <v>1.0</v>
      </c>
      <c r="L3576" s="2" t="s">
        <v>46</v>
      </c>
      <c r="M3576" s="6" t="b">
        <v>1</v>
      </c>
      <c r="N3576" s="2" t="s">
        <v>11879</v>
      </c>
      <c r="O3576" s="2" t="s">
        <v>48</v>
      </c>
      <c r="P3576" s="2" t="s">
        <v>49</v>
      </c>
      <c r="Q3576" s="2" t="s">
        <v>50</v>
      </c>
      <c r="R3576" s="2" t="s">
        <v>35</v>
      </c>
      <c r="S3576" s="2" t="s">
        <v>12390</v>
      </c>
      <c r="T3576" s="2" t="s">
        <v>12391</v>
      </c>
      <c r="U3576" s="2" t="s">
        <v>38</v>
      </c>
      <c r="V3576" s="2" t="s">
        <v>100</v>
      </c>
      <c r="W3576" s="2" t="s">
        <v>10172</v>
      </c>
      <c r="X3576" s="2" t="s">
        <v>11882</v>
      </c>
      <c r="Y3576" s="2" t="s">
        <v>11883</v>
      </c>
    </row>
    <row r="3577">
      <c r="A3577" s="1" t="b">
        <v>0</v>
      </c>
      <c r="B3577" s="1" t="s">
        <v>25</v>
      </c>
      <c r="C3577" s="1"/>
      <c r="D3577" s="1" t="s">
        <v>26</v>
      </c>
      <c r="E3577" s="1" t="s">
        <v>43</v>
      </c>
      <c r="F3577" s="1"/>
      <c r="G3577" s="2" t="s">
        <v>27</v>
      </c>
      <c r="H3577" s="3"/>
      <c r="I3577" s="4" t="s">
        <v>12392</v>
      </c>
      <c r="J3577" s="2" t="s">
        <v>12393</v>
      </c>
      <c r="K3577" s="5">
        <v>1.0</v>
      </c>
      <c r="L3577" s="2" t="s">
        <v>46</v>
      </c>
      <c r="M3577" s="6" t="b">
        <v>1</v>
      </c>
      <c r="N3577" s="2" t="s">
        <v>11879</v>
      </c>
      <c r="O3577" s="2" t="s">
        <v>48</v>
      </c>
      <c r="P3577" s="2" t="s">
        <v>49</v>
      </c>
      <c r="Q3577" s="2" t="s">
        <v>50</v>
      </c>
      <c r="R3577" s="2" t="s">
        <v>35</v>
      </c>
      <c r="S3577" s="2" t="s">
        <v>12394</v>
      </c>
      <c r="T3577" s="2" t="s">
        <v>12395</v>
      </c>
      <c r="U3577" s="2" t="s">
        <v>38</v>
      </c>
      <c r="V3577" s="2" t="s">
        <v>100</v>
      </c>
      <c r="W3577" s="2" t="s">
        <v>10172</v>
      </c>
      <c r="X3577" s="2" t="s">
        <v>11882</v>
      </c>
      <c r="Y3577" s="2" t="s">
        <v>11883</v>
      </c>
    </row>
    <row r="3578">
      <c r="A3578" s="1" t="b">
        <v>0</v>
      </c>
      <c r="B3578" s="1" t="s">
        <v>25</v>
      </c>
      <c r="C3578" s="1"/>
      <c r="D3578" s="1" t="s">
        <v>26</v>
      </c>
      <c r="E3578" s="1" t="s">
        <v>43</v>
      </c>
      <c r="F3578" s="1"/>
      <c r="G3578" s="2" t="s">
        <v>27</v>
      </c>
      <c r="H3578" s="3"/>
      <c r="I3578" s="4" t="s">
        <v>12396</v>
      </c>
      <c r="J3578" s="2" t="s">
        <v>12397</v>
      </c>
      <c r="K3578" s="5">
        <v>1.0</v>
      </c>
      <c r="L3578" s="2" t="s">
        <v>46</v>
      </c>
      <c r="M3578" s="6" t="b">
        <v>1</v>
      </c>
      <c r="N3578" s="2" t="s">
        <v>11879</v>
      </c>
      <c r="O3578" s="2" t="s">
        <v>48</v>
      </c>
      <c r="P3578" s="2" t="s">
        <v>49</v>
      </c>
      <c r="Q3578" s="2" t="s">
        <v>50</v>
      </c>
      <c r="R3578" s="2" t="s">
        <v>35</v>
      </c>
      <c r="S3578" s="2" t="s">
        <v>12398</v>
      </c>
      <c r="T3578" s="2" t="s">
        <v>12399</v>
      </c>
      <c r="U3578" s="2" t="s">
        <v>38</v>
      </c>
      <c r="V3578" s="2" t="s">
        <v>100</v>
      </c>
      <c r="W3578" s="2" t="s">
        <v>10172</v>
      </c>
      <c r="X3578" s="2" t="s">
        <v>11882</v>
      </c>
      <c r="Y3578" s="2" t="s">
        <v>11883</v>
      </c>
    </row>
    <row r="3579">
      <c r="A3579" s="1" t="b">
        <v>0</v>
      </c>
      <c r="B3579" s="1" t="s">
        <v>25</v>
      </c>
      <c r="C3579" s="1"/>
      <c r="D3579" s="1" t="s">
        <v>26</v>
      </c>
      <c r="E3579" s="1" t="s">
        <v>43</v>
      </c>
      <c r="F3579" s="1"/>
      <c r="G3579" s="2" t="s">
        <v>27</v>
      </c>
      <c r="H3579" s="3"/>
      <c r="I3579" s="4" t="s">
        <v>12400</v>
      </c>
      <c r="J3579" s="2" t="s">
        <v>12401</v>
      </c>
      <c r="K3579" s="5">
        <v>1.0</v>
      </c>
      <c r="L3579" s="2" t="s">
        <v>46</v>
      </c>
      <c r="M3579" s="6" t="b">
        <v>1</v>
      </c>
      <c r="N3579" s="2" t="s">
        <v>11879</v>
      </c>
      <c r="O3579" s="2" t="s">
        <v>48</v>
      </c>
      <c r="P3579" s="2" t="s">
        <v>49</v>
      </c>
      <c r="Q3579" s="2" t="s">
        <v>50</v>
      </c>
      <c r="R3579" s="2" t="s">
        <v>35</v>
      </c>
      <c r="S3579" s="2" t="s">
        <v>12402</v>
      </c>
      <c r="T3579" s="2" t="s">
        <v>12403</v>
      </c>
      <c r="U3579" s="2" t="s">
        <v>38</v>
      </c>
      <c r="V3579" s="2" t="s">
        <v>100</v>
      </c>
      <c r="W3579" s="2" t="s">
        <v>10172</v>
      </c>
      <c r="X3579" s="2" t="s">
        <v>11882</v>
      </c>
      <c r="Y3579" s="2" t="s">
        <v>11883</v>
      </c>
    </row>
    <row r="3580">
      <c r="A3580" s="1" t="b">
        <v>0</v>
      </c>
      <c r="B3580" s="1" t="s">
        <v>25</v>
      </c>
      <c r="C3580" s="1"/>
      <c r="D3580" s="1" t="s">
        <v>26</v>
      </c>
      <c r="E3580" s="1" t="s">
        <v>43</v>
      </c>
      <c r="F3580" s="1"/>
      <c r="G3580" s="2" t="s">
        <v>27</v>
      </c>
      <c r="H3580" s="3"/>
      <c r="I3580" s="4" t="s">
        <v>12404</v>
      </c>
      <c r="J3580" s="2" t="s">
        <v>12405</v>
      </c>
      <c r="K3580" s="5">
        <v>1.0</v>
      </c>
      <c r="L3580" s="2" t="s">
        <v>46</v>
      </c>
      <c r="M3580" s="6" t="b">
        <v>1</v>
      </c>
      <c r="N3580" s="2" t="s">
        <v>11879</v>
      </c>
      <c r="O3580" s="2" t="s">
        <v>48</v>
      </c>
      <c r="P3580" s="2" t="s">
        <v>49</v>
      </c>
      <c r="Q3580" s="2" t="s">
        <v>50</v>
      </c>
      <c r="R3580" s="2" t="s">
        <v>35</v>
      </c>
      <c r="S3580" s="2" t="s">
        <v>12406</v>
      </c>
      <c r="T3580" s="2" t="s">
        <v>12407</v>
      </c>
      <c r="U3580" s="2" t="s">
        <v>38</v>
      </c>
      <c r="V3580" s="2" t="s">
        <v>100</v>
      </c>
      <c r="W3580" s="2" t="s">
        <v>10172</v>
      </c>
      <c r="X3580" s="2" t="s">
        <v>11882</v>
      </c>
      <c r="Y3580" s="2" t="s">
        <v>11883</v>
      </c>
    </row>
    <row r="3581">
      <c r="A3581" s="1" t="b">
        <v>0</v>
      </c>
      <c r="B3581" s="1" t="s">
        <v>25</v>
      </c>
      <c r="C3581" s="1"/>
      <c r="D3581" s="1" t="s">
        <v>26</v>
      </c>
      <c r="E3581" s="1" t="s">
        <v>43</v>
      </c>
      <c r="F3581" s="1"/>
      <c r="G3581" s="2" t="s">
        <v>27</v>
      </c>
      <c r="H3581" s="3"/>
      <c r="I3581" s="4" t="s">
        <v>12408</v>
      </c>
      <c r="J3581" s="2" t="s">
        <v>12409</v>
      </c>
      <c r="K3581" s="5">
        <v>1.0</v>
      </c>
      <c r="L3581" s="2" t="s">
        <v>46</v>
      </c>
      <c r="M3581" s="6" t="b">
        <v>1</v>
      </c>
      <c r="N3581" s="2" t="s">
        <v>11879</v>
      </c>
      <c r="O3581" s="2" t="s">
        <v>48</v>
      </c>
      <c r="P3581" s="2" t="s">
        <v>49</v>
      </c>
      <c r="Q3581" s="2" t="s">
        <v>50</v>
      </c>
      <c r="R3581" s="2" t="s">
        <v>35</v>
      </c>
      <c r="S3581" s="2" t="s">
        <v>12410</v>
      </c>
      <c r="T3581" s="2" t="s">
        <v>12411</v>
      </c>
      <c r="U3581" s="2" t="s">
        <v>38</v>
      </c>
      <c r="V3581" s="2" t="s">
        <v>100</v>
      </c>
      <c r="W3581" s="2" t="s">
        <v>10172</v>
      </c>
      <c r="X3581" s="2" t="s">
        <v>11882</v>
      </c>
      <c r="Y3581" s="2" t="s">
        <v>11883</v>
      </c>
    </row>
    <row r="3582">
      <c r="A3582" s="1" t="b">
        <v>0</v>
      </c>
      <c r="B3582" s="1" t="s">
        <v>25</v>
      </c>
      <c r="C3582" s="1"/>
      <c r="D3582" s="1" t="s">
        <v>26</v>
      </c>
      <c r="E3582" s="1" t="s">
        <v>43</v>
      </c>
      <c r="F3582" s="1"/>
      <c r="G3582" s="2" t="s">
        <v>27</v>
      </c>
      <c r="H3582" s="3"/>
      <c r="I3582" s="4" t="s">
        <v>12412</v>
      </c>
      <c r="J3582" s="2" t="s">
        <v>12413</v>
      </c>
      <c r="K3582" s="5">
        <v>1.0</v>
      </c>
      <c r="L3582" s="2" t="s">
        <v>46</v>
      </c>
      <c r="M3582" s="6" t="b">
        <v>1</v>
      </c>
      <c r="N3582" s="2" t="s">
        <v>11879</v>
      </c>
      <c r="O3582" s="2" t="s">
        <v>48</v>
      </c>
      <c r="P3582" s="2" t="s">
        <v>49</v>
      </c>
      <c r="Q3582" s="2" t="s">
        <v>50</v>
      </c>
      <c r="R3582" s="2" t="s">
        <v>35</v>
      </c>
      <c r="S3582" s="2" t="s">
        <v>12414</v>
      </c>
      <c r="T3582" s="2" t="s">
        <v>12415</v>
      </c>
      <c r="U3582" s="2" t="s">
        <v>38</v>
      </c>
      <c r="V3582" s="2" t="s">
        <v>100</v>
      </c>
      <c r="W3582" s="2" t="s">
        <v>10172</v>
      </c>
      <c r="X3582" s="2" t="s">
        <v>11882</v>
      </c>
      <c r="Y3582" s="2" t="s">
        <v>11883</v>
      </c>
    </row>
    <row r="3583">
      <c r="A3583" s="1" t="b">
        <v>0</v>
      </c>
      <c r="B3583" s="1" t="s">
        <v>25</v>
      </c>
      <c r="C3583" s="1"/>
      <c r="D3583" s="1" t="s">
        <v>26</v>
      </c>
      <c r="E3583" s="1" t="s">
        <v>43</v>
      </c>
      <c r="F3583" s="1"/>
      <c r="G3583" s="2" t="s">
        <v>27</v>
      </c>
      <c r="H3583" s="3"/>
      <c r="I3583" s="4" t="s">
        <v>12416</v>
      </c>
      <c r="J3583" s="2" t="s">
        <v>12417</v>
      </c>
      <c r="K3583" s="5">
        <v>1.0</v>
      </c>
      <c r="L3583" s="2" t="s">
        <v>46</v>
      </c>
      <c r="M3583" s="6" t="b">
        <v>1</v>
      </c>
      <c r="N3583" s="2" t="s">
        <v>11879</v>
      </c>
      <c r="O3583" s="2" t="s">
        <v>48</v>
      </c>
      <c r="P3583" s="2" t="s">
        <v>49</v>
      </c>
      <c r="Q3583" s="2" t="s">
        <v>50</v>
      </c>
      <c r="R3583" s="2" t="s">
        <v>35</v>
      </c>
      <c r="S3583" s="2" t="s">
        <v>12418</v>
      </c>
      <c r="T3583" s="2" t="s">
        <v>12419</v>
      </c>
      <c r="U3583" s="2" t="s">
        <v>38</v>
      </c>
      <c r="V3583" s="2" t="s">
        <v>100</v>
      </c>
      <c r="W3583" s="2" t="s">
        <v>10172</v>
      </c>
      <c r="X3583" s="2" t="s">
        <v>11882</v>
      </c>
      <c r="Y3583" s="2" t="s">
        <v>11883</v>
      </c>
    </row>
    <row r="3584">
      <c r="A3584" s="1" t="b">
        <v>0</v>
      </c>
      <c r="B3584" s="1" t="s">
        <v>25</v>
      </c>
      <c r="C3584" s="1"/>
      <c r="D3584" s="1" t="s">
        <v>26</v>
      </c>
      <c r="E3584" s="1" t="s">
        <v>43</v>
      </c>
      <c r="F3584" s="1"/>
      <c r="G3584" s="2" t="s">
        <v>27</v>
      </c>
      <c r="H3584" s="3"/>
      <c r="I3584" s="4" t="s">
        <v>12420</v>
      </c>
      <c r="J3584" s="2" t="s">
        <v>12421</v>
      </c>
      <c r="K3584" s="5">
        <v>1.0</v>
      </c>
      <c r="L3584" s="2" t="s">
        <v>46</v>
      </c>
      <c r="M3584" s="6" t="b">
        <v>1</v>
      </c>
      <c r="N3584" s="2" t="s">
        <v>11879</v>
      </c>
      <c r="O3584" s="2" t="s">
        <v>48</v>
      </c>
      <c r="P3584" s="2" t="s">
        <v>49</v>
      </c>
      <c r="Q3584" s="2" t="s">
        <v>50</v>
      </c>
      <c r="R3584" s="2" t="s">
        <v>35</v>
      </c>
      <c r="S3584" s="2" t="s">
        <v>12422</v>
      </c>
      <c r="T3584" s="2" t="s">
        <v>12423</v>
      </c>
      <c r="U3584" s="2" t="s">
        <v>38</v>
      </c>
      <c r="V3584" s="2" t="s">
        <v>100</v>
      </c>
      <c r="W3584" s="2" t="s">
        <v>10172</v>
      </c>
      <c r="X3584" s="2" t="s">
        <v>11882</v>
      </c>
      <c r="Y3584" s="2" t="s">
        <v>11883</v>
      </c>
    </row>
    <row r="3585">
      <c r="A3585" s="1" t="b">
        <v>0</v>
      </c>
      <c r="B3585" s="1" t="s">
        <v>25</v>
      </c>
      <c r="C3585" s="1"/>
      <c r="D3585" s="1" t="s">
        <v>26</v>
      </c>
      <c r="E3585" s="1" t="s">
        <v>43</v>
      </c>
      <c r="F3585" s="1"/>
      <c r="G3585" s="2" t="s">
        <v>27</v>
      </c>
      <c r="H3585" s="3"/>
      <c r="I3585" s="4" t="s">
        <v>12424</v>
      </c>
      <c r="J3585" s="2" t="s">
        <v>12425</v>
      </c>
      <c r="K3585" s="5">
        <v>1.0</v>
      </c>
      <c r="L3585" s="2" t="s">
        <v>46</v>
      </c>
      <c r="M3585" s="6" t="b">
        <v>1</v>
      </c>
      <c r="N3585" s="2" t="s">
        <v>11879</v>
      </c>
      <c r="O3585" s="2" t="s">
        <v>48</v>
      </c>
      <c r="P3585" s="2" t="s">
        <v>49</v>
      </c>
      <c r="Q3585" s="2" t="s">
        <v>50</v>
      </c>
      <c r="R3585" s="2" t="s">
        <v>35</v>
      </c>
      <c r="S3585" s="2" t="s">
        <v>12426</v>
      </c>
      <c r="T3585" s="2" t="s">
        <v>12427</v>
      </c>
      <c r="U3585" s="2" t="s">
        <v>38</v>
      </c>
      <c r="V3585" s="2" t="s">
        <v>100</v>
      </c>
      <c r="W3585" s="2" t="s">
        <v>10172</v>
      </c>
      <c r="X3585" s="2" t="s">
        <v>11882</v>
      </c>
      <c r="Y3585" s="2" t="s">
        <v>11883</v>
      </c>
    </row>
    <row r="3586">
      <c r="A3586" s="1" t="b">
        <v>0</v>
      </c>
      <c r="B3586" s="1" t="s">
        <v>25</v>
      </c>
      <c r="C3586" s="1"/>
      <c r="D3586" s="1" t="s">
        <v>26</v>
      </c>
      <c r="E3586" s="1" t="s">
        <v>43</v>
      </c>
      <c r="F3586" s="1"/>
      <c r="G3586" s="2" t="s">
        <v>27</v>
      </c>
      <c r="H3586" s="3"/>
      <c r="I3586" s="4" t="s">
        <v>12428</v>
      </c>
      <c r="J3586" s="2" t="s">
        <v>12429</v>
      </c>
      <c r="K3586" s="5">
        <v>1.0</v>
      </c>
      <c r="L3586" s="2" t="s">
        <v>46</v>
      </c>
      <c r="M3586" s="6" t="b">
        <v>1</v>
      </c>
      <c r="N3586" s="2" t="s">
        <v>11879</v>
      </c>
      <c r="O3586" s="2" t="s">
        <v>48</v>
      </c>
      <c r="P3586" s="2" t="s">
        <v>49</v>
      </c>
      <c r="Q3586" s="2" t="s">
        <v>50</v>
      </c>
      <c r="R3586" s="2" t="s">
        <v>35</v>
      </c>
      <c r="S3586" s="2" t="s">
        <v>12430</v>
      </c>
      <c r="T3586" s="2" t="s">
        <v>12431</v>
      </c>
      <c r="U3586" s="2" t="s">
        <v>38</v>
      </c>
      <c r="V3586" s="2" t="s">
        <v>100</v>
      </c>
      <c r="W3586" s="2" t="s">
        <v>10172</v>
      </c>
      <c r="X3586" s="2" t="s">
        <v>11882</v>
      </c>
      <c r="Y3586" s="2" t="s">
        <v>11883</v>
      </c>
    </row>
    <row r="3587">
      <c r="A3587" s="1" t="b">
        <v>0</v>
      </c>
      <c r="B3587" s="1" t="s">
        <v>25</v>
      </c>
      <c r="C3587" s="1"/>
      <c r="D3587" s="1" t="s">
        <v>26</v>
      </c>
      <c r="E3587" s="1" t="s">
        <v>43</v>
      </c>
      <c r="F3587" s="1"/>
      <c r="G3587" s="2" t="s">
        <v>27</v>
      </c>
      <c r="H3587" s="3"/>
      <c r="I3587" s="4" t="s">
        <v>12432</v>
      </c>
      <c r="J3587" s="2" t="s">
        <v>12433</v>
      </c>
      <c r="K3587" s="5">
        <v>1.0</v>
      </c>
      <c r="L3587" s="2" t="s">
        <v>46</v>
      </c>
      <c r="M3587" s="6" t="b">
        <v>1</v>
      </c>
      <c r="N3587" s="2" t="s">
        <v>11879</v>
      </c>
      <c r="O3587" s="2" t="s">
        <v>48</v>
      </c>
      <c r="P3587" s="2" t="s">
        <v>49</v>
      </c>
      <c r="Q3587" s="2" t="s">
        <v>50</v>
      </c>
      <c r="R3587" s="2" t="s">
        <v>35</v>
      </c>
      <c r="S3587" s="2" t="s">
        <v>12434</v>
      </c>
      <c r="T3587" s="2" t="s">
        <v>12435</v>
      </c>
      <c r="U3587" s="2" t="s">
        <v>38</v>
      </c>
      <c r="V3587" s="2" t="s">
        <v>100</v>
      </c>
      <c r="W3587" s="2" t="s">
        <v>10172</v>
      </c>
      <c r="X3587" s="2" t="s">
        <v>11882</v>
      </c>
      <c r="Y3587" s="2" t="s">
        <v>11883</v>
      </c>
    </row>
    <row r="3588">
      <c r="A3588" s="1" t="b">
        <v>0</v>
      </c>
      <c r="B3588" s="1" t="s">
        <v>25</v>
      </c>
      <c r="C3588" s="1"/>
      <c r="D3588" s="1" t="s">
        <v>26</v>
      </c>
      <c r="E3588" s="1" t="s">
        <v>43</v>
      </c>
      <c r="F3588" s="1"/>
      <c r="G3588" s="2" t="s">
        <v>27</v>
      </c>
      <c r="H3588" s="3"/>
      <c r="I3588" s="4" t="s">
        <v>12436</v>
      </c>
      <c r="J3588" s="2" t="s">
        <v>12437</v>
      </c>
      <c r="K3588" s="5">
        <v>1.0</v>
      </c>
      <c r="L3588" s="2" t="s">
        <v>46</v>
      </c>
      <c r="M3588" s="6" t="b">
        <v>1</v>
      </c>
      <c r="N3588" s="2" t="s">
        <v>11879</v>
      </c>
      <c r="O3588" s="2" t="s">
        <v>48</v>
      </c>
      <c r="P3588" s="2" t="s">
        <v>49</v>
      </c>
      <c r="Q3588" s="2" t="s">
        <v>50</v>
      </c>
      <c r="R3588" s="2" t="s">
        <v>35</v>
      </c>
      <c r="S3588" s="2" t="s">
        <v>12438</v>
      </c>
      <c r="T3588" s="2" t="s">
        <v>12439</v>
      </c>
      <c r="U3588" s="2" t="s">
        <v>38</v>
      </c>
      <c r="V3588" s="2" t="s">
        <v>100</v>
      </c>
      <c r="W3588" s="2" t="s">
        <v>10172</v>
      </c>
      <c r="X3588" s="2" t="s">
        <v>11882</v>
      </c>
      <c r="Y3588" s="2" t="s">
        <v>11883</v>
      </c>
    </row>
    <row r="3589">
      <c r="A3589" s="1" t="b">
        <v>0</v>
      </c>
      <c r="B3589" s="1" t="s">
        <v>25</v>
      </c>
      <c r="C3589" s="1"/>
      <c r="D3589" s="1" t="s">
        <v>26</v>
      </c>
      <c r="E3589" s="1" t="s">
        <v>43</v>
      </c>
      <c r="F3589" s="1"/>
      <c r="G3589" s="2" t="s">
        <v>27</v>
      </c>
      <c r="H3589" s="3"/>
      <c r="I3589" s="4" t="s">
        <v>12440</v>
      </c>
      <c r="J3589" s="2" t="s">
        <v>12441</v>
      </c>
      <c r="K3589" s="5">
        <v>1.0</v>
      </c>
      <c r="L3589" s="2" t="s">
        <v>46</v>
      </c>
      <c r="M3589" s="6" t="b">
        <v>1</v>
      </c>
      <c r="N3589" s="2" t="s">
        <v>11879</v>
      </c>
      <c r="O3589" s="2" t="s">
        <v>48</v>
      </c>
      <c r="P3589" s="2" t="s">
        <v>49</v>
      </c>
      <c r="Q3589" s="2" t="s">
        <v>50</v>
      </c>
      <c r="R3589" s="2" t="s">
        <v>35</v>
      </c>
      <c r="S3589" s="2" t="s">
        <v>12442</v>
      </c>
      <c r="T3589" s="2" t="s">
        <v>12443</v>
      </c>
      <c r="U3589" s="2" t="s">
        <v>38</v>
      </c>
      <c r="V3589" s="2" t="s">
        <v>100</v>
      </c>
      <c r="W3589" s="2" t="s">
        <v>10172</v>
      </c>
      <c r="X3589" s="2" t="s">
        <v>11882</v>
      </c>
      <c r="Y3589" s="2" t="s">
        <v>11883</v>
      </c>
    </row>
    <row r="3590">
      <c r="A3590" s="1" t="b">
        <v>0</v>
      </c>
      <c r="B3590" s="1" t="s">
        <v>25</v>
      </c>
      <c r="C3590" s="1"/>
      <c r="D3590" s="1" t="s">
        <v>26</v>
      </c>
      <c r="E3590" s="1" t="s">
        <v>43</v>
      </c>
      <c r="F3590" s="1"/>
      <c r="G3590" s="2" t="s">
        <v>27</v>
      </c>
      <c r="H3590" s="3"/>
      <c r="I3590" s="4" t="s">
        <v>12444</v>
      </c>
      <c r="J3590" s="2" t="s">
        <v>12445</v>
      </c>
      <c r="K3590" s="5">
        <v>1.0</v>
      </c>
      <c r="L3590" s="2" t="s">
        <v>46</v>
      </c>
      <c r="M3590" s="6" t="b">
        <v>1</v>
      </c>
      <c r="N3590" s="2" t="s">
        <v>11879</v>
      </c>
      <c r="O3590" s="2" t="s">
        <v>48</v>
      </c>
      <c r="P3590" s="2" t="s">
        <v>49</v>
      </c>
      <c r="Q3590" s="2" t="s">
        <v>50</v>
      </c>
      <c r="R3590" s="2" t="s">
        <v>35</v>
      </c>
      <c r="S3590" s="2" t="s">
        <v>12446</v>
      </c>
      <c r="T3590" s="2" t="s">
        <v>12447</v>
      </c>
      <c r="U3590" s="2" t="s">
        <v>38</v>
      </c>
      <c r="V3590" s="2" t="s">
        <v>100</v>
      </c>
      <c r="W3590" s="2" t="s">
        <v>10172</v>
      </c>
      <c r="X3590" s="2" t="s">
        <v>11882</v>
      </c>
      <c r="Y3590" s="2" t="s">
        <v>11883</v>
      </c>
    </row>
    <row r="3591">
      <c r="A3591" s="1" t="b">
        <v>0</v>
      </c>
      <c r="B3591" s="1" t="s">
        <v>25</v>
      </c>
      <c r="C3591" s="1"/>
      <c r="D3591" s="1" t="s">
        <v>26</v>
      </c>
      <c r="E3591" s="1" t="s">
        <v>43</v>
      </c>
      <c r="F3591" s="1"/>
      <c r="G3591" s="2" t="s">
        <v>27</v>
      </c>
      <c r="H3591" s="3"/>
      <c r="I3591" s="4" t="s">
        <v>12448</v>
      </c>
      <c r="J3591" s="2" t="s">
        <v>12449</v>
      </c>
      <c r="K3591" s="5">
        <v>1.0</v>
      </c>
      <c r="L3591" s="2" t="s">
        <v>46</v>
      </c>
      <c r="M3591" s="6" t="b">
        <v>1</v>
      </c>
      <c r="N3591" s="2" t="s">
        <v>11879</v>
      </c>
      <c r="O3591" s="2" t="s">
        <v>48</v>
      </c>
      <c r="P3591" s="2" t="s">
        <v>49</v>
      </c>
      <c r="Q3591" s="2" t="s">
        <v>50</v>
      </c>
      <c r="R3591" s="2" t="s">
        <v>35</v>
      </c>
      <c r="S3591" s="2" t="s">
        <v>12450</v>
      </c>
      <c r="T3591" s="2" t="s">
        <v>12451</v>
      </c>
      <c r="U3591" s="2" t="s">
        <v>38</v>
      </c>
      <c r="V3591" s="2" t="s">
        <v>100</v>
      </c>
      <c r="W3591" s="2" t="s">
        <v>10172</v>
      </c>
      <c r="X3591" s="2" t="s">
        <v>11882</v>
      </c>
      <c r="Y3591" s="2" t="s">
        <v>11883</v>
      </c>
    </row>
    <row r="3592">
      <c r="A3592" s="1" t="b">
        <v>0</v>
      </c>
      <c r="B3592" s="1" t="s">
        <v>25</v>
      </c>
      <c r="C3592" s="1"/>
      <c r="D3592" s="1" t="s">
        <v>26</v>
      </c>
      <c r="E3592" s="1" t="s">
        <v>43</v>
      </c>
      <c r="F3592" s="1"/>
      <c r="G3592" s="2" t="s">
        <v>27</v>
      </c>
      <c r="H3592" s="3"/>
      <c r="I3592" s="4" t="s">
        <v>12452</v>
      </c>
      <c r="J3592" s="2" t="s">
        <v>12453</v>
      </c>
      <c r="K3592" s="5">
        <v>1.0</v>
      </c>
      <c r="L3592" s="2" t="s">
        <v>46</v>
      </c>
      <c r="M3592" s="6" t="b">
        <v>1</v>
      </c>
      <c r="N3592" s="2" t="s">
        <v>11879</v>
      </c>
      <c r="O3592" s="2" t="s">
        <v>48</v>
      </c>
      <c r="P3592" s="2" t="s">
        <v>49</v>
      </c>
      <c r="Q3592" s="2" t="s">
        <v>50</v>
      </c>
      <c r="R3592" s="2" t="s">
        <v>35</v>
      </c>
      <c r="S3592" s="2" t="s">
        <v>12454</v>
      </c>
      <c r="T3592" s="2" t="s">
        <v>12455</v>
      </c>
      <c r="U3592" s="2" t="s">
        <v>38</v>
      </c>
      <c r="V3592" s="2" t="s">
        <v>100</v>
      </c>
      <c r="W3592" s="2" t="s">
        <v>10172</v>
      </c>
      <c r="X3592" s="2" t="s">
        <v>11882</v>
      </c>
      <c r="Y3592" s="2" t="s">
        <v>11883</v>
      </c>
    </row>
    <row r="3593">
      <c r="A3593" s="1" t="b">
        <v>0</v>
      </c>
      <c r="B3593" s="1" t="s">
        <v>25</v>
      </c>
      <c r="C3593" s="1"/>
      <c r="D3593" s="1" t="s">
        <v>26</v>
      </c>
      <c r="E3593" s="1" t="s">
        <v>43</v>
      </c>
      <c r="F3593" s="1"/>
      <c r="G3593" s="2" t="s">
        <v>27</v>
      </c>
      <c r="H3593" s="3"/>
      <c r="I3593" s="4" t="s">
        <v>12456</v>
      </c>
      <c r="J3593" s="2" t="s">
        <v>12457</v>
      </c>
      <c r="K3593" s="5">
        <v>1.0</v>
      </c>
      <c r="L3593" s="2" t="s">
        <v>46</v>
      </c>
      <c r="M3593" s="6" t="b">
        <v>1</v>
      </c>
      <c r="N3593" s="2" t="s">
        <v>11879</v>
      </c>
      <c r="O3593" s="2" t="s">
        <v>48</v>
      </c>
      <c r="P3593" s="2" t="s">
        <v>49</v>
      </c>
      <c r="Q3593" s="2" t="s">
        <v>50</v>
      </c>
      <c r="R3593" s="2" t="s">
        <v>35</v>
      </c>
      <c r="S3593" s="2" t="s">
        <v>12458</v>
      </c>
      <c r="T3593" s="2" t="s">
        <v>12459</v>
      </c>
      <c r="U3593" s="2" t="s">
        <v>38</v>
      </c>
      <c r="V3593" s="2" t="s">
        <v>100</v>
      </c>
      <c r="W3593" s="2" t="s">
        <v>10172</v>
      </c>
      <c r="X3593" s="2" t="s">
        <v>11882</v>
      </c>
      <c r="Y3593" s="2" t="s">
        <v>11883</v>
      </c>
    </row>
    <row r="3594">
      <c r="A3594" s="1" t="b">
        <v>0</v>
      </c>
      <c r="B3594" s="1" t="s">
        <v>25</v>
      </c>
      <c r="C3594" s="1"/>
      <c r="D3594" s="1" t="s">
        <v>26</v>
      </c>
      <c r="E3594" s="1" t="s">
        <v>43</v>
      </c>
      <c r="F3594" s="1"/>
      <c r="G3594" s="2" t="s">
        <v>27</v>
      </c>
      <c r="H3594" s="3"/>
      <c r="I3594" s="4" t="s">
        <v>12460</v>
      </c>
      <c r="J3594" s="2" t="s">
        <v>12461</v>
      </c>
      <c r="K3594" s="5">
        <v>1.0</v>
      </c>
      <c r="L3594" s="2" t="s">
        <v>46</v>
      </c>
      <c r="M3594" s="6" t="b">
        <v>1</v>
      </c>
      <c r="N3594" s="2" t="s">
        <v>11879</v>
      </c>
      <c r="O3594" s="2" t="s">
        <v>48</v>
      </c>
      <c r="P3594" s="2" t="s">
        <v>49</v>
      </c>
      <c r="Q3594" s="2" t="s">
        <v>50</v>
      </c>
      <c r="R3594" s="2" t="s">
        <v>35</v>
      </c>
      <c r="S3594" s="2" t="s">
        <v>12462</v>
      </c>
      <c r="T3594" s="2" t="s">
        <v>12463</v>
      </c>
      <c r="U3594" s="2" t="s">
        <v>38</v>
      </c>
      <c r="V3594" s="2" t="s">
        <v>100</v>
      </c>
      <c r="W3594" s="2" t="s">
        <v>10172</v>
      </c>
      <c r="X3594" s="2" t="s">
        <v>11882</v>
      </c>
      <c r="Y3594" s="2" t="s">
        <v>11883</v>
      </c>
    </row>
    <row r="3595">
      <c r="A3595" s="1" t="b">
        <v>0</v>
      </c>
      <c r="B3595" s="1" t="s">
        <v>25</v>
      </c>
      <c r="C3595" s="1"/>
      <c r="D3595" s="1" t="s">
        <v>26</v>
      </c>
      <c r="E3595" s="1" t="s">
        <v>43</v>
      </c>
      <c r="F3595" s="1"/>
      <c r="G3595" s="2" t="s">
        <v>27</v>
      </c>
      <c r="H3595" s="3"/>
      <c r="I3595" s="4" t="s">
        <v>12464</v>
      </c>
      <c r="J3595" s="2" t="s">
        <v>12465</v>
      </c>
      <c r="K3595" s="5">
        <v>1.0</v>
      </c>
      <c r="L3595" s="2" t="s">
        <v>46</v>
      </c>
      <c r="M3595" s="6" t="b">
        <v>1</v>
      </c>
      <c r="N3595" s="2" t="s">
        <v>11879</v>
      </c>
      <c r="O3595" s="2" t="s">
        <v>48</v>
      </c>
      <c r="P3595" s="2" t="s">
        <v>49</v>
      </c>
      <c r="Q3595" s="2" t="s">
        <v>50</v>
      </c>
      <c r="R3595" s="2" t="s">
        <v>35</v>
      </c>
      <c r="S3595" s="2" t="s">
        <v>12466</v>
      </c>
      <c r="T3595" s="2" t="s">
        <v>12467</v>
      </c>
      <c r="U3595" s="2" t="s">
        <v>38</v>
      </c>
      <c r="V3595" s="2" t="s">
        <v>100</v>
      </c>
      <c r="W3595" s="2" t="s">
        <v>10172</v>
      </c>
      <c r="X3595" s="2" t="s">
        <v>11882</v>
      </c>
      <c r="Y3595" s="2" t="s">
        <v>11883</v>
      </c>
    </row>
    <row r="3596">
      <c r="A3596" s="1" t="b">
        <v>0</v>
      </c>
      <c r="B3596" s="1" t="s">
        <v>25</v>
      </c>
      <c r="C3596" s="1"/>
      <c r="D3596" s="1" t="s">
        <v>26</v>
      </c>
      <c r="E3596" s="1" t="s">
        <v>43</v>
      </c>
      <c r="F3596" s="1"/>
      <c r="G3596" s="2" t="s">
        <v>27</v>
      </c>
      <c r="H3596" s="3"/>
      <c r="I3596" s="4" t="s">
        <v>12468</v>
      </c>
      <c r="J3596" s="2" t="s">
        <v>12469</v>
      </c>
      <c r="K3596" s="5">
        <v>1.0</v>
      </c>
      <c r="L3596" s="2" t="s">
        <v>46</v>
      </c>
      <c r="M3596" s="6" t="b">
        <v>1</v>
      </c>
      <c r="N3596" s="2" t="s">
        <v>11879</v>
      </c>
      <c r="O3596" s="2" t="s">
        <v>48</v>
      </c>
      <c r="P3596" s="2" t="s">
        <v>49</v>
      </c>
      <c r="Q3596" s="2" t="s">
        <v>50</v>
      </c>
      <c r="R3596" s="2" t="s">
        <v>35</v>
      </c>
      <c r="S3596" s="2" t="s">
        <v>12470</v>
      </c>
      <c r="T3596" s="2" t="s">
        <v>12471</v>
      </c>
      <c r="U3596" s="2" t="s">
        <v>38</v>
      </c>
      <c r="V3596" s="2" t="s">
        <v>100</v>
      </c>
      <c r="W3596" s="2" t="s">
        <v>10172</v>
      </c>
      <c r="X3596" s="2" t="s">
        <v>11882</v>
      </c>
      <c r="Y3596" s="2" t="s">
        <v>11883</v>
      </c>
    </row>
    <row r="3597">
      <c r="A3597" s="1" t="b">
        <v>0</v>
      </c>
      <c r="B3597" s="1" t="s">
        <v>25</v>
      </c>
      <c r="C3597" s="1"/>
      <c r="D3597" s="1" t="s">
        <v>26</v>
      </c>
      <c r="E3597" s="1" t="s">
        <v>43</v>
      </c>
      <c r="F3597" s="1"/>
      <c r="G3597" s="2" t="s">
        <v>27</v>
      </c>
      <c r="H3597" s="3"/>
      <c r="I3597" s="4" t="s">
        <v>12472</v>
      </c>
      <c r="J3597" s="2" t="s">
        <v>12473</v>
      </c>
      <c r="K3597" s="5">
        <v>1.0</v>
      </c>
      <c r="L3597" s="2" t="s">
        <v>46</v>
      </c>
      <c r="M3597" s="6" t="b">
        <v>1</v>
      </c>
      <c r="N3597" s="2" t="s">
        <v>11879</v>
      </c>
      <c r="O3597" s="2" t="s">
        <v>48</v>
      </c>
      <c r="P3597" s="2" t="s">
        <v>49</v>
      </c>
      <c r="Q3597" s="2" t="s">
        <v>50</v>
      </c>
      <c r="R3597" s="2" t="s">
        <v>35</v>
      </c>
      <c r="S3597" s="2" t="s">
        <v>12474</v>
      </c>
      <c r="T3597" s="2" t="s">
        <v>12475</v>
      </c>
      <c r="U3597" s="2" t="s">
        <v>38</v>
      </c>
      <c r="V3597" s="2" t="s">
        <v>100</v>
      </c>
      <c r="W3597" s="2" t="s">
        <v>10172</v>
      </c>
      <c r="X3597" s="2" t="s">
        <v>11882</v>
      </c>
      <c r="Y3597" s="2" t="s">
        <v>11883</v>
      </c>
    </row>
    <row r="3598">
      <c r="A3598" s="1" t="b">
        <v>0</v>
      </c>
      <c r="B3598" s="1" t="s">
        <v>25</v>
      </c>
      <c r="C3598" s="1"/>
      <c r="D3598" s="1" t="s">
        <v>26</v>
      </c>
      <c r="E3598" s="1" t="s">
        <v>43</v>
      </c>
      <c r="F3598" s="1"/>
      <c r="G3598" s="2" t="s">
        <v>27</v>
      </c>
      <c r="H3598" s="3"/>
      <c r="I3598" s="4" t="s">
        <v>12476</v>
      </c>
      <c r="J3598" s="2" t="s">
        <v>12477</v>
      </c>
      <c r="K3598" s="5">
        <v>1.0</v>
      </c>
      <c r="L3598" s="2" t="s">
        <v>46</v>
      </c>
      <c r="M3598" s="6" t="b">
        <v>1</v>
      </c>
      <c r="N3598" s="2" t="s">
        <v>11879</v>
      </c>
      <c r="O3598" s="2" t="s">
        <v>48</v>
      </c>
      <c r="P3598" s="2" t="s">
        <v>49</v>
      </c>
      <c r="Q3598" s="2" t="s">
        <v>50</v>
      </c>
      <c r="R3598" s="2" t="s">
        <v>35</v>
      </c>
      <c r="S3598" s="2" t="s">
        <v>12478</v>
      </c>
      <c r="T3598" s="2" t="s">
        <v>12479</v>
      </c>
      <c r="U3598" s="2" t="s">
        <v>38</v>
      </c>
      <c r="V3598" s="2" t="s">
        <v>100</v>
      </c>
      <c r="W3598" s="2" t="s">
        <v>10172</v>
      </c>
      <c r="X3598" s="2" t="s">
        <v>11882</v>
      </c>
      <c r="Y3598" s="2" t="s">
        <v>11883</v>
      </c>
    </row>
    <row r="3599">
      <c r="A3599" s="1" t="b">
        <v>0</v>
      </c>
      <c r="B3599" s="1" t="s">
        <v>25</v>
      </c>
      <c r="C3599" s="1"/>
      <c r="D3599" s="1" t="s">
        <v>26</v>
      </c>
      <c r="E3599" s="1" t="s">
        <v>43</v>
      </c>
      <c r="F3599" s="1"/>
      <c r="G3599" s="2" t="s">
        <v>27</v>
      </c>
      <c r="H3599" s="3"/>
      <c r="I3599" s="4" t="s">
        <v>12480</v>
      </c>
      <c r="J3599" s="2" t="s">
        <v>12481</v>
      </c>
      <c r="K3599" s="5">
        <v>1.0</v>
      </c>
      <c r="L3599" s="2" t="s">
        <v>46</v>
      </c>
      <c r="M3599" s="6" t="b">
        <v>1</v>
      </c>
      <c r="N3599" s="2" t="s">
        <v>11879</v>
      </c>
      <c r="O3599" s="2" t="s">
        <v>48</v>
      </c>
      <c r="P3599" s="2" t="s">
        <v>49</v>
      </c>
      <c r="Q3599" s="2" t="s">
        <v>50</v>
      </c>
      <c r="R3599" s="2" t="s">
        <v>35</v>
      </c>
      <c r="S3599" s="2" t="s">
        <v>12482</v>
      </c>
      <c r="T3599" s="2" t="s">
        <v>12483</v>
      </c>
      <c r="U3599" s="2" t="s">
        <v>38</v>
      </c>
      <c r="V3599" s="2" t="s">
        <v>100</v>
      </c>
      <c r="W3599" s="2" t="s">
        <v>10172</v>
      </c>
      <c r="X3599" s="2" t="s">
        <v>11882</v>
      </c>
      <c r="Y3599" s="2" t="s">
        <v>11883</v>
      </c>
    </row>
    <row r="3600">
      <c r="A3600" s="1" t="b">
        <v>0</v>
      </c>
      <c r="B3600" s="1" t="s">
        <v>25</v>
      </c>
      <c r="C3600" s="1"/>
      <c r="D3600" s="1" t="s">
        <v>26</v>
      </c>
      <c r="E3600" s="1" t="s">
        <v>43</v>
      </c>
      <c r="F3600" s="1"/>
      <c r="G3600" s="2" t="s">
        <v>27</v>
      </c>
      <c r="H3600" s="3"/>
      <c r="I3600" s="4" t="s">
        <v>12484</v>
      </c>
      <c r="J3600" s="2" t="s">
        <v>12485</v>
      </c>
      <c r="K3600" s="5">
        <v>1.0</v>
      </c>
      <c r="L3600" s="2" t="s">
        <v>46</v>
      </c>
      <c r="M3600" s="6" t="b">
        <v>1</v>
      </c>
      <c r="N3600" s="2" t="s">
        <v>11879</v>
      </c>
      <c r="O3600" s="2" t="s">
        <v>48</v>
      </c>
      <c r="P3600" s="2" t="s">
        <v>49</v>
      </c>
      <c r="Q3600" s="2" t="s">
        <v>50</v>
      </c>
      <c r="R3600" s="2" t="s">
        <v>35</v>
      </c>
      <c r="S3600" s="2" t="s">
        <v>12486</v>
      </c>
      <c r="T3600" s="2" t="s">
        <v>12487</v>
      </c>
      <c r="U3600" s="2" t="s">
        <v>38</v>
      </c>
      <c r="V3600" s="2" t="s">
        <v>100</v>
      </c>
      <c r="W3600" s="2" t="s">
        <v>10172</v>
      </c>
      <c r="X3600" s="2" t="s">
        <v>11882</v>
      </c>
      <c r="Y3600" s="2" t="s">
        <v>11883</v>
      </c>
    </row>
    <row r="3601">
      <c r="A3601" s="1" t="b">
        <v>0</v>
      </c>
      <c r="B3601" s="1" t="s">
        <v>25</v>
      </c>
      <c r="C3601" s="1"/>
      <c r="D3601" s="1" t="s">
        <v>26</v>
      </c>
      <c r="E3601" s="1" t="s">
        <v>43</v>
      </c>
      <c r="F3601" s="1"/>
      <c r="G3601" s="2" t="s">
        <v>27</v>
      </c>
      <c r="H3601" s="3"/>
      <c r="I3601" s="4" t="s">
        <v>12488</v>
      </c>
      <c r="J3601" s="2" t="s">
        <v>12489</v>
      </c>
      <c r="K3601" s="5">
        <v>1.0</v>
      </c>
      <c r="L3601" s="2" t="s">
        <v>46</v>
      </c>
      <c r="M3601" s="6" t="b">
        <v>1</v>
      </c>
      <c r="N3601" s="2" t="s">
        <v>11879</v>
      </c>
      <c r="O3601" s="2" t="s">
        <v>48</v>
      </c>
      <c r="P3601" s="2" t="s">
        <v>49</v>
      </c>
      <c r="Q3601" s="2" t="s">
        <v>50</v>
      </c>
      <c r="R3601" s="2" t="s">
        <v>35</v>
      </c>
      <c r="S3601" s="2" t="s">
        <v>12490</v>
      </c>
      <c r="T3601" s="2" t="s">
        <v>12491</v>
      </c>
      <c r="U3601" s="2" t="s">
        <v>38</v>
      </c>
      <c r="V3601" s="2" t="s">
        <v>100</v>
      </c>
      <c r="W3601" s="2" t="s">
        <v>10172</v>
      </c>
      <c r="X3601" s="2" t="s">
        <v>11882</v>
      </c>
      <c r="Y3601" s="2" t="s">
        <v>11883</v>
      </c>
    </row>
    <row r="3602">
      <c r="A3602" s="1" t="b">
        <v>0</v>
      </c>
      <c r="B3602" s="1" t="s">
        <v>25</v>
      </c>
      <c r="C3602" s="1"/>
      <c r="D3602" s="1" t="s">
        <v>26</v>
      </c>
      <c r="E3602" s="1" t="s">
        <v>43</v>
      </c>
      <c r="F3602" s="1"/>
      <c r="G3602" s="2" t="s">
        <v>27</v>
      </c>
      <c r="H3602" s="3"/>
      <c r="I3602" s="4" t="s">
        <v>12492</v>
      </c>
      <c r="J3602" s="2" t="s">
        <v>12493</v>
      </c>
      <c r="K3602" s="5">
        <v>1.0</v>
      </c>
      <c r="L3602" s="2" t="s">
        <v>46</v>
      </c>
      <c r="M3602" s="6" t="b">
        <v>1</v>
      </c>
      <c r="N3602" s="2" t="s">
        <v>11879</v>
      </c>
      <c r="O3602" s="2" t="s">
        <v>48</v>
      </c>
      <c r="P3602" s="2" t="s">
        <v>49</v>
      </c>
      <c r="Q3602" s="2" t="s">
        <v>50</v>
      </c>
      <c r="R3602" s="2" t="s">
        <v>35</v>
      </c>
      <c r="S3602" s="2" t="s">
        <v>12494</v>
      </c>
      <c r="T3602" s="2" t="s">
        <v>12495</v>
      </c>
      <c r="U3602" s="2" t="s">
        <v>38</v>
      </c>
      <c r="V3602" s="2" t="s">
        <v>100</v>
      </c>
      <c r="W3602" s="2" t="s">
        <v>10172</v>
      </c>
      <c r="X3602" s="2" t="s">
        <v>11882</v>
      </c>
      <c r="Y3602" s="2" t="s">
        <v>11883</v>
      </c>
    </row>
    <row r="3603">
      <c r="A3603" s="1" t="b">
        <v>0</v>
      </c>
      <c r="B3603" s="1" t="s">
        <v>25</v>
      </c>
      <c r="C3603" s="1"/>
      <c r="D3603" s="1" t="s">
        <v>26</v>
      </c>
      <c r="E3603" s="1" t="s">
        <v>43</v>
      </c>
      <c r="F3603" s="1"/>
      <c r="G3603" s="2" t="s">
        <v>27</v>
      </c>
      <c r="H3603" s="3"/>
      <c r="I3603" s="4" t="s">
        <v>12496</v>
      </c>
      <c r="J3603" s="2" t="s">
        <v>12497</v>
      </c>
      <c r="K3603" s="5">
        <v>1.0</v>
      </c>
      <c r="L3603" s="2" t="s">
        <v>46</v>
      </c>
      <c r="M3603" s="6" t="b">
        <v>1</v>
      </c>
      <c r="N3603" s="2" t="s">
        <v>11879</v>
      </c>
      <c r="O3603" s="2" t="s">
        <v>48</v>
      </c>
      <c r="P3603" s="2" t="s">
        <v>49</v>
      </c>
      <c r="Q3603" s="2" t="s">
        <v>50</v>
      </c>
      <c r="R3603" s="2" t="s">
        <v>35</v>
      </c>
      <c r="S3603" s="2" t="s">
        <v>12498</v>
      </c>
      <c r="T3603" s="2" t="s">
        <v>12499</v>
      </c>
      <c r="U3603" s="2" t="s">
        <v>38</v>
      </c>
      <c r="V3603" s="2" t="s">
        <v>100</v>
      </c>
      <c r="W3603" s="2" t="s">
        <v>10172</v>
      </c>
      <c r="X3603" s="2" t="s">
        <v>11882</v>
      </c>
      <c r="Y3603" s="2" t="s">
        <v>11883</v>
      </c>
    </row>
    <row r="3604">
      <c r="A3604" s="1" t="b">
        <v>0</v>
      </c>
      <c r="B3604" s="1" t="s">
        <v>25</v>
      </c>
      <c r="C3604" s="1"/>
      <c r="D3604" s="1" t="s">
        <v>26</v>
      </c>
      <c r="E3604" s="1" t="s">
        <v>43</v>
      </c>
      <c r="F3604" s="1"/>
      <c r="G3604" s="2" t="s">
        <v>27</v>
      </c>
      <c r="H3604" s="3"/>
      <c r="I3604" s="4" t="s">
        <v>12500</v>
      </c>
      <c r="J3604" s="2" t="s">
        <v>12501</v>
      </c>
      <c r="K3604" s="5">
        <v>1.0</v>
      </c>
      <c r="L3604" s="2" t="s">
        <v>46</v>
      </c>
      <c r="M3604" s="6" t="b">
        <v>1</v>
      </c>
      <c r="N3604" s="2" t="s">
        <v>11879</v>
      </c>
      <c r="O3604" s="2" t="s">
        <v>48</v>
      </c>
      <c r="P3604" s="2" t="s">
        <v>49</v>
      </c>
      <c r="Q3604" s="2" t="s">
        <v>50</v>
      </c>
      <c r="R3604" s="2" t="s">
        <v>35</v>
      </c>
      <c r="S3604" s="2" t="s">
        <v>12502</v>
      </c>
      <c r="T3604" s="2" t="s">
        <v>12503</v>
      </c>
      <c r="U3604" s="2" t="s">
        <v>38</v>
      </c>
      <c r="V3604" s="2" t="s">
        <v>100</v>
      </c>
      <c r="W3604" s="2" t="s">
        <v>10172</v>
      </c>
      <c r="X3604" s="2" t="s">
        <v>11882</v>
      </c>
      <c r="Y3604" s="2" t="s">
        <v>11883</v>
      </c>
    </row>
    <row r="3605">
      <c r="A3605" s="1" t="b">
        <v>0</v>
      </c>
      <c r="B3605" s="1" t="s">
        <v>25</v>
      </c>
      <c r="C3605" s="1"/>
      <c r="D3605" s="1" t="s">
        <v>26</v>
      </c>
      <c r="E3605" s="1" t="s">
        <v>43</v>
      </c>
      <c r="F3605" s="1"/>
      <c r="G3605" s="2" t="s">
        <v>27</v>
      </c>
      <c r="H3605" s="3"/>
      <c r="I3605" s="4" t="s">
        <v>12504</v>
      </c>
      <c r="J3605" s="2" t="s">
        <v>12505</v>
      </c>
      <c r="K3605" s="5">
        <v>1.0</v>
      </c>
      <c r="L3605" s="2" t="s">
        <v>46</v>
      </c>
      <c r="M3605" s="6" t="b">
        <v>1</v>
      </c>
      <c r="N3605" s="2" t="s">
        <v>11879</v>
      </c>
      <c r="O3605" s="2" t="s">
        <v>48</v>
      </c>
      <c r="P3605" s="2" t="s">
        <v>49</v>
      </c>
      <c r="Q3605" s="2" t="s">
        <v>50</v>
      </c>
      <c r="R3605" s="2" t="s">
        <v>35</v>
      </c>
      <c r="S3605" s="2" t="s">
        <v>12506</v>
      </c>
      <c r="T3605" s="2" t="s">
        <v>12507</v>
      </c>
      <c r="U3605" s="2" t="s">
        <v>38</v>
      </c>
      <c r="V3605" s="2" t="s">
        <v>100</v>
      </c>
      <c r="W3605" s="2" t="s">
        <v>10172</v>
      </c>
      <c r="X3605" s="2" t="s">
        <v>11882</v>
      </c>
      <c r="Y3605" s="2" t="s">
        <v>11883</v>
      </c>
    </row>
    <row r="3606">
      <c r="A3606" s="1" t="b">
        <v>0</v>
      </c>
      <c r="B3606" s="1" t="s">
        <v>25</v>
      </c>
      <c r="C3606" s="1"/>
      <c r="D3606" s="1" t="s">
        <v>26</v>
      </c>
      <c r="E3606" s="1" t="s">
        <v>43</v>
      </c>
      <c r="F3606" s="1"/>
      <c r="G3606" s="2" t="s">
        <v>27</v>
      </c>
      <c r="H3606" s="3"/>
      <c r="I3606" s="4" t="s">
        <v>12508</v>
      </c>
      <c r="J3606" s="2" t="s">
        <v>12509</v>
      </c>
      <c r="K3606" s="5">
        <v>1.0</v>
      </c>
      <c r="L3606" s="2" t="s">
        <v>46</v>
      </c>
      <c r="M3606" s="6" t="b">
        <v>1</v>
      </c>
      <c r="N3606" s="2" t="s">
        <v>11879</v>
      </c>
      <c r="O3606" s="2" t="s">
        <v>48</v>
      </c>
      <c r="P3606" s="2" t="s">
        <v>49</v>
      </c>
      <c r="Q3606" s="2" t="s">
        <v>50</v>
      </c>
      <c r="R3606" s="2" t="s">
        <v>35</v>
      </c>
      <c r="S3606" s="2" t="s">
        <v>12510</v>
      </c>
      <c r="T3606" s="2" t="s">
        <v>12511</v>
      </c>
      <c r="U3606" s="2" t="s">
        <v>38</v>
      </c>
      <c r="V3606" s="2" t="s">
        <v>100</v>
      </c>
      <c r="W3606" s="2" t="s">
        <v>10172</v>
      </c>
      <c r="X3606" s="2" t="s">
        <v>11882</v>
      </c>
      <c r="Y3606" s="2" t="s">
        <v>11883</v>
      </c>
    </row>
    <row r="3607">
      <c r="A3607" s="1" t="b">
        <v>0</v>
      </c>
      <c r="B3607" s="1" t="s">
        <v>25</v>
      </c>
      <c r="C3607" s="1"/>
      <c r="D3607" s="1" t="s">
        <v>26</v>
      </c>
      <c r="E3607" s="1" t="s">
        <v>43</v>
      </c>
      <c r="F3607" s="1"/>
      <c r="G3607" s="2" t="s">
        <v>27</v>
      </c>
      <c r="H3607" s="3"/>
      <c r="I3607" s="4" t="s">
        <v>12512</v>
      </c>
      <c r="J3607" s="2" t="s">
        <v>12513</v>
      </c>
      <c r="K3607" s="5">
        <v>1.0</v>
      </c>
      <c r="L3607" s="2" t="s">
        <v>46</v>
      </c>
      <c r="M3607" s="6" t="b">
        <v>1</v>
      </c>
      <c r="N3607" s="2" t="s">
        <v>11879</v>
      </c>
      <c r="O3607" s="2" t="s">
        <v>48</v>
      </c>
      <c r="P3607" s="2" t="s">
        <v>49</v>
      </c>
      <c r="Q3607" s="2" t="s">
        <v>50</v>
      </c>
      <c r="R3607" s="2" t="s">
        <v>35</v>
      </c>
      <c r="S3607" s="2" t="s">
        <v>12514</v>
      </c>
      <c r="T3607" s="2" t="s">
        <v>12515</v>
      </c>
      <c r="U3607" s="2" t="s">
        <v>38</v>
      </c>
      <c r="V3607" s="2" t="s">
        <v>100</v>
      </c>
      <c r="W3607" s="2" t="s">
        <v>10172</v>
      </c>
      <c r="X3607" s="2" t="s">
        <v>11882</v>
      </c>
      <c r="Y3607" s="2" t="s">
        <v>11883</v>
      </c>
    </row>
    <row r="3608">
      <c r="A3608" s="1" t="b">
        <v>0</v>
      </c>
      <c r="B3608" s="1" t="s">
        <v>25</v>
      </c>
      <c r="C3608" s="1"/>
      <c r="D3608" s="1" t="s">
        <v>26</v>
      </c>
      <c r="E3608" s="1" t="s">
        <v>43</v>
      </c>
      <c r="F3608" s="1"/>
      <c r="G3608" s="2" t="s">
        <v>27</v>
      </c>
      <c r="H3608" s="3"/>
      <c r="I3608" s="4" t="s">
        <v>12516</v>
      </c>
      <c r="J3608" s="2" t="s">
        <v>12517</v>
      </c>
      <c r="K3608" s="5">
        <v>1.0</v>
      </c>
      <c r="L3608" s="2" t="s">
        <v>46</v>
      </c>
      <c r="M3608" s="6" t="b">
        <v>1</v>
      </c>
      <c r="N3608" s="2" t="s">
        <v>11879</v>
      </c>
      <c r="O3608" s="2" t="s">
        <v>48</v>
      </c>
      <c r="P3608" s="2" t="s">
        <v>49</v>
      </c>
      <c r="Q3608" s="2" t="s">
        <v>50</v>
      </c>
      <c r="R3608" s="2" t="s">
        <v>35</v>
      </c>
      <c r="S3608" s="2" t="s">
        <v>12518</v>
      </c>
      <c r="T3608" s="2" t="s">
        <v>12519</v>
      </c>
      <c r="U3608" s="2" t="s">
        <v>38</v>
      </c>
      <c r="V3608" s="2" t="s">
        <v>100</v>
      </c>
      <c r="W3608" s="2" t="s">
        <v>10172</v>
      </c>
      <c r="X3608" s="2" t="s">
        <v>11882</v>
      </c>
      <c r="Y3608" s="2" t="s">
        <v>11883</v>
      </c>
    </row>
    <row r="3609">
      <c r="A3609" s="1" t="b">
        <v>0</v>
      </c>
      <c r="B3609" s="1" t="s">
        <v>25</v>
      </c>
      <c r="C3609" s="1"/>
      <c r="D3609" s="1" t="s">
        <v>26</v>
      </c>
      <c r="E3609" s="1" t="s">
        <v>43</v>
      </c>
      <c r="F3609" s="1"/>
      <c r="G3609" s="2" t="s">
        <v>27</v>
      </c>
      <c r="H3609" s="3"/>
      <c r="I3609" s="4" t="s">
        <v>12520</v>
      </c>
      <c r="J3609" s="2" t="s">
        <v>12521</v>
      </c>
      <c r="K3609" s="5">
        <v>1.0</v>
      </c>
      <c r="L3609" s="2" t="s">
        <v>46</v>
      </c>
      <c r="M3609" s="6" t="b">
        <v>1</v>
      </c>
      <c r="N3609" s="2" t="s">
        <v>11879</v>
      </c>
      <c r="O3609" s="2" t="s">
        <v>48</v>
      </c>
      <c r="P3609" s="2" t="s">
        <v>49</v>
      </c>
      <c r="Q3609" s="2" t="s">
        <v>50</v>
      </c>
      <c r="R3609" s="2" t="s">
        <v>35</v>
      </c>
      <c r="S3609" s="2" t="s">
        <v>12522</v>
      </c>
      <c r="T3609" s="2" t="s">
        <v>12523</v>
      </c>
      <c r="U3609" s="2" t="s">
        <v>38</v>
      </c>
      <c r="V3609" s="2" t="s">
        <v>100</v>
      </c>
      <c r="W3609" s="2" t="s">
        <v>10172</v>
      </c>
      <c r="X3609" s="2" t="s">
        <v>11882</v>
      </c>
      <c r="Y3609" s="2" t="s">
        <v>11883</v>
      </c>
    </row>
    <row r="3610">
      <c r="A3610" s="1" t="b">
        <v>0</v>
      </c>
      <c r="B3610" s="1" t="s">
        <v>25</v>
      </c>
      <c r="C3610" s="1"/>
      <c r="D3610" s="1" t="s">
        <v>26</v>
      </c>
      <c r="E3610" s="1" t="s">
        <v>43</v>
      </c>
      <c r="F3610" s="1"/>
      <c r="G3610" s="2" t="s">
        <v>27</v>
      </c>
      <c r="H3610" s="3"/>
      <c r="I3610" s="4" t="s">
        <v>12524</v>
      </c>
      <c r="J3610" s="2" t="s">
        <v>12525</v>
      </c>
      <c r="K3610" s="5">
        <v>1.0</v>
      </c>
      <c r="L3610" s="2" t="s">
        <v>46</v>
      </c>
      <c r="M3610" s="6" t="b">
        <v>1</v>
      </c>
      <c r="N3610" s="2" t="s">
        <v>11879</v>
      </c>
      <c r="O3610" s="2" t="s">
        <v>48</v>
      </c>
      <c r="P3610" s="2" t="s">
        <v>49</v>
      </c>
      <c r="Q3610" s="2" t="s">
        <v>50</v>
      </c>
      <c r="R3610" s="2" t="s">
        <v>35</v>
      </c>
      <c r="S3610" s="2" t="s">
        <v>12526</v>
      </c>
      <c r="T3610" s="2" t="s">
        <v>12527</v>
      </c>
      <c r="U3610" s="2" t="s">
        <v>38</v>
      </c>
      <c r="V3610" s="2" t="s">
        <v>100</v>
      </c>
      <c r="W3610" s="2" t="s">
        <v>10172</v>
      </c>
      <c r="X3610" s="2" t="s">
        <v>11882</v>
      </c>
      <c r="Y3610" s="2" t="s">
        <v>11883</v>
      </c>
    </row>
    <row r="3611">
      <c r="A3611" s="1" t="b">
        <v>0</v>
      </c>
      <c r="B3611" s="1" t="s">
        <v>25</v>
      </c>
      <c r="C3611" s="1"/>
      <c r="D3611" s="1" t="s">
        <v>26</v>
      </c>
      <c r="E3611" s="1" t="s">
        <v>43</v>
      </c>
      <c r="F3611" s="1"/>
      <c r="G3611" s="2" t="s">
        <v>27</v>
      </c>
      <c r="H3611" s="3"/>
      <c r="I3611" s="4" t="s">
        <v>12528</v>
      </c>
      <c r="J3611" s="2" t="s">
        <v>12529</v>
      </c>
      <c r="K3611" s="5">
        <v>1.0</v>
      </c>
      <c r="L3611" s="2" t="s">
        <v>46</v>
      </c>
      <c r="M3611" s="6" t="b">
        <v>1</v>
      </c>
      <c r="N3611" s="2" t="s">
        <v>11879</v>
      </c>
      <c r="O3611" s="2" t="s">
        <v>48</v>
      </c>
      <c r="P3611" s="2" t="s">
        <v>49</v>
      </c>
      <c r="Q3611" s="2" t="s">
        <v>50</v>
      </c>
      <c r="R3611" s="2" t="s">
        <v>35</v>
      </c>
      <c r="S3611" s="2" t="s">
        <v>12530</v>
      </c>
      <c r="T3611" s="2" t="s">
        <v>12531</v>
      </c>
      <c r="U3611" s="2" t="s">
        <v>38</v>
      </c>
      <c r="V3611" s="2" t="s">
        <v>100</v>
      </c>
      <c r="W3611" s="2" t="s">
        <v>10172</v>
      </c>
      <c r="X3611" s="2" t="s">
        <v>11882</v>
      </c>
      <c r="Y3611" s="2" t="s">
        <v>11883</v>
      </c>
    </row>
    <row r="3612">
      <c r="A3612" s="1" t="b">
        <v>0</v>
      </c>
      <c r="B3612" s="1" t="s">
        <v>25</v>
      </c>
      <c r="C3612" s="1"/>
      <c r="D3612" s="1" t="s">
        <v>26</v>
      </c>
      <c r="E3612" s="1" t="s">
        <v>43</v>
      </c>
      <c r="F3612" s="1"/>
      <c r="G3612" s="2" t="s">
        <v>27</v>
      </c>
      <c r="H3612" s="3"/>
      <c r="I3612" s="4" t="s">
        <v>12532</v>
      </c>
      <c r="J3612" s="2" t="s">
        <v>12533</v>
      </c>
      <c r="K3612" s="5">
        <v>1.0</v>
      </c>
      <c r="L3612" s="2" t="s">
        <v>46</v>
      </c>
      <c r="M3612" s="6" t="b">
        <v>1</v>
      </c>
      <c r="N3612" s="2" t="s">
        <v>11879</v>
      </c>
      <c r="O3612" s="2" t="s">
        <v>48</v>
      </c>
      <c r="P3612" s="2" t="s">
        <v>49</v>
      </c>
      <c r="Q3612" s="2" t="s">
        <v>50</v>
      </c>
      <c r="R3612" s="2" t="s">
        <v>35</v>
      </c>
      <c r="S3612" s="2" t="s">
        <v>12534</v>
      </c>
      <c r="T3612" s="2" t="s">
        <v>12535</v>
      </c>
      <c r="U3612" s="2" t="s">
        <v>38</v>
      </c>
      <c r="V3612" s="2" t="s">
        <v>100</v>
      </c>
      <c r="W3612" s="2" t="s">
        <v>10172</v>
      </c>
      <c r="X3612" s="2" t="s">
        <v>11882</v>
      </c>
      <c r="Y3612" s="2" t="s">
        <v>11883</v>
      </c>
    </row>
    <row r="3613">
      <c r="A3613" s="1" t="b">
        <v>0</v>
      </c>
      <c r="B3613" s="1" t="s">
        <v>25</v>
      </c>
      <c r="C3613" s="1"/>
      <c r="D3613" s="1" t="s">
        <v>26</v>
      </c>
      <c r="E3613" s="1" t="s">
        <v>43</v>
      </c>
      <c r="F3613" s="1"/>
      <c r="G3613" s="2" t="s">
        <v>27</v>
      </c>
      <c r="H3613" s="3"/>
      <c r="I3613" s="4" t="s">
        <v>12536</v>
      </c>
      <c r="J3613" s="2" t="s">
        <v>12537</v>
      </c>
      <c r="K3613" s="5">
        <v>1.0</v>
      </c>
      <c r="L3613" s="2" t="s">
        <v>46</v>
      </c>
      <c r="M3613" s="6" t="b">
        <v>1</v>
      </c>
      <c r="N3613" s="2" t="s">
        <v>11879</v>
      </c>
      <c r="O3613" s="2" t="s">
        <v>48</v>
      </c>
      <c r="P3613" s="2" t="s">
        <v>49</v>
      </c>
      <c r="Q3613" s="2" t="s">
        <v>50</v>
      </c>
      <c r="R3613" s="2" t="s">
        <v>35</v>
      </c>
      <c r="S3613" s="2" t="s">
        <v>12538</v>
      </c>
      <c r="T3613" s="2" t="s">
        <v>12539</v>
      </c>
      <c r="U3613" s="2" t="s">
        <v>38</v>
      </c>
      <c r="V3613" s="2" t="s">
        <v>100</v>
      </c>
      <c r="W3613" s="2" t="s">
        <v>10172</v>
      </c>
      <c r="X3613" s="2" t="s">
        <v>11882</v>
      </c>
      <c r="Y3613" s="2" t="s">
        <v>11883</v>
      </c>
    </row>
    <row r="3614">
      <c r="A3614" s="1" t="b">
        <v>0</v>
      </c>
      <c r="B3614" s="1" t="s">
        <v>25</v>
      </c>
      <c r="C3614" s="1"/>
      <c r="D3614" s="1" t="s">
        <v>26</v>
      </c>
      <c r="E3614" s="1" t="s">
        <v>43</v>
      </c>
      <c r="F3614" s="1"/>
      <c r="G3614" s="2" t="s">
        <v>27</v>
      </c>
      <c r="H3614" s="3"/>
      <c r="I3614" s="4" t="s">
        <v>12540</v>
      </c>
      <c r="J3614" s="2" t="s">
        <v>12541</v>
      </c>
      <c r="K3614" s="5">
        <v>1.0</v>
      </c>
      <c r="L3614" s="2" t="s">
        <v>46</v>
      </c>
      <c r="M3614" s="6" t="b">
        <v>1</v>
      </c>
      <c r="N3614" s="2" t="s">
        <v>11879</v>
      </c>
      <c r="O3614" s="2" t="s">
        <v>48</v>
      </c>
      <c r="P3614" s="2" t="s">
        <v>49</v>
      </c>
      <c r="Q3614" s="2" t="s">
        <v>50</v>
      </c>
      <c r="R3614" s="2" t="s">
        <v>35</v>
      </c>
      <c r="S3614" s="2" t="s">
        <v>12542</v>
      </c>
      <c r="T3614" s="2" t="s">
        <v>12543</v>
      </c>
      <c r="U3614" s="2" t="s">
        <v>38</v>
      </c>
      <c r="V3614" s="2" t="s">
        <v>100</v>
      </c>
      <c r="W3614" s="2" t="s">
        <v>10172</v>
      </c>
      <c r="X3614" s="2" t="s">
        <v>11882</v>
      </c>
      <c r="Y3614" s="2" t="s">
        <v>11883</v>
      </c>
    </row>
    <row r="3615">
      <c r="A3615" s="1" t="b">
        <v>0</v>
      </c>
      <c r="B3615" s="1" t="s">
        <v>25</v>
      </c>
      <c r="C3615" s="1"/>
      <c r="D3615" s="1" t="s">
        <v>26</v>
      </c>
      <c r="E3615" s="1" t="s">
        <v>43</v>
      </c>
      <c r="F3615" s="1"/>
      <c r="G3615" s="2" t="s">
        <v>27</v>
      </c>
      <c r="H3615" s="3"/>
      <c r="I3615" s="4" t="s">
        <v>12544</v>
      </c>
      <c r="J3615" s="2" t="s">
        <v>12545</v>
      </c>
      <c r="K3615" s="5">
        <v>1.0</v>
      </c>
      <c r="L3615" s="2" t="s">
        <v>46</v>
      </c>
      <c r="M3615" s="6" t="b">
        <v>1</v>
      </c>
      <c r="N3615" s="2" t="s">
        <v>11879</v>
      </c>
      <c r="O3615" s="2" t="s">
        <v>48</v>
      </c>
      <c r="P3615" s="2" t="s">
        <v>49</v>
      </c>
      <c r="Q3615" s="2" t="s">
        <v>50</v>
      </c>
      <c r="R3615" s="2" t="s">
        <v>35</v>
      </c>
      <c r="S3615" s="2" t="s">
        <v>12546</v>
      </c>
      <c r="T3615" s="2" t="s">
        <v>12547</v>
      </c>
      <c r="U3615" s="2" t="s">
        <v>38</v>
      </c>
      <c r="V3615" s="2" t="s">
        <v>100</v>
      </c>
      <c r="W3615" s="2" t="s">
        <v>10172</v>
      </c>
      <c r="X3615" s="2" t="s">
        <v>11882</v>
      </c>
      <c r="Y3615" s="2" t="s">
        <v>11883</v>
      </c>
    </row>
    <row r="3616">
      <c r="A3616" s="1" t="b">
        <v>0</v>
      </c>
      <c r="B3616" s="1" t="s">
        <v>25</v>
      </c>
      <c r="C3616" s="1"/>
      <c r="D3616" s="1" t="s">
        <v>26</v>
      </c>
      <c r="E3616" s="1" t="s">
        <v>43</v>
      </c>
      <c r="F3616" s="1"/>
      <c r="G3616" s="2" t="s">
        <v>27</v>
      </c>
      <c r="H3616" s="3"/>
      <c r="I3616" s="4" t="s">
        <v>12548</v>
      </c>
      <c r="J3616" s="2" t="s">
        <v>12549</v>
      </c>
      <c r="K3616" s="5">
        <v>1.0</v>
      </c>
      <c r="L3616" s="2" t="s">
        <v>46</v>
      </c>
      <c r="M3616" s="6" t="b">
        <v>1</v>
      </c>
      <c r="N3616" s="2" t="s">
        <v>11879</v>
      </c>
      <c r="O3616" s="2" t="s">
        <v>48</v>
      </c>
      <c r="P3616" s="2" t="s">
        <v>49</v>
      </c>
      <c r="Q3616" s="2" t="s">
        <v>50</v>
      </c>
      <c r="R3616" s="2" t="s">
        <v>35</v>
      </c>
      <c r="S3616" s="2" t="s">
        <v>12550</v>
      </c>
      <c r="T3616" s="2" t="s">
        <v>12551</v>
      </c>
      <c r="U3616" s="2" t="s">
        <v>38</v>
      </c>
      <c r="V3616" s="2" t="s">
        <v>100</v>
      </c>
      <c r="W3616" s="2" t="s">
        <v>10172</v>
      </c>
      <c r="X3616" s="2" t="s">
        <v>11882</v>
      </c>
      <c r="Y3616" s="2" t="s">
        <v>11883</v>
      </c>
    </row>
    <row r="3617">
      <c r="A3617" s="1" t="b">
        <v>0</v>
      </c>
      <c r="B3617" s="1" t="s">
        <v>25</v>
      </c>
      <c r="C3617" s="1"/>
      <c r="D3617" s="1" t="s">
        <v>26</v>
      </c>
      <c r="E3617" s="1" t="s">
        <v>43</v>
      </c>
      <c r="F3617" s="1"/>
      <c r="G3617" s="2" t="s">
        <v>27</v>
      </c>
      <c r="H3617" s="3"/>
      <c r="I3617" s="4" t="s">
        <v>12552</v>
      </c>
      <c r="J3617" s="2" t="s">
        <v>12553</v>
      </c>
      <c r="K3617" s="5">
        <v>1.0</v>
      </c>
      <c r="L3617" s="2" t="s">
        <v>46</v>
      </c>
      <c r="M3617" s="6" t="b">
        <v>1</v>
      </c>
      <c r="N3617" s="2" t="s">
        <v>11879</v>
      </c>
      <c r="O3617" s="2" t="s">
        <v>48</v>
      </c>
      <c r="P3617" s="2" t="s">
        <v>49</v>
      </c>
      <c r="Q3617" s="2" t="s">
        <v>50</v>
      </c>
      <c r="R3617" s="2" t="s">
        <v>35</v>
      </c>
      <c r="S3617" s="2" t="s">
        <v>12554</v>
      </c>
      <c r="T3617" s="2" t="s">
        <v>12555</v>
      </c>
      <c r="U3617" s="2" t="s">
        <v>38</v>
      </c>
      <c r="V3617" s="2" t="s">
        <v>100</v>
      </c>
      <c r="W3617" s="2" t="s">
        <v>10172</v>
      </c>
      <c r="X3617" s="2" t="s">
        <v>11882</v>
      </c>
      <c r="Y3617" s="2" t="s">
        <v>11883</v>
      </c>
    </row>
    <row r="3618">
      <c r="A3618" s="1" t="b">
        <v>0</v>
      </c>
      <c r="B3618" s="1" t="s">
        <v>25</v>
      </c>
      <c r="C3618" s="1"/>
      <c r="D3618" s="1" t="s">
        <v>26</v>
      </c>
      <c r="E3618" s="1" t="s">
        <v>43</v>
      </c>
      <c r="F3618" s="1"/>
      <c r="G3618" s="2" t="s">
        <v>27</v>
      </c>
      <c r="H3618" s="3"/>
      <c r="I3618" s="4" t="s">
        <v>12556</v>
      </c>
      <c r="J3618" s="2" t="s">
        <v>12557</v>
      </c>
      <c r="K3618" s="5">
        <v>1.0</v>
      </c>
      <c r="L3618" s="2" t="s">
        <v>46</v>
      </c>
      <c r="M3618" s="6" t="b">
        <v>1</v>
      </c>
      <c r="N3618" s="2" t="s">
        <v>11879</v>
      </c>
      <c r="O3618" s="2" t="s">
        <v>48</v>
      </c>
      <c r="P3618" s="2" t="s">
        <v>49</v>
      </c>
      <c r="Q3618" s="2" t="s">
        <v>50</v>
      </c>
      <c r="R3618" s="2" t="s">
        <v>35</v>
      </c>
      <c r="S3618" s="2" t="s">
        <v>12558</v>
      </c>
      <c r="T3618" s="2" t="s">
        <v>12559</v>
      </c>
      <c r="U3618" s="2" t="s">
        <v>38</v>
      </c>
      <c r="V3618" s="2" t="s">
        <v>100</v>
      </c>
      <c r="W3618" s="2" t="s">
        <v>10172</v>
      </c>
      <c r="X3618" s="2" t="s">
        <v>11882</v>
      </c>
      <c r="Y3618" s="2" t="s">
        <v>11883</v>
      </c>
    </row>
    <row r="3619">
      <c r="A3619" s="1" t="b">
        <v>0</v>
      </c>
      <c r="B3619" s="1" t="s">
        <v>25</v>
      </c>
      <c r="C3619" s="1"/>
      <c r="D3619" s="1" t="s">
        <v>26</v>
      </c>
      <c r="E3619" s="1" t="s">
        <v>43</v>
      </c>
      <c r="F3619" s="1"/>
      <c r="G3619" s="2" t="s">
        <v>27</v>
      </c>
      <c r="H3619" s="3"/>
      <c r="I3619" s="4" t="s">
        <v>12560</v>
      </c>
      <c r="J3619" s="2" t="s">
        <v>12561</v>
      </c>
      <c r="K3619" s="5">
        <v>1.0</v>
      </c>
      <c r="L3619" s="2" t="s">
        <v>46</v>
      </c>
      <c r="M3619" s="6" t="b">
        <v>1</v>
      </c>
      <c r="N3619" s="2" t="s">
        <v>11879</v>
      </c>
      <c r="O3619" s="2" t="s">
        <v>48</v>
      </c>
      <c r="P3619" s="2" t="s">
        <v>49</v>
      </c>
      <c r="Q3619" s="2" t="s">
        <v>50</v>
      </c>
      <c r="R3619" s="2" t="s">
        <v>35</v>
      </c>
      <c r="S3619" s="2" t="s">
        <v>12562</v>
      </c>
      <c r="T3619" s="2" t="s">
        <v>12563</v>
      </c>
      <c r="U3619" s="2" t="s">
        <v>38</v>
      </c>
      <c r="V3619" s="2" t="s">
        <v>100</v>
      </c>
      <c r="W3619" s="2" t="s">
        <v>10172</v>
      </c>
      <c r="X3619" s="2" t="s">
        <v>11882</v>
      </c>
      <c r="Y3619" s="2" t="s">
        <v>11883</v>
      </c>
    </row>
    <row r="3620">
      <c r="A3620" s="1" t="b">
        <v>0</v>
      </c>
      <c r="B3620" s="1" t="s">
        <v>25</v>
      </c>
      <c r="C3620" s="1"/>
      <c r="D3620" s="1" t="s">
        <v>26</v>
      </c>
      <c r="E3620" s="1" t="s">
        <v>43</v>
      </c>
      <c r="F3620" s="1"/>
      <c r="G3620" s="2" t="s">
        <v>27</v>
      </c>
      <c r="H3620" s="3"/>
      <c r="I3620" s="4" t="s">
        <v>12564</v>
      </c>
      <c r="J3620" s="2" t="s">
        <v>12565</v>
      </c>
      <c r="K3620" s="5">
        <v>1.0</v>
      </c>
      <c r="L3620" s="2" t="s">
        <v>46</v>
      </c>
      <c r="M3620" s="6" t="b">
        <v>1</v>
      </c>
      <c r="N3620" s="2" t="s">
        <v>11879</v>
      </c>
      <c r="O3620" s="2" t="s">
        <v>48</v>
      </c>
      <c r="P3620" s="2" t="s">
        <v>49</v>
      </c>
      <c r="Q3620" s="2" t="s">
        <v>50</v>
      </c>
      <c r="R3620" s="2" t="s">
        <v>35</v>
      </c>
      <c r="S3620" s="2" t="s">
        <v>12566</v>
      </c>
      <c r="T3620" s="2" t="s">
        <v>12567</v>
      </c>
      <c r="U3620" s="2" t="s">
        <v>38</v>
      </c>
      <c r="V3620" s="2" t="s">
        <v>100</v>
      </c>
      <c r="W3620" s="2" t="s">
        <v>10172</v>
      </c>
      <c r="X3620" s="2" t="s">
        <v>11882</v>
      </c>
      <c r="Y3620" s="2" t="s">
        <v>11883</v>
      </c>
    </row>
    <row r="3621">
      <c r="A3621" s="1" t="b">
        <v>0</v>
      </c>
      <c r="B3621" s="1" t="s">
        <v>25</v>
      </c>
      <c r="C3621" s="1"/>
      <c r="D3621" s="1" t="s">
        <v>26</v>
      </c>
      <c r="E3621" s="1" t="s">
        <v>43</v>
      </c>
      <c r="F3621" s="1"/>
      <c r="G3621" s="2" t="s">
        <v>27</v>
      </c>
      <c r="H3621" s="3"/>
      <c r="I3621" s="4" t="s">
        <v>12568</v>
      </c>
      <c r="J3621" s="2" t="s">
        <v>12569</v>
      </c>
      <c r="K3621" s="5">
        <v>1.0</v>
      </c>
      <c r="L3621" s="2" t="s">
        <v>46</v>
      </c>
      <c r="M3621" s="6" t="b">
        <v>1</v>
      </c>
      <c r="N3621" s="2" t="s">
        <v>11879</v>
      </c>
      <c r="O3621" s="2" t="s">
        <v>48</v>
      </c>
      <c r="P3621" s="2" t="s">
        <v>49</v>
      </c>
      <c r="Q3621" s="2" t="s">
        <v>50</v>
      </c>
      <c r="R3621" s="2" t="s">
        <v>35</v>
      </c>
      <c r="S3621" s="2" t="s">
        <v>12570</v>
      </c>
      <c r="T3621" s="2" t="s">
        <v>12571</v>
      </c>
      <c r="U3621" s="2" t="s">
        <v>38</v>
      </c>
      <c r="V3621" s="2" t="s">
        <v>100</v>
      </c>
      <c r="W3621" s="2" t="s">
        <v>10172</v>
      </c>
      <c r="X3621" s="2" t="s">
        <v>11882</v>
      </c>
      <c r="Y3621" s="2" t="s">
        <v>11883</v>
      </c>
    </row>
    <row r="3622">
      <c r="A3622" s="1" t="b">
        <v>0</v>
      </c>
      <c r="B3622" s="1" t="s">
        <v>25</v>
      </c>
      <c r="C3622" s="1"/>
      <c r="D3622" s="1" t="s">
        <v>26</v>
      </c>
      <c r="E3622" s="1" t="s">
        <v>43</v>
      </c>
      <c r="F3622" s="1"/>
      <c r="G3622" s="2" t="s">
        <v>27</v>
      </c>
      <c r="H3622" s="3"/>
      <c r="I3622" s="4" t="s">
        <v>12572</v>
      </c>
      <c r="J3622" s="2" t="s">
        <v>12573</v>
      </c>
      <c r="K3622" s="5">
        <v>1.0</v>
      </c>
      <c r="L3622" s="2" t="s">
        <v>46</v>
      </c>
      <c r="M3622" s="6" t="b">
        <v>1</v>
      </c>
      <c r="N3622" s="2" t="s">
        <v>11879</v>
      </c>
      <c r="O3622" s="2" t="s">
        <v>48</v>
      </c>
      <c r="P3622" s="2" t="s">
        <v>49</v>
      </c>
      <c r="Q3622" s="2" t="s">
        <v>50</v>
      </c>
      <c r="R3622" s="2" t="s">
        <v>35</v>
      </c>
      <c r="S3622" s="2" t="s">
        <v>12574</v>
      </c>
      <c r="T3622" s="2" t="s">
        <v>12575</v>
      </c>
      <c r="U3622" s="2" t="s">
        <v>38</v>
      </c>
      <c r="V3622" s="2" t="s">
        <v>100</v>
      </c>
      <c r="W3622" s="2" t="s">
        <v>10172</v>
      </c>
      <c r="X3622" s="2" t="s">
        <v>11882</v>
      </c>
      <c r="Y3622" s="2" t="s">
        <v>11883</v>
      </c>
    </row>
    <row r="3623">
      <c r="A3623" s="1" t="b">
        <v>0</v>
      </c>
      <c r="B3623" s="1" t="s">
        <v>25</v>
      </c>
      <c r="C3623" s="1"/>
      <c r="D3623" s="1" t="s">
        <v>26</v>
      </c>
      <c r="E3623" s="1" t="s">
        <v>43</v>
      </c>
      <c r="F3623" s="1"/>
      <c r="G3623" s="2" t="s">
        <v>27</v>
      </c>
      <c r="H3623" s="3"/>
      <c r="I3623" s="4" t="s">
        <v>12576</v>
      </c>
      <c r="J3623" s="2" t="s">
        <v>12577</v>
      </c>
      <c r="K3623" s="5">
        <v>1.0</v>
      </c>
      <c r="L3623" s="2" t="s">
        <v>46</v>
      </c>
      <c r="M3623" s="6" t="b">
        <v>1</v>
      </c>
      <c r="N3623" s="2" t="s">
        <v>11879</v>
      </c>
      <c r="O3623" s="2" t="s">
        <v>48</v>
      </c>
      <c r="P3623" s="2" t="s">
        <v>49</v>
      </c>
      <c r="Q3623" s="2" t="s">
        <v>50</v>
      </c>
      <c r="R3623" s="2" t="s">
        <v>35</v>
      </c>
      <c r="S3623" s="2" t="s">
        <v>12578</v>
      </c>
      <c r="T3623" s="2" t="s">
        <v>12579</v>
      </c>
      <c r="U3623" s="2" t="s">
        <v>38</v>
      </c>
      <c r="V3623" s="2" t="s">
        <v>100</v>
      </c>
      <c r="W3623" s="2" t="s">
        <v>10172</v>
      </c>
      <c r="X3623" s="2" t="s">
        <v>11882</v>
      </c>
      <c r="Y3623" s="2" t="s">
        <v>11883</v>
      </c>
    </row>
    <row r="3624">
      <c r="A3624" s="1" t="b">
        <v>0</v>
      </c>
      <c r="B3624" s="1" t="s">
        <v>25</v>
      </c>
      <c r="C3624" s="1"/>
      <c r="D3624" s="1" t="s">
        <v>26</v>
      </c>
      <c r="E3624" s="1" t="s">
        <v>43</v>
      </c>
      <c r="F3624" s="1"/>
      <c r="G3624" s="2" t="s">
        <v>27</v>
      </c>
      <c r="H3624" s="3"/>
      <c r="I3624" s="4" t="s">
        <v>12580</v>
      </c>
      <c r="J3624" s="2" t="s">
        <v>12581</v>
      </c>
      <c r="K3624" s="5">
        <v>1.0</v>
      </c>
      <c r="L3624" s="2" t="s">
        <v>46</v>
      </c>
      <c r="M3624" s="6" t="b">
        <v>1</v>
      </c>
      <c r="N3624" s="2" t="s">
        <v>11879</v>
      </c>
      <c r="O3624" s="2" t="s">
        <v>48</v>
      </c>
      <c r="P3624" s="2" t="s">
        <v>49</v>
      </c>
      <c r="Q3624" s="2" t="s">
        <v>50</v>
      </c>
      <c r="R3624" s="2" t="s">
        <v>35</v>
      </c>
      <c r="S3624" s="2" t="s">
        <v>12582</v>
      </c>
      <c r="T3624" s="2" t="s">
        <v>12583</v>
      </c>
      <c r="U3624" s="2" t="s">
        <v>38</v>
      </c>
      <c r="V3624" s="2" t="s">
        <v>100</v>
      </c>
      <c r="W3624" s="2" t="s">
        <v>10172</v>
      </c>
      <c r="X3624" s="2" t="s">
        <v>11882</v>
      </c>
      <c r="Y3624" s="2" t="s">
        <v>11883</v>
      </c>
    </row>
    <row r="3625">
      <c r="A3625" s="1" t="b">
        <v>0</v>
      </c>
      <c r="B3625" s="1" t="s">
        <v>25</v>
      </c>
      <c r="C3625" s="1"/>
      <c r="D3625" s="1" t="s">
        <v>26</v>
      </c>
      <c r="E3625" s="1" t="s">
        <v>43</v>
      </c>
      <c r="F3625" s="1"/>
      <c r="G3625" s="2" t="s">
        <v>27</v>
      </c>
      <c r="H3625" s="3"/>
      <c r="I3625" s="4" t="s">
        <v>12584</v>
      </c>
      <c r="J3625" s="2" t="s">
        <v>12585</v>
      </c>
      <c r="K3625" s="5">
        <v>1.0</v>
      </c>
      <c r="L3625" s="2" t="s">
        <v>46</v>
      </c>
      <c r="M3625" s="6" t="b">
        <v>1</v>
      </c>
      <c r="N3625" s="2" t="s">
        <v>11879</v>
      </c>
      <c r="O3625" s="2" t="s">
        <v>48</v>
      </c>
      <c r="P3625" s="2" t="s">
        <v>49</v>
      </c>
      <c r="Q3625" s="2" t="s">
        <v>50</v>
      </c>
      <c r="R3625" s="2" t="s">
        <v>35</v>
      </c>
      <c r="S3625" s="2" t="s">
        <v>12586</v>
      </c>
      <c r="T3625" s="2" t="s">
        <v>12587</v>
      </c>
      <c r="U3625" s="2" t="s">
        <v>38</v>
      </c>
      <c r="V3625" s="2" t="s">
        <v>100</v>
      </c>
      <c r="W3625" s="2" t="s">
        <v>10172</v>
      </c>
      <c r="X3625" s="2" t="s">
        <v>11882</v>
      </c>
      <c r="Y3625" s="2" t="s">
        <v>11883</v>
      </c>
    </row>
    <row r="3626">
      <c r="A3626" s="1" t="b">
        <v>0</v>
      </c>
      <c r="B3626" s="1" t="s">
        <v>25</v>
      </c>
      <c r="C3626" s="1"/>
      <c r="D3626" s="1" t="s">
        <v>26</v>
      </c>
      <c r="E3626" s="1" t="s">
        <v>43</v>
      </c>
      <c r="F3626" s="1"/>
      <c r="G3626" s="2" t="s">
        <v>27</v>
      </c>
      <c r="H3626" s="3"/>
      <c r="I3626" s="4" t="s">
        <v>12588</v>
      </c>
      <c r="J3626" s="2" t="s">
        <v>12589</v>
      </c>
      <c r="K3626" s="5">
        <v>1.0</v>
      </c>
      <c r="L3626" s="2" t="s">
        <v>46</v>
      </c>
      <c r="M3626" s="6" t="b">
        <v>1</v>
      </c>
      <c r="N3626" s="2" t="s">
        <v>11879</v>
      </c>
      <c r="O3626" s="2" t="s">
        <v>48</v>
      </c>
      <c r="P3626" s="2" t="s">
        <v>49</v>
      </c>
      <c r="Q3626" s="2" t="s">
        <v>50</v>
      </c>
      <c r="R3626" s="2" t="s">
        <v>35</v>
      </c>
      <c r="S3626" s="2" t="s">
        <v>12590</v>
      </c>
      <c r="T3626" s="2" t="s">
        <v>12591</v>
      </c>
      <c r="U3626" s="2" t="s">
        <v>38</v>
      </c>
      <c r="V3626" s="2" t="s">
        <v>100</v>
      </c>
      <c r="W3626" s="2" t="s">
        <v>10172</v>
      </c>
      <c r="X3626" s="2" t="s">
        <v>11882</v>
      </c>
      <c r="Y3626" s="2" t="s">
        <v>11883</v>
      </c>
    </row>
    <row r="3627">
      <c r="A3627" s="1" t="b">
        <v>0</v>
      </c>
      <c r="B3627" s="1" t="s">
        <v>25</v>
      </c>
      <c r="C3627" s="1"/>
      <c r="D3627" s="1" t="s">
        <v>26</v>
      </c>
      <c r="E3627" s="1" t="s">
        <v>43</v>
      </c>
      <c r="F3627" s="1"/>
      <c r="G3627" s="2" t="s">
        <v>27</v>
      </c>
      <c r="H3627" s="3"/>
      <c r="I3627" s="4" t="s">
        <v>12592</v>
      </c>
      <c r="J3627" s="2" t="s">
        <v>12593</v>
      </c>
      <c r="K3627" s="5">
        <v>1.0</v>
      </c>
      <c r="L3627" s="2" t="s">
        <v>46</v>
      </c>
      <c r="M3627" s="6" t="b">
        <v>1</v>
      </c>
      <c r="N3627" s="2" t="s">
        <v>11879</v>
      </c>
      <c r="O3627" s="2" t="s">
        <v>48</v>
      </c>
      <c r="P3627" s="2" t="s">
        <v>49</v>
      </c>
      <c r="Q3627" s="2" t="s">
        <v>50</v>
      </c>
      <c r="R3627" s="2" t="s">
        <v>35</v>
      </c>
      <c r="S3627" s="2" t="s">
        <v>12594</v>
      </c>
      <c r="T3627" s="2" t="s">
        <v>12595</v>
      </c>
      <c r="U3627" s="2" t="s">
        <v>38</v>
      </c>
      <c r="V3627" s="2" t="s">
        <v>100</v>
      </c>
      <c r="W3627" s="2" t="s">
        <v>10172</v>
      </c>
      <c r="X3627" s="2" t="s">
        <v>11882</v>
      </c>
      <c r="Y3627" s="2" t="s">
        <v>11883</v>
      </c>
    </row>
    <row r="3628">
      <c r="A3628" s="1" t="b">
        <v>0</v>
      </c>
      <c r="B3628" s="1" t="s">
        <v>25</v>
      </c>
      <c r="C3628" s="1"/>
      <c r="D3628" s="1" t="s">
        <v>26</v>
      </c>
      <c r="E3628" s="1" t="s">
        <v>43</v>
      </c>
      <c r="F3628" s="1"/>
      <c r="G3628" s="2" t="s">
        <v>27</v>
      </c>
      <c r="H3628" s="3"/>
      <c r="I3628" s="4" t="s">
        <v>12596</v>
      </c>
      <c r="J3628" s="2" t="s">
        <v>12597</v>
      </c>
      <c r="K3628" s="5">
        <v>1.0</v>
      </c>
      <c r="L3628" s="2" t="s">
        <v>46</v>
      </c>
      <c r="M3628" s="6" t="b">
        <v>1</v>
      </c>
      <c r="N3628" s="2" t="s">
        <v>11879</v>
      </c>
      <c r="O3628" s="2" t="s">
        <v>48</v>
      </c>
      <c r="P3628" s="2" t="s">
        <v>49</v>
      </c>
      <c r="Q3628" s="2" t="s">
        <v>50</v>
      </c>
      <c r="R3628" s="2" t="s">
        <v>35</v>
      </c>
      <c r="S3628" s="2" t="s">
        <v>12598</v>
      </c>
      <c r="T3628" s="2" t="s">
        <v>12599</v>
      </c>
      <c r="U3628" s="2" t="s">
        <v>38</v>
      </c>
      <c r="V3628" s="2" t="s">
        <v>100</v>
      </c>
      <c r="W3628" s="2" t="s">
        <v>10172</v>
      </c>
      <c r="X3628" s="2" t="s">
        <v>11882</v>
      </c>
      <c r="Y3628" s="2" t="s">
        <v>11883</v>
      </c>
    </row>
    <row r="3629">
      <c r="A3629" s="1" t="b">
        <v>0</v>
      </c>
      <c r="B3629" s="1" t="s">
        <v>25</v>
      </c>
      <c r="C3629" s="1"/>
      <c r="D3629" s="1" t="s">
        <v>26</v>
      </c>
      <c r="E3629" s="1" t="s">
        <v>43</v>
      </c>
      <c r="F3629" s="1"/>
      <c r="G3629" s="2" t="s">
        <v>27</v>
      </c>
      <c r="H3629" s="3"/>
      <c r="I3629" s="4" t="s">
        <v>12600</v>
      </c>
      <c r="J3629" s="2" t="s">
        <v>12601</v>
      </c>
      <c r="K3629" s="5">
        <v>1.0</v>
      </c>
      <c r="L3629" s="2" t="s">
        <v>46</v>
      </c>
      <c r="M3629" s="6" t="b">
        <v>1</v>
      </c>
      <c r="N3629" s="2" t="s">
        <v>11879</v>
      </c>
      <c r="O3629" s="2" t="s">
        <v>48</v>
      </c>
      <c r="P3629" s="2" t="s">
        <v>49</v>
      </c>
      <c r="Q3629" s="2" t="s">
        <v>50</v>
      </c>
      <c r="R3629" s="2" t="s">
        <v>35</v>
      </c>
      <c r="S3629" s="2" t="s">
        <v>12602</v>
      </c>
      <c r="T3629" s="2" t="s">
        <v>12603</v>
      </c>
      <c r="U3629" s="2" t="s">
        <v>38</v>
      </c>
      <c r="V3629" s="2" t="s">
        <v>100</v>
      </c>
      <c r="W3629" s="2" t="s">
        <v>10172</v>
      </c>
      <c r="X3629" s="2" t="s">
        <v>11882</v>
      </c>
      <c r="Y3629" s="2" t="s">
        <v>11883</v>
      </c>
    </row>
    <row r="3630">
      <c r="A3630" s="1" t="b">
        <v>0</v>
      </c>
      <c r="B3630" s="1" t="s">
        <v>25</v>
      </c>
      <c r="C3630" s="1"/>
      <c r="D3630" s="1" t="s">
        <v>26</v>
      </c>
      <c r="E3630" s="1" t="s">
        <v>43</v>
      </c>
      <c r="F3630" s="1"/>
      <c r="G3630" s="2" t="s">
        <v>27</v>
      </c>
      <c r="H3630" s="3"/>
      <c r="I3630" s="4" t="s">
        <v>12604</v>
      </c>
      <c r="J3630" s="2" t="s">
        <v>12605</v>
      </c>
      <c r="K3630" s="5">
        <v>1.0</v>
      </c>
      <c r="L3630" s="2" t="s">
        <v>46</v>
      </c>
      <c r="M3630" s="6" t="b">
        <v>1</v>
      </c>
      <c r="N3630" s="2" t="s">
        <v>11879</v>
      </c>
      <c r="O3630" s="2" t="s">
        <v>48</v>
      </c>
      <c r="P3630" s="2" t="s">
        <v>49</v>
      </c>
      <c r="Q3630" s="2" t="s">
        <v>50</v>
      </c>
      <c r="R3630" s="2" t="s">
        <v>35</v>
      </c>
      <c r="S3630" s="2" t="s">
        <v>12606</v>
      </c>
      <c r="T3630" s="2" t="s">
        <v>12607</v>
      </c>
      <c r="U3630" s="2" t="s">
        <v>38</v>
      </c>
      <c r="V3630" s="2" t="s">
        <v>100</v>
      </c>
      <c r="W3630" s="2" t="s">
        <v>10172</v>
      </c>
      <c r="X3630" s="2" t="s">
        <v>11882</v>
      </c>
      <c r="Y3630" s="2" t="s">
        <v>11883</v>
      </c>
    </row>
    <row r="3631">
      <c r="A3631" s="1" t="b">
        <v>0</v>
      </c>
      <c r="B3631" s="1" t="s">
        <v>25</v>
      </c>
      <c r="C3631" s="1"/>
      <c r="D3631" s="1" t="s">
        <v>26</v>
      </c>
      <c r="E3631" s="1" t="s">
        <v>43</v>
      </c>
      <c r="F3631" s="1"/>
      <c r="G3631" s="2" t="s">
        <v>27</v>
      </c>
      <c r="H3631" s="3"/>
      <c r="I3631" s="4" t="s">
        <v>12608</v>
      </c>
      <c r="J3631" s="2" t="s">
        <v>12609</v>
      </c>
      <c r="K3631" s="5">
        <v>1.0</v>
      </c>
      <c r="L3631" s="2" t="s">
        <v>46</v>
      </c>
      <c r="M3631" s="6" t="b">
        <v>1</v>
      </c>
      <c r="N3631" s="2" t="s">
        <v>11879</v>
      </c>
      <c r="O3631" s="2" t="s">
        <v>48</v>
      </c>
      <c r="P3631" s="2" t="s">
        <v>49</v>
      </c>
      <c r="Q3631" s="2" t="s">
        <v>50</v>
      </c>
      <c r="R3631" s="2" t="s">
        <v>35</v>
      </c>
      <c r="S3631" s="2" t="s">
        <v>12610</v>
      </c>
      <c r="T3631" s="2" t="s">
        <v>12611</v>
      </c>
      <c r="U3631" s="2" t="s">
        <v>38</v>
      </c>
      <c r="V3631" s="2" t="s">
        <v>100</v>
      </c>
      <c r="W3631" s="2" t="s">
        <v>10172</v>
      </c>
      <c r="X3631" s="2" t="s">
        <v>11882</v>
      </c>
      <c r="Y3631" s="2" t="s">
        <v>11883</v>
      </c>
    </row>
    <row r="3632">
      <c r="A3632" s="1" t="b">
        <v>0</v>
      </c>
      <c r="B3632" s="1" t="s">
        <v>25</v>
      </c>
      <c r="C3632" s="1"/>
      <c r="D3632" s="1" t="s">
        <v>26</v>
      </c>
      <c r="E3632" s="1" t="s">
        <v>43</v>
      </c>
      <c r="F3632" s="1"/>
      <c r="G3632" s="2" t="s">
        <v>27</v>
      </c>
      <c r="H3632" s="3"/>
      <c r="I3632" s="4" t="s">
        <v>12612</v>
      </c>
      <c r="J3632" s="2" t="s">
        <v>12613</v>
      </c>
      <c r="K3632" s="5">
        <v>1.0</v>
      </c>
      <c r="L3632" s="2" t="s">
        <v>46</v>
      </c>
      <c r="M3632" s="6" t="b">
        <v>1</v>
      </c>
      <c r="N3632" s="2" t="s">
        <v>11879</v>
      </c>
      <c r="O3632" s="2" t="s">
        <v>48</v>
      </c>
      <c r="P3632" s="2" t="s">
        <v>49</v>
      </c>
      <c r="Q3632" s="2" t="s">
        <v>50</v>
      </c>
      <c r="R3632" s="2" t="s">
        <v>35</v>
      </c>
      <c r="S3632" s="2" t="s">
        <v>12614</v>
      </c>
      <c r="T3632" s="2" t="s">
        <v>12615</v>
      </c>
      <c r="U3632" s="2" t="s">
        <v>38</v>
      </c>
      <c r="V3632" s="2" t="s">
        <v>100</v>
      </c>
      <c r="W3632" s="2" t="s">
        <v>10172</v>
      </c>
      <c r="X3632" s="2" t="s">
        <v>11882</v>
      </c>
      <c r="Y3632" s="2" t="s">
        <v>11883</v>
      </c>
    </row>
    <row r="3633">
      <c r="A3633" s="1" t="b">
        <v>0</v>
      </c>
      <c r="B3633" s="1" t="s">
        <v>25</v>
      </c>
      <c r="C3633" s="1"/>
      <c r="D3633" s="1" t="s">
        <v>26</v>
      </c>
      <c r="E3633" s="1" t="s">
        <v>43</v>
      </c>
      <c r="F3633" s="1"/>
      <c r="G3633" s="2" t="s">
        <v>27</v>
      </c>
      <c r="H3633" s="3"/>
      <c r="I3633" s="4" t="s">
        <v>12616</v>
      </c>
      <c r="J3633" s="2" t="s">
        <v>12617</v>
      </c>
      <c r="K3633" s="5">
        <v>1.0</v>
      </c>
      <c r="L3633" s="2" t="s">
        <v>46</v>
      </c>
      <c r="M3633" s="6" t="b">
        <v>1</v>
      </c>
      <c r="N3633" s="2" t="s">
        <v>11879</v>
      </c>
      <c r="O3633" s="2" t="s">
        <v>48</v>
      </c>
      <c r="P3633" s="2" t="s">
        <v>49</v>
      </c>
      <c r="Q3633" s="2" t="s">
        <v>50</v>
      </c>
      <c r="R3633" s="2" t="s">
        <v>35</v>
      </c>
      <c r="S3633" s="2" t="s">
        <v>12618</v>
      </c>
      <c r="T3633" s="2" t="s">
        <v>12619</v>
      </c>
      <c r="U3633" s="2" t="s">
        <v>38</v>
      </c>
      <c r="V3633" s="2" t="s">
        <v>100</v>
      </c>
      <c r="W3633" s="2" t="s">
        <v>10172</v>
      </c>
      <c r="X3633" s="2" t="s">
        <v>11882</v>
      </c>
      <c r="Y3633" s="2" t="s">
        <v>11883</v>
      </c>
    </row>
    <row r="3634">
      <c r="A3634" s="1" t="b">
        <v>0</v>
      </c>
      <c r="B3634" s="1" t="s">
        <v>25</v>
      </c>
      <c r="C3634" s="1"/>
      <c r="D3634" s="1" t="s">
        <v>26</v>
      </c>
      <c r="E3634" s="1" t="s">
        <v>43</v>
      </c>
      <c r="F3634" s="1"/>
      <c r="G3634" s="2" t="s">
        <v>27</v>
      </c>
      <c r="H3634" s="3"/>
      <c r="I3634" s="4" t="s">
        <v>12620</v>
      </c>
      <c r="J3634" s="2" t="s">
        <v>12621</v>
      </c>
      <c r="K3634" s="5">
        <v>1.0</v>
      </c>
      <c r="L3634" s="2" t="s">
        <v>46</v>
      </c>
      <c r="M3634" s="6" t="b">
        <v>1</v>
      </c>
      <c r="N3634" s="2" t="s">
        <v>11879</v>
      </c>
      <c r="O3634" s="2" t="s">
        <v>48</v>
      </c>
      <c r="P3634" s="2" t="s">
        <v>49</v>
      </c>
      <c r="Q3634" s="2" t="s">
        <v>50</v>
      </c>
      <c r="R3634" s="2" t="s">
        <v>35</v>
      </c>
      <c r="S3634" s="2" t="s">
        <v>12622</v>
      </c>
      <c r="T3634" s="2" t="s">
        <v>12623</v>
      </c>
      <c r="U3634" s="2" t="s">
        <v>38</v>
      </c>
      <c r="V3634" s="2" t="s">
        <v>100</v>
      </c>
      <c r="W3634" s="2" t="s">
        <v>10172</v>
      </c>
      <c r="X3634" s="2" t="s">
        <v>11882</v>
      </c>
      <c r="Y3634" s="2" t="s">
        <v>11883</v>
      </c>
    </row>
    <row r="3635">
      <c r="A3635" s="1" t="b">
        <v>0</v>
      </c>
      <c r="B3635" s="1" t="s">
        <v>25</v>
      </c>
      <c r="C3635" s="1"/>
      <c r="D3635" s="1" t="s">
        <v>26</v>
      </c>
      <c r="E3635" s="1" t="s">
        <v>43</v>
      </c>
      <c r="F3635" s="1"/>
      <c r="G3635" s="2" t="s">
        <v>27</v>
      </c>
      <c r="H3635" s="3"/>
      <c r="I3635" s="4" t="s">
        <v>12624</v>
      </c>
      <c r="J3635" s="2" t="s">
        <v>12625</v>
      </c>
      <c r="K3635" s="5">
        <v>1.0</v>
      </c>
      <c r="L3635" s="2" t="s">
        <v>46</v>
      </c>
      <c r="M3635" s="6" t="b">
        <v>1</v>
      </c>
      <c r="N3635" s="2" t="s">
        <v>11879</v>
      </c>
      <c r="O3635" s="2" t="s">
        <v>48</v>
      </c>
      <c r="P3635" s="2" t="s">
        <v>49</v>
      </c>
      <c r="Q3635" s="2" t="s">
        <v>50</v>
      </c>
      <c r="R3635" s="2" t="s">
        <v>35</v>
      </c>
      <c r="S3635" s="2" t="s">
        <v>12626</v>
      </c>
      <c r="T3635" s="2" t="s">
        <v>12627</v>
      </c>
      <c r="U3635" s="2" t="s">
        <v>38</v>
      </c>
      <c r="V3635" s="2" t="s">
        <v>100</v>
      </c>
      <c r="W3635" s="2" t="s">
        <v>10172</v>
      </c>
      <c r="X3635" s="2" t="s">
        <v>11882</v>
      </c>
      <c r="Y3635" s="2" t="s">
        <v>11883</v>
      </c>
    </row>
    <row r="3636">
      <c r="A3636" s="1" t="b">
        <v>0</v>
      </c>
      <c r="B3636" s="1" t="s">
        <v>25</v>
      </c>
      <c r="C3636" s="1"/>
      <c r="D3636" s="1" t="s">
        <v>26</v>
      </c>
      <c r="E3636" s="1" t="s">
        <v>43</v>
      </c>
      <c r="F3636" s="1"/>
      <c r="G3636" s="2" t="s">
        <v>27</v>
      </c>
      <c r="H3636" s="3"/>
      <c r="I3636" s="4" t="s">
        <v>12628</v>
      </c>
      <c r="J3636" s="2" t="s">
        <v>12629</v>
      </c>
      <c r="K3636" s="5">
        <v>1.0</v>
      </c>
      <c r="L3636" s="2" t="s">
        <v>46</v>
      </c>
      <c r="M3636" s="6" t="b">
        <v>1</v>
      </c>
      <c r="N3636" s="2" t="s">
        <v>11879</v>
      </c>
      <c r="O3636" s="2" t="s">
        <v>48</v>
      </c>
      <c r="P3636" s="2" t="s">
        <v>49</v>
      </c>
      <c r="Q3636" s="2" t="s">
        <v>50</v>
      </c>
      <c r="R3636" s="2" t="s">
        <v>35</v>
      </c>
      <c r="S3636" s="2" t="s">
        <v>12630</v>
      </c>
      <c r="T3636" s="2" t="s">
        <v>12631</v>
      </c>
      <c r="U3636" s="2" t="s">
        <v>38</v>
      </c>
      <c r="V3636" s="2" t="s">
        <v>100</v>
      </c>
      <c r="W3636" s="2" t="s">
        <v>10172</v>
      </c>
      <c r="X3636" s="2" t="s">
        <v>11882</v>
      </c>
      <c r="Y3636" s="2" t="s">
        <v>11883</v>
      </c>
    </row>
    <row r="3637">
      <c r="A3637" s="1" t="b">
        <v>0</v>
      </c>
      <c r="B3637" s="1" t="s">
        <v>25</v>
      </c>
      <c r="C3637" s="1"/>
      <c r="D3637" s="1" t="s">
        <v>26</v>
      </c>
      <c r="E3637" s="1" t="s">
        <v>43</v>
      </c>
      <c r="F3637" s="1"/>
      <c r="G3637" s="2" t="s">
        <v>27</v>
      </c>
      <c r="H3637" s="3"/>
      <c r="I3637" s="4" t="s">
        <v>12632</v>
      </c>
      <c r="J3637" s="2" t="s">
        <v>12633</v>
      </c>
      <c r="K3637" s="5">
        <v>1.0</v>
      </c>
      <c r="L3637" s="2" t="s">
        <v>46</v>
      </c>
      <c r="M3637" s="6" t="b">
        <v>1</v>
      </c>
      <c r="N3637" s="2" t="s">
        <v>11879</v>
      </c>
      <c r="O3637" s="2" t="s">
        <v>48</v>
      </c>
      <c r="P3637" s="2" t="s">
        <v>49</v>
      </c>
      <c r="Q3637" s="2" t="s">
        <v>50</v>
      </c>
      <c r="R3637" s="2" t="s">
        <v>35</v>
      </c>
      <c r="S3637" s="2" t="s">
        <v>12634</v>
      </c>
      <c r="T3637" s="2" t="s">
        <v>12635</v>
      </c>
      <c r="U3637" s="2" t="s">
        <v>38</v>
      </c>
      <c r="V3637" s="2" t="s">
        <v>100</v>
      </c>
      <c r="W3637" s="2" t="s">
        <v>10172</v>
      </c>
      <c r="X3637" s="2" t="s">
        <v>11882</v>
      </c>
      <c r="Y3637" s="2" t="s">
        <v>11883</v>
      </c>
    </row>
    <row r="3638">
      <c r="A3638" s="1" t="b">
        <v>0</v>
      </c>
      <c r="B3638" s="1" t="s">
        <v>25</v>
      </c>
      <c r="C3638" s="1"/>
      <c r="D3638" s="1" t="s">
        <v>26</v>
      </c>
      <c r="E3638" s="1" t="s">
        <v>43</v>
      </c>
      <c r="F3638" s="1"/>
      <c r="G3638" s="2" t="s">
        <v>27</v>
      </c>
      <c r="H3638" s="3"/>
      <c r="I3638" s="4" t="s">
        <v>12636</v>
      </c>
      <c r="J3638" s="2" t="s">
        <v>12637</v>
      </c>
      <c r="K3638" s="5">
        <v>1.0</v>
      </c>
      <c r="L3638" s="2" t="s">
        <v>46</v>
      </c>
      <c r="M3638" s="6" t="b">
        <v>1</v>
      </c>
      <c r="N3638" s="2" t="s">
        <v>11879</v>
      </c>
      <c r="O3638" s="2" t="s">
        <v>48</v>
      </c>
      <c r="P3638" s="2" t="s">
        <v>49</v>
      </c>
      <c r="Q3638" s="2" t="s">
        <v>50</v>
      </c>
      <c r="R3638" s="2" t="s">
        <v>35</v>
      </c>
      <c r="S3638" s="2" t="s">
        <v>12638</v>
      </c>
      <c r="T3638" s="2" t="s">
        <v>12639</v>
      </c>
      <c r="U3638" s="2" t="s">
        <v>38</v>
      </c>
      <c r="V3638" s="2" t="s">
        <v>100</v>
      </c>
      <c r="W3638" s="2" t="s">
        <v>10172</v>
      </c>
      <c r="X3638" s="2" t="s">
        <v>11882</v>
      </c>
      <c r="Y3638" s="2" t="s">
        <v>11883</v>
      </c>
    </row>
    <row r="3639">
      <c r="A3639" s="1" t="b">
        <v>0</v>
      </c>
      <c r="B3639" s="1" t="s">
        <v>25</v>
      </c>
      <c r="C3639" s="1"/>
      <c r="D3639" s="1" t="s">
        <v>26</v>
      </c>
      <c r="E3639" s="1" t="s">
        <v>43</v>
      </c>
      <c r="F3639" s="1"/>
      <c r="G3639" s="2" t="s">
        <v>27</v>
      </c>
      <c r="H3639" s="3"/>
      <c r="I3639" s="4" t="s">
        <v>12640</v>
      </c>
      <c r="J3639" s="2" t="s">
        <v>12641</v>
      </c>
      <c r="K3639" s="5">
        <v>1.0</v>
      </c>
      <c r="L3639" s="2" t="s">
        <v>46</v>
      </c>
      <c r="M3639" s="6" t="b">
        <v>1</v>
      </c>
      <c r="N3639" s="2" t="s">
        <v>11879</v>
      </c>
      <c r="O3639" s="2" t="s">
        <v>48</v>
      </c>
      <c r="P3639" s="2" t="s">
        <v>49</v>
      </c>
      <c r="Q3639" s="2" t="s">
        <v>50</v>
      </c>
      <c r="R3639" s="2" t="s">
        <v>35</v>
      </c>
      <c r="S3639" s="2" t="s">
        <v>12642</v>
      </c>
      <c r="T3639" s="2" t="s">
        <v>12643</v>
      </c>
      <c r="U3639" s="2" t="s">
        <v>38</v>
      </c>
      <c r="V3639" s="2" t="s">
        <v>100</v>
      </c>
      <c r="W3639" s="2" t="s">
        <v>10172</v>
      </c>
      <c r="X3639" s="2" t="s">
        <v>11882</v>
      </c>
      <c r="Y3639" s="2" t="s">
        <v>11883</v>
      </c>
    </row>
    <row r="3640">
      <c r="A3640" s="1" t="b">
        <v>0</v>
      </c>
      <c r="B3640" s="1" t="s">
        <v>25</v>
      </c>
      <c r="C3640" s="1"/>
      <c r="D3640" s="1" t="s">
        <v>26</v>
      </c>
      <c r="E3640" s="1" t="s">
        <v>43</v>
      </c>
      <c r="F3640" s="1"/>
      <c r="G3640" s="2" t="s">
        <v>27</v>
      </c>
      <c r="H3640" s="3"/>
      <c r="I3640" s="4" t="s">
        <v>12644</v>
      </c>
      <c r="J3640" s="2" t="s">
        <v>12645</v>
      </c>
      <c r="K3640" s="5">
        <v>1.0</v>
      </c>
      <c r="L3640" s="2" t="s">
        <v>46</v>
      </c>
      <c r="M3640" s="6" t="b">
        <v>1</v>
      </c>
      <c r="N3640" s="2" t="s">
        <v>11879</v>
      </c>
      <c r="O3640" s="2" t="s">
        <v>48</v>
      </c>
      <c r="P3640" s="2" t="s">
        <v>49</v>
      </c>
      <c r="Q3640" s="2" t="s">
        <v>50</v>
      </c>
      <c r="R3640" s="2" t="s">
        <v>35</v>
      </c>
      <c r="S3640" s="2" t="s">
        <v>12646</v>
      </c>
      <c r="T3640" s="2" t="s">
        <v>12647</v>
      </c>
      <c r="U3640" s="2" t="s">
        <v>38</v>
      </c>
      <c r="V3640" s="2" t="s">
        <v>100</v>
      </c>
      <c r="W3640" s="2" t="s">
        <v>10172</v>
      </c>
      <c r="X3640" s="2" t="s">
        <v>11882</v>
      </c>
      <c r="Y3640" s="2" t="s">
        <v>11883</v>
      </c>
    </row>
    <row r="3641">
      <c r="A3641" s="1" t="b">
        <v>0</v>
      </c>
      <c r="B3641" s="1" t="s">
        <v>25</v>
      </c>
      <c r="C3641" s="1"/>
      <c r="D3641" s="1" t="s">
        <v>26</v>
      </c>
      <c r="E3641" s="1" t="s">
        <v>43</v>
      </c>
      <c r="F3641" s="1"/>
      <c r="G3641" s="2" t="s">
        <v>27</v>
      </c>
      <c r="H3641" s="3"/>
      <c r="I3641" s="4" t="s">
        <v>12648</v>
      </c>
      <c r="J3641" s="2" t="s">
        <v>12649</v>
      </c>
      <c r="K3641" s="5">
        <v>1.0</v>
      </c>
      <c r="L3641" s="2" t="s">
        <v>46</v>
      </c>
      <c r="M3641" s="6" t="b">
        <v>1</v>
      </c>
      <c r="N3641" s="2" t="s">
        <v>10255</v>
      </c>
      <c r="O3641" s="2" t="s">
        <v>48</v>
      </c>
      <c r="P3641" s="2" t="s">
        <v>49</v>
      </c>
      <c r="Q3641" s="2" t="s">
        <v>50</v>
      </c>
      <c r="R3641" s="2" t="s">
        <v>35</v>
      </c>
      <c r="S3641" s="2" t="s">
        <v>12650</v>
      </c>
      <c r="T3641" s="2" t="s">
        <v>12651</v>
      </c>
      <c r="U3641" s="2" t="s">
        <v>38</v>
      </c>
      <c r="V3641" s="2" t="s">
        <v>100</v>
      </c>
      <c r="W3641" s="2" t="s">
        <v>10172</v>
      </c>
      <c r="X3641" s="2" t="s">
        <v>10257</v>
      </c>
      <c r="Y3641" s="2" t="s">
        <v>10258</v>
      </c>
    </row>
    <row r="3642">
      <c r="A3642" s="1" t="b">
        <v>0</v>
      </c>
      <c r="B3642" s="1" t="s">
        <v>25</v>
      </c>
      <c r="C3642" s="1"/>
      <c r="D3642" s="1" t="s">
        <v>26</v>
      </c>
      <c r="E3642" s="1" t="s">
        <v>43</v>
      </c>
      <c r="F3642" s="1"/>
      <c r="G3642" s="2" t="s">
        <v>27</v>
      </c>
      <c r="H3642" s="3"/>
      <c r="I3642" s="4" t="s">
        <v>12652</v>
      </c>
      <c r="J3642" s="2" t="s">
        <v>12653</v>
      </c>
      <c r="K3642" s="5">
        <v>1.0</v>
      </c>
      <c r="L3642" s="2" t="s">
        <v>46</v>
      </c>
      <c r="M3642" s="6" t="b">
        <v>1</v>
      </c>
      <c r="N3642" s="2" t="s">
        <v>10255</v>
      </c>
      <c r="O3642" s="2" t="s">
        <v>48</v>
      </c>
      <c r="P3642" s="2" t="s">
        <v>49</v>
      </c>
      <c r="Q3642" s="2" t="s">
        <v>50</v>
      </c>
      <c r="R3642" s="2" t="s">
        <v>35</v>
      </c>
      <c r="S3642" s="2" t="s">
        <v>12654</v>
      </c>
      <c r="T3642" s="2" t="s">
        <v>12655</v>
      </c>
      <c r="U3642" s="2" t="s">
        <v>38</v>
      </c>
      <c r="V3642" s="2" t="s">
        <v>100</v>
      </c>
      <c r="W3642" s="2" t="s">
        <v>10172</v>
      </c>
      <c r="X3642" s="2" t="s">
        <v>10257</v>
      </c>
      <c r="Y3642" s="2" t="s">
        <v>10258</v>
      </c>
    </row>
    <row r="3643">
      <c r="A3643" s="1" t="b">
        <v>0</v>
      </c>
      <c r="B3643" s="1" t="s">
        <v>25</v>
      </c>
      <c r="C3643" s="1"/>
      <c r="D3643" s="1" t="s">
        <v>26</v>
      </c>
      <c r="E3643" s="1" t="s">
        <v>43</v>
      </c>
      <c r="F3643" s="1"/>
      <c r="G3643" s="2" t="s">
        <v>27</v>
      </c>
      <c r="H3643" s="3"/>
      <c r="I3643" s="4" t="s">
        <v>12656</v>
      </c>
      <c r="J3643" s="2" t="s">
        <v>12657</v>
      </c>
      <c r="K3643" s="5">
        <v>1.0</v>
      </c>
      <c r="L3643" s="2" t="s">
        <v>46</v>
      </c>
      <c r="M3643" s="6" t="b">
        <v>1</v>
      </c>
      <c r="N3643" s="2" t="s">
        <v>10255</v>
      </c>
      <c r="O3643" s="2" t="s">
        <v>48</v>
      </c>
      <c r="P3643" s="2" t="s">
        <v>49</v>
      </c>
      <c r="Q3643" s="2" t="s">
        <v>50</v>
      </c>
      <c r="R3643" s="2" t="s">
        <v>35</v>
      </c>
      <c r="S3643" s="2" t="s">
        <v>12658</v>
      </c>
      <c r="T3643" s="2" t="s">
        <v>12659</v>
      </c>
      <c r="U3643" s="2" t="s">
        <v>38</v>
      </c>
      <c r="V3643" s="2" t="s">
        <v>100</v>
      </c>
      <c r="W3643" s="2" t="s">
        <v>10172</v>
      </c>
      <c r="X3643" s="2" t="s">
        <v>10257</v>
      </c>
      <c r="Y3643" s="2" t="s">
        <v>10258</v>
      </c>
    </row>
    <row r="3644">
      <c r="A3644" s="1" t="b">
        <v>0</v>
      </c>
      <c r="B3644" s="1" t="s">
        <v>25</v>
      </c>
      <c r="C3644" s="1"/>
      <c r="D3644" s="1" t="s">
        <v>26</v>
      </c>
      <c r="E3644" s="1" t="s">
        <v>43</v>
      </c>
      <c r="F3644" s="1"/>
      <c r="G3644" s="2" t="s">
        <v>27</v>
      </c>
      <c r="H3644" s="3"/>
      <c r="I3644" s="4" t="s">
        <v>12660</v>
      </c>
      <c r="J3644" s="2" t="s">
        <v>12661</v>
      </c>
      <c r="K3644" s="5">
        <v>1.0</v>
      </c>
      <c r="L3644" s="2" t="s">
        <v>46</v>
      </c>
      <c r="M3644" s="6" t="b">
        <v>1</v>
      </c>
      <c r="N3644" s="2" t="s">
        <v>10255</v>
      </c>
      <c r="O3644" s="2" t="s">
        <v>48</v>
      </c>
      <c r="P3644" s="2" t="s">
        <v>49</v>
      </c>
      <c r="Q3644" s="2" t="s">
        <v>50</v>
      </c>
      <c r="R3644" s="2" t="s">
        <v>35</v>
      </c>
      <c r="S3644" s="2" t="s">
        <v>12662</v>
      </c>
      <c r="T3644" s="2" t="s">
        <v>12663</v>
      </c>
      <c r="U3644" s="2" t="s">
        <v>38</v>
      </c>
      <c r="V3644" s="2" t="s">
        <v>100</v>
      </c>
      <c r="W3644" s="2" t="s">
        <v>10172</v>
      </c>
      <c r="X3644" s="2" t="s">
        <v>10257</v>
      </c>
      <c r="Y3644" s="2" t="s">
        <v>10258</v>
      </c>
    </row>
    <row r="3645">
      <c r="A3645" s="1" t="b">
        <v>0</v>
      </c>
      <c r="B3645" s="1" t="s">
        <v>25</v>
      </c>
      <c r="C3645" s="1"/>
      <c r="D3645" s="1" t="s">
        <v>26</v>
      </c>
      <c r="E3645" s="1" t="s">
        <v>43</v>
      </c>
      <c r="F3645" s="1"/>
      <c r="G3645" s="2" t="s">
        <v>27</v>
      </c>
      <c r="H3645" s="3"/>
      <c r="I3645" s="4" t="s">
        <v>12664</v>
      </c>
      <c r="J3645" s="2" t="s">
        <v>12665</v>
      </c>
      <c r="K3645" s="5">
        <v>1.0</v>
      </c>
      <c r="L3645" s="2" t="s">
        <v>46</v>
      </c>
      <c r="M3645" s="6" t="b">
        <v>1</v>
      </c>
      <c r="N3645" s="2" t="s">
        <v>10255</v>
      </c>
      <c r="O3645" s="2" t="s">
        <v>48</v>
      </c>
      <c r="P3645" s="2" t="s">
        <v>49</v>
      </c>
      <c r="Q3645" s="2" t="s">
        <v>50</v>
      </c>
      <c r="R3645" s="2" t="s">
        <v>35</v>
      </c>
      <c r="S3645" s="2" t="s">
        <v>12666</v>
      </c>
      <c r="T3645" s="2" t="s">
        <v>12667</v>
      </c>
      <c r="U3645" s="2" t="s">
        <v>38</v>
      </c>
      <c r="V3645" s="2" t="s">
        <v>100</v>
      </c>
      <c r="W3645" s="2" t="s">
        <v>10172</v>
      </c>
      <c r="X3645" s="2" t="s">
        <v>10257</v>
      </c>
      <c r="Y3645" s="2" t="s">
        <v>10258</v>
      </c>
    </row>
    <row r="3646">
      <c r="A3646" s="1" t="b">
        <v>0</v>
      </c>
      <c r="B3646" s="1" t="s">
        <v>25</v>
      </c>
      <c r="C3646" s="1"/>
      <c r="D3646" s="1" t="s">
        <v>26</v>
      </c>
      <c r="E3646" s="1" t="s">
        <v>43</v>
      </c>
      <c r="F3646" s="1"/>
      <c r="G3646" s="2" t="s">
        <v>27</v>
      </c>
      <c r="H3646" s="3"/>
      <c r="I3646" s="4" t="s">
        <v>12668</v>
      </c>
      <c r="J3646" s="2" t="s">
        <v>12669</v>
      </c>
      <c r="K3646" s="5">
        <v>1.0</v>
      </c>
      <c r="L3646" s="2" t="s">
        <v>46</v>
      </c>
      <c r="M3646" s="6" t="b">
        <v>1</v>
      </c>
      <c r="N3646" s="2" t="s">
        <v>10255</v>
      </c>
      <c r="O3646" s="2" t="s">
        <v>48</v>
      </c>
      <c r="P3646" s="2" t="s">
        <v>49</v>
      </c>
      <c r="Q3646" s="2" t="s">
        <v>50</v>
      </c>
      <c r="R3646" s="2" t="s">
        <v>35</v>
      </c>
      <c r="S3646" s="2" t="s">
        <v>12670</v>
      </c>
      <c r="T3646" s="2" t="s">
        <v>12671</v>
      </c>
      <c r="U3646" s="2" t="s">
        <v>38</v>
      </c>
      <c r="V3646" s="2" t="s">
        <v>100</v>
      </c>
      <c r="W3646" s="2" t="s">
        <v>10172</v>
      </c>
      <c r="X3646" s="2" t="s">
        <v>10257</v>
      </c>
      <c r="Y3646" s="2" t="s">
        <v>10258</v>
      </c>
    </row>
    <row r="3647">
      <c r="A3647" s="1" t="b">
        <v>0</v>
      </c>
      <c r="B3647" s="1" t="s">
        <v>25</v>
      </c>
      <c r="C3647" s="1"/>
      <c r="D3647" s="1" t="s">
        <v>26</v>
      </c>
      <c r="E3647" s="1" t="s">
        <v>43</v>
      </c>
      <c r="F3647" s="1"/>
      <c r="G3647" s="2" t="s">
        <v>27</v>
      </c>
      <c r="H3647" s="3"/>
      <c r="I3647" s="4" t="s">
        <v>12672</v>
      </c>
      <c r="J3647" s="2" t="s">
        <v>12673</v>
      </c>
      <c r="K3647" s="5">
        <v>1.0</v>
      </c>
      <c r="L3647" s="2" t="s">
        <v>46</v>
      </c>
      <c r="M3647" s="6" t="b">
        <v>1</v>
      </c>
      <c r="N3647" s="2" t="s">
        <v>10255</v>
      </c>
      <c r="O3647" s="2" t="s">
        <v>48</v>
      </c>
      <c r="P3647" s="2" t="s">
        <v>49</v>
      </c>
      <c r="Q3647" s="2" t="s">
        <v>50</v>
      </c>
      <c r="R3647" s="2" t="s">
        <v>35</v>
      </c>
      <c r="S3647" s="2" t="s">
        <v>12674</v>
      </c>
      <c r="T3647" s="2" t="s">
        <v>12675</v>
      </c>
      <c r="U3647" s="2" t="s">
        <v>38</v>
      </c>
      <c r="V3647" s="2" t="s">
        <v>100</v>
      </c>
      <c r="W3647" s="2" t="s">
        <v>10172</v>
      </c>
      <c r="X3647" s="2" t="s">
        <v>10257</v>
      </c>
      <c r="Y3647" s="2" t="s">
        <v>10258</v>
      </c>
    </row>
    <row r="3648">
      <c r="A3648" s="1" t="b">
        <v>0</v>
      </c>
      <c r="B3648" s="1" t="s">
        <v>25</v>
      </c>
      <c r="C3648" s="1"/>
      <c r="D3648" s="1" t="s">
        <v>26</v>
      </c>
      <c r="E3648" s="1" t="s">
        <v>43</v>
      </c>
      <c r="F3648" s="1"/>
      <c r="G3648" s="2" t="s">
        <v>27</v>
      </c>
      <c r="H3648" s="3"/>
      <c r="I3648" s="4" t="s">
        <v>12676</v>
      </c>
      <c r="J3648" s="2" t="s">
        <v>12677</v>
      </c>
      <c r="K3648" s="5">
        <v>1.0</v>
      </c>
      <c r="L3648" s="2" t="s">
        <v>46</v>
      </c>
      <c r="M3648" s="6" t="b">
        <v>1</v>
      </c>
      <c r="N3648" s="2" t="s">
        <v>10255</v>
      </c>
      <c r="O3648" s="2" t="s">
        <v>48</v>
      </c>
      <c r="P3648" s="2" t="s">
        <v>49</v>
      </c>
      <c r="Q3648" s="2" t="s">
        <v>50</v>
      </c>
      <c r="R3648" s="2" t="s">
        <v>35</v>
      </c>
      <c r="S3648" s="2" t="s">
        <v>12678</v>
      </c>
      <c r="T3648" s="2" t="s">
        <v>12659</v>
      </c>
      <c r="U3648" s="2" t="s">
        <v>38</v>
      </c>
      <c r="V3648" s="2" t="s">
        <v>100</v>
      </c>
      <c r="W3648" s="2" t="s">
        <v>10172</v>
      </c>
      <c r="X3648" s="2" t="s">
        <v>10257</v>
      </c>
      <c r="Y3648" s="2" t="s">
        <v>10258</v>
      </c>
    </row>
    <row r="3649">
      <c r="A3649" s="1" t="b">
        <v>0</v>
      </c>
      <c r="B3649" s="1" t="s">
        <v>25</v>
      </c>
      <c r="C3649" s="1"/>
      <c r="D3649" s="1" t="s">
        <v>26</v>
      </c>
      <c r="E3649" s="1" t="s">
        <v>43</v>
      </c>
      <c r="F3649" s="1"/>
      <c r="G3649" s="2" t="s">
        <v>27</v>
      </c>
      <c r="H3649" s="3"/>
      <c r="I3649" s="4" t="s">
        <v>12679</v>
      </c>
      <c r="J3649" s="2" t="s">
        <v>12680</v>
      </c>
      <c r="K3649" s="5">
        <v>1.0</v>
      </c>
      <c r="L3649" s="2" t="s">
        <v>46</v>
      </c>
      <c r="M3649" s="6" t="b">
        <v>1</v>
      </c>
      <c r="N3649" s="2" t="s">
        <v>10255</v>
      </c>
      <c r="O3649" s="2" t="s">
        <v>48</v>
      </c>
      <c r="P3649" s="2" t="s">
        <v>49</v>
      </c>
      <c r="Q3649" s="2" t="s">
        <v>50</v>
      </c>
      <c r="R3649" s="2" t="s">
        <v>35</v>
      </c>
      <c r="S3649" s="2" t="s">
        <v>12681</v>
      </c>
      <c r="T3649" s="2" t="s">
        <v>12671</v>
      </c>
      <c r="U3649" s="2" t="s">
        <v>38</v>
      </c>
      <c r="V3649" s="2" t="s">
        <v>100</v>
      </c>
      <c r="W3649" s="2" t="s">
        <v>10172</v>
      </c>
      <c r="X3649" s="2" t="s">
        <v>10257</v>
      </c>
      <c r="Y3649" s="2" t="s">
        <v>10258</v>
      </c>
    </row>
    <row r="3650">
      <c r="A3650" s="1" t="b">
        <v>0</v>
      </c>
      <c r="B3650" s="1" t="s">
        <v>25</v>
      </c>
      <c r="C3650" s="1"/>
      <c r="D3650" s="1" t="s">
        <v>26</v>
      </c>
      <c r="E3650" s="1" t="s">
        <v>43</v>
      </c>
      <c r="F3650" s="1"/>
      <c r="G3650" s="2" t="s">
        <v>27</v>
      </c>
      <c r="H3650" s="3"/>
      <c r="I3650" s="4" t="s">
        <v>12682</v>
      </c>
      <c r="J3650" s="2" t="s">
        <v>12683</v>
      </c>
      <c r="K3650" s="5">
        <v>1.0</v>
      </c>
      <c r="L3650" s="2" t="s">
        <v>46</v>
      </c>
      <c r="M3650" s="6" t="b">
        <v>1</v>
      </c>
      <c r="N3650" s="2" t="s">
        <v>10255</v>
      </c>
      <c r="O3650" s="2" t="s">
        <v>48</v>
      </c>
      <c r="P3650" s="2" t="s">
        <v>49</v>
      </c>
      <c r="Q3650" s="2" t="s">
        <v>50</v>
      </c>
      <c r="R3650" s="2" t="s">
        <v>35</v>
      </c>
      <c r="S3650" s="2" t="s">
        <v>12684</v>
      </c>
      <c r="T3650" s="2" t="s">
        <v>99</v>
      </c>
      <c r="U3650" s="2" t="s">
        <v>38</v>
      </c>
      <c r="V3650" s="2" t="s">
        <v>100</v>
      </c>
      <c r="W3650" s="2" t="s">
        <v>10172</v>
      </c>
      <c r="X3650" s="2" t="s">
        <v>10257</v>
      </c>
      <c r="Y3650" s="2" t="s">
        <v>10258</v>
      </c>
    </row>
    <row r="3651">
      <c r="A3651" s="1" t="b">
        <v>0</v>
      </c>
      <c r="B3651" s="1" t="s">
        <v>25</v>
      </c>
      <c r="C3651" s="1"/>
      <c r="D3651" s="1" t="s">
        <v>26</v>
      </c>
      <c r="E3651" s="1" t="s">
        <v>43</v>
      </c>
      <c r="F3651" s="1"/>
      <c r="G3651" s="2" t="s">
        <v>27</v>
      </c>
      <c r="H3651" s="3"/>
      <c r="I3651" s="4" t="s">
        <v>12685</v>
      </c>
      <c r="J3651" s="2" t="s">
        <v>12686</v>
      </c>
      <c r="K3651" s="5">
        <v>1.0</v>
      </c>
      <c r="L3651" s="2" t="s">
        <v>46</v>
      </c>
      <c r="M3651" s="6" t="b">
        <v>1</v>
      </c>
      <c r="N3651" s="2" t="s">
        <v>10255</v>
      </c>
      <c r="O3651" s="2" t="s">
        <v>48</v>
      </c>
      <c r="P3651" s="2" t="s">
        <v>49</v>
      </c>
      <c r="Q3651" s="2" t="s">
        <v>50</v>
      </c>
      <c r="R3651" s="2" t="s">
        <v>35</v>
      </c>
      <c r="S3651" s="2" t="s">
        <v>12687</v>
      </c>
      <c r="T3651" s="2" t="s">
        <v>9271</v>
      </c>
      <c r="U3651" s="2" t="s">
        <v>38</v>
      </c>
      <c r="V3651" s="2" t="s">
        <v>100</v>
      </c>
      <c r="W3651" s="2" t="s">
        <v>10172</v>
      </c>
      <c r="X3651" s="2" t="s">
        <v>10257</v>
      </c>
      <c r="Y3651" s="2" t="s">
        <v>10258</v>
      </c>
    </row>
    <row r="3652">
      <c r="A3652" s="1" t="b">
        <v>0</v>
      </c>
      <c r="B3652" s="1" t="s">
        <v>25</v>
      </c>
      <c r="C3652" s="1"/>
      <c r="D3652" s="1" t="s">
        <v>26</v>
      </c>
      <c r="E3652" s="1" t="s">
        <v>43</v>
      </c>
      <c r="F3652" s="1"/>
      <c r="G3652" s="2" t="s">
        <v>27</v>
      </c>
      <c r="H3652" s="3"/>
      <c r="I3652" s="4" t="s">
        <v>12688</v>
      </c>
      <c r="J3652" s="2" t="s">
        <v>12689</v>
      </c>
      <c r="K3652" s="5">
        <v>1.0</v>
      </c>
      <c r="L3652" s="2" t="s">
        <v>46</v>
      </c>
      <c r="M3652" s="6" t="b">
        <v>1</v>
      </c>
      <c r="N3652" s="2" t="s">
        <v>10255</v>
      </c>
      <c r="O3652" s="2" t="s">
        <v>48</v>
      </c>
      <c r="P3652" s="2" t="s">
        <v>49</v>
      </c>
      <c r="Q3652" s="2" t="s">
        <v>50</v>
      </c>
      <c r="R3652" s="2" t="s">
        <v>35</v>
      </c>
      <c r="S3652" s="2" t="s">
        <v>12690</v>
      </c>
      <c r="T3652" s="2" t="s">
        <v>12691</v>
      </c>
      <c r="U3652" s="2" t="s">
        <v>38</v>
      </c>
      <c r="V3652" s="2" t="s">
        <v>100</v>
      </c>
      <c r="W3652" s="2" t="s">
        <v>10172</v>
      </c>
      <c r="X3652" s="2" t="s">
        <v>10257</v>
      </c>
      <c r="Y3652" s="2" t="s">
        <v>10258</v>
      </c>
    </row>
    <row r="3653">
      <c r="A3653" s="1" t="b">
        <v>0</v>
      </c>
      <c r="B3653" s="1" t="s">
        <v>25</v>
      </c>
      <c r="C3653" s="1"/>
      <c r="D3653" s="1" t="s">
        <v>26</v>
      </c>
      <c r="E3653" s="1" t="s">
        <v>43</v>
      </c>
      <c r="F3653" s="1"/>
      <c r="G3653" s="2" t="s">
        <v>27</v>
      </c>
      <c r="H3653" s="3"/>
      <c r="I3653" s="4" t="s">
        <v>12692</v>
      </c>
      <c r="J3653" s="2" t="s">
        <v>12693</v>
      </c>
      <c r="K3653" s="5">
        <v>1.0</v>
      </c>
      <c r="L3653" s="2" t="s">
        <v>46</v>
      </c>
      <c r="M3653" s="6" t="b">
        <v>1</v>
      </c>
      <c r="N3653" s="2" t="s">
        <v>10255</v>
      </c>
      <c r="O3653" s="2" t="s">
        <v>48</v>
      </c>
      <c r="P3653" s="2" t="s">
        <v>49</v>
      </c>
      <c r="Q3653" s="2" t="s">
        <v>50</v>
      </c>
      <c r="R3653" s="2" t="s">
        <v>35</v>
      </c>
      <c r="S3653" s="2" t="s">
        <v>12694</v>
      </c>
      <c r="T3653" s="2" t="s">
        <v>12695</v>
      </c>
      <c r="U3653" s="2" t="s">
        <v>38</v>
      </c>
      <c r="V3653" s="2" t="s">
        <v>100</v>
      </c>
      <c r="W3653" s="2" t="s">
        <v>10172</v>
      </c>
      <c r="X3653" s="2" t="s">
        <v>10257</v>
      </c>
      <c r="Y3653" s="2" t="s">
        <v>10258</v>
      </c>
    </row>
    <row r="3654">
      <c r="A3654" s="1" t="b">
        <v>0</v>
      </c>
      <c r="B3654" s="1" t="s">
        <v>25</v>
      </c>
      <c r="C3654" s="1"/>
      <c r="D3654" s="1" t="s">
        <v>26</v>
      </c>
      <c r="E3654" s="1" t="s">
        <v>43</v>
      </c>
      <c r="F3654" s="1"/>
      <c r="G3654" s="2" t="s">
        <v>27</v>
      </c>
      <c r="H3654" s="3"/>
      <c r="I3654" s="4" t="s">
        <v>12696</v>
      </c>
      <c r="J3654" s="2" t="s">
        <v>12697</v>
      </c>
      <c r="K3654" s="5">
        <v>1.0</v>
      </c>
      <c r="L3654" s="2" t="s">
        <v>46</v>
      </c>
      <c r="M3654" s="6" t="b">
        <v>1</v>
      </c>
      <c r="N3654" s="2" t="s">
        <v>10255</v>
      </c>
      <c r="O3654" s="2" t="s">
        <v>48</v>
      </c>
      <c r="P3654" s="2" t="s">
        <v>49</v>
      </c>
      <c r="Q3654" s="2" t="s">
        <v>50</v>
      </c>
      <c r="R3654" s="2" t="s">
        <v>35</v>
      </c>
      <c r="S3654" s="2" t="s">
        <v>12698</v>
      </c>
      <c r="T3654" s="2" t="s">
        <v>12699</v>
      </c>
      <c r="U3654" s="2" t="s">
        <v>38</v>
      </c>
      <c r="V3654" s="2" t="s">
        <v>100</v>
      </c>
      <c r="W3654" s="2" t="s">
        <v>10172</v>
      </c>
      <c r="X3654" s="2" t="s">
        <v>10257</v>
      </c>
      <c r="Y3654" s="2" t="s">
        <v>10258</v>
      </c>
    </row>
    <row r="3655">
      <c r="A3655" s="1" t="b">
        <v>0</v>
      </c>
      <c r="B3655" s="1" t="s">
        <v>25</v>
      </c>
      <c r="C3655" s="1"/>
      <c r="D3655" s="1" t="s">
        <v>26</v>
      </c>
      <c r="E3655" s="1" t="s">
        <v>43</v>
      </c>
      <c r="F3655" s="1"/>
      <c r="G3655" s="2" t="s">
        <v>27</v>
      </c>
      <c r="H3655" s="3"/>
      <c r="I3655" s="4" t="s">
        <v>12700</v>
      </c>
      <c r="J3655" s="2" t="s">
        <v>12701</v>
      </c>
      <c r="K3655" s="5">
        <v>1.0</v>
      </c>
      <c r="L3655" s="2" t="s">
        <v>46</v>
      </c>
      <c r="M3655" s="6" t="b">
        <v>1</v>
      </c>
      <c r="N3655" s="2" t="s">
        <v>10255</v>
      </c>
      <c r="O3655" s="2" t="s">
        <v>48</v>
      </c>
      <c r="P3655" s="2" t="s">
        <v>49</v>
      </c>
      <c r="Q3655" s="2" t="s">
        <v>50</v>
      </c>
      <c r="R3655" s="2" t="s">
        <v>35</v>
      </c>
      <c r="S3655" s="2" t="s">
        <v>12702</v>
      </c>
      <c r="T3655" s="2" t="s">
        <v>12671</v>
      </c>
      <c r="U3655" s="2" t="s">
        <v>38</v>
      </c>
      <c r="V3655" s="2" t="s">
        <v>100</v>
      </c>
      <c r="W3655" s="2" t="s">
        <v>10172</v>
      </c>
      <c r="X3655" s="2" t="s">
        <v>10257</v>
      </c>
      <c r="Y3655" s="2" t="s">
        <v>10258</v>
      </c>
    </row>
    <row r="3656">
      <c r="A3656" s="1" t="b">
        <v>0</v>
      </c>
      <c r="B3656" s="1" t="s">
        <v>25</v>
      </c>
      <c r="C3656" s="1"/>
      <c r="D3656" s="1" t="s">
        <v>26</v>
      </c>
      <c r="E3656" s="1" t="s">
        <v>43</v>
      </c>
      <c r="F3656" s="1"/>
      <c r="G3656" s="2" t="s">
        <v>27</v>
      </c>
      <c r="H3656" s="3"/>
      <c r="I3656" s="4" t="s">
        <v>12703</v>
      </c>
      <c r="J3656" s="2" t="s">
        <v>12704</v>
      </c>
      <c r="K3656" s="5">
        <v>1.0</v>
      </c>
      <c r="L3656" s="2" t="s">
        <v>46</v>
      </c>
      <c r="M3656" s="6" t="b">
        <v>1</v>
      </c>
      <c r="N3656" s="2" t="s">
        <v>10255</v>
      </c>
      <c r="O3656" s="2" t="s">
        <v>48</v>
      </c>
      <c r="P3656" s="2" t="s">
        <v>49</v>
      </c>
      <c r="Q3656" s="2" t="s">
        <v>50</v>
      </c>
      <c r="R3656" s="2" t="s">
        <v>35</v>
      </c>
      <c r="S3656" s="2" t="s">
        <v>12705</v>
      </c>
      <c r="T3656" s="2" t="s">
        <v>12695</v>
      </c>
      <c r="U3656" s="2" t="s">
        <v>38</v>
      </c>
      <c r="V3656" s="2" t="s">
        <v>100</v>
      </c>
      <c r="W3656" s="2" t="s">
        <v>10172</v>
      </c>
      <c r="X3656" s="2" t="s">
        <v>10257</v>
      </c>
      <c r="Y3656" s="2" t="s">
        <v>10258</v>
      </c>
    </row>
    <row r="3657">
      <c r="A3657" s="1" t="b">
        <v>0</v>
      </c>
      <c r="B3657" s="1" t="s">
        <v>25</v>
      </c>
      <c r="C3657" s="1"/>
      <c r="D3657" s="1" t="s">
        <v>26</v>
      </c>
      <c r="E3657" s="1" t="s">
        <v>43</v>
      </c>
      <c r="F3657" s="1"/>
      <c r="G3657" s="2" t="s">
        <v>27</v>
      </c>
      <c r="H3657" s="3"/>
      <c r="I3657" s="4" t="s">
        <v>12706</v>
      </c>
      <c r="J3657" s="2" t="s">
        <v>12707</v>
      </c>
      <c r="K3657" s="5">
        <v>1.0</v>
      </c>
      <c r="L3657" s="2" t="s">
        <v>46</v>
      </c>
      <c r="M3657" s="6" t="b">
        <v>1</v>
      </c>
      <c r="N3657" s="2" t="s">
        <v>10255</v>
      </c>
      <c r="O3657" s="2" t="s">
        <v>48</v>
      </c>
      <c r="P3657" s="2" t="s">
        <v>49</v>
      </c>
      <c r="Q3657" s="2" t="s">
        <v>50</v>
      </c>
      <c r="R3657" s="2" t="s">
        <v>35</v>
      </c>
      <c r="S3657" s="2" t="s">
        <v>12708</v>
      </c>
      <c r="T3657" s="2" t="s">
        <v>99</v>
      </c>
      <c r="U3657" s="2" t="s">
        <v>38</v>
      </c>
      <c r="V3657" s="2" t="s">
        <v>100</v>
      </c>
      <c r="W3657" s="2" t="s">
        <v>10172</v>
      </c>
      <c r="X3657" s="2" t="s">
        <v>10257</v>
      </c>
      <c r="Y3657" s="2" t="s">
        <v>10258</v>
      </c>
    </row>
    <row r="3658">
      <c r="A3658" s="1" t="b">
        <v>0</v>
      </c>
      <c r="B3658" s="1" t="s">
        <v>25</v>
      </c>
      <c r="C3658" s="1"/>
      <c r="D3658" s="1" t="s">
        <v>26</v>
      </c>
      <c r="E3658" s="1" t="s">
        <v>43</v>
      </c>
      <c r="F3658" s="1"/>
      <c r="G3658" s="2" t="s">
        <v>27</v>
      </c>
      <c r="H3658" s="3"/>
      <c r="I3658" s="4" t="s">
        <v>12709</v>
      </c>
      <c r="J3658" s="2" t="s">
        <v>12710</v>
      </c>
      <c r="K3658" s="5">
        <v>1.0</v>
      </c>
      <c r="L3658" s="2" t="s">
        <v>46</v>
      </c>
      <c r="M3658" s="6" t="b">
        <v>1</v>
      </c>
      <c r="N3658" s="2" t="s">
        <v>10255</v>
      </c>
      <c r="O3658" s="2" t="s">
        <v>48</v>
      </c>
      <c r="P3658" s="2" t="s">
        <v>49</v>
      </c>
      <c r="Q3658" s="2" t="s">
        <v>50</v>
      </c>
      <c r="R3658" s="2" t="s">
        <v>35</v>
      </c>
      <c r="S3658" s="2" t="s">
        <v>12711</v>
      </c>
      <c r="T3658" s="2" t="s">
        <v>12712</v>
      </c>
      <c r="U3658" s="2" t="s">
        <v>38</v>
      </c>
      <c r="V3658" s="2" t="s">
        <v>100</v>
      </c>
      <c r="W3658" s="2" t="s">
        <v>10172</v>
      </c>
      <c r="X3658" s="2" t="s">
        <v>10257</v>
      </c>
      <c r="Y3658" s="2" t="s">
        <v>10258</v>
      </c>
    </row>
    <row r="3659">
      <c r="A3659" s="1" t="b">
        <v>0</v>
      </c>
      <c r="B3659" s="1" t="s">
        <v>25</v>
      </c>
      <c r="C3659" s="1"/>
      <c r="D3659" s="1" t="s">
        <v>26</v>
      </c>
      <c r="E3659" s="1" t="s">
        <v>43</v>
      </c>
      <c r="F3659" s="1"/>
      <c r="G3659" s="2" t="s">
        <v>27</v>
      </c>
      <c r="H3659" s="3"/>
      <c r="I3659" s="4" t="s">
        <v>12713</v>
      </c>
      <c r="J3659" s="2" t="s">
        <v>12714</v>
      </c>
      <c r="K3659" s="5">
        <v>1.0</v>
      </c>
      <c r="L3659" s="2" t="s">
        <v>46</v>
      </c>
      <c r="M3659" s="6" t="b">
        <v>1</v>
      </c>
      <c r="N3659" s="2" t="s">
        <v>10255</v>
      </c>
      <c r="O3659" s="2" t="s">
        <v>48</v>
      </c>
      <c r="P3659" s="2" t="s">
        <v>49</v>
      </c>
      <c r="Q3659" s="2" t="s">
        <v>50</v>
      </c>
      <c r="R3659" s="2" t="s">
        <v>35</v>
      </c>
      <c r="S3659" s="2" t="s">
        <v>12715</v>
      </c>
      <c r="T3659" s="2" t="s">
        <v>99</v>
      </c>
      <c r="U3659" s="2" t="s">
        <v>38</v>
      </c>
      <c r="V3659" s="2" t="s">
        <v>100</v>
      </c>
      <c r="W3659" s="2" t="s">
        <v>10172</v>
      </c>
      <c r="X3659" s="2" t="s">
        <v>10257</v>
      </c>
      <c r="Y3659" s="2" t="s">
        <v>10258</v>
      </c>
    </row>
    <row r="3660">
      <c r="A3660" s="1" t="b">
        <v>0</v>
      </c>
      <c r="B3660" s="1" t="s">
        <v>25</v>
      </c>
      <c r="C3660" s="1"/>
      <c r="D3660" s="1" t="s">
        <v>26</v>
      </c>
      <c r="E3660" s="1" t="s">
        <v>43</v>
      </c>
      <c r="F3660" s="1"/>
      <c r="G3660" s="2" t="s">
        <v>27</v>
      </c>
      <c r="H3660" s="3"/>
      <c r="I3660" s="4" t="s">
        <v>12716</v>
      </c>
      <c r="J3660" s="2" t="s">
        <v>12717</v>
      </c>
      <c r="K3660" s="5">
        <v>1.0</v>
      </c>
      <c r="L3660" s="2" t="s">
        <v>46</v>
      </c>
      <c r="M3660" s="6" t="b">
        <v>1</v>
      </c>
      <c r="N3660" s="2" t="s">
        <v>10255</v>
      </c>
      <c r="O3660" s="2" t="s">
        <v>48</v>
      </c>
      <c r="P3660" s="2" t="s">
        <v>49</v>
      </c>
      <c r="Q3660" s="2" t="s">
        <v>50</v>
      </c>
      <c r="R3660" s="2" t="s">
        <v>35</v>
      </c>
      <c r="S3660" s="2" t="s">
        <v>12718</v>
      </c>
      <c r="T3660" s="2" t="s">
        <v>12699</v>
      </c>
      <c r="U3660" s="2" t="s">
        <v>38</v>
      </c>
      <c r="V3660" s="2" t="s">
        <v>100</v>
      </c>
      <c r="W3660" s="2" t="s">
        <v>10172</v>
      </c>
      <c r="X3660" s="2" t="s">
        <v>10257</v>
      </c>
      <c r="Y3660" s="2" t="s">
        <v>10258</v>
      </c>
    </row>
    <row r="3661">
      <c r="A3661" s="1" t="b">
        <v>0</v>
      </c>
      <c r="B3661" s="1" t="s">
        <v>25</v>
      </c>
      <c r="C3661" s="1"/>
      <c r="D3661" s="1" t="s">
        <v>26</v>
      </c>
      <c r="E3661" s="1" t="s">
        <v>43</v>
      </c>
      <c r="F3661" s="1"/>
      <c r="G3661" s="2" t="s">
        <v>27</v>
      </c>
      <c r="H3661" s="3"/>
      <c r="I3661" s="4" t="s">
        <v>12719</v>
      </c>
      <c r="J3661" s="2" t="s">
        <v>12720</v>
      </c>
      <c r="K3661" s="5">
        <v>1.0</v>
      </c>
      <c r="L3661" s="2" t="s">
        <v>46</v>
      </c>
      <c r="M3661" s="6" t="b">
        <v>1</v>
      </c>
      <c r="N3661" s="2" t="s">
        <v>10255</v>
      </c>
      <c r="O3661" s="2" t="s">
        <v>48</v>
      </c>
      <c r="P3661" s="2" t="s">
        <v>49</v>
      </c>
      <c r="Q3661" s="2" t="s">
        <v>50</v>
      </c>
      <c r="R3661" s="2" t="s">
        <v>35</v>
      </c>
      <c r="S3661" s="2" t="s">
        <v>12721</v>
      </c>
      <c r="T3661" s="2" t="s">
        <v>394</v>
      </c>
      <c r="U3661" s="2" t="s">
        <v>38</v>
      </c>
      <c r="V3661" s="2" t="s">
        <v>100</v>
      </c>
      <c r="W3661" s="2" t="s">
        <v>10172</v>
      </c>
      <c r="X3661" s="2" t="s">
        <v>10257</v>
      </c>
      <c r="Y3661" s="2" t="s">
        <v>10258</v>
      </c>
    </row>
    <row r="3662">
      <c r="A3662" s="1" t="b">
        <v>0</v>
      </c>
      <c r="B3662" s="1" t="s">
        <v>25</v>
      </c>
      <c r="C3662" s="1"/>
      <c r="D3662" s="1" t="s">
        <v>26</v>
      </c>
      <c r="E3662" s="1" t="s">
        <v>43</v>
      </c>
      <c r="F3662" s="1"/>
      <c r="G3662" s="2" t="s">
        <v>27</v>
      </c>
      <c r="H3662" s="3"/>
      <c r="I3662" s="4" t="s">
        <v>12722</v>
      </c>
      <c r="J3662" s="2" t="s">
        <v>12723</v>
      </c>
      <c r="K3662" s="5">
        <v>1.0</v>
      </c>
      <c r="L3662" s="2" t="s">
        <v>46</v>
      </c>
      <c r="M3662" s="6" t="b">
        <v>1</v>
      </c>
      <c r="N3662" s="2" t="s">
        <v>10255</v>
      </c>
      <c r="O3662" s="2" t="s">
        <v>48</v>
      </c>
      <c r="P3662" s="2" t="s">
        <v>49</v>
      </c>
      <c r="Q3662" s="2" t="s">
        <v>50</v>
      </c>
      <c r="R3662" s="2" t="s">
        <v>35</v>
      </c>
      <c r="S3662" s="2" t="s">
        <v>12724</v>
      </c>
      <c r="T3662" s="2" t="s">
        <v>12725</v>
      </c>
      <c r="U3662" s="2" t="s">
        <v>38</v>
      </c>
      <c r="V3662" s="2" t="s">
        <v>100</v>
      </c>
      <c r="W3662" s="2" t="s">
        <v>10172</v>
      </c>
      <c r="X3662" s="2" t="s">
        <v>10257</v>
      </c>
      <c r="Y3662" s="2" t="s">
        <v>10258</v>
      </c>
    </row>
    <row r="3663">
      <c r="A3663" s="1" t="b">
        <v>0</v>
      </c>
      <c r="B3663" s="1" t="s">
        <v>25</v>
      </c>
      <c r="C3663" s="1"/>
      <c r="D3663" s="1" t="s">
        <v>26</v>
      </c>
      <c r="E3663" s="1" t="s">
        <v>43</v>
      </c>
      <c r="F3663" s="1"/>
      <c r="G3663" s="2" t="s">
        <v>27</v>
      </c>
      <c r="H3663" s="3"/>
      <c r="I3663" s="4" t="s">
        <v>12726</v>
      </c>
      <c r="J3663" s="2" t="s">
        <v>12727</v>
      </c>
      <c r="K3663" s="5">
        <v>1.0</v>
      </c>
      <c r="L3663" s="2" t="s">
        <v>46</v>
      </c>
      <c r="M3663" s="6" t="b">
        <v>1</v>
      </c>
      <c r="N3663" s="2" t="s">
        <v>10255</v>
      </c>
      <c r="O3663" s="2" t="s">
        <v>48</v>
      </c>
      <c r="P3663" s="2" t="s">
        <v>49</v>
      </c>
      <c r="Q3663" s="2" t="s">
        <v>50</v>
      </c>
      <c r="R3663" s="2" t="s">
        <v>35</v>
      </c>
      <c r="S3663" s="2" t="s">
        <v>12728</v>
      </c>
      <c r="T3663" s="2" t="s">
        <v>12729</v>
      </c>
      <c r="U3663" s="2" t="s">
        <v>38</v>
      </c>
      <c r="V3663" s="2" t="s">
        <v>100</v>
      </c>
      <c r="W3663" s="2" t="s">
        <v>10172</v>
      </c>
      <c r="X3663" s="2" t="s">
        <v>10257</v>
      </c>
      <c r="Y3663" s="2" t="s">
        <v>10258</v>
      </c>
    </row>
    <row r="3664">
      <c r="A3664" s="1" t="b">
        <v>0</v>
      </c>
      <c r="B3664" s="1" t="s">
        <v>25</v>
      </c>
      <c r="C3664" s="1"/>
      <c r="D3664" s="1" t="s">
        <v>26</v>
      </c>
      <c r="E3664" s="1" t="s">
        <v>43</v>
      </c>
      <c r="F3664" s="1"/>
      <c r="G3664" s="2" t="s">
        <v>27</v>
      </c>
      <c r="H3664" s="3"/>
      <c r="I3664" s="4" t="s">
        <v>12730</v>
      </c>
      <c r="J3664" s="2" t="s">
        <v>12731</v>
      </c>
      <c r="K3664" s="5">
        <v>1.0</v>
      </c>
      <c r="L3664" s="2" t="s">
        <v>46</v>
      </c>
      <c r="M3664" s="6" t="b">
        <v>1</v>
      </c>
      <c r="N3664" s="2" t="s">
        <v>10255</v>
      </c>
      <c r="O3664" s="2" t="s">
        <v>48</v>
      </c>
      <c r="P3664" s="2" t="s">
        <v>49</v>
      </c>
      <c r="Q3664" s="2" t="s">
        <v>50</v>
      </c>
      <c r="R3664" s="2" t="s">
        <v>35</v>
      </c>
      <c r="S3664" s="2" t="s">
        <v>12732</v>
      </c>
      <c r="T3664" s="2" t="s">
        <v>12733</v>
      </c>
      <c r="U3664" s="2" t="s">
        <v>38</v>
      </c>
      <c r="V3664" s="2" t="s">
        <v>100</v>
      </c>
      <c r="W3664" s="2" t="s">
        <v>10172</v>
      </c>
      <c r="X3664" s="2" t="s">
        <v>10257</v>
      </c>
      <c r="Y3664" s="2" t="s">
        <v>10258</v>
      </c>
    </row>
    <row r="3665">
      <c r="A3665" s="1" t="b">
        <v>0</v>
      </c>
      <c r="B3665" s="1" t="s">
        <v>25</v>
      </c>
      <c r="C3665" s="1"/>
      <c r="D3665" s="1" t="s">
        <v>26</v>
      </c>
      <c r="E3665" s="1" t="s">
        <v>43</v>
      </c>
      <c r="F3665" s="1"/>
      <c r="G3665" s="2" t="s">
        <v>27</v>
      </c>
      <c r="H3665" s="3"/>
      <c r="I3665" s="4" t="s">
        <v>12734</v>
      </c>
      <c r="J3665" s="2" t="s">
        <v>12735</v>
      </c>
      <c r="K3665" s="5">
        <v>1.0</v>
      </c>
      <c r="L3665" s="2" t="s">
        <v>46</v>
      </c>
      <c r="M3665" s="6" t="b">
        <v>1</v>
      </c>
      <c r="N3665" s="2" t="s">
        <v>10255</v>
      </c>
      <c r="O3665" s="2" t="s">
        <v>48</v>
      </c>
      <c r="P3665" s="2" t="s">
        <v>49</v>
      </c>
      <c r="Q3665" s="2" t="s">
        <v>50</v>
      </c>
      <c r="R3665" s="2" t="s">
        <v>35</v>
      </c>
      <c r="S3665" s="2" t="s">
        <v>12736</v>
      </c>
      <c r="T3665" s="2" t="s">
        <v>12737</v>
      </c>
      <c r="U3665" s="2" t="s">
        <v>38</v>
      </c>
      <c r="V3665" s="2" t="s">
        <v>100</v>
      </c>
      <c r="W3665" s="2" t="s">
        <v>10172</v>
      </c>
      <c r="X3665" s="2" t="s">
        <v>10257</v>
      </c>
      <c r="Y3665" s="2" t="s">
        <v>10258</v>
      </c>
    </row>
    <row r="3666">
      <c r="A3666" s="1" t="b">
        <v>0</v>
      </c>
      <c r="B3666" s="1" t="s">
        <v>25</v>
      </c>
      <c r="C3666" s="1"/>
      <c r="D3666" s="1" t="s">
        <v>26</v>
      </c>
      <c r="E3666" s="1" t="s">
        <v>43</v>
      </c>
      <c r="F3666" s="1"/>
      <c r="G3666" s="2" t="s">
        <v>27</v>
      </c>
      <c r="H3666" s="3"/>
      <c r="I3666" s="4" t="s">
        <v>12738</v>
      </c>
      <c r="J3666" s="2" t="s">
        <v>12739</v>
      </c>
      <c r="K3666" s="5">
        <v>1.0</v>
      </c>
      <c r="L3666" s="2" t="s">
        <v>46</v>
      </c>
      <c r="M3666" s="6" t="b">
        <v>1</v>
      </c>
      <c r="N3666" s="2" t="s">
        <v>10255</v>
      </c>
      <c r="O3666" s="2" t="s">
        <v>48</v>
      </c>
      <c r="P3666" s="2" t="s">
        <v>49</v>
      </c>
      <c r="Q3666" s="2" t="s">
        <v>50</v>
      </c>
      <c r="R3666" s="2" t="s">
        <v>35</v>
      </c>
      <c r="S3666" s="2" t="s">
        <v>12740</v>
      </c>
      <c r="T3666" s="2" t="s">
        <v>12729</v>
      </c>
      <c r="U3666" s="2" t="s">
        <v>38</v>
      </c>
      <c r="V3666" s="2" t="s">
        <v>100</v>
      </c>
      <c r="W3666" s="2" t="s">
        <v>10172</v>
      </c>
      <c r="X3666" s="2" t="s">
        <v>10257</v>
      </c>
      <c r="Y3666" s="2" t="s">
        <v>10258</v>
      </c>
    </row>
    <row r="3667">
      <c r="A3667" s="1" t="b">
        <v>0</v>
      </c>
      <c r="B3667" s="1" t="s">
        <v>25</v>
      </c>
      <c r="C3667" s="1"/>
      <c r="D3667" s="1" t="s">
        <v>26</v>
      </c>
      <c r="E3667" s="1" t="s">
        <v>43</v>
      </c>
      <c r="F3667" s="1"/>
      <c r="G3667" s="2" t="s">
        <v>27</v>
      </c>
      <c r="H3667" s="3"/>
      <c r="I3667" s="4" t="s">
        <v>12741</v>
      </c>
      <c r="J3667" s="2" t="s">
        <v>12742</v>
      </c>
      <c r="K3667" s="5">
        <v>1.0</v>
      </c>
      <c r="L3667" s="2" t="s">
        <v>46</v>
      </c>
      <c r="M3667" s="6" t="b">
        <v>1</v>
      </c>
      <c r="N3667" s="2" t="s">
        <v>10255</v>
      </c>
      <c r="O3667" s="2" t="s">
        <v>48</v>
      </c>
      <c r="P3667" s="2" t="s">
        <v>49</v>
      </c>
      <c r="Q3667" s="2" t="s">
        <v>50</v>
      </c>
      <c r="R3667" s="2" t="s">
        <v>35</v>
      </c>
      <c r="S3667" s="2" t="s">
        <v>12743</v>
      </c>
      <c r="T3667" s="2" t="s">
        <v>12744</v>
      </c>
      <c r="U3667" s="2" t="s">
        <v>38</v>
      </c>
      <c r="V3667" s="2" t="s">
        <v>100</v>
      </c>
      <c r="W3667" s="2" t="s">
        <v>10172</v>
      </c>
      <c r="X3667" s="2" t="s">
        <v>10257</v>
      </c>
      <c r="Y3667" s="2" t="s">
        <v>10258</v>
      </c>
    </row>
    <row r="3668">
      <c r="A3668" s="1" t="b">
        <v>0</v>
      </c>
      <c r="B3668" s="1" t="s">
        <v>25</v>
      </c>
      <c r="C3668" s="1"/>
      <c r="D3668" s="1" t="s">
        <v>26</v>
      </c>
      <c r="E3668" s="1" t="s">
        <v>43</v>
      </c>
      <c r="F3668" s="1"/>
      <c r="G3668" s="2" t="s">
        <v>27</v>
      </c>
      <c r="H3668" s="3"/>
      <c r="I3668" s="4" t="s">
        <v>12745</v>
      </c>
      <c r="J3668" s="2" t="s">
        <v>12746</v>
      </c>
      <c r="K3668" s="5">
        <v>1.0</v>
      </c>
      <c r="L3668" s="2" t="s">
        <v>46</v>
      </c>
      <c r="M3668" s="6" t="b">
        <v>1</v>
      </c>
      <c r="N3668" s="2" t="s">
        <v>10255</v>
      </c>
      <c r="O3668" s="2" t="s">
        <v>48</v>
      </c>
      <c r="P3668" s="2" t="s">
        <v>49</v>
      </c>
      <c r="Q3668" s="2" t="s">
        <v>50</v>
      </c>
      <c r="R3668" s="2" t="s">
        <v>35</v>
      </c>
      <c r="S3668" s="2" t="s">
        <v>12747</v>
      </c>
      <c r="T3668" s="2" t="s">
        <v>99</v>
      </c>
      <c r="U3668" s="2" t="s">
        <v>38</v>
      </c>
      <c r="V3668" s="2" t="s">
        <v>100</v>
      </c>
      <c r="W3668" s="2" t="s">
        <v>10172</v>
      </c>
      <c r="X3668" s="2" t="s">
        <v>10257</v>
      </c>
      <c r="Y3668" s="2" t="s">
        <v>10258</v>
      </c>
    </row>
    <row r="3669">
      <c r="A3669" s="1" t="b">
        <v>0</v>
      </c>
      <c r="B3669" s="1" t="s">
        <v>25</v>
      </c>
      <c r="C3669" s="1"/>
      <c r="D3669" s="1" t="s">
        <v>26</v>
      </c>
      <c r="E3669" s="1" t="s">
        <v>43</v>
      </c>
      <c r="F3669" s="1"/>
      <c r="G3669" s="2" t="s">
        <v>27</v>
      </c>
      <c r="H3669" s="3"/>
      <c r="I3669" s="4" t="s">
        <v>12748</v>
      </c>
      <c r="J3669" s="2" t="s">
        <v>12749</v>
      </c>
      <c r="K3669" s="5">
        <v>1.0</v>
      </c>
      <c r="L3669" s="2" t="s">
        <v>46</v>
      </c>
      <c r="M3669" s="6" t="b">
        <v>1</v>
      </c>
      <c r="N3669" s="2" t="s">
        <v>10255</v>
      </c>
      <c r="O3669" s="2" t="s">
        <v>48</v>
      </c>
      <c r="P3669" s="2" t="s">
        <v>49</v>
      </c>
      <c r="Q3669" s="2" t="s">
        <v>50</v>
      </c>
      <c r="R3669" s="2" t="s">
        <v>35</v>
      </c>
      <c r="S3669" s="2" t="s">
        <v>12750</v>
      </c>
      <c r="T3669" s="2" t="s">
        <v>12695</v>
      </c>
      <c r="U3669" s="2" t="s">
        <v>38</v>
      </c>
      <c r="V3669" s="2" t="s">
        <v>100</v>
      </c>
      <c r="W3669" s="2" t="s">
        <v>10172</v>
      </c>
      <c r="X3669" s="2" t="s">
        <v>10257</v>
      </c>
      <c r="Y3669" s="2" t="s">
        <v>10258</v>
      </c>
    </row>
    <row r="3670">
      <c r="A3670" s="1" t="b">
        <v>0</v>
      </c>
      <c r="B3670" s="1" t="s">
        <v>25</v>
      </c>
      <c r="C3670" s="1"/>
      <c r="D3670" s="1" t="s">
        <v>26</v>
      </c>
      <c r="E3670" s="1" t="s">
        <v>43</v>
      </c>
      <c r="F3670" s="1"/>
      <c r="G3670" s="2" t="s">
        <v>27</v>
      </c>
      <c r="H3670" s="3"/>
      <c r="I3670" s="4" t="s">
        <v>12751</v>
      </c>
      <c r="J3670" s="2" t="s">
        <v>12752</v>
      </c>
      <c r="K3670" s="5">
        <v>1.0</v>
      </c>
      <c r="L3670" s="2" t="s">
        <v>46</v>
      </c>
      <c r="M3670" s="6" t="b">
        <v>1</v>
      </c>
      <c r="N3670" s="2" t="s">
        <v>10255</v>
      </c>
      <c r="O3670" s="2" t="s">
        <v>48</v>
      </c>
      <c r="P3670" s="2" t="s">
        <v>49</v>
      </c>
      <c r="Q3670" s="2" t="s">
        <v>50</v>
      </c>
      <c r="R3670" s="2" t="s">
        <v>35</v>
      </c>
      <c r="S3670" s="2" t="s">
        <v>12753</v>
      </c>
      <c r="T3670" s="2" t="s">
        <v>99</v>
      </c>
      <c r="U3670" s="2" t="s">
        <v>38</v>
      </c>
      <c r="V3670" s="2" t="s">
        <v>100</v>
      </c>
      <c r="W3670" s="2" t="s">
        <v>10172</v>
      </c>
      <c r="X3670" s="2" t="s">
        <v>10257</v>
      </c>
      <c r="Y3670" s="2" t="s">
        <v>10258</v>
      </c>
    </row>
    <row r="3671">
      <c r="A3671" s="1" t="b">
        <v>0</v>
      </c>
      <c r="B3671" s="1" t="s">
        <v>25</v>
      </c>
      <c r="C3671" s="1"/>
      <c r="D3671" s="1" t="s">
        <v>26</v>
      </c>
      <c r="E3671" s="1" t="s">
        <v>43</v>
      </c>
      <c r="F3671" s="1"/>
      <c r="G3671" s="2" t="s">
        <v>27</v>
      </c>
      <c r="H3671" s="3"/>
      <c r="I3671" s="4" t="s">
        <v>12754</v>
      </c>
      <c r="J3671" s="2" t="s">
        <v>12755</v>
      </c>
      <c r="K3671" s="5">
        <v>1.0</v>
      </c>
      <c r="L3671" s="2" t="s">
        <v>46</v>
      </c>
      <c r="M3671" s="6" t="b">
        <v>1</v>
      </c>
      <c r="N3671" s="2" t="s">
        <v>10255</v>
      </c>
      <c r="O3671" s="2" t="s">
        <v>48</v>
      </c>
      <c r="P3671" s="2" t="s">
        <v>49</v>
      </c>
      <c r="Q3671" s="2" t="s">
        <v>50</v>
      </c>
      <c r="R3671" s="2" t="s">
        <v>35</v>
      </c>
      <c r="S3671" s="2" t="s">
        <v>12756</v>
      </c>
      <c r="T3671" s="2" t="s">
        <v>12757</v>
      </c>
      <c r="U3671" s="2" t="s">
        <v>38</v>
      </c>
      <c r="V3671" s="2" t="s">
        <v>100</v>
      </c>
      <c r="W3671" s="2" t="s">
        <v>10172</v>
      </c>
      <c r="X3671" s="2" t="s">
        <v>10257</v>
      </c>
      <c r="Y3671" s="2" t="s">
        <v>10258</v>
      </c>
    </row>
    <row r="3672">
      <c r="A3672" s="1" t="b">
        <v>0</v>
      </c>
      <c r="B3672" s="1" t="s">
        <v>25</v>
      </c>
      <c r="C3672" s="1"/>
      <c r="D3672" s="1" t="s">
        <v>26</v>
      </c>
      <c r="E3672" s="1" t="s">
        <v>43</v>
      </c>
      <c r="F3672" s="1"/>
      <c r="G3672" s="2" t="s">
        <v>27</v>
      </c>
      <c r="H3672" s="3"/>
      <c r="I3672" s="4" t="s">
        <v>12758</v>
      </c>
      <c r="J3672" s="2" t="s">
        <v>12759</v>
      </c>
      <c r="K3672" s="5">
        <v>1.0</v>
      </c>
      <c r="L3672" s="2" t="s">
        <v>46</v>
      </c>
      <c r="M3672" s="6" t="b">
        <v>1</v>
      </c>
      <c r="N3672" s="2" t="s">
        <v>10255</v>
      </c>
      <c r="O3672" s="2" t="s">
        <v>48</v>
      </c>
      <c r="P3672" s="2" t="s">
        <v>49</v>
      </c>
      <c r="Q3672" s="2" t="s">
        <v>50</v>
      </c>
      <c r="R3672" s="2" t="s">
        <v>35</v>
      </c>
      <c r="S3672" s="2" t="s">
        <v>12760</v>
      </c>
      <c r="T3672" s="2" t="s">
        <v>12737</v>
      </c>
      <c r="U3672" s="2" t="s">
        <v>38</v>
      </c>
      <c r="V3672" s="2" t="s">
        <v>100</v>
      </c>
      <c r="W3672" s="2" t="s">
        <v>10172</v>
      </c>
      <c r="X3672" s="2" t="s">
        <v>10257</v>
      </c>
      <c r="Y3672" s="2" t="s">
        <v>10258</v>
      </c>
    </row>
    <row r="3673">
      <c r="A3673" s="1" t="b">
        <v>0</v>
      </c>
      <c r="B3673" s="1" t="s">
        <v>25</v>
      </c>
      <c r="C3673" s="1"/>
      <c r="D3673" s="1" t="s">
        <v>26</v>
      </c>
      <c r="E3673" s="1" t="s">
        <v>43</v>
      </c>
      <c r="F3673" s="1"/>
      <c r="G3673" s="2" t="s">
        <v>27</v>
      </c>
      <c r="H3673" s="3"/>
      <c r="I3673" s="4" t="s">
        <v>12761</v>
      </c>
      <c r="J3673" s="2" t="s">
        <v>12762</v>
      </c>
      <c r="K3673" s="5">
        <v>1.0</v>
      </c>
      <c r="L3673" s="2" t="s">
        <v>46</v>
      </c>
      <c r="M3673" s="6" t="b">
        <v>1</v>
      </c>
      <c r="N3673" s="2" t="s">
        <v>10255</v>
      </c>
      <c r="O3673" s="2" t="s">
        <v>48</v>
      </c>
      <c r="P3673" s="2" t="s">
        <v>49</v>
      </c>
      <c r="Q3673" s="2" t="s">
        <v>50</v>
      </c>
      <c r="R3673" s="2" t="s">
        <v>35</v>
      </c>
      <c r="S3673" s="2" t="s">
        <v>12763</v>
      </c>
      <c r="T3673" s="2" t="s">
        <v>12659</v>
      </c>
      <c r="U3673" s="2" t="s">
        <v>38</v>
      </c>
      <c r="V3673" s="2" t="s">
        <v>100</v>
      </c>
      <c r="W3673" s="2" t="s">
        <v>10172</v>
      </c>
      <c r="X3673" s="2" t="s">
        <v>10257</v>
      </c>
      <c r="Y3673" s="2" t="s">
        <v>10258</v>
      </c>
    </row>
    <row r="3674">
      <c r="A3674" s="1" t="b">
        <v>0</v>
      </c>
      <c r="B3674" s="1" t="s">
        <v>25</v>
      </c>
      <c r="C3674" s="1"/>
      <c r="D3674" s="1" t="s">
        <v>26</v>
      </c>
      <c r="E3674" s="1" t="s">
        <v>43</v>
      </c>
      <c r="F3674" s="1"/>
      <c r="G3674" s="2" t="s">
        <v>27</v>
      </c>
      <c r="H3674" s="3"/>
      <c r="I3674" s="4" t="s">
        <v>12764</v>
      </c>
      <c r="J3674" s="2" t="s">
        <v>12765</v>
      </c>
      <c r="K3674" s="5">
        <v>1.0</v>
      </c>
      <c r="L3674" s="2" t="s">
        <v>46</v>
      </c>
      <c r="M3674" s="6" t="b">
        <v>1</v>
      </c>
      <c r="N3674" s="2" t="s">
        <v>10255</v>
      </c>
      <c r="O3674" s="2" t="s">
        <v>48</v>
      </c>
      <c r="P3674" s="2" t="s">
        <v>49</v>
      </c>
      <c r="Q3674" s="2" t="s">
        <v>50</v>
      </c>
      <c r="R3674" s="2" t="s">
        <v>35</v>
      </c>
      <c r="S3674" s="2" t="s">
        <v>12766</v>
      </c>
      <c r="T3674" s="2" t="s">
        <v>12757</v>
      </c>
      <c r="U3674" s="2" t="s">
        <v>38</v>
      </c>
      <c r="V3674" s="2" t="s">
        <v>100</v>
      </c>
      <c r="W3674" s="2" t="s">
        <v>10172</v>
      </c>
      <c r="X3674" s="2" t="s">
        <v>10257</v>
      </c>
      <c r="Y3674" s="2" t="s">
        <v>10258</v>
      </c>
    </row>
    <row r="3675">
      <c r="A3675" s="1" t="b">
        <v>0</v>
      </c>
      <c r="B3675" s="1" t="s">
        <v>25</v>
      </c>
      <c r="C3675" s="1"/>
      <c r="D3675" s="1" t="s">
        <v>26</v>
      </c>
      <c r="E3675" s="1" t="s">
        <v>43</v>
      </c>
      <c r="F3675" s="1"/>
      <c r="G3675" s="2" t="s">
        <v>27</v>
      </c>
      <c r="H3675" s="3"/>
      <c r="I3675" s="4" t="s">
        <v>12767</v>
      </c>
      <c r="J3675" s="2" t="s">
        <v>12768</v>
      </c>
      <c r="K3675" s="5">
        <v>1.0</v>
      </c>
      <c r="L3675" s="2" t="s">
        <v>46</v>
      </c>
      <c r="M3675" s="6" t="b">
        <v>1</v>
      </c>
      <c r="N3675" s="2" t="s">
        <v>10255</v>
      </c>
      <c r="O3675" s="2" t="s">
        <v>48</v>
      </c>
      <c r="P3675" s="2" t="s">
        <v>49</v>
      </c>
      <c r="Q3675" s="2" t="s">
        <v>50</v>
      </c>
      <c r="R3675" s="2" t="s">
        <v>35</v>
      </c>
      <c r="S3675" s="2" t="s">
        <v>12769</v>
      </c>
      <c r="T3675" s="2" t="s">
        <v>12675</v>
      </c>
      <c r="U3675" s="2" t="s">
        <v>38</v>
      </c>
      <c r="V3675" s="2" t="s">
        <v>100</v>
      </c>
      <c r="W3675" s="2" t="s">
        <v>10172</v>
      </c>
      <c r="X3675" s="2" t="s">
        <v>10257</v>
      </c>
      <c r="Y3675" s="2" t="s">
        <v>10258</v>
      </c>
    </row>
    <row r="3676">
      <c r="A3676" s="1" t="b">
        <v>0</v>
      </c>
      <c r="B3676" s="1" t="s">
        <v>25</v>
      </c>
      <c r="C3676" s="1"/>
      <c r="D3676" s="1" t="s">
        <v>26</v>
      </c>
      <c r="E3676" s="1" t="s">
        <v>43</v>
      </c>
      <c r="F3676" s="1"/>
      <c r="G3676" s="2" t="s">
        <v>27</v>
      </c>
      <c r="H3676" s="3"/>
      <c r="I3676" s="4" t="s">
        <v>12770</v>
      </c>
      <c r="J3676" s="2" t="s">
        <v>12771</v>
      </c>
      <c r="K3676" s="5">
        <v>1.0</v>
      </c>
      <c r="L3676" s="2" t="s">
        <v>46</v>
      </c>
      <c r="M3676" s="6" t="b">
        <v>1</v>
      </c>
      <c r="N3676" s="2" t="s">
        <v>10255</v>
      </c>
      <c r="O3676" s="2" t="s">
        <v>48</v>
      </c>
      <c r="P3676" s="2" t="s">
        <v>49</v>
      </c>
      <c r="Q3676" s="2" t="s">
        <v>50</v>
      </c>
      <c r="R3676" s="2" t="s">
        <v>35</v>
      </c>
      <c r="S3676" s="2" t="s">
        <v>12772</v>
      </c>
      <c r="T3676" s="2" t="s">
        <v>12695</v>
      </c>
      <c r="U3676" s="2" t="s">
        <v>38</v>
      </c>
      <c r="V3676" s="2" t="s">
        <v>100</v>
      </c>
      <c r="W3676" s="2" t="s">
        <v>10172</v>
      </c>
      <c r="X3676" s="2" t="s">
        <v>10257</v>
      </c>
      <c r="Y3676" s="2" t="s">
        <v>10258</v>
      </c>
    </row>
    <row r="3677">
      <c r="A3677" s="1" t="b">
        <v>0</v>
      </c>
      <c r="B3677" s="1" t="s">
        <v>25</v>
      </c>
      <c r="C3677" s="1"/>
      <c r="D3677" s="1" t="s">
        <v>26</v>
      </c>
      <c r="E3677" s="1" t="s">
        <v>43</v>
      </c>
      <c r="F3677" s="1"/>
      <c r="G3677" s="2" t="s">
        <v>27</v>
      </c>
      <c r="H3677" s="3"/>
      <c r="I3677" s="4" t="s">
        <v>12773</v>
      </c>
      <c r="J3677" s="2" t="s">
        <v>12774</v>
      </c>
      <c r="K3677" s="5">
        <v>1.0</v>
      </c>
      <c r="L3677" s="2" t="s">
        <v>46</v>
      </c>
      <c r="M3677" s="6" t="b">
        <v>1</v>
      </c>
      <c r="N3677" s="2" t="s">
        <v>10255</v>
      </c>
      <c r="O3677" s="2" t="s">
        <v>48</v>
      </c>
      <c r="P3677" s="2" t="s">
        <v>49</v>
      </c>
      <c r="Q3677" s="2" t="s">
        <v>50</v>
      </c>
      <c r="R3677" s="2" t="s">
        <v>35</v>
      </c>
      <c r="S3677" s="2" t="s">
        <v>12775</v>
      </c>
      <c r="T3677" s="2" t="s">
        <v>12655</v>
      </c>
      <c r="U3677" s="2" t="s">
        <v>38</v>
      </c>
      <c r="V3677" s="2" t="s">
        <v>100</v>
      </c>
      <c r="W3677" s="2" t="s">
        <v>10172</v>
      </c>
      <c r="X3677" s="2" t="s">
        <v>10257</v>
      </c>
      <c r="Y3677" s="2" t="s">
        <v>10258</v>
      </c>
    </row>
    <row r="3678">
      <c r="A3678" s="1" t="b">
        <v>0</v>
      </c>
      <c r="B3678" s="1" t="s">
        <v>25</v>
      </c>
      <c r="C3678" s="1"/>
      <c r="D3678" s="1" t="s">
        <v>26</v>
      </c>
      <c r="E3678" s="1" t="s">
        <v>43</v>
      </c>
      <c r="F3678" s="1"/>
      <c r="G3678" s="2" t="s">
        <v>27</v>
      </c>
      <c r="H3678" s="3"/>
      <c r="I3678" s="4" t="s">
        <v>12776</v>
      </c>
      <c r="J3678" s="2" t="s">
        <v>12777</v>
      </c>
      <c r="K3678" s="5">
        <v>1.0</v>
      </c>
      <c r="L3678" s="2" t="s">
        <v>46</v>
      </c>
      <c r="M3678" s="6" t="b">
        <v>1</v>
      </c>
      <c r="N3678" s="2" t="s">
        <v>10255</v>
      </c>
      <c r="O3678" s="2" t="s">
        <v>48</v>
      </c>
      <c r="P3678" s="2" t="s">
        <v>49</v>
      </c>
      <c r="Q3678" s="2" t="s">
        <v>50</v>
      </c>
      <c r="R3678" s="2" t="s">
        <v>35</v>
      </c>
      <c r="S3678" s="2" t="s">
        <v>12778</v>
      </c>
      <c r="T3678" s="2" t="s">
        <v>10127</v>
      </c>
      <c r="U3678" s="2" t="s">
        <v>38</v>
      </c>
      <c r="V3678" s="2" t="s">
        <v>100</v>
      </c>
      <c r="W3678" s="2" t="s">
        <v>10172</v>
      </c>
      <c r="X3678" s="2" t="s">
        <v>10257</v>
      </c>
      <c r="Y3678" s="2" t="s">
        <v>10258</v>
      </c>
    </row>
    <row r="3679">
      <c r="A3679" s="1" t="b">
        <v>0</v>
      </c>
      <c r="B3679" s="1" t="s">
        <v>25</v>
      </c>
      <c r="C3679" s="1"/>
      <c r="D3679" s="1" t="s">
        <v>26</v>
      </c>
      <c r="E3679" s="1" t="s">
        <v>43</v>
      </c>
      <c r="F3679" s="1"/>
      <c r="G3679" s="2" t="s">
        <v>27</v>
      </c>
      <c r="H3679" s="3"/>
      <c r="I3679" s="4" t="s">
        <v>12779</v>
      </c>
      <c r="J3679" s="2" t="s">
        <v>12780</v>
      </c>
      <c r="K3679" s="5">
        <v>1.0</v>
      </c>
      <c r="L3679" s="2" t="s">
        <v>46</v>
      </c>
      <c r="M3679" s="6" t="b">
        <v>1</v>
      </c>
      <c r="N3679" s="2" t="s">
        <v>10255</v>
      </c>
      <c r="O3679" s="2" t="s">
        <v>48</v>
      </c>
      <c r="P3679" s="2" t="s">
        <v>49</v>
      </c>
      <c r="Q3679" s="2" t="s">
        <v>50</v>
      </c>
      <c r="R3679" s="2" t="s">
        <v>35</v>
      </c>
      <c r="S3679" s="2" t="s">
        <v>12781</v>
      </c>
      <c r="T3679" s="2" t="s">
        <v>99</v>
      </c>
      <c r="U3679" s="2" t="s">
        <v>38</v>
      </c>
      <c r="V3679" s="2" t="s">
        <v>100</v>
      </c>
      <c r="W3679" s="2" t="s">
        <v>10172</v>
      </c>
      <c r="X3679" s="2" t="s">
        <v>10257</v>
      </c>
      <c r="Y3679" s="2" t="s">
        <v>10258</v>
      </c>
    </row>
    <row r="3680">
      <c r="A3680" s="1" t="b">
        <v>0</v>
      </c>
      <c r="B3680" s="1" t="s">
        <v>25</v>
      </c>
      <c r="C3680" s="1"/>
      <c r="D3680" s="1" t="s">
        <v>26</v>
      </c>
      <c r="E3680" s="1" t="s">
        <v>43</v>
      </c>
      <c r="F3680" s="1"/>
      <c r="G3680" s="2" t="s">
        <v>27</v>
      </c>
      <c r="H3680" s="3"/>
      <c r="I3680" s="4" t="s">
        <v>12782</v>
      </c>
      <c r="J3680" s="2" t="s">
        <v>12783</v>
      </c>
      <c r="K3680" s="5">
        <v>1.0</v>
      </c>
      <c r="L3680" s="2" t="s">
        <v>46</v>
      </c>
      <c r="M3680" s="6" t="b">
        <v>1</v>
      </c>
      <c r="N3680" s="2" t="s">
        <v>10255</v>
      </c>
      <c r="O3680" s="2" t="s">
        <v>48</v>
      </c>
      <c r="P3680" s="2" t="s">
        <v>49</v>
      </c>
      <c r="Q3680" s="2" t="s">
        <v>50</v>
      </c>
      <c r="R3680" s="2" t="s">
        <v>35</v>
      </c>
      <c r="S3680" s="2" t="s">
        <v>12784</v>
      </c>
      <c r="T3680" s="2" t="s">
        <v>12737</v>
      </c>
      <c r="U3680" s="2" t="s">
        <v>38</v>
      </c>
      <c r="V3680" s="2" t="s">
        <v>100</v>
      </c>
      <c r="W3680" s="2" t="s">
        <v>10172</v>
      </c>
      <c r="X3680" s="2" t="s">
        <v>10257</v>
      </c>
      <c r="Y3680" s="2" t="s">
        <v>10258</v>
      </c>
    </row>
    <row r="3681">
      <c r="A3681" s="1" t="b">
        <v>0</v>
      </c>
      <c r="B3681" s="1" t="s">
        <v>25</v>
      </c>
      <c r="C3681" s="1"/>
      <c r="D3681" s="1" t="s">
        <v>26</v>
      </c>
      <c r="E3681" s="1" t="s">
        <v>43</v>
      </c>
      <c r="F3681" s="1"/>
      <c r="G3681" s="2" t="s">
        <v>27</v>
      </c>
      <c r="H3681" s="3"/>
      <c r="I3681" s="4" t="s">
        <v>12785</v>
      </c>
      <c r="J3681" s="2" t="s">
        <v>12786</v>
      </c>
      <c r="K3681" s="5">
        <v>1.0</v>
      </c>
      <c r="L3681" s="2" t="s">
        <v>46</v>
      </c>
      <c r="M3681" s="6" t="b">
        <v>1</v>
      </c>
      <c r="N3681" s="2" t="s">
        <v>10255</v>
      </c>
      <c r="O3681" s="2" t="s">
        <v>48</v>
      </c>
      <c r="P3681" s="2" t="s">
        <v>49</v>
      </c>
      <c r="Q3681" s="2" t="s">
        <v>50</v>
      </c>
      <c r="R3681" s="2" t="s">
        <v>35</v>
      </c>
      <c r="S3681" s="2" t="s">
        <v>12787</v>
      </c>
      <c r="T3681" s="2" t="s">
        <v>12655</v>
      </c>
      <c r="U3681" s="2" t="s">
        <v>38</v>
      </c>
      <c r="V3681" s="2" t="s">
        <v>100</v>
      </c>
      <c r="W3681" s="2" t="s">
        <v>10172</v>
      </c>
      <c r="X3681" s="2" t="s">
        <v>10257</v>
      </c>
      <c r="Y3681" s="2" t="s">
        <v>10258</v>
      </c>
    </row>
    <row r="3682">
      <c r="A3682" s="1" t="b">
        <v>0</v>
      </c>
      <c r="B3682" s="1" t="s">
        <v>25</v>
      </c>
      <c r="C3682" s="1"/>
      <c r="D3682" s="1" t="s">
        <v>26</v>
      </c>
      <c r="E3682" s="1" t="s">
        <v>43</v>
      </c>
      <c r="F3682" s="1"/>
      <c r="G3682" s="2" t="s">
        <v>27</v>
      </c>
      <c r="H3682" s="3"/>
      <c r="I3682" s="4" t="s">
        <v>12788</v>
      </c>
      <c r="J3682" s="2" t="s">
        <v>12789</v>
      </c>
      <c r="K3682" s="5">
        <v>1.0</v>
      </c>
      <c r="L3682" s="2" t="s">
        <v>46</v>
      </c>
      <c r="M3682" s="6" t="b">
        <v>1</v>
      </c>
      <c r="N3682" s="2" t="s">
        <v>10255</v>
      </c>
      <c r="O3682" s="2" t="s">
        <v>48</v>
      </c>
      <c r="P3682" s="2" t="s">
        <v>49</v>
      </c>
      <c r="Q3682" s="2" t="s">
        <v>50</v>
      </c>
      <c r="R3682" s="2" t="s">
        <v>35</v>
      </c>
      <c r="S3682" s="2" t="s">
        <v>12790</v>
      </c>
      <c r="T3682" s="2" t="s">
        <v>12671</v>
      </c>
      <c r="U3682" s="2" t="s">
        <v>38</v>
      </c>
      <c r="V3682" s="2" t="s">
        <v>100</v>
      </c>
      <c r="W3682" s="2" t="s">
        <v>10172</v>
      </c>
      <c r="X3682" s="2" t="s">
        <v>10257</v>
      </c>
      <c r="Y3682" s="2" t="s">
        <v>10258</v>
      </c>
    </row>
    <row r="3683">
      <c r="A3683" s="1" t="b">
        <v>0</v>
      </c>
      <c r="B3683" s="1" t="s">
        <v>25</v>
      </c>
      <c r="C3683" s="1"/>
      <c r="D3683" s="1" t="s">
        <v>26</v>
      </c>
      <c r="E3683" s="1" t="s">
        <v>43</v>
      </c>
      <c r="F3683" s="1"/>
      <c r="G3683" s="2" t="s">
        <v>27</v>
      </c>
      <c r="H3683" s="3"/>
      <c r="I3683" s="4" t="s">
        <v>12791</v>
      </c>
      <c r="J3683" s="2" t="s">
        <v>12792</v>
      </c>
      <c r="K3683" s="5">
        <v>1.0</v>
      </c>
      <c r="L3683" s="2" t="s">
        <v>46</v>
      </c>
      <c r="M3683" s="6" t="b">
        <v>1</v>
      </c>
      <c r="N3683" s="2" t="s">
        <v>10255</v>
      </c>
      <c r="O3683" s="2" t="s">
        <v>48</v>
      </c>
      <c r="P3683" s="2" t="s">
        <v>49</v>
      </c>
      <c r="Q3683" s="2" t="s">
        <v>50</v>
      </c>
      <c r="R3683" s="2" t="s">
        <v>35</v>
      </c>
      <c r="S3683" s="2" t="s">
        <v>12793</v>
      </c>
      <c r="T3683" s="2" t="s">
        <v>12671</v>
      </c>
      <c r="U3683" s="2" t="s">
        <v>38</v>
      </c>
      <c r="V3683" s="2" t="s">
        <v>100</v>
      </c>
      <c r="W3683" s="2" t="s">
        <v>10172</v>
      </c>
      <c r="X3683" s="2" t="s">
        <v>10257</v>
      </c>
      <c r="Y3683" s="2" t="s">
        <v>10258</v>
      </c>
    </row>
    <row r="3684">
      <c r="A3684" s="1" t="b">
        <v>0</v>
      </c>
      <c r="B3684" s="1" t="s">
        <v>25</v>
      </c>
      <c r="C3684" s="1"/>
      <c r="D3684" s="1" t="s">
        <v>26</v>
      </c>
      <c r="E3684" s="1" t="s">
        <v>43</v>
      </c>
      <c r="F3684" s="1"/>
      <c r="G3684" s="2" t="s">
        <v>27</v>
      </c>
      <c r="H3684" s="3"/>
      <c r="I3684" s="4" t="s">
        <v>12794</v>
      </c>
      <c r="J3684" s="2" t="s">
        <v>12795</v>
      </c>
      <c r="K3684" s="5">
        <v>1.0</v>
      </c>
      <c r="L3684" s="2" t="s">
        <v>46</v>
      </c>
      <c r="M3684" s="6" t="b">
        <v>1</v>
      </c>
      <c r="N3684" s="2" t="s">
        <v>10255</v>
      </c>
      <c r="O3684" s="2" t="s">
        <v>48</v>
      </c>
      <c r="P3684" s="2" t="s">
        <v>49</v>
      </c>
      <c r="Q3684" s="2" t="s">
        <v>50</v>
      </c>
      <c r="R3684" s="2" t="s">
        <v>35</v>
      </c>
      <c r="S3684" s="2" t="s">
        <v>12796</v>
      </c>
      <c r="T3684" s="2" t="s">
        <v>12797</v>
      </c>
      <c r="U3684" s="2" t="s">
        <v>38</v>
      </c>
      <c r="V3684" s="2" t="s">
        <v>100</v>
      </c>
      <c r="W3684" s="2" t="s">
        <v>10172</v>
      </c>
      <c r="X3684" s="2" t="s">
        <v>10257</v>
      </c>
      <c r="Y3684" s="2" t="s">
        <v>10258</v>
      </c>
    </row>
    <row r="3685">
      <c r="A3685" s="1" t="b">
        <v>0</v>
      </c>
      <c r="B3685" s="1" t="s">
        <v>25</v>
      </c>
      <c r="C3685" s="1"/>
      <c r="D3685" s="1" t="s">
        <v>26</v>
      </c>
      <c r="E3685" s="1" t="s">
        <v>43</v>
      </c>
      <c r="F3685" s="1"/>
      <c r="G3685" s="2" t="s">
        <v>27</v>
      </c>
      <c r="H3685" s="3"/>
      <c r="I3685" s="4" t="s">
        <v>12798</v>
      </c>
      <c r="J3685" s="2" t="s">
        <v>12799</v>
      </c>
      <c r="K3685" s="5">
        <v>1.0</v>
      </c>
      <c r="L3685" s="2" t="s">
        <v>46</v>
      </c>
      <c r="M3685" s="6" t="b">
        <v>1</v>
      </c>
      <c r="N3685" s="2" t="s">
        <v>10255</v>
      </c>
      <c r="O3685" s="2" t="s">
        <v>48</v>
      </c>
      <c r="P3685" s="2" t="s">
        <v>49</v>
      </c>
      <c r="Q3685" s="2" t="s">
        <v>50</v>
      </c>
      <c r="R3685" s="2" t="s">
        <v>35</v>
      </c>
      <c r="S3685" s="2" t="s">
        <v>12800</v>
      </c>
      <c r="T3685" s="2" t="s">
        <v>12797</v>
      </c>
      <c r="U3685" s="2" t="s">
        <v>38</v>
      </c>
      <c r="V3685" s="2" t="s">
        <v>100</v>
      </c>
      <c r="W3685" s="2" t="s">
        <v>10172</v>
      </c>
      <c r="X3685" s="2" t="s">
        <v>10257</v>
      </c>
      <c r="Y3685" s="2" t="s">
        <v>10258</v>
      </c>
    </row>
    <row r="3686">
      <c r="A3686" s="1" t="b">
        <v>0</v>
      </c>
      <c r="B3686" s="1" t="s">
        <v>25</v>
      </c>
      <c r="C3686" s="1"/>
      <c r="D3686" s="1" t="s">
        <v>26</v>
      </c>
      <c r="E3686" s="1" t="s">
        <v>43</v>
      </c>
      <c r="F3686" s="1"/>
      <c r="G3686" s="2" t="s">
        <v>27</v>
      </c>
      <c r="H3686" s="3"/>
      <c r="I3686" s="4" t="s">
        <v>12801</v>
      </c>
      <c r="J3686" s="2" t="s">
        <v>12802</v>
      </c>
      <c r="K3686" s="5">
        <v>1.0</v>
      </c>
      <c r="L3686" s="2" t="s">
        <v>46</v>
      </c>
      <c r="M3686" s="6" t="b">
        <v>1</v>
      </c>
      <c r="N3686" s="2" t="s">
        <v>10255</v>
      </c>
      <c r="O3686" s="2" t="s">
        <v>48</v>
      </c>
      <c r="P3686" s="2" t="s">
        <v>49</v>
      </c>
      <c r="Q3686" s="2" t="s">
        <v>50</v>
      </c>
      <c r="R3686" s="2" t="s">
        <v>35</v>
      </c>
      <c r="S3686" s="2" t="s">
        <v>12803</v>
      </c>
      <c r="T3686" s="2" t="s">
        <v>390</v>
      </c>
      <c r="U3686" s="2" t="s">
        <v>38</v>
      </c>
      <c r="V3686" s="2" t="s">
        <v>100</v>
      </c>
      <c r="W3686" s="2" t="s">
        <v>10172</v>
      </c>
      <c r="X3686" s="2" t="s">
        <v>10257</v>
      </c>
      <c r="Y3686" s="2" t="s">
        <v>10258</v>
      </c>
    </row>
    <row r="3687">
      <c r="A3687" s="1" t="b">
        <v>0</v>
      </c>
      <c r="B3687" s="1" t="s">
        <v>25</v>
      </c>
      <c r="C3687" s="1"/>
      <c r="D3687" s="1" t="s">
        <v>26</v>
      </c>
      <c r="E3687" s="1" t="s">
        <v>43</v>
      </c>
      <c r="F3687" s="1"/>
      <c r="G3687" s="2" t="s">
        <v>27</v>
      </c>
      <c r="H3687" s="3"/>
      <c r="I3687" s="4" t="s">
        <v>12804</v>
      </c>
      <c r="J3687" s="2" t="s">
        <v>12805</v>
      </c>
      <c r="K3687" s="5">
        <v>1.0</v>
      </c>
      <c r="L3687" s="2" t="s">
        <v>46</v>
      </c>
      <c r="M3687" s="6" t="b">
        <v>1</v>
      </c>
      <c r="N3687" s="2" t="s">
        <v>12806</v>
      </c>
      <c r="O3687" s="2" t="s">
        <v>48</v>
      </c>
      <c r="P3687" s="2" t="s">
        <v>49</v>
      </c>
      <c r="Q3687" s="2" t="s">
        <v>50</v>
      </c>
      <c r="R3687" s="2" t="s">
        <v>35</v>
      </c>
      <c r="S3687" s="2" t="s">
        <v>12807</v>
      </c>
      <c r="T3687" s="2" t="s">
        <v>12808</v>
      </c>
      <c r="U3687" s="2" t="s">
        <v>38</v>
      </c>
      <c r="V3687" s="2" t="s">
        <v>100</v>
      </c>
      <c r="W3687" s="2" t="s">
        <v>10172</v>
      </c>
      <c r="X3687" s="2" t="s">
        <v>12809</v>
      </c>
      <c r="Y3687" s="2" t="s">
        <v>12810</v>
      </c>
    </row>
    <row r="3688">
      <c r="A3688" s="1" t="b">
        <v>0</v>
      </c>
      <c r="B3688" s="1" t="s">
        <v>25</v>
      </c>
      <c r="C3688" s="1"/>
      <c r="D3688" s="1" t="s">
        <v>26</v>
      </c>
      <c r="E3688" s="1" t="s">
        <v>43</v>
      </c>
      <c r="F3688" s="1"/>
      <c r="G3688" s="2" t="s">
        <v>27</v>
      </c>
      <c r="H3688" s="3"/>
      <c r="I3688" s="4" t="s">
        <v>12811</v>
      </c>
      <c r="J3688" s="2" t="s">
        <v>12812</v>
      </c>
      <c r="K3688" s="5">
        <v>1.0</v>
      </c>
      <c r="L3688" s="2" t="s">
        <v>46</v>
      </c>
      <c r="M3688" s="6" t="b">
        <v>1</v>
      </c>
      <c r="N3688" s="2" t="s">
        <v>12806</v>
      </c>
      <c r="O3688" s="2" t="s">
        <v>48</v>
      </c>
      <c r="P3688" s="2" t="s">
        <v>49</v>
      </c>
      <c r="Q3688" s="2" t="s">
        <v>50</v>
      </c>
      <c r="R3688" s="2" t="s">
        <v>35</v>
      </c>
      <c r="S3688" s="2" t="s">
        <v>12813</v>
      </c>
      <c r="T3688" s="2" t="s">
        <v>12814</v>
      </c>
      <c r="U3688" s="2" t="s">
        <v>38</v>
      </c>
      <c r="V3688" s="2" t="s">
        <v>100</v>
      </c>
      <c r="W3688" s="2" t="s">
        <v>10172</v>
      </c>
      <c r="X3688" s="2" t="s">
        <v>12809</v>
      </c>
      <c r="Y3688" s="2" t="s">
        <v>12810</v>
      </c>
    </row>
    <row r="3689">
      <c r="A3689" s="1" t="b">
        <v>0</v>
      </c>
      <c r="B3689" s="1" t="s">
        <v>25</v>
      </c>
      <c r="C3689" s="1"/>
      <c r="D3689" s="1" t="s">
        <v>26</v>
      </c>
      <c r="E3689" s="1" t="s">
        <v>43</v>
      </c>
      <c r="F3689" s="1"/>
      <c r="G3689" s="2" t="s">
        <v>27</v>
      </c>
      <c r="H3689" s="3"/>
      <c r="I3689" s="4" t="s">
        <v>12815</v>
      </c>
      <c r="J3689" s="2" t="s">
        <v>12816</v>
      </c>
      <c r="K3689" s="5">
        <v>1.0</v>
      </c>
      <c r="L3689" s="2" t="s">
        <v>46</v>
      </c>
      <c r="M3689" s="6" t="b">
        <v>1</v>
      </c>
      <c r="N3689" s="2" t="s">
        <v>12806</v>
      </c>
      <c r="O3689" s="2" t="s">
        <v>48</v>
      </c>
      <c r="P3689" s="2" t="s">
        <v>49</v>
      </c>
      <c r="Q3689" s="2" t="s">
        <v>50</v>
      </c>
      <c r="R3689" s="2" t="s">
        <v>35</v>
      </c>
      <c r="S3689" s="2" t="s">
        <v>12817</v>
      </c>
      <c r="T3689" s="2" t="s">
        <v>12818</v>
      </c>
      <c r="U3689" s="2" t="s">
        <v>38</v>
      </c>
      <c r="V3689" s="2" t="s">
        <v>100</v>
      </c>
      <c r="W3689" s="2" t="s">
        <v>10172</v>
      </c>
      <c r="X3689" s="2" t="s">
        <v>12809</v>
      </c>
      <c r="Y3689" s="2" t="s">
        <v>12810</v>
      </c>
    </row>
    <row r="3690">
      <c r="A3690" s="1" t="b">
        <v>0</v>
      </c>
      <c r="B3690" s="1" t="s">
        <v>25</v>
      </c>
      <c r="C3690" s="1"/>
      <c r="D3690" s="1" t="s">
        <v>26</v>
      </c>
      <c r="E3690" s="1" t="s">
        <v>43</v>
      </c>
      <c r="F3690" s="1"/>
      <c r="G3690" s="2" t="s">
        <v>27</v>
      </c>
      <c r="H3690" s="3"/>
      <c r="I3690" s="4" t="s">
        <v>12819</v>
      </c>
      <c r="J3690" s="2" t="s">
        <v>12820</v>
      </c>
      <c r="K3690" s="5">
        <v>1.0</v>
      </c>
      <c r="L3690" s="2" t="s">
        <v>46</v>
      </c>
      <c r="M3690" s="6" t="b">
        <v>1</v>
      </c>
      <c r="N3690" s="2" t="s">
        <v>12806</v>
      </c>
      <c r="O3690" s="2" t="s">
        <v>48</v>
      </c>
      <c r="P3690" s="2" t="s">
        <v>49</v>
      </c>
      <c r="Q3690" s="2" t="s">
        <v>50</v>
      </c>
      <c r="R3690" s="2" t="s">
        <v>35</v>
      </c>
      <c r="S3690" s="2" t="s">
        <v>12821</v>
      </c>
      <c r="T3690" s="2" t="s">
        <v>12822</v>
      </c>
      <c r="U3690" s="2" t="s">
        <v>38</v>
      </c>
      <c r="V3690" s="2" t="s">
        <v>100</v>
      </c>
      <c r="W3690" s="2" t="s">
        <v>10172</v>
      </c>
      <c r="X3690" s="2" t="s">
        <v>12809</v>
      </c>
      <c r="Y3690" s="2" t="s">
        <v>12810</v>
      </c>
    </row>
    <row r="3691">
      <c r="A3691" s="1" t="b">
        <v>0</v>
      </c>
      <c r="B3691" s="1" t="s">
        <v>25</v>
      </c>
      <c r="C3691" s="1"/>
      <c r="D3691" s="1" t="s">
        <v>26</v>
      </c>
      <c r="E3691" s="1" t="s">
        <v>43</v>
      </c>
      <c r="F3691" s="1"/>
      <c r="G3691" s="2" t="s">
        <v>27</v>
      </c>
      <c r="H3691" s="3"/>
      <c r="I3691" s="4" t="s">
        <v>12823</v>
      </c>
      <c r="J3691" s="2" t="s">
        <v>12824</v>
      </c>
      <c r="K3691" s="5">
        <v>1.0</v>
      </c>
      <c r="L3691" s="2" t="s">
        <v>46</v>
      </c>
      <c r="M3691" s="6" t="b">
        <v>1</v>
      </c>
      <c r="N3691" s="2" t="s">
        <v>12806</v>
      </c>
      <c r="O3691" s="2" t="s">
        <v>48</v>
      </c>
      <c r="P3691" s="2" t="s">
        <v>49</v>
      </c>
      <c r="Q3691" s="2" t="s">
        <v>50</v>
      </c>
      <c r="R3691" s="2" t="s">
        <v>35</v>
      </c>
      <c r="S3691" s="2" t="s">
        <v>12825</v>
      </c>
      <c r="T3691" s="2" t="s">
        <v>12826</v>
      </c>
      <c r="U3691" s="2" t="s">
        <v>38</v>
      </c>
      <c r="V3691" s="2" t="s">
        <v>100</v>
      </c>
      <c r="W3691" s="2" t="s">
        <v>10172</v>
      </c>
      <c r="X3691" s="2" t="s">
        <v>12809</v>
      </c>
      <c r="Y3691" s="2" t="s">
        <v>12810</v>
      </c>
    </row>
    <row r="3692">
      <c r="A3692" s="1" t="b">
        <v>0</v>
      </c>
      <c r="B3692" s="1" t="s">
        <v>25</v>
      </c>
      <c r="C3692" s="1"/>
      <c r="D3692" s="1" t="s">
        <v>26</v>
      </c>
      <c r="E3692" s="1" t="s">
        <v>43</v>
      </c>
      <c r="F3692" s="1"/>
      <c r="G3692" s="2" t="s">
        <v>27</v>
      </c>
      <c r="H3692" s="3"/>
      <c r="I3692" s="4" t="s">
        <v>12827</v>
      </c>
      <c r="J3692" s="2" t="s">
        <v>12828</v>
      </c>
      <c r="K3692" s="5">
        <v>1.0</v>
      </c>
      <c r="L3692" s="2" t="s">
        <v>46</v>
      </c>
      <c r="M3692" s="6" t="b">
        <v>1</v>
      </c>
      <c r="N3692" s="2" t="s">
        <v>12829</v>
      </c>
      <c r="O3692" s="2" t="s">
        <v>48</v>
      </c>
      <c r="P3692" s="2" t="s">
        <v>49</v>
      </c>
      <c r="Q3692" s="2" t="s">
        <v>50</v>
      </c>
      <c r="R3692" s="2" t="s">
        <v>35</v>
      </c>
      <c r="S3692" s="2" t="s">
        <v>12830</v>
      </c>
      <c r="T3692" s="2" t="s">
        <v>12831</v>
      </c>
      <c r="U3692" s="2" t="s">
        <v>38</v>
      </c>
      <c r="V3692" s="2" t="s">
        <v>100</v>
      </c>
      <c r="W3692" s="2" t="s">
        <v>10172</v>
      </c>
      <c r="X3692" s="2" t="s">
        <v>12832</v>
      </c>
      <c r="Y3692" s="2" t="s">
        <v>12833</v>
      </c>
    </row>
    <row r="3693">
      <c r="A3693" s="1" t="b">
        <v>0</v>
      </c>
      <c r="B3693" s="1" t="s">
        <v>25</v>
      </c>
      <c r="C3693" s="1"/>
      <c r="D3693" s="1" t="s">
        <v>26</v>
      </c>
      <c r="E3693" s="1" t="s">
        <v>43</v>
      </c>
      <c r="F3693" s="1"/>
      <c r="G3693" s="2" t="s">
        <v>27</v>
      </c>
      <c r="H3693" s="3"/>
      <c r="I3693" s="4" t="s">
        <v>12834</v>
      </c>
      <c r="J3693" s="2" t="s">
        <v>12835</v>
      </c>
      <c r="K3693" s="5">
        <v>1.0</v>
      </c>
      <c r="L3693" s="2" t="s">
        <v>46</v>
      </c>
      <c r="M3693" s="6" t="b">
        <v>1</v>
      </c>
      <c r="N3693" s="2" t="s">
        <v>12829</v>
      </c>
      <c r="O3693" s="2" t="s">
        <v>48</v>
      </c>
      <c r="P3693" s="2" t="s">
        <v>49</v>
      </c>
      <c r="Q3693" s="2" t="s">
        <v>50</v>
      </c>
      <c r="R3693" s="2" t="s">
        <v>35</v>
      </c>
      <c r="S3693" s="2" t="s">
        <v>12836</v>
      </c>
      <c r="T3693" s="2" t="s">
        <v>12837</v>
      </c>
      <c r="U3693" s="2" t="s">
        <v>38</v>
      </c>
      <c r="V3693" s="2" t="s">
        <v>100</v>
      </c>
      <c r="W3693" s="2" t="s">
        <v>10172</v>
      </c>
      <c r="X3693" s="2" t="s">
        <v>12832</v>
      </c>
      <c r="Y3693" s="2" t="s">
        <v>12833</v>
      </c>
    </row>
    <row r="3694">
      <c r="A3694" s="1" t="b">
        <v>0</v>
      </c>
      <c r="B3694" s="1" t="s">
        <v>25</v>
      </c>
      <c r="C3694" s="1"/>
      <c r="D3694" s="1" t="s">
        <v>26</v>
      </c>
      <c r="E3694" s="1" t="s">
        <v>43</v>
      </c>
      <c r="F3694" s="1"/>
      <c r="G3694" s="2" t="s">
        <v>27</v>
      </c>
      <c r="H3694" s="3"/>
      <c r="I3694" s="4" t="s">
        <v>12838</v>
      </c>
      <c r="J3694" s="2" t="s">
        <v>12839</v>
      </c>
      <c r="K3694" s="5">
        <v>1.0</v>
      </c>
      <c r="L3694" s="2" t="s">
        <v>46</v>
      </c>
      <c r="M3694" s="6" t="b">
        <v>1</v>
      </c>
      <c r="N3694" s="2" t="s">
        <v>12829</v>
      </c>
      <c r="O3694" s="2" t="s">
        <v>48</v>
      </c>
      <c r="P3694" s="2" t="s">
        <v>49</v>
      </c>
      <c r="Q3694" s="2" t="s">
        <v>50</v>
      </c>
      <c r="R3694" s="2" t="s">
        <v>35</v>
      </c>
      <c r="S3694" s="2" t="s">
        <v>12840</v>
      </c>
      <c r="T3694" s="2" t="s">
        <v>12841</v>
      </c>
      <c r="U3694" s="2" t="s">
        <v>38</v>
      </c>
      <c r="V3694" s="2" t="s">
        <v>100</v>
      </c>
      <c r="W3694" s="2" t="s">
        <v>10172</v>
      </c>
      <c r="X3694" s="2" t="s">
        <v>12832</v>
      </c>
      <c r="Y3694" s="2" t="s">
        <v>12833</v>
      </c>
    </row>
    <row r="3695">
      <c r="A3695" s="1" t="b">
        <v>0</v>
      </c>
      <c r="B3695" s="1" t="s">
        <v>25</v>
      </c>
      <c r="C3695" s="1"/>
      <c r="D3695" s="1" t="s">
        <v>26</v>
      </c>
      <c r="E3695" s="1" t="s">
        <v>43</v>
      </c>
      <c r="F3695" s="1"/>
      <c r="G3695" s="2" t="s">
        <v>27</v>
      </c>
      <c r="H3695" s="3"/>
      <c r="I3695" s="4" t="s">
        <v>12842</v>
      </c>
      <c r="J3695" s="2" t="s">
        <v>12843</v>
      </c>
      <c r="K3695" s="5">
        <v>1.0</v>
      </c>
      <c r="L3695" s="2" t="s">
        <v>46</v>
      </c>
      <c r="M3695" s="6" t="b">
        <v>1</v>
      </c>
      <c r="N3695" s="2" t="s">
        <v>12829</v>
      </c>
      <c r="O3695" s="2" t="s">
        <v>48</v>
      </c>
      <c r="P3695" s="2" t="s">
        <v>49</v>
      </c>
      <c r="Q3695" s="2" t="s">
        <v>50</v>
      </c>
      <c r="R3695" s="2" t="s">
        <v>35</v>
      </c>
      <c r="S3695" s="2" t="s">
        <v>12844</v>
      </c>
      <c r="T3695" s="2" t="s">
        <v>12845</v>
      </c>
      <c r="U3695" s="2" t="s">
        <v>38</v>
      </c>
      <c r="V3695" s="2" t="s">
        <v>100</v>
      </c>
      <c r="W3695" s="2" t="s">
        <v>10172</v>
      </c>
      <c r="X3695" s="2" t="s">
        <v>12832</v>
      </c>
      <c r="Y3695" s="2" t="s">
        <v>12833</v>
      </c>
    </row>
    <row r="3696">
      <c r="A3696" s="1" t="b">
        <v>0</v>
      </c>
      <c r="B3696" s="1" t="s">
        <v>25</v>
      </c>
      <c r="C3696" s="1"/>
      <c r="D3696" s="1" t="s">
        <v>26</v>
      </c>
      <c r="E3696" s="1" t="s">
        <v>43</v>
      </c>
      <c r="F3696" s="1"/>
      <c r="G3696" s="2" t="s">
        <v>27</v>
      </c>
      <c r="H3696" s="3"/>
      <c r="I3696" s="4" t="s">
        <v>12846</v>
      </c>
      <c r="J3696" s="2" t="s">
        <v>12847</v>
      </c>
      <c r="K3696" s="5">
        <v>1.0</v>
      </c>
      <c r="L3696" s="2" t="s">
        <v>46</v>
      </c>
      <c r="M3696" s="6" t="b">
        <v>1</v>
      </c>
      <c r="N3696" s="2" t="s">
        <v>12829</v>
      </c>
      <c r="O3696" s="2" t="s">
        <v>48</v>
      </c>
      <c r="P3696" s="2" t="s">
        <v>49</v>
      </c>
      <c r="Q3696" s="2" t="s">
        <v>50</v>
      </c>
      <c r="R3696" s="2" t="s">
        <v>35</v>
      </c>
      <c r="S3696" s="2" t="s">
        <v>12848</v>
      </c>
      <c r="T3696" s="2" t="s">
        <v>12849</v>
      </c>
      <c r="U3696" s="2" t="s">
        <v>38</v>
      </c>
      <c r="V3696" s="2" t="s">
        <v>100</v>
      </c>
      <c r="W3696" s="2" t="s">
        <v>10172</v>
      </c>
      <c r="X3696" s="2" t="s">
        <v>12832</v>
      </c>
      <c r="Y3696" s="2" t="s">
        <v>12833</v>
      </c>
    </row>
    <row r="3697">
      <c r="A3697" s="1" t="b">
        <v>0</v>
      </c>
      <c r="B3697" s="1" t="s">
        <v>25</v>
      </c>
      <c r="C3697" s="1"/>
      <c r="D3697" s="1" t="s">
        <v>26</v>
      </c>
      <c r="E3697" s="1" t="s">
        <v>43</v>
      </c>
      <c r="F3697" s="1"/>
      <c r="G3697" s="2" t="s">
        <v>27</v>
      </c>
      <c r="H3697" s="3"/>
      <c r="I3697" s="4" t="s">
        <v>12850</v>
      </c>
      <c r="J3697" s="2" t="s">
        <v>12851</v>
      </c>
      <c r="K3697" s="5">
        <v>1.0</v>
      </c>
      <c r="L3697" s="2" t="s">
        <v>46</v>
      </c>
      <c r="M3697" s="6" t="b">
        <v>1</v>
      </c>
      <c r="N3697" s="2" t="s">
        <v>12829</v>
      </c>
      <c r="O3697" s="2" t="s">
        <v>48</v>
      </c>
      <c r="P3697" s="2" t="s">
        <v>49</v>
      </c>
      <c r="Q3697" s="2" t="s">
        <v>50</v>
      </c>
      <c r="R3697" s="2" t="s">
        <v>35</v>
      </c>
      <c r="S3697" s="2" t="s">
        <v>12852</v>
      </c>
      <c r="T3697" s="2" t="s">
        <v>12853</v>
      </c>
      <c r="U3697" s="2" t="s">
        <v>38</v>
      </c>
      <c r="V3697" s="2" t="s">
        <v>100</v>
      </c>
      <c r="W3697" s="2" t="s">
        <v>10172</v>
      </c>
      <c r="X3697" s="2" t="s">
        <v>12832</v>
      </c>
      <c r="Y3697" s="2" t="s">
        <v>12833</v>
      </c>
    </row>
    <row r="3698">
      <c r="A3698" s="1" t="b">
        <v>0</v>
      </c>
      <c r="B3698" s="1" t="s">
        <v>25</v>
      </c>
      <c r="C3698" s="1"/>
      <c r="D3698" s="1" t="s">
        <v>26</v>
      </c>
      <c r="E3698" s="1" t="s">
        <v>43</v>
      </c>
      <c r="F3698" s="1"/>
      <c r="G3698" s="2" t="s">
        <v>27</v>
      </c>
      <c r="H3698" s="3"/>
      <c r="I3698" s="4" t="s">
        <v>12854</v>
      </c>
      <c r="J3698" s="2" t="s">
        <v>12855</v>
      </c>
      <c r="K3698" s="5">
        <v>1.0</v>
      </c>
      <c r="L3698" s="2" t="s">
        <v>46</v>
      </c>
      <c r="M3698" s="6" t="b">
        <v>1</v>
      </c>
      <c r="N3698" s="2" t="s">
        <v>12829</v>
      </c>
      <c r="O3698" s="2" t="s">
        <v>48</v>
      </c>
      <c r="P3698" s="2" t="s">
        <v>49</v>
      </c>
      <c r="Q3698" s="2" t="s">
        <v>50</v>
      </c>
      <c r="R3698" s="2" t="s">
        <v>35</v>
      </c>
      <c r="S3698" s="2" t="s">
        <v>12856</v>
      </c>
      <c r="T3698" s="2" t="s">
        <v>12857</v>
      </c>
      <c r="U3698" s="2" t="s">
        <v>38</v>
      </c>
      <c r="V3698" s="2" t="s">
        <v>100</v>
      </c>
      <c r="W3698" s="2" t="s">
        <v>10172</v>
      </c>
      <c r="X3698" s="2" t="s">
        <v>12832</v>
      </c>
      <c r="Y3698" s="2" t="s">
        <v>12833</v>
      </c>
    </row>
    <row r="3699">
      <c r="A3699" s="1" t="b">
        <v>0</v>
      </c>
      <c r="B3699" s="1" t="s">
        <v>25</v>
      </c>
      <c r="C3699" s="1"/>
      <c r="D3699" s="1" t="s">
        <v>26</v>
      </c>
      <c r="E3699" s="1" t="s">
        <v>43</v>
      </c>
      <c r="F3699" s="1"/>
      <c r="G3699" s="2" t="s">
        <v>27</v>
      </c>
      <c r="H3699" s="3"/>
      <c r="I3699" s="4" t="s">
        <v>12858</v>
      </c>
      <c r="J3699" s="2" t="s">
        <v>12859</v>
      </c>
      <c r="K3699" s="5">
        <v>1.0</v>
      </c>
      <c r="L3699" s="2" t="s">
        <v>46</v>
      </c>
      <c r="M3699" s="6" t="b">
        <v>1</v>
      </c>
      <c r="N3699" s="2" t="s">
        <v>12829</v>
      </c>
      <c r="O3699" s="2" t="s">
        <v>48</v>
      </c>
      <c r="P3699" s="2" t="s">
        <v>49</v>
      </c>
      <c r="Q3699" s="2" t="s">
        <v>50</v>
      </c>
      <c r="R3699" s="2" t="s">
        <v>35</v>
      </c>
      <c r="S3699" s="2" t="s">
        <v>12860</v>
      </c>
      <c r="T3699" s="2" t="s">
        <v>12861</v>
      </c>
      <c r="U3699" s="2" t="s">
        <v>38</v>
      </c>
      <c r="V3699" s="2" t="s">
        <v>100</v>
      </c>
      <c r="W3699" s="2" t="s">
        <v>10172</v>
      </c>
      <c r="X3699" s="2" t="s">
        <v>12832</v>
      </c>
      <c r="Y3699" s="2" t="s">
        <v>12833</v>
      </c>
    </row>
    <row r="3700">
      <c r="A3700" s="1" t="b">
        <v>0</v>
      </c>
      <c r="B3700" s="1" t="s">
        <v>25</v>
      </c>
      <c r="C3700" s="1"/>
      <c r="D3700" s="1" t="s">
        <v>26</v>
      </c>
      <c r="E3700" s="1" t="s">
        <v>43</v>
      </c>
      <c r="F3700" s="1"/>
      <c r="G3700" s="2" t="s">
        <v>27</v>
      </c>
      <c r="H3700" s="3"/>
      <c r="I3700" s="4" t="s">
        <v>12862</v>
      </c>
      <c r="J3700" s="2" t="s">
        <v>12863</v>
      </c>
      <c r="K3700" s="5">
        <v>1.0</v>
      </c>
      <c r="L3700" s="2" t="s">
        <v>46</v>
      </c>
      <c r="M3700" s="6" t="b">
        <v>1</v>
      </c>
      <c r="N3700" s="2" t="s">
        <v>12864</v>
      </c>
      <c r="O3700" s="2" t="s">
        <v>48</v>
      </c>
      <c r="P3700" s="2" t="s">
        <v>49</v>
      </c>
      <c r="Q3700" s="2" t="s">
        <v>50</v>
      </c>
      <c r="R3700" s="2" t="s">
        <v>35</v>
      </c>
      <c r="S3700" s="2" t="s">
        <v>12865</v>
      </c>
      <c r="T3700" s="2" t="s">
        <v>12866</v>
      </c>
      <c r="U3700" s="2" t="s">
        <v>38</v>
      </c>
      <c r="V3700" s="2" t="s">
        <v>100</v>
      </c>
      <c r="W3700" s="2" t="s">
        <v>10172</v>
      </c>
      <c r="X3700" s="2" t="s">
        <v>12867</v>
      </c>
      <c r="Y3700" s="2" t="s">
        <v>12868</v>
      </c>
    </row>
    <row r="3701">
      <c r="A3701" s="1" t="b">
        <v>0</v>
      </c>
      <c r="B3701" s="1" t="s">
        <v>25</v>
      </c>
      <c r="C3701" s="1"/>
      <c r="D3701" s="1" t="s">
        <v>26</v>
      </c>
      <c r="E3701" s="1" t="s">
        <v>43</v>
      </c>
      <c r="F3701" s="1"/>
      <c r="G3701" s="2" t="s">
        <v>27</v>
      </c>
      <c r="H3701" s="3"/>
      <c r="I3701" s="4" t="s">
        <v>12869</v>
      </c>
      <c r="J3701" s="2" t="s">
        <v>12870</v>
      </c>
      <c r="K3701" s="5">
        <v>1.0</v>
      </c>
      <c r="L3701" s="2" t="s">
        <v>46</v>
      </c>
      <c r="M3701" s="6" t="b">
        <v>1</v>
      </c>
      <c r="N3701" s="2" t="s">
        <v>12864</v>
      </c>
      <c r="O3701" s="2" t="s">
        <v>48</v>
      </c>
      <c r="P3701" s="2" t="s">
        <v>49</v>
      </c>
      <c r="Q3701" s="2" t="s">
        <v>50</v>
      </c>
      <c r="R3701" s="2" t="s">
        <v>35</v>
      </c>
      <c r="S3701" s="2" t="s">
        <v>12871</v>
      </c>
      <c r="T3701" s="2" t="s">
        <v>12872</v>
      </c>
      <c r="U3701" s="2" t="s">
        <v>38</v>
      </c>
      <c r="V3701" s="2" t="s">
        <v>100</v>
      </c>
      <c r="W3701" s="2" t="s">
        <v>10172</v>
      </c>
      <c r="X3701" s="2" t="s">
        <v>12867</v>
      </c>
      <c r="Y3701" s="2" t="s">
        <v>12868</v>
      </c>
    </row>
    <row r="3702">
      <c r="A3702" s="1" t="b">
        <v>0</v>
      </c>
      <c r="B3702" s="1" t="s">
        <v>25</v>
      </c>
      <c r="C3702" s="1"/>
      <c r="D3702" s="1" t="s">
        <v>26</v>
      </c>
      <c r="E3702" s="1" t="s">
        <v>43</v>
      </c>
      <c r="F3702" s="1"/>
      <c r="G3702" s="2" t="s">
        <v>27</v>
      </c>
      <c r="H3702" s="3"/>
      <c r="I3702" s="4" t="s">
        <v>12873</v>
      </c>
      <c r="J3702" s="2" t="s">
        <v>12874</v>
      </c>
      <c r="K3702" s="5">
        <v>1.0</v>
      </c>
      <c r="L3702" s="2" t="s">
        <v>46</v>
      </c>
      <c r="M3702" s="6" t="b">
        <v>1</v>
      </c>
      <c r="N3702" s="2" t="s">
        <v>12864</v>
      </c>
      <c r="O3702" s="2" t="s">
        <v>48</v>
      </c>
      <c r="P3702" s="2" t="s">
        <v>49</v>
      </c>
      <c r="Q3702" s="2" t="s">
        <v>50</v>
      </c>
      <c r="R3702" s="2" t="s">
        <v>35</v>
      </c>
      <c r="S3702" s="2" t="s">
        <v>12875</v>
      </c>
      <c r="T3702" s="2" t="s">
        <v>12876</v>
      </c>
      <c r="U3702" s="2" t="s">
        <v>38</v>
      </c>
      <c r="V3702" s="2" t="s">
        <v>100</v>
      </c>
      <c r="W3702" s="2" t="s">
        <v>10172</v>
      </c>
      <c r="X3702" s="2" t="s">
        <v>12867</v>
      </c>
      <c r="Y3702" s="2" t="s">
        <v>12868</v>
      </c>
    </row>
    <row r="3703">
      <c r="A3703" s="1" t="b">
        <v>0</v>
      </c>
      <c r="B3703" s="1" t="s">
        <v>25</v>
      </c>
      <c r="C3703" s="1"/>
      <c r="D3703" s="1" t="s">
        <v>26</v>
      </c>
      <c r="E3703" s="1" t="s">
        <v>43</v>
      </c>
      <c r="F3703" s="1"/>
      <c r="G3703" s="2" t="s">
        <v>27</v>
      </c>
      <c r="H3703" s="3"/>
      <c r="I3703" s="4" t="s">
        <v>12877</v>
      </c>
      <c r="J3703" s="2" t="s">
        <v>12878</v>
      </c>
      <c r="K3703" s="5">
        <v>1.0</v>
      </c>
      <c r="L3703" s="2" t="s">
        <v>46</v>
      </c>
      <c r="M3703" s="6" t="b">
        <v>1</v>
      </c>
      <c r="N3703" s="2" t="s">
        <v>12864</v>
      </c>
      <c r="O3703" s="2" t="s">
        <v>48</v>
      </c>
      <c r="P3703" s="2" t="s">
        <v>49</v>
      </c>
      <c r="Q3703" s="2" t="s">
        <v>50</v>
      </c>
      <c r="R3703" s="2" t="s">
        <v>35</v>
      </c>
      <c r="S3703" s="2" t="s">
        <v>12879</v>
      </c>
      <c r="T3703" s="2" t="s">
        <v>12880</v>
      </c>
      <c r="U3703" s="2" t="s">
        <v>38</v>
      </c>
      <c r="V3703" s="2" t="s">
        <v>100</v>
      </c>
      <c r="W3703" s="2" t="s">
        <v>10172</v>
      </c>
      <c r="X3703" s="2" t="s">
        <v>12867</v>
      </c>
      <c r="Y3703" s="2" t="s">
        <v>12868</v>
      </c>
    </row>
    <row r="3704">
      <c r="A3704" s="1" t="b">
        <v>0</v>
      </c>
      <c r="B3704" s="1" t="s">
        <v>25</v>
      </c>
      <c r="C3704" s="1"/>
      <c r="D3704" s="1" t="s">
        <v>26</v>
      </c>
      <c r="E3704" s="1" t="s">
        <v>43</v>
      </c>
      <c r="F3704" s="1"/>
      <c r="G3704" s="2" t="s">
        <v>27</v>
      </c>
      <c r="H3704" s="3"/>
      <c r="I3704" s="4" t="s">
        <v>12881</v>
      </c>
      <c r="J3704" s="2" t="s">
        <v>12882</v>
      </c>
      <c r="K3704" s="5">
        <v>1.0</v>
      </c>
      <c r="L3704" s="2" t="s">
        <v>46</v>
      </c>
      <c r="M3704" s="6" t="b">
        <v>1</v>
      </c>
      <c r="N3704" s="2" t="s">
        <v>12864</v>
      </c>
      <c r="O3704" s="2" t="s">
        <v>48</v>
      </c>
      <c r="P3704" s="2" t="s">
        <v>49</v>
      </c>
      <c r="Q3704" s="2" t="s">
        <v>50</v>
      </c>
      <c r="R3704" s="2" t="s">
        <v>35</v>
      </c>
      <c r="S3704" s="2" t="s">
        <v>12883</v>
      </c>
      <c r="T3704" s="2" t="s">
        <v>12884</v>
      </c>
      <c r="U3704" s="2" t="s">
        <v>38</v>
      </c>
      <c r="V3704" s="2" t="s">
        <v>100</v>
      </c>
      <c r="W3704" s="2" t="s">
        <v>10172</v>
      </c>
      <c r="X3704" s="2" t="s">
        <v>12867</v>
      </c>
      <c r="Y3704" s="2" t="s">
        <v>12868</v>
      </c>
    </row>
    <row r="3705">
      <c r="A3705" s="1" t="b">
        <v>0</v>
      </c>
      <c r="B3705" s="1" t="s">
        <v>25</v>
      </c>
      <c r="C3705" s="1"/>
      <c r="D3705" s="1" t="s">
        <v>26</v>
      </c>
      <c r="E3705" s="1" t="s">
        <v>43</v>
      </c>
      <c r="F3705" s="1"/>
      <c r="G3705" s="2" t="s">
        <v>27</v>
      </c>
      <c r="H3705" s="3"/>
      <c r="I3705" s="4" t="s">
        <v>12885</v>
      </c>
      <c r="J3705" s="2" t="s">
        <v>12886</v>
      </c>
      <c r="K3705" s="5">
        <v>1.0</v>
      </c>
      <c r="L3705" s="2" t="s">
        <v>46</v>
      </c>
      <c r="M3705" s="6" t="b">
        <v>1</v>
      </c>
      <c r="N3705" s="2" t="s">
        <v>12864</v>
      </c>
      <c r="O3705" s="2" t="s">
        <v>48</v>
      </c>
      <c r="P3705" s="2" t="s">
        <v>49</v>
      </c>
      <c r="Q3705" s="2" t="s">
        <v>50</v>
      </c>
      <c r="R3705" s="2" t="s">
        <v>35</v>
      </c>
      <c r="S3705" s="2" t="s">
        <v>12887</v>
      </c>
      <c r="T3705" s="2" t="s">
        <v>12888</v>
      </c>
      <c r="U3705" s="2" t="s">
        <v>38</v>
      </c>
      <c r="V3705" s="2" t="s">
        <v>100</v>
      </c>
      <c r="W3705" s="2" t="s">
        <v>10172</v>
      </c>
      <c r="X3705" s="2" t="s">
        <v>12867</v>
      </c>
      <c r="Y3705" s="2" t="s">
        <v>12868</v>
      </c>
    </row>
    <row r="3706">
      <c r="A3706" s="1" t="b">
        <v>0</v>
      </c>
      <c r="B3706" s="1" t="s">
        <v>25</v>
      </c>
      <c r="C3706" s="1"/>
      <c r="D3706" s="1" t="s">
        <v>26</v>
      </c>
      <c r="E3706" s="1" t="s">
        <v>43</v>
      </c>
      <c r="F3706" s="1"/>
      <c r="G3706" s="2" t="s">
        <v>27</v>
      </c>
      <c r="H3706" s="3"/>
      <c r="I3706" s="4" t="s">
        <v>12889</v>
      </c>
      <c r="J3706" s="2" t="s">
        <v>12890</v>
      </c>
      <c r="K3706" s="5">
        <v>1.0</v>
      </c>
      <c r="L3706" s="2" t="s">
        <v>46</v>
      </c>
      <c r="M3706" s="6" t="b">
        <v>1</v>
      </c>
      <c r="N3706" s="2" t="s">
        <v>12864</v>
      </c>
      <c r="O3706" s="2" t="s">
        <v>48</v>
      </c>
      <c r="P3706" s="2" t="s">
        <v>49</v>
      </c>
      <c r="Q3706" s="2" t="s">
        <v>50</v>
      </c>
      <c r="R3706" s="2" t="s">
        <v>35</v>
      </c>
      <c r="S3706" s="2" t="s">
        <v>12891</v>
      </c>
      <c r="T3706" s="2" t="s">
        <v>12892</v>
      </c>
      <c r="U3706" s="2" t="s">
        <v>38</v>
      </c>
      <c r="V3706" s="2" t="s">
        <v>100</v>
      </c>
      <c r="W3706" s="2" t="s">
        <v>10172</v>
      </c>
      <c r="X3706" s="2" t="s">
        <v>12867</v>
      </c>
      <c r="Y3706" s="2" t="s">
        <v>12868</v>
      </c>
    </row>
    <row r="3707">
      <c r="A3707" s="1" t="b">
        <v>0</v>
      </c>
      <c r="B3707" s="1" t="s">
        <v>25</v>
      </c>
      <c r="C3707" s="1"/>
      <c r="D3707" s="1" t="s">
        <v>26</v>
      </c>
      <c r="E3707" s="1" t="s">
        <v>43</v>
      </c>
      <c r="F3707" s="1"/>
      <c r="G3707" s="2" t="s">
        <v>27</v>
      </c>
      <c r="H3707" s="3"/>
      <c r="I3707" s="4" t="s">
        <v>12893</v>
      </c>
      <c r="J3707" s="2" t="s">
        <v>12894</v>
      </c>
      <c r="K3707" s="5">
        <v>1.0</v>
      </c>
      <c r="L3707" s="2" t="s">
        <v>46</v>
      </c>
      <c r="M3707" s="6" t="b">
        <v>1</v>
      </c>
      <c r="N3707" s="2" t="s">
        <v>12864</v>
      </c>
      <c r="O3707" s="2" t="s">
        <v>48</v>
      </c>
      <c r="P3707" s="2" t="s">
        <v>49</v>
      </c>
      <c r="Q3707" s="2" t="s">
        <v>50</v>
      </c>
      <c r="R3707" s="2" t="s">
        <v>35</v>
      </c>
      <c r="S3707" s="2" t="s">
        <v>12895</v>
      </c>
      <c r="T3707" s="2" t="s">
        <v>12896</v>
      </c>
      <c r="U3707" s="2" t="s">
        <v>38</v>
      </c>
      <c r="V3707" s="2" t="s">
        <v>100</v>
      </c>
      <c r="W3707" s="2" t="s">
        <v>10172</v>
      </c>
      <c r="X3707" s="2" t="s">
        <v>12867</v>
      </c>
      <c r="Y3707" s="2" t="s">
        <v>12868</v>
      </c>
    </row>
    <row r="3708">
      <c r="A3708" s="1" t="b">
        <v>0</v>
      </c>
      <c r="B3708" s="1" t="s">
        <v>25</v>
      </c>
      <c r="C3708" s="1"/>
      <c r="D3708" s="1" t="s">
        <v>26</v>
      </c>
      <c r="E3708" s="1" t="s">
        <v>43</v>
      </c>
      <c r="F3708" s="1"/>
      <c r="G3708" s="2" t="s">
        <v>27</v>
      </c>
      <c r="H3708" s="3"/>
      <c r="I3708" s="4" t="s">
        <v>12897</v>
      </c>
      <c r="J3708" s="2" t="s">
        <v>12898</v>
      </c>
      <c r="K3708" s="5">
        <v>1.0</v>
      </c>
      <c r="L3708" s="2" t="s">
        <v>46</v>
      </c>
      <c r="M3708" s="6" t="b">
        <v>1</v>
      </c>
      <c r="N3708" s="2" t="s">
        <v>12864</v>
      </c>
      <c r="O3708" s="2" t="s">
        <v>48</v>
      </c>
      <c r="P3708" s="2" t="s">
        <v>49</v>
      </c>
      <c r="Q3708" s="2" t="s">
        <v>50</v>
      </c>
      <c r="R3708" s="2" t="s">
        <v>35</v>
      </c>
      <c r="S3708" s="2" t="s">
        <v>12899</v>
      </c>
      <c r="T3708" s="2" t="s">
        <v>12900</v>
      </c>
      <c r="U3708" s="2" t="s">
        <v>38</v>
      </c>
      <c r="V3708" s="2" t="s">
        <v>100</v>
      </c>
      <c r="W3708" s="2" t="s">
        <v>10172</v>
      </c>
      <c r="X3708" s="2" t="s">
        <v>12867</v>
      </c>
      <c r="Y3708" s="2" t="s">
        <v>12868</v>
      </c>
    </row>
    <row r="3709">
      <c r="A3709" s="1" t="b">
        <v>0</v>
      </c>
      <c r="B3709" s="1" t="s">
        <v>25</v>
      </c>
      <c r="C3709" s="1"/>
      <c r="D3709" s="1" t="s">
        <v>26</v>
      </c>
      <c r="E3709" s="1" t="s">
        <v>43</v>
      </c>
      <c r="F3709" s="1"/>
      <c r="G3709" s="2" t="s">
        <v>27</v>
      </c>
      <c r="H3709" s="3"/>
      <c r="I3709" s="4" t="s">
        <v>12901</v>
      </c>
      <c r="J3709" s="2" t="s">
        <v>12902</v>
      </c>
      <c r="K3709" s="5">
        <v>1.0</v>
      </c>
      <c r="L3709" s="2" t="s">
        <v>46</v>
      </c>
      <c r="M3709" s="6" t="b">
        <v>1</v>
      </c>
      <c r="N3709" s="2" t="s">
        <v>12864</v>
      </c>
      <c r="O3709" s="2" t="s">
        <v>48</v>
      </c>
      <c r="P3709" s="2" t="s">
        <v>49</v>
      </c>
      <c r="Q3709" s="2" t="s">
        <v>50</v>
      </c>
      <c r="R3709" s="2" t="s">
        <v>35</v>
      </c>
      <c r="S3709" s="2" t="s">
        <v>12903</v>
      </c>
      <c r="T3709" s="2" t="s">
        <v>12904</v>
      </c>
      <c r="U3709" s="2" t="s">
        <v>38</v>
      </c>
      <c r="V3709" s="2" t="s">
        <v>100</v>
      </c>
      <c r="W3709" s="2" t="s">
        <v>10172</v>
      </c>
      <c r="X3709" s="2" t="s">
        <v>12867</v>
      </c>
      <c r="Y3709" s="2" t="s">
        <v>12868</v>
      </c>
    </row>
    <row r="3710">
      <c r="A3710" s="1" t="b">
        <v>0</v>
      </c>
      <c r="B3710" s="1" t="s">
        <v>25</v>
      </c>
      <c r="C3710" s="1"/>
      <c r="D3710" s="1" t="s">
        <v>26</v>
      </c>
      <c r="E3710" s="1" t="s">
        <v>43</v>
      </c>
      <c r="F3710" s="1"/>
      <c r="G3710" s="2" t="s">
        <v>27</v>
      </c>
      <c r="H3710" s="3"/>
      <c r="I3710" s="4" t="s">
        <v>12905</v>
      </c>
      <c r="J3710" s="2" t="s">
        <v>12906</v>
      </c>
      <c r="K3710" s="5">
        <v>1.0</v>
      </c>
      <c r="L3710" s="2" t="s">
        <v>46</v>
      </c>
      <c r="M3710" s="6" t="b">
        <v>1</v>
      </c>
      <c r="N3710" s="2" t="s">
        <v>12864</v>
      </c>
      <c r="O3710" s="2" t="s">
        <v>48</v>
      </c>
      <c r="P3710" s="2" t="s">
        <v>49</v>
      </c>
      <c r="Q3710" s="2" t="s">
        <v>50</v>
      </c>
      <c r="R3710" s="2" t="s">
        <v>35</v>
      </c>
      <c r="S3710" s="2" t="s">
        <v>12907</v>
      </c>
      <c r="T3710" s="2" t="s">
        <v>12908</v>
      </c>
      <c r="U3710" s="2" t="s">
        <v>38</v>
      </c>
      <c r="V3710" s="2" t="s">
        <v>100</v>
      </c>
      <c r="W3710" s="2" t="s">
        <v>10172</v>
      </c>
      <c r="X3710" s="2" t="s">
        <v>12867</v>
      </c>
      <c r="Y3710" s="2" t="s">
        <v>12868</v>
      </c>
    </row>
    <row r="3711">
      <c r="A3711" s="1" t="b">
        <v>0</v>
      </c>
      <c r="B3711" s="1" t="s">
        <v>25</v>
      </c>
      <c r="C3711" s="1"/>
      <c r="D3711" s="1" t="s">
        <v>26</v>
      </c>
      <c r="E3711" s="1" t="s">
        <v>43</v>
      </c>
      <c r="F3711" s="1"/>
      <c r="G3711" s="2" t="s">
        <v>27</v>
      </c>
      <c r="H3711" s="3"/>
      <c r="I3711" s="4" t="s">
        <v>12909</v>
      </c>
      <c r="J3711" s="2" t="s">
        <v>12910</v>
      </c>
      <c r="K3711" s="5">
        <v>1.0</v>
      </c>
      <c r="L3711" s="2" t="s">
        <v>46</v>
      </c>
      <c r="M3711" s="6" t="b">
        <v>1</v>
      </c>
      <c r="N3711" s="2" t="s">
        <v>12864</v>
      </c>
      <c r="O3711" s="2" t="s">
        <v>48</v>
      </c>
      <c r="P3711" s="2" t="s">
        <v>49</v>
      </c>
      <c r="Q3711" s="2" t="s">
        <v>50</v>
      </c>
      <c r="R3711" s="2" t="s">
        <v>35</v>
      </c>
      <c r="S3711" s="2" t="s">
        <v>12911</v>
      </c>
      <c r="T3711" s="2" t="s">
        <v>12912</v>
      </c>
      <c r="U3711" s="2" t="s">
        <v>38</v>
      </c>
      <c r="V3711" s="2" t="s">
        <v>100</v>
      </c>
      <c r="W3711" s="2" t="s">
        <v>10172</v>
      </c>
      <c r="X3711" s="2" t="s">
        <v>12867</v>
      </c>
      <c r="Y3711" s="2" t="s">
        <v>12868</v>
      </c>
    </row>
    <row r="3712">
      <c r="A3712" s="1" t="b">
        <v>0</v>
      </c>
      <c r="B3712" s="1" t="s">
        <v>25</v>
      </c>
      <c r="C3712" s="1"/>
      <c r="D3712" s="1" t="s">
        <v>26</v>
      </c>
      <c r="E3712" s="1" t="s">
        <v>43</v>
      </c>
      <c r="F3712" s="1"/>
      <c r="G3712" s="2" t="s">
        <v>27</v>
      </c>
      <c r="H3712" s="3"/>
      <c r="I3712" s="4" t="s">
        <v>12913</v>
      </c>
      <c r="J3712" s="2" t="s">
        <v>12914</v>
      </c>
      <c r="K3712" s="5">
        <v>1.0</v>
      </c>
      <c r="L3712" s="2" t="s">
        <v>46</v>
      </c>
      <c r="M3712" s="6" t="b">
        <v>1</v>
      </c>
      <c r="N3712" s="2" t="s">
        <v>12864</v>
      </c>
      <c r="O3712" s="2" t="s">
        <v>48</v>
      </c>
      <c r="P3712" s="2" t="s">
        <v>49</v>
      </c>
      <c r="Q3712" s="2" t="s">
        <v>50</v>
      </c>
      <c r="R3712" s="2" t="s">
        <v>35</v>
      </c>
      <c r="S3712" s="2" t="s">
        <v>12915</v>
      </c>
      <c r="T3712" s="2" t="s">
        <v>12916</v>
      </c>
      <c r="U3712" s="2" t="s">
        <v>38</v>
      </c>
      <c r="V3712" s="2" t="s">
        <v>100</v>
      </c>
      <c r="W3712" s="2" t="s">
        <v>10172</v>
      </c>
      <c r="X3712" s="2" t="s">
        <v>12867</v>
      </c>
      <c r="Y3712" s="2" t="s">
        <v>12868</v>
      </c>
    </row>
    <row r="3713">
      <c r="A3713" s="1" t="b">
        <v>0</v>
      </c>
      <c r="B3713" s="1" t="s">
        <v>25</v>
      </c>
      <c r="C3713" s="1"/>
      <c r="D3713" s="1" t="s">
        <v>26</v>
      </c>
      <c r="E3713" s="1" t="s">
        <v>43</v>
      </c>
      <c r="F3713" s="1"/>
      <c r="G3713" s="2" t="s">
        <v>27</v>
      </c>
      <c r="H3713" s="3"/>
      <c r="I3713" s="4" t="s">
        <v>12917</v>
      </c>
      <c r="J3713" s="2" t="s">
        <v>12918</v>
      </c>
      <c r="K3713" s="5">
        <v>1.0</v>
      </c>
      <c r="L3713" s="2" t="s">
        <v>46</v>
      </c>
      <c r="M3713" s="6" t="b">
        <v>1</v>
      </c>
      <c r="N3713" s="2" t="s">
        <v>12864</v>
      </c>
      <c r="O3713" s="2" t="s">
        <v>48</v>
      </c>
      <c r="P3713" s="2" t="s">
        <v>49</v>
      </c>
      <c r="Q3713" s="2" t="s">
        <v>50</v>
      </c>
      <c r="R3713" s="2" t="s">
        <v>35</v>
      </c>
      <c r="S3713" s="2" t="s">
        <v>12919</v>
      </c>
      <c r="T3713" s="2" t="s">
        <v>12920</v>
      </c>
      <c r="U3713" s="2" t="s">
        <v>38</v>
      </c>
      <c r="V3713" s="2" t="s">
        <v>100</v>
      </c>
      <c r="W3713" s="2" t="s">
        <v>10172</v>
      </c>
      <c r="X3713" s="2" t="s">
        <v>12867</v>
      </c>
      <c r="Y3713" s="2" t="s">
        <v>12868</v>
      </c>
    </row>
    <row r="3714">
      <c r="A3714" s="1" t="b">
        <v>0</v>
      </c>
      <c r="B3714" s="1" t="s">
        <v>25</v>
      </c>
      <c r="C3714" s="1"/>
      <c r="D3714" s="1" t="s">
        <v>26</v>
      </c>
      <c r="E3714" s="1" t="s">
        <v>43</v>
      </c>
      <c r="F3714" s="1"/>
      <c r="G3714" s="2" t="s">
        <v>27</v>
      </c>
      <c r="H3714" s="3"/>
      <c r="I3714" s="4" t="s">
        <v>12921</v>
      </c>
      <c r="J3714" s="2" t="s">
        <v>12922</v>
      </c>
      <c r="K3714" s="5">
        <v>1.0</v>
      </c>
      <c r="L3714" s="2" t="s">
        <v>46</v>
      </c>
      <c r="M3714" s="6" t="b">
        <v>1</v>
      </c>
      <c r="N3714" s="2" t="s">
        <v>12864</v>
      </c>
      <c r="O3714" s="2" t="s">
        <v>48</v>
      </c>
      <c r="P3714" s="2" t="s">
        <v>49</v>
      </c>
      <c r="Q3714" s="2" t="s">
        <v>50</v>
      </c>
      <c r="R3714" s="2" t="s">
        <v>35</v>
      </c>
      <c r="S3714" s="2" t="s">
        <v>12923</v>
      </c>
      <c r="T3714" s="2" t="s">
        <v>12924</v>
      </c>
      <c r="U3714" s="2" t="s">
        <v>38</v>
      </c>
      <c r="V3714" s="2" t="s">
        <v>100</v>
      </c>
      <c r="W3714" s="2" t="s">
        <v>10172</v>
      </c>
      <c r="X3714" s="2" t="s">
        <v>12867</v>
      </c>
      <c r="Y3714" s="2" t="s">
        <v>12868</v>
      </c>
    </row>
    <row r="3715">
      <c r="A3715" s="1" t="b">
        <v>0</v>
      </c>
      <c r="B3715" s="1" t="s">
        <v>25</v>
      </c>
      <c r="C3715" s="1"/>
      <c r="D3715" s="1" t="s">
        <v>26</v>
      </c>
      <c r="E3715" s="1" t="s">
        <v>43</v>
      </c>
      <c r="F3715" s="1"/>
      <c r="G3715" s="2" t="s">
        <v>27</v>
      </c>
      <c r="H3715" s="3"/>
      <c r="I3715" s="4" t="s">
        <v>12925</v>
      </c>
      <c r="J3715" s="2" t="s">
        <v>12926</v>
      </c>
      <c r="K3715" s="5">
        <v>1.0</v>
      </c>
      <c r="L3715" s="2" t="s">
        <v>46</v>
      </c>
      <c r="M3715" s="6" t="b">
        <v>1</v>
      </c>
      <c r="N3715" s="2" t="s">
        <v>12864</v>
      </c>
      <c r="O3715" s="2" t="s">
        <v>48</v>
      </c>
      <c r="P3715" s="2" t="s">
        <v>49</v>
      </c>
      <c r="Q3715" s="2" t="s">
        <v>50</v>
      </c>
      <c r="R3715" s="2" t="s">
        <v>35</v>
      </c>
      <c r="S3715" s="2" t="s">
        <v>12927</v>
      </c>
      <c r="T3715" s="2" t="s">
        <v>12928</v>
      </c>
      <c r="U3715" s="2" t="s">
        <v>38</v>
      </c>
      <c r="V3715" s="2" t="s">
        <v>100</v>
      </c>
      <c r="W3715" s="2" t="s">
        <v>10172</v>
      </c>
      <c r="X3715" s="2" t="s">
        <v>12867</v>
      </c>
      <c r="Y3715" s="2" t="s">
        <v>12868</v>
      </c>
    </row>
    <row r="3716">
      <c r="A3716" s="1" t="b">
        <v>0</v>
      </c>
      <c r="B3716" s="1" t="s">
        <v>25</v>
      </c>
      <c r="C3716" s="1"/>
      <c r="D3716" s="1" t="s">
        <v>26</v>
      </c>
      <c r="E3716" s="1" t="s">
        <v>43</v>
      </c>
      <c r="F3716" s="1"/>
      <c r="G3716" s="2" t="s">
        <v>27</v>
      </c>
      <c r="H3716" s="3"/>
      <c r="I3716" s="4" t="s">
        <v>12929</v>
      </c>
      <c r="J3716" s="2" t="s">
        <v>12930</v>
      </c>
      <c r="K3716" s="5">
        <v>1.0</v>
      </c>
      <c r="L3716" s="2" t="s">
        <v>46</v>
      </c>
      <c r="M3716" s="6" t="b">
        <v>1</v>
      </c>
      <c r="N3716" s="2" t="s">
        <v>12864</v>
      </c>
      <c r="O3716" s="2" t="s">
        <v>48</v>
      </c>
      <c r="P3716" s="2" t="s">
        <v>49</v>
      </c>
      <c r="Q3716" s="2" t="s">
        <v>50</v>
      </c>
      <c r="R3716" s="2" t="s">
        <v>35</v>
      </c>
      <c r="S3716" s="2" t="s">
        <v>12931</v>
      </c>
      <c r="T3716" s="2" t="s">
        <v>12932</v>
      </c>
      <c r="U3716" s="2" t="s">
        <v>38</v>
      </c>
      <c r="V3716" s="2" t="s">
        <v>100</v>
      </c>
      <c r="W3716" s="2" t="s">
        <v>10172</v>
      </c>
      <c r="X3716" s="2" t="s">
        <v>12867</v>
      </c>
      <c r="Y3716" s="2" t="s">
        <v>12868</v>
      </c>
    </row>
    <row r="3717">
      <c r="A3717" s="1" t="b">
        <v>0</v>
      </c>
      <c r="B3717" s="1" t="s">
        <v>25</v>
      </c>
      <c r="C3717" s="1"/>
      <c r="D3717" s="1" t="s">
        <v>26</v>
      </c>
      <c r="E3717" s="1" t="s">
        <v>43</v>
      </c>
      <c r="F3717" s="1"/>
      <c r="G3717" s="2" t="s">
        <v>27</v>
      </c>
      <c r="H3717" s="3"/>
      <c r="I3717" s="4" t="s">
        <v>12933</v>
      </c>
      <c r="J3717" s="2" t="s">
        <v>12934</v>
      </c>
      <c r="K3717" s="5">
        <v>1.0</v>
      </c>
      <c r="L3717" s="2" t="s">
        <v>46</v>
      </c>
      <c r="M3717" s="6" t="b">
        <v>1</v>
      </c>
      <c r="N3717" s="2" t="s">
        <v>12864</v>
      </c>
      <c r="O3717" s="2" t="s">
        <v>48</v>
      </c>
      <c r="P3717" s="2" t="s">
        <v>49</v>
      </c>
      <c r="Q3717" s="2" t="s">
        <v>50</v>
      </c>
      <c r="R3717" s="2" t="s">
        <v>35</v>
      </c>
      <c r="S3717" s="2" t="s">
        <v>12935</v>
      </c>
      <c r="T3717" s="2" t="s">
        <v>12936</v>
      </c>
      <c r="U3717" s="2" t="s">
        <v>38</v>
      </c>
      <c r="V3717" s="2" t="s">
        <v>100</v>
      </c>
      <c r="W3717" s="2" t="s">
        <v>10172</v>
      </c>
      <c r="X3717" s="2" t="s">
        <v>12867</v>
      </c>
      <c r="Y3717" s="2" t="s">
        <v>12868</v>
      </c>
    </row>
    <row r="3718">
      <c r="A3718" s="1" t="b">
        <v>0</v>
      </c>
      <c r="B3718" s="1" t="s">
        <v>25</v>
      </c>
      <c r="C3718" s="1"/>
      <c r="D3718" s="1" t="s">
        <v>26</v>
      </c>
      <c r="E3718" s="1" t="s">
        <v>43</v>
      </c>
      <c r="F3718" s="1"/>
      <c r="G3718" s="2" t="s">
        <v>27</v>
      </c>
      <c r="H3718" s="3"/>
      <c r="I3718" s="4" t="s">
        <v>12937</v>
      </c>
      <c r="J3718" s="2" t="s">
        <v>12938</v>
      </c>
      <c r="K3718" s="5">
        <v>1.0</v>
      </c>
      <c r="L3718" s="2" t="s">
        <v>46</v>
      </c>
      <c r="M3718" s="6" t="b">
        <v>1</v>
      </c>
      <c r="N3718" s="2" t="s">
        <v>12864</v>
      </c>
      <c r="O3718" s="2" t="s">
        <v>48</v>
      </c>
      <c r="P3718" s="2" t="s">
        <v>49</v>
      </c>
      <c r="Q3718" s="2" t="s">
        <v>50</v>
      </c>
      <c r="R3718" s="2" t="s">
        <v>35</v>
      </c>
      <c r="S3718" s="2" t="s">
        <v>12939</v>
      </c>
      <c r="T3718" s="2" t="s">
        <v>12940</v>
      </c>
      <c r="U3718" s="2" t="s">
        <v>38</v>
      </c>
      <c r="V3718" s="2" t="s">
        <v>100</v>
      </c>
      <c r="W3718" s="2" t="s">
        <v>10172</v>
      </c>
      <c r="X3718" s="2" t="s">
        <v>12867</v>
      </c>
      <c r="Y3718" s="2" t="s">
        <v>12868</v>
      </c>
    </row>
    <row r="3719">
      <c r="A3719" s="1" t="b">
        <v>0</v>
      </c>
      <c r="B3719" s="1" t="s">
        <v>25</v>
      </c>
      <c r="C3719" s="1"/>
      <c r="D3719" s="1" t="s">
        <v>26</v>
      </c>
      <c r="E3719" s="1" t="s">
        <v>43</v>
      </c>
      <c r="F3719" s="1"/>
      <c r="G3719" s="2" t="s">
        <v>27</v>
      </c>
      <c r="H3719" s="3"/>
      <c r="I3719" s="4" t="s">
        <v>12941</v>
      </c>
      <c r="J3719" s="2" t="s">
        <v>12942</v>
      </c>
      <c r="K3719" s="5">
        <v>1.0</v>
      </c>
      <c r="L3719" s="2" t="s">
        <v>46</v>
      </c>
      <c r="M3719" s="6" t="b">
        <v>1</v>
      </c>
      <c r="N3719" s="2" t="s">
        <v>12864</v>
      </c>
      <c r="O3719" s="2" t="s">
        <v>48</v>
      </c>
      <c r="P3719" s="2" t="s">
        <v>49</v>
      </c>
      <c r="Q3719" s="2" t="s">
        <v>50</v>
      </c>
      <c r="R3719" s="2" t="s">
        <v>35</v>
      </c>
      <c r="S3719" s="2" t="s">
        <v>12943</v>
      </c>
      <c r="T3719" s="2" t="s">
        <v>12944</v>
      </c>
      <c r="U3719" s="2" t="s">
        <v>38</v>
      </c>
      <c r="V3719" s="2" t="s">
        <v>100</v>
      </c>
      <c r="W3719" s="2" t="s">
        <v>10172</v>
      </c>
      <c r="X3719" s="2" t="s">
        <v>12867</v>
      </c>
      <c r="Y3719" s="2" t="s">
        <v>12868</v>
      </c>
    </row>
    <row r="3720">
      <c r="A3720" s="1" t="b">
        <v>0</v>
      </c>
      <c r="B3720" s="1" t="s">
        <v>25</v>
      </c>
      <c r="C3720" s="1"/>
      <c r="D3720" s="1" t="s">
        <v>26</v>
      </c>
      <c r="E3720" s="1" t="s">
        <v>43</v>
      </c>
      <c r="F3720" s="1"/>
      <c r="G3720" s="2" t="s">
        <v>27</v>
      </c>
      <c r="H3720" s="3"/>
      <c r="I3720" s="4" t="s">
        <v>12945</v>
      </c>
      <c r="J3720" s="2" t="s">
        <v>12946</v>
      </c>
      <c r="K3720" s="5">
        <v>1.0</v>
      </c>
      <c r="L3720" s="2" t="s">
        <v>46</v>
      </c>
      <c r="M3720" s="6" t="b">
        <v>1</v>
      </c>
      <c r="N3720" s="2" t="s">
        <v>12864</v>
      </c>
      <c r="O3720" s="2" t="s">
        <v>48</v>
      </c>
      <c r="P3720" s="2" t="s">
        <v>49</v>
      </c>
      <c r="Q3720" s="2" t="s">
        <v>50</v>
      </c>
      <c r="R3720" s="2" t="s">
        <v>35</v>
      </c>
      <c r="S3720" s="2" t="s">
        <v>12947</v>
      </c>
      <c r="T3720" s="2" t="s">
        <v>12948</v>
      </c>
      <c r="U3720" s="2" t="s">
        <v>38</v>
      </c>
      <c r="V3720" s="2" t="s">
        <v>100</v>
      </c>
      <c r="W3720" s="2" t="s">
        <v>10172</v>
      </c>
      <c r="X3720" s="2" t="s">
        <v>12867</v>
      </c>
      <c r="Y3720" s="2" t="s">
        <v>12868</v>
      </c>
    </row>
    <row r="3721">
      <c r="A3721" s="1" t="b">
        <v>0</v>
      </c>
      <c r="B3721" s="1" t="s">
        <v>25</v>
      </c>
      <c r="C3721" s="1"/>
      <c r="D3721" s="1" t="s">
        <v>26</v>
      </c>
      <c r="E3721" s="1" t="s">
        <v>43</v>
      </c>
      <c r="F3721" s="1"/>
      <c r="G3721" s="2" t="s">
        <v>27</v>
      </c>
      <c r="H3721" s="3"/>
      <c r="I3721" s="4" t="s">
        <v>12949</v>
      </c>
      <c r="J3721" s="2" t="s">
        <v>12950</v>
      </c>
      <c r="K3721" s="5">
        <v>1.0</v>
      </c>
      <c r="L3721" s="2" t="s">
        <v>46</v>
      </c>
      <c r="M3721" s="6" t="b">
        <v>1</v>
      </c>
      <c r="N3721" s="2" t="s">
        <v>12864</v>
      </c>
      <c r="O3721" s="2" t="s">
        <v>48</v>
      </c>
      <c r="P3721" s="2" t="s">
        <v>49</v>
      </c>
      <c r="Q3721" s="2" t="s">
        <v>50</v>
      </c>
      <c r="R3721" s="2" t="s">
        <v>35</v>
      </c>
      <c r="S3721" s="2" t="s">
        <v>12951</v>
      </c>
      <c r="T3721" s="2" t="s">
        <v>12952</v>
      </c>
      <c r="U3721" s="2" t="s">
        <v>38</v>
      </c>
      <c r="V3721" s="2" t="s">
        <v>100</v>
      </c>
      <c r="W3721" s="2" t="s">
        <v>10172</v>
      </c>
      <c r="X3721" s="2" t="s">
        <v>12867</v>
      </c>
      <c r="Y3721" s="2" t="s">
        <v>12868</v>
      </c>
    </row>
    <row r="3722">
      <c r="A3722" s="1" t="b">
        <v>0</v>
      </c>
      <c r="B3722" s="1" t="s">
        <v>25</v>
      </c>
      <c r="C3722" s="1"/>
      <c r="D3722" s="1"/>
      <c r="E3722" s="1" t="s">
        <v>43</v>
      </c>
      <c r="F3722" s="1"/>
      <c r="G3722" s="2" t="s">
        <v>27</v>
      </c>
      <c r="H3722" s="3"/>
      <c r="I3722" s="4" t="s">
        <v>12953</v>
      </c>
      <c r="J3722" s="2" t="s">
        <v>12954</v>
      </c>
      <c r="K3722" s="5">
        <v>1.0</v>
      </c>
      <c r="L3722" s="2" t="s">
        <v>46</v>
      </c>
      <c r="M3722" s="6" t="b">
        <v>1</v>
      </c>
      <c r="N3722" s="2" t="s">
        <v>12955</v>
      </c>
      <c r="O3722" s="2" t="s">
        <v>48</v>
      </c>
      <c r="P3722" s="2" t="s">
        <v>49</v>
      </c>
      <c r="Q3722" s="2" t="s">
        <v>50</v>
      </c>
      <c r="R3722" s="2" t="s">
        <v>35</v>
      </c>
      <c r="S3722" s="5">
        <v>5.00370465E8</v>
      </c>
      <c r="T3722" s="2" t="s">
        <v>12956</v>
      </c>
      <c r="U3722" s="2" t="s">
        <v>38</v>
      </c>
      <c r="V3722" s="2" t="s">
        <v>52</v>
      </c>
      <c r="W3722" s="2" t="s">
        <v>10172</v>
      </c>
      <c r="X3722" s="2" t="s">
        <v>12957</v>
      </c>
      <c r="Y3722" s="2" t="s">
        <v>12958</v>
      </c>
    </row>
    <row r="3723">
      <c r="A3723" s="1" t="b">
        <v>0</v>
      </c>
      <c r="B3723" s="1" t="s">
        <v>25</v>
      </c>
      <c r="C3723" s="1"/>
      <c r="D3723" s="1"/>
      <c r="E3723" s="1" t="s">
        <v>43</v>
      </c>
      <c r="F3723" s="1"/>
      <c r="G3723" s="2" t="s">
        <v>27</v>
      </c>
      <c r="H3723" s="3"/>
      <c r="I3723" s="4" t="s">
        <v>12959</v>
      </c>
      <c r="J3723" s="2" t="s">
        <v>12960</v>
      </c>
      <c r="K3723" s="5">
        <v>1.0</v>
      </c>
      <c r="L3723" s="2" t="s">
        <v>46</v>
      </c>
      <c r="M3723" s="6" t="b">
        <v>1</v>
      </c>
      <c r="N3723" s="2" t="s">
        <v>12955</v>
      </c>
      <c r="O3723" s="2" t="s">
        <v>48</v>
      </c>
      <c r="P3723" s="2" t="s">
        <v>49</v>
      </c>
      <c r="Q3723" s="2" t="s">
        <v>50</v>
      </c>
      <c r="R3723" s="2" t="s">
        <v>35</v>
      </c>
      <c r="S3723" s="5">
        <v>5.39056973E8</v>
      </c>
      <c r="T3723" s="2" t="s">
        <v>12961</v>
      </c>
      <c r="U3723" s="2" t="s">
        <v>38</v>
      </c>
      <c r="V3723" s="2" t="s">
        <v>52</v>
      </c>
      <c r="W3723" s="2" t="s">
        <v>10172</v>
      </c>
      <c r="X3723" s="2" t="s">
        <v>12957</v>
      </c>
      <c r="Y3723" s="2" t="s">
        <v>12958</v>
      </c>
    </row>
    <row r="3724">
      <c r="A3724" s="1" t="b">
        <v>0</v>
      </c>
      <c r="B3724" s="1" t="s">
        <v>25</v>
      </c>
      <c r="C3724" s="1"/>
      <c r="D3724" s="1"/>
      <c r="E3724" s="1" t="s">
        <v>43</v>
      </c>
      <c r="F3724" s="1"/>
      <c r="G3724" s="2" t="s">
        <v>27</v>
      </c>
      <c r="H3724" s="3"/>
      <c r="I3724" s="4" t="s">
        <v>12962</v>
      </c>
      <c r="J3724" s="2" t="s">
        <v>12963</v>
      </c>
      <c r="K3724" s="5">
        <v>1.0</v>
      </c>
      <c r="L3724" s="2" t="s">
        <v>46</v>
      </c>
      <c r="M3724" s="6" t="b">
        <v>1</v>
      </c>
      <c r="N3724" s="2" t="s">
        <v>12955</v>
      </c>
      <c r="O3724" s="2" t="s">
        <v>48</v>
      </c>
      <c r="P3724" s="2" t="s">
        <v>49</v>
      </c>
      <c r="Q3724" s="2" t="s">
        <v>50</v>
      </c>
      <c r="R3724" s="2" t="s">
        <v>35</v>
      </c>
      <c r="S3724" s="5">
        <v>5.39057107E8</v>
      </c>
      <c r="T3724" s="2" t="s">
        <v>12964</v>
      </c>
      <c r="U3724" s="2" t="s">
        <v>38</v>
      </c>
      <c r="V3724" s="2" t="s">
        <v>52</v>
      </c>
      <c r="W3724" s="2" t="s">
        <v>10172</v>
      </c>
      <c r="X3724" s="2" t="s">
        <v>12957</v>
      </c>
      <c r="Y3724" s="2" t="s">
        <v>12958</v>
      </c>
    </row>
    <row r="3725">
      <c r="A3725" s="1" t="b">
        <v>0</v>
      </c>
      <c r="B3725" s="1" t="s">
        <v>25</v>
      </c>
      <c r="C3725" s="1"/>
      <c r="D3725" s="1"/>
      <c r="E3725" s="1" t="s">
        <v>43</v>
      </c>
      <c r="F3725" s="1"/>
      <c r="G3725" s="2" t="s">
        <v>27</v>
      </c>
      <c r="H3725" s="3"/>
      <c r="I3725" s="4" t="s">
        <v>12965</v>
      </c>
      <c r="J3725" s="2" t="s">
        <v>12966</v>
      </c>
      <c r="K3725" s="5">
        <v>1.0</v>
      </c>
      <c r="L3725" s="2" t="s">
        <v>46</v>
      </c>
      <c r="M3725" s="6" t="b">
        <v>1</v>
      </c>
      <c r="N3725" s="2" t="s">
        <v>12955</v>
      </c>
      <c r="O3725" s="2" t="s">
        <v>48</v>
      </c>
      <c r="P3725" s="2" t="s">
        <v>49</v>
      </c>
      <c r="Q3725" s="2" t="s">
        <v>50</v>
      </c>
      <c r="R3725" s="2" t="s">
        <v>35</v>
      </c>
      <c r="S3725" s="5">
        <v>5.39057155E8</v>
      </c>
      <c r="T3725" s="2" t="s">
        <v>12967</v>
      </c>
      <c r="U3725" s="2" t="s">
        <v>38</v>
      </c>
      <c r="V3725" s="2" t="s">
        <v>52</v>
      </c>
      <c r="W3725" s="2" t="s">
        <v>10172</v>
      </c>
      <c r="X3725" s="2" t="s">
        <v>12957</v>
      </c>
      <c r="Y3725" s="2" t="s">
        <v>12958</v>
      </c>
    </row>
    <row r="3726">
      <c r="A3726" s="1" t="b">
        <v>0</v>
      </c>
      <c r="B3726" s="1" t="s">
        <v>25</v>
      </c>
      <c r="C3726" s="1"/>
      <c r="D3726" s="1"/>
      <c r="E3726" s="1" t="s">
        <v>43</v>
      </c>
      <c r="F3726" s="1"/>
      <c r="G3726" s="2" t="s">
        <v>27</v>
      </c>
      <c r="H3726" s="3"/>
      <c r="I3726" s="4" t="s">
        <v>12968</v>
      </c>
      <c r="J3726" s="2" t="s">
        <v>12969</v>
      </c>
      <c r="K3726" s="5">
        <v>1.0</v>
      </c>
      <c r="L3726" s="2" t="s">
        <v>46</v>
      </c>
      <c r="M3726" s="6" t="b">
        <v>1</v>
      </c>
      <c r="N3726" s="2" t="s">
        <v>12955</v>
      </c>
      <c r="O3726" s="2" t="s">
        <v>48</v>
      </c>
      <c r="P3726" s="2" t="s">
        <v>49</v>
      </c>
      <c r="Q3726" s="2" t="s">
        <v>50</v>
      </c>
      <c r="R3726" s="2" t="s">
        <v>35</v>
      </c>
      <c r="S3726" s="5">
        <v>5.39057332E8</v>
      </c>
      <c r="T3726" s="2" t="s">
        <v>12970</v>
      </c>
      <c r="U3726" s="2" t="s">
        <v>38</v>
      </c>
      <c r="V3726" s="2" t="s">
        <v>52</v>
      </c>
      <c r="W3726" s="2" t="s">
        <v>10172</v>
      </c>
      <c r="X3726" s="2" t="s">
        <v>12957</v>
      </c>
      <c r="Y3726" s="2" t="s">
        <v>12958</v>
      </c>
    </row>
    <row r="3727">
      <c r="A3727" s="1" t="b">
        <v>0</v>
      </c>
      <c r="B3727" s="1" t="s">
        <v>25</v>
      </c>
      <c r="C3727" s="1"/>
      <c r="D3727" s="1"/>
      <c r="E3727" s="1" t="s">
        <v>43</v>
      </c>
      <c r="F3727" s="1"/>
      <c r="G3727" s="2" t="s">
        <v>27</v>
      </c>
      <c r="H3727" s="3"/>
      <c r="I3727" s="4" t="s">
        <v>12971</v>
      </c>
      <c r="J3727" s="2" t="s">
        <v>12972</v>
      </c>
      <c r="K3727" s="5">
        <v>1.0</v>
      </c>
      <c r="L3727" s="2" t="s">
        <v>46</v>
      </c>
      <c r="M3727" s="6" t="b">
        <v>1</v>
      </c>
      <c r="N3727" s="2" t="s">
        <v>12955</v>
      </c>
      <c r="O3727" s="2" t="s">
        <v>48</v>
      </c>
      <c r="P3727" s="2" t="s">
        <v>49</v>
      </c>
      <c r="Q3727" s="2" t="s">
        <v>50</v>
      </c>
      <c r="R3727" s="2" t="s">
        <v>35</v>
      </c>
      <c r="S3727" s="5">
        <v>5.39057339E8</v>
      </c>
      <c r="T3727" s="2" t="s">
        <v>12967</v>
      </c>
      <c r="U3727" s="2" t="s">
        <v>38</v>
      </c>
      <c r="V3727" s="2" t="s">
        <v>52</v>
      </c>
      <c r="W3727" s="2" t="s">
        <v>10172</v>
      </c>
      <c r="X3727" s="2" t="s">
        <v>12957</v>
      </c>
      <c r="Y3727" s="2" t="s">
        <v>12958</v>
      </c>
    </row>
    <row r="3728">
      <c r="A3728" s="1" t="b">
        <v>0</v>
      </c>
      <c r="B3728" s="1" t="s">
        <v>25</v>
      </c>
      <c r="C3728" s="1"/>
      <c r="D3728" s="1"/>
      <c r="E3728" s="1" t="s">
        <v>43</v>
      </c>
      <c r="F3728" s="1"/>
      <c r="G3728" s="2" t="s">
        <v>27</v>
      </c>
      <c r="H3728" s="3"/>
      <c r="I3728" s="4" t="s">
        <v>12973</v>
      </c>
      <c r="J3728" s="2" t="s">
        <v>12974</v>
      </c>
      <c r="K3728" s="5">
        <v>1.0</v>
      </c>
      <c r="L3728" s="2" t="s">
        <v>46</v>
      </c>
      <c r="M3728" s="6" t="b">
        <v>1</v>
      </c>
      <c r="N3728" s="2" t="s">
        <v>12955</v>
      </c>
      <c r="O3728" s="2" t="s">
        <v>48</v>
      </c>
      <c r="P3728" s="2" t="s">
        <v>49</v>
      </c>
      <c r="Q3728" s="2" t="s">
        <v>50</v>
      </c>
      <c r="R3728" s="2" t="s">
        <v>35</v>
      </c>
      <c r="S3728" s="5">
        <v>5.39057563E8</v>
      </c>
      <c r="T3728" s="2" t="s">
        <v>12975</v>
      </c>
      <c r="U3728" s="2" t="s">
        <v>38</v>
      </c>
      <c r="V3728" s="2" t="s">
        <v>52</v>
      </c>
      <c r="W3728" s="2" t="s">
        <v>10172</v>
      </c>
      <c r="X3728" s="2" t="s">
        <v>12957</v>
      </c>
      <c r="Y3728" s="2" t="s">
        <v>12958</v>
      </c>
    </row>
    <row r="3729">
      <c r="A3729" s="1" t="b">
        <v>0</v>
      </c>
      <c r="B3729" s="1" t="s">
        <v>25</v>
      </c>
      <c r="C3729" s="1"/>
      <c r="D3729" s="1"/>
      <c r="E3729" s="1" t="s">
        <v>43</v>
      </c>
      <c r="F3729" s="1"/>
      <c r="G3729" s="2" t="s">
        <v>27</v>
      </c>
      <c r="H3729" s="3"/>
      <c r="I3729" s="4" t="s">
        <v>12976</v>
      </c>
      <c r="J3729" s="2" t="s">
        <v>12977</v>
      </c>
      <c r="K3729" s="5">
        <v>1.0</v>
      </c>
      <c r="L3729" s="2" t="s">
        <v>46</v>
      </c>
      <c r="M3729" s="6" t="b">
        <v>1</v>
      </c>
      <c r="N3729" s="2" t="s">
        <v>12955</v>
      </c>
      <c r="O3729" s="2" t="s">
        <v>48</v>
      </c>
      <c r="P3729" s="2" t="s">
        <v>49</v>
      </c>
      <c r="Q3729" s="2" t="s">
        <v>50</v>
      </c>
      <c r="R3729" s="2" t="s">
        <v>35</v>
      </c>
      <c r="S3729" s="5">
        <v>5.39057565E8</v>
      </c>
      <c r="T3729" s="2" t="s">
        <v>12961</v>
      </c>
      <c r="U3729" s="2" t="s">
        <v>38</v>
      </c>
      <c r="V3729" s="2" t="s">
        <v>52</v>
      </c>
      <c r="W3729" s="2" t="s">
        <v>10172</v>
      </c>
      <c r="X3729" s="2" t="s">
        <v>12957</v>
      </c>
      <c r="Y3729" s="2" t="s">
        <v>12958</v>
      </c>
    </row>
    <row r="3730">
      <c r="A3730" s="1" t="b">
        <v>0</v>
      </c>
      <c r="B3730" s="1" t="s">
        <v>25</v>
      </c>
      <c r="C3730" s="1"/>
      <c r="D3730" s="1"/>
      <c r="E3730" s="1" t="s">
        <v>43</v>
      </c>
      <c r="F3730" s="1"/>
      <c r="G3730" s="2" t="s">
        <v>27</v>
      </c>
      <c r="H3730" s="3"/>
      <c r="I3730" s="4" t="s">
        <v>12978</v>
      </c>
      <c r="J3730" s="2" t="s">
        <v>12979</v>
      </c>
      <c r="K3730" s="5">
        <v>1.0</v>
      </c>
      <c r="L3730" s="2" t="s">
        <v>46</v>
      </c>
      <c r="M3730" s="6" t="b">
        <v>1</v>
      </c>
      <c r="N3730" s="2" t="s">
        <v>12955</v>
      </c>
      <c r="O3730" s="2" t="s">
        <v>48</v>
      </c>
      <c r="P3730" s="2" t="s">
        <v>49</v>
      </c>
      <c r="Q3730" s="2" t="s">
        <v>50</v>
      </c>
      <c r="R3730" s="2" t="s">
        <v>35</v>
      </c>
      <c r="S3730" s="5">
        <v>5.39057669E8</v>
      </c>
      <c r="T3730" s="2" t="s">
        <v>12970</v>
      </c>
      <c r="U3730" s="2" t="s">
        <v>38</v>
      </c>
      <c r="V3730" s="2" t="s">
        <v>52</v>
      </c>
      <c r="W3730" s="2" t="s">
        <v>10172</v>
      </c>
      <c r="X3730" s="2" t="s">
        <v>12957</v>
      </c>
      <c r="Y3730" s="2" t="s">
        <v>12958</v>
      </c>
    </row>
    <row r="3731">
      <c r="A3731" s="1" t="b">
        <v>0</v>
      </c>
      <c r="B3731" s="1" t="s">
        <v>25</v>
      </c>
      <c r="C3731" s="1"/>
      <c r="D3731" s="1"/>
      <c r="E3731" s="1" t="s">
        <v>43</v>
      </c>
      <c r="F3731" s="1"/>
      <c r="G3731" s="2" t="s">
        <v>27</v>
      </c>
      <c r="H3731" s="3"/>
      <c r="I3731" s="4" t="s">
        <v>12980</v>
      </c>
      <c r="J3731" s="2" t="s">
        <v>12981</v>
      </c>
      <c r="K3731" s="5">
        <v>1.0</v>
      </c>
      <c r="L3731" s="2" t="s">
        <v>46</v>
      </c>
      <c r="M3731" s="6" t="b">
        <v>1</v>
      </c>
      <c r="N3731" s="2" t="s">
        <v>12955</v>
      </c>
      <c r="O3731" s="2" t="s">
        <v>48</v>
      </c>
      <c r="P3731" s="2" t="s">
        <v>49</v>
      </c>
      <c r="Q3731" s="2" t="s">
        <v>50</v>
      </c>
      <c r="R3731" s="2" t="s">
        <v>35</v>
      </c>
      <c r="S3731" s="5">
        <v>5.39057747E8</v>
      </c>
      <c r="T3731" s="2" t="s">
        <v>12975</v>
      </c>
      <c r="U3731" s="2" t="s">
        <v>38</v>
      </c>
      <c r="V3731" s="2" t="s">
        <v>52</v>
      </c>
      <c r="W3731" s="2" t="s">
        <v>10172</v>
      </c>
      <c r="X3731" s="2" t="s">
        <v>12957</v>
      </c>
      <c r="Y3731" s="2" t="s">
        <v>12958</v>
      </c>
    </row>
    <row r="3732">
      <c r="A3732" s="1" t="b">
        <v>0</v>
      </c>
      <c r="B3732" s="1" t="s">
        <v>25</v>
      </c>
      <c r="C3732" s="1"/>
      <c r="D3732" s="1"/>
      <c r="E3732" s="1" t="s">
        <v>43</v>
      </c>
      <c r="F3732" s="1"/>
      <c r="G3732" s="2" t="s">
        <v>27</v>
      </c>
      <c r="H3732" s="3"/>
      <c r="I3732" s="4" t="s">
        <v>12982</v>
      </c>
      <c r="J3732" s="2" t="s">
        <v>12983</v>
      </c>
      <c r="K3732" s="5">
        <v>1.0</v>
      </c>
      <c r="L3732" s="2" t="s">
        <v>46</v>
      </c>
      <c r="M3732" s="6" t="b">
        <v>1</v>
      </c>
      <c r="N3732" s="2" t="s">
        <v>12955</v>
      </c>
      <c r="O3732" s="2" t="s">
        <v>48</v>
      </c>
      <c r="P3732" s="2" t="s">
        <v>49</v>
      </c>
      <c r="Q3732" s="2" t="s">
        <v>50</v>
      </c>
      <c r="R3732" s="2" t="s">
        <v>35</v>
      </c>
      <c r="S3732" s="5">
        <v>5.39058028E8</v>
      </c>
      <c r="T3732" s="2" t="s">
        <v>12964</v>
      </c>
      <c r="U3732" s="2" t="s">
        <v>38</v>
      </c>
      <c r="V3732" s="2" t="s">
        <v>52</v>
      </c>
      <c r="W3732" s="2" t="s">
        <v>10172</v>
      </c>
      <c r="X3732" s="2" t="s">
        <v>12957</v>
      </c>
      <c r="Y3732" s="2" t="s">
        <v>12958</v>
      </c>
    </row>
    <row r="3733">
      <c r="A3733" s="1" t="b">
        <v>0</v>
      </c>
      <c r="B3733" s="1" t="s">
        <v>25</v>
      </c>
      <c r="C3733" s="1"/>
      <c r="D3733" s="1"/>
      <c r="E3733" s="1" t="s">
        <v>43</v>
      </c>
      <c r="F3733" s="1"/>
      <c r="G3733" s="2" t="s">
        <v>27</v>
      </c>
      <c r="H3733" s="3"/>
      <c r="I3733" s="4" t="s">
        <v>12984</v>
      </c>
      <c r="J3733" s="2" t="s">
        <v>12985</v>
      </c>
      <c r="K3733" s="5">
        <v>1.0</v>
      </c>
      <c r="L3733" s="2" t="s">
        <v>46</v>
      </c>
      <c r="M3733" s="6" t="b">
        <v>1</v>
      </c>
      <c r="N3733" s="2" t="s">
        <v>12955</v>
      </c>
      <c r="O3733" s="2" t="s">
        <v>48</v>
      </c>
      <c r="P3733" s="2" t="s">
        <v>49</v>
      </c>
      <c r="Q3733" s="2" t="s">
        <v>50</v>
      </c>
      <c r="R3733" s="2" t="s">
        <v>35</v>
      </c>
      <c r="S3733" s="5">
        <v>5.39058066E8</v>
      </c>
      <c r="T3733" s="2" t="s">
        <v>12961</v>
      </c>
      <c r="U3733" s="2" t="s">
        <v>38</v>
      </c>
      <c r="V3733" s="2" t="s">
        <v>52</v>
      </c>
      <c r="W3733" s="2" t="s">
        <v>10172</v>
      </c>
      <c r="X3733" s="2" t="s">
        <v>12957</v>
      </c>
      <c r="Y3733" s="2" t="s">
        <v>12958</v>
      </c>
    </row>
    <row r="3734">
      <c r="A3734" s="1" t="b">
        <v>0</v>
      </c>
      <c r="B3734" s="1" t="s">
        <v>25</v>
      </c>
      <c r="C3734" s="1"/>
      <c r="D3734" s="1"/>
      <c r="E3734" s="1" t="s">
        <v>43</v>
      </c>
      <c r="F3734" s="1"/>
      <c r="G3734" s="2" t="s">
        <v>27</v>
      </c>
      <c r="H3734" s="3"/>
      <c r="I3734" s="4" t="s">
        <v>12986</v>
      </c>
      <c r="J3734" s="2" t="s">
        <v>12987</v>
      </c>
      <c r="K3734" s="5">
        <v>1.0</v>
      </c>
      <c r="L3734" s="2" t="s">
        <v>46</v>
      </c>
      <c r="M3734" s="6" t="b">
        <v>1</v>
      </c>
      <c r="N3734" s="2" t="s">
        <v>12955</v>
      </c>
      <c r="O3734" s="2" t="s">
        <v>48</v>
      </c>
      <c r="P3734" s="2" t="s">
        <v>49</v>
      </c>
      <c r="Q3734" s="2" t="s">
        <v>50</v>
      </c>
      <c r="R3734" s="2" t="s">
        <v>35</v>
      </c>
      <c r="S3734" s="5">
        <v>5.39058212E8</v>
      </c>
      <c r="T3734" s="2" t="s">
        <v>12956</v>
      </c>
      <c r="U3734" s="2" t="s">
        <v>38</v>
      </c>
      <c r="V3734" s="2" t="s">
        <v>52</v>
      </c>
      <c r="W3734" s="2" t="s">
        <v>10172</v>
      </c>
      <c r="X3734" s="2" t="s">
        <v>12957</v>
      </c>
      <c r="Y3734" s="2" t="s">
        <v>12958</v>
      </c>
    </row>
    <row r="3735">
      <c r="A3735" s="1" t="b">
        <v>0</v>
      </c>
      <c r="B3735" s="1" t="s">
        <v>25</v>
      </c>
      <c r="C3735" s="1"/>
      <c r="D3735" s="1"/>
      <c r="E3735" s="1" t="s">
        <v>43</v>
      </c>
      <c r="F3735" s="1"/>
      <c r="G3735" s="2" t="s">
        <v>27</v>
      </c>
      <c r="H3735" s="3"/>
      <c r="I3735" s="4" t="s">
        <v>12988</v>
      </c>
      <c r="J3735" s="2" t="s">
        <v>12989</v>
      </c>
      <c r="K3735" s="5">
        <v>1.0</v>
      </c>
      <c r="L3735" s="2" t="s">
        <v>46</v>
      </c>
      <c r="M3735" s="6" t="b">
        <v>1</v>
      </c>
      <c r="N3735" s="2" t="s">
        <v>12955</v>
      </c>
      <c r="O3735" s="2" t="s">
        <v>48</v>
      </c>
      <c r="P3735" s="2" t="s">
        <v>49</v>
      </c>
      <c r="Q3735" s="2" t="s">
        <v>50</v>
      </c>
      <c r="R3735" s="2" t="s">
        <v>35</v>
      </c>
      <c r="S3735" s="5">
        <v>5.39058397E8</v>
      </c>
      <c r="T3735" s="2" t="s">
        <v>12990</v>
      </c>
      <c r="U3735" s="2" t="s">
        <v>38</v>
      </c>
      <c r="V3735" s="2" t="s">
        <v>52</v>
      </c>
      <c r="W3735" s="2" t="s">
        <v>10172</v>
      </c>
      <c r="X3735" s="2" t="s">
        <v>12957</v>
      </c>
      <c r="Y3735" s="2" t="s">
        <v>12958</v>
      </c>
    </row>
    <row r="3736">
      <c r="A3736" s="1" t="b">
        <v>0</v>
      </c>
      <c r="B3736" s="1" t="s">
        <v>25</v>
      </c>
      <c r="C3736" s="1"/>
      <c r="D3736" s="1"/>
      <c r="E3736" s="1" t="s">
        <v>43</v>
      </c>
      <c r="F3736" s="1"/>
      <c r="G3736" s="2" t="s">
        <v>27</v>
      </c>
      <c r="H3736" s="3"/>
      <c r="I3736" s="4" t="s">
        <v>12991</v>
      </c>
      <c r="J3736" s="2" t="s">
        <v>12992</v>
      </c>
      <c r="K3736" s="5">
        <v>1.0</v>
      </c>
      <c r="L3736" s="2" t="s">
        <v>46</v>
      </c>
      <c r="M3736" s="6" t="b">
        <v>1</v>
      </c>
      <c r="N3736" s="2" t="s">
        <v>12955</v>
      </c>
      <c r="O3736" s="2" t="s">
        <v>48</v>
      </c>
      <c r="P3736" s="2" t="s">
        <v>49</v>
      </c>
      <c r="Q3736" s="2" t="s">
        <v>50</v>
      </c>
      <c r="R3736" s="2" t="s">
        <v>35</v>
      </c>
      <c r="S3736" s="5">
        <v>5.39058765E8</v>
      </c>
      <c r="T3736" s="2" t="s">
        <v>12967</v>
      </c>
      <c r="U3736" s="2" t="s">
        <v>38</v>
      </c>
      <c r="V3736" s="2" t="s">
        <v>52</v>
      </c>
      <c r="W3736" s="2" t="s">
        <v>10172</v>
      </c>
      <c r="X3736" s="2" t="s">
        <v>12957</v>
      </c>
      <c r="Y3736" s="2" t="s">
        <v>12958</v>
      </c>
    </row>
    <row r="3737">
      <c r="A3737" s="1" t="b">
        <v>0</v>
      </c>
      <c r="B3737" s="1" t="s">
        <v>25</v>
      </c>
      <c r="C3737" s="1"/>
      <c r="D3737" s="1"/>
      <c r="E3737" s="1" t="s">
        <v>43</v>
      </c>
      <c r="F3737" s="1"/>
      <c r="G3737" s="2" t="s">
        <v>27</v>
      </c>
      <c r="H3737" s="3"/>
      <c r="I3737" s="4" t="s">
        <v>12993</v>
      </c>
      <c r="J3737" s="2" t="s">
        <v>12994</v>
      </c>
      <c r="K3737" s="5">
        <v>1.0</v>
      </c>
      <c r="L3737" s="2" t="s">
        <v>46</v>
      </c>
      <c r="M3737" s="6" t="b">
        <v>1</v>
      </c>
      <c r="N3737" s="2" t="s">
        <v>12955</v>
      </c>
      <c r="O3737" s="2" t="s">
        <v>48</v>
      </c>
      <c r="P3737" s="2" t="s">
        <v>49</v>
      </c>
      <c r="Q3737" s="2" t="s">
        <v>50</v>
      </c>
      <c r="R3737" s="2" t="s">
        <v>35</v>
      </c>
      <c r="S3737" s="5">
        <v>5.39058802E8</v>
      </c>
      <c r="T3737" s="2" t="s">
        <v>12964</v>
      </c>
      <c r="U3737" s="2" t="s">
        <v>38</v>
      </c>
      <c r="V3737" s="2" t="s">
        <v>52</v>
      </c>
      <c r="W3737" s="2" t="s">
        <v>10172</v>
      </c>
      <c r="X3737" s="2" t="s">
        <v>12957</v>
      </c>
      <c r="Y3737" s="2" t="s">
        <v>12958</v>
      </c>
    </row>
    <row r="3738">
      <c r="A3738" s="1" t="b">
        <v>0</v>
      </c>
      <c r="B3738" s="1" t="s">
        <v>25</v>
      </c>
      <c r="C3738" s="1"/>
      <c r="D3738" s="1"/>
      <c r="E3738" s="1" t="s">
        <v>43</v>
      </c>
      <c r="F3738" s="1"/>
      <c r="G3738" s="2" t="s">
        <v>27</v>
      </c>
      <c r="H3738" s="3"/>
      <c r="I3738" s="4" t="s">
        <v>12995</v>
      </c>
      <c r="J3738" s="2" t="s">
        <v>12996</v>
      </c>
      <c r="K3738" s="5">
        <v>1.0</v>
      </c>
      <c r="L3738" s="2" t="s">
        <v>46</v>
      </c>
      <c r="M3738" s="6" t="b">
        <v>1</v>
      </c>
      <c r="N3738" s="2" t="s">
        <v>12955</v>
      </c>
      <c r="O3738" s="2" t="s">
        <v>48</v>
      </c>
      <c r="P3738" s="2" t="s">
        <v>49</v>
      </c>
      <c r="Q3738" s="2" t="s">
        <v>50</v>
      </c>
      <c r="R3738" s="2" t="s">
        <v>35</v>
      </c>
      <c r="S3738" s="5">
        <v>5.39058811E8</v>
      </c>
      <c r="T3738" s="2" t="s">
        <v>12997</v>
      </c>
      <c r="U3738" s="2" t="s">
        <v>38</v>
      </c>
      <c r="V3738" s="2" t="s">
        <v>52</v>
      </c>
      <c r="W3738" s="2" t="s">
        <v>10172</v>
      </c>
      <c r="X3738" s="2" t="s">
        <v>12957</v>
      </c>
      <c r="Y3738" s="2" t="s">
        <v>12958</v>
      </c>
    </row>
    <row r="3739">
      <c r="A3739" s="1" t="b">
        <v>0</v>
      </c>
      <c r="B3739" s="1" t="s">
        <v>25</v>
      </c>
      <c r="C3739" s="1"/>
      <c r="D3739" s="1"/>
      <c r="E3739" s="1" t="s">
        <v>43</v>
      </c>
      <c r="F3739" s="1"/>
      <c r="G3739" s="2" t="s">
        <v>27</v>
      </c>
      <c r="H3739" s="3"/>
      <c r="I3739" s="4" t="s">
        <v>12998</v>
      </c>
      <c r="J3739" s="2" t="s">
        <v>12999</v>
      </c>
      <c r="K3739" s="5">
        <v>1.0</v>
      </c>
      <c r="L3739" s="2" t="s">
        <v>46</v>
      </c>
      <c r="M3739" s="6" t="b">
        <v>1</v>
      </c>
      <c r="N3739" s="2" t="s">
        <v>12955</v>
      </c>
      <c r="O3739" s="2" t="s">
        <v>48</v>
      </c>
      <c r="P3739" s="2" t="s">
        <v>49</v>
      </c>
      <c r="Q3739" s="2" t="s">
        <v>50</v>
      </c>
      <c r="R3739" s="2" t="s">
        <v>35</v>
      </c>
      <c r="S3739" s="5">
        <v>5.39059053E8</v>
      </c>
      <c r="T3739" s="2" t="s">
        <v>13000</v>
      </c>
      <c r="U3739" s="2" t="s">
        <v>38</v>
      </c>
      <c r="V3739" s="2" t="s">
        <v>52</v>
      </c>
      <c r="W3739" s="2" t="s">
        <v>10172</v>
      </c>
      <c r="X3739" s="2" t="s">
        <v>12957</v>
      </c>
      <c r="Y3739" s="2" t="s">
        <v>12958</v>
      </c>
    </row>
    <row r="3740">
      <c r="A3740" s="1" t="b">
        <v>0</v>
      </c>
      <c r="B3740" s="1" t="s">
        <v>25</v>
      </c>
      <c r="C3740" s="1"/>
      <c r="D3740" s="1"/>
      <c r="E3740" s="1" t="s">
        <v>43</v>
      </c>
      <c r="F3740" s="1"/>
      <c r="G3740" s="2" t="s">
        <v>27</v>
      </c>
      <c r="H3740" s="3"/>
      <c r="I3740" s="4" t="s">
        <v>13001</v>
      </c>
      <c r="J3740" s="2" t="s">
        <v>13002</v>
      </c>
      <c r="K3740" s="5">
        <v>1.0</v>
      </c>
      <c r="L3740" s="2" t="s">
        <v>46</v>
      </c>
      <c r="M3740" s="6" t="b">
        <v>1</v>
      </c>
      <c r="N3740" s="2" t="s">
        <v>12955</v>
      </c>
      <c r="O3740" s="2" t="s">
        <v>48</v>
      </c>
      <c r="P3740" s="2" t="s">
        <v>49</v>
      </c>
      <c r="Q3740" s="2" t="s">
        <v>50</v>
      </c>
      <c r="R3740" s="2" t="s">
        <v>35</v>
      </c>
      <c r="S3740" s="5">
        <v>5.39059417E8</v>
      </c>
      <c r="T3740" s="2" t="s">
        <v>12961</v>
      </c>
      <c r="U3740" s="2" t="s">
        <v>38</v>
      </c>
      <c r="V3740" s="2" t="s">
        <v>52</v>
      </c>
      <c r="W3740" s="2" t="s">
        <v>10172</v>
      </c>
      <c r="X3740" s="2" t="s">
        <v>12957</v>
      </c>
      <c r="Y3740" s="2" t="s">
        <v>12958</v>
      </c>
    </row>
    <row r="3741">
      <c r="A3741" s="1" t="b">
        <v>0</v>
      </c>
      <c r="B3741" s="1" t="s">
        <v>25</v>
      </c>
      <c r="C3741" s="1"/>
      <c r="D3741" s="1"/>
      <c r="E3741" s="1" t="s">
        <v>43</v>
      </c>
      <c r="F3741" s="1"/>
      <c r="G3741" s="2" t="s">
        <v>27</v>
      </c>
      <c r="H3741" s="3"/>
      <c r="I3741" s="4" t="s">
        <v>13003</v>
      </c>
      <c r="J3741" s="2" t="s">
        <v>13004</v>
      </c>
      <c r="K3741" s="5">
        <v>1.0</v>
      </c>
      <c r="L3741" s="2" t="s">
        <v>46</v>
      </c>
      <c r="M3741" s="6" t="b">
        <v>1</v>
      </c>
      <c r="N3741" s="2" t="s">
        <v>12955</v>
      </c>
      <c r="O3741" s="2" t="s">
        <v>48</v>
      </c>
      <c r="P3741" s="2" t="s">
        <v>49</v>
      </c>
      <c r="Q3741" s="2" t="s">
        <v>50</v>
      </c>
      <c r="R3741" s="2" t="s">
        <v>35</v>
      </c>
      <c r="S3741" s="5">
        <v>5.39059419E8</v>
      </c>
      <c r="T3741" s="2" t="s">
        <v>12961</v>
      </c>
      <c r="U3741" s="2" t="s">
        <v>38</v>
      </c>
      <c r="V3741" s="2" t="s">
        <v>52</v>
      </c>
      <c r="W3741" s="2" t="s">
        <v>10172</v>
      </c>
      <c r="X3741" s="2" t="s">
        <v>12957</v>
      </c>
      <c r="Y3741" s="2" t="s">
        <v>12958</v>
      </c>
    </row>
    <row r="3742">
      <c r="A3742" s="1" t="b">
        <v>0</v>
      </c>
      <c r="B3742" s="1" t="s">
        <v>25</v>
      </c>
      <c r="C3742" s="1"/>
      <c r="D3742" s="1"/>
      <c r="E3742" s="1" t="s">
        <v>43</v>
      </c>
      <c r="F3742" s="1"/>
      <c r="G3742" s="2" t="s">
        <v>27</v>
      </c>
      <c r="H3742" s="3"/>
      <c r="I3742" s="4" t="s">
        <v>13005</v>
      </c>
      <c r="J3742" s="2" t="s">
        <v>13006</v>
      </c>
      <c r="K3742" s="5">
        <v>1.0</v>
      </c>
      <c r="L3742" s="2" t="s">
        <v>46</v>
      </c>
      <c r="M3742" s="6" t="b">
        <v>1</v>
      </c>
      <c r="N3742" s="2" t="s">
        <v>12955</v>
      </c>
      <c r="O3742" s="2" t="s">
        <v>48</v>
      </c>
      <c r="P3742" s="2" t="s">
        <v>49</v>
      </c>
      <c r="Q3742" s="2" t="s">
        <v>50</v>
      </c>
      <c r="R3742" s="2" t="s">
        <v>35</v>
      </c>
      <c r="S3742" s="5">
        <v>5.39059421E8</v>
      </c>
      <c r="T3742" s="2" t="s">
        <v>12967</v>
      </c>
      <c r="U3742" s="2" t="s">
        <v>38</v>
      </c>
      <c r="V3742" s="2" t="s">
        <v>52</v>
      </c>
      <c r="W3742" s="2" t="s">
        <v>10172</v>
      </c>
      <c r="X3742" s="2" t="s">
        <v>12957</v>
      </c>
      <c r="Y3742" s="2" t="s">
        <v>12958</v>
      </c>
    </row>
    <row r="3743">
      <c r="A3743" s="1" t="b">
        <v>0</v>
      </c>
      <c r="B3743" s="1" t="s">
        <v>25</v>
      </c>
      <c r="C3743" s="1"/>
      <c r="D3743" s="1"/>
      <c r="E3743" s="1" t="s">
        <v>43</v>
      </c>
      <c r="F3743" s="1"/>
      <c r="G3743" s="2" t="s">
        <v>27</v>
      </c>
      <c r="H3743" s="3"/>
      <c r="I3743" s="4" t="s">
        <v>13007</v>
      </c>
      <c r="J3743" s="2" t="s">
        <v>13008</v>
      </c>
      <c r="K3743" s="5">
        <v>1.0</v>
      </c>
      <c r="L3743" s="2" t="s">
        <v>46</v>
      </c>
      <c r="M3743" s="6" t="b">
        <v>1</v>
      </c>
      <c r="N3743" s="2" t="s">
        <v>12955</v>
      </c>
      <c r="O3743" s="2" t="s">
        <v>48</v>
      </c>
      <c r="P3743" s="2" t="s">
        <v>49</v>
      </c>
      <c r="Q3743" s="2" t="s">
        <v>50</v>
      </c>
      <c r="R3743" s="2" t="s">
        <v>35</v>
      </c>
      <c r="S3743" s="5">
        <v>5.39059945E8</v>
      </c>
      <c r="T3743" s="2" t="s">
        <v>13009</v>
      </c>
      <c r="U3743" s="2" t="s">
        <v>38</v>
      </c>
      <c r="V3743" s="2" t="s">
        <v>52</v>
      </c>
      <c r="W3743" s="2" t="s">
        <v>10172</v>
      </c>
      <c r="X3743" s="2" t="s">
        <v>12957</v>
      </c>
      <c r="Y3743" s="2" t="s">
        <v>12958</v>
      </c>
    </row>
    <row r="3744">
      <c r="A3744" s="1" t="b">
        <v>0</v>
      </c>
      <c r="B3744" s="1" t="s">
        <v>25</v>
      </c>
      <c r="C3744" s="1"/>
      <c r="D3744" s="1"/>
      <c r="E3744" s="1" t="s">
        <v>43</v>
      </c>
      <c r="F3744" s="1"/>
      <c r="G3744" s="2" t="s">
        <v>27</v>
      </c>
      <c r="H3744" s="3"/>
      <c r="I3744" s="4" t="s">
        <v>13010</v>
      </c>
      <c r="J3744" s="2" t="s">
        <v>13011</v>
      </c>
      <c r="K3744" s="5">
        <v>1.0</v>
      </c>
      <c r="L3744" s="2" t="s">
        <v>46</v>
      </c>
      <c r="M3744" s="6" t="b">
        <v>1</v>
      </c>
      <c r="N3744" s="2" t="s">
        <v>12955</v>
      </c>
      <c r="O3744" s="2" t="s">
        <v>48</v>
      </c>
      <c r="P3744" s="2" t="s">
        <v>49</v>
      </c>
      <c r="Q3744" s="2" t="s">
        <v>50</v>
      </c>
      <c r="R3744" s="2" t="s">
        <v>35</v>
      </c>
      <c r="S3744" s="5">
        <v>5.39059959E8</v>
      </c>
      <c r="T3744" s="2" t="s">
        <v>13012</v>
      </c>
      <c r="U3744" s="2" t="s">
        <v>38</v>
      </c>
      <c r="V3744" s="2" t="s">
        <v>52</v>
      </c>
      <c r="W3744" s="2" t="s">
        <v>10172</v>
      </c>
      <c r="X3744" s="2" t="s">
        <v>12957</v>
      </c>
      <c r="Y3744" s="2" t="s">
        <v>12958</v>
      </c>
    </row>
    <row r="3745">
      <c r="A3745" s="1" t="b">
        <v>0</v>
      </c>
      <c r="B3745" s="1" t="s">
        <v>25</v>
      </c>
      <c r="C3745" s="1"/>
      <c r="D3745" s="1"/>
      <c r="E3745" s="1" t="s">
        <v>43</v>
      </c>
      <c r="F3745" s="1"/>
      <c r="G3745" s="2" t="s">
        <v>27</v>
      </c>
      <c r="H3745" s="3"/>
      <c r="I3745" s="4" t="s">
        <v>13013</v>
      </c>
      <c r="J3745" s="2" t="s">
        <v>13014</v>
      </c>
      <c r="K3745" s="5">
        <v>1.0</v>
      </c>
      <c r="L3745" s="2" t="s">
        <v>46</v>
      </c>
      <c r="M3745" s="6" t="b">
        <v>1</v>
      </c>
      <c r="N3745" s="2" t="s">
        <v>12955</v>
      </c>
      <c r="O3745" s="2" t="s">
        <v>48</v>
      </c>
      <c r="P3745" s="2" t="s">
        <v>49</v>
      </c>
      <c r="Q3745" s="2" t="s">
        <v>50</v>
      </c>
      <c r="R3745" s="2" t="s">
        <v>35</v>
      </c>
      <c r="S3745" s="5">
        <v>5.39059961E8</v>
      </c>
      <c r="T3745" s="2" t="s">
        <v>13015</v>
      </c>
      <c r="U3745" s="2" t="s">
        <v>38</v>
      </c>
      <c r="V3745" s="2" t="s">
        <v>52</v>
      </c>
      <c r="W3745" s="2" t="s">
        <v>10172</v>
      </c>
      <c r="X3745" s="2" t="s">
        <v>12957</v>
      </c>
      <c r="Y3745" s="2" t="s">
        <v>12958</v>
      </c>
    </row>
    <row r="3746">
      <c r="A3746" s="1" t="b">
        <v>0</v>
      </c>
      <c r="B3746" s="1" t="s">
        <v>25</v>
      </c>
      <c r="C3746" s="1"/>
      <c r="D3746" s="1"/>
      <c r="E3746" s="1" t="s">
        <v>43</v>
      </c>
      <c r="F3746" s="1"/>
      <c r="G3746" s="2" t="s">
        <v>27</v>
      </c>
      <c r="H3746" s="3"/>
      <c r="I3746" s="4" t="s">
        <v>13016</v>
      </c>
      <c r="J3746" s="2" t="s">
        <v>13017</v>
      </c>
      <c r="K3746" s="5">
        <v>1.0</v>
      </c>
      <c r="L3746" s="2" t="s">
        <v>46</v>
      </c>
      <c r="M3746" s="6" t="b">
        <v>1</v>
      </c>
      <c r="N3746" s="2" t="s">
        <v>12955</v>
      </c>
      <c r="O3746" s="2" t="s">
        <v>48</v>
      </c>
      <c r="P3746" s="2" t="s">
        <v>49</v>
      </c>
      <c r="Q3746" s="2" t="s">
        <v>50</v>
      </c>
      <c r="R3746" s="2" t="s">
        <v>35</v>
      </c>
      <c r="S3746" s="5">
        <v>5.39059973E8</v>
      </c>
      <c r="T3746" s="2" t="s">
        <v>13012</v>
      </c>
      <c r="U3746" s="2" t="s">
        <v>38</v>
      </c>
      <c r="V3746" s="2" t="s">
        <v>52</v>
      </c>
      <c r="W3746" s="2" t="s">
        <v>10172</v>
      </c>
      <c r="X3746" s="2" t="s">
        <v>12957</v>
      </c>
      <c r="Y3746" s="2" t="s">
        <v>12958</v>
      </c>
    </row>
    <row r="3747">
      <c r="A3747" s="1" t="b">
        <v>0</v>
      </c>
      <c r="B3747" s="1" t="s">
        <v>25</v>
      </c>
      <c r="C3747" s="1"/>
      <c r="D3747" s="1"/>
      <c r="E3747" s="1" t="s">
        <v>43</v>
      </c>
      <c r="F3747" s="1"/>
      <c r="G3747" s="2" t="s">
        <v>27</v>
      </c>
      <c r="H3747" s="3"/>
      <c r="I3747" s="4" t="s">
        <v>13018</v>
      </c>
      <c r="J3747" s="2" t="s">
        <v>13019</v>
      </c>
      <c r="K3747" s="5">
        <v>1.0</v>
      </c>
      <c r="L3747" s="2" t="s">
        <v>46</v>
      </c>
      <c r="M3747" s="6" t="b">
        <v>1</v>
      </c>
      <c r="N3747" s="2" t="s">
        <v>12955</v>
      </c>
      <c r="O3747" s="2" t="s">
        <v>48</v>
      </c>
      <c r="P3747" s="2" t="s">
        <v>49</v>
      </c>
      <c r="Q3747" s="2" t="s">
        <v>50</v>
      </c>
      <c r="R3747" s="2" t="s">
        <v>35</v>
      </c>
      <c r="S3747" s="5">
        <v>5.39059975E8</v>
      </c>
      <c r="T3747" s="2" t="s">
        <v>13020</v>
      </c>
      <c r="U3747" s="2" t="s">
        <v>38</v>
      </c>
      <c r="V3747" s="2" t="s">
        <v>52</v>
      </c>
      <c r="W3747" s="2" t="s">
        <v>10172</v>
      </c>
      <c r="X3747" s="2" t="s">
        <v>12957</v>
      </c>
      <c r="Y3747" s="2" t="s">
        <v>12958</v>
      </c>
    </row>
    <row r="3748">
      <c r="A3748" s="1" t="b">
        <v>0</v>
      </c>
      <c r="B3748" s="1" t="s">
        <v>25</v>
      </c>
      <c r="C3748" s="1"/>
      <c r="D3748" s="1"/>
      <c r="E3748" s="1" t="s">
        <v>43</v>
      </c>
      <c r="F3748" s="1"/>
      <c r="G3748" s="2" t="s">
        <v>27</v>
      </c>
      <c r="H3748" s="3"/>
      <c r="I3748" s="4" t="s">
        <v>13021</v>
      </c>
      <c r="J3748" s="2" t="s">
        <v>13022</v>
      </c>
      <c r="K3748" s="5">
        <v>1.0</v>
      </c>
      <c r="L3748" s="2" t="s">
        <v>46</v>
      </c>
      <c r="M3748" s="6" t="b">
        <v>1</v>
      </c>
      <c r="N3748" s="2" t="s">
        <v>12955</v>
      </c>
      <c r="O3748" s="2" t="s">
        <v>48</v>
      </c>
      <c r="P3748" s="2" t="s">
        <v>49</v>
      </c>
      <c r="Q3748" s="2" t="s">
        <v>50</v>
      </c>
      <c r="R3748" s="2" t="s">
        <v>35</v>
      </c>
      <c r="S3748" s="5">
        <v>5.39059981E8</v>
      </c>
      <c r="T3748" s="2" t="s">
        <v>13009</v>
      </c>
      <c r="U3748" s="2" t="s">
        <v>38</v>
      </c>
      <c r="V3748" s="2" t="s">
        <v>52</v>
      </c>
      <c r="W3748" s="2" t="s">
        <v>10172</v>
      </c>
      <c r="X3748" s="2" t="s">
        <v>12957</v>
      </c>
      <c r="Y3748" s="2" t="s">
        <v>12958</v>
      </c>
    </row>
    <row r="3749">
      <c r="A3749" s="1" t="b">
        <v>0</v>
      </c>
      <c r="B3749" s="1" t="s">
        <v>25</v>
      </c>
      <c r="C3749" s="1"/>
      <c r="D3749" s="1"/>
      <c r="E3749" s="1" t="s">
        <v>43</v>
      </c>
      <c r="F3749" s="1"/>
      <c r="G3749" s="2" t="s">
        <v>27</v>
      </c>
      <c r="H3749" s="3"/>
      <c r="I3749" s="4" t="s">
        <v>13023</v>
      </c>
      <c r="J3749" s="2" t="s">
        <v>13024</v>
      </c>
      <c r="K3749" s="5">
        <v>1.0</v>
      </c>
      <c r="L3749" s="2" t="s">
        <v>46</v>
      </c>
      <c r="M3749" s="6" t="b">
        <v>1</v>
      </c>
      <c r="N3749" s="2" t="s">
        <v>12955</v>
      </c>
      <c r="O3749" s="2" t="s">
        <v>48</v>
      </c>
      <c r="P3749" s="2" t="s">
        <v>49</v>
      </c>
      <c r="Q3749" s="2" t="s">
        <v>50</v>
      </c>
      <c r="R3749" s="2" t="s">
        <v>35</v>
      </c>
      <c r="S3749" s="5">
        <v>5.39059985E8</v>
      </c>
      <c r="T3749" s="2" t="s">
        <v>12967</v>
      </c>
      <c r="U3749" s="2" t="s">
        <v>38</v>
      </c>
      <c r="V3749" s="2" t="s">
        <v>52</v>
      </c>
      <c r="W3749" s="2" t="s">
        <v>10172</v>
      </c>
      <c r="X3749" s="2" t="s">
        <v>12957</v>
      </c>
      <c r="Y3749" s="2" t="s">
        <v>12958</v>
      </c>
    </row>
    <row r="3750">
      <c r="A3750" s="1" t="b">
        <v>0</v>
      </c>
      <c r="B3750" s="1" t="s">
        <v>25</v>
      </c>
      <c r="C3750" s="1"/>
      <c r="D3750" s="1"/>
      <c r="E3750" s="1" t="s">
        <v>43</v>
      </c>
      <c r="F3750" s="1"/>
      <c r="G3750" s="2" t="s">
        <v>27</v>
      </c>
      <c r="H3750" s="3"/>
      <c r="I3750" s="4" t="s">
        <v>13025</v>
      </c>
      <c r="J3750" s="2" t="s">
        <v>13026</v>
      </c>
      <c r="K3750" s="5">
        <v>1.0</v>
      </c>
      <c r="L3750" s="2" t="s">
        <v>46</v>
      </c>
      <c r="M3750" s="6" t="b">
        <v>1</v>
      </c>
      <c r="N3750" s="2" t="s">
        <v>12955</v>
      </c>
      <c r="O3750" s="2" t="s">
        <v>48</v>
      </c>
      <c r="P3750" s="2" t="s">
        <v>49</v>
      </c>
      <c r="Q3750" s="2" t="s">
        <v>50</v>
      </c>
      <c r="R3750" s="2" t="s">
        <v>35</v>
      </c>
      <c r="S3750" s="5">
        <v>5.39059987E8</v>
      </c>
      <c r="T3750" s="2" t="s">
        <v>13009</v>
      </c>
      <c r="U3750" s="2" t="s">
        <v>38</v>
      </c>
      <c r="V3750" s="2" t="s">
        <v>52</v>
      </c>
      <c r="W3750" s="2" t="s">
        <v>10172</v>
      </c>
      <c r="X3750" s="2" t="s">
        <v>12957</v>
      </c>
      <c r="Y3750" s="2" t="s">
        <v>12958</v>
      </c>
    </row>
    <row r="3751">
      <c r="A3751" s="1" t="b">
        <v>0</v>
      </c>
      <c r="B3751" s="1" t="s">
        <v>25</v>
      </c>
      <c r="C3751" s="1"/>
      <c r="D3751" s="1"/>
      <c r="E3751" s="1" t="s">
        <v>43</v>
      </c>
      <c r="F3751" s="1"/>
      <c r="G3751" s="2" t="s">
        <v>27</v>
      </c>
      <c r="H3751" s="3"/>
      <c r="I3751" s="4" t="s">
        <v>13027</v>
      </c>
      <c r="J3751" s="2" t="s">
        <v>13028</v>
      </c>
      <c r="K3751" s="5">
        <v>1.0</v>
      </c>
      <c r="L3751" s="2" t="s">
        <v>46</v>
      </c>
      <c r="M3751" s="6" t="b">
        <v>1</v>
      </c>
      <c r="N3751" s="2" t="s">
        <v>12955</v>
      </c>
      <c r="O3751" s="2" t="s">
        <v>48</v>
      </c>
      <c r="P3751" s="2" t="s">
        <v>49</v>
      </c>
      <c r="Q3751" s="2" t="s">
        <v>50</v>
      </c>
      <c r="R3751" s="2" t="s">
        <v>35</v>
      </c>
      <c r="S3751" s="5">
        <v>5.39059991E8</v>
      </c>
      <c r="T3751" s="2" t="s">
        <v>13009</v>
      </c>
      <c r="U3751" s="2" t="s">
        <v>38</v>
      </c>
      <c r="V3751" s="2" t="s">
        <v>52</v>
      </c>
      <c r="W3751" s="2" t="s">
        <v>10172</v>
      </c>
      <c r="X3751" s="2" t="s">
        <v>12957</v>
      </c>
      <c r="Y3751" s="2" t="s">
        <v>12958</v>
      </c>
    </row>
    <row r="3752">
      <c r="A3752" s="1" t="b">
        <v>0</v>
      </c>
      <c r="B3752" s="1" t="s">
        <v>25</v>
      </c>
      <c r="C3752" s="1"/>
      <c r="D3752" s="1"/>
      <c r="E3752" s="1" t="s">
        <v>43</v>
      </c>
      <c r="F3752" s="1"/>
      <c r="G3752" s="2" t="s">
        <v>27</v>
      </c>
      <c r="H3752" s="3"/>
      <c r="I3752" s="4" t="s">
        <v>13029</v>
      </c>
      <c r="J3752" s="2" t="s">
        <v>13030</v>
      </c>
      <c r="K3752" s="5">
        <v>1.0</v>
      </c>
      <c r="L3752" s="2" t="s">
        <v>46</v>
      </c>
      <c r="M3752" s="6" t="b">
        <v>1</v>
      </c>
      <c r="N3752" s="2" t="s">
        <v>12955</v>
      </c>
      <c r="O3752" s="2" t="s">
        <v>48</v>
      </c>
      <c r="P3752" s="2" t="s">
        <v>49</v>
      </c>
      <c r="Q3752" s="2" t="s">
        <v>50</v>
      </c>
      <c r="R3752" s="2" t="s">
        <v>35</v>
      </c>
      <c r="S3752" s="5">
        <v>5.39059997E8</v>
      </c>
      <c r="T3752" s="2" t="s">
        <v>12975</v>
      </c>
      <c r="U3752" s="2" t="s">
        <v>38</v>
      </c>
      <c r="V3752" s="2" t="s">
        <v>52</v>
      </c>
      <c r="W3752" s="2" t="s">
        <v>10172</v>
      </c>
      <c r="X3752" s="2" t="s">
        <v>12957</v>
      </c>
      <c r="Y3752" s="2" t="s">
        <v>12958</v>
      </c>
    </row>
    <row r="3753">
      <c r="A3753" s="1" t="b">
        <v>0</v>
      </c>
      <c r="B3753" s="1" t="s">
        <v>25</v>
      </c>
      <c r="C3753" s="1"/>
      <c r="D3753" s="1"/>
      <c r="E3753" s="1" t="s">
        <v>43</v>
      </c>
      <c r="F3753" s="1"/>
      <c r="G3753" s="2" t="s">
        <v>27</v>
      </c>
      <c r="H3753" s="3"/>
      <c r="I3753" s="4" t="s">
        <v>13031</v>
      </c>
      <c r="J3753" s="2" t="s">
        <v>13032</v>
      </c>
      <c r="K3753" s="5">
        <v>1.0</v>
      </c>
      <c r="L3753" s="2" t="s">
        <v>46</v>
      </c>
      <c r="M3753" s="6" t="b">
        <v>1</v>
      </c>
      <c r="N3753" s="2" t="s">
        <v>12955</v>
      </c>
      <c r="O3753" s="2" t="s">
        <v>48</v>
      </c>
      <c r="P3753" s="2" t="s">
        <v>49</v>
      </c>
      <c r="Q3753" s="2" t="s">
        <v>50</v>
      </c>
      <c r="R3753" s="2" t="s">
        <v>35</v>
      </c>
      <c r="S3753" s="5">
        <v>5.39060001E8</v>
      </c>
      <c r="T3753" s="2" t="s">
        <v>12975</v>
      </c>
      <c r="U3753" s="2" t="s">
        <v>38</v>
      </c>
      <c r="V3753" s="2" t="s">
        <v>52</v>
      </c>
      <c r="W3753" s="2" t="s">
        <v>10172</v>
      </c>
      <c r="X3753" s="2" t="s">
        <v>12957</v>
      </c>
      <c r="Y3753" s="2" t="s">
        <v>12958</v>
      </c>
    </row>
    <row r="3754">
      <c r="A3754" s="1" t="b">
        <v>0</v>
      </c>
      <c r="B3754" s="1" t="s">
        <v>25</v>
      </c>
      <c r="C3754" s="1"/>
      <c r="D3754" s="1"/>
      <c r="E3754" s="1" t="s">
        <v>43</v>
      </c>
      <c r="F3754" s="1"/>
      <c r="G3754" s="2" t="s">
        <v>27</v>
      </c>
      <c r="H3754" s="3"/>
      <c r="I3754" s="4" t="s">
        <v>13033</v>
      </c>
      <c r="J3754" s="2" t="s">
        <v>13034</v>
      </c>
      <c r="K3754" s="5">
        <v>1.0</v>
      </c>
      <c r="L3754" s="2" t="s">
        <v>46</v>
      </c>
      <c r="M3754" s="6" t="b">
        <v>1</v>
      </c>
      <c r="N3754" s="2" t="s">
        <v>12955</v>
      </c>
      <c r="O3754" s="2" t="s">
        <v>48</v>
      </c>
      <c r="P3754" s="2" t="s">
        <v>49</v>
      </c>
      <c r="Q3754" s="2" t="s">
        <v>50</v>
      </c>
      <c r="R3754" s="2" t="s">
        <v>35</v>
      </c>
      <c r="S3754" s="5">
        <v>5.39060009E8</v>
      </c>
      <c r="T3754" s="2" t="s">
        <v>12975</v>
      </c>
      <c r="U3754" s="2" t="s">
        <v>38</v>
      </c>
      <c r="V3754" s="2" t="s">
        <v>52</v>
      </c>
      <c r="W3754" s="2" t="s">
        <v>10172</v>
      </c>
      <c r="X3754" s="2" t="s">
        <v>12957</v>
      </c>
      <c r="Y3754" s="2" t="s">
        <v>12958</v>
      </c>
    </row>
    <row r="3755">
      <c r="A3755" s="1" t="b">
        <v>0</v>
      </c>
      <c r="B3755" s="1" t="s">
        <v>25</v>
      </c>
      <c r="C3755" s="1"/>
      <c r="D3755" s="1"/>
      <c r="E3755" s="1" t="s">
        <v>43</v>
      </c>
      <c r="F3755" s="1"/>
      <c r="G3755" s="2" t="s">
        <v>27</v>
      </c>
      <c r="H3755" s="3"/>
      <c r="I3755" s="4" t="s">
        <v>13035</v>
      </c>
      <c r="J3755" s="2" t="s">
        <v>13036</v>
      </c>
      <c r="K3755" s="5">
        <v>1.0</v>
      </c>
      <c r="L3755" s="2" t="s">
        <v>46</v>
      </c>
      <c r="M3755" s="6" t="b">
        <v>1</v>
      </c>
      <c r="N3755" s="2" t="s">
        <v>12955</v>
      </c>
      <c r="O3755" s="2" t="s">
        <v>48</v>
      </c>
      <c r="P3755" s="2" t="s">
        <v>49</v>
      </c>
      <c r="Q3755" s="2" t="s">
        <v>50</v>
      </c>
      <c r="R3755" s="2" t="s">
        <v>35</v>
      </c>
      <c r="S3755" s="5">
        <v>5.39060185E8</v>
      </c>
      <c r="T3755" s="2" t="s">
        <v>13037</v>
      </c>
      <c r="U3755" s="2" t="s">
        <v>38</v>
      </c>
      <c r="V3755" s="2" t="s">
        <v>52</v>
      </c>
      <c r="W3755" s="2" t="s">
        <v>10172</v>
      </c>
      <c r="X3755" s="2" t="s">
        <v>12957</v>
      </c>
      <c r="Y3755" s="2" t="s">
        <v>12958</v>
      </c>
    </row>
    <row r="3756">
      <c r="A3756" s="1" t="b">
        <v>0</v>
      </c>
      <c r="B3756" s="1" t="s">
        <v>25</v>
      </c>
      <c r="C3756" s="1"/>
      <c r="D3756" s="1"/>
      <c r="E3756" s="1" t="s">
        <v>43</v>
      </c>
      <c r="F3756" s="1"/>
      <c r="G3756" s="2" t="s">
        <v>27</v>
      </c>
      <c r="H3756" s="3"/>
      <c r="I3756" s="4" t="s">
        <v>13038</v>
      </c>
      <c r="J3756" s="2" t="s">
        <v>13039</v>
      </c>
      <c r="K3756" s="5">
        <v>1.0</v>
      </c>
      <c r="L3756" s="2" t="s">
        <v>46</v>
      </c>
      <c r="M3756" s="6" t="b">
        <v>1</v>
      </c>
      <c r="N3756" s="2" t="s">
        <v>12955</v>
      </c>
      <c r="O3756" s="2" t="s">
        <v>48</v>
      </c>
      <c r="P3756" s="2" t="s">
        <v>49</v>
      </c>
      <c r="Q3756" s="2" t="s">
        <v>50</v>
      </c>
      <c r="R3756" s="2" t="s">
        <v>35</v>
      </c>
      <c r="S3756" s="5">
        <v>5.39060191E8</v>
      </c>
      <c r="T3756" s="2" t="s">
        <v>13000</v>
      </c>
      <c r="U3756" s="2" t="s">
        <v>38</v>
      </c>
      <c r="V3756" s="2" t="s">
        <v>52</v>
      </c>
      <c r="W3756" s="2" t="s">
        <v>10172</v>
      </c>
      <c r="X3756" s="2" t="s">
        <v>12957</v>
      </c>
      <c r="Y3756" s="2" t="s">
        <v>12958</v>
      </c>
    </row>
    <row r="3757">
      <c r="A3757" s="1" t="b">
        <v>0</v>
      </c>
      <c r="B3757" s="1" t="s">
        <v>25</v>
      </c>
      <c r="C3757" s="1"/>
      <c r="D3757" s="1"/>
      <c r="E3757" s="1" t="s">
        <v>43</v>
      </c>
      <c r="F3757" s="1"/>
      <c r="G3757" s="2" t="s">
        <v>27</v>
      </c>
      <c r="H3757" s="3"/>
      <c r="I3757" s="4" t="s">
        <v>13040</v>
      </c>
      <c r="J3757" s="2" t="s">
        <v>13041</v>
      </c>
      <c r="K3757" s="5">
        <v>1.0</v>
      </c>
      <c r="L3757" s="2" t="s">
        <v>46</v>
      </c>
      <c r="M3757" s="6" t="b">
        <v>1</v>
      </c>
      <c r="N3757" s="2" t="s">
        <v>12955</v>
      </c>
      <c r="O3757" s="2" t="s">
        <v>48</v>
      </c>
      <c r="P3757" s="2" t="s">
        <v>49</v>
      </c>
      <c r="Q3757" s="2" t="s">
        <v>50</v>
      </c>
      <c r="R3757" s="2" t="s">
        <v>35</v>
      </c>
      <c r="S3757" s="5">
        <v>5.39060193E8</v>
      </c>
      <c r="T3757" s="2" t="s">
        <v>12990</v>
      </c>
      <c r="U3757" s="2" t="s">
        <v>38</v>
      </c>
      <c r="V3757" s="2" t="s">
        <v>52</v>
      </c>
      <c r="W3757" s="2" t="s">
        <v>10172</v>
      </c>
      <c r="X3757" s="2" t="s">
        <v>12957</v>
      </c>
      <c r="Y3757" s="2" t="s">
        <v>12958</v>
      </c>
    </row>
    <row r="3758">
      <c r="A3758" s="1" t="b">
        <v>0</v>
      </c>
      <c r="B3758" s="1" t="s">
        <v>25</v>
      </c>
      <c r="C3758" s="1"/>
      <c r="D3758" s="1"/>
      <c r="E3758" s="1" t="s">
        <v>43</v>
      </c>
      <c r="F3758" s="1"/>
      <c r="G3758" s="2" t="s">
        <v>27</v>
      </c>
      <c r="H3758" s="3"/>
      <c r="I3758" s="4" t="s">
        <v>13042</v>
      </c>
      <c r="J3758" s="2" t="s">
        <v>13043</v>
      </c>
      <c r="K3758" s="5">
        <v>1.0</v>
      </c>
      <c r="L3758" s="2" t="s">
        <v>46</v>
      </c>
      <c r="M3758" s="6" t="b">
        <v>1</v>
      </c>
      <c r="N3758" s="2" t="s">
        <v>12955</v>
      </c>
      <c r="O3758" s="2" t="s">
        <v>48</v>
      </c>
      <c r="P3758" s="2" t="s">
        <v>49</v>
      </c>
      <c r="Q3758" s="2" t="s">
        <v>50</v>
      </c>
      <c r="R3758" s="2" t="s">
        <v>35</v>
      </c>
      <c r="S3758" s="5">
        <v>5.39060598E8</v>
      </c>
      <c r="T3758" s="2" t="s">
        <v>12961</v>
      </c>
      <c r="U3758" s="2" t="s">
        <v>38</v>
      </c>
      <c r="V3758" s="2" t="s">
        <v>52</v>
      </c>
      <c r="W3758" s="2" t="s">
        <v>10172</v>
      </c>
      <c r="X3758" s="2" t="s">
        <v>12957</v>
      </c>
      <c r="Y3758" s="2" t="s">
        <v>12958</v>
      </c>
    </row>
    <row r="3759">
      <c r="A3759" s="1" t="b">
        <v>0</v>
      </c>
      <c r="B3759" s="1" t="s">
        <v>25</v>
      </c>
      <c r="C3759" s="1"/>
      <c r="D3759" s="1"/>
      <c r="E3759" s="1" t="s">
        <v>43</v>
      </c>
      <c r="F3759" s="1"/>
      <c r="G3759" s="2" t="s">
        <v>27</v>
      </c>
      <c r="H3759" s="3"/>
      <c r="I3759" s="4" t="s">
        <v>13044</v>
      </c>
      <c r="J3759" s="2" t="s">
        <v>13045</v>
      </c>
      <c r="K3759" s="5">
        <v>1.0</v>
      </c>
      <c r="L3759" s="2" t="s">
        <v>46</v>
      </c>
      <c r="M3759" s="6" t="b">
        <v>1</v>
      </c>
      <c r="N3759" s="2" t="s">
        <v>12955</v>
      </c>
      <c r="O3759" s="2" t="s">
        <v>48</v>
      </c>
      <c r="P3759" s="2" t="s">
        <v>49</v>
      </c>
      <c r="Q3759" s="2" t="s">
        <v>50</v>
      </c>
      <c r="R3759" s="2" t="s">
        <v>35</v>
      </c>
      <c r="S3759" s="5">
        <v>5.39060603E8</v>
      </c>
      <c r="T3759" s="2" t="s">
        <v>13009</v>
      </c>
      <c r="U3759" s="2" t="s">
        <v>38</v>
      </c>
      <c r="V3759" s="2" t="s">
        <v>52</v>
      </c>
      <c r="W3759" s="2" t="s">
        <v>10172</v>
      </c>
      <c r="X3759" s="2" t="s">
        <v>12957</v>
      </c>
      <c r="Y3759" s="2" t="s">
        <v>12958</v>
      </c>
    </row>
    <row r="3760">
      <c r="A3760" s="1" t="b">
        <v>0</v>
      </c>
      <c r="B3760" s="1" t="s">
        <v>25</v>
      </c>
      <c r="C3760" s="1"/>
      <c r="D3760" s="1"/>
      <c r="E3760" s="1" t="s">
        <v>43</v>
      </c>
      <c r="F3760" s="1"/>
      <c r="G3760" s="2" t="s">
        <v>27</v>
      </c>
      <c r="H3760" s="3"/>
      <c r="I3760" s="4" t="s">
        <v>13046</v>
      </c>
      <c r="J3760" s="2" t="s">
        <v>13047</v>
      </c>
      <c r="K3760" s="5">
        <v>1.0</v>
      </c>
      <c r="L3760" s="2" t="s">
        <v>46</v>
      </c>
      <c r="M3760" s="6" t="b">
        <v>1</v>
      </c>
      <c r="N3760" s="2" t="s">
        <v>12955</v>
      </c>
      <c r="O3760" s="2" t="s">
        <v>48</v>
      </c>
      <c r="P3760" s="2" t="s">
        <v>49</v>
      </c>
      <c r="Q3760" s="2" t="s">
        <v>50</v>
      </c>
      <c r="R3760" s="2" t="s">
        <v>35</v>
      </c>
      <c r="S3760" s="5">
        <v>5.39060604E8</v>
      </c>
      <c r="T3760" s="2" t="s">
        <v>12961</v>
      </c>
      <c r="U3760" s="2" t="s">
        <v>38</v>
      </c>
      <c r="V3760" s="2" t="s">
        <v>52</v>
      </c>
      <c r="W3760" s="2" t="s">
        <v>10172</v>
      </c>
      <c r="X3760" s="2" t="s">
        <v>12957</v>
      </c>
      <c r="Y3760" s="2" t="s">
        <v>12958</v>
      </c>
    </row>
    <row r="3761">
      <c r="A3761" s="1" t="b">
        <v>0</v>
      </c>
      <c r="B3761" s="1" t="s">
        <v>25</v>
      </c>
      <c r="C3761" s="1"/>
      <c r="D3761" s="1"/>
      <c r="E3761" s="1" t="s">
        <v>43</v>
      </c>
      <c r="F3761" s="1"/>
      <c r="G3761" s="2" t="s">
        <v>27</v>
      </c>
      <c r="H3761" s="3"/>
      <c r="I3761" s="4" t="s">
        <v>13048</v>
      </c>
      <c r="J3761" s="2" t="s">
        <v>13049</v>
      </c>
      <c r="K3761" s="5">
        <v>1.0</v>
      </c>
      <c r="L3761" s="2" t="s">
        <v>46</v>
      </c>
      <c r="M3761" s="6" t="b">
        <v>1</v>
      </c>
      <c r="N3761" s="2" t="s">
        <v>12955</v>
      </c>
      <c r="O3761" s="2" t="s">
        <v>48</v>
      </c>
      <c r="P3761" s="2" t="s">
        <v>49</v>
      </c>
      <c r="Q3761" s="2" t="s">
        <v>50</v>
      </c>
      <c r="R3761" s="2" t="s">
        <v>35</v>
      </c>
      <c r="S3761" s="5">
        <v>5.39060691E8</v>
      </c>
      <c r="T3761" s="2" t="s">
        <v>13009</v>
      </c>
      <c r="U3761" s="2" t="s">
        <v>38</v>
      </c>
      <c r="V3761" s="2" t="s">
        <v>52</v>
      </c>
      <c r="W3761" s="2" t="s">
        <v>10172</v>
      </c>
      <c r="X3761" s="2" t="s">
        <v>12957</v>
      </c>
      <c r="Y3761" s="2" t="s">
        <v>12958</v>
      </c>
    </row>
    <row r="3762">
      <c r="A3762" s="1" t="b">
        <v>0</v>
      </c>
      <c r="B3762" s="1" t="s">
        <v>25</v>
      </c>
      <c r="C3762" s="1"/>
      <c r="D3762" s="1"/>
      <c r="E3762" s="1" t="s">
        <v>43</v>
      </c>
      <c r="F3762" s="1"/>
      <c r="G3762" s="2" t="s">
        <v>27</v>
      </c>
      <c r="H3762" s="3"/>
      <c r="I3762" s="4" t="s">
        <v>13050</v>
      </c>
      <c r="J3762" s="2" t="s">
        <v>13051</v>
      </c>
      <c r="K3762" s="5">
        <v>1.0</v>
      </c>
      <c r="L3762" s="2" t="s">
        <v>46</v>
      </c>
      <c r="M3762" s="6" t="b">
        <v>1</v>
      </c>
      <c r="N3762" s="2" t="s">
        <v>12955</v>
      </c>
      <c r="O3762" s="2" t="s">
        <v>48</v>
      </c>
      <c r="P3762" s="2" t="s">
        <v>49</v>
      </c>
      <c r="Q3762" s="2" t="s">
        <v>50</v>
      </c>
      <c r="R3762" s="2" t="s">
        <v>35</v>
      </c>
      <c r="S3762" s="5">
        <v>5.39060693E8</v>
      </c>
      <c r="T3762" s="2" t="s">
        <v>12961</v>
      </c>
      <c r="U3762" s="2" t="s">
        <v>38</v>
      </c>
      <c r="V3762" s="2" t="s">
        <v>52</v>
      </c>
      <c r="W3762" s="2" t="s">
        <v>10172</v>
      </c>
      <c r="X3762" s="2" t="s">
        <v>12957</v>
      </c>
      <c r="Y3762" s="2" t="s">
        <v>12958</v>
      </c>
    </row>
    <row r="3763">
      <c r="A3763" s="1" t="b">
        <v>0</v>
      </c>
      <c r="B3763" s="1" t="s">
        <v>25</v>
      </c>
      <c r="C3763" s="1"/>
      <c r="D3763" s="1"/>
      <c r="E3763" s="1" t="s">
        <v>43</v>
      </c>
      <c r="F3763" s="1"/>
      <c r="G3763" s="2" t="s">
        <v>27</v>
      </c>
      <c r="H3763" s="3"/>
      <c r="I3763" s="4" t="s">
        <v>13052</v>
      </c>
      <c r="J3763" s="2" t="s">
        <v>13053</v>
      </c>
      <c r="K3763" s="5">
        <v>1.0</v>
      </c>
      <c r="L3763" s="2" t="s">
        <v>46</v>
      </c>
      <c r="M3763" s="6" t="b">
        <v>1</v>
      </c>
      <c r="N3763" s="2" t="s">
        <v>12955</v>
      </c>
      <c r="O3763" s="2" t="s">
        <v>48</v>
      </c>
      <c r="P3763" s="2" t="s">
        <v>49</v>
      </c>
      <c r="Q3763" s="2" t="s">
        <v>50</v>
      </c>
      <c r="R3763" s="2" t="s">
        <v>35</v>
      </c>
      <c r="S3763" s="5">
        <v>5.39060739E8</v>
      </c>
      <c r="T3763" s="2" t="s">
        <v>12964</v>
      </c>
      <c r="U3763" s="2" t="s">
        <v>38</v>
      </c>
      <c r="V3763" s="2" t="s">
        <v>52</v>
      </c>
      <c r="W3763" s="2" t="s">
        <v>10172</v>
      </c>
      <c r="X3763" s="2" t="s">
        <v>12957</v>
      </c>
      <c r="Y3763" s="2" t="s">
        <v>12958</v>
      </c>
    </row>
    <row r="3764">
      <c r="A3764" s="1" t="b">
        <v>0</v>
      </c>
      <c r="B3764" s="1" t="s">
        <v>25</v>
      </c>
      <c r="C3764" s="1"/>
      <c r="D3764" s="1"/>
      <c r="E3764" s="1" t="s">
        <v>43</v>
      </c>
      <c r="F3764" s="1"/>
      <c r="G3764" s="2" t="s">
        <v>27</v>
      </c>
      <c r="H3764" s="3"/>
      <c r="I3764" s="4" t="s">
        <v>13054</v>
      </c>
      <c r="J3764" s="2" t="s">
        <v>13055</v>
      </c>
      <c r="K3764" s="5">
        <v>1.0</v>
      </c>
      <c r="L3764" s="2" t="s">
        <v>46</v>
      </c>
      <c r="M3764" s="6" t="b">
        <v>1</v>
      </c>
      <c r="N3764" s="2" t="s">
        <v>12955</v>
      </c>
      <c r="O3764" s="2" t="s">
        <v>48</v>
      </c>
      <c r="P3764" s="2" t="s">
        <v>49</v>
      </c>
      <c r="Q3764" s="2" t="s">
        <v>50</v>
      </c>
      <c r="R3764" s="2" t="s">
        <v>35</v>
      </c>
      <c r="S3764" s="5">
        <v>5.39060782E8</v>
      </c>
      <c r="T3764" s="2" t="s">
        <v>12961</v>
      </c>
      <c r="U3764" s="2" t="s">
        <v>38</v>
      </c>
      <c r="V3764" s="2" t="s">
        <v>52</v>
      </c>
      <c r="W3764" s="2" t="s">
        <v>10172</v>
      </c>
      <c r="X3764" s="2" t="s">
        <v>12957</v>
      </c>
      <c r="Y3764" s="2" t="s">
        <v>12958</v>
      </c>
    </row>
    <row r="3765">
      <c r="A3765" s="1" t="b">
        <v>0</v>
      </c>
      <c r="B3765" s="1" t="s">
        <v>25</v>
      </c>
      <c r="C3765" s="1"/>
      <c r="D3765" s="1"/>
      <c r="E3765" s="1" t="s">
        <v>43</v>
      </c>
      <c r="F3765" s="1"/>
      <c r="G3765" s="2" t="s">
        <v>27</v>
      </c>
      <c r="H3765" s="3"/>
      <c r="I3765" s="4" t="s">
        <v>13056</v>
      </c>
      <c r="J3765" s="2" t="s">
        <v>13057</v>
      </c>
      <c r="K3765" s="5">
        <v>1.0</v>
      </c>
      <c r="L3765" s="2" t="s">
        <v>46</v>
      </c>
      <c r="M3765" s="6" t="b">
        <v>1</v>
      </c>
      <c r="N3765" s="2" t="s">
        <v>12955</v>
      </c>
      <c r="O3765" s="2" t="s">
        <v>48</v>
      </c>
      <c r="P3765" s="2" t="s">
        <v>49</v>
      </c>
      <c r="Q3765" s="2" t="s">
        <v>50</v>
      </c>
      <c r="R3765" s="2" t="s">
        <v>35</v>
      </c>
      <c r="S3765" s="5">
        <v>5.39060788E8</v>
      </c>
      <c r="T3765" s="2" t="s">
        <v>12967</v>
      </c>
      <c r="U3765" s="2" t="s">
        <v>38</v>
      </c>
      <c r="V3765" s="2" t="s">
        <v>52</v>
      </c>
      <c r="W3765" s="2" t="s">
        <v>10172</v>
      </c>
      <c r="X3765" s="2" t="s">
        <v>12957</v>
      </c>
      <c r="Y3765" s="2" t="s">
        <v>12958</v>
      </c>
    </row>
    <row r="3766">
      <c r="A3766" s="1" t="b">
        <v>0</v>
      </c>
      <c r="B3766" s="1" t="s">
        <v>25</v>
      </c>
      <c r="C3766" s="1"/>
      <c r="D3766" s="1"/>
      <c r="E3766" s="1" t="s">
        <v>43</v>
      </c>
      <c r="F3766" s="1"/>
      <c r="G3766" s="2" t="s">
        <v>27</v>
      </c>
      <c r="H3766" s="3"/>
      <c r="I3766" s="4" t="s">
        <v>13058</v>
      </c>
      <c r="J3766" s="2" t="s">
        <v>13059</v>
      </c>
      <c r="K3766" s="5">
        <v>1.0</v>
      </c>
      <c r="L3766" s="2" t="s">
        <v>46</v>
      </c>
      <c r="M3766" s="6" t="b">
        <v>1</v>
      </c>
      <c r="N3766" s="2" t="s">
        <v>12955</v>
      </c>
      <c r="O3766" s="2" t="s">
        <v>48</v>
      </c>
      <c r="P3766" s="2" t="s">
        <v>49</v>
      </c>
      <c r="Q3766" s="2" t="s">
        <v>50</v>
      </c>
      <c r="R3766" s="2" t="s">
        <v>35</v>
      </c>
      <c r="S3766" s="5">
        <v>5.39060828E8</v>
      </c>
      <c r="T3766" s="2" t="s">
        <v>12975</v>
      </c>
      <c r="U3766" s="2" t="s">
        <v>38</v>
      </c>
      <c r="V3766" s="2" t="s">
        <v>52</v>
      </c>
      <c r="W3766" s="2" t="s">
        <v>10172</v>
      </c>
      <c r="X3766" s="2" t="s">
        <v>12957</v>
      </c>
      <c r="Y3766" s="2" t="s">
        <v>12958</v>
      </c>
    </row>
    <row r="3767">
      <c r="A3767" s="1" t="b">
        <v>0</v>
      </c>
      <c r="B3767" s="1" t="s">
        <v>25</v>
      </c>
      <c r="C3767" s="1"/>
      <c r="D3767" s="1"/>
      <c r="E3767" s="1" t="s">
        <v>43</v>
      </c>
      <c r="F3767" s="1"/>
      <c r="G3767" s="2" t="s">
        <v>27</v>
      </c>
      <c r="H3767" s="3"/>
      <c r="I3767" s="4" t="s">
        <v>13060</v>
      </c>
      <c r="J3767" s="2" t="s">
        <v>13061</v>
      </c>
      <c r="K3767" s="5">
        <v>1.0</v>
      </c>
      <c r="L3767" s="2" t="s">
        <v>46</v>
      </c>
      <c r="M3767" s="6" t="b">
        <v>1</v>
      </c>
      <c r="N3767" s="2" t="s">
        <v>12955</v>
      </c>
      <c r="O3767" s="2" t="s">
        <v>48</v>
      </c>
      <c r="P3767" s="2" t="s">
        <v>49</v>
      </c>
      <c r="Q3767" s="2" t="s">
        <v>50</v>
      </c>
      <c r="R3767" s="2" t="s">
        <v>35</v>
      </c>
      <c r="S3767" s="5">
        <v>5.39060875E8</v>
      </c>
      <c r="T3767" s="2" t="s">
        <v>13009</v>
      </c>
      <c r="U3767" s="2" t="s">
        <v>38</v>
      </c>
      <c r="V3767" s="2" t="s">
        <v>52</v>
      </c>
      <c r="W3767" s="2" t="s">
        <v>10172</v>
      </c>
      <c r="X3767" s="2" t="s">
        <v>12957</v>
      </c>
      <c r="Y3767" s="2" t="s">
        <v>12958</v>
      </c>
    </row>
    <row r="3768">
      <c r="A3768" s="1" t="b">
        <v>0</v>
      </c>
      <c r="B3768" s="1" t="s">
        <v>25</v>
      </c>
      <c r="C3768" s="1"/>
      <c r="D3768" s="1"/>
      <c r="E3768" s="1" t="s">
        <v>43</v>
      </c>
      <c r="F3768" s="1"/>
      <c r="G3768" s="2" t="s">
        <v>27</v>
      </c>
      <c r="H3768" s="3"/>
      <c r="I3768" s="4" t="s">
        <v>13062</v>
      </c>
      <c r="J3768" s="2" t="s">
        <v>13063</v>
      </c>
      <c r="K3768" s="5">
        <v>1.0</v>
      </c>
      <c r="L3768" s="2" t="s">
        <v>46</v>
      </c>
      <c r="M3768" s="6" t="b">
        <v>1</v>
      </c>
      <c r="N3768" s="2" t="s">
        <v>12955</v>
      </c>
      <c r="O3768" s="2" t="s">
        <v>48</v>
      </c>
      <c r="P3768" s="2" t="s">
        <v>49</v>
      </c>
      <c r="Q3768" s="2" t="s">
        <v>50</v>
      </c>
      <c r="R3768" s="2" t="s">
        <v>35</v>
      </c>
      <c r="S3768" s="5">
        <v>5.39060966E8</v>
      </c>
      <c r="T3768" s="2" t="s">
        <v>12961</v>
      </c>
      <c r="U3768" s="2" t="s">
        <v>38</v>
      </c>
      <c r="V3768" s="2" t="s">
        <v>52</v>
      </c>
      <c r="W3768" s="2" t="s">
        <v>10172</v>
      </c>
      <c r="X3768" s="2" t="s">
        <v>12957</v>
      </c>
      <c r="Y3768" s="2" t="s">
        <v>12958</v>
      </c>
    </row>
    <row r="3769">
      <c r="A3769" s="1" t="b">
        <v>0</v>
      </c>
      <c r="B3769" s="1" t="s">
        <v>25</v>
      </c>
      <c r="C3769" s="1"/>
      <c r="D3769" s="1"/>
      <c r="E3769" s="1" t="s">
        <v>43</v>
      </c>
      <c r="F3769" s="1"/>
      <c r="G3769" s="2" t="s">
        <v>27</v>
      </c>
      <c r="H3769" s="3"/>
      <c r="I3769" s="4" t="s">
        <v>13064</v>
      </c>
      <c r="J3769" s="2" t="s">
        <v>13065</v>
      </c>
      <c r="K3769" s="5">
        <v>1.0</v>
      </c>
      <c r="L3769" s="2" t="s">
        <v>46</v>
      </c>
      <c r="M3769" s="6" t="b">
        <v>1</v>
      </c>
      <c r="N3769" s="2" t="s">
        <v>12955</v>
      </c>
      <c r="O3769" s="2" t="s">
        <v>48</v>
      </c>
      <c r="P3769" s="2" t="s">
        <v>49</v>
      </c>
      <c r="Q3769" s="2" t="s">
        <v>50</v>
      </c>
      <c r="R3769" s="2" t="s">
        <v>35</v>
      </c>
      <c r="S3769" s="5">
        <v>5.39061012E8</v>
      </c>
      <c r="T3769" s="2" t="s">
        <v>12975</v>
      </c>
      <c r="U3769" s="2" t="s">
        <v>38</v>
      </c>
      <c r="V3769" s="2" t="s">
        <v>52</v>
      </c>
      <c r="W3769" s="2" t="s">
        <v>10172</v>
      </c>
      <c r="X3769" s="2" t="s">
        <v>12957</v>
      </c>
      <c r="Y3769" s="2" t="s">
        <v>12958</v>
      </c>
    </row>
    <row r="3770">
      <c r="A3770" s="1" t="b">
        <v>0</v>
      </c>
      <c r="B3770" s="1" t="s">
        <v>25</v>
      </c>
      <c r="C3770" s="1"/>
      <c r="D3770" s="1"/>
      <c r="E3770" s="1" t="s">
        <v>43</v>
      </c>
      <c r="F3770" s="1"/>
      <c r="G3770" s="2" t="s">
        <v>27</v>
      </c>
      <c r="H3770" s="3"/>
      <c r="I3770" s="4" t="s">
        <v>13066</v>
      </c>
      <c r="J3770" s="2" t="s">
        <v>13067</v>
      </c>
      <c r="K3770" s="5">
        <v>1.0</v>
      </c>
      <c r="L3770" s="2" t="s">
        <v>46</v>
      </c>
      <c r="M3770" s="6" t="b">
        <v>1</v>
      </c>
      <c r="N3770" s="2" t="s">
        <v>12955</v>
      </c>
      <c r="O3770" s="2" t="s">
        <v>48</v>
      </c>
      <c r="P3770" s="2" t="s">
        <v>49</v>
      </c>
      <c r="Q3770" s="2" t="s">
        <v>50</v>
      </c>
      <c r="R3770" s="2" t="s">
        <v>35</v>
      </c>
      <c r="S3770" s="5">
        <v>5.39061156E8</v>
      </c>
      <c r="T3770" s="2" t="s">
        <v>12961</v>
      </c>
      <c r="U3770" s="2" t="s">
        <v>38</v>
      </c>
      <c r="V3770" s="2" t="s">
        <v>52</v>
      </c>
      <c r="W3770" s="2" t="s">
        <v>10172</v>
      </c>
      <c r="X3770" s="2" t="s">
        <v>12957</v>
      </c>
      <c r="Y3770" s="2" t="s">
        <v>12958</v>
      </c>
    </row>
    <row r="3771">
      <c r="A3771" s="1" t="b">
        <v>0</v>
      </c>
      <c r="B3771" s="1" t="s">
        <v>25</v>
      </c>
      <c r="C3771" s="1"/>
      <c r="D3771" s="1"/>
      <c r="E3771" s="1" t="s">
        <v>43</v>
      </c>
      <c r="F3771" s="1"/>
      <c r="G3771" s="2" t="s">
        <v>27</v>
      </c>
      <c r="H3771" s="3"/>
      <c r="I3771" s="4" t="s">
        <v>13068</v>
      </c>
      <c r="J3771" s="2" t="s">
        <v>13069</v>
      </c>
      <c r="K3771" s="5">
        <v>1.0</v>
      </c>
      <c r="L3771" s="2" t="s">
        <v>46</v>
      </c>
      <c r="M3771" s="6" t="b">
        <v>1</v>
      </c>
      <c r="N3771" s="2" t="s">
        <v>12955</v>
      </c>
      <c r="O3771" s="2" t="s">
        <v>48</v>
      </c>
      <c r="P3771" s="2" t="s">
        <v>49</v>
      </c>
      <c r="Q3771" s="2" t="s">
        <v>50</v>
      </c>
      <c r="R3771" s="2" t="s">
        <v>35</v>
      </c>
      <c r="S3771" s="5">
        <v>5.39061194E8</v>
      </c>
      <c r="T3771" s="2" t="s">
        <v>13070</v>
      </c>
      <c r="U3771" s="2" t="s">
        <v>38</v>
      </c>
      <c r="V3771" s="2" t="s">
        <v>52</v>
      </c>
      <c r="W3771" s="2" t="s">
        <v>10172</v>
      </c>
      <c r="X3771" s="2" t="s">
        <v>12957</v>
      </c>
      <c r="Y3771" s="2" t="s">
        <v>12958</v>
      </c>
    </row>
    <row r="3772">
      <c r="A3772" s="1" t="b">
        <v>0</v>
      </c>
      <c r="B3772" s="1" t="s">
        <v>25</v>
      </c>
      <c r="C3772" s="1"/>
      <c r="D3772" s="1"/>
      <c r="E3772" s="1" t="s">
        <v>43</v>
      </c>
      <c r="F3772" s="1"/>
      <c r="G3772" s="2" t="s">
        <v>27</v>
      </c>
      <c r="H3772" s="3"/>
      <c r="I3772" s="4" t="s">
        <v>13071</v>
      </c>
      <c r="J3772" s="2" t="s">
        <v>13072</v>
      </c>
      <c r="K3772" s="5">
        <v>1.0</v>
      </c>
      <c r="L3772" s="2" t="s">
        <v>46</v>
      </c>
      <c r="M3772" s="6" t="b">
        <v>1</v>
      </c>
      <c r="N3772" s="2" t="s">
        <v>12955</v>
      </c>
      <c r="O3772" s="2" t="s">
        <v>48</v>
      </c>
      <c r="P3772" s="2" t="s">
        <v>49</v>
      </c>
      <c r="Q3772" s="2" t="s">
        <v>50</v>
      </c>
      <c r="R3772" s="2" t="s">
        <v>35</v>
      </c>
      <c r="S3772" s="5">
        <v>5.39061205E8</v>
      </c>
      <c r="T3772" s="2" t="s">
        <v>12967</v>
      </c>
      <c r="U3772" s="2" t="s">
        <v>38</v>
      </c>
      <c r="V3772" s="2" t="s">
        <v>52</v>
      </c>
      <c r="W3772" s="2" t="s">
        <v>10172</v>
      </c>
      <c r="X3772" s="2" t="s">
        <v>12957</v>
      </c>
      <c r="Y3772" s="2" t="s">
        <v>12958</v>
      </c>
    </row>
    <row r="3773">
      <c r="A3773" s="1" t="b">
        <v>0</v>
      </c>
      <c r="B3773" s="1" t="s">
        <v>25</v>
      </c>
      <c r="C3773" s="1"/>
      <c r="D3773" s="1"/>
      <c r="E3773" s="1" t="s">
        <v>43</v>
      </c>
      <c r="F3773" s="1"/>
      <c r="G3773" s="2" t="s">
        <v>27</v>
      </c>
      <c r="H3773" s="3"/>
      <c r="I3773" s="4" t="s">
        <v>13073</v>
      </c>
      <c r="J3773" s="2" t="s">
        <v>13074</v>
      </c>
      <c r="K3773" s="5">
        <v>1.0</v>
      </c>
      <c r="L3773" s="2" t="s">
        <v>46</v>
      </c>
      <c r="M3773" s="6" t="b">
        <v>1</v>
      </c>
      <c r="N3773" s="2" t="s">
        <v>12955</v>
      </c>
      <c r="O3773" s="2" t="s">
        <v>48</v>
      </c>
      <c r="P3773" s="2" t="s">
        <v>49</v>
      </c>
      <c r="Q3773" s="2" t="s">
        <v>50</v>
      </c>
      <c r="R3773" s="2" t="s">
        <v>35</v>
      </c>
      <c r="S3773" s="5">
        <v>5.39061243E8</v>
      </c>
      <c r="T3773" s="2" t="s">
        <v>12967</v>
      </c>
      <c r="U3773" s="2" t="s">
        <v>38</v>
      </c>
      <c r="V3773" s="2" t="s">
        <v>52</v>
      </c>
      <c r="W3773" s="2" t="s">
        <v>10172</v>
      </c>
      <c r="X3773" s="2" t="s">
        <v>12957</v>
      </c>
      <c r="Y3773" s="2" t="s">
        <v>12958</v>
      </c>
    </row>
    <row r="3774">
      <c r="A3774" s="1" t="b">
        <v>0</v>
      </c>
      <c r="B3774" s="1" t="s">
        <v>25</v>
      </c>
      <c r="C3774" s="1"/>
      <c r="D3774" s="1"/>
      <c r="E3774" s="1" t="s">
        <v>43</v>
      </c>
      <c r="F3774" s="1"/>
      <c r="G3774" s="2" t="s">
        <v>27</v>
      </c>
      <c r="H3774" s="3"/>
      <c r="I3774" s="4" t="s">
        <v>13075</v>
      </c>
      <c r="J3774" s="2" t="s">
        <v>13076</v>
      </c>
      <c r="K3774" s="5">
        <v>1.0</v>
      </c>
      <c r="L3774" s="2" t="s">
        <v>46</v>
      </c>
      <c r="M3774" s="6" t="b">
        <v>1</v>
      </c>
      <c r="N3774" s="2" t="s">
        <v>12955</v>
      </c>
      <c r="O3774" s="2" t="s">
        <v>48</v>
      </c>
      <c r="P3774" s="2" t="s">
        <v>49</v>
      </c>
      <c r="Q3774" s="2" t="s">
        <v>50</v>
      </c>
      <c r="R3774" s="2" t="s">
        <v>35</v>
      </c>
      <c r="S3774" s="5">
        <v>5.39061334E8</v>
      </c>
      <c r="T3774" s="2" t="s">
        <v>13000</v>
      </c>
      <c r="U3774" s="2" t="s">
        <v>38</v>
      </c>
      <c r="V3774" s="2" t="s">
        <v>52</v>
      </c>
      <c r="W3774" s="2" t="s">
        <v>10172</v>
      </c>
      <c r="X3774" s="2" t="s">
        <v>12957</v>
      </c>
      <c r="Y3774" s="2" t="s">
        <v>12958</v>
      </c>
    </row>
    <row r="3775">
      <c r="A3775" s="1" t="b">
        <v>0</v>
      </c>
      <c r="B3775" s="1" t="s">
        <v>25</v>
      </c>
      <c r="C3775" s="1"/>
      <c r="D3775" s="1"/>
      <c r="E3775" s="1" t="s">
        <v>43</v>
      </c>
      <c r="F3775" s="1"/>
      <c r="G3775" s="2" t="s">
        <v>27</v>
      </c>
      <c r="H3775" s="3"/>
      <c r="I3775" s="4" t="s">
        <v>13077</v>
      </c>
      <c r="J3775" s="2" t="s">
        <v>13078</v>
      </c>
      <c r="K3775" s="5">
        <v>1.0</v>
      </c>
      <c r="L3775" s="2" t="s">
        <v>46</v>
      </c>
      <c r="M3775" s="6" t="b">
        <v>1</v>
      </c>
      <c r="N3775" s="2" t="s">
        <v>12955</v>
      </c>
      <c r="O3775" s="2" t="s">
        <v>48</v>
      </c>
      <c r="P3775" s="2" t="s">
        <v>49</v>
      </c>
      <c r="Q3775" s="2" t="s">
        <v>50</v>
      </c>
      <c r="R3775" s="2" t="s">
        <v>35</v>
      </c>
      <c r="S3775" s="5">
        <v>5.3906134E8</v>
      </c>
      <c r="T3775" s="2" t="s">
        <v>13079</v>
      </c>
      <c r="U3775" s="2" t="s">
        <v>38</v>
      </c>
      <c r="V3775" s="2" t="s">
        <v>52</v>
      </c>
      <c r="W3775" s="2" t="s">
        <v>10172</v>
      </c>
      <c r="X3775" s="2" t="s">
        <v>12957</v>
      </c>
      <c r="Y3775" s="2" t="s">
        <v>12958</v>
      </c>
    </row>
    <row r="3776">
      <c r="A3776" s="1" t="b">
        <v>0</v>
      </c>
      <c r="B3776" s="1" t="s">
        <v>25</v>
      </c>
      <c r="C3776" s="1"/>
      <c r="D3776" s="1"/>
      <c r="E3776" s="1" t="s">
        <v>43</v>
      </c>
      <c r="F3776" s="1"/>
      <c r="G3776" s="2" t="s">
        <v>27</v>
      </c>
      <c r="H3776" s="3"/>
      <c r="I3776" s="4" t="s">
        <v>13080</v>
      </c>
      <c r="J3776" s="2" t="s">
        <v>13081</v>
      </c>
      <c r="K3776" s="5">
        <v>1.0</v>
      </c>
      <c r="L3776" s="2" t="s">
        <v>46</v>
      </c>
      <c r="M3776" s="6" t="b">
        <v>1</v>
      </c>
      <c r="N3776" s="2" t="s">
        <v>12955</v>
      </c>
      <c r="O3776" s="2" t="s">
        <v>48</v>
      </c>
      <c r="P3776" s="2" t="s">
        <v>49</v>
      </c>
      <c r="Q3776" s="2" t="s">
        <v>50</v>
      </c>
      <c r="R3776" s="2" t="s">
        <v>35</v>
      </c>
      <c r="S3776" s="5">
        <v>5.39061378E8</v>
      </c>
      <c r="T3776" s="2" t="s">
        <v>12956</v>
      </c>
      <c r="U3776" s="2" t="s">
        <v>38</v>
      </c>
      <c r="V3776" s="2" t="s">
        <v>52</v>
      </c>
      <c r="W3776" s="2" t="s">
        <v>10172</v>
      </c>
      <c r="X3776" s="2" t="s">
        <v>12957</v>
      </c>
      <c r="Y3776" s="2" t="s">
        <v>12958</v>
      </c>
    </row>
    <row r="3777">
      <c r="A3777" s="1" t="b">
        <v>0</v>
      </c>
      <c r="B3777" s="1" t="s">
        <v>25</v>
      </c>
      <c r="C3777" s="1"/>
      <c r="D3777" s="1"/>
      <c r="E3777" s="1" t="s">
        <v>43</v>
      </c>
      <c r="F3777" s="1"/>
      <c r="G3777" s="2" t="s">
        <v>27</v>
      </c>
      <c r="H3777" s="3"/>
      <c r="I3777" s="4" t="s">
        <v>13082</v>
      </c>
      <c r="J3777" s="2" t="s">
        <v>13083</v>
      </c>
      <c r="K3777" s="5">
        <v>1.0</v>
      </c>
      <c r="L3777" s="2" t="s">
        <v>46</v>
      </c>
      <c r="M3777" s="6" t="b">
        <v>1</v>
      </c>
      <c r="N3777" s="2" t="s">
        <v>12955</v>
      </c>
      <c r="O3777" s="2" t="s">
        <v>48</v>
      </c>
      <c r="P3777" s="2" t="s">
        <v>49</v>
      </c>
      <c r="Q3777" s="2" t="s">
        <v>50</v>
      </c>
      <c r="R3777" s="2" t="s">
        <v>35</v>
      </c>
      <c r="S3777" s="5">
        <v>5.39061521E8</v>
      </c>
      <c r="T3777" s="2" t="s">
        <v>12967</v>
      </c>
      <c r="U3777" s="2" t="s">
        <v>38</v>
      </c>
      <c r="V3777" s="2" t="s">
        <v>52</v>
      </c>
      <c r="W3777" s="2" t="s">
        <v>10172</v>
      </c>
      <c r="X3777" s="2" t="s">
        <v>12957</v>
      </c>
      <c r="Y3777" s="2" t="s">
        <v>12958</v>
      </c>
    </row>
    <row r="3778">
      <c r="A3778" s="1" t="b">
        <v>0</v>
      </c>
      <c r="B3778" s="1" t="s">
        <v>25</v>
      </c>
      <c r="C3778" s="1"/>
      <c r="D3778" s="1"/>
      <c r="E3778" s="1" t="s">
        <v>43</v>
      </c>
      <c r="F3778" s="1"/>
      <c r="G3778" s="2" t="s">
        <v>27</v>
      </c>
      <c r="H3778" s="3"/>
      <c r="I3778" s="4" t="s">
        <v>13084</v>
      </c>
      <c r="J3778" s="2" t="s">
        <v>13085</v>
      </c>
      <c r="K3778" s="5">
        <v>1.0</v>
      </c>
      <c r="L3778" s="2" t="s">
        <v>46</v>
      </c>
      <c r="M3778" s="6" t="b">
        <v>1</v>
      </c>
      <c r="N3778" s="2" t="s">
        <v>12955</v>
      </c>
      <c r="O3778" s="2" t="s">
        <v>48</v>
      </c>
      <c r="P3778" s="2" t="s">
        <v>49</v>
      </c>
      <c r="Q3778" s="2" t="s">
        <v>50</v>
      </c>
      <c r="R3778" s="2" t="s">
        <v>35</v>
      </c>
      <c r="S3778" s="5">
        <v>5.39061562E8</v>
      </c>
      <c r="T3778" s="2" t="s">
        <v>13000</v>
      </c>
      <c r="U3778" s="2" t="s">
        <v>38</v>
      </c>
      <c r="V3778" s="2" t="s">
        <v>52</v>
      </c>
      <c r="W3778" s="2" t="s">
        <v>10172</v>
      </c>
      <c r="X3778" s="2" t="s">
        <v>12957</v>
      </c>
      <c r="Y3778" s="2" t="s">
        <v>12958</v>
      </c>
    </row>
    <row r="3779">
      <c r="A3779" s="1" t="b">
        <v>0</v>
      </c>
      <c r="B3779" s="1" t="s">
        <v>25</v>
      </c>
      <c r="C3779" s="1"/>
      <c r="D3779" s="1"/>
      <c r="E3779" s="1" t="s">
        <v>43</v>
      </c>
      <c r="F3779" s="1"/>
      <c r="G3779" s="2" t="s">
        <v>27</v>
      </c>
      <c r="H3779" s="3"/>
      <c r="I3779" s="4" t="s">
        <v>13086</v>
      </c>
      <c r="J3779" s="2" t="s">
        <v>13087</v>
      </c>
      <c r="K3779" s="5">
        <v>1.0</v>
      </c>
      <c r="L3779" s="2" t="s">
        <v>46</v>
      </c>
      <c r="M3779" s="6" t="b">
        <v>1</v>
      </c>
      <c r="N3779" s="2" t="s">
        <v>12955</v>
      </c>
      <c r="O3779" s="2" t="s">
        <v>48</v>
      </c>
      <c r="P3779" s="2" t="s">
        <v>49</v>
      </c>
      <c r="Q3779" s="2" t="s">
        <v>50</v>
      </c>
      <c r="R3779" s="2" t="s">
        <v>35</v>
      </c>
      <c r="S3779" s="5">
        <v>5.39061755E8</v>
      </c>
      <c r="T3779" s="2" t="s">
        <v>12967</v>
      </c>
      <c r="U3779" s="2" t="s">
        <v>38</v>
      </c>
      <c r="V3779" s="2" t="s">
        <v>52</v>
      </c>
      <c r="W3779" s="2" t="s">
        <v>10172</v>
      </c>
      <c r="X3779" s="2" t="s">
        <v>12957</v>
      </c>
      <c r="Y3779" s="2" t="s">
        <v>12958</v>
      </c>
    </row>
    <row r="3780">
      <c r="A3780" s="1" t="b">
        <v>0</v>
      </c>
      <c r="B3780" s="1" t="s">
        <v>25</v>
      </c>
      <c r="C3780" s="1"/>
      <c r="D3780" s="1"/>
      <c r="E3780" s="1" t="s">
        <v>43</v>
      </c>
      <c r="F3780" s="1"/>
      <c r="G3780" s="2" t="s">
        <v>27</v>
      </c>
      <c r="H3780" s="3"/>
      <c r="I3780" s="4" t="s">
        <v>13088</v>
      </c>
      <c r="J3780" s="2" t="s">
        <v>13089</v>
      </c>
      <c r="K3780" s="5">
        <v>1.0</v>
      </c>
      <c r="L3780" s="2" t="s">
        <v>46</v>
      </c>
      <c r="M3780" s="6" t="b">
        <v>1</v>
      </c>
      <c r="N3780" s="2" t="s">
        <v>12955</v>
      </c>
      <c r="O3780" s="2" t="s">
        <v>48</v>
      </c>
      <c r="P3780" s="2" t="s">
        <v>49</v>
      </c>
      <c r="Q3780" s="2" t="s">
        <v>50</v>
      </c>
      <c r="R3780" s="2" t="s">
        <v>35</v>
      </c>
      <c r="S3780" s="5">
        <v>5.39061939E8</v>
      </c>
      <c r="T3780" s="2" t="s">
        <v>12997</v>
      </c>
      <c r="U3780" s="2" t="s">
        <v>38</v>
      </c>
      <c r="V3780" s="2" t="s">
        <v>52</v>
      </c>
      <c r="W3780" s="2" t="s">
        <v>10172</v>
      </c>
      <c r="X3780" s="2" t="s">
        <v>12957</v>
      </c>
      <c r="Y3780" s="2" t="s">
        <v>12958</v>
      </c>
    </row>
    <row r="3781">
      <c r="A3781" s="1" t="b">
        <v>0</v>
      </c>
      <c r="B3781" s="1" t="s">
        <v>25</v>
      </c>
      <c r="C3781" s="1"/>
      <c r="D3781" s="1"/>
      <c r="E3781" s="1" t="s">
        <v>43</v>
      </c>
      <c r="F3781" s="1"/>
      <c r="G3781" s="2" t="s">
        <v>27</v>
      </c>
      <c r="H3781" s="3"/>
      <c r="I3781" s="4" t="s">
        <v>13090</v>
      </c>
      <c r="J3781" s="2" t="s">
        <v>13091</v>
      </c>
      <c r="K3781" s="5">
        <v>1.0</v>
      </c>
      <c r="L3781" s="2" t="s">
        <v>46</v>
      </c>
      <c r="M3781" s="6" t="b">
        <v>1</v>
      </c>
      <c r="N3781" s="2" t="s">
        <v>13092</v>
      </c>
      <c r="O3781" s="2" t="s">
        <v>48</v>
      </c>
      <c r="P3781" s="2" t="s">
        <v>49</v>
      </c>
      <c r="Q3781" s="2" t="s">
        <v>50</v>
      </c>
      <c r="R3781" s="2" t="s">
        <v>35</v>
      </c>
      <c r="S3781" s="5">
        <v>5.39056397E8</v>
      </c>
      <c r="T3781" s="2" t="s">
        <v>13009</v>
      </c>
      <c r="U3781" s="2" t="s">
        <v>38</v>
      </c>
      <c r="V3781" s="2" t="s">
        <v>52</v>
      </c>
      <c r="W3781" s="2" t="s">
        <v>10172</v>
      </c>
      <c r="X3781" s="2" t="s">
        <v>13093</v>
      </c>
      <c r="Y3781" s="2" t="s">
        <v>13094</v>
      </c>
    </row>
    <row r="3782">
      <c r="A3782" s="1" t="b">
        <v>0</v>
      </c>
      <c r="B3782" s="1" t="s">
        <v>25</v>
      </c>
      <c r="C3782" s="1"/>
      <c r="D3782" s="1"/>
      <c r="E3782" s="1" t="s">
        <v>43</v>
      </c>
      <c r="F3782" s="1"/>
      <c r="G3782" s="2" t="s">
        <v>27</v>
      </c>
      <c r="H3782" s="3"/>
      <c r="I3782" s="4" t="s">
        <v>13095</v>
      </c>
      <c r="J3782" s="2" t="s">
        <v>13096</v>
      </c>
      <c r="K3782" s="5">
        <v>1.0</v>
      </c>
      <c r="L3782" s="2" t="s">
        <v>46</v>
      </c>
      <c r="M3782" s="6" t="b">
        <v>1</v>
      </c>
      <c r="N3782" s="2" t="s">
        <v>13092</v>
      </c>
      <c r="O3782" s="2" t="s">
        <v>48</v>
      </c>
      <c r="P3782" s="2" t="s">
        <v>49</v>
      </c>
      <c r="Q3782" s="2" t="s">
        <v>50</v>
      </c>
      <c r="R3782" s="2" t="s">
        <v>35</v>
      </c>
      <c r="S3782" s="5">
        <v>5.39056504E8</v>
      </c>
      <c r="T3782" s="2" t="s">
        <v>12956</v>
      </c>
      <c r="U3782" s="2" t="s">
        <v>38</v>
      </c>
      <c r="V3782" s="2" t="s">
        <v>52</v>
      </c>
      <c r="W3782" s="2" t="s">
        <v>10172</v>
      </c>
      <c r="X3782" s="2" t="s">
        <v>13093</v>
      </c>
      <c r="Y3782" s="2" t="s">
        <v>13094</v>
      </c>
    </row>
    <row r="3783">
      <c r="A3783" s="1" t="b">
        <v>0</v>
      </c>
      <c r="B3783" s="1" t="s">
        <v>25</v>
      </c>
      <c r="C3783" s="1"/>
      <c r="D3783" s="1"/>
      <c r="E3783" s="1" t="s">
        <v>43</v>
      </c>
      <c r="F3783" s="1"/>
      <c r="G3783" s="2" t="s">
        <v>27</v>
      </c>
      <c r="H3783" s="3"/>
      <c r="I3783" s="4" t="s">
        <v>13097</v>
      </c>
      <c r="J3783" s="2" t="s">
        <v>13098</v>
      </c>
      <c r="K3783" s="5">
        <v>1.0</v>
      </c>
      <c r="L3783" s="2" t="s">
        <v>46</v>
      </c>
      <c r="M3783" s="6" t="b">
        <v>1</v>
      </c>
      <c r="N3783" s="2" t="s">
        <v>13092</v>
      </c>
      <c r="O3783" s="2" t="s">
        <v>48</v>
      </c>
      <c r="P3783" s="2" t="s">
        <v>49</v>
      </c>
      <c r="Q3783" s="2" t="s">
        <v>50</v>
      </c>
      <c r="R3783" s="2" t="s">
        <v>35</v>
      </c>
      <c r="S3783" s="5">
        <v>5.39056575E8</v>
      </c>
      <c r="T3783" s="2" t="s">
        <v>13099</v>
      </c>
      <c r="U3783" s="2" t="s">
        <v>38</v>
      </c>
      <c r="V3783" s="2" t="s">
        <v>52</v>
      </c>
      <c r="W3783" s="2" t="s">
        <v>10172</v>
      </c>
      <c r="X3783" s="2" t="s">
        <v>13093</v>
      </c>
      <c r="Y3783" s="2" t="s">
        <v>13094</v>
      </c>
    </row>
    <row r="3784">
      <c r="A3784" s="1" t="b">
        <v>0</v>
      </c>
      <c r="B3784" s="1" t="s">
        <v>25</v>
      </c>
      <c r="C3784" s="1"/>
      <c r="D3784" s="1"/>
      <c r="E3784" s="1" t="s">
        <v>43</v>
      </c>
      <c r="F3784" s="1"/>
      <c r="G3784" s="2" t="s">
        <v>27</v>
      </c>
      <c r="H3784" s="3"/>
      <c r="I3784" s="4" t="s">
        <v>13100</v>
      </c>
      <c r="J3784" s="2" t="s">
        <v>13101</v>
      </c>
      <c r="K3784" s="5">
        <v>1.0</v>
      </c>
      <c r="L3784" s="2" t="s">
        <v>46</v>
      </c>
      <c r="M3784" s="6" t="b">
        <v>1</v>
      </c>
      <c r="N3784" s="2" t="s">
        <v>13092</v>
      </c>
      <c r="O3784" s="2" t="s">
        <v>48</v>
      </c>
      <c r="P3784" s="2" t="s">
        <v>49</v>
      </c>
      <c r="Q3784" s="2" t="s">
        <v>50</v>
      </c>
      <c r="R3784" s="2" t="s">
        <v>35</v>
      </c>
      <c r="S3784" s="5">
        <v>5.39056641E8</v>
      </c>
      <c r="T3784" s="2" t="s">
        <v>12970</v>
      </c>
      <c r="U3784" s="2" t="s">
        <v>38</v>
      </c>
      <c r="V3784" s="2" t="s">
        <v>52</v>
      </c>
      <c r="W3784" s="2" t="s">
        <v>10172</v>
      </c>
      <c r="X3784" s="2" t="s">
        <v>13093</v>
      </c>
      <c r="Y3784" s="2" t="s">
        <v>13094</v>
      </c>
    </row>
    <row r="3785">
      <c r="A3785" s="1" t="b">
        <v>0</v>
      </c>
      <c r="B3785" s="1" t="s">
        <v>25</v>
      </c>
      <c r="C3785" s="1"/>
      <c r="D3785" s="1"/>
      <c r="E3785" s="1" t="s">
        <v>43</v>
      </c>
      <c r="F3785" s="1"/>
      <c r="G3785" s="2" t="s">
        <v>27</v>
      </c>
      <c r="H3785" s="3"/>
      <c r="I3785" s="4" t="s">
        <v>13102</v>
      </c>
      <c r="J3785" s="2" t="s">
        <v>13103</v>
      </c>
      <c r="K3785" s="5">
        <v>1.0</v>
      </c>
      <c r="L3785" s="2" t="s">
        <v>46</v>
      </c>
      <c r="M3785" s="6" t="b">
        <v>1</v>
      </c>
      <c r="N3785" s="2" t="s">
        <v>13092</v>
      </c>
      <c r="O3785" s="2" t="s">
        <v>48</v>
      </c>
      <c r="P3785" s="2" t="s">
        <v>49</v>
      </c>
      <c r="Q3785" s="2" t="s">
        <v>50</v>
      </c>
      <c r="R3785" s="2" t="s">
        <v>35</v>
      </c>
      <c r="S3785" s="5">
        <v>5.39056719E8</v>
      </c>
      <c r="T3785" s="2" t="s">
        <v>13000</v>
      </c>
      <c r="U3785" s="2" t="s">
        <v>38</v>
      </c>
      <c r="V3785" s="2" t="s">
        <v>52</v>
      </c>
      <c r="W3785" s="2" t="s">
        <v>10172</v>
      </c>
      <c r="X3785" s="2" t="s">
        <v>13093</v>
      </c>
      <c r="Y3785" s="2" t="s">
        <v>13094</v>
      </c>
    </row>
    <row r="3786">
      <c r="A3786" s="1" t="b">
        <v>0</v>
      </c>
      <c r="B3786" s="1" t="s">
        <v>25</v>
      </c>
      <c r="C3786" s="1"/>
      <c r="D3786" s="1"/>
      <c r="E3786" s="1" t="s">
        <v>43</v>
      </c>
      <c r="F3786" s="1"/>
      <c r="G3786" s="2" t="s">
        <v>27</v>
      </c>
      <c r="H3786" s="3"/>
      <c r="I3786" s="4" t="s">
        <v>13104</v>
      </c>
      <c r="J3786" s="2" t="s">
        <v>13105</v>
      </c>
      <c r="K3786" s="5">
        <v>1.0</v>
      </c>
      <c r="L3786" s="2" t="s">
        <v>46</v>
      </c>
      <c r="M3786" s="6" t="b">
        <v>1</v>
      </c>
      <c r="N3786" s="2" t="s">
        <v>13092</v>
      </c>
      <c r="O3786" s="2" t="s">
        <v>48</v>
      </c>
      <c r="P3786" s="2" t="s">
        <v>49</v>
      </c>
      <c r="Q3786" s="2" t="s">
        <v>50</v>
      </c>
      <c r="R3786" s="2" t="s">
        <v>35</v>
      </c>
      <c r="S3786" s="5">
        <v>5.39056831E8</v>
      </c>
      <c r="T3786" s="2" t="s">
        <v>13106</v>
      </c>
      <c r="U3786" s="2" t="s">
        <v>38</v>
      </c>
      <c r="V3786" s="2" t="s">
        <v>52</v>
      </c>
      <c r="W3786" s="2" t="s">
        <v>10172</v>
      </c>
      <c r="X3786" s="2" t="s">
        <v>13093</v>
      </c>
      <c r="Y3786" s="2" t="s">
        <v>13094</v>
      </c>
    </row>
    <row r="3787">
      <c r="A3787" s="1" t="b">
        <v>0</v>
      </c>
      <c r="B3787" s="1" t="s">
        <v>25</v>
      </c>
      <c r="C3787" s="1"/>
      <c r="D3787" s="1"/>
      <c r="E3787" s="1" t="s">
        <v>43</v>
      </c>
      <c r="F3787" s="1"/>
      <c r="G3787" s="2" t="s">
        <v>27</v>
      </c>
      <c r="H3787" s="3"/>
      <c r="I3787" s="4" t="s">
        <v>13107</v>
      </c>
      <c r="J3787" s="2" t="s">
        <v>13108</v>
      </c>
      <c r="K3787" s="5">
        <v>1.0</v>
      </c>
      <c r="L3787" s="2" t="s">
        <v>46</v>
      </c>
      <c r="M3787" s="6" t="b">
        <v>1</v>
      </c>
      <c r="N3787" s="2" t="s">
        <v>13092</v>
      </c>
      <c r="O3787" s="2" t="s">
        <v>48</v>
      </c>
      <c r="P3787" s="2" t="s">
        <v>49</v>
      </c>
      <c r="Q3787" s="2" t="s">
        <v>50</v>
      </c>
      <c r="R3787" s="2" t="s">
        <v>35</v>
      </c>
      <c r="S3787" s="5">
        <v>5.39056943E8</v>
      </c>
      <c r="T3787" s="2" t="s">
        <v>13109</v>
      </c>
      <c r="U3787" s="2" t="s">
        <v>38</v>
      </c>
      <c r="V3787" s="2" t="s">
        <v>52</v>
      </c>
      <c r="W3787" s="2" t="s">
        <v>10172</v>
      </c>
      <c r="X3787" s="2" t="s">
        <v>13093</v>
      </c>
      <c r="Y3787" s="2" t="s">
        <v>13094</v>
      </c>
    </row>
    <row r="3788">
      <c r="A3788" s="1" t="b">
        <v>0</v>
      </c>
      <c r="B3788" s="1" t="s">
        <v>25</v>
      </c>
      <c r="C3788" s="1"/>
      <c r="D3788" s="1"/>
      <c r="E3788" s="1" t="s">
        <v>43</v>
      </c>
      <c r="F3788" s="1"/>
      <c r="G3788" s="2" t="s">
        <v>27</v>
      </c>
      <c r="H3788" s="3"/>
      <c r="I3788" s="4" t="s">
        <v>13110</v>
      </c>
      <c r="J3788" s="2" t="s">
        <v>13111</v>
      </c>
      <c r="K3788" s="5">
        <v>1.0</v>
      </c>
      <c r="L3788" s="2" t="s">
        <v>46</v>
      </c>
      <c r="M3788" s="6" t="b">
        <v>1</v>
      </c>
      <c r="N3788" s="2" t="s">
        <v>13092</v>
      </c>
      <c r="O3788" s="2" t="s">
        <v>48</v>
      </c>
      <c r="P3788" s="2" t="s">
        <v>49</v>
      </c>
      <c r="Q3788" s="2" t="s">
        <v>50</v>
      </c>
      <c r="R3788" s="2" t="s">
        <v>35</v>
      </c>
      <c r="S3788" s="5">
        <v>5.39056947E8</v>
      </c>
      <c r="T3788" s="2" t="s">
        <v>13112</v>
      </c>
      <c r="U3788" s="2" t="s">
        <v>38</v>
      </c>
      <c r="V3788" s="2" t="s">
        <v>52</v>
      </c>
      <c r="W3788" s="2" t="s">
        <v>10172</v>
      </c>
      <c r="X3788" s="2" t="s">
        <v>13093</v>
      </c>
      <c r="Y3788" s="2" t="s">
        <v>13094</v>
      </c>
    </row>
    <row r="3789">
      <c r="A3789" s="1" t="b">
        <v>0</v>
      </c>
      <c r="B3789" s="1" t="s">
        <v>25</v>
      </c>
      <c r="C3789" s="1"/>
      <c r="D3789" s="1"/>
      <c r="E3789" s="1" t="s">
        <v>43</v>
      </c>
      <c r="F3789" s="1"/>
      <c r="G3789" s="2" t="s">
        <v>27</v>
      </c>
      <c r="H3789" s="3"/>
      <c r="I3789" s="4" t="s">
        <v>13113</v>
      </c>
      <c r="J3789" s="2" t="s">
        <v>13114</v>
      </c>
      <c r="K3789" s="5">
        <v>1.0</v>
      </c>
      <c r="L3789" s="2" t="s">
        <v>46</v>
      </c>
      <c r="M3789" s="6" t="b">
        <v>1</v>
      </c>
      <c r="N3789" s="2" t="s">
        <v>13092</v>
      </c>
      <c r="O3789" s="2" t="s">
        <v>48</v>
      </c>
      <c r="P3789" s="2" t="s">
        <v>49</v>
      </c>
      <c r="Q3789" s="2" t="s">
        <v>50</v>
      </c>
      <c r="R3789" s="2" t="s">
        <v>35</v>
      </c>
      <c r="S3789" s="5">
        <v>5.39056949E8</v>
      </c>
      <c r="T3789" s="2" t="s">
        <v>13009</v>
      </c>
      <c r="U3789" s="2" t="s">
        <v>38</v>
      </c>
      <c r="V3789" s="2" t="s">
        <v>52</v>
      </c>
      <c r="W3789" s="2" t="s">
        <v>10172</v>
      </c>
      <c r="X3789" s="2" t="s">
        <v>13093</v>
      </c>
      <c r="Y3789" s="2" t="s">
        <v>13094</v>
      </c>
    </row>
    <row r="3790">
      <c r="A3790" s="1" t="b">
        <v>0</v>
      </c>
      <c r="B3790" s="1" t="s">
        <v>25</v>
      </c>
      <c r="C3790" s="1"/>
      <c r="D3790" s="1"/>
      <c r="E3790" s="1" t="s">
        <v>43</v>
      </c>
      <c r="F3790" s="1"/>
      <c r="G3790" s="2" t="s">
        <v>27</v>
      </c>
      <c r="H3790" s="3"/>
      <c r="I3790" s="4" t="s">
        <v>13115</v>
      </c>
      <c r="J3790" s="2" t="s">
        <v>13116</v>
      </c>
      <c r="K3790" s="5">
        <v>1.0</v>
      </c>
      <c r="L3790" s="2" t="s">
        <v>46</v>
      </c>
      <c r="M3790" s="6" t="b">
        <v>1</v>
      </c>
      <c r="N3790" s="2" t="s">
        <v>13092</v>
      </c>
      <c r="O3790" s="2" t="s">
        <v>48</v>
      </c>
      <c r="P3790" s="2" t="s">
        <v>49</v>
      </c>
      <c r="Q3790" s="2" t="s">
        <v>50</v>
      </c>
      <c r="R3790" s="2" t="s">
        <v>35</v>
      </c>
      <c r="S3790" s="5">
        <v>5.39057087E8</v>
      </c>
      <c r="T3790" s="2" t="s">
        <v>13117</v>
      </c>
      <c r="U3790" s="2" t="s">
        <v>38</v>
      </c>
      <c r="V3790" s="2" t="s">
        <v>52</v>
      </c>
      <c r="W3790" s="2" t="s">
        <v>10172</v>
      </c>
      <c r="X3790" s="2" t="s">
        <v>13093</v>
      </c>
      <c r="Y3790" s="2" t="s">
        <v>13094</v>
      </c>
    </row>
    <row r="3791">
      <c r="A3791" s="1" t="b">
        <v>0</v>
      </c>
      <c r="B3791" s="1" t="s">
        <v>25</v>
      </c>
      <c r="C3791" s="1"/>
      <c r="D3791" s="1"/>
      <c r="E3791" s="1" t="s">
        <v>43</v>
      </c>
      <c r="F3791" s="1"/>
      <c r="G3791" s="2" t="s">
        <v>27</v>
      </c>
      <c r="H3791" s="3"/>
      <c r="I3791" s="4" t="s">
        <v>13118</v>
      </c>
      <c r="J3791" s="2" t="s">
        <v>13119</v>
      </c>
      <c r="K3791" s="5">
        <v>1.0</v>
      </c>
      <c r="L3791" s="2" t="s">
        <v>46</v>
      </c>
      <c r="M3791" s="6" t="b">
        <v>1</v>
      </c>
      <c r="N3791" s="2" t="s">
        <v>13092</v>
      </c>
      <c r="O3791" s="2" t="s">
        <v>48</v>
      </c>
      <c r="P3791" s="2" t="s">
        <v>49</v>
      </c>
      <c r="Q3791" s="2" t="s">
        <v>50</v>
      </c>
      <c r="R3791" s="2" t="s">
        <v>35</v>
      </c>
      <c r="S3791" s="5">
        <v>5.39057127E8</v>
      </c>
      <c r="T3791" s="2" t="s">
        <v>13120</v>
      </c>
      <c r="U3791" s="2" t="s">
        <v>38</v>
      </c>
      <c r="V3791" s="2" t="s">
        <v>52</v>
      </c>
      <c r="W3791" s="2" t="s">
        <v>10172</v>
      </c>
      <c r="X3791" s="2" t="s">
        <v>13093</v>
      </c>
      <c r="Y3791" s="2" t="s">
        <v>13094</v>
      </c>
    </row>
    <row r="3792">
      <c r="A3792" s="1" t="b">
        <v>0</v>
      </c>
      <c r="B3792" s="1" t="s">
        <v>25</v>
      </c>
      <c r="C3792" s="1"/>
      <c r="D3792" s="1"/>
      <c r="E3792" s="1" t="s">
        <v>43</v>
      </c>
      <c r="F3792" s="1"/>
      <c r="G3792" s="2" t="s">
        <v>27</v>
      </c>
      <c r="H3792" s="3"/>
      <c r="I3792" s="4" t="s">
        <v>13121</v>
      </c>
      <c r="J3792" s="2" t="s">
        <v>13122</v>
      </c>
      <c r="K3792" s="5">
        <v>1.0</v>
      </c>
      <c r="L3792" s="2" t="s">
        <v>46</v>
      </c>
      <c r="M3792" s="6" t="b">
        <v>1</v>
      </c>
      <c r="N3792" s="2" t="s">
        <v>13092</v>
      </c>
      <c r="O3792" s="2" t="s">
        <v>48</v>
      </c>
      <c r="P3792" s="2" t="s">
        <v>49</v>
      </c>
      <c r="Q3792" s="2" t="s">
        <v>50</v>
      </c>
      <c r="R3792" s="2" t="s">
        <v>35</v>
      </c>
      <c r="S3792" s="5">
        <v>5.39057131E8</v>
      </c>
      <c r="T3792" s="2" t="s">
        <v>13123</v>
      </c>
      <c r="U3792" s="2" t="s">
        <v>38</v>
      </c>
      <c r="V3792" s="2" t="s">
        <v>52</v>
      </c>
      <c r="W3792" s="2" t="s">
        <v>10172</v>
      </c>
      <c r="X3792" s="2" t="s">
        <v>13093</v>
      </c>
      <c r="Y3792" s="2" t="s">
        <v>13094</v>
      </c>
    </row>
    <row r="3793">
      <c r="A3793" s="1" t="b">
        <v>0</v>
      </c>
      <c r="B3793" s="1" t="s">
        <v>25</v>
      </c>
      <c r="C3793" s="1"/>
      <c r="D3793" s="1"/>
      <c r="E3793" s="1" t="s">
        <v>43</v>
      </c>
      <c r="F3793" s="1"/>
      <c r="G3793" s="2" t="s">
        <v>27</v>
      </c>
      <c r="H3793" s="3"/>
      <c r="I3793" s="4" t="s">
        <v>13124</v>
      </c>
      <c r="J3793" s="2" t="s">
        <v>13125</v>
      </c>
      <c r="K3793" s="5">
        <v>1.0</v>
      </c>
      <c r="L3793" s="2" t="s">
        <v>46</v>
      </c>
      <c r="M3793" s="6" t="b">
        <v>1</v>
      </c>
      <c r="N3793" s="2" t="s">
        <v>13092</v>
      </c>
      <c r="O3793" s="2" t="s">
        <v>48</v>
      </c>
      <c r="P3793" s="2" t="s">
        <v>49</v>
      </c>
      <c r="Q3793" s="2" t="s">
        <v>50</v>
      </c>
      <c r="R3793" s="2" t="s">
        <v>35</v>
      </c>
      <c r="S3793" s="5">
        <v>5.39057133E8</v>
      </c>
      <c r="T3793" s="2" t="s">
        <v>13009</v>
      </c>
      <c r="U3793" s="2" t="s">
        <v>38</v>
      </c>
      <c r="V3793" s="2" t="s">
        <v>52</v>
      </c>
      <c r="W3793" s="2" t="s">
        <v>10172</v>
      </c>
      <c r="X3793" s="2" t="s">
        <v>13093</v>
      </c>
      <c r="Y3793" s="2" t="s">
        <v>13094</v>
      </c>
    </row>
    <row r="3794">
      <c r="A3794" s="1" t="b">
        <v>0</v>
      </c>
      <c r="B3794" s="1" t="s">
        <v>25</v>
      </c>
      <c r="C3794" s="1"/>
      <c r="D3794" s="1"/>
      <c r="E3794" s="1" t="s">
        <v>43</v>
      </c>
      <c r="F3794" s="1"/>
      <c r="G3794" s="2" t="s">
        <v>27</v>
      </c>
      <c r="H3794" s="3"/>
      <c r="I3794" s="4" t="s">
        <v>13126</v>
      </c>
      <c r="J3794" s="2" t="s">
        <v>13127</v>
      </c>
      <c r="K3794" s="5">
        <v>1.0</v>
      </c>
      <c r="L3794" s="2" t="s">
        <v>46</v>
      </c>
      <c r="M3794" s="6" t="b">
        <v>1</v>
      </c>
      <c r="N3794" s="2" t="s">
        <v>13092</v>
      </c>
      <c r="O3794" s="2" t="s">
        <v>48</v>
      </c>
      <c r="P3794" s="2" t="s">
        <v>49</v>
      </c>
      <c r="Q3794" s="2" t="s">
        <v>50</v>
      </c>
      <c r="R3794" s="2" t="s">
        <v>35</v>
      </c>
      <c r="S3794" s="5">
        <v>5.39057197E8</v>
      </c>
      <c r="T3794" s="2" t="s">
        <v>13000</v>
      </c>
      <c r="U3794" s="2" t="s">
        <v>38</v>
      </c>
      <c r="V3794" s="2" t="s">
        <v>52</v>
      </c>
      <c r="W3794" s="2" t="s">
        <v>10172</v>
      </c>
      <c r="X3794" s="2" t="s">
        <v>13093</v>
      </c>
      <c r="Y3794" s="2" t="s">
        <v>13094</v>
      </c>
    </row>
    <row r="3795">
      <c r="A3795" s="1" t="b">
        <v>0</v>
      </c>
      <c r="B3795" s="1" t="s">
        <v>25</v>
      </c>
      <c r="C3795" s="1"/>
      <c r="D3795" s="1"/>
      <c r="E3795" s="1" t="s">
        <v>43</v>
      </c>
      <c r="F3795" s="1"/>
      <c r="G3795" s="2" t="s">
        <v>27</v>
      </c>
      <c r="H3795" s="3"/>
      <c r="I3795" s="4" t="s">
        <v>13128</v>
      </c>
      <c r="J3795" s="2" t="s">
        <v>13129</v>
      </c>
      <c r="K3795" s="5">
        <v>1.0</v>
      </c>
      <c r="L3795" s="2" t="s">
        <v>46</v>
      </c>
      <c r="M3795" s="6" t="b">
        <v>1</v>
      </c>
      <c r="N3795" s="2" t="s">
        <v>13092</v>
      </c>
      <c r="O3795" s="2" t="s">
        <v>48</v>
      </c>
      <c r="P3795" s="2" t="s">
        <v>49</v>
      </c>
      <c r="Q3795" s="2" t="s">
        <v>50</v>
      </c>
      <c r="R3795" s="2" t="s">
        <v>35</v>
      </c>
      <c r="S3795" s="5">
        <v>5.39057313E8</v>
      </c>
      <c r="T3795" s="2" t="s">
        <v>12967</v>
      </c>
      <c r="U3795" s="2" t="s">
        <v>38</v>
      </c>
      <c r="V3795" s="2" t="s">
        <v>52</v>
      </c>
      <c r="W3795" s="2" t="s">
        <v>10172</v>
      </c>
      <c r="X3795" s="2" t="s">
        <v>13093</v>
      </c>
      <c r="Y3795" s="2" t="s">
        <v>13094</v>
      </c>
    </row>
    <row r="3796">
      <c r="A3796" s="1" t="b">
        <v>0</v>
      </c>
      <c r="B3796" s="1" t="s">
        <v>25</v>
      </c>
      <c r="C3796" s="1"/>
      <c r="D3796" s="1"/>
      <c r="E3796" s="1" t="s">
        <v>43</v>
      </c>
      <c r="F3796" s="1"/>
      <c r="G3796" s="2" t="s">
        <v>27</v>
      </c>
      <c r="H3796" s="3"/>
      <c r="I3796" s="4" t="s">
        <v>13130</v>
      </c>
      <c r="J3796" s="2" t="s">
        <v>13131</v>
      </c>
      <c r="K3796" s="5">
        <v>1.0</v>
      </c>
      <c r="L3796" s="2" t="s">
        <v>46</v>
      </c>
      <c r="M3796" s="6" t="b">
        <v>1</v>
      </c>
      <c r="N3796" s="2" t="s">
        <v>13092</v>
      </c>
      <c r="O3796" s="2" t="s">
        <v>48</v>
      </c>
      <c r="P3796" s="2" t="s">
        <v>49</v>
      </c>
      <c r="Q3796" s="2" t="s">
        <v>50</v>
      </c>
      <c r="R3796" s="2" t="s">
        <v>35</v>
      </c>
      <c r="S3796" s="5">
        <v>5.39057362E8</v>
      </c>
      <c r="T3796" s="2" t="s">
        <v>13009</v>
      </c>
      <c r="U3796" s="2" t="s">
        <v>38</v>
      </c>
      <c r="V3796" s="2" t="s">
        <v>52</v>
      </c>
      <c r="W3796" s="2" t="s">
        <v>10172</v>
      </c>
      <c r="X3796" s="2" t="s">
        <v>13093</v>
      </c>
      <c r="Y3796" s="2" t="s">
        <v>13094</v>
      </c>
    </row>
    <row r="3797">
      <c r="A3797" s="1" t="b">
        <v>0</v>
      </c>
      <c r="B3797" s="1" t="s">
        <v>25</v>
      </c>
      <c r="C3797" s="1"/>
      <c r="D3797" s="1"/>
      <c r="E3797" s="1" t="s">
        <v>43</v>
      </c>
      <c r="F3797" s="1"/>
      <c r="G3797" s="2" t="s">
        <v>27</v>
      </c>
      <c r="H3797" s="3"/>
      <c r="I3797" s="4" t="s">
        <v>13132</v>
      </c>
      <c r="J3797" s="2" t="s">
        <v>13133</v>
      </c>
      <c r="K3797" s="5">
        <v>1.0</v>
      </c>
      <c r="L3797" s="2" t="s">
        <v>46</v>
      </c>
      <c r="M3797" s="6" t="b">
        <v>1</v>
      </c>
      <c r="N3797" s="2" t="s">
        <v>13092</v>
      </c>
      <c r="O3797" s="2" t="s">
        <v>48</v>
      </c>
      <c r="P3797" s="2" t="s">
        <v>49</v>
      </c>
      <c r="Q3797" s="2" t="s">
        <v>50</v>
      </c>
      <c r="R3797" s="2" t="s">
        <v>35</v>
      </c>
      <c r="S3797" s="5">
        <v>5.39057381E8</v>
      </c>
      <c r="T3797" s="2" t="s">
        <v>13134</v>
      </c>
      <c r="U3797" s="2" t="s">
        <v>38</v>
      </c>
      <c r="V3797" s="2" t="s">
        <v>52</v>
      </c>
      <c r="W3797" s="2" t="s">
        <v>10172</v>
      </c>
      <c r="X3797" s="2" t="s">
        <v>13093</v>
      </c>
      <c r="Y3797" s="2" t="s">
        <v>13094</v>
      </c>
    </row>
    <row r="3798">
      <c r="A3798" s="1" t="b">
        <v>0</v>
      </c>
      <c r="B3798" s="1" t="s">
        <v>25</v>
      </c>
      <c r="C3798" s="1"/>
      <c r="D3798" s="1"/>
      <c r="E3798" s="1" t="s">
        <v>43</v>
      </c>
      <c r="F3798" s="1"/>
      <c r="G3798" s="2" t="s">
        <v>27</v>
      </c>
      <c r="H3798" s="3"/>
      <c r="I3798" s="4" t="s">
        <v>13135</v>
      </c>
      <c r="J3798" s="2" t="s">
        <v>13136</v>
      </c>
      <c r="K3798" s="5">
        <v>1.0</v>
      </c>
      <c r="L3798" s="2" t="s">
        <v>46</v>
      </c>
      <c r="M3798" s="6" t="b">
        <v>1</v>
      </c>
      <c r="N3798" s="2" t="s">
        <v>13092</v>
      </c>
      <c r="O3798" s="2" t="s">
        <v>48</v>
      </c>
      <c r="P3798" s="2" t="s">
        <v>49</v>
      </c>
      <c r="Q3798" s="2" t="s">
        <v>50</v>
      </c>
      <c r="R3798" s="2" t="s">
        <v>35</v>
      </c>
      <c r="S3798" s="5">
        <v>5.39057455E8</v>
      </c>
      <c r="T3798" s="2" t="s">
        <v>13137</v>
      </c>
      <c r="U3798" s="2" t="s">
        <v>38</v>
      </c>
      <c r="V3798" s="2" t="s">
        <v>52</v>
      </c>
      <c r="W3798" s="2" t="s">
        <v>10172</v>
      </c>
      <c r="X3798" s="2" t="s">
        <v>13093</v>
      </c>
      <c r="Y3798" s="2" t="s">
        <v>13094</v>
      </c>
    </row>
    <row r="3799">
      <c r="A3799" s="1" t="b">
        <v>0</v>
      </c>
      <c r="B3799" s="1" t="s">
        <v>25</v>
      </c>
      <c r="C3799" s="1"/>
      <c r="D3799" s="1"/>
      <c r="E3799" s="1" t="s">
        <v>43</v>
      </c>
      <c r="F3799" s="1"/>
      <c r="G3799" s="2" t="s">
        <v>27</v>
      </c>
      <c r="H3799" s="3"/>
      <c r="I3799" s="4" t="s">
        <v>13138</v>
      </c>
      <c r="J3799" s="2" t="s">
        <v>13139</v>
      </c>
      <c r="K3799" s="5">
        <v>1.0</v>
      </c>
      <c r="L3799" s="2" t="s">
        <v>46</v>
      </c>
      <c r="M3799" s="6" t="b">
        <v>1</v>
      </c>
      <c r="N3799" s="2" t="s">
        <v>13092</v>
      </c>
      <c r="O3799" s="2" t="s">
        <v>48</v>
      </c>
      <c r="P3799" s="2" t="s">
        <v>49</v>
      </c>
      <c r="Q3799" s="2" t="s">
        <v>50</v>
      </c>
      <c r="R3799" s="2" t="s">
        <v>35</v>
      </c>
      <c r="S3799" s="5">
        <v>5.39057497E8</v>
      </c>
      <c r="T3799" s="2" t="s">
        <v>12967</v>
      </c>
      <c r="U3799" s="2" t="s">
        <v>38</v>
      </c>
      <c r="V3799" s="2" t="s">
        <v>52</v>
      </c>
      <c r="W3799" s="2" t="s">
        <v>10172</v>
      </c>
      <c r="X3799" s="2" t="s">
        <v>13093</v>
      </c>
      <c r="Y3799" s="2" t="s">
        <v>13094</v>
      </c>
    </row>
    <row r="3800">
      <c r="A3800" s="1" t="b">
        <v>0</v>
      </c>
      <c r="B3800" s="1" t="s">
        <v>25</v>
      </c>
      <c r="C3800" s="1"/>
      <c r="D3800" s="1"/>
      <c r="E3800" s="1" t="s">
        <v>43</v>
      </c>
      <c r="F3800" s="1"/>
      <c r="G3800" s="2" t="s">
        <v>27</v>
      </c>
      <c r="H3800" s="3"/>
      <c r="I3800" s="4" t="s">
        <v>13140</v>
      </c>
      <c r="J3800" s="2" t="s">
        <v>13141</v>
      </c>
      <c r="K3800" s="5">
        <v>1.0</v>
      </c>
      <c r="L3800" s="2" t="s">
        <v>46</v>
      </c>
      <c r="M3800" s="6" t="b">
        <v>1</v>
      </c>
      <c r="N3800" s="2" t="s">
        <v>13092</v>
      </c>
      <c r="O3800" s="2" t="s">
        <v>48</v>
      </c>
      <c r="P3800" s="2" t="s">
        <v>49</v>
      </c>
      <c r="Q3800" s="2" t="s">
        <v>50</v>
      </c>
      <c r="R3800" s="2" t="s">
        <v>35</v>
      </c>
      <c r="S3800" s="5">
        <v>5.39057499E8</v>
      </c>
      <c r="T3800" s="2" t="s">
        <v>13000</v>
      </c>
      <c r="U3800" s="2" t="s">
        <v>38</v>
      </c>
      <c r="V3800" s="2" t="s">
        <v>52</v>
      </c>
      <c r="W3800" s="2" t="s">
        <v>10172</v>
      </c>
      <c r="X3800" s="2" t="s">
        <v>13093</v>
      </c>
      <c r="Y3800" s="2" t="s">
        <v>13094</v>
      </c>
    </row>
    <row r="3801">
      <c r="A3801" s="1" t="b">
        <v>0</v>
      </c>
      <c r="B3801" s="1" t="s">
        <v>25</v>
      </c>
      <c r="C3801" s="1"/>
      <c r="D3801" s="1"/>
      <c r="E3801" s="1" t="s">
        <v>43</v>
      </c>
      <c r="F3801" s="1"/>
      <c r="G3801" s="2" t="s">
        <v>27</v>
      </c>
      <c r="H3801" s="3"/>
      <c r="I3801" s="4" t="s">
        <v>13142</v>
      </c>
      <c r="J3801" s="2" t="s">
        <v>13143</v>
      </c>
      <c r="K3801" s="5">
        <v>1.0</v>
      </c>
      <c r="L3801" s="2" t="s">
        <v>46</v>
      </c>
      <c r="M3801" s="6" t="b">
        <v>1</v>
      </c>
      <c r="N3801" s="2" t="s">
        <v>13092</v>
      </c>
      <c r="O3801" s="2" t="s">
        <v>48</v>
      </c>
      <c r="P3801" s="2" t="s">
        <v>49</v>
      </c>
      <c r="Q3801" s="2" t="s">
        <v>50</v>
      </c>
      <c r="R3801" s="2" t="s">
        <v>35</v>
      </c>
      <c r="S3801" s="5">
        <v>5.39057567E8</v>
      </c>
      <c r="T3801" s="2" t="s">
        <v>12961</v>
      </c>
      <c r="U3801" s="2" t="s">
        <v>38</v>
      </c>
      <c r="V3801" s="2" t="s">
        <v>52</v>
      </c>
      <c r="W3801" s="2" t="s">
        <v>10172</v>
      </c>
      <c r="X3801" s="2" t="s">
        <v>13093</v>
      </c>
      <c r="Y3801" s="2" t="s">
        <v>13094</v>
      </c>
    </row>
    <row r="3802">
      <c r="A3802" s="1" t="b">
        <v>0</v>
      </c>
      <c r="B3802" s="1" t="s">
        <v>25</v>
      </c>
      <c r="C3802" s="1"/>
      <c r="D3802" s="1"/>
      <c r="E3802" s="1" t="s">
        <v>43</v>
      </c>
      <c r="F3802" s="1"/>
      <c r="G3802" s="2" t="s">
        <v>27</v>
      </c>
      <c r="H3802" s="3"/>
      <c r="I3802" s="4" t="s">
        <v>13144</v>
      </c>
      <c r="J3802" s="2" t="s">
        <v>13145</v>
      </c>
      <c r="K3802" s="5">
        <v>1.0</v>
      </c>
      <c r="L3802" s="2" t="s">
        <v>46</v>
      </c>
      <c r="M3802" s="6" t="b">
        <v>1</v>
      </c>
      <c r="N3802" s="2" t="s">
        <v>13092</v>
      </c>
      <c r="O3802" s="2" t="s">
        <v>48</v>
      </c>
      <c r="P3802" s="2" t="s">
        <v>49</v>
      </c>
      <c r="Q3802" s="2" t="s">
        <v>50</v>
      </c>
      <c r="R3802" s="2" t="s">
        <v>35</v>
      </c>
      <c r="S3802" s="5">
        <v>5.39057685E8</v>
      </c>
      <c r="T3802" s="2" t="s">
        <v>13099</v>
      </c>
      <c r="U3802" s="2" t="s">
        <v>38</v>
      </c>
      <c r="V3802" s="2" t="s">
        <v>52</v>
      </c>
      <c r="W3802" s="2" t="s">
        <v>10172</v>
      </c>
      <c r="X3802" s="2" t="s">
        <v>13093</v>
      </c>
      <c r="Y3802" s="2" t="s">
        <v>13094</v>
      </c>
    </row>
    <row r="3803">
      <c r="A3803" s="1" t="b">
        <v>0</v>
      </c>
      <c r="B3803" s="1" t="s">
        <v>25</v>
      </c>
      <c r="C3803" s="1"/>
      <c r="D3803" s="1"/>
      <c r="E3803" s="1" t="s">
        <v>43</v>
      </c>
      <c r="F3803" s="1"/>
      <c r="G3803" s="2" t="s">
        <v>27</v>
      </c>
      <c r="H3803" s="3"/>
      <c r="I3803" s="4" t="s">
        <v>13146</v>
      </c>
      <c r="J3803" s="2" t="s">
        <v>13147</v>
      </c>
      <c r="K3803" s="5">
        <v>1.0</v>
      </c>
      <c r="L3803" s="2" t="s">
        <v>46</v>
      </c>
      <c r="M3803" s="6" t="b">
        <v>1</v>
      </c>
      <c r="N3803" s="2" t="s">
        <v>13092</v>
      </c>
      <c r="O3803" s="2" t="s">
        <v>48</v>
      </c>
      <c r="P3803" s="2" t="s">
        <v>49</v>
      </c>
      <c r="Q3803" s="2" t="s">
        <v>50</v>
      </c>
      <c r="R3803" s="2" t="s">
        <v>35</v>
      </c>
      <c r="S3803" s="5">
        <v>5.39057855E8</v>
      </c>
      <c r="T3803" s="2" t="s">
        <v>12961</v>
      </c>
      <c r="U3803" s="2" t="s">
        <v>38</v>
      </c>
      <c r="V3803" s="2" t="s">
        <v>52</v>
      </c>
      <c r="W3803" s="2" t="s">
        <v>10172</v>
      </c>
      <c r="X3803" s="2" t="s">
        <v>13093</v>
      </c>
      <c r="Y3803" s="2" t="s">
        <v>13094</v>
      </c>
    </row>
    <row r="3804">
      <c r="A3804" s="1" t="b">
        <v>0</v>
      </c>
      <c r="B3804" s="1" t="s">
        <v>25</v>
      </c>
      <c r="C3804" s="1"/>
      <c r="D3804" s="1"/>
      <c r="E3804" s="1" t="s">
        <v>43</v>
      </c>
      <c r="F3804" s="1"/>
      <c r="G3804" s="2" t="s">
        <v>27</v>
      </c>
      <c r="H3804" s="3"/>
      <c r="I3804" s="4" t="s">
        <v>13148</v>
      </c>
      <c r="J3804" s="2" t="s">
        <v>13149</v>
      </c>
      <c r="K3804" s="5">
        <v>1.0</v>
      </c>
      <c r="L3804" s="2" t="s">
        <v>46</v>
      </c>
      <c r="M3804" s="6" t="b">
        <v>1</v>
      </c>
      <c r="N3804" s="2" t="s">
        <v>13092</v>
      </c>
      <c r="O3804" s="2" t="s">
        <v>48</v>
      </c>
      <c r="P3804" s="2" t="s">
        <v>49</v>
      </c>
      <c r="Q3804" s="2" t="s">
        <v>50</v>
      </c>
      <c r="R3804" s="2" t="s">
        <v>35</v>
      </c>
      <c r="S3804" s="5">
        <v>5.39057861E8</v>
      </c>
      <c r="T3804" s="2" t="s">
        <v>13000</v>
      </c>
      <c r="U3804" s="2" t="s">
        <v>38</v>
      </c>
      <c r="V3804" s="2" t="s">
        <v>52</v>
      </c>
      <c r="W3804" s="2" t="s">
        <v>10172</v>
      </c>
      <c r="X3804" s="2" t="s">
        <v>13093</v>
      </c>
      <c r="Y3804" s="2" t="s">
        <v>13094</v>
      </c>
    </row>
    <row r="3805">
      <c r="A3805" s="1" t="b">
        <v>0</v>
      </c>
      <c r="B3805" s="1" t="s">
        <v>25</v>
      </c>
      <c r="C3805" s="1"/>
      <c r="D3805" s="1"/>
      <c r="E3805" s="1" t="s">
        <v>43</v>
      </c>
      <c r="F3805" s="1"/>
      <c r="G3805" s="2" t="s">
        <v>27</v>
      </c>
      <c r="H3805" s="3"/>
      <c r="I3805" s="4" t="s">
        <v>13150</v>
      </c>
      <c r="J3805" s="2" t="s">
        <v>13151</v>
      </c>
      <c r="K3805" s="5">
        <v>1.0</v>
      </c>
      <c r="L3805" s="2" t="s">
        <v>46</v>
      </c>
      <c r="M3805" s="6" t="b">
        <v>1</v>
      </c>
      <c r="N3805" s="2" t="s">
        <v>13092</v>
      </c>
      <c r="O3805" s="2" t="s">
        <v>48</v>
      </c>
      <c r="P3805" s="2" t="s">
        <v>49</v>
      </c>
      <c r="Q3805" s="2" t="s">
        <v>50</v>
      </c>
      <c r="R3805" s="2" t="s">
        <v>35</v>
      </c>
      <c r="S3805" s="5">
        <v>5.39057865E8</v>
      </c>
      <c r="T3805" s="2" t="s">
        <v>12956</v>
      </c>
      <c r="U3805" s="2" t="s">
        <v>38</v>
      </c>
      <c r="V3805" s="2" t="s">
        <v>52</v>
      </c>
      <c r="W3805" s="2" t="s">
        <v>10172</v>
      </c>
      <c r="X3805" s="2" t="s">
        <v>13093</v>
      </c>
      <c r="Y3805" s="2" t="s">
        <v>13094</v>
      </c>
    </row>
    <row r="3806">
      <c r="A3806" s="1" t="b">
        <v>0</v>
      </c>
      <c r="B3806" s="1" t="s">
        <v>25</v>
      </c>
      <c r="C3806" s="1"/>
      <c r="D3806" s="1"/>
      <c r="E3806" s="1" t="s">
        <v>43</v>
      </c>
      <c r="F3806" s="1"/>
      <c r="G3806" s="2" t="s">
        <v>27</v>
      </c>
      <c r="H3806" s="3"/>
      <c r="I3806" s="4" t="s">
        <v>13152</v>
      </c>
      <c r="J3806" s="2" t="s">
        <v>13153</v>
      </c>
      <c r="K3806" s="5">
        <v>1.0</v>
      </c>
      <c r="L3806" s="2" t="s">
        <v>46</v>
      </c>
      <c r="M3806" s="6" t="b">
        <v>1</v>
      </c>
      <c r="N3806" s="2" t="s">
        <v>13092</v>
      </c>
      <c r="O3806" s="2" t="s">
        <v>48</v>
      </c>
      <c r="P3806" s="2" t="s">
        <v>49</v>
      </c>
      <c r="Q3806" s="2" t="s">
        <v>50</v>
      </c>
      <c r="R3806" s="2" t="s">
        <v>35</v>
      </c>
      <c r="S3806" s="5">
        <v>5.39057869E8</v>
      </c>
      <c r="T3806" s="2" t="s">
        <v>13154</v>
      </c>
      <c r="U3806" s="2" t="s">
        <v>38</v>
      </c>
      <c r="V3806" s="2" t="s">
        <v>52</v>
      </c>
      <c r="W3806" s="2" t="s">
        <v>10172</v>
      </c>
      <c r="X3806" s="2" t="s">
        <v>13093</v>
      </c>
      <c r="Y3806" s="2" t="s">
        <v>13094</v>
      </c>
    </row>
    <row r="3807">
      <c r="A3807" s="1" t="b">
        <v>0</v>
      </c>
      <c r="B3807" s="1" t="s">
        <v>25</v>
      </c>
      <c r="C3807" s="1"/>
      <c r="D3807" s="1"/>
      <c r="E3807" s="1" t="s">
        <v>43</v>
      </c>
      <c r="F3807" s="1"/>
      <c r="G3807" s="2" t="s">
        <v>27</v>
      </c>
      <c r="H3807" s="3"/>
      <c r="I3807" s="4" t="s">
        <v>13155</v>
      </c>
      <c r="J3807" s="2" t="s">
        <v>13156</v>
      </c>
      <c r="K3807" s="5">
        <v>1.0</v>
      </c>
      <c r="L3807" s="2" t="s">
        <v>46</v>
      </c>
      <c r="M3807" s="6" t="b">
        <v>1</v>
      </c>
      <c r="N3807" s="2" t="s">
        <v>13092</v>
      </c>
      <c r="O3807" s="2" t="s">
        <v>48</v>
      </c>
      <c r="P3807" s="2" t="s">
        <v>49</v>
      </c>
      <c r="Q3807" s="2" t="s">
        <v>50</v>
      </c>
      <c r="R3807" s="2" t="s">
        <v>35</v>
      </c>
      <c r="S3807" s="5">
        <v>5.39058049E8</v>
      </c>
      <c r="T3807" s="2" t="s">
        <v>12970</v>
      </c>
      <c r="U3807" s="2" t="s">
        <v>38</v>
      </c>
      <c r="V3807" s="2" t="s">
        <v>52</v>
      </c>
      <c r="W3807" s="2" t="s">
        <v>10172</v>
      </c>
      <c r="X3807" s="2" t="s">
        <v>13093</v>
      </c>
      <c r="Y3807" s="2" t="s">
        <v>13094</v>
      </c>
    </row>
    <row r="3808">
      <c r="A3808" s="1" t="b">
        <v>0</v>
      </c>
      <c r="B3808" s="1" t="s">
        <v>25</v>
      </c>
      <c r="C3808" s="1"/>
      <c r="D3808" s="1"/>
      <c r="E3808" s="1" t="s">
        <v>43</v>
      </c>
      <c r="F3808" s="1"/>
      <c r="G3808" s="2" t="s">
        <v>27</v>
      </c>
      <c r="H3808" s="3"/>
      <c r="I3808" s="4" t="s">
        <v>13157</v>
      </c>
      <c r="J3808" s="2" t="s">
        <v>13158</v>
      </c>
      <c r="K3808" s="5">
        <v>1.0</v>
      </c>
      <c r="L3808" s="2" t="s">
        <v>46</v>
      </c>
      <c r="M3808" s="6" t="b">
        <v>1</v>
      </c>
      <c r="N3808" s="2" t="s">
        <v>13092</v>
      </c>
      <c r="O3808" s="2" t="s">
        <v>48</v>
      </c>
      <c r="P3808" s="2" t="s">
        <v>49</v>
      </c>
      <c r="Q3808" s="2" t="s">
        <v>50</v>
      </c>
      <c r="R3808" s="2" t="s">
        <v>35</v>
      </c>
      <c r="S3808" s="5">
        <v>5.39058191E8</v>
      </c>
      <c r="T3808" s="2" t="s">
        <v>12967</v>
      </c>
      <c r="U3808" s="2" t="s">
        <v>38</v>
      </c>
      <c r="V3808" s="2" t="s">
        <v>52</v>
      </c>
      <c r="W3808" s="2" t="s">
        <v>10172</v>
      </c>
      <c r="X3808" s="2" t="s">
        <v>13093</v>
      </c>
      <c r="Y3808" s="2" t="s">
        <v>13094</v>
      </c>
    </row>
    <row r="3809">
      <c r="A3809" s="1" t="b">
        <v>0</v>
      </c>
      <c r="B3809" s="1" t="s">
        <v>25</v>
      </c>
      <c r="C3809" s="1"/>
      <c r="D3809" s="1"/>
      <c r="E3809" s="1" t="s">
        <v>43</v>
      </c>
      <c r="F3809" s="1"/>
      <c r="G3809" s="2" t="s">
        <v>27</v>
      </c>
      <c r="H3809" s="3"/>
      <c r="I3809" s="4" t="s">
        <v>13159</v>
      </c>
      <c r="J3809" s="2" t="s">
        <v>13160</v>
      </c>
      <c r="K3809" s="5">
        <v>1.0</v>
      </c>
      <c r="L3809" s="2" t="s">
        <v>46</v>
      </c>
      <c r="M3809" s="6" t="b">
        <v>1</v>
      </c>
      <c r="N3809" s="2" t="s">
        <v>13092</v>
      </c>
      <c r="O3809" s="2" t="s">
        <v>48</v>
      </c>
      <c r="P3809" s="2" t="s">
        <v>49</v>
      </c>
      <c r="Q3809" s="2" t="s">
        <v>50</v>
      </c>
      <c r="R3809" s="2" t="s">
        <v>35</v>
      </c>
      <c r="S3809" s="5">
        <v>5.39058233E8</v>
      </c>
      <c r="T3809" s="2" t="s">
        <v>12956</v>
      </c>
      <c r="U3809" s="2" t="s">
        <v>38</v>
      </c>
      <c r="V3809" s="2" t="s">
        <v>52</v>
      </c>
      <c r="W3809" s="2" t="s">
        <v>10172</v>
      </c>
      <c r="X3809" s="2" t="s">
        <v>13093</v>
      </c>
      <c r="Y3809" s="2" t="s">
        <v>13094</v>
      </c>
    </row>
    <row r="3810">
      <c r="A3810" s="1" t="b">
        <v>0</v>
      </c>
      <c r="B3810" s="1" t="s">
        <v>25</v>
      </c>
      <c r="C3810" s="1"/>
      <c r="D3810" s="1"/>
      <c r="E3810" s="1" t="s">
        <v>43</v>
      </c>
      <c r="F3810" s="1"/>
      <c r="G3810" s="2" t="s">
        <v>27</v>
      </c>
      <c r="H3810" s="3"/>
      <c r="I3810" s="4" t="s">
        <v>13161</v>
      </c>
      <c r="J3810" s="2" t="s">
        <v>13162</v>
      </c>
      <c r="K3810" s="5">
        <v>1.0</v>
      </c>
      <c r="L3810" s="2" t="s">
        <v>46</v>
      </c>
      <c r="M3810" s="6" t="b">
        <v>1</v>
      </c>
      <c r="N3810" s="2" t="s">
        <v>13092</v>
      </c>
      <c r="O3810" s="2" t="s">
        <v>48</v>
      </c>
      <c r="P3810" s="2" t="s">
        <v>49</v>
      </c>
      <c r="Q3810" s="2" t="s">
        <v>50</v>
      </c>
      <c r="R3810" s="2" t="s">
        <v>35</v>
      </c>
      <c r="S3810" s="5">
        <v>5.39058255E8</v>
      </c>
      <c r="T3810" s="2" t="s">
        <v>13015</v>
      </c>
      <c r="U3810" s="2" t="s">
        <v>38</v>
      </c>
      <c r="V3810" s="2" t="s">
        <v>52</v>
      </c>
      <c r="W3810" s="2" t="s">
        <v>10172</v>
      </c>
      <c r="X3810" s="2" t="s">
        <v>13093</v>
      </c>
      <c r="Y3810" s="2" t="s">
        <v>13094</v>
      </c>
    </row>
    <row r="3811">
      <c r="A3811" s="1" t="b">
        <v>0</v>
      </c>
      <c r="B3811" s="1" t="s">
        <v>25</v>
      </c>
      <c r="C3811" s="1"/>
      <c r="D3811" s="1"/>
      <c r="E3811" s="1" t="s">
        <v>43</v>
      </c>
      <c r="F3811" s="1"/>
      <c r="G3811" s="2" t="s">
        <v>27</v>
      </c>
      <c r="H3811" s="3"/>
      <c r="I3811" s="4" t="s">
        <v>13163</v>
      </c>
      <c r="J3811" s="2" t="s">
        <v>13164</v>
      </c>
      <c r="K3811" s="5">
        <v>1.0</v>
      </c>
      <c r="L3811" s="2" t="s">
        <v>46</v>
      </c>
      <c r="M3811" s="6" t="b">
        <v>1</v>
      </c>
      <c r="N3811" s="2" t="s">
        <v>13092</v>
      </c>
      <c r="O3811" s="2" t="s">
        <v>48</v>
      </c>
      <c r="P3811" s="2" t="s">
        <v>49</v>
      </c>
      <c r="Q3811" s="2" t="s">
        <v>50</v>
      </c>
      <c r="R3811" s="2" t="s">
        <v>35</v>
      </c>
      <c r="S3811" s="5">
        <v>5.39058375E8</v>
      </c>
      <c r="T3811" s="2" t="s">
        <v>13009</v>
      </c>
      <c r="U3811" s="2" t="s">
        <v>38</v>
      </c>
      <c r="V3811" s="2" t="s">
        <v>52</v>
      </c>
      <c r="W3811" s="2" t="s">
        <v>10172</v>
      </c>
      <c r="X3811" s="2" t="s">
        <v>13093</v>
      </c>
      <c r="Y3811" s="2" t="s">
        <v>13094</v>
      </c>
    </row>
    <row r="3812">
      <c r="A3812" s="1" t="b">
        <v>0</v>
      </c>
      <c r="B3812" s="1" t="s">
        <v>25</v>
      </c>
      <c r="C3812" s="1"/>
      <c r="D3812" s="1"/>
      <c r="E3812" s="1" t="s">
        <v>43</v>
      </c>
      <c r="F3812" s="1"/>
      <c r="G3812" s="2" t="s">
        <v>27</v>
      </c>
      <c r="H3812" s="3"/>
      <c r="I3812" s="4" t="s">
        <v>13165</v>
      </c>
      <c r="J3812" s="2" t="s">
        <v>13166</v>
      </c>
      <c r="K3812" s="5">
        <v>1.0</v>
      </c>
      <c r="L3812" s="2" t="s">
        <v>46</v>
      </c>
      <c r="M3812" s="6" t="b">
        <v>1</v>
      </c>
      <c r="N3812" s="2" t="s">
        <v>13092</v>
      </c>
      <c r="O3812" s="2" t="s">
        <v>48</v>
      </c>
      <c r="P3812" s="2" t="s">
        <v>49</v>
      </c>
      <c r="Q3812" s="2" t="s">
        <v>50</v>
      </c>
      <c r="R3812" s="2" t="s">
        <v>35</v>
      </c>
      <c r="S3812" s="5">
        <v>5.3905871E8</v>
      </c>
      <c r="T3812" s="2" t="s">
        <v>13000</v>
      </c>
      <c r="U3812" s="2" t="s">
        <v>38</v>
      </c>
      <c r="V3812" s="2" t="s">
        <v>52</v>
      </c>
      <c r="W3812" s="2" t="s">
        <v>10172</v>
      </c>
      <c r="X3812" s="2" t="s">
        <v>13093</v>
      </c>
      <c r="Y3812" s="2" t="s">
        <v>13094</v>
      </c>
    </row>
    <row r="3813">
      <c r="A3813" s="1" t="b">
        <v>0</v>
      </c>
      <c r="B3813" s="1" t="s">
        <v>25</v>
      </c>
      <c r="C3813" s="1"/>
      <c r="D3813" s="1"/>
      <c r="E3813" s="1" t="s">
        <v>43</v>
      </c>
      <c r="F3813" s="1"/>
      <c r="G3813" s="2" t="s">
        <v>27</v>
      </c>
      <c r="H3813" s="3"/>
      <c r="I3813" s="4" t="s">
        <v>13167</v>
      </c>
      <c r="J3813" s="2" t="s">
        <v>13168</v>
      </c>
      <c r="K3813" s="5">
        <v>1.0</v>
      </c>
      <c r="L3813" s="2" t="s">
        <v>46</v>
      </c>
      <c r="M3813" s="6" t="b">
        <v>1</v>
      </c>
      <c r="N3813" s="2" t="s">
        <v>13092</v>
      </c>
      <c r="O3813" s="2" t="s">
        <v>48</v>
      </c>
      <c r="P3813" s="2" t="s">
        <v>49</v>
      </c>
      <c r="Q3813" s="2" t="s">
        <v>50</v>
      </c>
      <c r="R3813" s="2" t="s">
        <v>35</v>
      </c>
      <c r="S3813" s="5">
        <v>5.39059057E8</v>
      </c>
      <c r="T3813" s="2" t="s">
        <v>13134</v>
      </c>
      <c r="U3813" s="2" t="s">
        <v>38</v>
      </c>
      <c r="V3813" s="2" t="s">
        <v>52</v>
      </c>
      <c r="W3813" s="2" t="s">
        <v>10172</v>
      </c>
      <c r="X3813" s="2" t="s">
        <v>13093</v>
      </c>
      <c r="Y3813" s="2" t="s">
        <v>13094</v>
      </c>
    </row>
    <row r="3814">
      <c r="A3814" s="1" t="b">
        <v>0</v>
      </c>
      <c r="B3814" s="1" t="s">
        <v>25</v>
      </c>
      <c r="C3814" s="1"/>
      <c r="D3814" s="1"/>
      <c r="E3814" s="1" t="s">
        <v>43</v>
      </c>
      <c r="F3814" s="1"/>
      <c r="G3814" s="2" t="s">
        <v>27</v>
      </c>
      <c r="H3814" s="3"/>
      <c r="I3814" s="4" t="s">
        <v>13169</v>
      </c>
      <c r="J3814" s="2" t="s">
        <v>13170</v>
      </c>
      <c r="K3814" s="5">
        <v>1.0</v>
      </c>
      <c r="L3814" s="2" t="s">
        <v>46</v>
      </c>
      <c r="M3814" s="6" t="b">
        <v>1</v>
      </c>
      <c r="N3814" s="2" t="s">
        <v>13092</v>
      </c>
      <c r="O3814" s="2" t="s">
        <v>48</v>
      </c>
      <c r="P3814" s="2" t="s">
        <v>49</v>
      </c>
      <c r="Q3814" s="2" t="s">
        <v>50</v>
      </c>
      <c r="R3814" s="2" t="s">
        <v>35</v>
      </c>
      <c r="S3814" s="5">
        <v>5.39059059E8</v>
      </c>
      <c r="T3814" s="2" t="s">
        <v>13012</v>
      </c>
      <c r="U3814" s="2" t="s">
        <v>38</v>
      </c>
      <c r="V3814" s="2" t="s">
        <v>52</v>
      </c>
      <c r="W3814" s="2" t="s">
        <v>10172</v>
      </c>
      <c r="X3814" s="2" t="s">
        <v>13093</v>
      </c>
      <c r="Y3814" s="2" t="s">
        <v>13094</v>
      </c>
    </row>
    <row r="3815">
      <c r="A3815" s="1" t="b">
        <v>0</v>
      </c>
      <c r="B3815" s="1" t="s">
        <v>25</v>
      </c>
      <c r="C3815" s="1"/>
      <c r="D3815" s="1"/>
      <c r="E3815" s="1" t="s">
        <v>43</v>
      </c>
      <c r="F3815" s="1"/>
      <c r="G3815" s="2" t="s">
        <v>27</v>
      </c>
      <c r="H3815" s="3"/>
      <c r="I3815" s="4" t="s">
        <v>13171</v>
      </c>
      <c r="J3815" s="2" t="s">
        <v>13172</v>
      </c>
      <c r="K3815" s="5">
        <v>1.0</v>
      </c>
      <c r="L3815" s="2" t="s">
        <v>46</v>
      </c>
      <c r="M3815" s="6" t="b">
        <v>1</v>
      </c>
      <c r="N3815" s="2" t="s">
        <v>13092</v>
      </c>
      <c r="O3815" s="2" t="s">
        <v>48</v>
      </c>
      <c r="P3815" s="2" t="s">
        <v>49</v>
      </c>
      <c r="Q3815" s="2" t="s">
        <v>50</v>
      </c>
      <c r="R3815" s="2" t="s">
        <v>35</v>
      </c>
      <c r="S3815" s="5">
        <v>5.39059061E8</v>
      </c>
      <c r="T3815" s="2" t="s">
        <v>13009</v>
      </c>
      <c r="U3815" s="2" t="s">
        <v>38</v>
      </c>
      <c r="V3815" s="2" t="s">
        <v>52</v>
      </c>
      <c r="W3815" s="2" t="s">
        <v>10172</v>
      </c>
      <c r="X3815" s="2" t="s">
        <v>13093</v>
      </c>
      <c r="Y3815" s="2" t="s">
        <v>13094</v>
      </c>
    </row>
    <row r="3816">
      <c r="A3816" s="1" t="b">
        <v>0</v>
      </c>
      <c r="B3816" s="1" t="s">
        <v>25</v>
      </c>
      <c r="C3816" s="1"/>
      <c r="D3816" s="1"/>
      <c r="E3816" s="1" t="s">
        <v>43</v>
      </c>
      <c r="F3816" s="1"/>
      <c r="G3816" s="2" t="s">
        <v>27</v>
      </c>
      <c r="H3816" s="3"/>
      <c r="I3816" s="4" t="s">
        <v>13173</v>
      </c>
      <c r="J3816" s="2" t="s">
        <v>13174</v>
      </c>
      <c r="K3816" s="5">
        <v>1.0</v>
      </c>
      <c r="L3816" s="2" t="s">
        <v>46</v>
      </c>
      <c r="M3816" s="6" t="b">
        <v>1</v>
      </c>
      <c r="N3816" s="2" t="s">
        <v>13092</v>
      </c>
      <c r="O3816" s="2" t="s">
        <v>48</v>
      </c>
      <c r="P3816" s="2" t="s">
        <v>49</v>
      </c>
      <c r="Q3816" s="2" t="s">
        <v>50</v>
      </c>
      <c r="R3816" s="2" t="s">
        <v>35</v>
      </c>
      <c r="S3816" s="5">
        <v>5.39059067E8</v>
      </c>
      <c r="T3816" s="2" t="s">
        <v>13015</v>
      </c>
      <c r="U3816" s="2" t="s">
        <v>38</v>
      </c>
      <c r="V3816" s="2" t="s">
        <v>52</v>
      </c>
      <c r="W3816" s="2" t="s">
        <v>10172</v>
      </c>
      <c r="X3816" s="2" t="s">
        <v>13093</v>
      </c>
      <c r="Y3816" s="2" t="s">
        <v>13094</v>
      </c>
    </row>
    <row r="3817">
      <c r="A3817" s="1" t="b">
        <v>0</v>
      </c>
      <c r="B3817" s="1" t="s">
        <v>25</v>
      </c>
      <c r="C3817" s="1"/>
      <c r="D3817" s="1"/>
      <c r="E3817" s="1" t="s">
        <v>43</v>
      </c>
      <c r="F3817" s="1"/>
      <c r="G3817" s="2" t="s">
        <v>27</v>
      </c>
      <c r="H3817" s="3"/>
      <c r="I3817" s="4" t="s">
        <v>13175</v>
      </c>
      <c r="J3817" s="2" t="s">
        <v>13176</v>
      </c>
      <c r="K3817" s="5">
        <v>1.0</v>
      </c>
      <c r="L3817" s="2" t="s">
        <v>46</v>
      </c>
      <c r="M3817" s="6" t="b">
        <v>1</v>
      </c>
      <c r="N3817" s="2" t="s">
        <v>13092</v>
      </c>
      <c r="O3817" s="2" t="s">
        <v>48</v>
      </c>
      <c r="P3817" s="2" t="s">
        <v>49</v>
      </c>
      <c r="Q3817" s="2" t="s">
        <v>50</v>
      </c>
      <c r="R3817" s="2" t="s">
        <v>35</v>
      </c>
      <c r="S3817" s="5">
        <v>5.39059069E8</v>
      </c>
      <c r="T3817" s="2" t="s">
        <v>13015</v>
      </c>
      <c r="U3817" s="2" t="s">
        <v>38</v>
      </c>
      <c r="V3817" s="2" t="s">
        <v>52</v>
      </c>
      <c r="W3817" s="2" t="s">
        <v>10172</v>
      </c>
      <c r="X3817" s="2" t="s">
        <v>13093</v>
      </c>
      <c r="Y3817" s="2" t="s">
        <v>13094</v>
      </c>
    </row>
    <row r="3818">
      <c r="A3818" s="1" t="b">
        <v>0</v>
      </c>
      <c r="B3818" s="1" t="s">
        <v>25</v>
      </c>
      <c r="C3818" s="1"/>
      <c r="D3818" s="1"/>
      <c r="E3818" s="1" t="s">
        <v>43</v>
      </c>
      <c r="F3818" s="1"/>
      <c r="G3818" s="2" t="s">
        <v>27</v>
      </c>
      <c r="H3818" s="3"/>
      <c r="I3818" s="4" t="s">
        <v>13177</v>
      </c>
      <c r="J3818" s="2" t="s">
        <v>13178</v>
      </c>
      <c r="K3818" s="5">
        <v>1.0</v>
      </c>
      <c r="L3818" s="2" t="s">
        <v>46</v>
      </c>
      <c r="M3818" s="6" t="b">
        <v>1</v>
      </c>
      <c r="N3818" s="2" t="s">
        <v>13092</v>
      </c>
      <c r="O3818" s="2" t="s">
        <v>48</v>
      </c>
      <c r="P3818" s="2" t="s">
        <v>49</v>
      </c>
      <c r="Q3818" s="2" t="s">
        <v>50</v>
      </c>
      <c r="R3818" s="2" t="s">
        <v>35</v>
      </c>
      <c r="S3818" s="5">
        <v>5.39059073E8</v>
      </c>
      <c r="T3818" s="2" t="s">
        <v>13117</v>
      </c>
      <c r="U3818" s="2" t="s">
        <v>38</v>
      </c>
      <c r="V3818" s="2" t="s">
        <v>52</v>
      </c>
      <c r="W3818" s="2" t="s">
        <v>10172</v>
      </c>
      <c r="X3818" s="2" t="s">
        <v>13093</v>
      </c>
      <c r="Y3818" s="2" t="s">
        <v>13094</v>
      </c>
    </row>
    <row r="3819">
      <c r="A3819" s="1" t="b">
        <v>0</v>
      </c>
      <c r="B3819" s="1" t="s">
        <v>25</v>
      </c>
      <c r="C3819" s="1"/>
      <c r="D3819" s="1"/>
      <c r="E3819" s="1" t="s">
        <v>43</v>
      </c>
      <c r="F3819" s="1"/>
      <c r="G3819" s="2" t="s">
        <v>27</v>
      </c>
      <c r="H3819" s="3"/>
      <c r="I3819" s="4" t="s">
        <v>13179</v>
      </c>
      <c r="J3819" s="2" t="s">
        <v>13180</v>
      </c>
      <c r="K3819" s="5">
        <v>1.0</v>
      </c>
      <c r="L3819" s="2" t="s">
        <v>46</v>
      </c>
      <c r="M3819" s="6" t="b">
        <v>1</v>
      </c>
      <c r="N3819" s="2" t="s">
        <v>13092</v>
      </c>
      <c r="O3819" s="2" t="s">
        <v>48</v>
      </c>
      <c r="P3819" s="2" t="s">
        <v>49</v>
      </c>
      <c r="Q3819" s="2" t="s">
        <v>50</v>
      </c>
      <c r="R3819" s="2" t="s">
        <v>35</v>
      </c>
      <c r="S3819" s="5">
        <v>5.39059079E8</v>
      </c>
      <c r="T3819" s="2" t="s">
        <v>13009</v>
      </c>
      <c r="U3819" s="2" t="s">
        <v>38</v>
      </c>
      <c r="V3819" s="2" t="s">
        <v>52</v>
      </c>
      <c r="W3819" s="2" t="s">
        <v>10172</v>
      </c>
      <c r="X3819" s="2" t="s">
        <v>13093</v>
      </c>
      <c r="Y3819" s="2" t="s">
        <v>13094</v>
      </c>
    </row>
    <row r="3820">
      <c r="A3820" s="1" t="b">
        <v>0</v>
      </c>
      <c r="B3820" s="1" t="s">
        <v>25</v>
      </c>
      <c r="C3820" s="1"/>
      <c r="D3820" s="1"/>
      <c r="E3820" s="1" t="s">
        <v>43</v>
      </c>
      <c r="F3820" s="1"/>
      <c r="G3820" s="2" t="s">
        <v>27</v>
      </c>
      <c r="H3820" s="3"/>
      <c r="I3820" s="4" t="s">
        <v>13181</v>
      </c>
      <c r="J3820" s="2" t="s">
        <v>13182</v>
      </c>
      <c r="K3820" s="5">
        <v>1.0</v>
      </c>
      <c r="L3820" s="2" t="s">
        <v>46</v>
      </c>
      <c r="M3820" s="6" t="b">
        <v>1</v>
      </c>
      <c r="N3820" s="2" t="s">
        <v>13092</v>
      </c>
      <c r="O3820" s="2" t="s">
        <v>48</v>
      </c>
      <c r="P3820" s="2" t="s">
        <v>49</v>
      </c>
      <c r="Q3820" s="2" t="s">
        <v>50</v>
      </c>
      <c r="R3820" s="2" t="s">
        <v>35</v>
      </c>
      <c r="S3820" s="5">
        <v>5.39059081E8</v>
      </c>
      <c r="T3820" s="2" t="s">
        <v>13000</v>
      </c>
      <c r="U3820" s="2" t="s">
        <v>38</v>
      </c>
      <c r="V3820" s="2" t="s">
        <v>52</v>
      </c>
      <c r="W3820" s="2" t="s">
        <v>10172</v>
      </c>
      <c r="X3820" s="2" t="s">
        <v>13093</v>
      </c>
      <c r="Y3820" s="2" t="s">
        <v>13094</v>
      </c>
    </row>
    <row r="3821">
      <c r="A3821" s="1" t="b">
        <v>0</v>
      </c>
      <c r="B3821" s="1" t="s">
        <v>25</v>
      </c>
      <c r="C3821" s="1"/>
      <c r="D3821" s="1"/>
      <c r="E3821" s="1" t="s">
        <v>43</v>
      </c>
      <c r="F3821" s="1"/>
      <c r="G3821" s="2" t="s">
        <v>27</v>
      </c>
      <c r="H3821" s="3"/>
      <c r="I3821" s="4" t="s">
        <v>13183</v>
      </c>
      <c r="J3821" s="2" t="s">
        <v>13184</v>
      </c>
      <c r="K3821" s="5">
        <v>1.0</v>
      </c>
      <c r="L3821" s="2" t="s">
        <v>46</v>
      </c>
      <c r="M3821" s="6" t="b">
        <v>1</v>
      </c>
      <c r="N3821" s="2" t="s">
        <v>13092</v>
      </c>
      <c r="O3821" s="2" t="s">
        <v>48</v>
      </c>
      <c r="P3821" s="2" t="s">
        <v>49</v>
      </c>
      <c r="Q3821" s="2" t="s">
        <v>50</v>
      </c>
      <c r="R3821" s="2" t="s">
        <v>35</v>
      </c>
      <c r="S3821" s="5">
        <v>5.39059337E8</v>
      </c>
      <c r="T3821" s="2" t="s">
        <v>13123</v>
      </c>
      <c r="U3821" s="2" t="s">
        <v>38</v>
      </c>
      <c r="V3821" s="2" t="s">
        <v>52</v>
      </c>
      <c r="W3821" s="2" t="s">
        <v>10172</v>
      </c>
      <c r="X3821" s="2" t="s">
        <v>13093</v>
      </c>
      <c r="Y3821" s="2" t="s">
        <v>13094</v>
      </c>
    </row>
    <row r="3822">
      <c r="A3822" s="1" t="b">
        <v>0</v>
      </c>
      <c r="B3822" s="1" t="s">
        <v>25</v>
      </c>
      <c r="C3822" s="1"/>
      <c r="D3822" s="1"/>
      <c r="E3822" s="1" t="s">
        <v>43</v>
      </c>
      <c r="F3822" s="1"/>
      <c r="G3822" s="2" t="s">
        <v>27</v>
      </c>
      <c r="H3822" s="3"/>
      <c r="I3822" s="4" t="s">
        <v>13185</v>
      </c>
      <c r="J3822" s="2" t="s">
        <v>13186</v>
      </c>
      <c r="K3822" s="5">
        <v>1.0</v>
      </c>
      <c r="L3822" s="2" t="s">
        <v>46</v>
      </c>
      <c r="M3822" s="6" t="b">
        <v>1</v>
      </c>
      <c r="N3822" s="2" t="s">
        <v>13092</v>
      </c>
      <c r="O3822" s="2" t="s">
        <v>48</v>
      </c>
      <c r="P3822" s="2" t="s">
        <v>49</v>
      </c>
      <c r="Q3822" s="2" t="s">
        <v>50</v>
      </c>
      <c r="R3822" s="2" t="s">
        <v>35</v>
      </c>
      <c r="S3822" s="5">
        <v>5.39059359E8</v>
      </c>
      <c r="T3822" s="2" t="s">
        <v>13009</v>
      </c>
      <c r="U3822" s="2" t="s">
        <v>38</v>
      </c>
      <c r="V3822" s="2" t="s">
        <v>52</v>
      </c>
      <c r="W3822" s="2" t="s">
        <v>10172</v>
      </c>
      <c r="X3822" s="2" t="s">
        <v>13093</v>
      </c>
      <c r="Y3822" s="2" t="s">
        <v>13094</v>
      </c>
    </row>
    <row r="3823">
      <c r="A3823" s="1" t="b">
        <v>0</v>
      </c>
      <c r="B3823" s="1" t="s">
        <v>25</v>
      </c>
      <c r="C3823" s="1"/>
      <c r="D3823" s="1"/>
      <c r="E3823" s="1" t="s">
        <v>43</v>
      </c>
      <c r="F3823" s="1"/>
      <c r="G3823" s="2" t="s">
        <v>27</v>
      </c>
      <c r="H3823" s="3"/>
      <c r="I3823" s="4" t="s">
        <v>13187</v>
      </c>
      <c r="J3823" s="2" t="s">
        <v>13188</v>
      </c>
      <c r="K3823" s="5">
        <v>1.0</v>
      </c>
      <c r="L3823" s="2" t="s">
        <v>46</v>
      </c>
      <c r="M3823" s="6" t="b">
        <v>1</v>
      </c>
      <c r="N3823" s="2" t="s">
        <v>13092</v>
      </c>
      <c r="O3823" s="2" t="s">
        <v>48</v>
      </c>
      <c r="P3823" s="2" t="s">
        <v>49</v>
      </c>
      <c r="Q3823" s="2" t="s">
        <v>50</v>
      </c>
      <c r="R3823" s="2" t="s">
        <v>35</v>
      </c>
      <c r="S3823" s="5">
        <v>5.39059435E8</v>
      </c>
      <c r="T3823" s="2" t="s">
        <v>12961</v>
      </c>
      <c r="U3823" s="2" t="s">
        <v>38</v>
      </c>
      <c r="V3823" s="2" t="s">
        <v>52</v>
      </c>
      <c r="W3823" s="2" t="s">
        <v>10172</v>
      </c>
      <c r="X3823" s="2" t="s">
        <v>13093</v>
      </c>
      <c r="Y3823" s="2" t="s">
        <v>13094</v>
      </c>
    </row>
    <row r="3824">
      <c r="A3824" s="1" t="b">
        <v>0</v>
      </c>
      <c r="B3824" s="1" t="s">
        <v>25</v>
      </c>
      <c r="C3824" s="1"/>
      <c r="D3824" s="1"/>
      <c r="E3824" s="1" t="s">
        <v>43</v>
      </c>
      <c r="F3824" s="1"/>
      <c r="G3824" s="2" t="s">
        <v>27</v>
      </c>
      <c r="H3824" s="3"/>
      <c r="I3824" s="4" t="s">
        <v>13189</v>
      </c>
      <c r="J3824" s="2" t="s">
        <v>13190</v>
      </c>
      <c r="K3824" s="5">
        <v>1.0</v>
      </c>
      <c r="L3824" s="2" t="s">
        <v>46</v>
      </c>
      <c r="M3824" s="6" t="b">
        <v>1</v>
      </c>
      <c r="N3824" s="2" t="s">
        <v>13092</v>
      </c>
      <c r="O3824" s="2" t="s">
        <v>48</v>
      </c>
      <c r="P3824" s="2" t="s">
        <v>49</v>
      </c>
      <c r="Q3824" s="2" t="s">
        <v>50</v>
      </c>
      <c r="R3824" s="2" t="s">
        <v>35</v>
      </c>
      <c r="S3824" s="5">
        <v>5.39059437E8</v>
      </c>
      <c r="T3824" s="2" t="s">
        <v>13191</v>
      </c>
      <c r="U3824" s="2" t="s">
        <v>38</v>
      </c>
      <c r="V3824" s="2" t="s">
        <v>52</v>
      </c>
      <c r="W3824" s="2" t="s">
        <v>10172</v>
      </c>
      <c r="X3824" s="2" t="s">
        <v>13093</v>
      </c>
      <c r="Y3824" s="2" t="s">
        <v>13094</v>
      </c>
    </row>
    <row r="3825">
      <c r="A3825" s="1" t="b">
        <v>0</v>
      </c>
      <c r="B3825" s="1" t="s">
        <v>25</v>
      </c>
      <c r="C3825" s="1"/>
      <c r="D3825" s="1"/>
      <c r="E3825" s="1" t="s">
        <v>43</v>
      </c>
      <c r="F3825" s="1"/>
      <c r="G3825" s="2" t="s">
        <v>27</v>
      </c>
      <c r="H3825" s="3"/>
      <c r="I3825" s="4" t="s">
        <v>13192</v>
      </c>
      <c r="J3825" s="2" t="s">
        <v>13193</v>
      </c>
      <c r="K3825" s="5">
        <v>1.0</v>
      </c>
      <c r="L3825" s="2" t="s">
        <v>46</v>
      </c>
      <c r="M3825" s="6" t="b">
        <v>1</v>
      </c>
      <c r="N3825" s="2" t="s">
        <v>13092</v>
      </c>
      <c r="O3825" s="2" t="s">
        <v>48</v>
      </c>
      <c r="P3825" s="2" t="s">
        <v>49</v>
      </c>
      <c r="Q3825" s="2" t="s">
        <v>50</v>
      </c>
      <c r="R3825" s="2" t="s">
        <v>35</v>
      </c>
      <c r="S3825" s="5">
        <v>5.39059439E8</v>
      </c>
      <c r="T3825" s="2" t="s">
        <v>13194</v>
      </c>
      <c r="U3825" s="2" t="s">
        <v>38</v>
      </c>
      <c r="V3825" s="2" t="s">
        <v>52</v>
      </c>
      <c r="W3825" s="2" t="s">
        <v>10172</v>
      </c>
      <c r="X3825" s="2" t="s">
        <v>13093</v>
      </c>
      <c r="Y3825" s="2" t="s">
        <v>13094</v>
      </c>
    </row>
    <row r="3826">
      <c r="A3826" s="1" t="b">
        <v>0</v>
      </c>
      <c r="B3826" s="1" t="s">
        <v>25</v>
      </c>
      <c r="C3826" s="1"/>
      <c r="D3826" s="1"/>
      <c r="E3826" s="1" t="s">
        <v>43</v>
      </c>
      <c r="F3826" s="1"/>
      <c r="G3826" s="2" t="s">
        <v>27</v>
      </c>
      <c r="H3826" s="3"/>
      <c r="I3826" s="4" t="s">
        <v>13195</v>
      </c>
      <c r="J3826" s="2" t="s">
        <v>13196</v>
      </c>
      <c r="K3826" s="5">
        <v>1.0</v>
      </c>
      <c r="L3826" s="2" t="s">
        <v>46</v>
      </c>
      <c r="M3826" s="6" t="b">
        <v>1</v>
      </c>
      <c r="N3826" s="2" t="s">
        <v>13092</v>
      </c>
      <c r="O3826" s="2" t="s">
        <v>48</v>
      </c>
      <c r="P3826" s="2" t="s">
        <v>49</v>
      </c>
      <c r="Q3826" s="2" t="s">
        <v>50</v>
      </c>
      <c r="R3826" s="2" t="s">
        <v>35</v>
      </c>
      <c r="S3826" s="5">
        <v>5.39059447E8</v>
      </c>
      <c r="T3826" s="2" t="s">
        <v>12956</v>
      </c>
      <c r="U3826" s="2" t="s">
        <v>38</v>
      </c>
      <c r="V3826" s="2" t="s">
        <v>52</v>
      </c>
      <c r="W3826" s="2" t="s">
        <v>10172</v>
      </c>
      <c r="X3826" s="2" t="s">
        <v>13093</v>
      </c>
      <c r="Y3826" s="2" t="s">
        <v>13094</v>
      </c>
    </row>
    <row r="3827">
      <c r="A3827" s="1" t="b">
        <v>0</v>
      </c>
      <c r="B3827" s="1" t="s">
        <v>25</v>
      </c>
      <c r="C3827" s="1"/>
      <c r="D3827" s="1"/>
      <c r="E3827" s="1" t="s">
        <v>43</v>
      </c>
      <c r="F3827" s="1"/>
      <c r="G3827" s="2" t="s">
        <v>27</v>
      </c>
      <c r="H3827" s="3"/>
      <c r="I3827" s="4" t="s">
        <v>13197</v>
      </c>
      <c r="J3827" s="2" t="s">
        <v>13198</v>
      </c>
      <c r="K3827" s="5">
        <v>1.0</v>
      </c>
      <c r="L3827" s="2" t="s">
        <v>46</v>
      </c>
      <c r="M3827" s="6" t="b">
        <v>1</v>
      </c>
      <c r="N3827" s="2" t="s">
        <v>13092</v>
      </c>
      <c r="O3827" s="2" t="s">
        <v>48</v>
      </c>
      <c r="P3827" s="2" t="s">
        <v>49</v>
      </c>
      <c r="Q3827" s="2" t="s">
        <v>50</v>
      </c>
      <c r="R3827" s="2" t="s">
        <v>35</v>
      </c>
      <c r="S3827" s="5">
        <v>5.39059449E8</v>
      </c>
      <c r="T3827" s="2" t="s">
        <v>13194</v>
      </c>
      <c r="U3827" s="2" t="s">
        <v>38</v>
      </c>
      <c r="V3827" s="2" t="s">
        <v>52</v>
      </c>
      <c r="W3827" s="2" t="s">
        <v>10172</v>
      </c>
      <c r="X3827" s="2" t="s">
        <v>13093</v>
      </c>
      <c r="Y3827" s="2" t="s">
        <v>13094</v>
      </c>
    </row>
    <row r="3828">
      <c r="A3828" s="1" t="b">
        <v>0</v>
      </c>
      <c r="B3828" s="1" t="s">
        <v>25</v>
      </c>
      <c r="C3828" s="1"/>
      <c r="D3828" s="1"/>
      <c r="E3828" s="1" t="s">
        <v>43</v>
      </c>
      <c r="F3828" s="1"/>
      <c r="G3828" s="2" t="s">
        <v>27</v>
      </c>
      <c r="H3828" s="3"/>
      <c r="I3828" s="4" t="s">
        <v>13199</v>
      </c>
      <c r="J3828" s="2" t="s">
        <v>13200</v>
      </c>
      <c r="K3828" s="5">
        <v>1.0</v>
      </c>
      <c r="L3828" s="2" t="s">
        <v>46</v>
      </c>
      <c r="M3828" s="6" t="b">
        <v>1</v>
      </c>
      <c r="N3828" s="2" t="s">
        <v>13092</v>
      </c>
      <c r="O3828" s="2" t="s">
        <v>48</v>
      </c>
      <c r="P3828" s="2" t="s">
        <v>49</v>
      </c>
      <c r="Q3828" s="2" t="s">
        <v>50</v>
      </c>
      <c r="R3828" s="2" t="s">
        <v>35</v>
      </c>
      <c r="S3828" s="5">
        <v>5.39059451E8</v>
      </c>
      <c r="T3828" s="2" t="s">
        <v>12990</v>
      </c>
      <c r="U3828" s="2" t="s">
        <v>38</v>
      </c>
      <c r="V3828" s="2" t="s">
        <v>52</v>
      </c>
      <c r="W3828" s="2" t="s">
        <v>10172</v>
      </c>
      <c r="X3828" s="2" t="s">
        <v>13093</v>
      </c>
      <c r="Y3828" s="2" t="s">
        <v>13094</v>
      </c>
    </row>
    <row r="3829">
      <c r="A3829" s="1" t="b">
        <v>0</v>
      </c>
      <c r="B3829" s="1" t="s">
        <v>25</v>
      </c>
      <c r="C3829" s="1"/>
      <c r="D3829" s="1"/>
      <c r="E3829" s="1" t="s">
        <v>43</v>
      </c>
      <c r="F3829" s="1"/>
      <c r="G3829" s="2" t="s">
        <v>27</v>
      </c>
      <c r="H3829" s="3"/>
      <c r="I3829" s="4" t="s">
        <v>13201</v>
      </c>
      <c r="J3829" s="2" t="s">
        <v>13202</v>
      </c>
      <c r="K3829" s="5">
        <v>1.0</v>
      </c>
      <c r="L3829" s="2" t="s">
        <v>46</v>
      </c>
      <c r="M3829" s="6" t="b">
        <v>1</v>
      </c>
      <c r="N3829" s="2" t="s">
        <v>13092</v>
      </c>
      <c r="O3829" s="2" t="s">
        <v>48</v>
      </c>
      <c r="P3829" s="2" t="s">
        <v>49</v>
      </c>
      <c r="Q3829" s="2" t="s">
        <v>50</v>
      </c>
      <c r="R3829" s="2" t="s">
        <v>35</v>
      </c>
      <c r="S3829" s="5">
        <v>5.39059453E8</v>
      </c>
      <c r="T3829" s="2" t="s">
        <v>12961</v>
      </c>
      <c r="U3829" s="2" t="s">
        <v>38</v>
      </c>
      <c r="V3829" s="2" t="s">
        <v>52</v>
      </c>
      <c r="W3829" s="2" t="s">
        <v>10172</v>
      </c>
      <c r="X3829" s="2" t="s">
        <v>13093</v>
      </c>
      <c r="Y3829" s="2" t="s">
        <v>13094</v>
      </c>
    </row>
    <row r="3830">
      <c r="A3830" s="1" t="b">
        <v>0</v>
      </c>
      <c r="B3830" s="1" t="s">
        <v>25</v>
      </c>
      <c r="C3830" s="1"/>
      <c r="D3830" s="1"/>
      <c r="E3830" s="1" t="s">
        <v>43</v>
      </c>
      <c r="F3830" s="1"/>
      <c r="G3830" s="2" t="s">
        <v>27</v>
      </c>
      <c r="H3830" s="3"/>
      <c r="I3830" s="4" t="s">
        <v>13203</v>
      </c>
      <c r="J3830" s="2" t="s">
        <v>13204</v>
      </c>
      <c r="K3830" s="5">
        <v>1.0</v>
      </c>
      <c r="L3830" s="2" t="s">
        <v>46</v>
      </c>
      <c r="M3830" s="6" t="b">
        <v>1</v>
      </c>
      <c r="N3830" s="2" t="s">
        <v>13092</v>
      </c>
      <c r="O3830" s="2" t="s">
        <v>48</v>
      </c>
      <c r="P3830" s="2" t="s">
        <v>49</v>
      </c>
      <c r="Q3830" s="2" t="s">
        <v>50</v>
      </c>
      <c r="R3830" s="2" t="s">
        <v>35</v>
      </c>
      <c r="S3830" s="5">
        <v>5.39059455E8</v>
      </c>
      <c r="T3830" s="2" t="s">
        <v>12961</v>
      </c>
      <c r="U3830" s="2" t="s">
        <v>38</v>
      </c>
      <c r="V3830" s="2" t="s">
        <v>52</v>
      </c>
      <c r="W3830" s="2" t="s">
        <v>10172</v>
      </c>
      <c r="X3830" s="2" t="s">
        <v>13093</v>
      </c>
      <c r="Y3830" s="2" t="s">
        <v>13094</v>
      </c>
    </row>
    <row r="3831">
      <c r="A3831" s="1" t="b">
        <v>0</v>
      </c>
      <c r="B3831" s="1" t="s">
        <v>25</v>
      </c>
      <c r="C3831" s="1"/>
      <c r="D3831" s="1"/>
      <c r="E3831" s="1" t="s">
        <v>43</v>
      </c>
      <c r="F3831" s="1"/>
      <c r="G3831" s="2" t="s">
        <v>27</v>
      </c>
      <c r="H3831" s="3"/>
      <c r="I3831" s="4" t="s">
        <v>13205</v>
      </c>
      <c r="J3831" s="2" t="s">
        <v>13206</v>
      </c>
      <c r="K3831" s="5">
        <v>1.0</v>
      </c>
      <c r="L3831" s="2" t="s">
        <v>46</v>
      </c>
      <c r="M3831" s="6" t="b">
        <v>1</v>
      </c>
      <c r="N3831" s="2" t="s">
        <v>13092</v>
      </c>
      <c r="O3831" s="2" t="s">
        <v>48</v>
      </c>
      <c r="P3831" s="2" t="s">
        <v>49</v>
      </c>
      <c r="Q3831" s="2" t="s">
        <v>50</v>
      </c>
      <c r="R3831" s="2" t="s">
        <v>35</v>
      </c>
      <c r="S3831" s="5">
        <v>5.39059457E8</v>
      </c>
      <c r="T3831" s="2" t="s">
        <v>13009</v>
      </c>
      <c r="U3831" s="2" t="s">
        <v>38</v>
      </c>
      <c r="V3831" s="2" t="s">
        <v>52</v>
      </c>
      <c r="W3831" s="2" t="s">
        <v>10172</v>
      </c>
      <c r="X3831" s="2" t="s">
        <v>13093</v>
      </c>
      <c r="Y3831" s="2" t="s">
        <v>13094</v>
      </c>
    </row>
    <row r="3832">
      <c r="A3832" s="1" t="b">
        <v>0</v>
      </c>
      <c r="B3832" s="1" t="s">
        <v>25</v>
      </c>
      <c r="C3832" s="1"/>
      <c r="D3832" s="1"/>
      <c r="E3832" s="1" t="s">
        <v>43</v>
      </c>
      <c r="F3832" s="1"/>
      <c r="G3832" s="2" t="s">
        <v>27</v>
      </c>
      <c r="H3832" s="3"/>
      <c r="I3832" s="4" t="s">
        <v>13207</v>
      </c>
      <c r="J3832" s="2" t="s">
        <v>13208</v>
      </c>
      <c r="K3832" s="5">
        <v>1.0</v>
      </c>
      <c r="L3832" s="2" t="s">
        <v>46</v>
      </c>
      <c r="M3832" s="6" t="b">
        <v>1</v>
      </c>
      <c r="N3832" s="2" t="s">
        <v>13092</v>
      </c>
      <c r="O3832" s="2" t="s">
        <v>48</v>
      </c>
      <c r="P3832" s="2" t="s">
        <v>49</v>
      </c>
      <c r="Q3832" s="2" t="s">
        <v>50</v>
      </c>
      <c r="R3832" s="2" t="s">
        <v>35</v>
      </c>
      <c r="S3832" s="5">
        <v>5.39059597E8</v>
      </c>
      <c r="T3832" s="2" t="s">
        <v>13099</v>
      </c>
      <c r="U3832" s="2" t="s">
        <v>38</v>
      </c>
      <c r="V3832" s="2" t="s">
        <v>52</v>
      </c>
      <c r="W3832" s="2" t="s">
        <v>10172</v>
      </c>
      <c r="X3832" s="2" t="s">
        <v>13093</v>
      </c>
      <c r="Y3832" s="2" t="s">
        <v>13094</v>
      </c>
    </row>
    <row r="3833">
      <c r="A3833" s="1" t="b">
        <v>0</v>
      </c>
      <c r="B3833" s="1" t="s">
        <v>25</v>
      </c>
      <c r="C3833" s="1"/>
      <c r="D3833" s="1"/>
      <c r="E3833" s="1" t="s">
        <v>43</v>
      </c>
      <c r="F3833" s="1"/>
      <c r="G3833" s="2" t="s">
        <v>27</v>
      </c>
      <c r="H3833" s="3"/>
      <c r="I3833" s="4" t="s">
        <v>13209</v>
      </c>
      <c r="J3833" s="2" t="s">
        <v>13210</v>
      </c>
      <c r="K3833" s="5">
        <v>1.0</v>
      </c>
      <c r="L3833" s="2" t="s">
        <v>46</v>
      </c>
      <c r="M3833" s="6" t="b">
        <v>1</v>
      </c>
      <c r="N3833" s="2" t="s">
        <v>13092</v>
      </c>
      <c r="O3833" s="2" t="s">
        <v>48</v>
      </c>
      <c r="P3833" s="2" t="s">
        <v>49</v>
      </c>
      <c r="Q3833" s="2" t="s">
        <v>50</v>
      </c>
      <c r="R3833" s="2" t="s">
        <v>35</v>
      </c>
      <c r="S3833" s="5">
        <v>5.39059709E8</v>
      </c>
      <c r="T3833" s="2" t="s">
        <v>12956</v>
      </c>
      <c r="U3833" s="2" t="s">
        <v>38</v>
      </c>
      <c r="V3833" s="2" t="s">
        <v>52</v>
      </c>
      <c r="W3833" s="2" t="s">
        <v>10172</v>
      </c>
      <c r="X3833" s="2" t="s">
        <v>13093</v>
      </c>
      <c r="Y3833" s="2" t="s">
        <v>13094</v>
      </c>
    </row>
    <row r="3834">
      <c r="A3834" s="1" t="b">
        <v>0</v>
      </c>
      <c r="B3834" s="1" t="s">
        <v>25</v>
      </c>
      <c r="C3834" s="1"/>
      <c r="D3834" s="1"/>
      <c r="E3834" s="1" t="s">
        <v>43</v>
      </c>
      <c r="F3834" s="1"/>
      <c r="G3834" s="2" t="s">
        <v>27</v>
      </c>
      <c r="H3834" s="3"/>
      <c r="I3834" s="4" t="s">
        <v>13211</v>
      </c>
      <c r="J3834" s="2" t="s">
        <v>13212</v>
      </c>
      <c r="K3834" s="5">
        <v>1.0</v>
      </c>
      <c r="L3834" s="2" t="s">
        <v>46</v>
      </c>
      <c r="M3834" s="6" t="b">
        <v>1</v>
      </c>
      <c r="N3834" s="2" t="s">
        <v>13092</v>
      </c>
      <c r="O3834" s="2" t="s">
        <v>48</v>
      </c>
      <c r="P3834" s="2" t="s">
        <v>49</v>
      </c>
      <c r="Q3834" s="2" t="s">
        <v>50</v>
      </c>
      <c r="R3834" s="2" t="s">
        <v>35</v>
      </c>
      <c r="S3834" s="5">
        <v>5.39059781E8</v>
      </c>
      <c r="T3834" s="2" t="s">
        <v>13117</v>
      </c>
      <c r="U3834" s="2" t="s">
        <v>38</v>
      </c>
      <c r="V3834" s="2" t="s">
        <v>52</v>
      </c>
      <c r="W3834" s="2" t="s">
        <v>10172</v>
      </c>
      <c r="X3834" s="2" t="s">
        <v>13093</v>
      </c>
      <c r="Y3834" s="2" t="s">
        <v>13094</v>
      </c>
    </row>
    <row r="3835">
      <c r="A3835" s="1" t="b">
        <v>0</v>
      </c>
      <c r="B3835" s="1" t="s">
        <v>25</v>
      </c>
      <c r="C3835" s="1"/>
      <c r="D3835" s="1"/>
      <c r="E3835" s="1" t="s">
        <v>43</v>
      </c>
      <c r="F3835" s="1"/>
      <c r="G3835" s="2" t="s">
        <v>27</v>
      </c>
      <c r="H3835" s="3"/>
      <c r="I3835" s="4" t="s">
        <v>13213</v>
      </c>
      <c r="J3835" s="2" t="s">
        <v>13214</v>
      </c>
      <c r="K3835" s="5">
        <v>1.0</v>
      </c>
      <c r="L3835" s="2" t="s">
        <v>46</v>
      </c>
      <c r="M3835" s="6" t="b">
        <v>1</v>
      </c>
      <c r="N3835" s="2" t="s">
        <v>13092</v>
      </c>
      <c r="O3835" s="2" t="s">
        <v>48</v>
      </c>
      <c r="P3835" s="2" t="s">
        <v>49</v>
      </c>
      <c r="Q3835" s="2" t="s">
        <v>50</v>
      </c>
      <c r="R3835" s="2" t="s">
        <v>35</v>
      </c>
      <c r="S3835" s="5">
        <v>5.39059923E8</v>
      </c>
      <c r="T3835" s="2" t="s">
        <v>13009</v>
      </c>
      <c r="U3835" s="2" t="s">
        <v>38</v>
      </c>
      <c r="V3835" s="2" t="s">
        <v>52</v>
      </c>
      <c r="W3835" s="2" t="s">
        <v>10172</v>
      </c>
      <c r="X3835" s="2" t="s">
        <v>13093</v>
      </c>
      <c r="Y3835" s="2" t="s">
        <v>13094</v>
      </c>
    </row>
    <row r="3836">
      <c r="A3836" s="1" t="b">
        <v>0</v>
      </c>
      <c r="B3836" s="1" t="s">
        <v>25</v>
      </c>
      <c r="C3836" s="1"/>
      <c r="D3836" s="1"/>
      <c r="E3836" s="1" t="s">
        <v>43</v>
      </c>
      <c r="F3836" s="1"/>
      <c r="G3836" s="2" t="s">
        <v>27</v>
      </c>
      <c r="H3836" s="3"/>
      <c r="I3836" s="4" t="s">
        <v>13215</v>
      </c>
      <c r="J3836" s="2" t="s">
        <v>13216</v>
      </c>
      <c r="K3836" s="5">
        <v>1.0</v>
      </c>
      <c r="L3836" s="2" t="s">
        <v>46</v>
      </c>
      <c r="M3836" s="6" t="b">
        <v>1</v>
      </c>
      <c r="N3836" s="2" t="s">
        <v>13092</v>
      </c>
      <c r="O3836" s="2" t="s">
        <v>48</v>
      </c>
      <c r="P3836" s="2" t="s">
        <v>49</v>
      </c>
      <c r="Q3836" s="2" t="s">
        <v>50</v>
      </c>
      <c r="R3836" s="2" t="s">
        <v>35</v>
      </c>
      <c r="S3836" s="5">
        <v>5.39059927E8</v>
      </c>
      <c r="T3836" s="2" t="s">
        <v>13009</v>
      </c>
      <c r="U3836" s="2" t="s">
        <v>38</v>
      </c>
      <c r="V3836" s="2" t="s">
        <v>52</v>
      </c>
      <c r="W3836" s="2" t="s">
        <v>10172</v>
      </c>
      <c r="X3836" s="2" t="s">
        <v>13093</v>
      </c>
      <c r="Y3836" s="2" t="s">
        <v>13094</v>
      </c>
    </row>
    <row r="3837">
      <c r="A3837" s="1" t="b">
        <v>0</v>
      </c>
      <c r="B3837" s="1" t="s">
        <v>25</v>
      </c>
      <c r="C3837" s="1"/>
      <c r="D3837" s="1"/>
      <c r="E3837" s="1" t="s">
        <v>43</v>
      </c>
      <c r="F3837" s="1"/>
      <c r="G3837" s="2" t="s">
        <v>27</v>
      </c>
      <c r="H3837" s="3"/>
      <c r="I3837" s="4" t="s">
        <v>13217</v>
      </c>
      <c r="J3837" s="2" t="s">
        <v>13218</v>
      </c>
      <c r="K3837" s="5">
        <v>1.0</v>
      </c>
      <c r="L3837" s="2" t="s">
        <v>46</v>
      </c>
      <c r="M3837" s="6" t="b">
        <v>1</v>
      </c>
      <c r="N3837" s="2" t="s">
        <v>13092</v>
      </c>
      <c r="O3837" s="2" t="s">
        <v>48</v>
      </c>
      <c r="P3837" s="2" t="s">
        <v>49</v>
      </c>
      <c r="Q3837" s="2" t="s">
        <v>50</v>
      </c>
      <c r="R3837" s="2" t="s">
        <v>35</v>
      </c>
      <c r="S3837" s="5">
        <v>5.39059935E8</v>
      </c>
      <c r="T3837" s="2" t="s">
        <v>13106</v>
      </c>
      <c r="U3837" s="2" t="s">
        <v>38</v>
      </c>
      <c r="V3837" s="2" t="s">
        <v>52</v>
      </c>
      <c r="W3837" s="2" t="s">
        <v>10172</v>
      </c>
      <c r="X3837" s="2" t="s">
        <v>13093</v>
      </c>
      <c r="Y3837" s="2" t="s">
        <v>13094</v>
      </c>
    </row>
    <row r="3838">
      <c r="A3838" s="1" t="b">
        <v>0</v>
      </c>
      <c r="B3838" s="1" t="s">
        <v>25</v>
      </c>
      <c r="C3838" s="1"/>
      <c r="D3838" s="1"/>
      <c r="E3838" s="1" t="s">
        <v>43</v>
      </c>
      <c r="F3838" s="1"/>
      <c r="G3838" s="2" t="s">
        <v>27</v>
      </c>
      <c r="H3838" s="3"/>
      <c r="I3838" s="4" t="s">
        <v>13219</v>
      </c>
      <c r="J3838" s="2" t="s">
        <v>13220</v>
      </c>
      <c r="K3838" s="5">
        <v>1.0</v>
      </c>
      <c r="L3838" s="2" t="s">
        <v>46</v>
      </c>
      <c r="M3838" s="6" t="b">
        <v>1</v>
      </c>
      <c r="N3838" s="2" t="s">
        <v>13092</v>
      </c>
      <c r="O3838" s="2" t="s">
        <v>48</v>
      </c>
      <c r="P3838" s="2" t="s">
        <v>49</v>
      </c>
      <c r="Q3838" s="2" t="s">
        <v>50</v>
      </c>
      <c r="R3838" s="2" t="s">
        <v>35</v>
      </c>
      <c r="S3838" s="5">
        <v>5.39059995E8</v>
      </c>
      <c r="T3838" s="2" t="s">
        <v>13079</v>
      </c>
      <c r="U3838" s="2" t="s">
        <v>38</v>
      </c>
      <c r="V3838" s="2" t="s">
        <v>52</v>
      </c>
      <c r="W3838" s="2" t="s">
        <v>10172</v>
      </c>
      <c r="X3838" s="2" t="s">
        <v>13093</v>
      </c>
      <c r="Y3838" s="2" t="s">
        <v>13094</v>
      </c>
    </row>
    <row r="3839">
      <c r="A3839" s="1" t="b">
        <v>0</v>
      </c>
      <c r="B3839" s="1" t="s">
        <v>25</v>
      </c>
      <c r="C3839" s="1"/>
      <c r="D3839" s="1"/>
      <c r="E3839" s="1" t="s">
        <v>43</v>
      </c>
      <c r="F3839" s="1"/>
      <c r="G3839" s="2" t="s">
        <v>27</v>
      </c>
      <c r="H3839" s="3"/>
      <c r="I3839" s="4" t="s">
        <v>13221</v>
      </c>
      <c r="J3839" s="2" t="s">
        <v>13222</v>
      </c>
      <c r="K3839" s="5">
        <v>1.0</v>
      </c>
      <c r="L3839" s="2" t="s">
        <v>46</v>
      </c>
      <c r="M3839" s="6" t="b">
        <v>1</v>
      </c>
      <c r="N3839" s="2" t="s">
        <v>13092</v>
      </c>
      <c r="O3839" s="2" t="s">
        <v>48</v>
      </c>
      <c r="P3839" s="2" t="s">
        <v>49</v>
      </c>
      <c r="Q3839" s="2" t="s">
        <v>50</v>
      </c>
      <c r="R3839" s="2" t="s">
        <v>35</v>
      </c>
      <c r="S3839" s="5">
        <v>5.39060153E8</v>
      </c>
      <c r="T3839" s="2" t="s">
        <v>13109</v>
      </c>
      <c r="U3839" s="2" t="s">
        <v>38</v>
      </c>
      <c r="V3839" s="2" t="s">
        <v>52</v>
      </c>
      <c r="W3839" s="2" t="s">
        <v>10172</v>
      </c>
      <c r="X3839" s="2" t="s">
        <v>13093</v>
      </c>
      <c r="Y3839" s="2" t="s">
        <v>13094</v>
      </c>
    </row>
    <row r="3840">
      <c r="A3840" s="1" t="b">
        <v>0</v>
      </c>
      <c r="B3840" s="1" t="s">
        <v>25</v>
      </c>
      <c r="C3840" s="1"/>
      <c r="D3840" s="1"/>
      <c r="E3840" s="1" t="s">
        <v>43</v>
      </c>
      <c r="F3840" s="1"/>
      <c r="G3840" s="2" t="s">
        <v>27</v>
      </c>
      <c r="H3840" s="3"/>
      <c r="I3840" s="4" t="s">
        <v>13223</v>
      </c>
      <c r="J3840" s="2" t="s">
        <v>13224</v>
      </c>
      <c r="K3840" s="5">
        <v>1.0</v>
      </c>
      <c r="L3840" s="2" t="s">
        <v>46</v>
      </c>
      <c r="M3840" s="6" t="b">
        <v>1</v>
      </c>
      <c r="N3840" s="2" t="s">
        <v>13092</v>
      </c>
      <c r="O3840" s="2" t="s">
        <v>48</v>
      </c>
      <c r="P3840" s="2" t="s">
        <v>49</v>
      </c>
      <c r="Q3840" s="2" t="s">
        <v>50</v>
      </c>
      <c r="R3840" s="2" t="s">
        <v>35</v>
      </c>
      <c r="S3840" s="5">
        <v>5.39060159E8</v>
      </c>
      <c r="T3840" s="2" t="s">
        <v>12961</v>
      </c>
      <c r="U3840" s="2" t="s">
        <v>38</v>
      </c>
      <c r="V3840" s="2" t="s">
        <v>52</v>
      </c>
      <c r="W3840" s="2" t="s">
        <v>10172</v>
      </c>
      <c r="X3840" s="2" t="s">
        <v>13093</v>
      </c>
      <c r="Y3840" s="2" t="s">
        <v>13094</v>
      </c>
    </row>
    <row r="3841">
      <c r="A3841" s="1" t="b">
        <v>0</v>
      </c>
      <c r="B3841" s="1" t="s">
        <v>25</v>
      </c>
      <c r="C3841" s="1"/>
      <c r="D3841" s="1"/>
      <c r="E3841" s="1" t="s">
        <v>43</v>
      </c>
      <c r="F3841" s="1"/>
      <c r="G3841" s="2" t="s">
        <v>27</v>
      </c>
      <c r="H3841" s="3"/>
      <c r="I3841" s="4" t="s">
        <v>13225</v>
      </c>
      <c r="J3841" s="2" t="s">
        <v>13226</v>
      </c>
      <c r="K3841" s="5">
        <v>1.0</v>
      </c>
      <c r="L3841" s="2" t="s">
        <v>46</v>
      </c>
      <c r="M3841" s="6" t="b">
        <v>1</v>
      </c>
      <c r="N3841" s="2" t="s">
        <v>13092</v>
      </c>
      <c r="O3841" s="2" t="s">
        <v>48</v>
      </c>
      <c r="P3841" s="2" t="s">
        <v>49</v>
      </c>
      <c r="Q3841" s="2" t="s">
        <v>50</v>
      </c>
      <c r="R3841" s="2" t="s">
        <v>35</v>
      </c>
      <c r="S3841" s="5">
        <v>5.39060173E8</v>
      </c>
      <c r="T3841" s="2" t="s">
        <v>12956</v>
      </c>
      <c r="U3841" s="2" t="s">
        <v>38</v>
      </c>
      <c r="V3841" s="2" t="s">
        <v>52</v>
      </c>
      <c r="W3841" s="2" t="s">
        <v>10172</v>
      </c>
      <c r="X3841" s="2" t="s">
        <v>13093</v>
      </c>
      <c r="Y3841" s="2" t="s">
        <v>13094</v>
      </c>
    </row>
    <row r="3842">
      <c r="A3842" s="1" t="b">
        <v>0</v>
      </c>
      <c r="B3842" s="1" t="s">
        <v>25</v>
      </c>
      <c r="C3842" s="1"/>
      <c r="D3842" s="1"/>
      <c r="E3842" s="1" t="s">
        <v>43</v>
      </c>
      <c r="F3842" s="1"/>
      <c r="G3842" s="2" t="s">
        <v>27</v>
      </c>
      <c r="H3842" s="3"/>
      <c r="I3842" s="4" t="s">
        <v>13227</v>
      </c>
      <c r="J3842" s="2" t="s">
        <v>13228</v>
      </c>
      <c r="K3842" s="5">
        <v>1.0</v>
      </c>
      <c r="L3842" s="2" t="s">
        <v>46</v>
      </c>
      <c r="M3842" s="6" t="b">
        <v>1</v>
      </c>
      <c r="N3842" s="2" t="s">
        <v>13092</v>
      </c>
      <c r="O3842" s="2" t="s">
        <v>48</v>
      </c>
      <c r="P3842" s="2" t="s">
        <v>49</v>
      </c>
      <c r="Q3842" s="2" t="s">
        <v>50</v>
      </c>
      <c r="R3842" s="2" t="s">
        <v>35</v>
      </c>
      <c r="S3842" s="5">
        <v>5.39060181E8</v>
      </c>
      <c r="T3842" s="2" t="s">
        <v>12967</v>
      </c>
      <c r="U3842" s="2" t="s">
        <v>38</v>
      </c>
      <c r="V3842" s="2" t="s">
        <v>52</v>
      </c>
      <c r="W3842" s="2" t="s">
        <v>10172</v>
      </c>
      <c r="X3842" s="2" t="s">
        <v>13093</v>
      </c>
      <c r="Y3842" s="2" t="s">
        <v>13094</v>
      </c>
    </row>
    <row r="3843">
      <c r="A3843" s="1" t="b">
        <v>0</v>
      </c>
      <c r="B3843" s="1" t="s">
        <v>25</v>
      </c>
      <c r="C3843" s="1"/>
      <c r="D3843" s="1"/>
      <c r="E3843" s="1" t="s">
        <v>43</v>
      </c>
      <c r="F3843" s="1"/>
      <c r="G3843" s="2" t="s">
        <v>27</v>
      </c>
      <c r="H3843" s="3"/>
      <c r="I3843" s="4" t="s">
        <v>13229</v>
      </c>
      <c r="J3843" s="2" t="s">
        <v>13230</v>
      </c>
      <c r="K3843" s="5">
        <v>1.0</v>
      </c>
      <c r="L3843" s="2" t="s">
        <v>46</v>
      </c>
      <c r="M3843" s="6" t="b">
        <v>1</v>
      </c>
      <c r="N3843" s="2" t="s">
        <v>13092</v>
      </c>
      <c r="O3843" s="2" t="s">
        <v>48</v>
      </c>
      <c r="P3843" s="2" t="s">
        <v>49</v>
      </c>
      <c r="Q3843" s="2" t="s">
        <v>50</v>
      </c>
      <c r="R3843" s="2" t="s">
        <v>35</v>
      </c>
      <c r="S3843" s="5">
        <v>5.39060183E8</v>
      </c>
      <c r="T3843" s="2" t="s">
        <v>13079</v>
      </c>
      <c r="U3843" s="2" t="s">
        <v>38</v>
      </c>
      <c r="V3843" s="2" t="s">
        <v>52</v>
      </c>
      <c r="W3843" s="2" t="s">
        <v>10172</v>
      </c>
      <c r="X3843" s="2" t="s">
        <v>13093</v>
      </c>
      <c r="Y3843" s="2" t="s">
        <v>13094</v>
      </c>
    </row>
    <row r="3844">
      <c r="A3844" s="1" t="b">
        <v>0</v>
      </c>
      <c r="B3844" s="1" t="s">
        <v>25</v>
      </c>
      <c r="C3844" s="1"/>
      <c r="D3844" s="1"/>
      <c r="E3844" s="1" t="s">
        <v>43</v>
      </c>
      <c r="F3844" s="1"/>
      <c r="G3844" s="2" t="s">
        <v>27</v>
      </c>
      <c r="H3844" s="3"/>
      <c r="I3844" s="4" t="s">
        <v>13231</v>
      </c>
      <c r="J3844" s="2" t="s">
        <v>13232</v>
      </c>
      <c r="K3844" s="5">
        <v>1.0</v>
      </c>
      <c r="L3844" s="2" t="s">
        <v>46</v>
      </c>
      <c r="M3844" s="6" t="b">
        <v>1</v>
      </c>
      <c r="N3844" s="2" t="s">
        <v>13092</v>
      </c>
      <c r="O3844" s="2" t="s">
        <v>48</v>
      </c>
      <c r="P3844" s="2" t="s">
        <v>49</v>
      </c>
      <c r="Q3844" s="2" t="s">
        <v>50</v>
      </c>
      <c r="R3844" s="2" t="s">
        <v>35</v>
      </c>
      <c r="S3844" s="5">
        <v>5.39060629E8</v>
      </c>
      <c r="T3844" s="2" t="s">
        <v>12956</v>
      </c>
      <c r="U3844" s="2" t="s">
        <v>38</v>
      </c>
      <c r="V3844" s="2" t="s">
        <v>52</v>
      </c>
      <c r="W3844" s="2" t="s">
        <v>10172</v>
      </c>
      <c r="X3844" s="2" t="s">
        <v>13093</v>
      </c>
      <c r="Y3844" s="2" t="s">
        <v>13094</v>
      </c>
    </row>
    <row r="3845">
      <c r="A3845" s="1" t="b">
        <v>0</v>
      </c>
      <c r="B3845" s="1" t="s">
        <v>25</v>
      </c>
      <c r="C3845" s="1"/>
      <c r="D3845" s="1"/>
      <c r="E3845" s="1" t="s">
        <v>43</v>
      </c>
      <c r="F3845" s="1"/>
      <c r="G3845" s="2" t="s">
        <v>27</v>
      </c>
      <c r="H3845" s="3"/>
      <c r="I3845" s="4" t="s">
        <v>13233</v>
      </c>
      <c r="J3845" s="2" t="s">
        <v>13234</v>
      </c>
      <c r="K3845" s="5">
        <v>1.0</v>
      </c>
      <c r="L3845" s="2" t="s">
        <v>46</v>
      </c>
      <c r="M3845" s="6" t="b">
        <v>1</v>
      </c>
      <c r="N3845" s="2" t="s">
        <v>13092</v>
      </c>
      <c r="O3845" s="2" t="s">
        <v>48</v>
      </c>
      <c r="P3845" s="2" t="s">
        <v>49</v>
      </c>
      <c r="Q3845" s="2" t="s">
        <v>50</v>
      </c>
      <c r="R3845" s="2" t="s">
        <v>35</v>
      </c>
      <c r="S3845" s="5">
        <v>5.39060734E8</v>
      </c>
      <c r="T3845" s="2" t="s">
        <v>13000</v>
      </c>
      <c r="U3845" s="2" t="s">
        <v>38</v>
      </c>
      <c r="V3845" s="2" t="s">
        <v>52</v>
      </c>
      <c r="W3845" s="2" t="s">
        <v>10172</v>
      </c>
      <c r="X3845" s="2" t="s">
        <v>13093</v>
      </c>
      <c r="Y3845" s="2" t="s">
        <v>13094</v>
      </c>
    </row>
    <row r="3846">
      <c r="A3846" s="1" t="b">
        <v>0</v>
      </c>
      <c r="B3846" s="1" t="s">
        <v>25</v>
      </c>
      <c r="C3846" s="1"/>
      <c r="D3846" s="1"/>
      <c r="E3846" s="1" t="s">
        <v>43</v>
      </c>
      <c r="F3846" s="1"/>
      <c r="G3846" s="2" t="s">
        <v>27</v>
      </c>
      <c r="H3846" s="3"/>
      <c r="I3846" s="4" t="s">
        <v>13235</v>
      </c>
      <c r="J3846" s="2" t="s">
        <v>13236</v>
      </c>
      <c r="K3846" s="5">
        <v>1.0</v>
      </c>
      <c r="L3846" s="2" t="s">
        <v>46</v>
      </c>
      <c r="M3846" s="6" t="b">
        <v>1</v>
      </c>
      <c r="N3846" s="2" t="s">
        <v>13092</v>
      </c>
      <c r="O3846" s="2" t="s">
        <v>48</v>
      </c>
      <c r="P3846" s="2" t="s">
        <v>49</v>
      </c>
      <c r="Q3846" s="2" t="s">
        <v>50</v>
      </c>
      <c r="R3846" s="2" t="s">
        <v>35</v>
      </c>
      <c r="S3846" s="5">
        <v>5.39060809E8</v>
      </c>
      <c r="T3846" s="2" t="s">
        <v>13000</v>
      </c>
      <c r="U3846" s="2" t="s">
        <v>38</v>
      </c>
      <c r="V3846" s="2" t="s">
        <v>52</v>
      </c>
      <c r="W3846" s="2" t="s">
        <v>10172</v>
      </c>
      <c r="X3846" s="2" t="s">
        <v>13093</v>
      </c>
      <c r="Y3846" s="2" t="s">
        <v>13094</v>
      </c>
    </row>
    <row r="3847">
      <c r="A3847" s="1" t="b">
        <v>0</v>
      </c>
      <c r="B3847" s="1" t="s">
        <v>25</v>
      </c>
      <c r="C3847" s="1"/>
      <c r="D3847" s="1"/>
      <c r="E3847" s="1" t="s">
        <v>43</v>
      </c>
      <c r="F3847" s="1"/>
      <c r="G3847" s="2" t="s">
        <v>27</v>
      </c>
      <c r="H3847" s="3"/>
      <c r="I3847" s="4" t="s">
        <v>13237</v>
      </c>
      <c r="J3847" s="2" t="s">
        <v>13238</v>
      </c>
      <c r="K3847" s="5">
        <v>1.0</v>
      </c>
      <c r="L3847" s="2" t="s">
        <v>46</v>
      </c>
      <c r="M3847" s="6" t="b">
        <v>1</v>
      </c>
      <c r="N3847" s="2" t="s">
        <v>13092</v>
      </c>
      <c r="O3847" s="2" t="s">
        <v>48</v>
      </c>
      <c r="P3847" s="2" t="s">
        <v>49</v>
      </c>
      <c r="Q3847" s="2" t="s">
        <v>50</v>
      </c>
      <c r="R3847" s="2" t="s">
        <v>35</v>
      </c>
      <c r="S3847" s="5">
        <v>5.39060877E8</v>
      </c>
      <c r="T3847" s="2" t="s">
        <v>13009</v>
      </c>
      <c r="U3847" s="2" t="s">
        <v>38</v>
      </c>
      <c r="V3847" s="2" t="s">
        <v>52</v>
      </c>
      <c r="W3847" s="2" t="s">
        <v>10172</v>
      </c>
      <c r="X3847" s="2" t="s">
        <v>13093</v>
      </c>
      <c r="Y3847" s="2" t="s">
        <v>13094</v>
      </c>
    </row>
    <row r="3848">
      <c r="A3848" s="1" t="b">
        <v>0</v>
      </c>
      <c r="B3848" s="1" t="s">
        <v>25</v>
      </c>
      <c r="C3848" s="1"/>
      <c r="D3848" s="1"/>
      <c r="E3848" s="1" t="s">
        <v>43</v>
      </c>
      <c r="F3848" s="1"/>
      <c r="G3848" s="2" t="s">
        <v>27</v>
      </c>
      <c r="H3848" s="3"/>
      <c r="I3848" s="4" t="s">
        <v>13239</v>
      </c>
      <c r="J3848" s="2" t="s">
        <v>13240</v>
      </c>
      <c r="K3848" s="5">
        <v>1.0</v>
      </c>
      <c r="L3848" s="2" t="s">
        <v>46</v>
      </c>
      <c r="M3848" s="6" t="b">
        <v>1</v>
      </c>
      <c r="N3848" s="2" t="s">
        <v>13092</v>
      </c>
      <c r="O3848" s="2" t="s">
        <v>48</v>
      </c>
      <c r="P3848" s="2" t="s">
        <v>49</v>
      </c>
      <c r="Q3848" s="2" t="s">
        <v>50</v>
      </c>
      <c r="R3848" s="2" t="s">
        <v>35</v>
      </c>
      <c r="S3848" s="5">
        <v>5.39060918E8</v>
      </c>
      <c r="T3848" s="2" t="s">
        <v>13000</v>
      </c>
      <c r="U3848" s="2" t="s">
        <v>38</v>
      </c>
      <c r="V3848" s="2" t="s">
        <v>52</v>
      </c>
      <c r="W3848" s="2" t="s">
        <v>10172</v>
      </c>
      <c r="X3848" s="2" t="s">
        <v>13093</v>
      </c>
      <c r="Y3848" s="2" t="s">
        <v>13094</v>
      </c>
    </row>
    <row r="3849">
      <c r="A3849" s="1" t="b">
        <v>0</v>
      </c>
      <c r="B3849" s="1" t="s">
        <v>25</v>
      </c>
      <c r="C3849" s="1"/>
      <c r="D3849" s="1"/>
      <c r="E3849" s="1" t="s">
        <v>43</v>
      </c>
      <c r="F3849" s="1"/>
      <c r="G3849" s="2" t="s">
        <v>27</v>
      </c>
      <c r="H3849" s="3"/>
      <c r="I3849" s="4" t="s">
        <v>13241</v>
      </c>
      <c r="J3849" s="2" t="s">
        <v>13242</v>
      </c>
      <c r="K3849" s="5">
        <v>1.0</v>
      </c>
      <c r="L3849" s="2" t="s">
        <v>46</v>
      </c>
      <c r="M3849" s="6" t="b">
        <v>1</v>
      </c>
      <c r="N3849" s="2" t="s">
        <v>13092</v>
      </c>
      <c r="O3849" s="2" t="s">
        <v>48</v>
      </c>
      <c r="P3849" s="2" t="s">
        <v>49</v>
      </c>
      <c r="Q3849" s="2" t="s">
        <v>50</v>
      </c>
      <c r="R3849" s="2" t="s">
        <v>35</v>
      </c>
      <c r="S3849" s="5">
        <v>5.39060993E8</v>
      </c>
      <c r="T3849" s="2" t="s">
        <v>12967</v>
      </c>
      <c r="U3849" s="2" t="s">
        <v>38</v>
      </c>
      <c r="V3849" s="2" t="s">
        <v>52</v>
      </c>
      <c r="W3849" s="2" t="s">
        <v>10172</v>
      </c>
      <c r="X3849" s="2" t="s">
        <v>13093</v>
      </c>
      <c r="Y3849" s="2" t="s">
        <v>13094</v>
      </c>
    </row>
    <row r="3850">
      <c r="A3850" s="1" t="b">
        <v>0</v>
      </c>
      <c r="B3850" s="1" t="s">
        <v>25</v>
      </c>
      <c r="C3850" s="1"/>
      <c r="D3850" s="1"/>
      <c r="E3850" s="1" t="s">
        <v>43</v>
      </c>
      <c r="F3850" s="1"/>
      <c r="G3850" s="2" t="s">
        <v>27</v>
      </c>
      <c r="H3850" s="3"/>
      <c r="I3850" s="4" t="s">
        <v>13243</v>
      </c>
      <c r="J3850" s="2" t="s">
        <v>13244</v>
      </c>
      <c r="K3850" s="5">
        <v>1.0</v>
      </c>
      <c r="L3850" s="2" t="s">
        <v>46</v>
      </c>
      <c r="M3850" s="6" t="b">
        <v>1</v>
      </c>
      <c r="N3850" s="2" t="s">
        <v>13092</v>
      </c>
      <c r="O3850" s="2" t="s">
        <v>48</v>
      </c>
      <c r="P3850" s="2" t="s">
        <v>49</v>
      </c>
      <c r="Q3850" s="2" t="s">
        <v>50</v>
      </c>
      <c r="R3850" s="2" t="s">
        <v>35</v>
      </c>
      <c r="S3850" s="5">
        <v>5.39060995E8</v>
      </c>
      <c r="T3850" s="2" t="s">
        <v>13120</v>
      </c>
      <c r="U3850" s="2" t="s">
        <v>38</v>
      </c>
      <c r="V3850" s="2" t="s">
        <v>52</v>
      </c>
      <c r="W3850" s="2" t="s">
        <v>10172</v>
      </c>
      <c r="X3850" s="2" t="s">
        <v>13093</v>
      </c>
      <c r="Y3850" s="2" t="s">
        <v>13094</v>
      </c>
    </row>
    <row r="3851">
      <c r="A3851" s="1" t="b">
        <v>0</v>
      </c>
      <c r="B3851" s="1" t="s">
        <v>25</v>
      </c>
      <c r="C3851" s="1"/>
      <c r="D3851" s="1"/>
      <c r="E3851" s="1" t="s">
        <v>43</v>
      </c>
      <c r="F3851" s="1"/>
      <c r="G3851" s="2" t="s">
        <v>27</v>
      </c>
      <c r="H3851" s="3"/>
      <c r="I3851" s="4" t="s">
        <v>13245</v>
      </c>
      <c r="J3851" s="2" t="s">
        <v>13246</v>
      </c>
      <c r="K3851" s="5">
        <v>1.0</v>
      </c>
      <c r="L3851" s="2" t="s">
        <v>46</v>
      </c>
      <c r="M3851" s="6" t="b">
        <v>1</v>
      </c>
      <c r="N3851" s="2" t="s">
        <v>13092</v>
      </c>
      <c r="O3851" s="2" t="s">
        <v>48</v>
      </c>
      <c r="P3851" s="2" t="s">
        <v>49</v>
      </c>
      <c r="Q3851" s="2" t="s">
        <v>50</v>
      </c>
      <c r="R3851" s="2" t="s">
        <v>35</v>
      </c>
      <c r="S3851" s="5">
        <v>5.39061319E8</v>
      </c>
      <c r="T3851" s="2" t="s">
        <v>12967</v>
      </c>
      <c r="U3851" s="2" t="s">
        <v>38</v>
      </c>
      <c r="V3851" s="2" t="s">
        <v>52</v>
      </c>
      <c r="W3851" s="2" t="s">
        <v>10172</v>
      </c>
      <c r="X3851" s="2" t="s">
        <v>13093</v>
      </c>
      <c r="Y3851" s="2" t="s">
        <v>13094</v>
      </c>
    </row>
    <row r="3852">
      <c r="A3852" s="1" t="b">
        <v>0</v>
      </c>
      <c r="B3852" s="1" t="s">
        <v>25</v>
      </c>
      <c r="C3852" s="1"/>
      <c r="D3852" s="1"/>
      <c r="E3852" s="1" t="s">
        <v>43</v>
      </c>
      <c r="F3852" s="1"/>
      <c r="G3852" s="2" t="s">
        <v>27</v>
      </c>
      <c r="H3852" s="3"/>
      <c r="I3852" s="4" t="s">
        <v>13247</v>
      </c>
      <c r="J3852" s="2" t="s">
        <v>13248</v>
      </c>
      <c r="K3852" s="5">
        <v>1.0</v>
      </c>
      <c r="L3852" s="2" t="s">
        <v>46</v>
      </c>
      <c r="M3852" s="6" t="b">
        <v>1</v>
      </c>
      <c r="N3852" s="2" t="s">
        <v>13092</v>
      </c>
      <c r="O3852" s="2" t="s">
        <v>48</v>
      </c>
      <c r="P3852" s="2" t="s">
        <v>49</v>
      </c>
      <c r="Q3852" s="2" t="s">
        <v>50</v>
      </c>
      <c r="R3852" s="2" t="s">
        <v>35</v>
      </c>
      <c r="S3852" s="5">
        <v>5.39061361E8</v>
      </c>
      <c r="T3852" s="2" t="s">
        <v>13106</v>
      </c>
      <c r="U3852" s="2" t="s">
        <v>38</v>
      </c>
      <c r="V3852" s="2" t="s">
        <v>52</v>
      </c>
      <c r="W3852" s="2" t="s">
        <v>10172</v>
      </c>
      <c r="X3852" s="2" t="s">
        <v>13093</v>
      </c>
      <c r="Y3852" s="2" t="s">
        <v>13094</v>
      </c>
    </row>
    <row r="3853">
      <c r="A3853" s="1" t="b">
        <v>0</v>
      </c>
      <c r="B3853" s="1" t="s">
        <v>25</v>
      </c>
      <c r="C3853" s="1"/>
      <c r="D3853" s="1"/>
      <c r="E3853" s="1" t="s">
        <v>43</v>
      </c>
      <c r="F3853" s="1"/>
      <c r="G3853" s="2" t="s">
        <v>27</v>
      </c>
      <c r="H3853" s="3"/>
      <c r="I3853" s="4" t="s">
        <v>13249</v>
      </c>
      <c r="J3853" s="2" t="s">
        <v>13250</v>
      </c>
      <c r="K3853" s="5">
        <v>1.0</v>
      </c>
      <c r="L3853" s="2" t="s">
        <v>46</v>
      </c>
      <c r="M3853" s="6" t="b">
        <v>1</v>
      </c>
      <c r="N3853" s="2" t="s">
        <v>13092</v>
      </c>
      <c r="O3853" s="2" t="s">
        <v>48</v>
      </c>
      <c r="P3853" s="2" t="s">
        <v>49</v>
      </c>
      <c r="Q3853" s="2" t="s">
        <v>50</v>
      </c>
      <c r="R3853" s="2" t="s">
        <v>35</v>
      </c>
      <c r="S3853" s="5">
        <v>5.39061365E8</v>
      </c>
      <c r="T3853" s="2" t="s">
        <v>12956</v>
      </c>
      <c r="U3853" s="2" t="s">
        <v>38</v>
      </c>
      <c r="V3853" s="2" t="s">
        <v>52</v>
      </c>
      <c r="W3853" s="2" t="s">
        <v>10172</v>
      </c>
      <c r="X3853" s="2" t="s">
        <v>13093</v>
      </c>
      <c r="Y3853" s="2" t="s">
        <v>13094</v>
      </c>
    </row>
    <row r="3854">
      <c r="A3854" s="1" t="b">
        <v>0</v>
      </c>
      <c r="B3854" s="1" t="s">
        <v>25</v>
      </c>
      <c r="C3854" s="1"/>
      <c r="D3854" s="1"/>
      <c r="E3854" s="1" t="s">
        <v>43</v>
      </c>
      <c r="F3854" s="1"/>
      <c r="G3854" s="2" t="s">
        <v>27</v>
      </c>
      <c r="H3854" s="3"/>
      <c r="I3854" s="4" t="s">
        <v>13251</v>
      </c>
      <c r="J3854" s="2" t="s">
        <v>13252</v>
      </c>
      <c r="K3854" s="5">
        <v>1.0</v>
      </c>
      <c r="L3854" s="2" t="s">
        <v>46</v>
      </c>
      <c r="M3854" s="6" t="b">
        <v>1</v>
      </c>
      <c r="N3854" s="2" t="s">
        <v>13092</v>
      </c>
      <c r="O3854" s="2" t="s">
        <v>48</v>
      </c>
      <c r="P3854" s="2" t="s">
        <v>49</v>
      </c>
      <c r="Q3854" s="2" t="s">
        <v>50</v>
      </c>
      <c r="R3854" s="2" t="s">
        <v>35</v>
      </c>
      <c r="S3854" s="5">
        <v>5.39061727E8</v>
      </c>
      <c r="T3854" s="2" t="s">
        <v>13000</v>
      </c>
      <c r="U3854" s="2" t="s">
        <v>38</v>
      </c>
      <c r="V3854" s="2" t="s">
        <v>52</v>
      </c>
      <c r="W3854" s="2" t="s">
        <v>10172</v>
      </c>
      <c r="X3854" s="2" t="s">
        <v>13093</v>
      </c>
      <c r="Y3854" s="2" t="s">
        <v>13094</v>
      </c>
    </row>
    <row r="3855">
      <c r="A3855" s="1" t="b">
        <v>0</v>
      </c>
      <c r="B3855" s="1" t="s">
        <v>25</v>
      </c>
      <c r="C3855" s="1"/>
      <c r="D3855" s="1"/>
      <c r="E3855" s="1" t="s">
        <v>43</v>
      </c>
      <c r="F3855" s="1"/>
      <c r="G3855" s="2" t="s">
        <v>27</v>
      </c>
      <c r="H3855" s="3"/>
      <c r="I3855" s="4" t="s">
        <v>13253</v>
      </c>
      <c r="J3855" s="2" t="s">
        <v>13254</v>
      </c>
      <c r="K3855" s="5">
        <v>1.0</v>
      </c>
      <c r="L3855" s="2" t="s">
        <v>46</v>
      </c>
      <c r="M3855" s="6" t="b">
        <v>1</v>
      </c>
      <c r="N3855" s="2" t="s">
        <v>13092</v>
      </c>
      <c r="O3855" s="2" t="s">
        <v>48</v>
      </c>
      <c r="P3855" s="2" t="s">
        <v>49</v>
      </c>
      <c r="Q3855" s="2" t="s">
        <v>50</v>
      </c>
      <c r="R3855" s="2" t="s">
        <v>35</v>
      </c>
      <c r="S3855" s="5">
        <v>5.39061729E8</v>
      </c>
      <c r="T3855" s="2" t="s">
        <v>13009</v>
      </c>
      <c r="U3855" s="2" t="s">
        <v>38</v>
      </c>
      <c r="V3855" s="2" t="s">
        <v>52</v>
      </c>
      <c r="W3855" s="2" t="s">
        <v>10172</v>
      </c>
      <c r="X3855" s="2" t="s">
        <v>13093</v>
      </c>
      <c r="Y3855" s="2" t="s">
        <v>13094</v>
      </c>
    </row>
    <row r="3856">
      <c r="A3856" s="1" t="b">
        <v>0</v>
      </c>
      <c r="B3856" s="1" t="s">
        <v>25</v>
      </c>
      <c r="C3856" s="1"/>
      <c r="D3856" s="1"/>
      <c r="E3856" s="1" t="s">
        <v>43</v>
      </c>
      <c r="F3856" s="1"/>
      <c r="G3856" s="2" t="s">
        <v>27</v>
      </c>
      <c r="H3856" s="3"/>
      <c r="I3856" s="4" t="s">
        <v>13255</v>
      </c>
      <c r="J3856" s="2" t="s">
        <v>13256</v>
      </c>
      <c r="K3856" s="5">
        <v>1.0</v>
      </c>
      <c r="L3856" s="2" t="s">
        <v>46</v>
      </c>
      <c r="M3856" s="6" t="b">
        <v>1</v>
      </c>
      <c r="N3856" s="2" t="s">
        <v>13092</v>
      </c>
      <c r="O3856" s="2" t="s">
        <v>48</v>
      </c>
      <c r="P3856" s="2" t="s">
        <v>49</v>
      </c>
      <c r="Q3856" s="2" t="s">
        <v>50</v>
      </c>
      <c r="R3856" s="2" t="s">
        <v>35</v>
      </c>
      <c r="S3856" s="5">
        <v>5.39061733E8</v>
      </c>
      <c r="T3856" s="2" t="s">
        <v>12997</v>
      </c>
      <c r="U3856" s="2" t="s">
        <v>38</v>
      </c>
      <c r="V3856" s="2" t="s">
        <v>52</v>
      </c>
      <c r="W3856" s="2" t="s">
        <v>10172</v>
      </c>
      <c r="X3856" s="2" t="s">
        <v>13093</v>
      </c>
      <c r="Y3856" s="2" t="s">
        <v>13094</v>
      </c>
    </row>
    <row r="3857">
      <c r="A3857" s="1" t="b">
        <v>0</v>
      </c>
      <c r="B3857" s="1" t="s">
        <v>25</v>
      </c>
      <c r="C3857" s="1"/>
      <c r="D3857" s="1"/>
      <c r="E3857" s="1" t="s">
        <v>43</v>
      </c>
      <c r="F3857" s="1"/>
      <c r="G3857" s="2" t="s">
        <v>27</v>
      </c>
      <c r="H3857" s="3"/>
      <c r="I3857" s="4" t="s">
        <v>13257</v>
      </c>
      <c r="J3857" s="2" t="s">
        <v>13258</v>
      </c>
      <c r="K3857" s="5">
        <v>1.0</v>
      </c>
      <c r="L3857" s="2" t="s">
        <v>46</v>
      </c>
      <c r="M3857" s="6" t="b">
        <v>1</v>
      </c>
      <c r="N3857" s="2" t="s">
        <v>13092</v>
      </c>
      <c r="O3857" s="2" t="s">
        <v>48</v>
      </c>
      <c r="P3857" s="2" t="s">
        <v>49</v>
      </c>
      <c r="Q3857" s="2" t="s">
        <v>50</v>
      </c>
      <c r="R3857" s="2" t="s">
        <v>35</v>
      </c>
      <c r="S3857" s="5">
        <v>5.39061935E8</v>
      </c>
      <c r="T3857" s="2" t="s">
        <v>13109</v>
      </c>
      <c r="U3857" s="2" t="s">
        <v>38</v>
      </c>
      <c r="V3857" s="2" t="s">
        <v>52</v>
      </c>
      <c r="W3857" s="2" t="s">
        <v>10172</v>
      </c>
      <c r="X3857" s="2" t="s">
        <v>13093</v>
      </c>
      <c r="Y3857" s="2" t="s">
        <v>13094</v>
      </c>
    </row>
    <row r="3858">
      <c r="A3858" s="1" t="b">
        <v>0</v>
      </c>
      <c r="B3858" s="1" t="s">
        <v>104</v>
      </c>
      <c r="C3858" s="1"/>
      <c r="D3858" s="1"/>
      <c r="E3858" s="1" t="s">
        <v>7238</v>
      </c>
      <c r="F3858" s="1"/>
      <c r="G3858" s="2" t="s">
        <v>27</v>
      </c>
      <c r="H3858" s="3"/>
      <c r="I3858" s="4" t="s">
        <v>13259</v>
      </c>
      <c r="J3858" s="2" t="s">
        <v>13260</v>
      </c>
      <c r="K3858" s="5">
        <v>1.0</v>
      </c>
      <c r="L3858" s="2" t="s">
        <v>13261</v>
      </c>
      <c r="M3858" s="6" t="b">
        <v>1</v>
      </c>
      <c r="N3858" s="2" t="s">
        <v>13262</v>
      </c>
      <c r="O3858" s="2" t="s">
        <v>1291</v>
      </c>
      <c r="P3858" s="2" t="s">
        <v>1292</v>
      </c>
      <c r="Q3858" s="2" t="s">
        <v>13263</v>
      </c>
      <c r="R3858" s="2" t="s">
        <v>35</v>
      </c>
      <c r="S3858" s="2" t="s">
        <v>13264</v>
      </c>
      <c r="T3858" s="2" t="s">
        <v>13265</v>
      </c>
      <c r="U3858" s="2" t="s">
        <v>13266</v>
      </c>
      <c r="V3858" s="2" t="s">
        <v>7329</v>
      </c>
      <c r="W3858" s="2" t="s">
        <v>13267</v>
      </c>
      <c r="X3858" s="2" t="s">
        <v>13268</v>
      </c>
      <c r="Y3858" s="14" t="s">
        <v>13269</v>
      </c>
    </row>
    <row r="3859">
      <c r="A3859" s="1" t="b">
        <v>0</v>
      </c>
      <c r="B3859" s="1" t="s">
        <v>104</v>
      </c>
      <c r="C3859" s="1"/>
      <c r="D3859" s="1"/>
      <c r="E3859" s="1" t="s">
        <v>7238</v>
      </c>
      <c r="F3859" s="1"/>
      <c r="G3859" s="2" t="s">
        <v>27</v>
      </c>
      <c r="H3859" s="3"/>
      <c r="I3859" s="4" t="s">
        <v>13270</v>
      </c>
      <c r="J3859" s="2" t="s">
        <v>13271</v>
      </c>
      <c r="K3859" s="5">
        <v>1.0</v>
      </c>
      <c r="L3859" s="2" t="s">
        <v>13261</v>
      </c>
      <c r="M3859" s="6" t="b">
        <v>1</v>
      </c>
      <c r="N3859" s="2" t="s">
        <v>13262</v>
      </c>
      <c r="O3859" s="2" t="s">
        <v>1291</v>
      </c>
      <c r="P3859" s="2" t="s">
        <v>1292</v>
      </c>
      <c r="Q3859" s="2" t="s">
        <v>13263</v>
      </c>
      <c r="R3859" s="2" t="s">
        <v>35</v>
      </c>
      <c r="S3859" s="2" t="s">
        <v>13272</v>
      </c>
      <c r="T3859" s="2" t="s">
        <v>13265</v>
      </c>
      <c r="U3859" s="2" t="s">
        <v>13266</v>
      </c>
      <c r="V3859" s="2" t="s">
        <v>7329</v>
      </c>
      <c r="W3859" s="2" t="s">
        <v>13267</v>
      </c>
      <c r="X3859" s="2" t="s">
        <v>13268</v>
      </c>
      <c r="Y3859" s="14" t="s">
        <v>13269</v>
      </c>
    </row>
    <row r="3860">
      <c r="A3860" s="1" t="b">
        <v>0</v>
      </c>
      <c r="B3860" s="1" t="s">
        <v>104</v>
      </c>
      <c r="C3860" s="1"/>
      <c r="D3860" s="1"/>
      <c r="E3860" s="1" t="s">
        <v>7238</v>
      </c>
      <c r="F3860" s="1"/>
      <c r="G3860" s="2" t="s">
        <v>27</v>
      </c>
      <c r="H3860" s="3"/>
      <c r="I3860" s="4" t="s">
        <v>13273</v>
      </c>
      <c r="J3860" s="2" t="s">
        <v>13274</v>
      </c>
      <c r="K3860" s="5">
        <v>1.0</v>
      </c>
      <c r="L3860" s="2" t="s">
        <v>13261</v>
      </c>
      <c r="M3860" s="6" t="b">
        <v>1</v>
      </c>
      <c r="N3860" s="2" t="s">
        <v>13262</v>
      </c>
      <c r="O3860" s="2" t="s">
        <v>1291</v>
      </c>
      <c r="P3860" s="2" t="s">
        <v>1292</v>
      </c>
      <c r="Q3860" s="2" t="s">
        <v>13263</v>
      </c>
      <c r="R3860" s="2" t="s">
        <v>35</v>
      </c>
      <c r="S3860" s="2" t="s">
        <v>13275</v>
      </c>
      <c r="T3860" s="2" t="s">
        <v>13265</v>
      </c>
      <c r="U3860" s="2" t="s">
        <v>13266</v>
      </c>
      <c r="V3860" s="2" t="s">
        <v>7329</v>
      </c>
      <c r="W3860" s="2" t="s">
        <v>13267</v>
      </c>
      <c r="X3860" s="2" t="s">
        <v>13268</v>
      </c>
      <c r="Y3860" s="14" t="s">
        <v>13269</v>
      </c>
    </row>
    <row r="3861">
      <c r="A3861" s="1" t="b">
        <v>0</v>
      </c>
      <c r="B3861" s="1" t="s">
        <v>104</v>
      </c>
      <c r="C3861" s="1"/>
      <c r="D3861" s="1"/>
      <c r="E3861" s="1" t="s">
        <v>7238</v>
      </c>
      <c r="F3861" s="1"/>
      <c r="G3861" s="2" t="s">
        <v>27</v>
      </c>
      <c r="H3861" s="3"/>
      <c r="I3861" s="4" t="s">
        <v>13276</v>
      </c>
      <c r="J3861" s="2" t="s">
        <v>13277</v>
      </c>
      <c r="K3861" s="5">
        <v>1.0</v>
      </c>
      <c r="L3861" s="2" t="s">
        <v>13261</v>
      </c>
      <c r="M3861" s="6" t="b">
        <v>1</v>
      </c>
      <c r="N3861" s="2" t="s">
        <v>13262</v>
      </c>
      <c r="O3861" s="2" t="s">
        <v>1291</v>
      </c>
      <c r="P3861" s="2" t="s">
        <v>1292</v>
      </c>
      <c r="Q3861" s="2" t="s">
        <v>13263</v>
      </c>
      <c r="R3861" s="2" t="s">
        <v>35</v>
      </c>
      <c r="S3861" s="2" t="s">
        <v>13278</v>
      </c>
      <c r="T3861" s="2" t="s">
        <v>13265</v>
      </c>
      <c r="U3861" s="2" t="s">
        <v>13266</v>
      </c>
      <c r="V3861" s="2" t="s">
        <v>7329</v>
      </c>
      <c r="W3861" s="2" t="s">
        <v>13267</v>
      </c>
      <c r="X3861" s="2" t="s">
        <v>13268</v>
      </c>
      <c r="Y3861" s="14" t="s">
        <v>13269</v>
      </c>
    </row>
    <row r="3862">
      <c r="A3862" s="1" t="b">
        <v>0</v>
      </c>
      <c r="B3862" s="1" t="s">
        <v>104</v>
      </c>
      <c r="C3862" s="1"/>
      <c r="D3862" s="1"/>
      <c r="E3862" s="1" t="s">
        <v>7238</v>
      </c>
      <c r="F3862" s="1"/>
      <c r="G3862" s="2" t="s">
        <v>27</v>
      </c>
      <c r="H3862" s="3"/>
      <c r="I3862" s="4" t="s">
        <v>13279</v>
      </c>
      <c r="J3862" s="2" t="s">
        <v>13280</v>
      </c>
      <c r="K3862" s="5">
        <v>1.0</v>
      </c>
      <c r="L3862" s="2" t="s">
        <v>13261</v>
      </c>
      <c r="M3862" s="6" t="b">
        <v>1</v>
      </c>
      <c r="N3862" s="2" t="s">
        <v>13262</v>
      </c>
      <c r="O3862" s="2" t="s">
        <v>1291</v>
      </c>
      <c r="P3862" s="2" t="s">
        <v>1292</v>
      </c>
      <c r="Q3862" s="2" t="s">
        <v>13263</v>
      </c>
      <c r="R3862" s="2" t="s">
        <v>35</v>
      </c>
      <c r="S3862" s="2" t="s">
        <v>13281</v>
      </c>
      <c r="T3862" s="2" t="s">
        <v>13265</v>
      </c>
      <c r="U3862" s="2" t="s">
        <v>13266</v>
      </c>
      <c r="V3862" s="2" t="s">
        <v>7329</v>
      </c>
      <c r="W3862" s="2" t="s">
        <v>13267</v>
      </c>
      <c r="X3862" s="2" t="s">
        <v>13268</v>
      </c>
      <c r="Y3862" s="14" t="s">
        <v>13269</v>
      </c>
    </row>
    <row r="3863">
      <c r="A3863" s="1" t="b">
        <v>0</v>
      </c>
      <c r="B3863" s="1" t="s">
        <v>104</v>
      </c>
      <c r="C3863" s="1"/>
      <c r="D3863" s="1"/>
      <c r="E3863" s="1" t="s">
        <v>7238</v>
      </c>
      <c r="F3863" s="1"/>
      <c r="G3863" s="2" t="s">
        <v>27</v>
      </c>
      <c r="H3863" s="3"/>
      <c r="I3863" s="4" t="s">
        <v>13282</v>
      </c>
      <c r="J3863" s="2" t="s">
        <v>13283</v>
      </c>
      <c r="K3863" s="5">
        <v>1.0</v>
      </c>
      <c r="L3863" s="2" t="s">
        <v>13261</v>
      </c>
      <c r="M3863" s="6" t="b">
        <v>1</v>
      </c>
      <c r="N3863" s="2" t="s">
        <v>13262</v>
      </c>
      <c r="O3863" s="2" t="s">
        <v>1291</v>
      </c>
      <c r="P3863" s="2" t="s">
        <v>1292</v>
      </c>
      <c r="Q3863" s="2" t="s">
        <v>13263</v>
      </c>
      <c r="R3863" s="2" t="s">
        <v>35</v>
      </c>
      <c r="S3863" s="2" t="s">
        <v>13284</v>
      </c>
      <c r="T3863" s="2" t="s">
        <v>13265</v>
      </c>
      <c r="U3863" s="2" t="s">
        <v>13266</v>
      </c>
      <c r="V3863" s="2" t="s">
        <v>7329</v>
      </c>
      <c r="W3863" s="2" t="s">
        <v>13267</v>
      </c>
      <c r="X3863" s="2" t="s">
        <v>13268</v>
      </c>
      <c r="Y3863" s="14" t="s">
        <v>13269</v>
      </c>
    </row>
    <row r="3864">
      <c r="A3864" s="1" t="b">
        <v>0</v>
      </c>
      <c r="B3864" s="1" t="s">
        <v>104</v>
      </c>
      <c r="C3864" s="1"/>
      <c r="D3864" s="1"/>
      <c r="E3864" s="1" t="s">
        <v>7238</v>
      </c>
      <c r="F3864" s="1"/>
      <c r="G3864" s="2" t="s">
        <v>27</v>
      </c>
      <c r="H3864" s="3"/>
      <c r="I3864" s="4" t="s">
        <v>13285</v>
      </c>
      <c r="J3864" s="2" t="s">
        <v>13286</v>
      </c>
      <c r="K3864" s="5">
        <v>1.0</v>
      </c>
      <c r="L3864" s="2" t="s">
        <v>13261</v>
      </c>
      <c r="M3864" s="6" t="b">
        <v>1</v>
      </c>
      <c r="N3864" s="2" t="s">
        <v>13262</v>
      </c>
      <c r="O3864" s="2" t="s">
        <v>1291</v>
      </c>
      <c r="P3864" s="2" t="s">
        <v>1292</v>
      </c>
      <c r="Q3864" s="2" t="s">
        <v>13263</v>
      </c>
      <c r="R3864" s="2" t="s">
        <v>35</v>
      </c>
      <c r="S3864" s="2" t="s">
        <v>13287</v>
      </c>
      <c r="T3864" s="2" t="s">
        <v>13265</v>
      </c>
      <c r="U3864" s="2" t="s">
        <v>13266</v>
      </c>
      <c r="V3864" s="2" t="s">
        <v>7329</v>
      </c>
      <c r="W3864" s="2" t="s">
        <v>13267</v>
      </c>
      <c r="X3864" s="2" t="s">
        <v>13268</v>
      </c>
      <c r="Y3864" s="14" t="s">
        <v>13269</v>
      </c>
    </row>
    <row r="3865">
      <c r="A3865" s="1" t="b">
        <v>0</v>
      </c>
      <c r="B3865" s="1" t="s">
        <v>104</v>
      </c>
      <c r="C3865" s="1"/>
      <c r="D3865" s="1"/>
      <c r="E3865" s="1" t="s">
        <v>7238</v>
      </c>
      <c r="F3865" s="1"/>
      <c r="G3865" s="2" t="s">
        <v>27</v>
      </c>
      <c r="H3865" s="3"/>
      <c r="I3865" s="4" t="s">
        <v>13288</v>
      </c>
      <c r="J3865" s="2" t="s">
        <v>13289</v>
      </c>
      <c r="K3865" s="5">
        <v>1.0</v>
      </c>
      <c r="L3865" s="2" t="s">
        <v>13261</v>
      </c>
      <c r="M3865" s="6" t="b">
        <v>1</v>
      </c>
      <c r="N3865" s="2" t="s">
        <v>13262</v>
      </c>
      <c r="O3865" s="2" t="s">
        <v>1291</v>
      </c>
      <c r="P3865" s="2" t="s">
        <v>1292</v>
      </c>
      <c r="Q3865" s="2" t="s">
        <v>13263</v>
      </c>
      <c r="R3865" s="2" t="s">
        <v>35</v>
      </c>
      <c r="S3865" s="2" t="s">
        <v>13290</v>
      </c>
      <c r="T3865" s="2" t="s">
        <v>13265</v>
      </c>
      <c r="U3865" s="2" t="s">
        <v>13266</v>
      </c>
      <c r="V3865" s="2" t="s">
        <v>7329</v>
      </c>
      <c r="W3865" s="2" t="s">
        <v>13267</v>
      </c>
      <c r="X3865" s="2" t="s">
        <v>13268</v>
      </c>
      <c r="Y3865" s="14" t="s">
        <v>13269</v>
      </c>
    </row>
    <row r="3866">
      <c r="A3866" s="1" t="b">
        <v>0</v>
      </c>
      <c r="B3866" s="1" t="s">
        <v>104</v>
      </c>
      <c r="C3866" s="1"/>
      <c r="D3866" s="1"/>
      <c r="E3866" s="1" t="s">
        <v>7238</v>
      </c>
      <c r="F3866" s="1"/>
      <c r="G3866" s="2" t="s">
        <v>27</v>
      </c>
      <c r="H3866" s="3"/>
      <c r="I3866" s="4" t="s">
        <v>13291</v>
      </c>
      <c r="J3866" s="2" t="s">
        <v>13292</v>
      </c>
      <c r="K3866" s="5">
        <v>1.0</v>
      </c>
      <c r="L3866" s="2" t="s">
        <v>13261</v>
      </c>
      <c r="M3866" s="6" t="b">
        <v>1</v>
      </c>
      <c r="N3866" s="2" t="s">
        <v>13262</v>
      </c>
      <c r="O3866" s="2" t="s">
        <v>1291</v>
      </c>
      <c r="P3866" s="2" t="s">
        <v>1292</v>
      </c>
      <c r="Q3866" s="2" t="s">
        <v>13263</v>
      </c>
      <c r="R3866" s="2" t="s">
        <v>35</v>
      </c>
      <c r="S3866" s="2" t="s">
        <v>13293</v>
      </c>
      <c r="T3866" s="2" t="s">
        <v>13265</v>
      </c>
      <c r="U3866" s="2" t="s">
        <v>13266</v>
      </c>
      <c r="V3866" s="2" t="s">
        <v>7329</v>
      </c>
      <c r="W3866" s="2" t="s">
        <v>13267</v>
      </c>
      <c r="X3866" s="2" t="s">
        <v>13268</v>
      </c>
      <c r="Y3866" s="14" t="s">
        <v>13269</v>
      </c>
    </row>
    <row r="3867">
      <c r="A3867" s="1" t="b">
        <v>0</v>
      </c>
      <c r="B3867" s="1" t="s">
        <v>104</v>
      </c>
      <c r="C3867" s="1"/>
      <c r="D3867" s="1"/>
      <c r="E3867" s="1" t="s">
        <v>7238</v>
      </c>
      <c r="F3867" s="1"/>
      <c r="G3867" s="2" t="s">
        <v>27</v>
      </c>
      <c r="H3867" s="3"/>
      <c r="I3867" s="4" t="s">
        <v>13294</v>
      </c>
      <c r="J3867" s="2" t="s">
        <v>13295</v>
      </c>
      <c r="K3867" s="5">
        <v>1.0</v>
      </c>
      <c r="L3867" s="2" t="s">
        <v>13261</v>
      </c>
      <c r="M3867" s="6" t="b">
        <v>1</v>
      </c>
      <c r="N3867" s="2" t="s">
        <v>13262</v>
      </c>
      <c r="O3867" s="2" t="s">
        <v>1291</v>
      </c>
      <c r="P3867" s="2" t="s">
        <v>1292</v>
      </c>
      <c r="Q3867" s="2" t="s">
        <v>13263</v>
      </c>
      <c r="R3867" s="2" t="s">
        <v>35</v>
      </c>
      <c r="S3867" s="2" t="s">
        <v>13296</v>
      </c>
      <c r="T3867" s="2" t="s">
        <v>13265</v>
      </c>
      <c r="U3867" s="2" t="s">
        <v>13266</v>
      </c>
      <c r="V3867" s="2" t="s">
        <v>7329</v>
      </c>
      <c r="W3867" s="2" t="s">
        <v>13267</v>
      </c>
      <c r="X3867" s="2" t="s">
        <v>13268</v>
      </c>
      <c r="Y3867" s="14" t="s">
        <v>13269</v>
      </c>
    </row>
    <row r="3868">
      <c r="A3868" s="1" t="b">
        <v>0</v>
      </c>
      <c r="B3868" s="1" t="s">
        <v>104</v>
      </c>
      <c r="C3868" s="1"/>
      <c r="D3868" s="1"/>
      <c r="E3868" s="1" t="s">
        <v>7238</v>
      </c>
      <c r="F3868" s="1"/>
      <c r="G3868" s="2" t="s">
        <v>27</v>
      </c>
      <c r="H3868" s="3"/>
      <c r="I3868" s="4" t="s">
        <v>13297</v>
      </c>
      <c r="J3868" s="2" t="s">
        <v>13298</v>
      </c>
      <c r="K3868" s="5">
        <v>1.0</v>
      </c>
      <c r="L3868" s="2" t="s">
        <v>13261</v>
      </c>
      <c r="M3868" s="6" t="b">
        <v>1</v>
      </c>
      <c r="N3868" s="2" t="s">
        <v>13262</v>
      </c>
      <c r="O3868" s="2" t="s">
        <v>1291</v>
      </c>
      <c r="P3868" s="2" t="s">
        <v>1292</v>
      </c>
      <c r="Q3868" s="2" t="s">
        <v>13263</v>
      </c>
      <c r="R3868" s="2" t="s">
        <v>35</v>
      </c>
      <c r="S3868" s="2" t="s">
        <v>13299</v>
      </c>
      <c r="T3868" s="2" t="s">
        <v>13265</v>
      </c>
      <c r="U3868" s="2" t="s">
        <v>13266</v>
      </c>
      <c r="V3868" s="2" t="s">
        <v>7329</v>
      </c>
      <c r="W3868" s="2" t="s">
        <v>13267</v>
      </c>
      <c r="X3868" s="2" t="s">
        <v>13268</v>
      </c>
      <c r="Y3868" s="14" t="s">
        <v>13269</v>
      </c>
    </row>
    <row r="3869">
      <c r="A3869" s="1" t="b">
        <v>0</v>
      </c>
      <c r="B3869" s="1" t="s">
        <v>104</v>
      </c>
      <c r="C3869" s="1"/>
      <c r="D3869" s="1"/>
      <c r="E3869" s="1" t="s">
        <v>7238</v>
      </c>
      <c r="F3869" s="1"/>
      <c r="G3869" s="2" t="s">
        <v>27</v>
      </c>
      <c r="H3869" s="3"/>
      <c r="I3869" s="4" t="s">
        <v>13300</v>
      </c>
      <c r="J3869" s="2" t="s">
        <v>13301</v>
      </c>
      <c r="K3869" s="5">
        <v>1.0</v>
      </c>
      <c r="L3869" s="2" t="s">
        <v>13261</v>
      </c>
      <c r="M3869" s="6" t="b">
        <v>1</v>
      </c>
      <c r="N3869" s="2" t="s">
        <v>13262</v>
      </c>
      <c r="O3869" s="2" t="s">
        <v>1291</v>
      </c>
      <c r="P3869" s="2" t="s">
        <v>1292</v>
      </c>
      <c r="Q3869" s="2" t="s">
        <v>13263</v>
      </c>
      <c r="R3869" s="2" t="s">
        <v>35</v>
      </c>
      <c r="S3869" s="2" t="s">
        <v>13302</v>
      </c>
      <c r="T3869" s="2" t="s">
        <v>13265</v>
      </c>
      <c r="U3869" s="2" t="s">
        <v>13266</v>
      </c>
      <c r="V3869" s="2" t="s">
        <v>7329</v>
      </c>
      <c r="W3869" s="2" t="s">
        <v>13267</v>
      </c>
      <c r="X3869" s="2" t="s">
        <v>13268</v>
      </c>
      <c r="Y3869" s="14" t="s">
        <v>13269</v>
      </c>
    </row>
    <row r="3870">
      <c r="A3870" s="1" t="b">
        <v>0</v>
      </c>
      <c r="B3870" s="1" t="s">
        <v>104</v>
      </c>
      <c r="C3870" s="1"/>
      <c r="D3870" s="1"/>
      <c r="E3870" s="1" t="s">
        <v>7238</v>
      </c>
      <c r="F3870" s="1"/>
      <c r="G3870" s="2" t="s">
        <v>27</v>
      </c>
      <c r="H3870" s="3"/>
      <c r="I3870" s="4" t="s">
        <v>13303</v>
      </c>
      <c r="J3870" s="2" t="s">
        <v>13304</v>
      </c>
      <c r="K3870" s="5">
        <v>1.0</v>
      </c>
      <c r="L3870" s="2" t="s">
        <v>13261</v>
      </c>
      <c r="M3870" s="6" t="b">
        <v>1</v>
      </c>
      <c r="N3870" s="2" t="s">
        <v>13262</v>
      </c>
      <c r="O3870" s="2" t="s">
        <v>1291</v>
      </c>
      <c r="P3870" s="2" t="s">
        <v>1292</v>
      </c>
      <c r="Q3870" s="2" t="s">
        <v>13263</v>
      </c>
      <c r="R3870" s="2" t="s">
        <v>35</v>
      </c>
      <c r="S3870" s="2" t="s">
        <v>13305</v>
      </c>
      <c r="T3870" s="2" t="s">
        <v>13265</v>
      </c>
      <c r="U3870" s="2" t="s">
        <v>13266</v>
      </c>
      <c r="V3870" s="2" t="s">
        <v>7329</v>
      </c>
      <c r="W3870" s="2" t="s">
        <v>13267</v>
      </c>
      <c r="X3870" s="2" t="s">
        <v>13268</v>
      </c>
      <c r="Y3870" s="14" t="s">
        <v>13269</v>
      </c>
    </row>
    <row r="3871">
      <c r="A3871" s="1" t="b">
        <v>0</v>
      </c>
      <c r="B3871" s="1" t="s">
        <v>104</v>
      </c>
      <c r="C3871" s="1"/>
      <c r="D3871" s="1"/>
      <c r="E3871" s="1" t="s">
        <v>7238</v>
      </c>
      <c r="F3871" s="1"/>
      <c r="G3871" s="2" t="s">
        <v>27</v>
      </c>
      <c r="H3871" s="3"/>
      <c r="I3871" s="4" t="s">
        <v>13306</v>
      </c>
      <c r="J3871" s="2" t="s">
        <v>13307</v>
      </c>
      <c r="K3871" s="5">
        <v>1.0</v>
      </c>
      <c r="L3871" s="2" t="s">
        <v>13261</v>
      </c>
      <c r="M3871" s="6" t="b">
        <v>1</v>
      </c>
      <c r="N3871" s="2" t="s">
        <v>13262</v>
      </c>
      <c r="O3871" s="2" t="s">
        <v>1291</v>
      </c>
      <c r="P3871" s="2" t="s">
        <v>1292</v>
      </c>
      <c r="Q3871" s="2" t="s">
        <v>13263</v>
      </c>
      <c r="R3871" s="2" t="s">
        <v>35</v>
      </c>
      <c r="S3871" s="2" t="s">
        <v>13308</v>
      </c>
      <c r="T3871" s="2" t="s">
        <v>13265</v>
      </c>
      <c r="U3871" s="2" t="s">
        <v>13266</v>
      </c>
      <c r="V3871" s="2" t="s">
        <v>7329</v>
      </c>
      <c r="W3871" s="2" t="s">
        <v>13267</v>
      </c>
      <c r="X3871" s="2" t="s">
        <v>13268</v>
      </c>
      <c r="Y3871" s="14" t="s">
        <v>13269</v>
      </c>
    </row>
    <row r="3872">
      <c r="A3872" s="1" t="b">
        <v>0</v>
      </c>
      <c r="B3872" s="1" t="s">
        <v>104</v>
      </c>
      <c r="C3872" s="1"/>
      <c r="D3872" s="1"/>
      <c r="E3872" s="1" t="s">
        <v>7238</v>
      </c>
      <c r="F3872" s="1"/>
      <c r="G3872" s="2" t="s">
        <v>27</v>
      </c>
      <c r="H3872" s="3"/>
      <c r="I3872" s="4" t="s">
        <v>13309</v>
      </c>
      <c r="J3872" s="2" t="s">
        <v>13310</v>
      </c>
      <c r="K3872" s="5">
        <v>1.0</v>
      </c>
      <c r="L3872" s="2" t="s">
        <v>13261</v>
      </c>
      <c r="M3872" s="6" t="b">
        <v>1</v>
      </c>
      <c r="N3872" s="2" t="s">
        <v>13262</v>
      </c>
      <c r="O3872" s="2" t="s">
        <v>1291</v>
      </c>
      <c r="P3872" s="2" t="s">
        <v>1292</v>
      </c>
      <c r="Q3872" s="2" t="s">
        <v>13263</v>
      </c>
      <c r="R3872" s="2" t="s">
        <v>35</v>
      </c>
      <c r="S3872" s="2" t="s">
        <v>13311</v>
      </c>
      <c r="T3872" s="2" t="s">
        <v>13265</v>
      </c>
      <c r="U3872" s="2" t="s">
        <v>13266</v>
      </c>
      <c r="V3872" s="2" t="s">
        <v>7329</v>
      </c>
      <c r="W3872" s="2" t="s">
        <v>13267</v>
      </c>
      <c r="X3872" s="2" t="s">
        <v>13268</v>
      </c>
      <c r="Y3872" s="14" t="s">
        <v>13269</v>
      </c>
    </row>
    <row r="3873">
      <c r="A3873" s="1" t="b">
        <v>0</v>
      </c>
      <c r="B3873" s="1" t="s">
        <v>104</v>
      </c>
      <c r="C3873" s="1"/>
      <c r="D3873" s="1"/>
      <c r="E3873" s="1" t="s">
        <v>7238</v>
      </c>
      <c r="F3873" s="1"/>
      <c r="G3873" s="2" t="s">
        <v>27</v>
      </c>
      <c r="H3873" s="3"/>
      <c r="I3873" s="4" t="s">
        <v>13312</v>
      </c>
      <c r="J3873" s="2" t="s">
        <v>13313</v>
      </c>
      <c r="K3873" s="5">
        <v>1.0</v>
      </c>
      <c r="L3873" s="2" t="s">
        <v>13261</v>
      </c>
      <c r="M3873" s="6" t="b">
        <v>1</v>
      </c>
      <c r="N3873" s="2" t="s">
        <v>13262</v>
      </c>
      <c r="O3873" s="2" t="s">
        <v>1291</v>
      </c>
      <c r="P3873" s="2" t="s">
        <v>1292</v>
      </c>
      <c r="Q3873" s="2" t="s">
        <v>13263</v>
      </c>
      <c r="R3873" s="2" t="s">
        <v>35</v>
      </c>
      <c r="S3873" s="2" t="s">
        <v>13314</v>
      </c>
      <c r="T3873" s="2" t="s">
        <v>13265</v>
      </c>
      <c r="U3873" s="2" t="s">
        <v>13266</v>
      </c>
      <c r="V3873" s="2" t="s">
        <v>7329</v>
      </c>
      <c r="W3873" s="2" t="s">
        <v>13267</v>
      </c>
      <c r="X3873" s="2" t="s">
        <v>13268</v>
      </c>
      <c r="Y3873" s="14" t="s">
        <v>13269</v>
      </c>
    </row>
    <row r="3874">
      <c r="A3874" s="1" t="b">
        <v>0</v>
      </c>
      <c r="B3874" s="1" t="s">
        <v>104</v>
      </c>
      <c r="C3874" s="1"/>
      <c r="D3874" s="1"/>
      <c r="E3874" s="1" t="s">
        <v>7238</v>
      </c>
      <c r="F3874" s="1"/>
      <c r="G3874" s="2" t="s">
        <v>27</v>
      </c>
      <c r="H3874" s="3"/>
      <c r="I3874" s="4" t="s">
        <v>13315</v>
      </c>
      <c r="J3874" s="2" t="s">
        <v>13316</v>
      </c>
      <c r="K3874" s="5">
        <v>1.0</v>
      </c>
      <c r="L3874" s="2" t="s">
        <v>13261</v>
      </c>
      <c r="M3874" s="6" t="b">
        <v>1</v>
      </c>
      <c r="N3874" s="2" t="s">
        <v>13262</v>
      </c>
      <c r="O3874" s="2" t="s">
        <v>1291</v>
      </c>
      <c r="P3874" s="2" t="s">
        <v>1292</v>
      </c>
      <c r="Q3874" s="2" t="s">
        <v>13263</v>
      </c>
      <c r="R3874" s="2" t="s">
        <v>35</v>
      </c>
      <c r="S3874" s="2" t="s">
        <v>13317</v>
      </c>
      <c r="T3874" s="2" t="s">
        <v>13265</v>
      </c>
      <c r="U3874" s="2" t="s">
        <v>13266</v>
      </c>
      <c r="V3874" s="2" t="s">
        <v>7329</v>
      </c>
      <c r="W3874" s="2" t="s">
        <v>13267</v>
      </c>
      <c r="X3874" s="2" t="s">
        <v>13268</v>
      </c>
      <c r="Y3874" s="14" t="s">
        <v>13269</v>
      </c>
    </row>
    <row r="3875">
      <c r="A3875" s="1" t="b">
        <v>0</v>
      </c>
      <c r="B3875" s="1" t="s">
        <v>104</v>
      </c>
      <c r="C3875" s="1"/>
      <c r="D3875" s="1"/>
      <c r="E3875" s="1" t="s">
        <v>7238</v>
      </c>
      <c r="F3875" s="1"/>
      <c r="G3875" s="2" t="s">
        <v>27</v>
      </c>
      <c r="H3875" s="3"/>
      <c r="I3875" s="4" t="s">
        <v>13318</v>
      </c>
      <c r="J3875" s="2" t="s">
        <v>13319</v>
      </c>
      <c r="K3875" s="5">
        <v>1.0</v>
      </c>
      <c r="L3875" s="2" t="s">
        <v>13261</v>
      </c>
      <c r="M3875" s="6" t="b">
        <v>1</v>
      </c>
      <c r="N3875" s="2" t="s">
        <v>13262</v>
      </c>
      <c r="O3875" s="2" t="s">
        <v>1291</v>
      </c>
      <c r="P3875" s="2" t="s">
        <v>1292</v>
      </c>
      <c r="Q3875" s="2" t="s">
        <v>13263</v>
      </c>
      <c r="R3875" s="2" t="s">
        <v>35</v>
      </c>
      <c r="S3875" s="2" t="s">
        <v>13320</v>
      </c>
      <c r="T3875" s="2" t="s">
        <v>13265</v>
      </c>
      <c r="U3875" s="2" t="s">
        <v>13266</v>
      </c>
      <c r="V3875" s="2" t="s">
        <v>7329</v>
      </c>
      <c r="W3875" s="2" t="s">
        <v>13267</v>
      </c>
      <c r="X3875" s="2" t="s">
        <v>13268</v>
      </c>
      <c r="Y3875" s="14" t="s">
        <v>13269</v>
      </c>
    </row>
    <row r="3876">
      <c r="A3876" s="1" t="b">
        <v>0</v>
      </c>
      <c r="B3876" s="1" t="s">
        <v>104</v>
      </c>
      <c r="C3876" s="1"/>
      <c r="D3876" s="1"/>
      <c r="E3876" s="1" t="s">
        <v>7238</v>
      </c>
      <c r="F3876" s="1"/>
      <c r="G3876" s="2" t="s">
        <v>27</v>
      </c>
      <c r="H3876" s="3"/>
      <c r="I3876" s="4" t="s">
        <v>13321</v>
      </c>
      <c r="J3876" s="2" t="s">
        <v>13322</v>
      </c>
      <c r="K3876" s="5">
        <v>1.0</v>
      </c>
      <c r="L3876" s="2" t="s">
        <v>13261</v>
      </c>
      <c r="M3876" s="6" t="b">
        <v>1</v>
      </c>
      <c r="N3876" s="2" t="s">
        <v>13262</v>
      </c>
      <c r="O3876" s="2" t="s">
        <v>1291</v>
      </c>
      <c r="P3876" s="2" t="s">
        <v>1292</v>
      </c>
      <c r="Q3876" s="2" t="s">
        <v>13263</v>
      </c>
      <c r="R3876" s="2" t="s">
        <v>35</v>
      </c>
      <c r="S3876" s="2" t="s">
        <v>13323</v>
      </c>
      <c r="T3876" s="2" t="s">
        <v>13265</v>
      </c>
      <c r="U3876" s="2" t="s">
        <v>13266</v>
      </c>
      <c r="V3876" s="2" t="s">
        <v>7329</v>
      </c>
      <c r="W3876" s="2" t="s">
        <v>13267</v>
      </c>
      <c r="X3876" s="2" t="s">
        <v>13268</v>
      </c>
      <c r="Y3876" s="14" t="s">
        <v>13269</v>
      </c>
    </row>
    <row r="3877">
      <c r="A3877" s="1" t="b">
        <v>0</v>
      </c>
      <c r="B3877" s="1" t="s">
        <v>104</v>
      </c>
      <c r="C3877" s="1"/>
      <c r="D3877" s="1"/>
      <c r="E3877" s="1" t="s">
        <v>7238</v>
      </c>
      <c r="F3877" s="1"/>
      <c r="G3877" s="2" t="s">
        <v>27</v>
      </c>
      <c r="H3877" s="3"/>
      <c r="I3877" s="4" t="s">
        <v>13324</v>
      </c>
      <c r="J3877" s="2" t="s">
        <v>13325</v>
      </c>
      <c r="K3877" s="5">
        <v>1.0</v>
      </c>
      <c r="L3877" s="2" t="s">
        <v>13261</v>
      </c>
      <c r="M3877" s="6" t="b">
        <v>1</v>
      </c>
      <c r="N3877" s="2" t="s">
        <v>13262</v>
      </c>
      <c r="O3877" s="2" t="s">
        <v>1291</v>
      </c>
      <c r="P3877" s="2" t="s">
        <v>1292</v>
      </c>
      <c r="Q3877" s="2" t="s">
        <v>13263</v>
      </c>
      <c r="R3877" s="2" t="s">
        <v>35</v>
      </c>
      <c r="S3877" s="2" t="s">
        <v>13326</v>
      </c>
      <c r="T3877" s="2" t="s">
        <v>13265</v>
      </c>
      <c r="U3877" s="2" t="s">
        <v>13266</v>
      </c>
      <c r="V3877" s="2" t="s">
        <v>7329</v>
      </c>
      <c r="W3877" s="2" t="s">
        <v>13267</v>
      </c>
      <c r="X3877" s="2" t="s">
        <v>13268</v>
      </c>
      <c r="Y3877" s="14" t="s">
        <v>13269</v>
      </c>
    </row>
    <row r="3878">
      <c r="A3878" s="1" t="b">
        <v>0</v>
      </c>
      <c r="B3878" s="1" t="s">
        <v>104</v>
      </c>
      <c r="C3878" s="1"/>
      <c r="D3878" s="1"/>
      <c r="E3878" s="1" t="s">
        <v>7238</v>
      </c>
      <c r="F3878" s="1"/>
      <c r="G3878" s="2" t="s">
        <v>27</v>
      </c>
      <c r="H3878" s="3"/>
      <c r="I3878" s="4" t="s">
        <v>13327</v>
      </c>
      <c r="J3878" s="2" t="s">
        <v>13328</v>
      </c>
      <c r="K3878" s="5">
        <v>1.0</v>
      </c>
      <c r="L3878" s="2" t="s">
        <v>13261</v>
      </c>
      <c r="M3878" s="6" t="b">
        <v>1</v>
      </c>
      <c r="N3878" s="2" t="s">
        <v>13262</v>
      </c>
      <c r="O3878" s="2" t="s">
        <v>1291</v>
      </c>
      <c r="P3878" s="2" t="s">
        <v>1292</v>
      </c>
      <c r="Q3878" s="2" t="s">
        <v>13263</v>
      </c>
      <c r="R3878" s="2" t="s">
        <v>35</v>
      </c>
      <c r="S3878" s="2" t="s">
        <v>13329</v>
      </c>
      <c r="T3878" s="2" t="s">
        <v>13265</v>
      </c>
      <c r="U3878" s="2" t="s">
        <v>13266</v>
      </c>
      <c r="V3878" s="2" t="s">
        <v>7329</v>
      </c>
      <c r="W3878" s="2" t="s">
        <v>13267</v>
      </c>
      <c r="X3878" s="2" t="s">
        <v>13268</v>
      </c>
      <c r="Y3878" s="14" t="s">
        <v>13269</v>
      </c>
    </row>
    <row r="3879">
      <c r="A3879" s="1" t="b">
        <v>0</v>
      </c>
      <c r="B3879" s="1" t="s">
        <v>104</v>
      </c>
      <c r="C3879" s="1"/>
      <c r="D3879" s="1"/>
      <c r="E3879" s="1" t="s">
        <v>7238</v>
      </c>
      <c r="F3879" s="1"/>
      <c r="G3879" s="2" t="s">
        <v>27</v>
      </c>
      <c r="H3879" s="3"/>
      <c r="I3879" s="4" t="s">
        <v>13330</v>
      </c>
      <c r="J3879" s="2" t="s">
        <v>13331</v>
      </c>
      <c r="K3879" s="5">
        <v>1.0</v>
      </c>
      <c r="L3879" s="2" t="s">
        <v>13261</v>
      </c>
      <c r="M3879" s="6" t="b">
        <v>1</v>
      </c>
      <c r="N3879" s="2" t="s">
        <v>13262</v>
      </c>
      <c r="O3879" s="2" t="s">
        <v>1291</v>
      </c>
      <c r="P3879" s="2" t="s">
        <v>1292</v>
      </c>
      <c r="Q3879" s="2" t="s">
        <v>13263</v>
      </c>
      <c r="R3879" s="2" t="s">
        <v>35</v>
      </c>
      <c r="S3879" s="2" t="s">
        <v>13332</v>
      </c>
      <c r="T3879" s="2" t="s">
        <v>13265</v>
      </c>
      <c r="U3879" s="2" t="s">
        <v>13266</v>
      </c>
      <c r="V3879" s="2" t="s">
        <v>7329</v>
      </c>
      <c r="W3879" s="2" t="s">
        <v>13267</v>
      </c>
      <c r="X3879" s="2" t="s">
        <v>13268</v>
      </c>
      <c r="Y3879" s="14" t="s">
        <v>13269</v>
      </c>
    </row>
    <row r="3880">
      <c r="A3880" s="1" t="b">
        <v>0</v>
      </c>
      <c r="B3880" s="1" t="s">
        <v>104</v>
      </c>
      <c r="C3880" s="1"/>
      <c r="D3880" s="1"/>
      <c r="E3880" s="1" t="s">
        <v>7238</v>
      </c>
      <c r="F3880" s="1"/>
      <c r="G3880" s="2" t="s">
        <v>27</v>
      </c>
      <c r="H3880" s="3"/>
      <c r="I3880" s="4" t="s">
        <v>13333</v>
      </c>
      <c r="J3880" s="2" t="s">
        <v>13334</v>
      </c>
      <c r="K3880" s="5">
        <v>1.0</v>
      </c>
      <c r="L3880" s="2" t="s">
        <v>13261</v>
      </c>
      <c r="M3880" s="6" t="b">
        <v>1</v>
      </c>
      <c r="N3880" s="2" t="s">
        <v>13262</v>
      </c>
      <c r="O3880" s="2" t="s">
        <v>1291</v>
      </c>
      <c r="P3880" s="2" t="s">
        <v>1292</v>
      </c>
      <c r="Q3880" s="2" t="s">
        <v>13263</v>
      </c>
      <c r="R3880" s="2" t="s">
        <v>35</v>
      </c>
      <c r="S3880" s="2" t="s">
        <v>13335</v>
      </c>
      <c r="T3880" s="2" t="s">
        <v>13265</v>
      </c>
      <c r="U3880" s="2" t="s">
        <v>13266</v>
      </c>
      <c r="V3880" s="2" t="s">
        <v>7329</v>
      </c>
      <c r="W3880" s="2" t="s">
        <v>13267</v>
      </c>
      <c r="X3880" s="2" t="s">
        <v>13268</v>
      </c>
      <c r="Y3880" s="14" t="s">
        <v>13269</v>
      </c>
    </row>
    <row r="3881">
      <c r="A3881" s="1" t="b">
        <v>0</v>
      </c>
      <c r="B3881" s="1" t="s">
        <v>104</v>
      </c>
      <c r="C3881" s="1"/>
      <c r="D3881" s="1"/>
      <c r="E3881" s="1" t="s">
        <v>7238</v>
      </c>
      <c r="F3881" s="1"/>
      <c r="G3881" s="2" t="s">
        <v>27</v>
      </c>
      <c r="H3881" s="3"/>
      <c r="I3881" s="4" t="s">
        <v>13336</v>
      </c>
      <c r="J3881" s="2" t="s">
        <v>13337</v>
      </c>
      <c r="K3881" s="5">
        <v>1.0</v>
      </c>
      <c r="L3881" s="2" t="s">
        <v>13261</v>
      </c>
      <c r="M3881" s="6" t="b">
        <v>1</v>
      </c>
      <c r="N3881" s="2" t="s">
        <v>13262</v>
      </c>
      <c r="O3881" s="2" t="s">
        <v>1291</v>
      </c>
      <c r="P3881" s="2" t="s">
        <v>1292</v>
      </c>
      <c r="Q3881" s="2" t="s">
        <v>13263</v>
      </c>
      <c r="R3881" s="2" t="s">
        <v>35</v>
      </c>
      <c r="S3881" s="2" t="s">
        <v>13338</v>
      </c>
      <c r="T3881" s="2" t="s">
        <v>13265</v>
      </c>
      <c r="U3881" s="2" t="s">
        <v>13266</v>
      </c>
      <c r="V3881" s="2" t="s">
        <v>7329</v>
      </c>
      <c r="W3881" s="2" t="s">
        <v>13267</v>
      </c>
      <c r="X3881" s="2" t="s">
        <v>13268</v>
      </c>
      <c r="Y3881" s="14" t="s">
        <v>13269</v>
      </c>
    </row>
    <row r="3882">
      <c r="A3882" s="1" t="b">
        <v>0</v>
      </c>
      <c r="B3882" s="1" t="s">
        <v>104</v>
      </c>
      <c r="C3882" s="1"/>
      <c r="D3882" s="1"/>
      <c r="E3882" s="1" t="s">
        <v>7238</v>
      </c>
      <c r="F3882" s="1"/>
      <c r="G3882" s="2" t="s">
        <v>27</v>
      </c>
      <c r="H3882" s="3"/>
      <c r="I3882" s="4" t="s">
        <v>13339</v>
      </c>
      <c r="J3882" s="2" t="s">
        <v>13340</v>
      </c>
      <c r="K3882" s="5">
        <v>1.0</v>
      </c>
      <c r="L3882" s="2" t="s">
        <v>13261</v>
      </c>
      <c r="M3882" s="6" t="b">
        <v>1</v>
      </c>
      <c r="N3882" s="2" t="s">
        <v>13262</v>
      </c>
      <c r="O3882" s="2" t="s">
        <v>1291</v>
      </c>
      <c r="P3882" s="2" t="s">
        <v>1292</v>
      </c>
      <c r="Q3882" s="2" t="s">
        <v>13263</v>
      </c>
      <c r="R3882" s="2" t="s">
        <v>35</v>
      </c>
      <c r="S3882" s="2" t="s">
        <v>13341</v>
      </c>
      <c r="T3882" s="2" t="s">
        <v>13342</v>
      </c>
      <c r="U3882" s="2" t="s">
        <v>13266</v>
      </c>
      <c r="V3882" s="2" t="s">
        <v>7329</v>
      </c>
      <c r="W3882" s="2" t="s">
        <v>13267</v>
      </c>
      <c r="X3882" s="2" t="s">
        <v>13268</v>
      </c>
      <c r="Y3882" s="14" t="s">
        <v>13269</v>
      </c>
    </row>
    <row r="3883">
      <c r="A3883" s="1" t="b">
        <v>0</v>
      </c>
      <c r="B3883" s="1" t="s">
        <v>104</v>
      </c>
      <c r="C3883" s="1"/>
      <c r="D3883" s="1"/>
      <c r="E3883" s="1" t="s">
        <v>7238</v>
      </c>
      <c r="F3883" s="1"/>
      <c r="G3883" s="2" t="s">
        <v>27</v>
      </c>
      <c r="H3883" s="3"/>
      <c r="I3883" s="4" t="s">
        <v>13343</v>
      </c>
      <c r="J3883" s="2" t="s">
        <v>13344</v>
      </c>
      <c r="K3883" s="5">
        <v>1.0</v>
      </c>
      <c r="L3883" s="2" t="s">
        <v>13261</v>
      </c>
      <c r="M3883" s="6" t="b">
        <v>1</v>
      </c>
      <c r="N3883" s="2" t="s">
        <v>13262</v>
      </c>
      <c r="O3883" s="2" t="s">
        <v>1291</v>
      </c>
      <c r="P3883" s="2" t="s">
        <v>1292</v>
      </c>
      <c r="Q3883" s="2" t="s">
        <v>13263</v>
      </c>
      <c r="R3883" s="2" t="s">
        <v>35</v>
      </c>
      <c r="S3883" s="2" t="s">
        <v>13345</v>
      </c>
      <c r="T3883" s="2" t="s">
        <v>13342</v>
      </c>
      <c r="U3883" s="2" t="s">
        <v>13266</v>
      </c>
      <c r="V3883" s="2" t="s">
        <v>7329</v>
      </c>
      <c r="W3883" s="2" t="s">
        <v>13267</v>
      </c>
      <c r="X3883" s="2" t="s">
        <v>13268</v>
      </c>
      <c r="Y3883" s="14" t="s">
        <v>13269</v>
      </c>
    </row>
    <row r="3884">
      <c r="A3884" s="1" t="b">
        <v>0</v>
      </c>
      <c r="B3884" s="1" t="s">
        <v>104</v>
      </c>
      <c r="C3884" s="1"/>
      <c r="D3884" s="1"/>
      <c r="E3884" s="1" t="s">
        <v>7238</v>
      </c>
      <c r="F3884" s="1"/>
      <c r="G3884" s="2" t="s">
        <v>27</v>
      </c>
      <c r="H3884" s="3"/>
      <c r="I3884" s="4" t="s">
        <v>13346</v>
      </c>
      <c r="J3884" s="2" t="s">
        <v>13347</v>
      </c>
      <c r="K3884" s="5">
        <v>1.0</v>
      </c>
      <c r="L3884" s="2" t="s">
        <v>13261</v>
      </c>
      <c r="M3884" s="6" t="b">
        <v>1</v>
      </c>
      <c r="N3884" s="2" t="s">
        <v>13262</v>
      </c>
      <c r="O3884" s="2" t="s">
        <v>1291</v>
      </c>
      <c r="P3884" s="2" t="s">
        <v>1292</v>
      </c>
      <c r="Q3884" s="2" t="s">
        <v>13263</v>
      </c>
      <c r="R3884" s="2" t="s">
        <v>35</v>
      </c>
      <c r="S3884" s="2" t="s">
        <v>13348</v>
      </c>
      <c r="T3884" s="2" t="s">
        <v>13342</v>
      </c>
      <c r="U3884" s="2" t="s">
        <v>13266</v>
      </c>
      <c r="V3884" s="2" t="s">
        <v>7329</v>
      </c>
      <c r="W3884" s="2" t="s">
        <v>13267</v>
      </c>
      <c r="X3884" s="2" t="s">
        <v>13268</v>
      </c>
      <c r="Y3884" s="14" t="s">
        <v>13269</v>
      </c>
    </row>
    <row r="3885">
      <c r="A3885" s="1" t="b">
        <v>0</v>
      </c>
      <c r="B3885" s="1" t="s">
        <v>104</v>
      </c>
      <c r="C3885" s="1"/>
      <c r="D3885" s="1"/>
      <c r="E3885" s="1" t="s">
        <v>7238</v>
      </c>
      <c r="F3885" s="1"/>
      <c r="G3885" s="2" t="s">
        <v>27</v>
      </c>
      <c r="H3885" s="3"/>
      <c r="I3885" s="4" t="s">
        <v>13349</v>
      </c>
      <c r="J3885" s="2" t="s">
        <v>13350</v>
      </c>
      <c r="K3885" s="5">
        <v>1.0</v>
      </c>
      <c r="L3885" s="2" t="s">
        <v>13261</v>
      </c>
      <c r="M3885" s="6" t="b">
        <v>1</v>
      </c>
      <c r="N3885" s="2" t="s">
        <v>13262</v>
      </c>
      <c r="O3885" s="2" t="s">
        <v>1291</v>
      </c>
      <c r="P3885" s="2" t="s">
        <v>1292</v>
      </c>
      <c r="Q3885" s="2" t="s">
        <v>13263</v>
      </c>
      <c r="R3885" s="2" t="s">
        <v>35</v>
      </c>
      <c r="S3885" s="2" t="s">
        <v>13351</v>
      </c>
      <c r="T3885" s="2" t="s">
        <v>13342</v>
      </c>
      <c r="U3885" s="2" t="s">
        <v>13266</v>
      </c>
      <c r="V3885" s="2" t="s">
        <v>7329</v>
      </c>
      <c r="W3885" s="2" t="s">
        <v>13267</v>
      </c>
      <c r="X3885" s="2" t="s">
        <v>13268</v>
      </c>
      <c r="Y3885" s="14" t="s">
        <v>13269</v>
      </c>
    </row>
    <row r="3886">
      <c r="A3886" s="1" t="b">
        <v>0</v>
      </c>
      <c r="B3886" s="1" t="s">
        <v>104</v>
      </c>
      <c r="C3886" s="1"/>
      <c r="D3886" s="1"/>
      <c r="E3886" s="1" t="s">
        <v>7238</v>
      </c>
      <c r="F3886" s="1"/>
      <c r="G3886" s="2" t="s">
        <v>27</v>
      </c>
      <c r="H3886" s="3"/>
      <c r="I3886" s="4" t="s">
        <v>13352</v>
      </c>
      <c r="J3886" s="2" t="s">
        <v>13353</v>
      </c>
      <c r="K3886" s="5">
        <v>1.0</v>
      </c>
      <c r="L3886" s="2" t="s">
        <v>13261</v>
      </c>
      <c r="M3886" s="6" t="b">
        <v>1</v>
      </c>
      <c r="N3886" s="2" t="s">
        <v>13262</v>
      </c>
      <c r="O3886" s="2" t="s">
        <v>1291</v>
      </c>
      <c r="P3886" s="2" t="s">
        <v>1292</v>
      </c>
      <c r="Q3886" s="2" t="s">
        <v>13263</v>
      </c>
      <c r="R3886" s="2" t="s">
        <v>35</v>
      </c>
      <c r="S3886" s="2" t="s">
        <v>13354</v>
      </c>
      <c r="T3886" s="2" t="s">
        <v>13342</v>
      </c>
      <c r="U3886" s="2" t="s">
        <v>13266</v>
      </c>
      <c r="V3886" s="2" t="s">
        <v>7329</v>
      </c>
      <c r="W3886" s="2" t="s">
        <v>13267</v>
      </c>
      <c r="X3886" s="2" t="s">
        <v>13268</v>
      </c>
      <c r="Y3886" s="14" t="s">
        <v>13269</v>
      </c>
    </row>
    <row r="3887">
      <c r="A3887" s="1" t="b">
        <v>0</v>
      </c>
      <c r="B3887" s="1" t="s">
        <v>104</v>
      </c>
      <c r="C3887" s="1"/>
      <c r="D3887" s="1"/>
      <c r="E3887" s="1" t="s">
        <v>7238</v>
      </c>
      <c r="F3887" s="1"/>
      <c r="G3887" s="2" t="s">
        <v>27</v>
      </c>
      <c r="H3887" s="3"/>
      <c r="I3887" s="4" t="s">
        <v>13355</v>
      </c>
      <c r="J3887" s="2" t="s">
        <v>13356</v>
      </c>
      <c r="K3887" s="5">
        <v>1.0</v>
      </c>
      <c r="L3887" s="2" t="s">
        <v>13261</v>
      </c>
      <c r="M3887" s="6" t="b">
        <v>1</v>
      </c>
      <c r="N3887" s="2" t="s">
        <v>13262</v>
      </c>
      <c r="O3887" s="2" t="s">
        <v>1291</v>
      </c>
      <c r="P3887" s="2" t="s">
        <v>1292</v>
      </c>
      <c r="Q3887" s="2" t="s">
        <v>13263</v>
      </c>
      <c r="R3887" s="2" t="s">
        <v>35</v>
      </c>
      <c r="S3887" s="2" t="s">
        <v>13357</v>
      </c>
      <c r="T3887" s="2" t="s">
        <v>13342</v>
      </c>
      <c r="U3887" s="2" t="s">
        <v>13266</v>
      </c>
      <c r="V3887" s="2" t="s">
        <v>7329</v>
      </c>
      <c r="W3887" s="2" t="s">
        <v>13267</v>
      </c>
      <c r="X3887" s="2" t="s">
        <v>13268</v>
      </c>
      <c r="Y3887" s="14" t="s">
        <v>13269</v>
      </c>
    </row>
    <row r="3888">
      <c r="A3888" s="1" t="b">
        <v>0</v>
      </c>
      <c r="B3888" s="1" t="s">
        <v>104</v>
      </c>
      <c r="C3888" s="1"/>
      <c r="D3888" s="1"/>
      <c r="E3888" s="1" t="s">
        <v>7238</v>
      </c>
      <c r="F3888" s="1"/>
      <c r="G3888" s="2" t="s">
        <v>27</v>
      </c>
      <c r="H3888" s="3"/>
      <c r="I3888" s="4" t="s">
        <v>13358</v>
      </c>
      <c r="J3888" s="2" t="s">
        <v>13359</v>
      </c>
      <c r="K3888" s="5">
        <v>1.0</v>
      </c>
      <c r="L3888" s="2" t="s">
        <v>13261</v>
      </c>
      <c r="M3888" s="6" t="b">
        <v>1</v>
      </c>
      <c r="N3888" s="2" t="s">
        <v>13262</v>
      </c>
      <c r="O3888" s="2" t="s">
        <v>1291</v>
      </c>
      <c r="P3888" s="2" t="s">
        <v>1292</v>
      </c>
      <c r="Q3888" s="2" t="s">
        <v>13263</v>
      </c>
      <c r="R3888" s="2" t="s">
        <v>35</v>
      </c>
      <c r="S3888" s="2" t="s">
        <v>13360</v>
      </c>
      <c r="T3888" s="2" t="s">
        <v>13342</v>
      </c>
      <c r="U3888" s="2" t="s">
        <v>13266</v>
      </c>
      <c r="V3888" s="2" t="s">
        <v>7329</v>
      </c>
      <c r="W3888" s="2" t="s">
        <v>13267</v>
      </c>
      <c r="X3888" s="2" t="s">
        <v>13268</v>
      </c>
      <c r="Y3888" s="14" t="s">
        <v>13269</v>
      </c>
    </row>
    <row r="3889">
      <c r="A3889" s="1" t="b">
        <v>0</v>
      </c>
      <c r="B3889" s="1" t="s">
        <v>104</v>
      </c>
      <c r="C3889" s="1"/>
      <c r="D3889" s="1"/>
      <c r="E3889" s="1" t="s">
        <v>7238</v>
      </c>
      <c r="F3889" s="1"/>
      <c r="G3889" s="2" t="s">
        <v>27</v>
      </c>
      <c r="H3889" s="3"/>
      <c r="I3889" s="4" t="s">
        <v>13361</v>
      </c>
      <c r="J3889" s="2" t="s">
        <v>13362</v>
      </c>
      <c r="K3889" s="5">
        <v>1.0</v>
      </c>
      <c r="L3889" s="2" t="s">
        <v>13261</v>
      </c>
      <c r="M3889" s="6" t="b">
        <v>1</v>
      </c>
      <c r="N3889" s="2" t="s">
        <v>13262</v>
      </c>
      <c r="O3889" s="2" t="s">
        <v>1291</v>
      </c>
      <c r="P3889" s="2" t="s">
        <v>1292</v>
      </c>
      <c r="Q3889" s="2" t="s">
        <v>13263</v>
      </c>
      <c r="R3889" s="2" t="s">
        <v>35</v>
      </c>
      <c r="S3889" s="2" t="s">
        <v>13363</v>
      </c>
      <c r="T3889" s="2" t="s">
        <v>13342</v>
      </c>
      <c r="U3889" s="2" t="s">
        <v>13266</v>
      </c>
      <c r="V3889" s="2" t="s">
        <v>7329</v>
      </c>
      <c r="W3889" s="2" t="s">
        <v>13267</v>
      </c>
      <c r="X3889" s="2" t="s">
        <v>13268</v>
      </c>
      <c r="Y3889" s="14" t="s">
        <v>13269</v>
      </c>
    </row>
    <row r="3890">
      <c r="A3890" s="1" t="b">
        <v>0</v>
      </c>
      <c r="B3890" s="1" t="s">
        <v>104</v>
      </c>
      <c r="C3890" s="1"/>
      <c r="D3890" s="1"/>
      <c r="E3890" s="1" t="s">
        <v>7238</v>
      </c>
      <c r="F3890" s="1"/>
      <c r="G3890" s="2" t="s">
        <v>27</v>
      </c>
      <c r="H3890" s="3"/>
      <c r="I3890" s="4" t="s">
        <v>13364</v>
      </c>
      <c r="J3890" s="2" t="s">
        <v>13365</v>
      </c>
      <c r="K3890" s="5">
        <v>1.0</v>
      </c>
      <c r="L3890" s="2" t="s">
        <v>13261</v>
      </c>
      <c r="M3890" s="6" t="b">
        <v>1</v>
      </c>
      <c r="N3890" s="2" t="s">
        <v>13262</v>
      </c>
      <c r="O3890" s="2" t="s">
        <v>1291</v>
      </c>
      <c r="P3890" s="2" t="s">
        <v>1292</v>
      </c>
      <c r="Q3890" s="2" t="s">
        <v>13263</v>
      </c>
      <c r="R3890" s="2" t="s">
        <v>35</v>
      </c>
      <c r="S3890" s="2" t="s">
        <v>13366</v>
      </c>
      <c r="T3890" s="2" t="s">
        <v>13342</v>
      </c>
      <c r="U3890" s="2" t="s">
        <v>13266</v>
      </c>
      <c r="V3890" s="2" t="s">
        <v>7329</v>
      </c>
      <c r="W3890" s="2" t="s">
        <v>13267</v>
      </c>
      <c r="X3890" s="2" t="s">
        <v>13268</v>
      </c>
      <c r="Y3890" s="14" t="s">
        <v>13269</v>
      </c>
    </row>
    <row r="3891">
      <c r="A3891" s="1" t="b">
        <v>0</v>
      </c>
      <c r="B3891" s="1" t="s">
        <v>104</v>
      </c>
      <c r="C3891" s="1"/>
      <c r="D3891" s="1"/>
      <c r="E3891" s="1" t="s">
        <v>7238</v>
      </c>
      <c r="F3891" s="1"/>
      <c r="G3891" s="2" t="s">
        <v>27</v>
      </c>
      <c r="H3891" s="3"/>
      <c r="I3891" s="4" t="s">
        <v>13367</v>
      </c>
      <c r="J3891" s="2" t="s">
        <v>13368</v>
      </c>
      <c r="K3891" s="5">
        <v>1.0</v>
      </c>
      <c r="L3891" s="2" t="s">
        <v>13261</v>
      </c>
      <c r="M3891" s="6" t="b">
        <v>1</v>
      </c>
      <c r="N3891" s="2" t="s">
        <v>13262</v>
      </c>
      <c r="O3891" s="2" t="s">
        <v>1291</v>
      </c>
      <c r="P3891" s="2" t="s">
        <v>1292</v>
      </c>
      <c r="Q3891" s="2" t="s">
        <v>13263</v>
      </c>
      <c r="R3891" s="2" t="s">
        <v>35</v>
      </c>
      <c r="S3891" s="2" t="s">
        <v>13369</v>
      </c>
      <c r="T3891" s="2" t="s">
        <v>13342</v>
      </c>
      <c r="U3891" s="2" t="s">
        <v>13266</v>
      </c>
      <c r="V3891" s="2" t="s">
        <v>7329</v>
      </c>
      <c r="W3891" s="2" t="s">
        <v>13267</v>
      </c>
      <c r="X3891" s="2" t="s">
        <v>13268</v>
      </c>
      <c r="Y3891" s="14" t="s">
        <v>13269</v>
      </c>
    </row>
    <row r="3892">
      <c r="A3892" s="1" t="b">
        <v>0</v>
      </c>
      <c r="B3892" s="1" t="s">
        <v>104</v>
      </c>
      <c r="C3892" s="1"/>
      <c r="D3892" s="1"/>
      <c r="E3892" s="1" t="s">
        <v>7238</v>
      </c>
      <c r="F3892" s="1"/>
      <c r="G3892" s="2" t="s">
        <v>27</v>
      </c>
      <c r="H3892" s="3"/>
      <c r="I3892" s="4" t="s">
        <v>13370</v>
      </c>
      <c r="J3892" s="2" t="s">
        <v>13371</v>
      </c>
      <c r="K3892" s="5">
        <v>1.0</v>
      </c>
      <c r="L3892" s="2" t="s">
        <v>13261</v>
      </c>
      <c r="M3892" s="6" t="b">
        <v>1</v>
      </c>
      <c r="N3892" s="2" t="s">
        <v>13262</v>
      </c>
      <c r="O3892" s="2" t="s">
        <v>1291</v>
      </c>
      <c r="P3892" s="2" t="s">
        <v>1292</v>
      </c>
      <c r="Q3892" s="2" t="s">
        <v>13263</v>
      </c>
      <c r="R3892" s="2" t="s">
        <v>35</v>
      </c>
      <c r="S3892" s="2" t="s">
        <v>13372</v>
      </c>
      <c r="T3892" s="2" t="s">
        <v>13342</v>
      </c>
      <c r="U3892" s="2" t="s">
        <v>13266</v>
      </c>
      <c r="V3892" s="2" t="s">
        <v>7329</v>
      </c>
      <c r="W3892" s="2" t="s">
        <v>13267</v>
      </c>
      <c r="X3892" s="2" t="s">
        <v>13268</v>
      </c>
      <c r="Y3892" s="14" t="s">
        <v>13269</v>
      </c>
    </row>
    <row r="3893">
      <c r="A3893" s="1" t="b">
        <v>0</v>
      </c>
      <c r="B3893" s="1" t="s">
        <v>104</v>
      </c>
      <c r="C3893" s="1"/>
      <c r="D3893" s="1"/>
      <c r="E3893" s="1" t="s">
        <v>7238</v>
      </c>
      <c r="F3893" s="1"/>
      <c r="G3893" s="2" t="s">
        <v>27</v>
      </c>
      <c r="H3893" s="3"/>
      <c r="I3893" s="4" t="s">
        <v>13373</v>
      </c>
      <c r="J3893" s="2" t="s">
        <v>13374</v>
      </c>
      <c r="K3893" s="5">
        <v>1.0</v>
      </c>
      <c r="L3893" s="2" t="s">
        <v>13261</v>
      </c>
      <c r="M3893" s="6" t="b">
        <v>1</v>
      </c>
      <c r="N3893" s="2" t="s">
        <v>13262</v>
      </c>
      <c r="O3893" s="2" t="s">
        <v>1291</v>
      </c>
      <c r="P3893" s="2" t="s">
        <v>1292</v>
      </c>
      <c r="Q3893" s="2" t="s">
        <v>13263</v>
      </c>
      <c r="R3893" s="2" t="s">
        <v>35</v>
      </c>
      <c r="S3893" s="2" t="s">
        <v>13375</v>
      </c>
      <c r="T3893" s="2" t="s">
        <v>13342</v>
      </c>
      <c r="U3893" s="2" t="s">
        <v>13266</v>
      </c>
      <c r="V3893" s="2" t="s">
        <v>7329</v>
      </c>
      <c r="W3893" s="2" t="s">
        <v>13267</v>
      </c>
      <c r="X3893" s="2" t="s">
        <v>13268</v>
      </c>
      <c r="Y3893" s="14" t="s">
        <v>13269</v>
      </c>
    </row>
    <row r="3894">
      <c r="A3894" s="1" t="b">
        <v>0</v>
      </c>
      <c r="B3894" s="1" t="s">
        <v>104</v>
      </c>
      <c r="C3894" s="1"/>
      <c r="D3894" s="1"/>
      <c r="E3894" s="1" t="s">
        <v>7238</v>
      </c>
      <c r="F3894" s="1"/>
      <c r="G3894" s="2" t="s">
        <v>27</v>
      </c>
      <c r="H3894" s="3"/>
      <c r="I3894" s="4" t="s">
        <v>13376</v>
      </c>
      <c r="J3894" s="2" t="s">
        <v>13377</v>
      </c>
      <c r="K3894" s="5">
        <v>1.0</v>
      </c>
      <c r="L3894" s="2" t="s">
        <v>13261</v>
      </c>
      <c r="M3894" s="6" t="b">
        <v>1</v>
      </c>
      <c r="N3894" s="2" t="s">
        <v>13262</v>
      </c>
      <c r="O3894" s="2" t="s">
        <v>1291</v>
      </c>
      <c r="P3894" s="2" t="s">
        <v>1292</v>
      </c>
      <c r="Q3894" s="2" t="s">
        <v>13263</v>
      </c>
      <c r="R3894" s="2" t="s">
        <v>35</v>
      </c>
      <c r="S3894" s="2" t="s">
        <v>13378</v>
      </c>
      <c r="T3894" s="2" t="s">
        <v>13342</v>
      </c>
      <c r="U3894" s="2" t="s">
        <v>13266</v>
      </c>
      <c r="V3894" s="2" t="s">
        <v>7329</v>
      </c>
      <c r="W3894" s="2" t="s">
        <v>13267</v>
      </c>
      <c r="X3894" s="2" t="s">
        <v>13268</v>
      </c>
      <c r="Y3894" s="14" t="s">
        <v>13269</v>
      </c>
    </row>
    <row r="3895">
      <c r="A3895" s="1" t="b">
        <v>0</v>
      </c>
      <c r="B3895" s="1" t="s">
        <v>104</v>
      </c>
      <c r="C3895" s="1"/>
      <c r="D3895" s="1"/>
      <c r="E3895" s="1" t="s">
        <v>7238</v>
      </c>
      <c r="F3895" s="1"/>
      <c r="G3895" s="2" t="s">
        <v>27</v>
      </c>
      <c r="H3895" s="3"/>
      <c r="I3895" s="4" t="s">
        <v>13379</v>
      </c>
      <c r="J3895" s="2" t="s">
        <v>13380</v>
      </c>
      <c r="K3895" s="5">
        <v>1.0</v>
      </c>
      <c r="L3895" s="2" t="s">
        <v>13261</v>
      </c>
      <c r="M3895" s="6" t="b">
        <v>1</v>
      </c>
      <c r="N3895" s="2" t="s">
        <v>13262</v>
      </c>
      <c r="O3895" s="2" t="s">
        <v>1291</v>
      </c>
      <c r="P3895" s="2" t="s">
        <v>1292</v>
      </c>
      <c r="Q3895" s="2" t="s">
        <v>13263</v>
      </c>
      <c r="R3895" s="2" t="s">
        <v>35</v>
      </c>
      <c r="S3895" s="2" t="s">
        <v>13381</v>
      </c>
      <c r="T3895" s="2" t="s">
        <v>13342</v>
      </c>
      <c r="U3895" s="2" t="s">
        <v>13266</v>
      </c>
      <c r="V3895" s="2" t="s">
        <v>7329</v>
      </c>
      <c r="W3895" s="2" t="s">
        <v>13267</v>
      </c>
      <c r="X3895" s="2" t="s">
        <v>13268</v>
      </c>
      <c r="Y3895" s="14" t="s">
        <v>13269</v>
      </c>
    </row>
    <row r="3896">
      <c r="A3896" s="1" t="b">
        <v>0</v>
      </c>
      <c r="B3896" s="1" t="s">
        <v>104</v>
      </c>
      <c r="C3896" s="1"/>
      <c r="D3896" s="1"/>
      <c r="E3896" s="1" t="s">
        <v>7238</v>
      </c>
      <c r="F3896" s="1"/>
      <c r="G3896" s="2" t="s">
        <v>27</v>
      </c>
      <c r="H3896" s="3"/>
      <c r="I3896" s="4" t="s">
        <v>13382</v>
      </c>
      <c r="J3896" s="2" t="s">
        <v>13383</v>
      </c>
      <c r="K3896" s="5">
        <v>1.0</v>
      </c>
      <c r="L3896" s="2" t="s">
        <v>13261</v>
      </c>
      <c r="M3896" s="6" t="b">
        <v>1</v>
      </c>
      <c r="N3896" s="2" t="s">
        <v>13262</v>
      </c>
      <c r="O3896" s="2" t="s">
        <v>1291</v>
      </c>
      <c r="P3896" s="2" t="s">
        <v>1292</v>
      </c>
      <c r="Q3896" s="2" t="s">
        <v>13263</v>
      </c>
      <c r="R3896" s="2" t="s">
        <v>35</v>
      </c>
      <c r="S3896" s="2" t="s">
        <v>13384</v>
      </c>
      <c r="T3896" s="2" t="s">
        <v>13342</v>
      </c>
      <c r="U3896" s="2" t="s">
        <v>13266</v>
      </c>
      <c r="V3896" s="2" t="s">
        <v>7329</v>
      </c>
      <c r="W3896" s="2" t="s">
        <v>13267</v>
      </c>
      <c r="X3896" s="2" t="s">
        <v>13268</v>
      </c>
      <c r="Y3896" s="14" t="s">
        <v>13269</v>
      </c>
    </row>
    <row r="3897">
      <c r="A3897" s="1" t="b">
        <v>0</v>
      </c>
      <c r="B3897" s="1" t="s">
        <v>104</v>
      </c>
      <c r="C3897" s="1"/>
      <c r="D3897" s="1"/>
      <c r="E3897" s="1" t="s">
        <v>7238</v>
      </c>
      <c r="F3897" s="1"/>
      <c r="G3897" s="2" t="s">
        <v>27</v>
      </c>
      <c r="H3897" s="3"/>
      <c r="I3897" s="4" t="s">
        <v>13385</v>
      </c>
      <c r="J3897" s="2" t="s">
        <v>13386</v>
      </c>
      <c r="K3897" s="5">
        <v>1.0</v>
      </c>
      <c r="L3897" s="2" t="s">
        <v>13261</v>
      </c>
      <c r="M3897" s="6" t="b">
        <v>1</v>
      </c>
      <c r="N3897" s="2" t="s">
        <v>13262</v>
      </c>
      <c r="O3897" s="2" t="s">
        <v>1291</v>
      </c>
      <c r="P3897" s="2" t="s">
        <v>1292</v>
      </c>
      <c r="Q3897" s="2" t="s">
        <v>13263</v>
      </c>
      <c r="R3897" s="2" t="s">
        <v>35</v>
      </c>
      <c r="S3897" s="2" t="s">
        <v>13387</v>
      </c>
      <c r="T3897" s="2" t="s">
        <v>13342</v>
      </c>
      <c r="U3897" s="2" t="s">
        <v>13266</v>
      </c>
      <c r="V3897" s="2" t="s">
        <v>7329</v>
      </c>
      <c r="W3897" s="2" t="s">
        <v>13267</v>
      </c>
      <c r="X3897" s="2" t="s">
        <v>13268</v>
      </c>
      <c r="Y3897" s="14" t="s">
        <v>13269</v>
      </c>
    </row>
    <row r="3898">
      <c r="A3898" s="1" t="b">
        <v>0</v>
      </c>
      <c r="B3898" s="1" t="s">
        <v>104</v>
      </c>
      <c r="C3898" s="1"/>
      <c r="D3898" s="1"/>
      <c r="E3898" s="1" t="s">
        <v>7238</v>
      </c>
      <c r="F3898" s="1"/>
      <c r="G3898" s="2" t="s">
        <v>27</v>
      </c>
      <c r="H3898" s="3"/>
      <c r="I3898" s="4" t="s">
        <v>13388</v>
      </c>
      <c r="J3898" s="2" t="s">
        <v>13389</v>
      </c>
      <c r="K3898" s="5">
        <v>1.0</v>
      </c>
      <c r="L3898" s="2" t="s">
        <v>13261</v>
      </c>
      <c r="M3898" s="6" t="b">
        <v>1</v>
      </c>
      <c r="N3898" s="2" t="s">
        <v>13262</v>
      </c>
      <c r="O3898" s="2" t="s">
        <v>1291</v>
      </c>
      <c r="P3898" s="2" t="s">
        <v>1292</v>
      </c>
      <c r="Q3898" s="2" t="s">
        <v>13263</v>
      </c>
      <c r="R3898" s="2" t="s">
        <v>35</v>
      </c>
      <c r="S3898" s="2" t="s">
        <v>13390</v>
      </c>
      <c r="T3898" s="2" t="s">
        <v>13265</v>
      </c>
      <c r="U3898" s="2" t="s">
        <v>13266</v>
      </c>
      <c r="V3898" s="2" t="s">
        <v>7329</v>
      </c>
      <c r="W3898" s="2" t="s">
        <v>13267</v>
      </c>
      <c r="X3898" s="2" t="s">
        <v>13268</v>
      </c>
      <c r="Y3898" s="14" t="s">
        <v>13269</v>
      </c>
    </row>
    <row r="3899">
      <c r="A3899" s="1" t="b">
        <v>0</v>
      </c>
      <c r="B3899" s="1" t="s">
        <v>104</v>
      </c>
      <c r="C3899" s="1"/>
      <c r="D3899" s="1"/>
      <c r="E3899" s="1" t="s">
        <v>7238</v>
      </c>
      <c r="F3899" s="1"/>
      <c r="G3899" s="2" t="s">
        <v>27</v>
      </c>
      <c r="H3899" s="3"/>
      <c r="I3899" s="4" t="s">
        <v>13391</v>
      </c>
      <c r="J3899" s="2" t="s">
        <v>13392</v>
      </c>
      <c r="K3899" s="5">
        <v>1.0</v>
      </c>
      <c r="L3899" s="2" t="s">
        <v>13261</v>
      </c>
      <c r="M3899" s="6" t="b">
        <v>1</v>
      </c>
      <c r="N3899" s="2" t="s">
        <v>13262</v>
      </c>
      <c r="O3899" s="2" t="s">
        <v>1291</v>
      </c>
      <c r="P3899" s="2" t="s">
        <v>1292</v>
      </c>
      <c r="Q3899" s="2" t="s">
        <v>13263</v>
      </c>
      <c r="R3899" s="2" t="s">
        <v>35</v>
      </c>
      <c r="S3899" s="2" t="s">
        <v>13393</v>
      </c>
      <c r="T3899" s="2" t="s">
        <v>13265</v>
      </c>
      <c r="U3899" s="2" t="s">
        <v>13266</v>
      </c>
      <c r="V3899" s="2" t="s">
        <v>7329</v>
      </c>
      <c r="W3899" s="2" t="s">
        <v>13267</v>
      </c>
      <c r="X3899" s="2" t="s">
        <v>13268</v>
      </c>
      <c r="Y3899" s="14" t="s">
        <v>13269</v>
      </c>
    </row>
    <row r="3900">
      <c r="A3900" s="1" t="b">
        <v>0</v>
      </c>
      <c r="B3900" s="1" t="s">
        <v>104</v>
      </c>
      <c r="C3900" s="1"/>
      <c r="D3900" s="1"/>
      <c r="E3900" s="1" t="s">
        <v>7238</v>
      </c>
      <c r="F3900" s="1"/>
      <c r="G3900" s="2" t="s">
        <v>27</v>
      </c>
      <c r="H3900" s="3"/>
      <c r="I3900" s="4" t="s">
        <v>13394</v>
      </c>
      <c r="J3900" s="2" t="s">
        <v>13395</v>
      </c>
      <c r="K3900" s="5">
        <v>1.0</v>
      </c>
      <c r="L3900" s="2" t="s">
        <v>13261</v>
      </c>
      <c r="M3900" s="6" t="b">
        <v>1</v>
      </c>
      <c r="N3900" s="2" t="s">
        <v>13262</v>
      </c>
      <c r="O3900" s="2" t="s">
        <v>1291</v>
      </c>
      <c r="P3900" s="2" t="s">
        <v>1292</v>
      </c>
      <c r="Q3900" s="2" t="s">
        <v>13263</v>
      </c>
      <c r="R3900" s="2" t="s">
        <v>35</v>
      </c>
      <c r="S3900" s="2" t="s">
        <v>13396</v>
      </c>
      <c r="T3900" s="2" t="s">
        <v>13265</v>
      </c>
      <c r="U3900" s="2" t="s">
        <v>13266</v>
      </c>
      <c r="V3900" s="2" t="s">
        <v>7329</v>
      </c>
      <c r="W3900" s="2" t="s">
        <v>13267</v>
      </c>
      <c r="X3900" s="2" t="s">
        <v>13268</v>
      </c>
      <c r="Y3900" s="14" t="s">
        <v>13269</v>
      </c>
    </row>
    <row r="3901">
      <c r="A3901" s="1" t="b">
        <v>0</v>
      </c>
      <c r="B3901" s="1" t="s">
        <v>104</v>
      </c>
      <c r="C3901" s="1"/>
      <c r="D3901" s="1"/>
      <c r="E3901" s="1" t="s">
        <v>7238</v>
      </c>
      <c r="F3901" s="1"/>
      <c r="G3901" s="2" t="s">
        <v>27</v>
      </c>
      <c r="H3901" s="3"/>
      <c r="I3901" s="4" t="s">
        <v>13397</v>
      </c>
      <c r="J3901" s="2" t="s">
        <v>13398</v>
      </c>
      <c r="K3901" s="5">
        <v>1.0</v>
      </c>
      <c r="L3901" s="2" t="s">
        <v>13261</v>
      </c>
      <c r="M3901" s="6" t="b">
        <v>1</v>
      </c>
      <c r="N3901" s="2" t="s">
        <v>13262</v>
      </c>
      <c r="O3901" s="2" t="s">
        <v>1291</v>
      </c>
      <c r="P3901" s="2" t="s">
        <v>1292</v>
      </c>
      <c r="Q3901" s="2" t="s">
        <v>13263</v>
      </c>
      <c r="R3901" s="2" t="s">
        <v>35</v>
      </c>
      <c r="S3901" s="2" t="s">
        <v>13399</v>
      </c>
      <c r="T3901" s="2" t="s">
        <v>13265</v>
      </c>
      <c r="U3901" s="2" t="s">
        <v>13266</v>
      </c>
      <c r="V3901" s="2" t="s">
        <v>7329</v>
      </c>
      <c r="W3901" s="2" t="s">
        <v>13267</v>
      </c>
      <c r="X3901" s="2" t="s">
        <v>13268</v>
      </c>
      <c r="Y3901" s="14" t="s">
        <v>13269</v>
      </c>
    </row>
    <row r="3902">
      <c r="A3902" s="1" t="b">
        <v>0</v>
      </c>
      <c r="B3902" s="1" t="s">
        <v>104</v>
      </c>
      <c r="C3902" s="1"/>
      <c r="D3902" s="1"/>
      <c r="E3902" s="1" t="s">
        <v>7238</v>
      </c>
      <c r="F3902" s="1"/>
      <c r="G3902" s="2" t="s">
        <v>27</v>
      </c>
      <c r="H3902" s="3"/>
      <c r="I3902" s="4" t="s">
        <v>13400</v>
      </c>
      <c r="J3902" s="2" t="s">
        <v>13401</v>
      </c>
      <c r="K3902" s="5">
        <v>1.0</v>
      </c>
      <c r="L3902" s="2" t="s">
        <v>13261</v>
      </c>
      <c r="M3902" s="6" t="b">
        <v>1</v>
      </c>
      <c r="N3902" s="2" t="s">
        <v>13262</v>
      </c>
      <c r="O3902" s="2" t="s">
        <v>1291</v>
      </c>
      <c r="P3902" s="2" t="s">
        <v>1292</v>
      </c>
      <c r="Q3902" s="2" t="s">
        <v>13263</v>
      </c>
      <c r="R3902" s="2" t="s">
        <v>35</v>
      </c>
      <c r="S3902" s="2" t="s">
        <v>13402</v>
      </c>
      <c r="T3902" s="2" t="s">
        <v>13265</v>
      </c>
      <c r="U3902" s="2" t="s">
        <v>13266</v>
      </c>
      <c r="V3902" s="2" t="s">
        <v>7329</v>
      </c>
      <c r="W3902" s="2" t="s">
        <v>13267</v>
      </c>
      <c r="X3902" s="2" t="s">
        <v>13268</v>
      </c>
      <c r="Y3902" s="14" t="s">
        <v>13269</v>
      </c>
    </row>
    <row r="3903">
      <c r="A3903" s="1" t="b">
        <v>0</v>
      </c>
      <c r="B3903" s="1" t="s">
        <v>104</v>
      </c>
      <c r="C3903" s="1"/>
      <c r="D3903" s="1"/>
      <c r="E3903" s="1" t="s">
        <v>7238</v>
      </c>
      <c r="F3903" s="1"/>
      <c r="G3903" s="2" t="s">
        <v>27</v>
      </c>
      <c r="H3903" s="3"/>
      <c r="I3903" s="4" t="s">
        <v>13403</v>
      </c>
      <c r="J3903" s="2" t="s">
        <v>13404</v>
      </c>
      <c r="K3903" s="5">
        <v>1.0</v>
      </c>
      <c r="L3903" s="2" t="s">
        <v>13261</v>
      </c>
      <c r="M3903" s="6" t="b">
        <v>1</v>
      </c>
      <c r="N3903" s="2" t="s">
        <v>13262</v>
      </c>
      <c r="O3903" s="2" t="s">
        <v>1291</v>
      </c>
      <c r="P3903" s="2" t="s">
        <v>1292</v>
      </c>
      <c r="Q3903" s="2" t="s">
        <v>13263</v>
      </c>
      <c r="R3903" s="2" t="s">
        <v>35</v>
      </c>
      <c r="S3903" s="2" t="s">
        <v>13405</v>
      </c>
      <c r="T3903" s="2" t="s">
        <v>13265</v>
      </c>
      <c r="U3903" s="2" t="s">
        <v>13266</v>
      </c>
      <c r="V3903" s="2" t="s">
        <v>7329</v>
      </c>
      <c r="W3903" s="2" t="s">
        <v>13267</v>
      </c>
      <c r="X3903" s="2" t="s">
        <v>13268</v>
      </c>
      <c r="Y3903" s="14" t="s">
        <v>13269</v>
      </c>
    </row>
    <row r="3904">
      <c r="A3904" s="1" t="b">
        <v>0</v>
      </c>
      <c r="B3904" s="1" t="s">
        <v>104</v>
      </c>
      <c r="C3904" s="1"/>
      <c r="D3904" s="1"/>
      <c r="E3904" s="1" t="s">
        <v>7238</v>
      </c>
      <c r="F3904" s="1"/>
      <c r="G3904" s="2" t="s">
        <v>27</v>
      </c>
      <c r="H3904" s="3"/>
      <c r="I3904" s="4" t="s">
        <v>13406</v>
      </c>
      <c r="J3904" s="2" t="s">
        <v>13407</v>
      </c>
      <c r="K3904" s="5">
        <v>1.0</v>
      </c>
      <c r="L3904" s="2" t="s">
        <v>13261</v>
      </c>
      <c r="M3904" s="6" t="b">
        <v>1</v>
      </c>
      <c r="N3904" s="2" t="s">
        <v>13262</v>
      </c>
      <c r="O3904" s="2" t="s">
        <v>1291</v>
      </c>
      <c r="P3904" s="2" t="s">
        <v>1292</v>
      </c>
      <c r="Q3904" s="2" t="s">
        <v>13263</v>
      </c>
      <c r="R3904" s="2" t="s">
        <v>35</v>
      </c>
      <c r="S3904" s="2" t="s">
        <v>13408</v>
      </c>
      <c r="T3904" s="2" t="s">
        <v>13265</v>
      </c>
      <c r="U3904" s="2" t="s">
        <v>13266</v>
      </c>
      <c r="V3904" s="2" t="s">
        <v>7329</v>
      </c>
      <c r="W3904" s="2" t="s">
        <v>13267</v>
      </c>
      <c r="X3904" s="2" t="s">
        <v>13268</v>
      </c>
      <c r="Y3904" s="14" t="s">
        <v>13269</v>
      </c>
    </row>
    <row r="3905">
      <c r="A3905" s="1" t="b">
        <v>0</v>
      </c>
      <c r="B3905" s="1" t="s">
        <v>104</v>
      </c>
      <c r="C3905" s="1"/>
      <c r="D3905" s="1"/>
      <c r="E3905" s="1" t="s">
        <v>7238</v>
      </c>
      <c r="F3905" s="1"/>
      <c r="G3905" s="2" t="s">
        <v>27</v>
      </c>
      <c r="H3905" s="3"/>
      <c r="I3905" s="4" t="s">
        <v>13409</v>
      </c>
      <c r="J3905" s="2" t="s">
        <v>13410</v>
      </c>
      <c r="K3905" s="5">
        <v>1.0</v>
      </c>
      <c r="L3905" s="2" t="s">
        <v>13261</v>
      </c>
      <c r="M3905" s="6" t="b">
        <v>1</v>
      </c>
      <c r="N3905" s="2" t="s">
        <v>13262</v>
      </c>
      <c r="O3905" s="2" t="s">
        <v>1291</v>
      </c>
      <c r="P3905" s="2" t="s">
        <v>1292</v>
      </c>
      <c r="Q3905" s="2" t="s">
        <v>13263</v>
      </c>
      <c r="R3905" s="2" t="s">
        <v>35</v>
      </c>
      <c r="S3905" s="2" t="s">
        <v>13411</v>
      </c>
      <c r="T3905" s="2" t="s">
        <v>13265</v>
      </c>
      <c r="U3905" s="2" t="s">
        <v>13266</v>
      </c>
      <c r="V3905" s="2" t="s">
        <v>7329</v>
      </c>
      <c r="W3905" s="2" t="s">
        <v>13267</v>
      </c>
      <c r="X3905" s="2" t="s">
        <v>13268</v>
      </c>
      <c r="Y3905" s="14" t="s">
        <v>13269</v>
      </c>
    </row>
    <row r="3906">
      <c r="A3906" s="1" t="b">
        <v>0</v>
      </c>
      <c r="B3906" s="1" t="s">
        <v>104</v>
      </c>
      <c r="C3906" s="1"/>
      <c r="D3906" s="1"/>
      <c r="E3906" s="1" t="s">
        <v>7238</v>
      </c>
      <c r="F3906" s="1"/>
      <c r="G3906" s="2" t="s">
        <v>27</v>
      </c>
      <c r="H3906" s="3"/>
      <c r="I3906" s="4" t="s">
        <v>13412</v>
      </c>
      <c r="J3906" s="2" t="s">
        <v>13413</v>
      </c>
      <c r="K3906" s="5">
        <v>1.0</v>
      </c>
      <c r="L3906" s="2" t="s">
        <v>13261</v>
      </c>
      <c r="M3906" s="6" t="b">
        <v>1</v>
      </c>
      <c r="N3906" s="2" t="s">
        <v>13262</v>
      </c>
      <c r="O3906" s="2" t="s">
        <v>1291</v>
      </c>
      <c r="P3906" s="2" t="s">
        <v>1292</v>
      </c>
      <c r="Q3906" s="2" t="s">
        <v>13263</v>
      </c>
      <c r="R3906" s="2" t="s">
        <v>35</v>
      </c>
      <c r="S3906" s="2" t="s">
        <v>13414</v>
      </c>
      <c r="T3906" s="2" t="s">
        <v>13265</v>
      </c>
      <c r="U3906" s="2" t="s">
        <v>13266</v>
      </c>
      <c r="V3906" s="2" t="s">
        <v>7329</v>
      </c>
      <c r="W3906" s="2" t="s">
        <v>13267</v>
      </c>
      <c r="X3906" s="2" t="s">
        <v>13268</v>
      </c>
      <c r="Y3906" s="14" t="s">
        <v>13269</v>
      </c>
    </row>
    <row r="3907">
      <c r="A3907" s="1" t="b">
        <v>0</v>
      </c>
      <c r="B3907" s="1" t="s">
        <v>104</v>
      </c>
      <c r="C3907" s="1"/>
      <c r="D3907" s="1"/>
      <c r="E3907" s="1" t="s">
        <v>7238</v>
      </c>
      <c r="F3907" s="1"/>
      <c r="G3907" s="2" t="s">
        <v>27</v>
      </c>
      <c r="H3907" s="3"/>
      <c r="I3907" s="4" t="s">
        <v>13415</v>
      </c>
      <c r="J3907" s="2" t="s">
        <v>13416</v>
      </c>
      <c r="K3907" s="5">
        <v>1.0</v>
      </c>
      <c r="L3907" s="2" t="s">
        <v>13261</v>
      </c>
      <c r="M3907" s="6" t="b">
        <v>1</v>
      </c>
      <c r="N3907" s="2" t="s">
        <v>13262</v>
      </c>
      <c r="O3907" s="2" t="s">
        <v>1291</v>
      </c>
      <c r="P3907" s="2" t="s">
        <v>1292</v>
      </c>
      <c r="Q3907" s="2" t="s">
        <v>13263</v>
      </c>
      <c r="R3907" s="2" t="s">
        <v>35</v>
      </c>
      <c r="S3907" s="2" t="s">
        <v>13417</v>
      </c>
      <c r="T3907" s="2" t="s">
        <v>13418</v>
      </c>
      <c r="U3907" s="2" t="s">
        <v>13266</v>
      </c>
      <c r="V3907" s="2" t="s">
        <v>7329</v>
      </c>
      <c r="W3907" s="2" t="s">
        <v>13267</v>
      </c>
      <c r="X3907" s="2" t="s">
        <v>13268</v>
      </c>
      <c r="Y3907" s="14" t="s">
        <v>13269</v>
      </c>
    </row>
    <row r="3908">
      <c r="A3908" s="1" t="b">
        <v>0</v>
      </c>
      <c r="B3908" s="1" t="s">
        <v>104</v>
      </c>
      <c r="C3908" s="1"/>
      <c r="D3908" s="1"/>
      <c r="E3908" s="1" t="s">
        <v>7238</v>
      </c>
      <c r="F3908" s="1"/>
      <c r="G3908" s="2" t="s">
        <v>27</v>
      </c>
      <c r="H3908" s="3"/>
      <c r="I3908" s="4" t="s">
        <v>13419</v>
      </c>
      <c r="J3908" s="2" t="s">
        <v>13420</v>
      </c>
      <c r="K3908" s="5">
        <v>1.0</v>
      </c>
      <c r="L3908" s="2" t="s">
        <v>13261</v>
      </c>
      <c r="M3908" s="6" t="b">
        <v>1</v>
      </c>
      <c r="N3908" s="2" t="s">
        <v>13262</v>
      </c>
      <c r="O3908" s="2" t="s">
        <v>1291</v>
      </c>
      <c r="P3908" s="2" t="s">
        <v>1292</v>
      </c>
      <c r="Q3908" s="2" t="s">
        <v>13263</v>
      </c>
      <c r="R3908" s="2" t="s">
        <v>35</v>
      </c>
      <c r="S3908" s="2" t="s">
        <v>13421</v>
      </c>
      <c r="T3908" s="2" t="s">
        <v>13418</v>
      </c>
      <c r="U3908" s="2" t="s">
        <v>13266</v>
      </c>
      <c r="V3908" s="2" t="s">
        <v>7329</v>
      </c>
      <c r="W3908" s="2" t="s">
        <v>13267</v>
      </c>
      <c r="X3908" s="2" t="s">
        <v>13268</v>
      </c>
      <c r="Y3908" s="14" t="s">
        <v>13269</v>
      </c>
    </row>
    <row r="3909">
      <c r="A3909" s="1" t="b">
        <v>0</v>
      </c>
      <c r="B3909" s="1" t="s">
        <v>104</v>
      </c>
      <c r="C3909" s="1"/>
      <c r="D3909" s="1"/>
      <c r="E3909" s="1" t="s">
        <v>7238</v>
      </c>
      <c r="F3909" s="1"/>
      <c r="G3909" s="2" t="s">
        <v>27</v>
      </c>
      <c r="H3909" s="3"/>
      <c r="I3909" s="4" t="s">
        <v>13422</v>
      </c>
      <c r="J3909" s="2" t="s">
        <v>13423</v>
      </c>
      <c r="K3909" s="5">
        <v>1.0</v>
      </c>
      <c r="L3909" s="2" t="s">
        <v>13261</v>
      </c>
      <c r="M3909" s="6" t="b">
        <v>1</v>
      </c>
      <c r="N3909" s="2" t="s">
        <v>13262</v>
      </c>
      <c r="O3909" s="2" t="s">
        <v>1291</v>
      </c>
      <c r="P3909" s="2" t="s">
        <v>1292</v>
      </c>
      <c r="Q3909" s="2" t="s">
        <v>13263</v>
      </c>
      <c r="R3909" s="2" t="s">
        <v>35</v>
      </c>
      <c r="S3909" s="2" t="s">
        <v>13424</v>
      </c>
      <c r="T3909" s="2" t="s">
        <v>13418</v>
      </c>
      <c r="U3909" s="2" t="s">
        <v>13266</v>
      </c>
      <c r="V3909" s="2" t="s">
        <v>7329</v>
      </c>
      <c r="W3909" s="2" t="s">
        <v>13267</v>
      </c>
      <c r="X3909" s="2" t="s">
        <v>13268</v>
      </c>
      <c r="Y3909" s="14" t="s">
        <v>13269</v>
      </c>
    </row>
    <row r="3910">
      <c r="A3910" s="1" t="b">
        <v>0</v>
      </c>
      <c r="B3910" s="1" t="s">
        <v>104</v>
      </c>
      <c r="C3910" s="1"/>
      <c r="D3910" s="1"/>
      <c r="E3910" s="1" t="s">
        <v>7238</v>
      </c>
      <c r="F3910" s="1"/>
      <c r="G3910" s="2" t="s">
        <v>27</v>
      </c>
      <c r="H3910" s="3"/>
      <c r="I3910" s="4" t="s">
        <v>13425</v>
      </c>
      <c r="J3910" s="2" t="s">
        <v>13426</v>
      </c>
      <c r="K3910" s="5">
        <v>1.0</v>
      </c>
      <c r="L3910" s="2" t="s">
        <v>13261</v>
      </c>
      <c r="M3910" s="6" t="b">
        <v>1</v>
      </c>
      <c r="N3910" s="2" t="s">
        <v>13262</v>
      </c>
      <c r="O3910" s="2" t="s">
        <v>1291</v>
      </c>
      <c r="P3910" s="2" t="s">
        <v>1292</v>
      </c>
      <c r="Q3910" s="2" t="s">
        <v>13263</v>
      </c>
      <c r="R3910" s="2" t="s">
        <v>35</v>
      </c>
      <c r="S3910" s="2" t="s">
        <v>13427</v>
      </c>
      <c r="T3910" s="2" t="s">
        <v>13418</v>
      </c>
      <c r="U3910" s="2" t="s">
        <v>13266</v>
      </c>
      <c r="V3910" s="2" t="s">
        <v>7329</v>
      </c>
      <c r="W3910" s="2" t="s">
        <v>13267</v>
      </c>
      <c r="X3910" s="2" t="s">
        <v>13268</v>
      </c>
      <c r="Y3910" s="14" t="s">
        <v>13269</v>
      </c>
    </row>
    <row r="3911">
      <c r="A3911" s="1" t="b">
        <v>0</v>
      </c>
      <c r="B3911" s="1" t="s">
        <v>104</v>
      </c>
      <c r="C3911" s="1"/>
      <c r="D3911" s="1"/>
      <c r="E3911" s="1" t="s">
        <v>7238</v>
      </c>
      <c r="F3911" s="1"/>
      <c r="G3911" s="2" t="s">
        <v>27</v>
      </c>
      <c r="H3911" s="3"/>
      <c r="I3911" s="4" t="s">
        <v>13428</v>
      </c>
      <c r="J3911" s="2" t="s">
        <v>13429</v>
      </c>
      <c r="K3911" s="5">
        <v>1.0</v>
      </c>
      <c r="L3911" s="2" t="s">
        <v>13261</v>
      </c>
      <c r="M3911" s="6" t="b">
        <v>1</v>
      </c>
      <c r="N3911" s="2" t="s">
        <v>13262</v>
      </c>
      <c r="O3911" s="2" t="s">
        <v>1291</v>
      </c>
      <c r="P3911" s="2" t="s">
        <v>1292</v>
      </c>
      <c r="Q3911" s="2" t="s">
        <v>13263</v>
      </c>
      <c r="R3911" s="2" t="s">
        <v>35</v>
      </c>
      <c r="S3911" s="2" t="s">
        <v>13430</v>
      </c>
      <c r="T3911" s="2" t="s">
        <v>13418</v>
      </c>
      <c r="U3911" s="2" t="s">
        <v>13266</v>
      </c>
      <c r="V3911" s="2" t="s">
        <v>7329</v>
      </c>
      <c r="W3911" s="2" t="s">
        <v>13267</v>
      </c>
      <c r="X3911" s="2" t="s">
        <v>13268</v>
      </c>
      <c r="Y3911" s="14" t="s">
        <v>13269</v>
      </c>
    </row>
    <row r="3912">
      <c r="A3912" s="1" t="b">
        <v>0</v>
      </c>
      <c r="B3912" s="1" t="s">
        <v>104</v>
      </c>
      <c r="C3912" s="1"/>
      <c r="D3912" s="1"/>
      <c r="E3912" s="1" t="s">
        <v>7238</v>
      </c>
      <c r="F3912" s="1"/>
      <c r="G3912" s="2" t="s">
        <v>27</v>
      </c>
      <c r="H3912" s="3"/>
      <c r="I3912" s="4" t="s">
        <v>13431</v>
      </c>
      <c r="J3912" s="2" t="s">
        <v>13432</v>
      </c>
      <c r="K3912" s="5">
        <v>1.0</v>
      </c>
      <c r="L3912" s="2" t="s">
        <v>13261</v>
      </c>
      <c r="M3912" s="6" t="b">
        <v>1</v>
      </c>
      <c r="N3912" s="2" t="s">
        <v>13262</v>
      </c>
      <c r="O3912" s="2" t="s">
        <v>1291</v>
      </c>
      <c r="P3912" s="2" t="s">
        <v>1292</v>
      </c>
      <c r="Q3912" s="2" t="s">
        <v>13263</v>
      </c>
      <c r="R3912" s="2" t="s">
        <v>35</v>
      </c>
      <c r="S3912" s="2" t="s">
        <v>13433</v>
      </c>
      <c r="T3912" s="2" t="s">
        <v>13418</v>
      </c>
      <c r="U3912" s="2" t="s">
        <v>13266</v>
      </c>
      <c r="V3912" s="2" t="s">
        <v>7329</v>
      </c>
      <c r="W3912" s="2" t="s">
        <v>13267</v>
      </c>
      <c r="X3912" s="2" t="s">
        <v>13268</v>
      </c>
      <c r="Y3912" s="14" t="s">
        <v>13269</v>
      </c>
    </row>
    <row r="3913">
      <c r="A3913" s="1" t="b">
        <v>0</v>
      </c>
      <c r="B3913" s="1" t="s">
        <v>104</v>
      </c>
      <c r="C3913" s="1"/>
      <c r="D3913" s="1"/>
      <c r="E3913" s="1" t="s">
        <v>7238</v>
      </c>
      <c r="F3913" s="1"/>
      <c r="G3913" s="2" t="s">
        <v>27</v>
      </c>
      <c r="H3913" s="3"/>
      <c r="I3913" s="4" t="s">
        <v>13434</v>
      </c>
      <c r="J3913" s="2" t="s">
        <v>13435</v>
      </c>
      <c r="K3913" s="5">
        <v>1.0</v>
      </c>
      <c r="L3913" s="2" t="s">
        <v>13261</v>
      </c>
      <c r="M3913" s="6" t="b">
        <v>1</v>
      </c>
      <c r="N3913" s="2" t="s">
        <v>13262</v>
      </c>
      <c r="O3913" s="2" t="s">
        <v>1291</v>
      </c>
      <c r="P3913" s="2" t="s">
        <v>1292</v>
      </c>
      <c r="Q3913" s="2" t="s">
        <v>13263</v>
      </c>
      <c r="R3913" s="2" t="s">
        <v>35</v>
      </c>
      <c r="S3913" s="2" t="s">
        <v>13436</v>
      </c>
      <c r="T3913" s="2" t="s">
        <v>13342</v>
      </c>
      <c r="U3913" s="2" t="s">
        <v>13266</v>
      </c>
      <c r="V3913" s="2" t="s">
        <v>7329</v>
      </c>
      <c r="W3913" s="2" t="s">
        <v>13267</v>
      </c>
      <c r="X3913" s="2" t="s">
        <v>13268</v>
      </c>
      <c r="Y3913" s="14" t="s">
        <v>13269</v>
      </c>
    </row>
    <row r="3914">
      <c r="A3914" s="1" t="b">
        <v>0</v>
      </c>
      <c r="B3914" s="1" t="s">
        <v>104</v>
      </c>
      <c r="C3914" s="1"/>
      <c r="D3914" s="1"/>
      <c r="E3914" s="1" t="s">
        <v>7238</v>
      </c>
      <c r="F3914" s="1"/>
      <c r="G3914" s="2" t="s">
        <v>27</v>
      </c>
      <c r="H3914" s="3"/>
      <c r="I3914" s="4" t="s">
        <v>13437</v>
      </c>
      <c r="J3914" s="2" t="s">
        <v>13438</v>
      </c>
      <c r="K3914" s="5">
        <v>1.0</v>
      </c>
      <c r="L3914" s="2" t="s">
        <v>13261</v>
      </c>
      <c r="M3914" s="6" t="b">
        <v>1</v>
      </c>
      <c r="N3914" s="2" t="s">
        <v>13262</v>
      </c>
      <c r="O3914" s="2" t="s">
        <v>1291</v>
      </c>
      <c r="P3914" s="2" t="s">
        <v>1292</v>
      </c>
      <c r="Q3914" s="2" t="s">
        <v>13263</v>
      </c>
      <c r="R3914" s="2" t="s">
        <v>35</v>
      </c>
      <c r="S3914" s="2" t="s">
        <v>13439</v>
      </c>
      <c r="T3914" s="2" t="s">
        <v>13342</v>
      </c>
      <c r="U3914" s="2" t="s">
        <v>13266</v>
      </c>
      <c r="V3914" s="2" t="s">
        <v>7329</v>
      </c>
      <c r="W3914" s="2" t="s">
        <v>13267</v>
      </c>
      <c r="X3914" s="2" t="s">
        <v>13268</v>
      </c>
      <c r="Y3914" s="14" t="s">
        <v>13269</v>
      </c>
    </row>
    <row r="3915">
      <c r="A3915" s="1" t="b">
        <v>0</v>
      </c>
      <c r="B3915" s="1" t="s">
        <v>104</v>
      </c>
      <c r="C3915" s="1"/>
      <c r="D3915" s="1"/>
      <c r="E3915" s="1" t="s">
        <v>7238</v>
      </c>
      <c r="F3915" s="1"/>
      <c r="G3915" s="2" t="s">
        <v>27</v>
      </c>
      <c r="H3915" s="3"/>
      <c r="I3915" s="4" t="s">
        <v>13440</v>
      </c>
      <c r="J3915" s="2" t="s">
        <v>13441</v>
      </c>
      <c r="K3915" s="5">
        <v>1.0</v>
      </c>
      <c r="L3915" s="2" t="s">
        <v>13261</v>
      </c>
      <c r="M3915" s="6" t="b">
        <v>1</v>
      </c>
      <c r="N3915" s="2" t="s">
        <v>13262</v>
      </c>
      <c r="O3915" s="2" t="s">
        <v>1291</v>
      </c>
      <c r="P3915" s="2" t="s">
        <v>1292</v>
      </c>
      <c r="Q3915" s="2" t="s">
        <v>13263</v>
      </c>
      <c r="R3915" s="2" t="s">
        <v>35</v>
      </c>
      <c r="S3915" s="2" t="s">
        <v>13442</v>
      </c>
      <c r="T3915" s="2" t="s">
        <v>13342</v>
      </c>
      <c r="U3915" s="2" t="s">
        <v>13266</v>
      </c>
      <c r="V3915" s="2" t="s">
        <v>7329</v>
      </c>
      <c r="W3915" s="2" t="s">
        <v>13267</v>
      </c>
      <c r="X3915" s="2" t="s">
        <v>13268</v>
      </c>
      <c r="Y3915" s="14" t="s">
        <v>13269</v>
      </c>
    </row>
    <row r="3916">
      <c r="A3916" s="1" t="b">
        <v>0</v>
      </c>
      <c r="B3916" s="1" t="s">
        <v>104</v>
      </c>
      <c r="C3916" s="1"/>
      <c r="D3916" s="1"/>
      <c r="E3916" s="1" t="s">
        <v>7238</v>
      </c>
      <c r="F3916" s="1"/>
      <c r="G3916" s="2" t="s">
        <v>27</v>
      </c>
      <c r="H3916" s="3"/>
      <c r="I3916" s="4" t="s">
        <v>13443</v>
      </c>
      <c r="J3916" s="2" t="s">
        <v>13444</v>
      </c>
      <c r="K3916" s="5">
        <v>1.0</v>
      </c>
      <c r="L3916" s="2" t="s">
        <v>13261</v>
      </c>
      <c r="M3916" s="6" t="b">
        <v>1</v>
      </c>
      <c r="N3916" s="2" t="s">
        <v>13262</v>
      </c>
      <c r="O3916" s="2" t="s">
        <v>1291</v>
      </c>
      <c r="P3916" s="2" t="s">
        <v>1292</v>
      </c>
      <c r="Q3916" s="2" t="s">
        <v>13263</v>
      </c>
      <c r="R3916" s="2" t="s">
        <v>35</v>
      </c>
      <c r="S3916" s="2" t="s">
        <v>13445</v>
      </c>
      <c r="T3916" s="2" t="s">
        <v>13342</v>
      </c>
      <c r="U3916" s="2" t="s">
        <v>13266</v>
      </c>
      <c r="V3916" s="2" t="s">
        <v>7329</v>
      </c>
      <c r="W3916" s="2" t="s">
        <v>13267</v>
      </c>
      <c r="X3916" s="2" t="s">
        <v>13268</v>
      </c>
      <c r="Y3916" s="14" t="s">
        <v>13269</v>
      </c>
    </row>
    <row r="3917">
      <c r="A3917" s="1" t="b">
        <v>0</v>
      </c>
      <c r="B3917" s="1" t="s">
        <v>104</v>
      </c>
      <c r="C3917" s="1"/>
      <c r="D3917" s="1"/>
      <c r="E3917" s="1" t="s">
        <v>7238</v>
      </c>
      <c r="F3917" s="1"/>
      <c r="G3917" s="2" t="s">
        <v>27</v>
      </c>
      <c r="H3917" s="3"/>
      <c r="I3917" s="4" t="s">
        <v>13446</v>
      </c>
      <c r="J3917" s="2" t="s">
        <v>13447</v>
      </c>
      <c r="K3917" s="5">
        <v>1.0</v>
      </c>
      <c r="L3917" s="2" t="s">
        <v>13261</v>
      </c>
      <c r="M3917" s="6" t="b">
        <v>1</v>
      </c>
      <c r="N3917" s="2" t="s">
        <v>13262</v>
      </c>
      <c r="O3917" s="2" t="s">
        <v>1291</v>
      </c>
      <c r="P3917" s="2" t="s">
        <v>1292</v>
      </c>
      <c r="Q3917" s="2" t="s">
        <v>13263</v>
      </c>
      <c r="R3917" s="2" t="s">
        <v>35</v>
      </c>
      <c r="S3917" s="2" t="s">
        <v>13448</v>
      </c>
      <c r="T3917" s="2" t="s">
        <v>13265</v>
      </c>
      <c r="U3917" s="2" t="s">
        <v>13266</v>
      </c>
      <c r="V3917" s="2" t="s">
        <v>7329</v>
      </c>
      <c r="W3917" s="2" t="s">
        <v>13267</v>
      </c>
      <c r="X3917" s="2" t="s">
        <v>13268</v>
      </c>
      <c r="Y3917" s="14" t="s">
        <v>13269</v>
      </c>
    </row>
    <row r="3918">
      <c r="A3918" s="1" t="b">
        <v>0</v>
      </c>
      <c r="B3918" s="1" t="s">
        <v>104</v>
      </c>
      <c r="C3918" s="1"/>
      <c r="D3918" s="1"/>
      <c r="E3918" s="1" t="s">
        <v>7238</v>
      </c>
      <c r="F3918" s="1"/>
      <c r="G3918" s="2" t="s">
        <v>27</v>
      </c>
      <c r="H3918" s="3"/>
      <c r="I3918" s="4" t="s">
        <v>13449</v>
      </c>
      <c r="J3918" s="2" t="s">
        <v>13450</v>
      </c>
      <c r="K3918" s="5">
        <v>1.0</v>
      </c>
      <c r="L3918" s="2" t="s">
        <v>13261</v>
      </c>
      <c r="M3918" s="6" t="b">
        <v>1</v>
      </c>
      <c r="N3918" s="2" t="s">
        <v>13262</v>
      </c>
      <c r="O3918" s="2" t="s">
        <v>1291</v>
      </c>
      <c r="P3918" s="2" t="s">
        <v>1292</v>
      </c>
      <c r="Q3918" s="2" t="s">
        <v>13263</v>
      </c>
      <c r="R3918" s="2" t="s">
        <v>35</v>
      </c>
      <c r="S3918" s="2" t="s">
        <v>13451</v>
      </c>
      <c r="T3918" s="2" t="s">
        <v>13265</v>
      </c>
      <c r="U3918" s="2" t="s">
        <v>13266</v>
      </c>
      <c r="V3918" s="2" t="s">
        <v>7329</v>
      </c>
      <c r="W3918" s="2" t="s">
        <v>13267</v>
      </c>
      <c r="X3918" s="2" t="s">
        <v>13268</v>
      </c>
      <c r="Y3918" s="14" t="s">
        <v>13269</v>
      </c>
    </row>
    <row r="3919">
      <c r="A3919" s="1" t="b">
        <v>0</v>
      </c>
      <c r="B3919" s="1" t="s">
        <v>104</v>
      </c>
      <c r="C3919" s="1"/>
      <c r="D3919" s="1"/>
      <c r="E3919" s="1" t="s">
        <v>7238</v>
      </c>
      <c r="F3919" s="1"/>
      <c r="G3919" s="2" t="s">
        <v>27</v>
      </c>
      <c r="H3919" s="3"/>
      <c r="I3919" s="4" t="s">
        <v>13452</v>
      </c>
      <c r="J3919" s="2" t="s">
        <v>13453</v>
      </c>
      <c r="K3919" s="5">
        <v>1.0</v>
      </c>
      <c r="L3919" s="2" t="s">
        <v>13261</v>
      </c>
      <c r="M3919" s="6" t="b">
        <v>1</v>
      </c>
      <c r="N3919" s="2" t="s">
        <v>13262</v>
      </c>
      <c r="O3919" s="2" t="s">
        <v>1291</v>
      </c>
      <c r="P3919" s="2" t="s">
        <v>1292</v>
      </c>
      <c r="Q3919" s="2" t="s">
        <v>13263</v>
      </c>
      <c r="R3919" s="2" t="s">
        <v>35</v>
      </c>
      <c r="S3919" s="2" t="s">
        <v>13454</v>
      </c>
      <c r="T3919" s="2" t="s">
        <v>13265</v>
      </c>
      <c r="U3919" s="2" t="s">
        <v>13266</v>
      </c>
      <c r="V3919" s="2" t="s">
        <v>7329</v>
      </c>
      <c r="W3919" s="2" t="s">
        <v>13267</v>
      </c>
      <c r="X3919" s="2" t="s">
        <v>13268</v>
      </c>
      <c r="Y3919" s="14" t="s">
        <v>13269</v>
      </c>
    </row>
    <row r="3920">
      <c r="A3920" s="1" t="b">
        <v>0</v>
      </c>
      <c r="B3920" s="1" t="s">
        <v>104</v>
      </c>
      <c r="C3920" s="1"/>
      <c r="D3920" s="1"/>
      <c r="E3920" s="1" t="s">
        <v>7238</v>
      </c>
      <c r="F3920" s="1"/>
      <c r="G3920" s="2" t="s">
        <v>27</v>
      </c>
      <c r="H3920" s="3"/>
      <c r="I3920" s="4" t="s">
        <v>13455</v>
      </c>
      <c r="J3920" s="2" t="s">
        <v>13456</v>
      </c>
      <c r="K3920" s="5">
        <v>1.0</v>
      </c>
      <c r="L3920" s="2" t="s">
        <v>13261</v>
      </c>
      <c r="M3920" s="6" t="b">
        <v>1</v>
      </c>
      <c r="N3920" s="2" t="s">
        <v>13262</v>
      </c>
      <c r="O3920" s="2" t="s">
        <v>1291</v>
      </c>
      <c r="P3920" s="2" t="s">
        <v>1292</v>
      </c>
      <c r="Q3920" s="2" t="s">
        <v>13263</v>
      </c>
      <c r="R3920" s="2" t="s">
        <v>35</v>
      </c>
      <c r="S3920" s="2" t="s">
        <v>13457</v>
      </c>
      <c r="T3920" s="2" t="s">
        <v>13418</v>
      </c>
      <c r="U3920" s="2" t="s">
        <v>13266</v>
      </c>
      <c r="V3920" s="2" t="s">
        <v>7329</v>
      </c>
      <c r="W3920" s="2" t="s">
        <v>13267</v>
      </c>
      <c r="X3920" s="2" t="s">
        <v>13268</v>
      </c>
      <c r="Y3920" s="14" t="s">
        <v>13269</v>
      </c>
    </row>
    <row r="3921">
      <c r="A3921" s="1" t="b">
        <v>0</v>
      </c>
      <c r="B3921" s="1" t="s">
        <v>104</v>
      </c>
      <c r="C3921" s="1"/>
      <c r="D3921" s="1"/>
      <c r="E3921" s="1" t="s">
        <v>7238</v>
      </c>
      <c r="F3921" s="1"/>
      <c r="G3921" s="2" t="s">
        <v>27</v>
      </c>
      <c r="H3921" s="3"/>
      <c r="I3921" s="4" t="s">
        <v>13458</v>
      </c>
      <c r="J3921" s="2" t="s">
        <v>13459</v>
      </c>
      <c r="K3921" s="5">
        <v>1.0</v>
      </c>
      <c r="L3921" s="2" t="s">
        <v>13261</v>
      </c>
      <c r="M3921" s="6" t="b">
        <v>1</v>
      </c>
      <c r="N3921" s="2" t="s">
        <v>13262</v>
      </c>
      <c r="O3921" s="2" t="s">
        <v>1291</v>
      </c>
      <c r="P3921" s="2" t="s">
        <v>1292</v>
      </c>
      <c r="Q3921" s="2" t="s">
        <v>13263</v>
      </c>
      <c r="R3921" s="2" t="s">
        <v>35</v>
      </c>
      <c r="S3921" s="2" t="s">
        <v>13460</v>
      </c>
      <c r="T3921" s="2" t="s">
        <v>13418</v>
      </c>
      <c r="U3921" s="2" t="s">
        <v>13266</v>
      </c>
      <c r="V3921" s="2" t="s">
        <v>7329</v>
      </c>
      <c r="W3921" s="2" t="s">
        <v>13267</v>
      </c>
      <c r="X3921" s="2" t="s">
        <v>13268</v>
      </c>
      <c r="Y3921" s="14" t="s">
        <v>13269</v>
      </c>
    </row>
    <row r="3922">
      <c r="A3922" s="1" t="b">
        <v>0</v>
      </c>
      <c r="B3922" s="1" t="s">
        <v>104</v>
      </c>
      <c r="C3922" s="1"/>
      <c r="D3922" s="1"/>
      <c r="E3922" s="1" t="s">
        <v>7238</v>
      </c>
      <c r="F3922" s="1"/>
      <c r="G3922" s="2" t="s">
        <v>27</v>
      </c>
      <c r="H3922" s="3"/>
      <c r="I3922" s="4" t="s">
        <v>13461</v>
      </c>
      <c r="J3922" s="2" t="s">
        <v>13462</v>
      </c>
      <c r="K3922" s="5">
        <v>1.0</v>
      </c>
      <c r="L3922" s="2" t="s">
        <v>13261</v>
      </c>
      <c r="M3922" s="6" t="b">
        <v>1</v>
      </c>
      <c r="N3922" s="2" t="s">
        <v>13262</v>
      </c>
      <c r="O3922" s="2" t="s">
        <v>1291</v>
      </c>
      <c r="P3922" s="2" t="s">
        <v>1292</v>
      </c>
      <c r="Q3922" s="2" t="s">
        <v>13263</v>
      </c>
      <c r="R3922" s="2" t="s">
        <v>35</v>
      </c>
      <c r="S3922" s="2" t="s">
        <v>13463</v>
      </c>
      <c r="T3922" s="2" t="s">
        <v>13418</v>
      </c>
      <c r="U3922" s="2" t="s">
        <v>13266</v>
      </c>
      <c r="V3922" s="2" t="s">
        <v>7329</v>
      </c>
      <c r="W3922" s="2" t="s">
        <v>13267</v>
      </c>
      <c r="X3922" s="2" t="s">
        <v>13268</v>
      </c>
      <c r="Y3922" s="14" t="s">
        <v>13269</v>
      </c>
    </row>
    <row r="3923">
      <c r="A3923" s="1" t="b">
        <v>0</v>
      </c>
      <c r="B3923" s="1" t="s">
        <v>104</v>
      </c>
      <c r="C3923" s="1"/>
      <c r="D3923" s="1"/>
      <c r="E3923" s="1" t="s">
        <v>7238</v>
      </c>
      <c r="F3923" s="1"/>
      <c r="G3923" s="2" t="s">
        <v>27</v>
      </c>
      <c r="H3923" s="3"/>
      <c r="I3923" s="4" t="s">
        <v>13464</v>
      </c>
      <c r="J3923" s="2" t="s">
        <v>13465</v>
      </c>
      <c r="K3923" s="5">
        <v>1.0</v>
      </c>
      <c r="L3923" s="2" t="s">
        <v>13261</v>
      </c>
      <c r="M3923" s="6" t="b">
        <v>1</v>
      </c>
      <c r="N3923" s="2" t="s">
        <v>13262</v>
      </c>
      <c r="O3923" s="2" t="s">
        <v>1291</v>
      </c>
      <c r="P3923" s="2" t="s">
        <v>1292</v>
      </c>
      <c r="Q3923" s="2" t="s">
        <v>13263</v>
      </c>
      <c r="R3923" s="2" t="s">
        <v>35</v>
      </c>
      <c r="S3923" s="2" t="s">
        <v>13466</v>
      </c>
      <c r="T3923" s="2" t="s">
        <v>13418</v>
      </c>
      <c r="U3923" s="2" t="s">
        <v>13266</v>
      </c>
      <c r="V3923" s="2" t="s">
        <v>7329</v>
      </c>
      <c r="W3923" s="2" t="s">
        <v>13267</v>
      </c>
      <c r="X3923" s="2" t="s">
        <v>13268</v>
      </c>
      <c r="Y3923" s="14" t="s">
        <v>13269</v>
      </c>
    </row>
    <row r="3924">
      <c r="A3924" s="1" t="b">
        <v>0</v>
      </c>
      <c r="B3924" s="1" t="s">
        <v>104</v>
      </c>
      <c r="C3924" s="1"/>
      <c r="D3924" s="1"/>
      <c r="E3924" s="1" t="s">
        <v>7238</v>
      </c>
      <c r="F3924" s="1"/>
      <c r="G3924" s="2" t="s">
        <v>27</v>
      </c>
      <c r="H3924" s="3"/>
      <c r="I3924" s="4" t="s">
        <v>13467</v>
      </c>
      <c r="J3924" s="2" t="s">
        <v>13468</v>
      </c>
      <c r="K3924" s="5">
        <v>1.0</v>
      </c>
      <c r="L3924" s="2" t="s">
        <v>13261</v>
      </c>
      <c r="M3924" s="6" t="b">
        <v>1</v>
      </c>
      <c r="N3924" s="2" t="s">
        <v>13262</v>
      </c>
      <c r="O3924" s="2" t="s">
        <v>1291</v>
      </c>
      <c r="P3924" s="2" t="s">
        <v>1292</v>
      </c>
      <c r="Q3924" s="2" t="s">
        <v>13263</v>
      </c>
      <c r="R3924" s="2" t="s">
        <v>35</v>
      </c>
      <c r="S3924" s="2" t="s">
        <v>13469</v>
      </c>
      <c r="T3924" s="2" t="s">
        <v>13418</v>
      </c>
      <c r="U3924" s="2" t="s">
        <v>13266</v>
      </c>
      <c r="V3924" s="2" t="s">
        <v>7329</v>
      </c>
      <c r="W3924" s="2" t="s">
        <v>13267</v>
      </c>
      <c r="X3924" s="2" t="s">
        <v>13268</v>
      </c>
      <c r="Y3924" s="14" t="s">
        <v>13269</v>
      </c>
    </row>
    <row r="3925">
      <c r="A3925" s="1" t="b">
        <v>0</v>
      </c>
      <c r="B3925" s="1" t="s">
        <v>104</v>
      </c>
      <c r="C3925" s="1"/>
      <c r="D3925" s="1"/>
      <c r="E3925" s="1" t="s">
        <v>7238</v>
      </c>
      <c r="F3925" s="1"/>
      <c r="G3925" s="2" t="s">
        <v>27</v>
      </c>
      <c r="H3925" s="3"/>
      <c r="I3925" s="4" t="s">
        <v>13470</v>
      </c>
      <c r="J3925" s="2" t="s">
        <v>13471</v>
      </c>
      <c r="K3925" s="5">
        <v>1.0</v>
      </c>
      <c r="L3925" s="2" t="s">
        <v>13261</v>
      </c>
      <c r="M3925" s="6" t="b">
        <v>1</v>
      </c>
      <c r="N3925" s="2" t="s">
        <v>13262</v>
      </c>
      <c r="O3925" s="2" t="s">
        <v>1291</v>
      </c>
      <c r="P3925" s="2" t="s">
        <v>1292</v>
      </c>
      <c r="Q3925" s="2" t="s">
        <v>13263</v>
      </c>
      <c r="R3925" s="2" t="s">
        <v>35</v>
      </c>
      <c r="S3925" s="2" t="s">
        <v>13472</v>
      </c>
      <c r="T3925" s="2" t="s">
        <v>13418</v>
      </c>
      <c r="U3925" s="2" t="s">
        <v>13266</v>
      </c>
      <c r="V3925" s="2" t="s">
        <v>7329</v>
      </c>
      <c r="W3925" s="2" t="s">
        <v>13267</v>
      </c>
      <c r="X3925" s="2" t="s">
        <v>13268</v>
      </c>
      <c r="Y3925" s="14" t="s">
        <v>13269</v>
      </c>
    </row>
    <row r="3926">
      <c r="A3926" s="1" t="b">
        <v>0</v>
      </c>
      <c r="B3926" s="1" t="s">
        <v>104</v>
      </c>
      <c r="C3926" s="1"/>
      <c r="D3926" s="1"/>
      <c r="E3926" s="1" t="s">
        <v>7238</v>
      </c>
      <c r="F3926" s="1"/>
      <c r="G3926" s="2" t="s">
        <v>27</v>
      </c>
      <c r="H3926" s="2"/>
      <c r="I3926" s="4" t="s">
        <v>13473</v>
      </c>
      <c r="J3926" s="2" t="s">
        <v>13474</v>
      </c>
      <c r="K3926" s="5">
        <v>1.0</v>
      </c>
      <c r="L3926" s="2" t="s">
        <v>13261</v>
      </c>
      <c r="M3926" s="6" t="b">
        <v>1</v>
      </c>
      <c r="N3926" s="2" t="s">
        <v>13475</v>
      </c>
      <c r="O3926" s="2" t="s">
        <v>1291</v>
      </c>
      <c r="P3926" s="2" t="s">
        <v>1292</v>
      </c>
      <c r="Q3926" s="2" t="s">
        <v>13263</v>
      </c>
      <c r="R3926" s="2" t="s">
        <v>35</v>
      </c>
      <c r="S3926" s="2" t="s">
        <v>13476</v>
      </c>
      <c r="T3926" s="2" t="s">
        <v>13265</v>
      </c>
      <c r="U3926" s="2" t="s">
        <v>113</v>
      </c>
      <c r="V3926" s="2" t="s">
        <v>7329</v>
      </c>
      <c r="W3926" s="2" t="s">
        <v>13267</v>
      </c>
      <c r="X3926" s="2" t="s">
        <v>13477</v>
      </c>
      <c r="Y3926" s="2" t="s">
        <v>13478</v>
      </c>
    </row>
    <row r="3927">
      <c r="A3927" s="1" t="b">
        <v>0</v>
      </c>
      <c r="B3927" s="1" t="s">
        <v>104</v>
      </c>
      <c r="C3927" s="1"/>
      <c r="D3927" s="1"/>
      <c r="E3927" s="1" t="s">
        <v>43</v>
      </c>
      <c r="F3927" s="1"/>
      <c r="G3927" s="2" t="s">
        <v>27</v>
      </c>
      <c r="H3927" s="3"/>
      <c r="I3927" s="4" t="s">
        <v>13479</v>
      </c>
      <c r="J3927" s="2" t="s">
        <v>13480</v>
      </c>
      <c r="K3927" s="5">
        <v>1.0</v>
      </c>
      <c r="L3927" s="2" t="s">
        <v>686</v>
      </c>
      <c r="M3927" s="6" t="b">
        <v>1</v>
      </c>
      <c r="N3927" s="2" t="s">
        <v>13481</v>
      </c>
      <c r="O3927" s="2" t="s">
        <v>688</v>
      </c>
      <c r="P3927" s="2" t="s">
        <v>49</v>
      </c>
      <c r="Q3927" s="2" t="s">
        <v>689</v>
      </c>
      <c r="R3927" s="2" t="s">
        <v>35</v>
      </c>
      <c r="S3927" s="2" t="s">
        <v>13482</v>
      </c>
      <c r="T3927" s="2" t="s">
        <v>13483</v>
      </c>
      <c r="U3927" s="2" t="s">
        <v>113</v>
      </c>
      <c r="V3927" s="2" t="s">
        <v>692</v>
      </c>
      <c r="W3927" s="2" t="s">
        <v>10172</v>
      </c>
      <c r="X3927" s="2" t="s">
        <v>13484</v>
      </c>
      <c r="Y3927" s="2" t="s">
        <v>13485</v>
      </c>
    </row>
    <row r="3928">
      <c r="A3928" s="1" t="b">
        <v>0</v>
      </c>
      <c r="B3928" s="1" t="s">
        <v>104</v>
      </c>
      <c r="C3928" s="1"/>
      <c r="D3928" s="1"/>
      <c r="E3928" s="1" t="s">
        <v>43</v>
      </c>
      <c r="F3928" s="1"/>
      <c r="G3928" s="2" t="s">
        <v>27</v>
      </c>
      <c r="H3928" s="3"/>
      <c r="I3928" s="4" t="s">
        <v>13486</v>
      </c>
      <c r="J3928" s="2" t="s">
        <v>13487</v>
      </c>
      <c r="K3928" s="5">
        <v>1.0</v>
      </c>
      <c r="L3928" s="2" t="s">
        <v>686</v>
      </c>
      <c r="M3928" s="6" t="b">
        <v>1</v>
      </c>
      <c r="N3928" s="2" t="s">
        <v>13481</v>
      </c>
      <c r="O3928" s="2" t="s">
        <v>688</v>
      </c>
      <c r="P3928" s="2" t="s">
        <v>49</v>
      </c>
      <c r="Q3928" s="2" t="s">
        <v>689</v>
      </c>
      <c r="R3928" s="2" t="s">
        <v>35</v>
      </c>
      <c r="S3928" s="2" t="s">
        <v>13488</v>
      </c>
      <c r="T3928" s="2" t="s">
        <v>13489</v>
      </c>
      <c r="U3928" s="2" t="s">
        <v>113</v>
      </c>
      <c r="V3928" s="2" t="s">
        <v>692</v>
      </c>
      <c r="W3928" s="2" t="s">
        <v>10172</v>
      </c>
      <c r="X3928" s="2" t="s">
        <v>13484</v>
      </c>
      <c r="Y3928" s="2" t="s">
        <v>13485</v>
      </c>
    </row>
    <row r="3929">
      <c r="A3929" s="1" t="b">
        <v>0</v>
      </c>
      <c r="B3929" s="1" t="s">
        <v>104</v>
      </c>
      <c r="C3929" s="1"/>
      <c r="D3929" s="1"/>
      <c r="E3929" s="1" t="s">
        <v>43</v>
      </c>
      <c r="F3929" s="1"/>
      <c r="G3929" s="2" t="s">
        <v>27</v>
      </c>
      <c r="H3929" s="3"/>
      <c r="I3929" s="4" t="s">
        <v>13490</v>
      </c>
      <c r="J3929" s="2" t="s">
        <v>13491</v>
      </c>
      <c r="K3929" s="5">
        <v>1.0</v>
      </c>
      <c r="L3929" s="2" t="s">
        <v>686</v>
      </c>
      <c r="M3929" s="6" t="b">
        <v>1</v>
      </c>
      <c r="N3929" s="2" t="s">
        <v>13481</v>
      </c>
      <c r="O3929" s="2" t="s">
        <v>688</v>
      </c>
      <c r="P3929" s="2" t="s">
        <v>49</v>
      </c>
      <c r="Q3929" s="2" t="s">
        <v>689</v>
      </c>
      <c r="R3929" s="2" t="s">
        <v>35</v>
      </c>
      <c r="S3929" s="2" t="s">
        <v>13492</v>
      </c>
      <c r="T3929" s="2" t="s">
        <v>13493</v>
      </c>
      <c r="U3929" s="2" t="s">
        <v>113</v>
      </c>
      <c r="V3929" s="2" t="s">
        <v>692</v>
      </c>
      <c r="W3929" s="2" t="s">
        <v>10172</v>
      </c>
      <c r="X3929" s="2" t="s">
        <v>13484</v>
      </c>
      <c r="Y3929" s="2" t="s">
        <v>13485</v>
      </c>
    </row>
    <row r="3930">
      <c r="A3930" s="1" t="b">
        <v>0</v>
      </c>
      <c r="B3930" s="1" t="s">
        <v>104</v>
      </c>
      <c r="C3930" s="1"/>
      <c r="D3930" s="1"/>
      <c r="E3930" s="1" t="s">
        <v>43</v>
      </c>
      <c r="F3930" s="1"/>
      <c r="G3930" s="2" t="s">
        <v>27</v>
      </c>
      <c r="H3930" s="3"/>
      <c r="I3930" s="4" t="s">
        <v>13494</v>
      </c>
      <c r="J3930" s="2" t="s">
        <v>13495</v>
      </c>
      <c r="K3930" s="5">
        <v>1.0</v>
      </c>
      <c r="L3930" s="2" t="s">
        <v>686</v>
      </c>
      <c r="M3930" s="6" t="b">
        <v>1</v>
      </c>
      <c r="N3930" s="2" t="s">
        <v>13481</v>
      </c>
      <c r="O3930" s="2" t="s">
        <v>688</v>
      </c>
      <c r="P3930" s="2" t="s">
        <v>49</v>
      </c>
      <c r="Q3930" s="2" t="s">
        <v>689</v>
      </c>
      <c r="R3930" s="2" t="s">
        <v>35</v>
      </c>
      <c r="S3930" s="2" t="s">
        <v>13496</v>
      </c>
      <c r="T3930" s="2" t="s">
        <v>13497</v>
      </c>
      <c r="U3930" s="2" t="s">
        <v>113</v>
      </c>
      <c r="V3930" s="2" t="s">
        <v>692</v>
      </c>
      <c r="W3930" s="2" t="s">
        <v>10172</v>
      </c>
      <c r="X3930" s="2" t="s">
        <v>13484</v>
      </c>
      <c r="Y3930" s="2" t="s">
        <v>13485</v>
      </c>
    </row>
    <row r="3931">
      <c r="A3931" s="1" t="b">
        <v>0</v>
      </c>
      <c r="B3931" s="1" t="s">
        <v>104</v>
      </c>
      <c r="C3931" s="1"/>
      <c r="D3931" s="1"/>
      <c r="E3931" s="1" t="s">
        <v>43</v>
      </c>
      <c r="F3931" s="1"/>
      <c r="G3931" s="2" t="s">
        <v>27</v>
      </c>
      <c r="H3931" s="3"/>
      <c r="I3931" s="4" t="s">
        <v>13498</v>
      </c>
      <c r="J3931" s="2" t="s">
        <v>13499</v>
      </c>
      <c r="K3931" s="5">
        <v>1.0</v>
      </c>
      <c r="L3931" s="2" t="s">
        <v>686</v>
      </c>
      <c r="M3931" s="6" t="b">
        <v>1</v>
      </c>
      <c r="N3931" s="2" t="s">
        <v>13481</v>
      </c>
      <c r="O3931" s="2" t="s">
        <v>688</v>
      </c>
      <c r="P3931" s="2" t="s">
        <v>49</v>
      </c>
      <c r="Q3931" s="2" t="s">
        <v>689</v>
      </c>
      <c r="R3931" s="2" t="s">
        <v>35</v>
      </c>
      <c r="S3931" s="2" t="s">
        <v>13500</v>
      </c>
      <c r="T3931" s="2" t="s">
        <v>13501</v>
      </c>
      <c r="U3931" s="2" t="s">
        <v>113</v>
      </c>
      <c r="V3931" s="2" t="s">
        <v>692</v>
      </c>
      <c r="W3931" s="2" t="s">
        <v>10172</v>
      </c>
      <c r="X3931" s="2" t="s">
        <v>13484</v>
      </c>
      <c r="Y3931" s="2" t="s">
        <v>13485</v>
      </c>
    </row>
    <row r="3932">
      <c r="A3932" s="1" t="b">
        <v>0</v>
      </c>
      <c r="B3932" s="1" t="s">
        <v>104</v>
      </c>
      <c r="C3932" s="1"/>
      <c r="D3932" s="1"/>
      <c r="E3932" s="1" t="s">
        <v>43</v>
      </c>
      <c r="F3932" s="1"/>
      <c r="G3932" s="2" t="s">
        <v>27</v>
      </c>
      <c r="H3932" s="3"/>
      <c r="I3932" s="4" t="s">
        <v>13502</v>
      </c>
      <c r="J3932" s="2" t="s">
        <v>13503</v>
      </c>
      <c r="K3932" s="5">
        <v>1.0</v>
      </c>
      <c r="L3932" s="2" t="s">
        <v>686</v>
      </c>
      <c r="M3932" s="6" t="b">
        <v>1</v>
      </c>
      <c r="N3932" s="2" t="s">
        <v>13481</v>
      </c>
      <c r="O3932" s="2" t="s">
        <v>688</v>
      </c>
      <c r="P3932" s="2" t="s">
        <v>49</v>
      </c>
      <c r="Q3932" s="2" t="s">
        <v>689</v>
      </c>
      <c r="R3932" s="2" t="s">
        <v>35</v>
      </c>
      <c r="S3932" s="2" t="s">
        <v>13504</v>
      </c>
      <c r="T3932" s="2" t="s">
        <v>13505</v>
      </c>
      <c r="U3932" s="2" t="s">
        <v>113</v>
      </c>
      <c r="V3932" s="2" t="s">
        <v>692</v>
      </c>
      <c r="W3932" s="2" t="s">
        <v>10172</v>
      </c>
      <c r="X3932" s="2" t="s">
        <v>13484</v>
      </c>
      <c r="Y3932" s="2" t="s">
        <v>13485</v>
      </c>
    </row>
    <row r="3933">
      <c r="A3933" s="1" t="b">
        <v>0</v>
      </c>
      <c r="B3933" s="1" t="s">
        <v>104</v>
      </c>
      <c r="C3933" s="1"/>
      <c r="D3933" s="1"/>
      <c r="E3933" s="1" t="s">
        <v>43</v>
      </c>
      <c r="F3933" s="1"/>
      <c r="G3933" s="2" t="s">
        <v>27</v>
      </c>
      <c r="H3933" s="3"/>
      <c r="I3933" s="4" t="s">
        <v>13506</v>
      </c>
      <c r="J3933" s="2" t="s">
        <v>13507</v>
      </c>
      <c r="K3933" s="5">
        <v>1.0</v>
      </c>
      <c r="L3933" s="2" t="s">
        <v>686</v>
      </c>
      <c r="M3933" s="6" t="b">
        <v>1</v>
      </c>
      <c r="N3933" s="2" t="s">
        <v>13481</v>
      </c>
      <c r="O3933" s="2" t="s">
        <v>688</v>
      </c>
      <c r="P3933" s="2" t="s">
        <v>49</v>
      </c>
      <c r="Q3933" s="2" t="s">
        <v>689</v>
      </c>
      <c r="R3933" s="2" t="s">
        <v>35</v>
      </c>
      <c r="S3933" s="2" t="s">
        <v>13508</v>
      </c>
      <c r="T3933" s="2" t="s">
        <v>13509</v>
      </c>
      <c r="U3933" s="2" t="s">
        <v>113</v>
      </c>
      <c r="V3933" s="2" t="s">
        <v>692</v>
      </c>
      <c r="W3933" s="2" t="s">
        <v>10172</v>
      </c>
      <c r="X3933" s="2" t="s">
        <v>13484</v>
      </c>
      <c r="Y3933" s="2" t="s">
        <v>13485</v>
      </c>
    </row>
    <row r="3934">
      <c r="A3934" s="1" t="b">
        <v>0</v>
      </c>
      <c r="B3934" s="1" t="s">
        <v>104</v>
      </c>
      <c r="C3934" s="1"/>
      <c r="D3934" s="1"/>
      <c r="E3934" s="1" t="s">
        <v>43</v>
      </c>
      <c r="F3934" s="1"/>
      <c r="G3934" s="2" t="s">
        <v>27</v>
      </c>
      <c r="H3934" s="3"/>
      <c r="I3934" s="4" t="s">
        <v>13510</v>
      </c>
      <c r="J3934" s="2" t="s">
        <v>13511</v>
      </c>
      <c r="K3934" s="5">
        <v>1.0</v>
      </c>
      <c r="L3934" s="2" t="s">
        <v>686</v>
      </c>
      <c r="M3934" s="6" t="b">
        <v>1</v>
      </c>
      <c r="N3934" s="2" t="s">
        <v>13481</v>
      </c>
      <c r="O3934" s="2" t="s">
        <v>688</v>
      </c>
      <c r="P3934" s="2" t="s">
        <v>49</v>
      </c>
      <c r="Q3934" s="2" t="s">
        <v>689</v>
      </c>
      <c r="R3934" s="2" t="s">
        <v>35</v>
      </c>
      <c r="S3934" s="2" t="s">
        <v>13512</v>
      </c>
      <c r="T3934" s="2" t="s">
        <v>13513</v>
      </c>
      <c r="U3934" s="2" t="s">
        <v>113</v>
      </c>
      <c r="V3934" s="2" t="s">
        <v>692</v>
      </c>
      <c r="W3934" s="2" t="s">
        <v>10172</v>
      </c>
      <c r="X3934" s="2" t="s">
        <v>13484</v>
      </c>
      <c r="Y3934" s="2" t="s">
        <v>13485</v>
      </c>
    </row>
    <row r="3935">
      <c r="A3935" s="1" t="b">
        <v>0</v>
      </c>
      <c r="B3935" s="1" t="s">
        <v>104</v>
      </c>
      <c r="C3935" s="1"/>
      <c r="D3935" s="1"/>
      <c r="E3935" s="1" t="s">
        <v>43</v>
      </c>
      <c r="F3935" s="1"/>
      <c r="G3935" s="2" t="s">
        <v>27</v>
      </c>
      <c r="H3935" s="3"/>
      <c r="I3935" s="4" t="s">
        <v>13514</v>
      </c>
      <c r="J3935" s="2" t="s">
        <v>13515</v>
      </c>
      <c r="K3935" s="5">
        <v>1.0</v>
      </c>
      <c r="L3935" s="2" t="s">
        <v>686</v>
      </c>
      <c r="M3935" s="6" t="b">
        <v>1</v>
      </c>
      <c r="N3935" s="2" t="s">
        <v>13481</v>
      </c>
      <c r="O3935" s="2" t="s">
        <v>688</v>
      </c>
      <c r="P3935" s="2" t="s">
        <v>49</v>
      </c>
      <c r="Q3935" s="2" t="s">
        <v>689</v>
      </c>
      <c r="R3935" s="2" t="s">
        <v>35</v>
      </c>
      <c r="S3935" s="2" t="s">
        <v>13516</v>
      </c>
      <c r="T3935" s="2" t="s">
        <v>13517</v>
      </c>
      <c r="U3935" s="2" t="s">
        <v>113</v>
      </c>
      <c r="V3935" s="2" t="s">
        <v>692</v>
      </c>
      <c r="W3935" s="2" t="s">
        <v>10172</v>
      </c>
      <c r="X3935" s="2" t="s">
        <v>13484</v>
      </c>
      <c r="Y3935" s="2" t="s">
        <v>13485</v>
      </c>
    </row>
    <row r="3936">
      <c r="A3936" s="1" t="b">
        <v>0</v>
      </c>
      <c r="B3936" s="1" t="s">
        <v>104</v>
      </c>
      <c r="C3936" s="1"/>
      <c r="D3936" s="1"/>
      <c r="E3936" s="1" t="s">
        <v>43</v>
      </c>
      <c r="F3936" s="1"/>
      <c r="G3936" s="2" t="s">
        <v>27</v>
      </c>
      <c r="H3936" s="3"/>
      <c r="I3936" s="4" t="s">
        <v>13518</v>
      </c>
      <c r="J3936" s="2" t="s">
        <v>13519</v>
      </c>
      <c r="K3936" s="5">
        <v>1.0</v>
      </c>
      <c r="L3936" s="2" t="s">
        <v>686</v>
      </c>
      <c r="M3936" s="6" t="b">
        <v>1</v>
      </c>
      <c r="N3936" s="2" t="s">
        <v>13481</v>
      </c>
      <c r="O3936" s="2" t="s">
        <v>688</v>
      </c>
      <c r="P3936" s="2" t="s">
        <v>49</v>
      </c>
      <c r="Q3936" s="2" t="s">
        <v>689</v>
      </c>
      <c r="R3936" s="2" t="s">
        <v>35</v>
      </c>
      <c r="S3936" s="2" t="s">
        <v>13520</v>
      </c>
      <c r="T3936" s="2" t="s">
        <v>13521</v>
      </c>
      <c r="U3936" s="2" t="s">
        <v>113</v>
      </c>
      <c r="V3936" s="2" t="s">
        <v>692</v>
      </c>
      <c r="W3936" s="2" t="s">
        <v>10172</v>
      </c>
      <c r="X3936" s="2" t="s">
        <v>13484</v>
      </c>
      <c r="Y3936" s="2" t="s">
        <v>13485</v>
      </c>
    </row>
    <row r="3937">
      <c r="A3937" s="1" t="b">
        <v>0</v>
      </c>
      <c r="B3937" s="1" t="s">
        <v>104</v>
      </c>
      <c r="C3937" s="1"/>
      <c r="D3937" s="1"/>
      <c r="E3937" s="1" t="s">
        <v>43</v>
      </c>
      <c r="F3937" s="1"/>
      <c r="G3937" s="2" t="s">
        <v>27</v>
      </c>
      <c r="H3937" s="3"/>
      <c r="I3937" s="4" t="s">
        <v>13522</v>
      </c>
      <c r="J3937" s="2" t="s">
        <v>13523</v>
      </c>
      <c r="K3937" s="5">
        <v>1.0</v>
      </c>
      <c r="L3937" s="2" t="s">
        <v>686</v>
      </c>
      <c r="M3937" s="6" t="b">
        <v>1</v>
      </c>
      <c r="N3937" s="2" t="s">
        <v>13481</v>
      </c>
      <c r="O3937" s="2" t="s">
        <v>688</v>
      </c>
      <c r="P3937" s="2" t="s">
        <v>49</v>
      </c>
      <c r="Q3937" s="2" t="s">
        <v>689</v>
      </c>
      <c r="R3937" s="2" t="s">
        <v>35</v>
      </c>
      <c r="S3937" s="2" t="s">
        <v>13524</v>
      </c>
      <c r="T3937" s="2" t="s">
        <v>13525</v>
      </c>
      <c r="U3937" s="2" t="s">
        <v>113</v>
      </c>
      <c r="V3937" s="2" t="s">
        <v>692</v>
      </c>
      <c r="W3937" s="2" t="s">
        <v>10172</v>
      </c>
      <c r="X3937" s="2" t="s">
        <v>13484</v>
      </c>
      <c r="Y3937" s="2" t="s">
        <v>13485</v>
      </c>
    </row>
    <row r="3938">
      <c r="A3938" s="1" t="b">
        <v>0</v>
      </c>
      <c r="B3938" s="1" t="s">
        <v>104</v>
      </c>
      <c r="C3938" s="1"/>
      <c r="D3938" s="1"/>
      <c r="E3938" s="1" t="s">
        <v>43</v>
      </c>
      <c r="F3938" s="1"/>
      <c r="G3938" s="2" t="s">
        <v>27</v>
      </c>
      <c r="H3938" s="3"/>
      <c r="I3938" s="4" t="s">
        <v>13526</v>
      </c>
      <c r="J3938" s="2" t="s">
        <v>13527</v>
      </c>
      <c r="K3938" s="5">
        <v>1.0</v>
      </c>
      <c r="L3938" s="2" t="s">
        <v>686</v>
      </c>
      <c r="M3938" s="6" t="b">
        <v>1</v>
      </c>
      <c r="N3938" s="2" t="s">
        <v>13481</v>
      </c>
      <c r="O3938" s="2" t="s">
        <v>688</v>
      </c>
      <c r="P3938" s="2" t="s">
        <v>49</v>
      </c>
      <c r="Q3938" s="2" t="s">
        <v>689</v>
      </c>
      <c r="R3938" s="2" t="s">
        <v>35</v>
      </c>
      <c r="S3938" s="2" t="s">
        <v>13528</v>
      </c>
      <c r="T3938" s="2" t="s">
        <v>13529</v>
      </c>
      <c r="U3938" s="2" t="s">
        <v>113</v>
      </c>
      <c r="V3938" s="2" t="s">
        <v>692</v>
      </c>
      <c r="W3938" s="2" t="s">
        <v>10172</v>
      </c>
      <c r="X3938" s="2" t="s">
        <v>13484</v>
      </c>
      <c r="Y3938" s="2" t="s">
        <v>13485</v>
      </c>
    </row>
    <row r="3939">
      <c r="A3939" s="1" t="b">
        <v>0</v>
      </c>
      <c r="B3939" s="1" t="s">
        <v>104</v>
      </c>
      <c r="C3939" s="1"/>
      <c r="D3939" s="1"/>
      <c r="E3939" s="1" t="s">
        <v>43</v>
      </c>
      <c r="F3939" s="1"/>
      <c r="G3939" s="2" t="s">
        <v>27</v>
      </c>
      <c r="H3939" s="3"/>
      <c r="I3939" s="4" t="s">
        <v>13530</v>
      </c>
      <c r="J3939" s="2" t="s">
        <v>13531</v>
      </c>
      <c r="K3939" s="5">
        <v>1.0</v>
      </c>
      <c r="L3939" s="2" t="s">
        <v>686</v>
      </c>
      <c r="M3939" s="6" t="b">
        <v>1</v>
      </c>
      <c r="N3939" s="2" t="s">
        <v>13481</v>
      </c>
      <c r="O3939" s="2" t="s">
        <v>688</v>
      </c>
      <c r="P3939" s="2" t="s">
        <v>49</v>
      </c>
      <c r="Q3939" s="2" t="s">
        <v>689</v>
      </c>
      <c r="R3939" s="2" t="s">
        <v>35</v>
      </c>
      <c r="S3939" s="2" t="s">
        <v>13532</v>
      </c>
      <c r="T3939" s="2" t="s">
        <v>13533</v>
      </c>
      <c r="U3939" s="2" t="s">
        <v>113</v>
      </c>
      <c r="V3939" s="2" t="s">
        <v>692</v>
      </c>
      <c r="W3939" s="2" t="s">
        <v>10172</v>
      </c>
      <c r="X3939" s="2" t="s">
        <v>13484</v>
      </c>
      <c r="Y3939" s="2" t="s">
        <v>13485</v>
      </c>
    </row>
    <row r="3940">
      <c r="A3940" s="1" t="b">
        <v>0</v>
      </c>
      <c r="B3940" s="1" t="s">
        <v>104</v>
      </c>
      <c r="C3940" s="1"/>
      <c r="D3940" s="1"/>
      <c r="E3940" s="1" t="s">
        <v>43</v>
      </c>
      <c r="F3940" s="1"/>
      <c r="G3940" s="2" t="s">
        <v>27</v>
      </c>
      <c r="H3940" s="3"/>
      <c r="I3940" s="4" t="s">
        <v>13534</v>
      </c>
      <c r="J3940" s="2" t="s">
        <v>13535</v>
      </c>
      <c r="K3940" s="5">
        <v>1.0</v>
      </c>
      <c r="L3940" s="2" t="s">
        <v>686</v>
      </c>
      <c r="M3940" s="6" t="b">
        <v>1</v>
      </c>
      <c r="N3940" s="2" t="s">
        <v>13481</v>
      </c>
      <c r="O3940" s="2" t="s">
        <v>688</v>
      </c>
      <c r="P3940" s="2" t="s">
        <v>49</v>
      </c>
      <c r="Q3940" s="2" t="s">
        <v>689</v>
      </c>
      <c r="R3940" s="2" t="s">
        <v>35</v>
      </c>
      <c r="S3940" s="2" t="s">
        <v>13536</v>
      </c>
      <c r="T3940" s="2" t="s">
        <v>13537</v>
      </c>
      <c r="U3940" s="2" t="s">
        <v>113</v>
      </c>
      <c r="V3940" s="2" t="s">
        <v>692</v>
      </c>
      <c r="W3940" s="2" t="s">
        <v>10172</v>
      </c>
      <c r="X3940" s="2" t="s">
        <v>13484</v>
      </c>
      <c r="Y3940" s="2" t="s">
        <v>13485</v>
      </c>
    </row>
    <row r="3941">
      <c r="A3941" s="1" t="b">
        <v>0</v>
      </c>
      <c r="B3941" s="1" t="s">
        <v>104</v>
      </c>
      <c r="C3941" s="1"/>
      <c r="D3941" s="1"/>
      <c r="E3941" s="1" t="s">
        <v>43</v>
      </c>
      <c r="F3941" s="1"/>
      <c r="G3941" s="2" t="s">
        <v>27</v>
      </c>
      <c r="H3941" s="3"/>
      <c r="I3941" s="4" t="s">
        <v>13538</v>
      </c>
      <c r="J3941" s="2" t="s">
        <v>13539</v>
      </c>
      <c r="K3941" s="5">
        <v>1.0</v>
      </c>
      <c r="L3941" s="2" t="s">
        <v>686</v>
      </c>
      <c r="M3941" s="6" t="b">
        <v>1</v>
      </c>
      <c r="N3941" s="2" t="s">
        <v>13481</v>
      </c>
      <c r="O3941" s="2" t="s">
        <v>688</v>
      </c>
      <c r="P3941" s="2" t="s">
        <v>49</v>
      </c>
      <c r="Q3941" s="2" t="s">
        <v>689</v>
      </c>
      <c r="R3941" s="2" t="s">
        <v>35</v>
      </c>
      <c r="S3941" s="2" t="s">
        <v>13540</v>
      </c>
      <c r="T3941" s="2" t="s">
        <v>13541</v>
      </c>
      <c r="U3941" s="2" t="s">
        <v>113</v>
      </c>
      <c r="V3941" s="2" t="s">
        <v>692</v>
      </c>
      <c r="W3941" s="2" t="s">
        <v>10172</v>
      </c>
      <c r="X3941" s="2" t="s">
        <v>13484</v>
      </c>
      <c r="Y3941" s="2" t="s">
        <v>13485</v>
      </c>
    </row>
    <row r="3942">
      <c r="A3942" s="1" t="b">
        <v>0</v>
      </c>
      <c r="B3942" s="1" t="s">
        <v>104</v>
      </c>
      <c r="C3942" s="1"/>
      <c r="D3942" s="1"/>
      <c r="E3942" s="1" t="s">
        <v>43</v>
      </c>
      <c r="F3942" s="1"/>
      <c r="G3942" s="2" t="s">
        <v>27</v>
      </c>
      <c r="H3942" s="3"/>
      <c r="I3942" s="4" t="s">
        <v>13542</v>
      </c>
      <c r="J3942" s="2" t="s">
        <v>13543</v>
      </c>
      <c r="K3942" s="5">
        <v>1.0</v>
      </c>
      <c r="L3942" s="2" t="s">
        <v>686</v>
      </c>
      <c r="M3942" s="6" t="b">
        <v>1</v>
      </c>
      <c r="N3942" s="2" t="s">
        <v>13481</v>
      </c>
      <c r="O3942" s="2" t="s">
        <v>688</v>
      </c>
      <c r="P3942" s="2" t="s">
        <v>49</v>
      </c>
      <c r="Q3942" s="2" t="s">
        <v>689</v>
      </c>
      <c r="R3942" s="2" t="s">
        <v>35</v>
      </c>
      <c r="S3942" s="2" t="s">
        <v>13544</v>
      </c>
      <c r="T3942" s="2" t="s">
        <v>13545</v>
      </c>
      <c r="U3942" s="2" t="s">
        <v>113</v>
      </c>
      <c r="V3942" s="2" t="s">
        <v>692</v>
      </c>
      <c r="W3942" s="2" t="s">
        <v>10172</v>
      </c>
      <c r="X3942" s="2" t="s">
        <v>13484</v>
      </c>
      <c r="Y3942" s="2" t="s">
        <v>13485</v>
      </c>
    </row>
    <row r="3943">
      <c r="A3943" s="1" t="b">
        <v>0</v>
      </c>
      <c r="B3943" s="1" t="s">
        <v>104</v>
      </c>
      <c r="C3943" s="1"/>
      <c r="D3943" s="1"/>
      <c r="E3943" s="1" t="s">
        <v>43</v>
      </c>
      <c r="F3943" s="1"/>
      <c r="G3943" s="2" t="s">
        <v>27</v>
      </c>
      <c r="H3943" s="3"/>
      <c r="I3943" s="4" t="s">
        <v>13546</v>
      </c>
      <c r="J3943" s="2" t="s">
        <v>13547</v>
      </c>
      <c r="K3943" s="5">
        <v>1.0</v>
      </c>
      <c r="L3943" s="2" t="s">
        <v>686</v>
      </c>
      <c r="M3943" s="6" t="b">
        <v>1</v>
      </c>
      <c r="N3943" s="2" t="s">
        <v>13481</v>
      </c>
      <c r="O3943" s="2" t="s">
        <v>688</v>
      </c>
      <c r="P3943" s="2" t="s">
        <v>49</v>
      </c>
      <c r="Q3943" s="2" t="s">
        <v>689</v>
      </c>
      <c r="R3943" s="2" t="s">
        <v>35</v>
      </c>
      <c r="S3943" s="2" t="s">
        <v>13548</v>
      </c>
      <c r="T3943" s="2" t="s">
        <v>13549</v>
      </c>
      <c r="U3943" s="2" t="s">
        <v>113</v>
      </c>
      <c r="V3943" s="2" t="s">
        <v>692</v>
      </c>
      <c r="W3943" s="2" t="s">
        <v>10172</v>
      </c>
      <c r="X3943" s="2" t="s">
        <v>13484</v>
      </c>
      <c r="Y3943" s="2" t="s">
        <v>13485</v>
      </c>
    </row>
    <row r="3944">
      <c r="A3944" s="1" t="b">
        <v>0</v>
      </c>
      <c r="B3944" s="1" t="s">
        <v>104</v>
      </c>
      <c r="C3944" s="1"/>
      <c r="D3944" s="1"/>
      <c r="E3944" s="1" t="s">
        <v>43</v>
      </c>
      <c r="F3944" s="1"/>
      <c r="G3944" s="2" t="s">
        <v>27</v>
      </c>
      <c r="H3944" s="3"/>
      <c r="I3944" s="4" t="s">
        <v>13550</v>
      </c>
      <c r="J3944" s="2" t="s">
        <v>13551</v>
      </c>
      <c r="K3944" s="5">
        <v>1.0</v>
      </c>
      <c r="L3944" s="2" t="s">
        <v>686</v>
      </c>
      <c r="M3944" s="6" t="b">
        <v>1</v>
      </c>
      <c r="N3944" s="2" t="s">
        <v>13481</v>
      </c>
      <c r="O3944" s="2" t="s">
        <v>688</v>
      </c>
      <c r="P3944" s="2" t="s">
        <v>49</v>
      </c>
      <c r="Q3944" s="2" t="s">
        <v>689</v>
      </c>
      <c r="R3944" s="2" t="s">
        <v>35</v>
      </c>
      <c r="S3944" s="2" t="s">
        <v>13552</v>
      </c>
      <c r="T3944" s="2" t="s">
        <v>13553</v>
      </c>
      <c r="U3944" s="2" t="s">
        <v>113</v>
      </c>
      <c r="V3944" s="2" t="s">
        <v>692</v>
      </c>
      <c r="W3944" s="2" t="s">
        <v>10172</v>
      </c>
      <c r="X3944" s="2" t="s">
        <v>13484</v>
      </c>
      <c r="Y3944" s="2" t="s">
        <v>13485</v>
      </c>
    </row>
    <row r="3945">
      <c r="A3945" s="1" t="b">
        <v>0</v>
      </c>
      <c r="B3945" s="1" t="s">
        <v>104</v>
      </c>
      <c r="C3945" s="1"/>
      <c r="D3945" s="1"/>
      <c r="E3945" s="1" t="s">
        <v>43</v>
      </c>
      <c r="F3945" s="1"/>
      <c r="G3945" s="2" t="s">
        <v>27</v>
      </c>
      <c r="H3945" s="3"/>
      <c r="I3945" s="4" t="s">
        <v>13554</v>
      </c>
      <c r="J3945" s="2" t="s">
        <v>13555</v>
      </c>
      <c r="K3945" s="5">
        <v>1.0</v>
      </c>
      <c r="L3945" s="2" t="s">
        <v>686</v>
      </c>
      <c r="M3945" s="6" t="b">
        <v>1</v>
      </c>
      <c r="N3945" s="2" t="s">
        <v>13481</v>
      </c>
      <c r="O3945" s="2" t="s">
        <v>688</v>
      </c>
      <c r="P3945" s="2" t="s">
        <v>49</v>
      </c>
      <c r="Q3945" s="2" t="s">
        <v>689</v>
      </c>
      <c r="R3945" s="2" t="s">
        <v>35</v>
      </c>
      <c r="S3945" s="2" t="s">
        <v>13556</v>
      </c>
      <c r="T3945" s="2" t="s">
        <v>13557</v>
      </c>
      <c r="U3945" s="2" t="s">
        <v>113</v>
      </c>
      <c r="V3945" s="2" t="s">
        <v>692</v>
      </c>
      <c r="W3945" s="2" t="s">
        <v>10172</v>
      </c>
      <c r="X3945" s="2" t="s">
        <v>13484</v>
      </c>
      <c r="Y3945" s="2" t="s">
        <v>13485</v>
      </c>
    </row>
    <row r="3946">
      <c r="A3946" s="1" t="b">
        <v>0</v>
      </c>
      <c r="B3946" s="1" t="s">
        <v>104</v>
      </c>
      <c r="C3946" s="1"/>
      <c r="D3946" s="1"/>
      <c r="E3946" s="1" t="s">
        <v>43</v>
      </c>
      <c r="F3946" s="1"/>
      <c r="G3946" s="2" t="s">
        <v>27</v>
      </c>
      <c r="H3946" s="3"/>
      <c r="I3946" s="4" t="s">
        <v>13558</v>
      </c>
      <c r="J3946" s="2" t="s">
        <v>13559</v>
      </c>
      <c r="K3946" s="5">
        <v>1.0</v>
      </c>
      <c r="L3946" s="2" t="s">
        <v>686</v>
      </c>
      <c r="M3946" s="6" t="b">
        <v>1</v>
      </c>
      <c r="N3946" s="2" t="s">
        <v>13481</v>
      </c>
      <c r="O3946" s="2" t="s">
        <v>688</v>
      </c>
      <c r="P3946" s="2" t="s">
        <v>49</v>
      </c>
      <c r="Q3946" s="2" t="s">
        <v>689</v>
      </c>
      <c r="R3946" s="2" t="s">
        <v>35</v>
      </c>
      <c r="S3946" s="2" t="s">
        <v>13560</v>
      </c>
      <c r="T3946" s="2" t="s">
        <v>13561</v>
      </c>
      <c r="U3946" s="2" t="s">
        <v>113</v>
      </c>
      <c r="V3946" s="2" t="s">
        <v>692</v>
      </c>
      <c r="W3946" s="2" t="s">
        <v>10172</v>
      </c>
      <c r="X3946" s="2" t="s">
        <v>13484</v>
      </c>
      <c r="Y3946" s="2" t="s">
        <v>13485</v>
      </c>
    </row>
    <row r="3947">
      <c r="A3947" s="1" t="b">
        <v>0</v>
      </c>
      <c r="B3947" s="1" t="s">
        <v>104</v>
      </c>
      <c r="C3947" s="1"/>
      <c r="D3947" s="1"/>
      <c r="E3947" s="1" t="s">
        <v>43</v>
      </c>
      <c r="F3947" s="1"/>
      <c r="G3947" s="2" t="s">
        <v>27</v>
      </c>
      <c r="H3947" s="3"/>
      <c r="I3947" s="4" t="s">
        <v>13562</v>
      </c>
      <c r="J3947" s="2" t="s">
        <v>13563</v>
      </c>
      <c r="K3947" s="5">
        <v>1.0</v>
      </c>
      <c r="L3947" s="2" t="s">
        <v>686</v>
      </c>
      <c r="M3947" s="6" t="b">
        <v>1</v>
      </c>
      <c r="N3947" s="2" t="s">
        <v>13481</v>
      </c>
      <c r="O3947" s="2" t="s">
        <v>688</v>
      </c>
      <c r="P3947" s="2" t="s">
        <v>49</v>
      </c>
      <c r="Q3947" s="2" t="s">
        <v>689</v>
      </c>
      <c r="R3947" s="2" t="s">
        <v>35</v>
      </c>
      <c r="S3947" s="2" t="s">
        <v>13564</v>
      </c>
      <c r="T3947" s="2" t="s">
        <v>13565</v>
      </c>
      <c r="U3947" s="2" t="s">
        <v>113</v>
      </c>
      <c r="V3947" s="2" t="s">
        <v>692</v>
      </c>
      <c r="W3947" s="2" t="s">
        <v>10172</v>
      </c>
      <c r="X3947" s="2" t="s">
        <v>13484</v>
      </c>
      <c r="Y3947" s="2" t="s">
        <v>13485</v>
      </c>
    </row>
    <row r="3948">
      <c r="A3948" s="1" t="b">
        <v>0</v>
      </c>
      <c r="B3948" s="1" t="s">
        <v>104</v>
      </c>
      <c r="C3948" s="1"/>
      <c r="D3948" s="1"/>
      <c r="E3948" s="1" t="s">
        <v>43</v>
      </c>
      <c r="F3948" s="1"/>
      <c r="G3948" s="2" t="s">
        <v>27</v>
      </c>
      <c r="H3948" s="3"/>
      <c r="I3948" s="4" t="s">
        <v>13566</v>
      </c>
      <c r="J3948" s="2" t="s">
        <v>13567</v>
      </c>
      <c r="K3948" s="5">
        <v>1.0</v>
      </c>
      <c r="L3948" s="2" t="s">
        <v>686</v>
      </c>
      <c r="M3948" s="6" t="b">
        <v>1</v>
      </c>
      <c r="N3948" s="2" t="s">
        <v>13481</v>
      </c>
      <c r="O3948" s="2" t="s">
        <v>688</v>
      </c>
      <c r="P3948" s="2" t="s">
        <v>49</v>
      </c>
      <c r="Q3948" s="2" t="s">
        <v>689</v>
      </c>
      <c r="R3948" s="2" t="s">
        <v>35</v>
      </c>
      <c r="S3948" s="2" t="s">
        <v>13568</v>
      </c>
      <c r="T3948" s="2" t="s">
        <v>13569</v>
      </c>
      <c r="U3948" s="2" t="s">
        <v>113</v>
      </c>
      <c r="V3948" s="2" t="s">
        <v>692</v>
      </c>
      <c r="W3948" s="2" t="s">
        <v>10172</v>
      </c>
      <c r="X3948" s="2" t="s">
        <v>13484</v>
      </c>
      <c r="Y3948" s="2" t="s">
        <v>13485</v>
      </c>
    </row>
    <row r="3949">
      <c r="A3949" s="1" t="b">
        <v>0</v>
      </c>
      <c r="B3949" s="1" t="s">
        <v>104</v>
      </c>
      <c r="C3949" s="1"/>
      <c r="D3949" s="1"/>
      <c r="E3949" s="1" t="s">
        <v>43</v>
      </c>
      <c r="F3949" s="1"/>
      <c r="G3949" s="2" t="s">
        <v>27</v>
      </c>
      <c r="H3949" s="3"/>
      <c r="I3949" s="4" t="s">
        <v>13570</v>
      </c>
      <c r="J3949" s="2" t="s">
        <v>13571</v>
      </c>
      <c r="K3949" s="5">
        <v>1.0</v>
      </c>
      <c r="L3949" s="2" t="s">
        <v>1117</v>
      </c>
      <c r="M3949" s="6" t="b">
        <v>1</v>
      </c>
      <c r="N3949" s="2" t="s">
        <v>13572</v>
      </c>
      <c r="O3949" s="2" t="s">
        <v>1127</v>
      </c>
      <c r="P3949" s="2" t="s">
        <v>109</v>
      </c>
      <c r="Q3949" s="2" t="s">
        <v>1120</v>
      </c>
      <c r="R3949" s="2" t="s">
        <v>35</v>
      </c>
      <c r="S3949" s="2" t="s">
        <v>13573</v>
      </c>
      <c r="T3949" s="2" t="s">
        <v>13574</v>
      </c>
      <c r="U3949" s="2" t="s">
        <v>13575</v>
      </c>
      <c r="V3949" s="2" t="s">
        <v>43</v>
      </c>
      <c r="W3949" s="2" t="s">
        <v>10172</v>
      </c>
      <c r="X3949" s="2" t="s">
        <v>13572</v>
      </c>
      <c r="Y3949" s="2" t="s">
        <v>13576</v>
      </c>
    </row>
    <row r="3950">
      <c r="A3950" s="1" t="b">
        <v>0</v>
      </c>
      <c r="B3950" s="1" t="s">
        <v>104</v>
      </c>
      <c r="C3950" s="1"/>
      <c r="D3950" s="1"/>
      <c r="E3950" s="1" t="s">
        <v>43</v>
      </c>
      <c r="F3950" s="1"/>
      <c r="G3950" s="2" t="s">
        <v>27</v>
      </c>
      <c r="H3950" s="3"/>
      <c r="I3950" s="4" t="s">
        <v>13577</v>
      </c>
      <c r="J3950" s="2" t="s">
        <v>13578</v>
      </c>
      <c r="K3950" s="5">
        <v>1.0</v>
      </c>
      <c r="L3950" s="2" t="s">
        <v>1117</v>
      </c>
      <c r="M3950" s="6" t="b">
        <v>1</v>
      </c>
      <c r="N3950" s="2" t="s">
        <v>13572</v>
      </c>
      <c r="O3950" s="2" t="s">
        <v>1127</v>
      </c>
      <c r="P3950" s="2" t="s">
        <v>109</v>
      </c>
      <c r="Q3950" s="2" t="s">
        <v>1120</v>
      </c>
      <c r="R3950" s="2" t="s">
        <v>35</v>
      </c>
      <c r="S3950" s="2" t="s">
        <v>13579</v>
      </c>
      <c r="T3950" s="2" t="s">
        <v>13580</v>
      </c>
      <c r="U3950" s="2" t="s">
        <v>13575</v>
      </c>
      <c r="V3950" s="2" t="s">
        <v>43</v>
      </c>
      <c r="W3950" s="2" t="s">
        <v>10172</v>
      </c>
      <c r="X3950" s="2" t="s">
        <v>13572</v>
      </c>
      <c r="Y3950" s="2" t="s">
        <v>13576</v>
      </c>
    </row>
    <row r="3951">
      <c r="A3951" s="1" t="b">
        <v>0</v>
      </c>
      <c r="B3951" s="1" t="s">
        <v>104</v>
      </c>
      <c r="C3951" s="1"/>
      <c r="D3951" s="1"/>
      <c r="E3951" s="1" t="s">
        <v>43</v>
      </c>
      <c r="F3951" s="1"/>
      <c r="G3951" s="2" t="s">
        <v>27</v>
      </c>
      <c r="H3951" s="3"/>
      <c r="I3951" s="4" t="s">
        <v>13581</v>
      </c>
      <c r="J3951" s="2" t="s">
        <v>13582</v>
      </c>
      <c r="K3951" s="5">
        <v>1.0</v>
      </c>
      <c r="L3951" s="2" t="s">
        <v>1117</v>
      </c>
      <c r="M3951" s="6" t="b">
        <v>1</v>
      </c>
      <c r="N3951" s="2" t="s">
        <v>13572</v>
      </c>
      <c r="O3951" s="2" t="s">
        <v>1127</v>
      </c>
      <c r="P3951" s="2" t="s">
        <v>109</v>
      </c>
      <c r="Q3951" s="2" t="s">
        <v>1120</v>
      </c>
      <c r="R3951" s="2" t="s">
        <v>35</v>
      </c>
      <c r="S3951" s="2" t="s">
        <v>13583</v>
      </c>
      <c r="T3951" s="2" t="s">
        <v>13580</v>
      </c>
      <c r="U3951" s="2" t="s">
        <v>13575</v>
      </c>
      <c r="V3951" s="2" t="s">
        <v>43</v>
      </c>
      <c r="W3951" s="2" t="s">
        <v>10172</v>
      </c>
      <c r="X3951" s="2" t="s">
        <v>13572</v>
      </c>
      <c r="Y3951" s="2" t="s">
        <v>13576</v>
      </c>
    </row>
    <row r="3952">
      <c r="A3952" s="1" t="b">
        <v>0</v>
      </c>
      <c r="B3952" s="1" t="s">
        <v>104</v>
      </c>
      <c r="C3952" s="1"/>
      <c r="D3952" s="1"/>
      <c r="E3952" s="1" t="s">
        <v>43</v>
      </c>
      <c r="F3952" s="1"/>
      <c r="G3952" s="2" t="s">
        <v>27</v>
      </c>
      <c r="H3952" s="3"/>
      <c r="I3952" s="4" t="s">
        <v>13584</v>
      </c>
      <c r="J3952" s="2" t="s">
        <v>13585</v>
      </c>
      <c r="K3952" s="5">
        <v>1.0</v>
      </c>
      <c r="L3952" s="2" t="s">
        <v>1117</v>
      </c>
      <c r="M3952" s="6" t="b">
        <v>1</v>
      </c>
      <c r="N3952" s="2" t="s">
        <v>13572</v>
      </c>
      <c r="O3952" s="2" t="s">
        <v>1127</v>
      </c>
      <c r="P3952" s="2" t="s">
        <v>109</v>
      </c>
      <c r="Q3952" s="2" t="s">
        <v>1120</v>
      </c>
      <c r="R3952" s="2" t="s">
        <v>35</v>
      </c>
      <c r="S3952" s="2" t="s">
        <v>13586</v>
      </c>
      <c r="T3952" s="2" t="s">
        <v>13580</v>
      </c>
      <c r="U3952" s="2" t="s">
        <v>13575</v>
      </c>
      <c r="V3952" s="2" t="s">
        <v>43</v>
      </c>
      <c r="W3952" s="2" t="s">
        <v>10172</v>
      </c>
      <c r="X3952" s="2" t="s">
        <v>13572</v>
      </c>
      <c r="Y3952" s="2" t="s">
        <v>13576</v>
      </c>
    </row>
    <row r="3953">
      <c r="A3953" s="1" t="b">
        <v>0</v>
      </c>
      <c r="B3953" s="1" t="s">
        <v>104</v>
      </c>
      <c r="C3953" s="1"/>
      <c r="D3953" s="1"/>
      <c r="E3953" s="1" t="s">
        <v>43</v>
      </c>
      <c r="F3953" s="1"/>
      <c r="G3953" s="2" t="s">
        <v>27</v>
      </c>
      <c r="H3953" s="3"/>
      <c r="I3953" s="4" t="s">
        <v>13587</v>
      </c>
      <c r="J3953" s="2" t="s">
        <v>13588</v>
      </c>
      <c r="K3953" s="5">
        <v>1.0</v>
      </c>
      <c r="L3953" s="2" t="s">
        <v>1117</v>
      </c>
      <c r="M3953" s="6" t="b">
        <v>1</v>
      </c>
      <c r="N3953" s="2" t="s">
        <v>13572</v>
      </c>
      <c r="O3953" s="2" t="s">
        <v>1127</v>
      </c>
      <c r="P3953" s="2" t="s">
        <v>109</v>
      </c>
      <c r="Q3953" s="2" t="s">
        <v>1120</v>
      </c>
      <c r="R3953" s="2" t="s">
        <v>35</v>
      </c>
      <c r="S3953" s="2" t="s">
        <v>13589</v>
      </c>
      <c r="T3953" s="2" t="s">
        <v>13580</v>
      </c>
      <c r="U3953" s="2" t="s">
        <v>13575</v>
      </c>
      <c r="V3953" s="2" t="s">
        <v>43</v>
      </c>
      <c r="W3953" s="2" t="s">
        <v>10172</v>
      </c>
      <c r="X3953" s="2" t="s">
        <v>13572</v>
      </c>
      <c r="Y3953" s="2" t="s">
        <v>13576</v>
      </c>
    </row>
    <row r="3954">
      <c r="A3954" s="1" t="b">
        <v>0</v>
      </c>
      <c r="B3954" s="1" t="s">
        <v>104</v>
      </c>
      <c r="C3954" s="1"/>
      <c r="D3954" s="1"/>
      <c r="E3954" s="1" t="s">
        <v>43</v>
      </c>
      <c r="F3954" s="1"/>
      <c r="G3954" s="2" t="s">
        <v>27</v>
      </c>
      <c r="H3954" s="3"/>
      <c r="I3954" s="4" t="s">
        <v>13590</v>
      </c>
      <c r="J3954" s="2" t="s">
        <v>13591</v>
      </c>
      <c r="K3954" s="5">
        <v>1.0</v>
      </c>
      <c r="L3954" s="2" t="s">
        <v>1117</v>
      </c>
      <c r="M3954" s="6" t="b">
        <v>1</v>
      </c>
      <c r="N3954" s="2" t="s">
        <v>13572</v>
      </c>
      <c r="O3954" s="2" t="s">
        <v>1127</v>
      </c>
      <c r="P3954" s="2" t="s">
        <v>109</v>
      </c>
      <c r="Q3954" s="2" t="s">
        <v>1120</v>
      </c>
      <c r="R3954" s="2" t="s">
        <v>35</v>
      </c>
      <c r="S3954" s="2" t="s">
        <v>13592</v>
      </c>
      <c r="T3954" s="2" t="s">
        <v>13580</v>
      </c>
      <c r="U3954" s="2" t="s">
        <v>13575</v>
      </c>
      <c r="V3954" s="2" t="s">
        <v>43</v>
      </c>
      <c r="W3954" s="2" t="s">
        <v>10172</v>
      </c>
      <c r="X3954" s="2" t="s">
        <v>13572</v>
      </c>
      <c r="Y3954" s="2" t="s">
        <v>13576</v>
      </c>
    </row>
    <row r="3955">
      <c r="A3955" s="1" t="b">
        <v>0</v>
      </c>
      <c r="B3955" s="1" t="s">
        <v>104</v>
      </c>
      <c r="C3955" s="1"/>
      <c r="D3955" s="1"/>
      <c r="E3955" s="1" t="s">
        <v>43</v>
      </c>
      <c r="F3955" s="1"/>
      <c r="G3955" s="2" t="s">
        <v>27</v>
      </c>
      <c r="H3955" s="3"/>
      <c r="I3955" s="4" t="s">
        <v>13593</v>
      </c>
      <c r="J3955" s="2" t="s">
        <v>13594</v>
      </c>
      <c r="K3955" s="5">
        <v>1.0</v>
      </c>
      <c r="L3955" s="2" t="s">
        <v>1117</v>
      </c>
      <c r="M3955" s="6" t="b">
        <v>1</v>
      </c>
      <c r="N3955" s="2" t="s">
        <v>13572</v>
      </c>
      <c r="O3955" s="2" t="s">
        <v>1127</v>
      </c>
      <c r="P3955" s="2" t="s">
        <v>109</v>
      </c>
      <c r="Q3955" s="2" t="s">
        <v>1120</v>
      </c>
      <c r="R3955" s="2" t="s">
        <v>35</v>
      </c>
      <c r="S3955" s="2" t="s">
        <v>13595</v>
      </c>
      <c r="T3955" s="2" t="s">
        <v>13596</v>
      </c>
      <c r="U3955" s="2" t="s">
        <v>13575</v>
      </c>
      <c r="V3955" s="2" t="s">
        <v>43</v>
      </c>
      <c r="W3955" s="2" t="s">
        <v>10172</v>
      </c>
      <c r="X3955" s="2" t="s">
        <v>13572</v>
      </c>
      <c r="Y3955" s="2" t="s">
        <v>13576</v>
      </c>
    </row>
    <row r="3956">
      <c r="A3956" s="1" t="b">
        <v>0</v>
      </c>
      <c r="B3956" s="1" t="s">
        <v>104</v>
      </c>
      <c r="C3956" s="1"/>
      <c r="D3956" s="1"/>
      <c r="E3956" s="1" t="s">
        <v>43</v>
      </c>
      <c r="F3956" s="1"/>
      <c r="G3956" s="2" t="s">
        <v>27</v>
      </c>
      <c r="H3956" s="3"/>
      <c r="I3956" s="4" t="s">
        <v>13597</v>
      </c>
      <c r="J3956" s="2" t="s">
        <v>13598</v>
      </c>
      <c r="K3956" s="5">
        <v>1.0</v>
      </c>
      <c r="L3956" s="2" t="s">
        <v>1117</v>
      </c>
      <c r="M3956" s="6" t="b">
        <v>1</v>
      </c>
      <c r="N3956" s="2" t="s">
        <v>13572</v>
      </c>
      <c r="O3956" s="2" t="s">
        <v>1127</v>
      </c>
      <c r="P3956" s="2" t="s">
        <v>109</v>
      </c>
      <c r="Q3956" s="2" t="s">
        <v>1120</v>
      </c>
      <c r="R3956" s="2" t="s">
        <v>35</v>
      </c>
      <c r="S3956" s="2" t="s">
        <v>13599</v>
      </c>
      <c r="T3956" s="2" t="s">
        <v>13596</v>
      </c>
      <c r="U3956" s="2" t="s">
        <v>13575</v>
      </c>
      <c r="V3956" s="2" t="s">
        <v>43</v>
      </c>
      <c r="W3956" s="2" t="s">
        <v>10172</v>
      </c>
      <c r="X3956" s="2" t="s">
        <v>13572</v>
      </c>
      <c r="Y3956" s="2" t="s">
        <v>13576</v>
      </c>
    </row>
    <row r="3957">
      <c r="A3957" s="1" t="b">
        <v>0</v>
      </c>
      <c r="B3957" s="1" t="s">
        <v>104</v>
      </c>
      <c r="C3957" s="1"/>
      <c r="D3957" s="1"/>
      <c r="E3957" s="1" t="s">
        <v>43</v>
      </c>
      <c r="F3957" s="1"/>
      <c r="G3957" s="2" t="s">
        <v>27</v>
      </c>
      <c r="H3957" s="3"/>
      <c r="I3957" s="4" t="s">
        <v>13600</v>
      </c>
      <c r="J3957" s="2" t="s">
        <v>13601</v>
      </c>
      <c r="K3957" s="5">
        <v>1.0</v>
      </c>
      <c r="L3957" s="2" t="s">
        <v>1117</v>
      </c>
      <c r="M3957" s="6" t="b">
        <v>1</v>
      </c>
      <c r="N3957" s="2" t="s">
        <v>13572</v>
      </c>
      <c r="O3957" s="2" t="s">
        <v>1127</v>
      </c>
      <c r="P3957" s="2" t="s">
        <v>109</v>
      </c>
      <c r="Q3957" s="2" t="s">
        <v>1120</v>
      </c>
      <c r="R3957" s="2" t="s">
        <v>35</v>
      </c>
      <c r="S3957" s="2" t="s">
        <v>13602</v>
      </c>
      <c r="T3957" s="2" t="s">
        <v>13596</v>
      </c>
      <c r="U3957" s="2" t="s">
        <v>13575</v>
      </c>
      <c r="V3957" s="2" t="s">
        <v>43</v>
      </c>
      <c r="W3957" s="2" t="s">
        <v>10172</v>
      </c>
      <c r="X3957" s="2" t="s">
        <v>13572</v>
      </c>
      <c r="Y3957" s="2" t="s">
        <v>13576</v>
      </c>
    </row>
    <row r="3958">
      <c r="A3958" s="1" t="b">
        <v>0</v>
      </c>
      <c r="B3958" s="1" t="s">
        <v>104</v>
      </c>
      <c r="C3958" s="1"/>
      <c r="D3958" s="1"/>
      <c r="E3958" s="1" t="s">
        <v>43</v>
      </c>
      <c r="F3958" s="1"/>
      <c r="G3958" s="2" t="s">
        <v>27</v>
      </c>
      <c r="H3958" s="3"/>
      <c r="I3958" s="4" t="s">
        <v>13603</v>
      </c>
      <c r="J3958" s="2" t="s">
        <v>13604</v>
      </c>
      <c r="K3958" s="5">
        <v>1.0</v>
      </c>
      <c r="L3958" s="2" t="s">
        <v>1117</v>
      </c>
      <c r="M3958" s="6" t="b">
        <v>1</v>
      </c>
      <c r="N3958" s="2" t="s">
        <v>13572</v>
      </c>
      <c r="O3958" s="2" t="s">
        <v>1127</v>
      </c>
      <c r="P3958" s="2" t="s">
        <v>109</v>
      </c>
      <c r="Q3958" s="2" t="s">
        <v>1120</v>
      </c>
      <c r="R3958" s="2" t="s">
        <v>35</v>
      </c>
      <c r="S3958" s="2" t="s">
        <v>13605</v>
      </c>
      <c r="T3958" s="2" t="s">
        <v>13596</v>
      </c>
      <c r="U3958" s="2" t="s">
        <v>13575</v>
      </c>
      <c r="V3958" s="2" t="s">
        <v>43</v>
      </c>
      <c r="W3958" s="2" t="s">
        <v>10172</v>
      </c>
      <c r="X3958" s="2" t="s">
        <v>13572</v>
      </c>
      <c r="Y3958" s="2" t="s">
        <v>13576</v>
      </c>
    </row>
    <row r="3959">
      <c r="A3959" s="1" t="b">
        <v>0</v>
      </c>
      <c r="B3959" s="1" t="s">
        <v>104</v>
      </c>
      <c r="C3959" s="1"/>
      <c r="D3959" s="1"/>
      <c r="E3959" s="1" t="s">
        <v>43</v>
      </c>
      <c r="F3959" s="1"/>
      <c r="G3959" s="2" t="s">
        <v>27</v>
      </c>
      <c r="H3959" s="3"/>
      <c r="I3959" s="4" t="s">
        <v>13606</v>
      </c>
      <c r="J3959" s="2" t="s">
        <v>13607</v>
      </c>
      <c r="K3959" s="5">
        <v>1.0</v>
      </c>
      <c r="L3959" s="2" t="s">
        <v>1117</v>
      </c>
      <c r="M3959" s="6" t="b">
        <v>1</v>
      </c>
      <c r="N3959" s="2" t="s">
        <v>13572</v>
      </c>
      <c r="O3959" s="2" t="s">
        <v>1127</v>
      </c>
      <c r="P3959" s="2" t="s">
        <v>109</v>
      </c>
      <c r="Q3959" s="2" t="s">
        <v>1120</v>
      </c>
      <c r="R3959" s="2" t="s">
        <v>35</v>
      </c>
      <c r="S3959" s="2" t="s">
        <v>13608</v>
      </c>
      <c r="T3959" s="2" t="s">
        <v>13596</v>
      </c>
      <c r="U3959" s="2" t="s">
        <v>13575</v>
      </c>
      <c r="V3959" s="2" t="s">
        <v>43</v>
      </c>
      <c r="W3959" s="2" t="s">
        <v>10172</v>
      </c>
      <c r="X3959" s="2" t="s">
        <v>13572</v>
      </c>
      <c r="Y3959" s="2" t="s">
        <v>13576</v>
      </c>
    </row>
    <row r="3960">
      <c r="A3960" s="1" t="b">
        <v>0</v>
      </c>
      <c r="B3960" s="1" t="s">
        <v>104</v>
      </c>
      <c r="C3960" s="1"/>
      <c r="D3960" s="1"/>
      <c r="E3960" s="1" t="s">
        <v>43</v>
      </c>
      <c r="F3960" s="1"/>
      <c r="G3960" s="2" t="s">
        <v>27</v>
      </c>
      <c r="H3960" s="3"/>
      <c r="I3960" s="4" t="s">
        <v>13609</v>
      </c>
      <c r="J3960" s="2" t="s">
        <v>13610</v>
      </c>
      <c r="K3960" s="5">
        <v>1.0</v>
      </c>
      <c r="L3960" s="2" t="s">
        <v>1117</v>
      </c>
      <c r="M3960" s="6" t="b">
        <v>1</v>
      </c>
      <c r="N3960" s="2" t="s">
        <v>13572</v>
      </c>
      <c r="O3960" s="2" t="s">
        <v>1127</v>
      </c>
      <c r="P3960" s="2" t="s">
        <v>109</v>
      </c>
      <c r="Q3960" s="2" t="s">
        <v>1120</v>
      </c>
      <c r="R3960" s="2" t="s">
        <v>35</v>
      </c>
      <c r="S3960" s="2" t="s">
        <v>13611</v>
      </c>
      <c r="T3960" s="2" t="s">
        <v>13596</v>
      </c>
      <c r="U3960" s="2" t="s">
        <v>13575</v>
      </c>
      <c r="V3960" s="2" t="s">
        <v>43</v>
      </c>
      <c r="W3960" s="2" t="s">
        <v>10172</v>
      </c>
      <c r="X3960" s="2" t="s">
        <v>13572</v>
      </c>
      <c r="Y3960" s="2" t="s">
        <v>13576</v>
      </c>
    </row>
    <row r="3961">
      <c r="A3961" s="1" t="b">
        <v>0</v>
      </c>
      <c r="B3961" s="1" t="s">
        <v>104</v>
      </c>
      <c r="C3961" s="1"/>
      <c r="D3961" s="1"/>
      <c r="E3961" s="1" t="s">
        <v>43</v>
      </c>
      <c r="F3961" s="1"/>
      <c r="G3961" s="2" t="s">
        <v>27</v>
      </c>
      <c r="H3961" s="3"/>
      <c r="I3961" s="4" t="s">
        <v>13612</v>
      </c>
      <c r="J3961" s="2" t="s">
        <v>13613</v>
      </c>
      <c r="K3961" s="5">
        <v>1.0</v>
      </c>
      <c r="L3961" s="2" t="s">
        <v>1117</v>
      </c>
      <c r="M3961" s="6" t="b">
        <v>1</v>
      </c>
      <c r="N3961" s="2" t="s">
        <v>13572</v>
      </c>
      <c r="O3961" s="2" t="s">
        <v>1127</v>
      </c>
      <c r="P3961" s="2" t="s">
        <v>109</v>
      </c>
      <c r="Q3961" s="2" t="s">
        <v>1120</v>
      </c>
      <c r="R3961" s="2" t="s">
        <v>35</v>
      </c>
      <c r="S3961" s="2" t="s">
        <v>13614</v>
      </c>
      <c r="T3961" s="2" t="s">
        <v>13615</v>
      </c>
      <c r="U3961" s="2" t="s">
        <v>13575</v>
      </c>
      <c r="V3961" s="2" t="s">
        <v>43</v>
      </c>
      <c r="W3961" s="2" t="s">
        <v>10172</v>
      </c>
      <c r="X3961" s="2" t="s">
        <v>13572</v>
      </c>
      <c r="Y3961" s="2" t="s">
        <v>13576</v>
      </c>
    </row>
    <row r="3962">
      <c r="A3962" s="1" t="b">
        <v>0</v>
      </c>
      <c r="B3962" s="1" t="s">
        <v>104</v>
      </c>
      <c r="C3962" s="1"/>
      <c r="D3962" s="1"/>
      <c r="E3962" s="1" t="s">
        <v>43</v>
      </c>
      <c r="F3962" s="1"/>
      <c r="G3962" s="2" t="s">
        <v>27</v>
      </c>
      <c r="H3962" s="3"/>
      <c r="I3962" s="4" t="s">
        <v>13616</v>
      </c>
      <c r="J3962" s="2" t="s">
        <v>13617</v>
      </c>
      <c r="K3962" s="5">
        <v>1.0</v>
      </c>
      <c r="L3962" s="2" t="s">
        <v>1117</v>
      </c>
      <c r="M3962" s="6" t="b">
        <v>1</v>
      </c>
      <c r="N3962" s="2" t="s">
        <v>13572</v>
      </c>
      <c r="O3962" s="2" t="s">
        <v>1127</v>
      </c>
      <c r="P3962" s="2" t="s">
        <v>109</v>
      </c>
      <c r="Q3962" s="2" t="s">
        <v>1120</v>
      </c>
      <c r="R3962" s="2" t="s">
        <v>35</v>
      </c>
      <c r="S3962" s="2" t="s">
        <v>13618</v>
      </c>
      <c r="T3962" s="2" t="s">
        <v>13615</v>
      </c>
      <c r="U3962" s="2" t="s">
        <v>13575</v>
      </c>
      <c r="V3962" s="2" t="s">
        <v>43</v>
      </c>
      <c r="W3962" s="2" t="s">
        <v>10172</v>
      </c>
      <c r="X3962" s="2" t="s">
        <v>13572</v>
      </c>
      <c r="Y3962" s="2" t="s">
        <v>13576</v>
      </c>
    </row>
    <row r="3963">
      <c r="A3963" s="1" t="b">
        <v>0</v>
      </c>
      <c r="B3963" s="1" t="s">
        <v>104</v>
      </c>
      <c r="C3963" s="1"/>
      <c r="D3963" s="1"/>
      <c r="E3963" s="1" t="s">
        <v>43</v>
      </c>
      <c r="F3963" s="1"/>
      <c r="G3963" s="2" t="s">
        <v>27</v>
      </c>
      <c r="H3963" s="3"/>
      <c r="I3963" s="4" t="s">
        <v>13619</v>
      </c>
      <c r="J3963" s="2" t="s">
        <v>13620</v>
      </c>
      <c r="K3963" s="5">
        <v>1.0</v>
      </c>
      <c r="L3963" s="2" t="s">
        <v>1117</v>
      </c>
      <c r="M3963" s="6" t="b">
        <v>1</v>
      </c>
      <c r="N3963" s="2" t="s">
        <v>13572</v>
      </c>
      <c r="O3963" s="2" t="s">
        <v>1127</v>
      </c>
      <c r="P3963" s="2" t="s">
        <v>109</v>
      </c>
      <c r="Q3963" s="2" t="s">
        <v>1120</v>
      </c>
      <c r="R3963" s="2" t="s">
        <v>35</v>
      </c>
      <c r="S3963" s="2" t="s">
        <v>13621</v>
      </c>
      <c r="T3963" s="2" t="s">
        <v>13615</v>
      </c>
      <c r="U3963" s="2" t="s">
        <v>13575</v>
      </c>
      <c r="V3963" s="2" t="s">
        <v>43</v>
      </c>
      <c r="W3963" s="2" t="s">
        <v>10172</v>
      </c>
      <c r="X3963" s="2" t="s">
        <v>13572</v>
      </c>
      <c r="Y3963" s="2" t="s">
        <v>13576</v>
      </c>
    </row>
    <row r="3964">
      <c r="A3964" s="1" t="b">
        <v>0</v>
      </c>
      <c r="B3964" s="1" t="s">
        <v>104</v>
      </c>
      <c r="C3964" s="1"/>
      <c r="D3964" s="1"/>
      <c r="E3964" s="1" t="s">
        <v>43</v>
      </c>
      <c r="F3964" s="1"/>
      <c r="G3964" s="2" t="s">
        <v>27</v>
      </c>
      <c r="H3964" s="3"/>
      <c r="I3964" s="4" t="s">
        <v>13622</v>
      </c>
      <c r="J3964" s="2" t="s">
        <v>13623</v>
      </c>
      <c r="K3964" s="5">
        <v>1.0</v>
      </c>
      <c r="L3964" s="2" t="s">
        <v>1117</v>
      </c>
      <c r="M3964" s="6" t="b">
        <v>1</v>
      </c>
      <c r="N3964" s="2" t="s">
        <v>13572</v>
      </c>
      <c r="O3964" s="2" t="s">
        <v>1127</v>
      </c>
      <c r="P3964" s="2" t="s">
        <v>109</v>
      </c>
      <c r="Q3964" s="2" t="s">
        <v>1120</v>
      </c>
      <c r="R3964" s="2" t="s">
        <v>35</v>
      </c>
      <c r="S3964" s="2" t="s">
        <v>13624</v>
      </c>
      <c r="T3964" s="2" t="s">
        <v>13615</v>
      </c>
      <c r="U3964" s="2" t="s">
        <v>13575</v>
      </c>
      <c r="V3964" s="2" t="s">
        <v>43</v>
      </c>
      <c r="W3964" s="2" t="s">
        <v>10172</v>
      </c>
      <c r="X3964" s="2" t="s">
        <v>13572</v>
      </c>
      <c r="Y3964" s="2" t="s">
        <v>13576</v>
      </c>
    </row>
    <row r="3965">
      <c r="A3965" s="1" t="b">
        <v>0</v>
      </c>
      <c r="B3965" s="1" t="s">
        <v>104</v>
      </c>
      <c r="C3965" s="1"/>
      <c r="D3965" s="1"/>
      <c r="E3965" s="1" t="s">
        <v>43</v>
      </c>
      <c r="F3965" s="1"/>
      <c r="G3965" s="2" t="s">
        <v>27</v>
      </c>
      <c r="H3965" s="3"/>
      <c r="I3965" s="4" t="s">
        <v>13625</v>
      </c>
      <c r="J3965" s="2" t="s">
        <v>13626</v>
      </c>
      <c r="K3965" s="5">
        <v>1.0</v>
      </c>
      <c r="L3965" s="2" t="s">
        <v>1117</v>
      </c>
      <c r="M3965" s="6" t="b">
        <v>1</v>
      </c>
      <c r="N3965" s="2" t="s">
        <v>13572</v>
      </c>
      <c r="O3965" s="2" t="s">
        <v>1127</v>
      </c>
      <c r="P3965" s="2" t="s">
        <v>109</v>
      </c>
      <c r="Q3965" s="2" t="s">
        <v>1120</v>
      </c>
      <c r="R3965" s="2" t="s">
        <v>35</v>
      </c>
      <c r="S3965" s="2" t="s">
        <v>13627</v>
      </c>
      <c r="T3965" s="2" t="s">
        <v>13628</v>
      </c>
      <c r="U3965" s="2" t="s">
        <v>13575</v>
      </c>
      <c r="V3965" s="2" t="s">
        <v>43</v>
      </c>
      <c r="W3965" s="2" t="s">
        <v>10172</v>
      </c>
      <c r="X3965" s="2" t="s">
        <v>13572</v>
      </c>
      <c r="Y3965" s="2" t="s">
        <v>13576</v>
      </c>
    </row>
    <row r="3966">
      <c r="A3966" s="1" t="b">
        <v>0</v>
      </c>
      <c r="B3966" s="1" t="s">
        <v>104</v>
      </c>
      <c r="C3966" s="1"/>
      <c r="D3966" s="1"/>
      <c r="E3966" s="1" t="s">
        <v>43</v>
      </c>
      <c r="F3966" s="1"/>
      <c r="G3966" s="2" t="s">
        <v>27</v>
      </c>
      <c r="H3966" s="3"/>
      <c r="I3966" s="4" t="s">
        <v>13629</v>
      </c>
      <c r="J3966" s="2" t="s">
        <v>13630</v>
      </c>
      <c r="K3966" s="5">
        <v>1.0</v>
      </c>
      <c r="L3966" s="2" t="s">
        <v>1117</v>
      </c>
      <c r="M3966" s="6" t="b">
        <v>1</v>
      </c>
      <c r="N3966" s="2" t="s">
        <v>13572</v>
      </c>
      <c r="O3966" s="2" t="s">
        <v>1127</v>
      </c>
      <c r="P3966" s="2" t="s">
        <v>109</v>
      </c>
      <c r="Q3966" s="2" t="s">
        <v>1120</v>
      </c>
      <c r="R3966" s="2" t="s">
        <v>35</v>
      </c>
      <c r="S3966" s="2" t="s">
        <v>13631</v>
      </c>
      <c r="T3966" s="2" t="s">
        <v>13628</v>
      </c>
      <c r="U3966" s="2" t="s">
        <v>13575</v>
      </c>
      <c r="V3966" s="2" t="s">
        <v>43</v>
      </c>
      <c r="W3966" s="2" t="s">
        <v>10172</v>
      </c>
      <c r="X3966" s="2" t="s">
        <v>13572</v>
      </c>
      <c r="Y3966" s="2" t="s">
        <v>13576</v>
      </c>
    </row>
    <row r="3967">
      <c r="A3967" s="1" t="b">
        <v>0</v>
      </c>
      <c r="B3967" s="1" t="s">
        <v>104</v>
      </c>
      <c r="C3967" s="1"/>
      <c r="D3967" s="1"/>
      <c r="E3967" s="1" t="s">
        <v>43</v>
      </c>
      <c r="F3967" s="1"/>
      <c r="G3967" s="2" t="s">
        <v>27</v>
      </c>
      <c r="H3967" s="3"/>
      <c r="I3967" s="4" t="s">
        <v>13632</v>
      </c>
      <c r="J3967" s="2" t="s">
        <v>13633</v>
      </c>
      <c r="K3967" s="5">
        <v>1.0</v>
      </c>
      <c r="L3967" s="2" t="s">
        <v>1117</v>
      </c>
      <c r="M3967" s="6" t="b">
        <v>1</v>
      </c>
      <c r="N3967" s="2" t="s">
        <v>13572</v>
      </c>
      <c r="O3967" s="2" t="s">
        <v>1127</v>
      </c>
      <c r="P3967" s="2" t="s">
        <v>109</v>
      </c>
      <c r="Q3967" s="2" t="s">
        <v>1120</v>
      </c>
      <c r="R3967" s="2" t="s">
        <v>35</v>
      </c>
      <c r="S3967" s="2" t="s">
        <v>13634</v>
      </c>
      <c r="T3967" s="2" t="s">
        <v>13628</v>
      </c>
      <c r="U3967" s="2" t="s">
        <v>13575</v>
      </c>
      <c r="V3967" s="2" t="s">
        <v>43</v>
      </c>
      <c r="W3967" s="2" t="s">
        <v>10172</v>
      </c>
      <c r="X3967" s="2" t="s">
        <v>13572</v>
      </c>
      <c r="Y3967" s="2" t="s">
        <v>13576</v>
      </c>
    </row>
    <row r="3968">
      <c r="A3968" s="1" t="b">
        <v>0</v>
      </c>
      <c r="B3968" s="1" t="s">
        <v>104</v>
      </c>
      <c r="C3968" s="1"/>
      <c r="D3968" s="1"/>
      <c r="E3968" s="1" t="s">
        <v>43</v>
      </c>
      <c r="F3968" s="1"/>
      <c r="G3968" s="2" t="s">
        <v>27</v>
      </c>
      <c r="H3968" s="3"/>
      <c r="I3968" s="4" t="s">
        <v>13635</v>
      </c>
      <c r="J3968" s="2" t="s">
        <v>13636</v>
      </c>
      <c r="K3968" s="5">
        <v>1.0</v>
      </c>
      <c r="L3968" s="2" t="s">
        <v>1117</v>
      </c>
      <c r="M3968" s="6" t="b">
        <v>1</v>
      </c>
      <c r="N3968" s="2" t="s">
        <v>13572</v>
      </c>
      <c r="O3968" s="2" t="s">
        <v>1127</v>
      </c>
      <c r="P3968" s="2" t="s">
        <v>109</v>
      </c>
      <c r="Q3968" s="2" t="s">
        <v>1120</v>
      </c>
      <c r="R3968" s="2" t="s">
        <v>35</v>
      </c>
      <c r="S3968" s="2" t="s">
        <v>13637</v>
      </c>
      <c r="T3968" s="2" t="s">
        <v>13628</v>
      </c>
      <c r="U3968" s="2" t="s">
        <v>13575</v>
      </c>
      <c r="V3968" s="2" t="s">
        <v>43</v>
      </c>
      <c r="W3968" s="2" t="s">
        <v>10172</v>
      </c>
      <c r="X3968" s="2" t="s">
        <v>13572</v>
      </c>
      <c r="Y3968" s="2" t="s">
        <v>13576</v>
      </c>
    </row>
    <row r="3969">
      <c r="A3969" s="1" t="b">
        <v>0</v>
      </c>
      <c r="B3969" s="1" t="s">
        <v>104</v>
      </c>
      <c r="C3969" s="1"/>
      <c r="D3969" s="1"/>
      <c r="E3969" s="1" t="s">
        <v>43</v>
      </c>
      <c r="F3969" s="1"/>
      <c r="G3969" s="2" t="s">
        <v>27</v>
      </c>
      <c r="H3969" s="3"/>
      <c r="I3969" s="4" t="s">
        <v>13638</v>
      </c>
      <c r="J3969" s="2" t="s">
        <v>13639</v>
      </c>
      <c r="K3969" s="5">
        <v>1.0</v>
      </c>
      <c r="L3969" s="2" t="s">
        <v>1117</v>
      </c>
      <c r="M3969" s="6" t="b">
        <v>1</v>
      </c>
      <c r="N3969" s="2" t="s">
        <v>13572</v>
      </c>
      <c r="O3969" s="2" t="s">
        <v>1127</v>
      </c>
      <c r="P3969" s="2" t="s">
        <v>109</v>
      </c>
      <c r="Q3969" s="2" t="s">
        <v>1120</v>
      </c>
      <c r="R3969" s="2" t="s">
        <v>35</v>
      </c>
      <c r="S3969" s="2" t="s">
        <v>13640</v>
      </c>
      <c r="T3969" s="2" t="s">
        <v>13628</v>
      </c>
      <c r="U3969" s="2" t="s">
        <v>13575</v>
      </c>
      <c r="V3969" s="2" t="s">
        <v>43</v>
      </c>
      <c r="W3969" s="2" t="s">
        <v>10172</v>
      </c>
      <c r="X3969" s="2" t="s">
        <v>13572</v>
      </c>
      <c r="Y3969" s="2" t="s">
        <v>13576</v>
      </c>
    </row>
    <row r="3970">
      <c r="A3970" s="1" t="b">
        <v>0</v>
      </c>
      <c r="B3970" s="1" t="s">
        <v>104</v>
      </c>
      <c r="C3970" s="1"/>
      <c r="D3970" s="1"/>
      <c r="E3970" s="1" t="s">
        <v>43</v>
      </c>
      <c r="F3970" s="1"/>
      <c r="G3970" s="2" t="s">
        <v>27</v>
      </c>
      <c r="H3970" s="3"/>
      <c r="I3970" s="4" t="s">
        <v>13641</v>
      </c>
      <c r="J3970" s="2" t="s">
        <v>13642</v>
      </c>
      <c r="K3970" s="5">
        <v>1.0</v>
      </c>
      <c r="L3970" s="2" t="s">
        <v>1117</v>
      </c>
      <c r="M3970" s="6" t="b">
        <v>1</v>
      </c>
      <c r="N3970" s="2" t="s">
        <v>13572</v>
      </c>
      <c r="O3970" s="2" t="s">
        <v>1127</v>
      </c>
      <c r="P3970" s="2" t="s">
        <v>109</v>
      </c>
      <c r="Q3970" s="2" t="s">
        <v>1120</v>
      </c>
      <c r="R3970" s="2" t="s">
        <v>35</v>
      </c>
      <c r="S3970" s="2" t="s">
        <v>13643</v>
      </c>
      <c r="T3970" s="2" t="s">
        <v>13628</v>
      </c>
      <c r="U3970" s="2" t="s">
        <v>13575</v>
      </c>
      <c r="V3970" s="2" t="s">
        <v>43</v>
      </c>
      <c r="W3970" s="2" t="s">
        <v>10172</v>
      </c>
      <c r="X3970" s="2" t="s">
        <v>13572</v>
      </c>
      <c r="Y3970" s="2" t="s">
        <v>13576</v>
      </c>
    </row>
    <row r="3971">
      <c r="A3971" s="1" t="b">
        <v>0</v>
      </c>
      <c r="B3971" s="1" t="s">
        <v>104</v>
      </c>
      <c r="C3971" s="1"/>
      <c r="D3971" s="1"/>
      <c r="E3971" s="1" t="s">
        <v>43</v>
      </c>
      <c r="F3971" s="1"/>
      <c r="G3971" s="2" t="s">
        <v>27</v>
      </c>
      <c r="H3971" s="3"/>
      <c r="I3971" s="4" t="s">
        <v>13644</v>
      </c>
      <c r="J3971" s="2" t="s">
        <v>13645</v>
      </c>
      <c r="K3971" s="5">
        <v>1.0</v>
      </c>
      <c r="L3971" s="2" t="s">
        <v>1117</v>
      </c>
      <c r="M3971" s="6" t="b">
        <v>1</v>
      </c>
      <c r="N3971" s="2" t="s">
        <v>13572</v>
      </c>
      <c r="O3971" s="2" t="s">
        <v>1127</v>
      </c>
      <c r="P3971" s="2" t="s">
        <v>109</v>
      </c>
      <c r="Q3971" s="2" t="s">
        <v>1120</v>
      </c>
      <c r="R3971" s="2" t="s">
        <v>35</v>
      </c>
      <c r="S3971" s="2" t="s">
        <v>13646</v>
      </c>
      <c r="T3971" s="2" t="s">
        <v>13628</v>
      </c>
      <c r="U3971" s="2" t="s">
        <v>13575</v>
      </c>
      <c r="V3971" s="2" t="s">
        <v>43</v>
      </c>
      <c r="W3971" s="2" t="s">
        <v>10172</v>
      </c>
      <c r="X3971" s="2" t="s">
        <v>13572</v>
      </c>
      <c r="Y3971" s="2" t="s">
        <v>13576</v>
      </c>
    </row>
    <row r="3972">
      <c r="A3972" s="1" t="b">
        <v>0</v>
      </c>
      <c r="B3972" s="1" t="s">
        <v>104</v>
      </c>
      <c r="C3972" s="1"/>
      <c r="D3972" s="1"/>
      <c r="E3972" s="1" t="s">
        <v>43</v>
      </c>
      <c r="F3972" s="1"/>
      <c r="G3972" s="2" t="s">
        <v>27</v>
      </c>
      <c r="H3972" s="3"/>
      <c r="I3972" s="4" t="s">
        <v>13647</v>
      </c>
      <c r="J3972" s="2" t="s">
        <v>13648</v>
      </c>
      <c r="K3972" s="5">
        <v>1.0</v>
      </c>
      <c r="L3972" s="2" t="s">
        <v>1117</v>
      </c>
      <c r="M3972" s="6" t="b">
        <v>1</v>
      </c>
      <c r="N3972" s="2" t="s">
        <v>13572</v>
      </c>
      <c r="O3972" s="2" t="s">
        <v>1127</v>
      </c>
      <c r="P3972" s="2" t="s">
        <v>109</v>
      </c>
      <c r="Q3972" s="2" t="s">
        <v>1120</v>
      </c>
      <c r="R3972" s="2" t="s">
        <v>35</v>
      </c>
      <c r="S3972" s="2" t="s">
        <v>13649</v>
      </c>
      <c r="T3972" s="2" t="s">
        <v>13628</v>
      </c>
      <c r="U3972" s="2" t="s">
        <v>13575</v>
      </c>
      <c r="V3972" s="2" t="s">
        <v>43</v>
      </c>
      <c r="W3972" s="2" t="s">
        <v>10172</v>
      </c>
      <c r="X3972" s="2" t="s">
        <v>13572</v>
      </c>
      <c r="Y3972" s="2" t="s">
        <v>13576</v>
      </c>
    </row>
    <row r="3973">
      <c r="A3973" s="1" t="b">
        <v>0</v>
      </c>
      <c r="B3973" s="1" t="s">
        <v>104</v>
      </c>
      <c r="C3973" s="1"/>
      <c r="D3973" s="1"/>
      <c r="E3973" s="1" t="s">
        <v>43</v>
      </c>
      <c r="F3973" s="1"/>
      <c r="G3973" s="2" t="s">
        <v>27</v>
      </c>
      <c r="H3973" s="3"/>
      <c r="I3973" s="4" t="s">
        <v>13650</v>
      </c>
      <c r="J3973" s="2" t="s">
        <v>13651</v>
      </c>
      <c r="K3973" s="5">
        <v>1.0</v>
      </c>
      <c r="L3973" s="2" t="s">
        <v>1117</v>
      </c>
      <c r="M3973" s="6" t="b">
        <v>1</v>
      </c>
      <c r="N3973" s="2" t="s">
        <v>13572</v>
      </c>
      <c r="O3973" s="2" t="s">
        <v>1127</v>
      </c>
      <c r="P3973" s="2" t="s">
        <v>109</v>
      </c>
      <c r="Q3973" s="2" t="s">
        <v>1120</v>
      </c>
      <c r="R3973" s="2" t="s">
        <v>35</v>
      </c>
      <c r="S3973" s="2" t="s">
        <v>13652</v>
      </c>
      <c r="T3973" s="2" t="s">
        <v>13628</v>
      </c>
      <c r="U3973" s="2" t="s">
        <v>13575</v>
      </c>
      <c r="V3973" s="2" t="s">
        <v>43</v>
      </c>
      <c r="W3973" s="2" t="s">
        <v>10172</v>
      </c>
      <c r="X3973" s="2" t="s">
        <v>13572</v>
      </c>
      <c r="Y3973" s="2" t="s">
        <v>13576</v>
      </c>
    </row>
    <row r="3974">
      <c r="A3974" s="1" t="b">
        <v>0</v>
      </c>
      <c r="B3974" s="1" t="s">
        <v>104</v>
      </c>
      <c r="C3974" s="1"/>
      <c r="D3974" s="1"/>
      <c r="E3974" s="1" t="s">
        <v>43</v>
      </c>
      <c r="F3974" s="1"/>
      <c r="G3974" s="2" t="s">
        <v>27</v>
      </c>
      <c r="H3974" s="3"/>
      <c r="I3974" s="4" t="s">
        <v>13653</v>
      </c>
      <c r="J3974" s="2" t="s">
        <v>13654</v>
      </c>
      <c r="K3974" s="5">
        <v>1.0</v>
      </c>
      <c r="L3974" s="2" t="s">
        <v>1117</v>
      </c>
      <c r="M3974" s="6" t="b">
        <v>1</v>
      </c>
      <c r="N3974" s="2" t="s">
        <v>13572</v>
      </c>
      <c r="O3974" s="2" t="s">
        <v>1127</v>
      </c>
      <c r="P3974" s="2" t="s">
        <v>109</v>
      </c>
      <c r="Q3974" s="2" t="s">
        <v>1120</v>
      </c>
      <c r="R3974" s="2" t="s">
        <v>35</v>
      </c>
      <c r="S3974" s="2" t="s">
        <v>13655</v>
      </c>
      <c r="T3974" s="2" t="s">
        <v>13628</v>
      </c>
      <c r="U3974" s="2" t="s">
        <v>13575</v>
      </c>
      <c r="V3974" s="2" t="s">
        <v>43</v>
      </c>
      <c r="W3974" s="2" t="s">
        <v>10172</v>
      </c>
      <c r="X3974" s="2" t="s">
        <v>13572</v>
      </c>
      <c r="Y3974" s="2" t="s">
        <v>13576</v>
      </c>
    </row>
    <row r="3975">
      <c r="A3975" s="1" t="b">
        <v>0</v>
      </c>
      <c r="B3975" s="1" t="s">
        <v>104</v>
      </c>
      <c r="C3975" s="1"/>
      <c r="D3975" s="1"/>
      <c r="E3975" s="1" t="s">
        <v>43</v>
      </c>
      <c r="F3975" s="1"/>
      <c r="G3975" s="2" t="s">
        <v>27</v>
      </c>
      <c r="H3975" s="3"/>
      <c r="I3975" s="4" t="s">
        <v>13656</v>
      </c>
      <c r="J3975" s="2" t="s">
        <v>13657</v>
      </c>
      <c r="K3975" s="5">
        <v>1.0</v>
      </c>
      <c r="L3975" s="2" t="s">
        <v>1117</v>
      </c>
      <c r="M3975" s="6" t="b">
        <v>1</v>
      </c>
      <c r="N3975" s="2" t="s">
        <v>13572</v>
      </c>
      <c r="O3975" s="2" t="s">
        <v>1127</v>
      </c>
      <c r="P3975" s="2" t="s">
        <v>109</v>
      </c>
      <c r="Q3975" s="2" t="s">
        <v>1120</v>
      </c>
      <c r="R3975" s="2" t="s">
        <v>35</v>
      </c>
      <c r="S3975" s="2" t="s">
        <v>13658</v>
      </c>
      <c r="T3975" s="2" t="s">
        <v>13628</v>
      </c>
      <c r="U3975" s="2" t="s">
        <v>13575</v>
      </c>
      <c r="V3975" s="2" t="s">
        <v>43</v>
      </c>
      <c r="W3975" s="2" t="s">
        <v>10172</v>
      </c>
      <c r="X3975" s="2" t="s">
        <v>13572</v>
      </c>
      <c r="Y3975" s="2" t="s">
        <v>13576</v>
      </c>
    </row>
    <row r="3976">
      <c r="A3976" s="1" t="b">
        <v>0</v>
      </c>
      <c r="B3976" s="1" t="s">
        <v>104</v>
      </c>
      <c r="C3976" s="1"/>
      <c r="D3976" s="1"/>
      <c r="E3976" s="1" t="s">
        <v>43</v>
      </c>
      <c r="F3976" s="1"/>
      <c r="G3976" s="2" t="s">
        <v>27</v>
      </c>
      <c r="H3976" s="3"/>
      <c r="I3976" s="4" t="s">
        <v>13659</v>
      </c>
      <c r="J3976" s="2" t="s">
        <v>13660</v>
      </c>
      <c r="K3976" s="5">
        <v>1.0</v>
      </c>
      <c r="L3976" s="2" t="s">
        <v>1117</v>
      </c>
      <c r="M3976" s="6" t="b">
        <v>1</v>
      </c>
      <c r="N3976" s="2" t="s">
        <v>13661</v>
      </c>
      <c r="O3976" s="2" t="s">
        <v>1127</v>
      </c>
      <c r="P3976" s="2" t="s">
        <v>109</v>
      </c>
      <c r="Q3976" s="2" t="s">
        <v>1120</v>
      </c>
      <c r="R3976" s="2" t="s">
        <v>35</v>
      </c>
      <c r="S3976" s="2" t="s">
        <v>13662</v>
      </c>
      <c r="T3976" s="2" t="s">
        <v>13663</v>
      </c>
      <c r="U3976" s="2" t="s">
        <v>13575</v>
      </c>
      <c r="V3976" s="2" t="s">
        <v>43</v>
      </c>
      <c r="W3976" s="2" t="s">
        <v>10172</v>
      </c>
      <c r="X3976" s="2" t="s">
        <v>13661</v>
      </c>
      <c r="Y3976" s="2" t="s">
        <v>13664</v>
      </c>
    </row>
    <row r="3977">
      <c r="A3977" s="1" t="b">
        <v>0</v>
      </c>
      <c r="B3977" s="1" t="s">
        <v>104</v>
      </c>
      <c r="C3977" s="1"/>
      <c r="D3977" s="1"/>
      <c r="E3977" s="1" t="s">
        <v>43</v>
      </c>
      <c r="F3977" s="1"/>
      <c r="G3977" s="2" t="s">
        <v>27</v>
      </c>
      <c r="H3977" s="3"/>
      <c r="I3977" s="4" t="s">
        <v>13665</v>
      </c>
      <c r="J3977" s="2" t="s">
        <v>13666</v>
      </c>
      <c r="K3977" s="5">
        <v>1.0</v>
      </c>
      <c r="L3977" s="2" t="s">
        <v>1117</v>
      </c>
      <c r="M3977" s="6" t="b">
        <v>1</v>
      </c>
      <c r="N3977" s="2" t="s">
        <v>13661</v>
      </c>
      <c r="O3977" s="2" t="s">
        <v>1127</v>
      </c>
      <c r="P3977" s="2" t="s">
        <v>109</v>
      </c>
      <c r="Q3977" s="2" t="s">
        <v>1120</v>
      </c>
      <c r="R3977" s="2" t="s">
        <v>35</v>
      </c>
      <c r="S3977" s="2" t="s">
        <v>13667</v>
      </c>
      <c r="T3977" s="2" t="s">
        <v>13663</v>
      </c>
      <c r="U3977" s="2" t="s">
        <v>13575</v>
      </c>
      <c r="V3977" s="2" t="s">
        <v>43</v>
      </c>
      <c r="W3977" s="2" t="s">
        <v>10172</v>
      </c>
      <c r="X3977" s="2" t="s">
        <v>13661</v>
      </c>
      <c r="Y3977" s="2" t="s">
        <v>13664</v>
      </c>
    </row>
    <row r="3978">
      <c r="A3978" s="1" t="b">
        <v>0</v>
      </c>
      <c r="B3978" s="1" t="s">
        <v>104</v>
      </c>
      <c r="C3978" s="1"/>
      <c r="D3978" s="1"/>
      <c r="E3978" s="1" t="s">
        <v>43</v>
      </c>
      <c r="F3978" s="1"/>
      <c r="G3978" s="2" t="s">
        <v>27</v>
      </c>
      <c r="H3978" s="3"/>
      <c r="I3978" s="4" t="s">
        <v>13668</v>
      </c>
      <c r="J3978" s="2" t="s">
        <v>13669</v>
      </c>
      <c r="K3978" s="5">
        <v>1.0</v>
      </c>
      <c r="L3978" s="2" t="s">
        <v>1117</v>
      </c>
      <c r="M3978" s="6" t="b">
        <v>1</v>
      </c>
      <c r="N3978" s="2" t="s">
        <v>13661</v>
      </c>
      <c r="O3978" s="2" t="s">
        <v>1127</v>
      </c>
      <c r="P3978" s="2" t="s">
        <v>109</v>
      </c>
      <c r="Q3978" s="2" t="s">
        <v>1120</v>
      </c>
      <c r="R3978" s="2" t="s">
        <v>35</v>
      </c>
      <c r="S3978" s="2" t="s">
        <v>13670</v>
      </c>
      <c r="T3978" s="2" t="s">
        <v>13663</v>
      </c>
      <c r="U3978" s="2" t="s">
        <v>13575</v>
      </c>
      <c r="V3978" s="2" t="s">
        <v>43</v>
      </c>
      <c r="W3978" s="2" t="s">
        <v>10172</v>
      </c>
      <c r="X3978" s="2" t="s">
        <v>13661</v>
      </c>
      <c r="Y3978" s="2" t="s">
        <v>13664</v>
      </c>
    </row>
    <row r="3979">
      <c r="A3979" s="1" t="b">
        <v>0</v>
      </c>
      <c r="B3979" s="1" t="s">
        <v>104</v>
      </c>
      <c r="C3979" s="1"/>
      <c r="D3979" s="1"/>
      <c r="E3979" s="1" t="s">
        <v>43</v>
      </c>
      <c r="F3979" s="1"/>
      <c r="G3979" s="2" t="s">
        <v>27</v>
      </c>
      <c r="H3979" s="3"/>
      <c r="I3979" s="4" t="s">
        <v>13671</v>
      </c>
      <c r="J3979" s="2" t="s">
        <v>13672</v>
      </c>
      <c r="K3979" s="5">
        <v>1.0</v>
      </c>
      <c r="L3979" s="2" t="s">
        <v>1117</v>
      </c>
      <c r="M3979" s="6" t="b">
        <v>1</v>
      </c>
      <c r="N3979" s="2" t="s">
        <v>13661</v>
      </c>
      <c r="O3979" s="2" t="s">
        <v>1127</v>
      </c>
      <c r="P3979" s="2" t="s">
        <v>109</v>
      </c>
      <c r="Q3979" s="2" t="s">
        <v>1120</v>
      </c>
      <c r="R3979" s="2" t="s">
        <v>35</v>
      </c>
      <c r="S3979" s="2" t="s">
        <v>13673</v>
      </c>
      <c r="T3979" s="2" t="s">
        <v>13663</v>
      </c>
      <c r="U3979" s="2" t="s">
        <v>13575</v>
      </c>
      <c r="V3979" s="2" t="s">
        <v>43</v>
      </c>
      <c r="W3979" s="2" t="s">
        <v>10172</v>
      </c>
      <c r="X3979" s="2" t="s">
        <v>13661</v>
      </c>
      <c r="Y3979" s="2" t="s">
        <v>13664</v>
      </c>
    </row>
    <row r="3980">
      <c r="A3980" s="1" t="b">
        <v>0</v>
      </c>
      <c r="B3980" s="1" t="s">
        <v>104</v>
      </c>
      <c r="C3980" s="1"/>
      <c r="D3980" s="1"/>
      <c r="E3980" s="1" t="s">
        <v>43</v>
      </c>
      <c r="F3980" s="1"/>
      <c r="G3980" s="2" t="s">
        <v>27</v>
      </c>
      <c r="H3980" s="3"/>
      <c r="I3980" s="4" t="s">
        <v>13674</v>
      </c>
      <c r="J3980" s="2" t="s">
        <v>13675</v>
      </c>
      <c r="K3980" s="5">
        <v>1.0</v>
      </c>
      <c r="L3980" s="2" t="s">
        <v>1117</v>
      </c>
      <c r="M3980" s="6" t="b">
        <v>1</v>
      </c>
      <c r="N3980" s="2" t="s">
        <v>13661</v>
      </c>
      <c r="O3980" s="2" t="s">
        <v>1127</v>
      </c>
      <c r="P3980" s="2" t="s">
        <v>109</v>
      </c>
      <c r="Q3980" s="2" t="s">
        <v>1120</v>
      </c>
      <c r="R3980" s="2" t="s">
        <v>35</v>
      </c>
      <c r="S3980" s="2" t="s">
        <v>13676</v>
      </c>
      <c r="T3980" s="2" t="s">
        <v>13663</v>
      </c>
      <c r="U3980" s="2" t="s">
        <v>13575</v>
      </c>
      <c r="V3980" s="2" t="s">
        <v>43</v>
      </c>
      <c r="W3980" s="2" t="s">
        <v>10172</v>
      </c>
      <c r="X3980" s="2" t="s">
        <v>13661</v>
      </c>
      <c r="Y3980" s="2" t="s">
        <v>13664</v>
      </c>
    </row>
    <row r="3981">
      <c r="A3981" s="1" t="b">
        <v>0</v>
      </c>
      <c r="B3981" s="1" t="s">
        <v>104</v>
      </c>
      <c r="C3981" s="1"/>
      <c r="D3981" s="1"/>
      <c r="E3981" s="1" t="s">
        <v>43</v>
      </c>
      <c r="F3981" s="1"/>
      <c r="G3981" s="2" t="s">
        <v>27</v>
      </c>
      <c r="H3981" s="3"/>
      <c r="I3981" s="4" t="s">
        <v>13677</v>
      </c>
      <c r="J3981" s="2" t="s">
        <v>13678</v>
      </c>
      <c r="K3981" s="5">
        <v>1.0</v>
      </c>
      <c r="L3981" s="2" t="s">
        <v>1117</v>
      </c>
      <c r="M3981" s="6" t="b">
        <v>1</v>
      </c>
      <c r="N3981" s="2" t="s">
        <v>13661</v>
      </c>
      <c r="O3981" s="2" t="s">
        <v>1127</v>
      </c>
      <c r="P3981" s="2" t="s">
        <v>109</v>
      </c>
      <c r="Q3981" s="2" t="s">
        <v>1120</v>
      </c>
      <c r="R3981" s="2" t="s">
        <v>35</v>
      </c>
      <c r="S3981" s="2" t="s">
        <v>13679</v>
      </c>
      <c r="T3981" s="2" t="s">
        <v>13663</v>
      </c>
      <c r="U3981" s="2" t="s">
        <v>13575</v>
      </c>
      <c r="V3981" s="2" t="s">
        <v>43</v>
      </c>
      <c r="W3981" s="2" t="s">
        <v>10172</v>
      </c>
      <c r="X3981" s="2" t="s">
        <v>13661</v>
      </c>
      <c r="Y3981" s="2" t="s">
        <v>13664</v>
      </c>
    </row>
    <row r="3982">
      <c r="A3982" s="1" t="b">
        <v>0</v>
      </c>
      <c r="B3982" s="1" t="s">
        <v>104</v>
      </c>
      <c r="C3982" s="1"/>
      <c r="D3982" s="1"/>
      <c r="E3982" s="1" t="s">
        <v>43</v>
      </c>
      <c r="F3982" s="1"/>
      <c r="G3982" s="2" t="s">
        <v>27</v>
      </c>
      <c r="H3982" s="3"/>
      <c r="I3982" s="4" t="s">
        <v>13680</v>
      </c>
      <c r="J3982" s="2" t="s">
        <v>13681</v>
      </c>
      <c r="K3982" s="5">
        <v>1.0</v>
      </c>
      <c r="L3982" s="2" t="s">
        <v>1117</v>
      </c>
      <c r="M3982" s="6" t="b">
        <v>1</v>
      </c>
      <c r="N3982" s="2" t="s">
        <v>13661</v>
      </c>
      <c r="O3982" s="2" t="s">
        <v>1127</v>
      </c>
      <c r="P3982" s="2" t="s">
        <v>109</v>
      </c>
      <c r="Q3982" s="2" t="s">
        <v>1120</v>
      </c>
      <c r="R3982" s="2" t="s">
        <v>35</v>
      </c>
      <c r="S3982" s="2" t="s">
        <v>13682</v>
      </c>
      <c r="T3982" s="2" t="s">
        <v>13683</v>
      </c>
      <c r="U3982" s="2" t="s">
        <v>13575</v>
      </c>
      <c r="V3982" s="2" t="s">
        <v>43</v>
      </c>
      <c r="W3982" s="2" t="s">
        <v>10172</v>
      </c>
      <c r="X3982" s="2" t="s">
        <v>13661</v>
      </c>
      <c r="Y3982" s="2" t="s">
        <v>13664</v>
      </c>
    </row>
    <row r="3983">
      <c r="A3983" s="1" t="b">
        <v>0</v>
      </c>
      <c r="B3983" s="1" t="s">
        <v>104</v>
      </c>
      <c r="C3983" s="1"/>
      <c r="D3983" s="1"/>
      <c r="E3983" s="1" t="s">
        <v>43</v>
      </c>
      <c r="F3983" s="1"/>
      <c r="G3983" s="2" t="s">
        <v>27</v>
      </c>
      <c r="H3983" s="3"/>
      <c r="I3983" s="4" t="s">
        <v>13684</v>
      </c>
      <c r="J3983" s="2" t="s">
        <v>13685</v>
      </c>
      <c r="K3983" s="5">
        <v>1.0</v>
      </c>
      <c r="L3983" s="2" t="s">
        <v>1117</v>
      </c>
      <c r="M3983" s="6" t="b">
        <v>1</v>
      </c>
      <c r="N3983" s="2" t="s">
        <v>13661</v>
      </c>
      <c r="O3983" s="2" t="s">
        <v>1127</v>
      </c>
      <c r="P3983" s="2" t="s">
        <v>109</v>
      </c>
      <c r="Q3983" s="2" t="s">
        <v>1120</v>
      </c>
      <c r="R3983" s="2" t="s">
        <v>35</v>
      </c>
      <c r="S3983" s="2" t="s">
        <v>13686</v>
      </c>
      <c r="T3983" s="2" t="s">
        <v>13683</v>
      </c>
      <c r="U3983" s="2" t="s">
        <v>13575</v>
      </c>
      <c r="V3983" s="2" t="s">
        <v>43</v>
      </c>
      <c r="W3983" s="2" t="s">
        <v>10172</v>
      </c>
      <c r="X3983" s="2" t="s">
        <v>13661</v>
      </c>
      <c r="Y3983" s="2" t="s">
        <v>13664</v>
      </c>
    </row>
    <row r="3984">
      <c r="A3984" s="1" t="b">
        <v>0</v>
      </c>
      <c r="B3984" s="1" t="s">
        <v>104</v>
      </c>
      <c r="C3984" s="1"/>
      <c r="D3984" s="1"/>
      <c r="E3984" s="1" t="s">
        <v>43</v>
      </c>
      <c r="F3984" s="1"/>
      <c r="G3984" s="2" t="s">
        <v>27</v>
      </c>
      <c r="H3984" s="3"/>
      <c r="I3984" s="4" t="s">
        <v>13687</v>
      </c>
      <c r="J3984" s="2" t="s">
        <v>13688</v>
      </c>
      <c r="K3984" s="5">
        <v>1.0</v>
      </c>
      <c r="L3984" s="2" t="s">
        <v>1117</v>
      </c>
      <c r="M3984" s="6" t="b">
        <v>1</v>
      </c>
      <c r="N3984" s="2" t="s">
        <v>13661</v>
      </c>
      <c r="O3984" s="2" t="s">
        <v>1127</v>
      </c>
      <c r="P3984" s="2" t="s">
        <v>109</v>
      </c>
      <c r="Q3984" s="2" t="s">
        <v>1120</v>
      </c>
      <c r="R3984" s="2" t="s">
        <v>35</v>
      </c>
      <c r="S3984" s="2" t="s">
        <v>13689</v>
      </c>
      <c r="T3984" s="2" t="s">
        <v>13683</v>
      </c>
      <c r="U3984" s="2" t="s">
        <v>13575</v>
      </c>
      <c r="V3984" s="2" t="s">
        <v>43</v>
      </c>
      <c r="W3984" s="2" t="s">
        <v>10172</v>
      </c>
      <c r="X3984" s="2" t="s">
        <v>13661</v>
      </c>
      <c r="Y3984" s="2" t="s">
        <v>13664</v>
      </c>
    </row>
    <row r="3985">
      <c r="A3985" s="1" t="b">
        <v>0</v>
      </c>
      <c r="B3985" s="1" t="s">
        <v>104</v>
      </c>
      <c r="C3985" s="1"/>
      <c r="D3985" s="1"/>
      <c r="E3985" s="1" t="s">
        <v>43</v>
      </c>
      <c r="F3985" s="1"/>
      <c r="G3985" s="2" t="s">
        <v>27</v>
      </c>
      <c r="H3985" s="3"/>
      <c r="I3985" s="4" t="s">
        <v>13690</v>
      </c>
      <c r="J3985" s="2" t="s">
        <v>13691</v>
      </c>
      <c r="K3985" s="5">
        <v>1.0</v>
      </c>
      <c r="L3985" s="2" t="s">
        <v>1117</v>
      </c>
      <c r="M3985" s="6" t="b">
        <v>1</v>
      </c>
      <c r="N3985" s="2" t="s">
        <v>13661</v>
      </c>
      <c r="O3985" s="2" t="s">
        <v>1127</v>
      </c>
      <c r="P3985" s="2" t="s">
        <v>109</v>
      </c>
      <c r="Q3985" s="2" t="s">
        <v>1120</v>
      </c>
      <c r="R3985" s="2" t="s">
        <v>35</v>
      </c>
      <c r="S3985" s="2" t="s">
        <v>13692</v>
      </c>
      <c r="T3985" s="2" t="s">
        <v>13683</v>
      </c>
      <c r="U3985" s="2" t="s">
        <v>13575</v>
      </c>
      <c r="V3985" s="2" t="s">
        <v>43</v>
      </c>
      <c r="W3985" s="2" t="s">
        <v>10172</v>
      </c>
      <c r="X3985" s="2" t="s">
        <v>13661</v>
      </c>
      <c r="Y3985" s="2" t="s">
        <v>13664</v>
      </c>
    </row>
    <row r="3986">
      <c r="A3986" s="1" t="b">
        <v>0</v>
      </c>
      <c r="B3986" s="1" t="s">
        <v>104</v>
      </c>
      <c r="C3986" s="1"/>
      <c r="D3986" s="1"/>
      <c r="E3986" s="1" t="s">
        <v>43</v>
      </c>
      <c r="F3986" s="1"/>
      <c r="G3986" s="2" t="s">
        <v>27</v>
      </c>
      <c r="H3986" s="3"/>
      <c r="I3986" s="4" t="s">
        <v>13693</v>
      </c>
      <c r="J3986" s="2" t="s">
        <v>13694</v>
      </c>
      <c r="K3986" s="5">
        <v>1.0</v>
      </c>
      <c r="L3986" s="2" t="s">
        <v>1117</v>
      </c>
      <c r="M3986" s="6" t="b">
        <v>1</v>
      </c>
      <c r="N3986" s="2" t="s">
        <v>13661</v>
      </c>
      <c r="O3986" s="2" t="s">
        <v>1127</v>
      </c>
      <c r="P3986" s="2" t="s">
        <v>109</v>
      </c>
      <c r="Q3986" s="2" t="s">
        <v>1120</v>
      </c>
      <c r="R3986" s="2" t="s">
        <v>35</v>
      </c>
      <c r="S3986" s="2" t="s">
        <v>13695</v>
      </c>
      <c r="T3986" s="2" t="s">
        <v>13683</v>
      </c>
      <c r="U3986" s="2" t="s">
        <v>13575</v>
      </c>
      <c r="V3986" s="2" t="s">
        <v>43</v>
      </c>
      <c r="W3986" s="2" t="s">
        <v>10172</v>
      </c>
      <c r="X3986" s="2" t="s">
        <v>13661</v>
      </c>
      <c r="Y3986" s="2" t="s">
        <v>13664</v>
      </c>
    </row>
    <row r="3987">
      <c r="A3987" s="1" t="b">
        <v>0</v>
      </c>
      <c r="B3987" s="1" t="s">
        <v>104</v>
      </c>
      <c r="C3987" s="1"/>
      <c r="D3987" s="1"/>
      <c r="E3987" s="1" t="s">
        <v>43</v>
      </c>
      <c r="F3987" s="1"/>
      <c r="G3987" s="2" t="s">
        <v>27</v>
      </c>
      <c r="H3987" s="3"/>
      <c r="I3987" s="4" t="s">
        <v>13696</v>
      </c>
      <c r="J3987" s="2" t="s">
        <v>13697</v>
      </c>
      <c r="K3987" s="5">
        <v>1.0</v>
      </c>
      <c r="L3987" s="2" t="s">
        <v>1117</v>
      </c>
      <c r="M3987" s="6" t="b">
        <v>1</v>
      </c>
      <c r="N3987" s="2" t="s">
        <v>13661</v>
      </c>
      <c r="O3987" s="2" t="s">
        <v>1127</v>
      </c>
      <c r="P3987" s="2" t="s">
        <v>109</v>
      </c>
      <c r="Q3987" s="2" t="s">
        <v>1120</v>
      </c>
      <c r="R3987" s="2" t="s">
        <v>35</v>
      </c>
      <c r="S3987" s="2" t="s">
        <v>13698</v>
      </c>
      <c r="T3987" s="2" t="s">
        <v>13683</v>
      </c>
      <c r="U3987" s="2" t="s">
        <v>13575</v>
      </c>
      <c r="V3987" s="2" t="s">
        <v>43</v>
      </c>
      <c r="W3987" s="2" t="s">
        <v>10172</v>
      </c>
      <c r="X3987" s="2" t="s">
        <v>13661</v>
      </c>
      <c r="Y3987" s="2" t="s">
        <v>13664</v>
      </c>
    </row>
    <row r="3988">
      <c r="A3988" s="1" t="b">
        <v>0</v>
      </c>
      <c r="B3988" s="1" t="s">
        <v>104</v>
      </c>
      <c r="C3988" s="1"/>
      <c r="D3988" s="1"/>
      <c r="E3988" s="1" t="s">
        <v>43</v>
      </c>
      <c r="F3988" s="1"/>
      <c r="G3988" s="2" t="s">
        <v>27</v>
      </c>
      <c r="H3988" s="3"/>
      <c r="I3988" s="4" t="s">
        <v>13699</v>
      </c>
      <c r="J3988" s="2" t="s">
        <v>13700</v>
      </c>
      <c r="K3988" s="5">
        <v>1.0</v>
      </c>
      <c r="L3988" s="2" t="s">
        <v>1117</v>
      </c>
      <c r="M3988" s="6" t="b">
        <v>1</v>
      </c>
      <c r="N3988" s="2" t="s">
        <v>13661</v>
      </c>
      <c r="O3988" s="2" t="s">
        <v>1127</v>
      </c>
      <c r="P3988" s="2" t="s">
        <v>109</v>
      </c>
      <c r="Q3988" s="2" t="s">
        <v>1120</v>
      </c>
      <c r="R3988" s="2" t="s">
        <v>35</v>
      </c>
      <c r="S3988" s="2" t="s">
        <v>13701</v>
      </c>
      <c r="T3988" s="2" t="s">
        <v>13683</v>
      </c>
      <c r="U3988" s="2" t="s">
        <v>13575</v>
      </c>
      <c r="V3988" s="2" t="s">
        <v>43</v>
      </c>
      <c r="W3988" s="2" t="s">
        <v>10172</v>
      </c>
      <c r="X3988" s="2" t="s">
        <v>13661</v>
      </c>
      <c r="Y3988" s="2" t="s">
        <v>13664</v>
      </c>
    </row>
    <row r="3989">
      <c r="A3989" s="1" t="b">
        <v>0</v>
      </c>
      <c r="B3989" s="1" t="s">
        <v>104</v>
      </c>
      <c r="C3989" s="1"/>
      <c r="D3989" s="1"/>
      <c r="E3989" s="1" t="s">
        <v>43</v>
      </c>
      <c r="F3989" s="1"/>
      <c r="G3989" s="2" t="s">
        <v>27</v>
      </c>
      <c r="H3989" s="3"/>
      <c r="I3989" s="4" t="s">
        <v>13702</v>
      </c>
      <c r="J3989" s="2" t="s">
        <v>13703</v>
      </c>
      <c r="K3989" s="5">
        <v>1.0</v>
      </c>
      <c r="L3989" s="2" t="s">
        <v>1117</v>
      </c>
      <c r="M3989" s="6" t="b">
        <v>1</v>
      </c>
      <c r="N3989" s="2" t="s">
        <v>13661</v>
      </c>
      <c r="O3989" s="2" t="s">
        <v>1127</v>
      </c>
      <c r="P3989" s="2" t="s">
        <v>109</v>
      </c>
      <c r="Q3989" s="2" t="s">
        <v>1120</v>
      </c>
      <c r="R3989" s="2" t="s">
        <v>35</v>
      </c>
      <c r="S3989" s="2" t="s">
        <v>13704</v>
      </c>
      <c r="T3989" s="2" t="s">
        <v>13596</v>
      </c>
      <c r="U3989" s="2" t="s">
        <v>13575</v>
      </c>
      <c r="V3989" s="2" t="s">
        <v>43</v>
      </c>
      <c r="W3989" s="2" t="s">
        <v>10172</v>
      </c>
      <c r="X3989" s="2" t="s">
        <v>13661</v>
      </c>
      <c r="Y3989" s="2" t="s">
        <v>13664</v>
      </c>
    </row>
    <row r="3990">
      <c r="A3990" s="1" t="b">
        <v>0</v>
      </c>
      <c r="B3990" s="1" t="s">
        <v>104</v>
      </c>
      <c r="C3990" s="1"/>
      <c r="D3990" s="1"/>
      <c r="E3990" s="1" t="s">
        <v>43</v>
      </c>
      <c r="F3990" s="1"/>
      <c r="G3990" s="2" t="s">
        <v>27</v>
      </c>
      <c r="H3990" s="3"/>
      <c r="I3990" s="4" t="s">
        <v>13705</v>
      </c>
      <c r="J3990" s="2" t="s">
        <v>13706</v>
      </c>
      <c r="K3990" s="5">
        <v>1.0</v>
      </c>
      <c r="L3990" s="2" t="s">
        <v>1117</v>
      </c>
      <c r="M3990" s="6" t="b">
        <v>1</v>
      </c>
      <c r="N3990" s="2" t="s">
        <v>13661</v>
      </c>
      <c r="O3990" s="2" t="s">
        <v>1127</v>
      </c>
      <c r="P3990" s="2" t="s">
        <v>109</v>
      </c>
      <c r="Q3990" s="2" t="s">
        <v>1120</v>
      </c>
      <c r="R3990" s="2" t="s">
        <v>35</v>
      </c>
      <c r="S3990" s="2" t="s">
        <v>13707</v>
      </c>
      <c r="T3990" s="2" t="s">
        <v>13596</v>
      </c>
      <c r="U3990" s="2" t="s">
        <v>13575</v>
      </c>
      <c r="V3990" s="2" t="s">
        <v>43</v>
      </c>
      <c r="W3990" s="2" t="s">
        <v>10172</v>
      </c>
      <c r="X3990" s="2" t="s">
        <v>13661</v>
      </c>
      <c r="Y3990" s="2" t="s">
        <v>13664</v>
      </c>
    </row>
    <row r="3991">
      <c r="A3991" s="1" t="b">
        <v>0</v>
      </c>
      <c r="B3991" s="1" t="s">
        <v>104</v>
      </c>
      <c r="C3991" s="1"/>
      <c r="D3991" s="1"/>
      <c r="E3991" s="1" t="s">
        <v>43</v>
      </c>
      <c r="F3991" s="1"/>
      <c r="G3991" s="2" t="s">
        <v>27</v>
      </c>
      <c r="H3991" s="3"/>
      <c r="I3991" s="4" t="s">
        <v>13708</v>
      </c>
      <c r="J3991" s="2" t="s">
        <v>13709</v>
      </c>
      <c r="K3991" s="5">
        <v>1.0</v>
      </c>
      <c r="L3991" s="2" t="s">
        <v>1117</v>
      </c>
      <c r="M3991" s="6" t="b">
        <v>1</v>
      </c>
      <c r="N3991" s="2" t="s">
        <v>13661</v>
      </c>
      <c r="O3991" s="2" t="s">
        <v>1127</v>
      </c>
      <c r="P3991" s="2" t="s">
        <v>109</v>
      </c>
      <c r="Q3991" s="2" t="s">
        <v>1120</v>
      </c>
      <c r="R3991" s="2" t="s">
        <v>35</v>
      </c>
      <c r="S3991" s="2" t="s">
        <v>13710</v>
      </c>
      <c r="T3991" s="2" t="s">
        <v>13596</v>
      </c>
      <c r="U3991" s="2" t="s">
        <v>13575</v>
      </c>
      <c r="V3991" s="2" t="s">
        <v>43</v>
      </c>
      <c r="W3991" s="2" t="s">
        <v>10172</v>
      </c>
      <c r="X3991" s="2" t="s">
        <v>13661</v>
      </c>
      <c r="Y3991" s="2" t="s">
        <v>13664</v>
      </c>
    </row>
    <row r="3992">
      <c r="A3992" s="1" t="b">
        <v>0</v>
      </c>
      <c r="B3992" s="1" t="s">
        <v>104</v>
      </c>
      <c r="C3992" s="1"/>
      <c r="D3992" s="1"/>
      <c r="E3992" s="1" t="s">
        <v>43</v>
      </c>
      <c r="F3992" s="1"/>
      <c r="G3992" s="2" t="s">
        <v>27</v>
      </c>
      <c r="H3992" s="3"/>
      <c r="I3992" s="4" t="s">
        <v>13711</v>
      </c>
      <c r="J3992" s="2" t="s">
        <v>13712</v>
      </c>
      <c r="K3992" s="5">
        <v>1.0</v>
      </c>
      <c r="L3992" s="2" t="s">
        <v>1117</v>
      </c>
      <c r="M3992" s="6" t="b">
        <v>1</v>
      </c>
      <c r="N3992" s="2" t="s">
        <v>13661</v>
      </c>
      <c r="O3992" s="2" t="s">
        <v>1127</v>
      </c>
      <c r="P3992" s="2" t="s">
        <v>109</v>
      </c>
      <c r="Q3992" s="2" t="s">
        <v>1120</v>
      </c>
      <c r="R3992" s="2" t="s">
        <v>35</v>
      </c>
      <c r="S3992" s="2" t="s">
        <v>13713</v>
      </c>
      <c r="T3992" s="2" t="s">
        <v>13596</v>
      </c>
      <c r="U3992" s="2" t="s">
        <v>13575</v>
      </c>
      <c r="V3992" s="2" t="s">
        <v>43</v>
      </c>
      <c r="W3992" s="2" t="s">
        <v>10172</v>
      </c>
      <c r="X3992" s="2" t="s">
        <v>13661</v>
      </c>
      <c r="Y3992" s="2" t="s">
        <v>13664</v>
      </c>
    </row>
    <row r="3993">
      <c r="A3993" s="1" t="b">
        <v>0</v>
      </c>
      <c r="B3993" s="1" t="s">
        <v>104</v>
      </c>
      <c r="C3993" s="1"/>
      <c r="D3993" s="1"/>
      <c r="E3993" s="1" t="s">
        <v>43</v>
      </c>
      <c r="F3993" s="1"/>
      <c r="G3993" s="2" t="s">
        <v>27</v>
      </c>
      <c r="H3993" s="3"/>
      <c r="I3993" s="4" t="s">
        <v>13714</v>
      </c>
      <c r="J3993" s="2" t="s">
        <v>13715</v>
      </c>
      <c r="K3993" s="5">
        <v>1.0</v>
      </c>
      <c r="L3993" s="2" t="s">
        <v>1117</v>
      </c>
      <c r="M3993" s="6" t="b">
        <v>1</v>
      </c>
      <c r="N3993" s="2" t="s">
        <v>13661</v>
      </c>
      <c r="O3993" s="2" t="s">
        <v>1127</v>
      </c>
      <c r="P3993" s="2" t="s">
        <v>109</v>
      </c>
      <c r="Q3993" s="2" t="s">
        <v>1120</v>
      </c>
      <c r="R3993" s="2" t="s">
        <v>35</v>
      </c>
      <c r="S3993" s="2" t="s">
        <v>13716</v>
      </c>
      <c r="T3993" s="2" t="s">
        <v>13596</v>
      </c>
      <c r="U3993" s="2" t="s">
        <v>13575</v>
      </c>
      <c r="V3993" s="2" t="s">
        <v>43</v>
      </c>
      <c r="W3993" s="2" t="s">
        <v>10172</v>
      </c>
      <c r="X3993" s="2" t="s">
        <v>13661</v>
      </c>
      <c r="Y3993" s="2" t="s">
        <v>13664</v>
      </c>
    </row>
    <row r="3994">
      <c r="A3994" s="1" t="b">
        <v>0</v>
      </c>
      <c r="B3994" s="1" t="s">
        <v>104</v>
      </c>
      <c r="C3994" s="1"/>
      <c r="D3994" s="1"/>
      <c r="E3994" s="1" t="s">
        <v>43</v>
      </c>
      <c r="F3994" s="1"/>
      <c r="G3994" s="2" t="s">
        <v>27</v>
      </c>
      <c r="H3994" s="3"/>
      <c r="I3994" s="4" t="s">
        <v>13717</v>
      </c>
      <c r="J3994" s="2" t="s">
        <v>13718</v>
      </c>
      <c r="K3994" s="5">
        <v>1.0</v>
      </c>
      <c r="L3994" s="2" t="s">
        <v>1117</v>
      </c>
      <c r="M3994" s="6" t="b">
        <v>1</v>
      </c>
      <c r="N3994" s="2" t="s">
        <v>13661</v>
      </c>
      <c r="O3994" s="2" t="s">
        <v>1127</v>
      </c>
      <c r="P3994" s="2" t="s">
        <v>109</v>
      </c>
      <c r="Q3994" s="2" t="s">
        <v>1120</v>
      </c>
      <c r="R3994" s="2" t="s">
        <v>35</v>
      </c>
      <c r="S3994" s="2" t="s">
        <v>13719</v>
      </c>
      <c r="T3994" s="2" t="s">
        <v>13596</v>
      </c>
      <c r="U3994" s="2" t="s">
        <v>13575</v>
      </c>
      <c r="V3994" s="2" t="s">
        <v>43</v>
      </c>
      <c r="W3994" s="2" t="s">
        <v>10172</v>
      </c>
      <c r="X3994" s="2" t="s">
        <v>13661</v>
      </c>
      <c r="Y3994" s="2" t="s">
        <v>13664</v>
      </c>
    </row>
    <row r="3995">
      <c r="A3995" s="1" t="b">
        <v>0</v>
      </c>
      <c r="B3995" s="1" t="s">
        <v>104</v>
      </c>
      <c r="C3995" s="1"/>
      <c r="D3995" s="1"/>
      <c r="E3995" s="1" t="s">
        <v>43</v>
      </c>
      <c r="F3995" s="1"/>
      <c r="G3995" s="2" t="s">
        <v>27</v>
      </c>
      <c r="H3995" s="3"/>
      <c r="I3995" s="4" t="s">
        <v>13720</v>
      </c>
      <c r="J3995" s="2" t="s">
        <v>13721</v>
      </c>
      <c r="K3995" s="5">
        <v>1.0</v>
      </c>
      <c r="L3995" s="2" t="s">
        <v>1117</v>
      </c>
      <c r="M3995" s="6" t="b">
        <v>1</v>
      </c>
      <c r="N3995" s="2" t="s">
        <v>13661</v>
      </c>
      <c r="O3995" s="2" t="s">
        <v>1127</v>
      </c>
      <c r="P3995" s="2" t="s">
        <v>109</v>
      </c>
      <c r="Q3995" s="2" t="s">
        <v>1120</v>
      </c>
      <c r="R3995" s="2" t="s">
        <v>35</v>
      </c>
      <c r="S3995" s="2" t="s">
        <v>13722</v>
      </c>
      <c r="T3995" s="2" t="s">
        <v>13596</v>
      </c>
      <c r="U3995" s="2" t="s">
        <v>13575</v>
      </c>
      <c r="V3995" s="2" t="s">
        <v>43</v>
      </c>
      <c r="W3995" s="2" t="s">
        <v>10172</v>
      </c>
      <c r="X3995" s="2" t="s">
        <v>13661</v>
      </c>
      <c r="Y3995" s="2" t="s">
        <v>13664</v>
      </c>
    </row>
    <row r="3996">
      <c r="A3996" s="1" t="b">
        <v>0</v>
      </c>
      <c r="B3996" s="1" t="s">
        <v>104</v>
      </c>
      <c r="C3996" s="1"/>
      <c r="D3996" s="1"/>
      <c r="E3996" s="1" t="s">
        <v>43</v>
      </c>
      <c r="F3996" s="1"/>
      <c r="G3996" s="2" t="s">
        <v>27</v>
      </c>
      <c r="H3996" s="3"/>
      <c r="I3996" s="4" t="s">
        <v>13723</v>
      </c>
      <c r="J3996" s="2" t="s">
        <v>13724</v>
      </c>
      <c r="K3996" s="5">
        <v>1.0</v>
      </c>
      <c r="L3996" s="2" t="s">
        <v>1117</v>
      </c>
      <c r="M3996" s="6" t="b">
        <v>1</v>
      </c>
      <c r="N3996" s="2" t="s">
        <v>13661</v>
      </c>
      <c r="O3996" s="2" t="s">
        <v>1127</v>
      </c>
      <c r="P3996" s="2" t="s">
        <v>109</v>
      </c>
      <c r="Q3996" s="2" t="s">
        <v>1120</v>
      </c>
      <c r="R3996" s="2" t="s">
        <v>35</v>
      </c>
      <c r="S3996" s="2" t="s">
        <v>13725</v>
      </c>
      <c r="T3996" s="2" t="s">
        <v>13596</v>
      </c>
      <c r="U3996" s="2" t="s">
        <v>13575</v>
      </c>
      <c r="V3996" s="2" t="s">
        <v>43</v>
      </c>
      <c r="W3996" s="2" t="s">
        <v>10172</v>
      </c>
      <c r="X3996" s="2" t="s">
        <v>13661</v>
      </c>
      <c r="Y3996" s="2" t="s">
        <v>13664</v>
      </c>
    </row>
    <row r="3997">
      <c r="A3997" s="1" t="b">
        <v>0</v>
      </c>
      <c r="B3997" s="1" t="s">
        <v>104</v>
      </c>
      <c r="C3997" s="1"/>
      <c r="D3997" s="1"/>
      <c r="E3997" s="1" t="s">
        <v>43</v>
      </c>
      <c r="F3997" s="1"/>
      <c r="G3997" s="2" t="s">
        <v>27</v>
      </c>
      <c r="H3997" s="3"/>
      <c r="I3997" s="4" t="s">
        <v>13726</v>
      </c>
      <c r="J3997" s="2" t="s">
        <v>13727</v>
      </c>
      <c r="K3997" s="5">
        <v>1.0</v>
      </c>
      <c r="L3997" s="2" t="s">
        <v>1117</v>
      </c>
      <c r="M3997" s="6" t="b">
        <v>1</v>
      </c>
      <c r="N3997" s="2" t="s">
        <v>13661</v>
      </c>
      <c r="O3997" s="2" t="s">
        <v>1127</v>
      </c>
      <c r="P3997" s="2" t="s">
        <v>109</v>
      </c>
      <c r="Q3997" s="2" t="s">
        <v>1120</v>
      </c>
      <c r="R3997" s="2" t="s">
        <v>35</v>
      </c>
      <c r="S3997" s="2" t="s">
        <v>13728</v>
      </c>
      <c r="T3997" s="2" t="s">
        <v>13615</v>
      </c>
      <c r="U3997" s="2" t="s">
        <v>13575</v>
      </c>
      <c r="V3997" s="2" t="s">
        <v>43</v>
      </c>
      <c r="W3997" s="2" t="s">
        <v>10172</v>
      </c>
      <c r="X3997" s="2" t="s">
        <v>13661</v>
      </c>
      <c r="Y3997" s="2" t="s">
        <v>13664</v>
      </c>
    </row>
    <row r="3998">
      <c r="A3998" s="1" t="b">
        <v>0</v>
      </c>
      <c r="B3998" s="1" t="s">
        <v>104</v>
      </c>
      <c r="C3998" s="1"/>
      <c r="D3998" s="1"/>
      <c r="E3998" s="1" t="s">
        <v>43</v>
      </c>
      <c r="F3998" s="1"/>
      <c r="G3998" s="2" t="s">
        <v>27</v>
      </c>
      <c r="H3998" s="3"/>
      <c r="I3998" s="4" t="s">
        <v>13729</v>
      </c>
      <c r="J3998" s="2" t="s">
        <v>13730</v>
      </c>
      <c r="K3998" s="5">
        <v>1.0</v>
      </c>
      <c r="L3998" s="2" t="s">
        <v>1117</v>
      </c>
      <c r="M3998" s="6" t="b">
        <v>1</v>
      </c>
      <c r="N3998" s="2" t="s">
        <v>13661</v>
      </c>
      <c r="O3998" s="2" t="s">
        <v>1127</v>
      </c>
      <c r="P3998" s="2" t="s">
        <v>109</v>
      </c>
      <c r="Q3998" s="2" t="s">
        <v>1120</v>
      </c>
      <c r="R3998" s="2" t="s">
        <v>35</v>
      </c>
      <c r="S3998" s="2" t="s">
        <v>13731</v>
      </c>
      <c r="T3998" s="2" t="s">
        <v>13615</v>
      </c>
      <c r="U3998" s="2" t="s">
        <v>13575</v>
      </c>
      <c r="V3998" s="2" t="s">
        <v>43</v>
      </c>
      <c r="W3998" s="2" t="s">
        <v>10172</v>
      </c>
      <c r="X3998" s="2" t="s">
        <v>13661</v>
      </c>
      <c r="Y3998" s="2" t="s">
        <v>13664</v>
      </c>
    </row>
    <row r="3999">
      <c r="A3999" s="1" t="b">
        <v>0</v>
      </c>
      <c r="B3999" s="1" t="s">
        <v>104</v>
      </c>
      <c r="C3999" s="1"/>
      <c r="D3999" s="1"/>
      <c r="E3999" s="1" t="s">
        <v>43</v>
      </c>
      <c r="F3999" s="1"/>
      <c r="G3999" s="2" t="s">
        <v>27</v>
      </c>
      <c r="H3999" s="3"/>
      <c r="I3999" s="4" t="s">
        <v>13732</v>
      </c>
      <c r="J3999" s="2" t="s">
        <v>13733</v>
      </c>
      <c r="K3999" s="5">
        <v>1.0</v>
      </c>
      <c r="L3999" s="2" t="s">
        <v>1117</v>
      </c>
      <c r="M3999" s="6" t="b">
        <v>1</v>
      </c>
      <c r="N3999" s="2" t="s">
        <v>13661</v>
      </c>
      <c r="O3999" s="2" t="s">
        <v>1127</v>
      </c>
      <c r="P3999" s="2" t="s">
        <v>109</v>
      </c>
      <c r="Q3999" s="2" t="s">
        <v>1120</v>
      </c>
      <c r="R3999" s="2" t="s">
        <v>35</v>
      </c>
      <c r="S3999" s="2" t="s">
        <v>13734</v>
      </c>
      <c r="T3999" s="2" t="s">
        <v>13615</v>
      </c>
      <c r="U3999" s="2" t="s">
        <v>13575</v>
      </c>
      <c r="V3999" s="2" t="s">
        <v>43</v>
      </c>
      <c r="W3999" s="2" t="s">
        <v>10172</v>
      </c>
      <c r="X3999" s="2" t="s">
        <v>13661</v>
      </c>
      <c r="Y3999" s="2" t="s">
        <v>13664</v>
      </c>
    </row>
    <row r="4000">
      <c r="A4000" s="1" t="b">
        <v>0</v>
      </c>
      <c r="B4000" s="1" t="s">
        <v>104</v>
      </c>
      <c r="C4000" s="1"/>
      <c r="D4000" s="1"/>
      <c r="E4000" s="1" t="s">
        <v>43</v>
      </c>
      <c r="F4000" s="1"/>
      <c r="G4000" s="2" t="s">
        <v>27</v>
      </c>
      <c r="H4000" s="3"/>
      <c r="I4000" s="4" t="s">
        <v>13735</v>
      </c>
      <c r="J4000" s="2" t="s">
        <v>13736</v>
      </c>
      <c r="K4000" s="5">
        <v>1.0</v>
      </c>
      <c r="L4000" s="2" t="s">
        <v>1117</v>
      </c>
      <c r="M4000" s="6" t="b">
        <v>1</v>
      </c>
      <c r="N4000" s="2" t="s">
        <v>13661</v>
      </c>
      <c r="O4000" s="2" t="s">
        <v>1127</v>
      </c>
      <c r="P4000" s="2" t="s">
        <v>109</v>
      </c>
      <c r="Q4000" s="2" t="s">
        <v>1120</v>
      </c>
      <c r="R4000" s="2" t="s">
        <v>35</v>
      </c>
      <c r="S4000" s="2" t="s">
        <v>13737</v>
      </c>
      <c r="T4000" s="2" t="s">
        <v>13615</v>
      </c>
      <c r="U4000" s="2" t="s">
        <v>13575</v>
      </c>
      <c r="V4000" s="2" t="s">
        <v>43</v>
      </c>
      <c r="W4000" s="2" t="s">
        <v>10172</v>
      </c>
      <c r="X4000" s="2" t="s">
        <v>13661</v>
      </c>
      <c r="Y4000" s="2" t="s">
        <v>13664</v>
      </c>
    </row>
    <row r="4001">
      <c r="A4001" s="1" t="b">
        <v>0</v>
      </c>
      <c r="B4001" s="1" t="s">
        <v>104</v>
      </c>
      <c r="C4001" s="1"/>
      <c r="D4001" s="1"/>
      <c r="E4001" s="1" t="s">
        <v>43</v>
      </c>
      <c r="F4001" s="1"/>
      <c r="G4001" s="2" t="s">
        <v>27</v>
      </c>
      <c r="H4001" s="3"/>
      <c r="I4001" s="4" t="s">
        <v>13738</v>
      </c>
      <c r="J4001" s="2" t="s">
        <v>13739</v>
      </c>
      <c r="K4001" s="5">
        <v>1.0</v>
      </c>
      <c r="L4001" s="2" t="s">
        <v>1117</v>
      </c>
      <c r="M4001" s="6" t="b">
        <v>1</v>
      </c>
      <c r="N4001" s="2" t="s">
        <v>13661</v>
      </c>
      <c r="O4001" s="2" t="s">
        <v>1127</v>
      </c>
      <c r="P4001" s="2" t="s">
        <v>109</v>
      </c>
      <c r="Q4001" s="2" t="s">
        <v>1120</v>
      </c>
      <c r="R4001" s="2" t="s">
        <v>35</v>
      </c>
      <c r="S4001" s="2" t="s">
        <v>13740</v>
      </c>
      <c r="T4001" s="2" t="s">
        <v>13615</v>
      </c>
      <c r="U4001" s="2" t="s">
        <v>13575</v>
      </c>
      <c r="V4001" s="2" t="s">
        <v>43</v>
      </c>
      <c r="W4001" s="2" t="s">
        <v>10172</v>
      </c>
      <c r="X4001" s="2" t="s">
        <v>13661</v>
      </c>
      <c r="Y4001" s="2" t="s">
        <v>13664</v>
      </c>
    </row>
    <row r="4002">
      <c r="A4002" s="1" t="b">
        <v>0</v>
      </c>
      <c r="B4002" s="1" t="s">
        <v>104</v>
      </c>
      <c r="C4002" s="1"/>
      <c r="D4002" s="1"/>
      <c r="E4002" s="1" t="s">
        <v>43</v>
      </c>
      <c r="F4002" s="1"/>
      <c r="G4002" s="2" t="s">
        <v>27</v>
      </c>
      <c r="H4002" s="3"/>
      <c r="I4002" s="4" t="s">
        <v>13741</v>
      </c>
      <c r="J4002" s="2" t="s">
        <v>13742</v>
      </c>
      <c r="K4002" s="5">
        <v>1.0</v>
      </c>
      <c r="L4002" s="2" t="s">
        <v>1117</v>
      </c>
      <c r="M4002" s="6" t="b">
        <v>1</v>
      </c>
      <c r="N4002" s="2" t="s">
        <v>13661</v>
      </c>
      <c r="O4002" s="2" t="s">
        <v>1127</v>
      </c>
      <c r="P4002" s="2" t="s">
        <v>109</v>
      </c>
      <c r="Q4002" s="2" t="s">
        <v>1120</v>
      </c>
      <c r="R4002" s="2" t="s">
        <v>35</v>
      </c>
      <c r="S4002" s="2" t="s">
        <v>13743</v>
      </c>
      <c r="T4002" s="2" t="s">
        <v>13615</v>
      </c>
      <c r="U4002" s="2" t="s">
        <v>13575</v>
      </c>
      <c r="V4002" s="2" t="s">
        <v>43</v>
      </c>
      <c r="W4002" s="2" t="s">
        <v>10172</v>
      </c>
      <c r="X4002" s="2" t="s">
        <v>13661</v>
      </c>
      <c r="Y4002" s="2" t="s">
        <v>13664</v>
      </c>
    </row>
    <row r="4003">
      <c r="A4003" s="1" t="b">
        <v>0</v>
      </c>
      <c r="B4003" s="1" t="s">
        <v>104</v>
      </c>
      <c r="C4003" s="1"/>
      <c r="D4003" s="1"/>
      <c r="E4003" s="1" t="s">
        <v>43</v>
      </c>
      <c r="F4003" s="1"/>
      <c r="G4003" s="2" t="s">
        <v>27</v>
      </c>
      <c r="H4003" s="3"/>
      <c r="I4003" s="4" t="s">
        <v>13744</v>
      </c>
      <c r="J4003" s="2" t="s">
        <v>13745</v>
      </c>
      <c r="K4003" s="5">
        <v>1.0</v>
      </c>
      <c r="L4003" s="2" t="s">
        <v>1117</v>
      </c>
      <c r="M4003" s="6" t="b">
        <v>1</v>
      </c>
      <c r="N4003" s="2" t="s">
        <v>13661</v>
      </c>
      <c r="O4003" s="2" t="s">
        <v>1127</v>
      </c>
      <c r="P4003" s="2" t="s">
        <v>109</v>
      </c>
      <c r="Q4003" s="2" t="s">
        <v>1120</v>
      </c>
      <c r="R4003" s="2" t="s">
        <v>35</v>
      </c>
      <c r="S4003" s="2" t="s">
        <v>13746</v>
      </c>
      <c r="T4003" s="2" t="s">
        <v>13615</v>
      </c>
      <c r="U4003" s="2" t="s">
        <v>13575</v>
      </c>
      <c r="V4003" s="2" t="s">
        <v>43</v>
      </c>
      <c r="W4003" s="2" t="s">
        <v>10172</v>
      </c>
      <c r="X4003" s="2" t="s">
        <v>13661</v>
      </c>
      <c r="Y4003" s="2" t="s">
        <v>13664</v>
      </c>
    </row>
    <row r="4004">
      <c r="A4004" s="1" t="b">
        <v>0</v>
      </c>
      <c r="B4004" s="1" t="s">
        <v>104</v>
      </c>
      <c r="C4004" s="1"/>
      <c r="D4004" s="1"/>
      <c r="E4004" s="1" t="s">
        <v>43</v>
      </c>
      <c r="F4004" s="1"/>
      <c r="G4004" s="2" t="s">
        <v>27</v>
      </c>
      <c r="H4004" s="3"/>
      <c r="I4004" s="4" t="s">
        <v>13747</v>
      </c>
      <c r="J4004" s="2" t="s">
        <v>13748</v>
      </c>
      <c r="K4004" s="5">
        <v>1.0</v>
      </c>
      <c r="L4004" s="2" t="s">
        <v>1117</v>
      </c>
      <c r="M4004" s="6" t="b">
        <v>1</v>
      </c>
      <c r="N4004" s="2" t="s">
        <v>13661</v>
      </c>
      <c r="O4004" s="2" t="s">
        <v>1127</v>
      </c>
      <c r="P4004" s="2" t="s">
        <v>109</v>
      </c>
      <c r="Q4004" s="2" t="s">
        <v>1120</v>
      </c>
      <c r="R4004" s="2" t="s">
        <v>35</v>
      </c>
      <c r="S4004" s="2" t="s">
        <v>13749</v>
      </c>
      <c r="T4004" s="2" t="s">
        <v>13615</v>
      </c>
      <c r="U4004" s="2" t="s">
        <v>13575</v>
      </c>
      <c r="V4004" s="2" t="s">
        <v>43</v>
      </c>
      <c r="W4004" s="2" t="s">
        <v>10172</v>
      </c>
      <c r="X4004" s="2" t="s">
        <v>13661</v>
      </c>
      <c r="Y4004" s="2" t="s">
        <v>13664</v>
      </c>
    </row>
    <row r="4005">
      <c r="A4005" s="1" t="b">
        <v>0</v>
      </c>
      <c r="B4005" s="1" t="s">
        <v>104</v>
      </c>
      <c r="C4005" s="1"/>
      <c r="D4005" s="1"/>
      <c r="E4005" s="1" t="s">
        <v>43</v>
      </c>
      <c r="F4005" s="1"/>
      <c r="G4005" s="2" t="s">
        <v>27</v>
      </c>
      <c r="H4005" s="3"/>
      <c r="I4005" s="4" t="s">
        <v>13750</v>
      </c>
      <c r="J4005" s="2" t="s">
        <v>13751</v>
      </c>
      <c r="K4005" s="5">
        <v>1.0</v>
      </c>
      <c r="L4005" s="2" t="s">
        <v>1117</v>
      </c>
      <c r="M4005" s="6" t="b">
        <v>1</v>
      </c>
      <c r="N4005" s="2" t="s">
        <v>13661</v>
      </c>
      <c r="O4005" s="2" t="s">
        <v>1127</v>
      </c>
      <c r="P4005" s="2" t="s">
        <v>109</v>
      </c>
      <c r="Q4005" s="2" t="s">
        <v>1120</v>
      </c>
      <c r="R4005" s="2" t="s">
        <v>35</v>
      </c>
      <c r="S4005" s="2" t="s">
        <v>13752</v>
      </c>
      <c r="T4005" s="2" t="s">
        <v>13753</v>
      </c>
      <c r="U4005" s="2" t="s">
        <v>13575</v>
      </c>
      <c r="V4005" s="2" t="s">
        <v>43</v>
      </c>
      <c r="W4005" s="2" t="s">
        <v>10172</v>
      </c>
      <c r="X4005" s="2" t="s">
        <v>13661</v>
      </c>
      <c r="Y4005" s="2" t="s">
        <v>13664</v>
      </c>
    </row>
    <row r="4006">
      <c r="A4006" s="1" t="b">
        <v>0</v>
      </c>
      <c r="B4006" s="1" t="s">
        <v>104</v>
      </c>
      <c r="C4006" s="1"/>
      <c r="D4006" s="1"/>
      <c r="E4006" s="1" t="s">
        <v>43</v>
      </c>
      <c r="F4006" s="1"/>
      <c r="G4006" s="2" t="s">
        <v>27</v>
      </c>
      <c r="H4006" s="3"/>
      <c r="I4006" s="4" t="s">
        <v>13754</v>
      </c>
      <c r="J4006" s="2" t="s">
        <v>13755</v>
      </c>
      <c r="K4006" s="5">
        <v>1.0</v>
      </c>
      <c r="L4006" s="2" t="s">
        <v>1117</v>
      </c>
      <c r="M4006" s="6" t="b">
        <v>1</v>
      </c>
      <c r="N4006" s="2" t="s">
        <v>13661</v>
      </c>
      <c r="O4006" s="2" t="s">
        <v>1127</v>
      </c>
      <c r="P4006" s="2" t="s">
        <v>109</v>
      </c>
      <c r="Q4006" s="2" t="s">
        <v>1120</v>
      </c>
      <c r="R4006" s="2" t="s">
        <v>35</v>
      </c>
      <c r="S4006" s="2" t="s">
        <v>13756</v>
      </c>
      <c r="T4006" s="2" t="s">
        <v>13753</v>
      </c>
      <c r="U4006" s="2" t="s">
        <v>13575</v>
      </c>
      <c r="V4006" s="2" t="s">
        <v>43</v>
      </c>
      <c r="W4006" s="2" t="s">
        <v>10172</v>
      </c>
      <c r="X4006" s="2" t="s">
        <v>13661</v>
      </c>
      <c r="Y4006" s="2" t="s">
        <v>13664</v>
      </c>
    </row>
    <row r="4007">
      <c r="A4007" s="1" t="b">
        <v>0</v>
      </c>
      <c r="B4007" s="1" t="s">
        <v>104</v>
      </c>
      <c r="C4007" s="1"/>
      <c r="D4007" s="1"/>
      <c r="E4007" s="1" t="s">
        <v>43</v>
      </c>
      <c r="F4007" s="1"/>
      <c r="G4007" s="2" t="s">
        <v>27</v>
      </c>
      <c r="H4007" s="3"/>
      <c r="I4007" s="4" t="s">
        <v>13757</v>
      </c>
      <c r="J4007" s="2" t="s">
        <v>13758</v>
      </c>
      <c r="K4007" s="5">
        <v>1.0</v>
      </c>
      <c r="L4007" s="2" t="s">
        <v>1117</v>
      </c>
      <c r="M4007" s="6" t="b">
        <v>1</v>
      </c>
      <c r="N4007" s="2" t="s">
        <v>13661</v>
      </c>
      <c r="O4007" s="2" t="s">
        <v>1127</v>
      </c>
      <c r="P4007" s="2" t="s">
        <v>109</v>
      </c>
      <c r="Q4007" s="2" t="s">
        <v>1120</v>
      </c>
      <c r="R4007" s="2" t="s">
        <v>35</v>
      </c>
      <c r="S4007" s="2" t="s">
        <v>13759</v>
      </c>
      <c r="T4007" s="2" t="s">
        <v>13753</v>
      </c>
      <c r="U4007" s="2" t="s">
        <v>13575</v>
      </c>
      <c r="V4007" s="2" t="s">
        <v>43</v>
      </c>
      <c r="W4007" s="2" t="s">
        <v>10172</v>
      </c>
      <c r="X4007" s="2" t="s">
        <v>13661</v>
      </c>
      <c r="Y4007" s="2" t="s">
        <v>13664</v>
      </c>
    </row>
    <row r="4008">
      <c r="A4008" s="1" t="b">
        <v>0</v>
      </c>
      <c r="B4008" s="1" t="s">
        <v>104</v>
      </c>
      <c r="C4008" s="1"/>
      <c r="D4008" s="1"/>
      <c r="E4008" s="1" t="s">
        <v>43</v>
      </c>
      <c r="F4008" s="1"/>
      <c r="G4008" s="2" t="s">
        <v>27</v>
      </c>
      <c r="H4008" s="3"/>
      <c r="I4008" s="4" t="s">
        <v>13760</v>
      </c>
      <c r="J4008" s="2" t="s">
        <v>13761</v>
      </c>
      <c r="K4008" s="5">
        <v>1.0</v>
      </c>
      <c r="L4008" s="2" t="s">
        <v>1117</v>
      </c>
      <c r="M4008" s="6" t="b">
        <v>1</v>
      </c>
      <c r="N4008" s="2" t="s">
        <v>13661</v>
      </c>
      <c r="O4008" s="2" t="s">
        <v>1127</v>
      </c>
      <c r="P4008" s="2" t="s">
        <v>109</v>
      </c>
      <c r="Q4008" s="2" t="s">
        <v>1120</v>
      </c>
      <c r="R4008" s="2" t="s">
        <v>35</v>
      </c>
      <c r="S4008" s="2" t="s">
        <v>13762</v>
      </c>
      <c r="T4008" s="2" t="s">
        <v>13753</v>
      </c>
      <c r="U4008" s="2" t="s">
        <v>13575</v>
      </c>
      <c r="V4008" s="2" t="s">
        <v>43</v>
      </c>
      <c r="W4008" s="2" t="s">
        <v>10172</v>
      </c>
      <c r="X4008" s="2" t="s">
        <v>13661</v>
      </c>
      <c r="Y4008" s="2" t="s">
        <v>13664</v>
      </c>
    </row>
    <row r="4009">
      <c r="A4009" s="1" t="b">
        <v>0</v>
      </c>
      <c r="B4009" s="1" t="s">
        <v>104</v>
      </c>
      <c r="C4009" s="1"/>
      <c r="D4009" s="1"/>
      <c r="E4009" s="1" t="s">
        <v>43</v>
      </c>
      <c r="F4009" s="1"/>
      <c r="G4009" s="2" t="s">
        <v>27</v>
      </c>
      <c r="H4009" s="3"/>
      <c r="I4009" s="4" t="s">
        <v>13763</v>
      </c>
      <c r="J4009" s="2" t="s">
        <v>13764</v>
      </c>
      <c r="K4009" s="5">
        <v>1.0</v>
      </c>
      <c r="L4009" s="2" t="s">
        <v>1117</v>
      </c>
      <c r="M4009" s="6" t="b">
        <v>1</v>
      </c>
      <c r="N4009" s="2" t="s">
        <v>13661</v>
      </c>
      <c r="O4009" s="2" t="s">
        <v>1127</v>
      </c>
      <c r="P4009" s="2" t="s">
        <v>109</v>
      </c>
      <c r="Q4009" s="2" t="s">
        <v>1120</v>
      </c>
      <c r="R4009" s="2" t="s">
        <v>35</v>
      </c>
      <c r="S4009" s="2" t="s">
        <v>13765</v>
      </c>
      <c r="T4009" s="2" t="s">
        <v>13753</v>
      </c>
      <c r="U4009" s="2" t="s">
        <v>13575</v>
      </c>
      <c r="V4009" s="2" t="s">
        <v>43</v>
      </c>
      <c r="W4009" s="2" t="s">
        <v>10172</v>
      </c>
      <c r="X4009" s="2" t="s">
        <v>13661</v>
      </c>
      <c r="Y4009" s="2" t="s">
        <v>13664</v>
      </c>
    </row>
    <row r="4010">
      <c r="A4010" s="1" t="b">
        <v>0</v>
      </c>
      <c r="B4010" s="1" t="s">
        <v>104</v>
      </c>
      <c r="C4010" s="1"/>
      <c r="D4010" s="1"/>
      <c r="E4010" s="1" t="s">
        <v>43</v>
      </c>
      <c r="F4010" s="1"/>
      <c r="G4010" s="2" t="s">
        <v>27</v>
      </c>
      <c r="H4010" s="3"/>
      <c r="I4010" s="4" t="s">
        <v>13766</v>
      </c>
      <c r="J4010" s="2" t="s">
        <v>13767</v>
      </c>
      <c r="K4010" s="5">
        <v>1.0</v>
      </c>
      <c r="L4010" s="2" t="s">
        <v>1117</v>
      </c>
      <c r="M4010" s="6" t="b">
        <v>1</v>
      </c>
      <c r="N4010" s="2" t="s">
        <v>13661</v>
      </c>
      <c r="O4010" s="2" t="s">
        <v>1127</v>
      </c>
      <c r="P4010" s="2" t="s">
        <v>109</v>
      </c>
      <c r="Q4010" s="2" t="s">
        <v>1120</v>
      </c>
      <c r="R4010" s="2" t="s">
        <v>35</v>
      </c>
      <c r="S4010" s="2" t="s">
        <v>13768</v>
      </c>
      <c r="T4010" s="2" t="s">
        <v>13753</v>
      </c>
      <c r="U4010" s="2" t="s">
        <v>13575</v>
      </c>
      <c r="V4010" s="2" t="s">
        <v>43</v>
      </c>
      <c r="W4010" s="2" t="s">
        <v>10172</v>
      </c>
      <c r="X4010" s="2" t="s">
        <v>13661</v>
      </c>
      <c r="Y4010" s="2" t="s">
        <v>13664</v>
      </c>
    </row>
    <row r="4011">
      <c r="A4011" s="1" t="b">
        <v>0</v>
      </c>
      <c r="B4011" s="1" t="s">
        <v>104</v>
      </c>
      <c r="C4011" s="1"/>
      <c r="D4011" s="1"/>
      <c r="E4011" s="1" t="s">
        <v>43</v>
      </c>
      <c r="F4011" s="1"/>
      <c r="G4011" s="2" t="s">
        <v>27</v>
      </c>
      <c r="H4011" s="3"/>
      <c r="I4011" s="4" t="s">
        <v>13769</v>
      </c>
      <c r="J4011" s="2" t="s">
        <v>13770</v>
      </c>
      <c r="K4011" s="5">
        <v>1.0</v>
      </c>
      <c r="L4011" s="2" t="s">
        <v>1117</v>
      </c>
      <c r="M4011" s="6" t="b">
        <v>1</v>
      </c>
      <c r="N4011" s="2" t="s">
        <v>13661</v>
      </c>
      <c r="O4011" s="2" t="s">
        <v>1127</v>
      </c>
      <c r="P4011" s="2" t="s">
        <v>109</v>
      </c>
      <c r="Q4011" s="2" t="s">
        <v>1120</v>
      </c>
      <c r="R4011" s="2" t="s">
        <v>35</v>
      </c>
      <c r="S4011" s="2" t="s">
        <v>13771</v>
      </c>
      <c r="T4011" s="2" t="s">
        <v>13753</v>
      </c>
      <c r="U4011" s="2" t="s">
        <v>13575</v>
      </c>
      <c r="V4011" s="2" t="s">
        <v>43</v>
      </c>
      <c r="W4011" s="2" t="s">
        <v>10172</v>
      </c>
      <c r="X4011" s="2" t="s">
        <v>13661</v>
      </c>
      <c r="Y4011" s="2" t="s">
        <v>13664</v>
      </c>
    </row>
    <row r="4012">
      <c r="A4012" s="1" t="b">
        <v>0</v>
      </c>
      <c r="B4012" s="1" t="s">
        <v>104</v>
      </c>
      <c r="C4012" s="1"/>
      <c r="D4012" s="1"/>
      <c r="E4012" s="1" t="s">
        <v>43</v>
      </c>
      <c r="F4012" s="1"/>
      <c r="G4012" s="2" t="s">
        <v>27</v>
      </c>
      <c r="H4012" s="3"/>
      <c r="I4012" s="4" t="s">
        <v>13772</v>
      </c>
      <c r="J4012" s="2" t="s">
        <v>13773</v>
      </c>
      <c r="K4012" s="5">
        <v>1.0</v>
      </c>
      <c r="L4012" s="2" t="s">
        <v>1117</v>
      </c>
      <c r="M4012" s="6" t="b">
        <v>1</v>
      </c>
      <c r="N4012" s="2" t="s">
        <v>13661</v>
      </c>
      <c r="O4012" s="2" t="s">
        <v>1127</v>
      </c>
      <c r="P4012" s="2" t="s">
        <v>109</v>
      </c>
      <c r="Q4012" s="2" t="s">
        <v>1120</v>
      </c>
      <c r="R4012" s="2" t="s">
        <v>35</v>
      </c>
      <c r="S4012" s="2" t="s">
        <v>13774</v>
      </c>
      <c r="T4012" s="2" t="s">
        <v>13753</v>
      </c>
      <c r="U4012" s="2" t="s">
        <v>13575</v>
      </c>
      <c r="V4012" s="2" t="s">
        <v>43</v>
      </c>
      <c r="W4012" s="2" t="s">
        <v>10172</v>
      </c>
      <c r="X4012" s="2" t="s">
        <v>13661</v>
      </c>
      <c r="Y4012" s="2" t="s">
        <v>13664</v>
      </c>
    </row>
    <row r="4013">
      <c r="A4013" s="1" t="b">
        <v>0</v>
      </c>
      <c r="B4013" s="1" t="s">
        <v>104</v>
      </c>
      <c r="C4013" s="1"/>
      <c r="D4013" s="1"/>
      <c r="E4013" s="1" t="s">
        <v>43</v>
      </c>
      <c r="F4013" s="1"/>
      <c r="G4013" s="2" t="s">
        <v>27</v>
      </c>
      <c r="H4013" s="3"/>
      <c r="I4013" s="4" t="s">
        <v>13775</v>
      </c>
      <c r="J4013" s="2" t="s">
        <v>13776</v>
      </c>
      <c r="K4013" s="5">
        <v>1.0</v>
      </c>
      <c r="L4013" s="2" t="s">
        <v>1117</v>
      </c>
      <c r="M4013" s="6" t="b">
        <v>1</v>
      </c>
      <c r="N4013" s="2" t="s">
        <v>13661</v>
      </c>
      <c r="O4013" s="2" t="s">
        <v>1127</v>
      </c>
      <c r="P4013" s="2" t="s">
        <v>109</v>
      </c>
      <c r="Q4013" s="2" t="s">
        <v>1120</v>
      </c>
      <c r="R4013" s="2" t="s">
        <v>35</v>
      </c>
      <c r="S4013" s="2" t="s">
        <v>13777</v>
      </c>
      <c r="T4013" s="2" t="s">
        <v>13753</v>
      </c>
      <c r="U4013" s="2" t="s">
        <v>13575</v>
      </c>
      <c r="V4013" s="2" t="s">
        <v>43</v>
      </c>
      <c r="W4013" s="2" t="s">
        <v>10172</v>
      </c>
      <c r="X4013" s="2" t="s">
        <v>13661</v>
      </c>
      <c r="Y4013" s="2" t="s">
        <v>13664</v>
      </c>
    </row>
    <row r="4014">
      <c r="A4014" s="1" t="b">
        <v>0</v>
      </c>
      <c r="B4014" s="1" t="s">
        <v>104</v>
      </c>
      <c r="C4014" s="1"/>
      <c r="D4014" s="1"/>
      <c r="E4014" s="1" t="s">
        <v>43</v>
      </c>
      <c r="F4014" s="1"/>
      <c r="G4014" s="2" t="s">
        <v>27</v>
      </c>
      <c r="H4014" s="3"/>
      <c r="I4014" s="4" t="s">
        <v>13778</v>
      </c>
      <c r="J4014" s="2" t="s">
        <v>13779</v>
      </c>
      <c r="K4014" s="5">
        <v>1.0</v>
      </c>
      <c r="L4014" s="2" t="s">
        <v>1117</v>
      </c>
      <c r="M4014" s="6" t="b">
        <v>1</v>
      </c>
      <c r="N4014" s="2" t="s">
        <v>13780</v>
      </c>
      <c r="O4014" s="2" t="s">
        <v>1127</v>
      </c>
      <c r="P4014" s="2" t="s">
        <v>109</v>
      </c>
      <c r="Q4014" s="2" t="s">
        <v>1120</v>
      </c>
      <c r="R4014" s="2" t="s">
        <v>35</v>
      </c>
      <c r="S4014" s="2" t="s">
        <v>13781</v>
      </c>
      <c r="T4014" s="2" t="s">
        <v>112</v>
      </c>
      <c r="U4014" s="2" t="s">
        <v>113</v>
      </c>
      <c r="V4014" s="2" t="s">
        <v>43</v>
      </c>
      <c r="W4014" s="2" t="s">
        <v>13267</v>
      </c>
      <c r="X4014" s="2" t="s">
        <v>13781</v>
      </c>
      <c r="Y4014" s="2" t="s">
        <v>1123</v>
      </c>
    </row>
    <row r="4015">
      <c r="A4015" s="1" t="b">
        <v>0</v>
      </c>
      <c r="B4015" s="1" t="s">
        <v>104</v>
      </c>
      <c r="C4015" s="1"/>
      <c r="D4015" s="1"/>
      <c r="E4015" s="1" t="s">
        <v>43</v>
      </c>
      <c r="F4015" s="1"/>
      <c r="G4015" s="2" t="s">
        <v>27</v>
      </c>
      <c r="H4015" s="3"/>
      <c r="I4015" s="4" t="s">
        <v>13782</v>
      </c>
      <c r="J4015" s="2" t="s">
        <v>13783</v>
      </c>
      <c r="K4015" s="5">
        <v>1.0</v>
      </c>
      <c r="L4015" s="2" t="s">
        <v>1117</v>
      </c>
      <c r="M4015" s="6" t="b">
        <v>1</v>
      </c>
      <c r="N4015" s="2" t="s">
        <v>13784</v>
      </c>
      <c r="O4015" s="2" t="s">
        <v>1127</v>
      </c>
      <c r="P4015" s="2" t="s">
        <v>109</v>
      </c>
      <c r="Q4015" s="2" t="s">
        <v>1120</v>
      </c>
      <c r="R4015" s="2" t="s">
        <v>35</v>
      </c>
      <c r="S4015" s="2" t="s">
        <v>13785</v>
      </c>
      <c r="T4015" s="2" t="s">
        <v>7712</v>
      </c>
      <c r="U4015" s="2" t="s">
        <v>113</v>
      </c>
      <c r="V4015" s="2" t="s">
        <v>43</v>
      </c>
      <c r="W4015" s="2" t="s">
        <v>13786</v>
      </c>
      <c r="X4015" s="2" t="s">
        <v>13787</v>
      </c>
      <c r="Y4015" s="2" t="s">
        <v>1123</v>
      </c>
    </row>
    <row r="4016">
      <c r="A4016" s="1" t="b">
        <v>0</v>
      </c>
      <c r="B4016" s="1" t="s">
        <v>104</v>
      </c>
      <c r="C4016" s="1"/>
      <c r="D4016" s="1"/>
      <c r="E4016" s="1" t="s">
        <v>43</v>
      </c>
      <c r="F4016" s="1"/>
      <c r="G4016" s="2" t="s">
        <v>27</v>
      </c>
      <c r="H4016" s="3"/>
      <c r="I4016" s="4" t="s">
        <v>13788</v>
      </c>
      <c r="J4016" s="2" t="s">
        <v>13789</v>
      </c>
      <c r="K4016" s="5">
        <v>1.0</v>
      </c>
      <c r="L4016" s="2" t="s">
        <v>1117</v>
      </c>
      <c r="M4016" s="6" t="b">
        <v>1</v>
      </c>
      <c r="N4016" s="2" t="s">
        <v>13790</v>
      </c>
      <c r="O4016" s="2" t="s">
        <v>1127</v>
      </c>
      <c r="P4016" s="2" t="s">
        <v>109</v>
      </c>
      <c r="Q4016" s="2" t="s">
        <v>1120</v>
      </c>
      <c r="R4016" s="2" t="s">
        <v>35</v>
      </c>
      <c r="S4016" s="2" t="s">
        <v>13791</v>
      </c>
      <c r="T4016" s="2" t="s">
        <v>7712</v>
      </c>
      <c r="U4016" s="2" t="s">
        <v>113</v>
      </c>
      <c r="V4016" s="2" t="s">
        <v>43</v>
      </c>
      <c r="W4016" s="2" t="s">
        <v>13786</v>
      </c>
      <c r="X4016" s="2" t="s">
        <v>13791</v>
      </c>
      <c r="Y4016" s="2" t="s">
        <v>1123</v>
      </c>
    </row>
    <row r="4017">
      <c r="A4017" s="1" t="b">
        <v>0</v>
      </c>
      <c r="B4017" s="1" t="s">
        <v>104</v>
      </c>
      <c r="C4017" s="1"/>
      <c r="D4017" s="1"/>
      <c r="E4017" s="1" t="s">
        <v>43</v>
      </c>
      <c r="F4017" s="1"/>
      <c r="G4017" s="2" t="s">
        <v>27</v>
      </c>
      <c r="H4017" s="3"/>
      <c r="I4017" s="4" t="s">
        <v>13792</v>
      </c>
      <c r="J4017" s="2" t="s">
        <v>13793</v>
      </c>
      <c r="K4017" s="5">
        <v>1.0</v>
      </c>
      <c r="L4017" s="2" t="s">
        <v>1117</v>
      </c>
      <c r="M4017" s="6" t="b">
        <v>1</v>
      </c>
      <c r="N4017" s="2" t="s">
        <v>13794</v>
      </c>
      <c r="O4017" s="2" t="s">
        <v>1127</v>
      </c>
      <c r="P4017" s="2" t="s">
        <v>109</v>
      </c>
      <c r="Q4017" s="2" t="s">
        <v>1120</v>
      </c>
      <c r="R4017" s="2" t="s">
        <v>13795</v>
      </c>
      <c r="S4017" s="2" t="s">
        <v>13796</v>
      </c>
      <c r="T4017" s="2" t="s">
        <v>112</v>
      </c>
      <c r="U4017" s="2" t="s">
        <v>113</v>
      </c>
      <c r="V4017" s="2" t="s">
        <v>43</v>
      </c>
      <c r="W4017" s="2" t="s">
        <v>13267</v>
      </c>
      <c r="X4017" s="2" t="s">
        <v>13796</v>
      </c>
      <c r="Y4017" s="2" t="s">
        <v>1123</v>
      </c>
    </row>
    <row r="4018">
      <c r="A4018" s="1" t="b">
        <v>0</v>
      </c>
      <c r="B4018" s="1" t="s">
        <v>104</v>
      </c>
      <c r="C4018" s="1"/>
      <c r="D4018" s="1"/>
      <c r="E4018" s="1" t="s">
        <v>43</v>
      </c>
      <c r="F4018" s="1"/>
      <c r="G4018" s="2" t="s">
        <v>27</v>
      </c>
      <c r="H4018" s="3"/>
      <c r="I4018" s="4" t="s">
        <v>13797</v>
      </c>
      <c r="J4018" s="2" t="s">
        <v>13798</v>
      </c>
      <c r="K4018" s="5">
        <v>1.0</v>
      </c>
      <c r="L4018" s="2" t="s">
        <v>1117</v>
      </c>
      <c r="M4018" s="6" t="b">
        <v>1</v>
      </c>
      <c r="N4018" s="2" t="s">
        <v>13799</v>
      </c>
      <c r="O4018" s="2" t="s">
        <v>1127</v>
      </c>
      <c r="P4018" s="2" t="s">
        <v>109</v>
      </c>
      <c r="Q4018" s="2" t="s">
        <v>1120</v>
      </c>
      <c r="R4018" s="2" t="s">
        <v>35</v>
      </c>
      <c r="S4018" s="2" t="s">
        <v>13800</v>
      </c>
      <c r="T4018" s="2" t="s">
        <v>7712</v>
      </c>
      <c r="U4018" s="2" t="s">
        <v>113</v>
      </c>
      <c r="V4018" s="2" t="s">
        <v>43</v>
      </c>
      <c r="W4018" s="2" t="s">
        <v>13786</v>
      </c>
      <c r="X4018" s="2" t="s">
        <v>13801</v>
      </c>
      <c r="Y4018" s="2" t="s">
        <v>1123</v>
      </c>
    </row>
    <row r="4019">
      <c r="A4019" s="1" t="b">
        <v>0</v>
      </c>
      <c r="B4019" s="1" t="s">
        <v>104</v>
      </c>
      <c r="C4019" s="1"/>
      <c r="D4019" s="1"/>
      <c r="E4019" s="1" t="s">
        <v>43</v>
      </c>
      <c r="F4019" s="1"/>
      <c r="G4019" s="2" t="s">
        <v>27</v>
      </c>
      <c r="H4019" s="3"/>
      <c r="I4019" s="4" t="s">
        <v>13802</v>
      </c>
      <c r="J4019" s="2" t="s">
        <v>13803</v>
      </c>
      <c r="K4019" s="5">
        <v>1.0</v>
      </c>
      <c r="L4019" s="2" t="s">
        <v>1117</v>
      </c>
      <c r="M4019" s="6" t="b">
        <v>1</v>
      </c>
      <c r="N4019" s="2" t="s">
        <v>13804</v>
      </c>
      <c r="O4019" s="2" t="s">
        <v>1127</v>
      </c>
      <c r="P4019" s="2" t="s">
        <v>109</v>
      </c>
      <c r="Q4019" s="2" t="s">
        <v>1120</v>
      </c>
      <c r="R4019" s="2" t="s">
        <v>234</v>
      </c>
      <c r="S4019" s="2" t="s">
        <v>13805</v>
      </c>
      <c r="T4019" s="2" t="s">
        <v>112</v>
      </c>
      <c r="U4019" s="2" t="s">
        <v>113</v>
      </c>
      <c r="V4019" s="2" t="s">
        <v>43</v>
      </c>
      <c r="W4019" s="2" t="s">
        <v>13267</v>
      </c>
      <c r="X4019" s="2" t="s">
        <v>13805</v>
      </c>
      <c r="Y4019" s="2" t="s">
        <v>1123</v>
      </c>
    </row>
    <row r="4020">
      <c r="A4020" s="1" t="b">
        <v>0</v>
      </c>
      <c r="B4020" s="1" t="s">
        <v>104</v>
      </c>
      <c r="C4020" s="1"/>
      <c r="D4020" s="1"/>
      <c r="E4020" s="1" t="s">
        <v>43</v>
      </c>
      <c r="F4020" s="1"/>
      <c r="G4020" s="2" t="s">
        <v>27</v>
      </c>
      <c r="H4020" s="3"/>
      <c r="I4020" s="4" t="s">
        <v>13806</v>
      </c>
      <c r="J4020" s="2" t="s">
        <v>13807</v>
      </c>
      <c r="K4020" s="5">
        <v>1.0</v>
      </c>
      <c r="L4020" s="2" t="s">
        <v>1117</v>
      </c>
      <c r="M4020" s="6" t="b">
        <v>1</v>
      </c>
      <c r="N4020" s="2" t="s">
        <v>13808</v>
      </c>
      <c r="O4020" s="2" t="s">
        <v>1127</v>
      </c>
      <c r="P4020" s="2" t="s">
        <v>109</v>
      </c>
      <c r="Q4020" s="2" t="s">
        <v>1120</v>
      </c>
      <c r="R4020" s="2" t="s">
        <v>35</v>
      </c>
      <c r="S4020" s="2" t="s">
        <v>13809</v>
      </c>
      <c r="T4020" s="2" t="s">
        <v>112</v>
      </c>
      <c r="U4020" s="2" t="s">
        <v>113</v>
      </c>
      <c r="V4020" s="2" t="s">
        <v>43</v>
      </c>
      <c r="W4020" s="2" t="s">
        <v>13267</v>
      </c>
      <c r="X4020" s="2" t="s">
        <v>13809</v>
      </c>
      <c r="Y4020" s="2" t="s">
        <v>1123</v>
      </c>
    </row>
    <row r="4021">
      <c r="A4021" s="1" t="b">
        <v>0</v>
      </c>
      <c r="B4021" s="1" t="s">
        <v>104</v>
      </c>
      <c r="C4021" s="1"/>
      <c r="D4021" s="1"/>
      <c r="E4021" s="1" t="s">
        <v>43</v>
      </c>
      <c r="F4021" s="1"/>
      <c r="G4021" s="2" t="s">
        <v>27</v>
      </c>
      <c r="H4021" s="3"/>
      <c r="I4021" s="4" t="s">
        <v>13810</v>
      </c>
      <c r="J4021" s="2" t="s">
        <v>13811</v>
      </c>
      <c r="K4021" s="5">
        <v>1.0</v>
      </c>
      <c r="L4021" s="2" t="s">
        <v>1117</v>
      </c>
      <c r="M4021" s="6" t="b">
        <v>1</v>
      </c>
      <c r="N4021" s="2" t="s">
        <v>13812</v>
      </c>
      <c r="O4021" s="2" t="s">
        <v>1127</v>
      </c>
      <c r="P4021" s="2" t="s">
        <v>109</v>
      </c>
      <c r="Q4021" s="2" t="s">
        <v>1120</v>
      </c>
      <c r="R4021" s="2" t="s">
        <v>2204</v>
      </c>
      <c r="S4021" s="2" t="s">
        <v>13813</v>
      </c>
      <c r="T4021" s="2" t="s">
        <v>112</v>
      </c>
      <c r="U4021" s="2" t="s">
        <v>113</v>
      </c>
      <c r="V4021" s="2" t="s">
        <v>43</v>
      </c>
      <c r="W4021" s="2" t="s">
        <v>13267</v>
      </c>
      <c r="X4021" s="2" t="s">
        <v>13813</v>
      </c>
      <c r="Y4021" s="2" t="s">
        <v>1123</v>
      </c>
    </row>
    <row r="4022">
      <c r="A4022" s="1" t="b">
        <v>0</v>
      </c>
      <c r="B4022" s="1" t="s">
        <v>104</v>
      </c>
      <c r="C4022" s="1"/>
      <c r="D4022" s="1"/>
      <c r="E4022" s="1" t="s">
        <v>43</v>
      </c>
      <c r="F4022" s="1"/>
      <c r="G4022" s="2" t="s">
        <v>27</v>
      </c>
      <c r="H4022" s="3"/>
      <c r="I4022" s="4" t="s">
        <v>13814</v>
      </c>
      <c r="J4022" s="2" t="s">
        <v>13815</v>
      </c>
      <c r="K4022" s="5">
        <v>1.0</v>
      </c>
      <c r="L4022" s="2" t="s">
        <v>1117</v>
      </c>
      <c r="M4022" s="6" t="b">
        <v>1</v>
      </c>
      <c r="N4022" s="2" t="s">
        <v>13816</v>
      </c>
      <c r="O4022" s="2" t="s">
        <v>1127</v>
      </c>
      <c r="P4022" s="2" t="s">
        <v>109</v>
      </c>
      <c r="Q4022" s="2" t="s">
        <v>1120</v>
      </c>
      <c r="R4022" s="2" t="s">
        <v>2204</v>
      </c>
      <c r="S4022" s="2" t="s">
        <v>13817</v>
      </c>
      <c r="T4022" s="2" t="s">
        <v>112</v>
      </c>
      <c r="U4022" s="2" t="s">
        <v>113</v>
      </c>
      <c r="V4022" s="2" t="s">
        <v>43</v>
      </c>
      <c r="W4022" s="2" t="s">
        <v>13267</v>
      </c>
      <c r="X4022" s="2" t="s">
        <v>13817</v>
      </c>
      <c r="Y4022" s="2" t="s">
        <v>1123</v>
      </c>
    </row>
    <row r="4023">
      <c r="A4023" s="1" t="b">
        <v>0</v>
      </c>
      <c r="B4023" s="1" t="s">
        <v>104</v>
      </c>
      <c r="C4023" s="1"/>
      <c r="D4023" s="1"/>
      <c r="E4023" s="1" t="s">
        <v>43</v>
      </c>
      <c r="F4023" s="1"/>
      <c r="G4023" s="2" t="s">
        <v>27</v>
      </c>
      <c r="H4023" s="3"/>
      <c r="I4023" s="4" t="s">
        <v>13818</v>
      </c>
      <c r="J4023" s="2" t="s">
        <v>13819</v>
      </c>
      <c r="K4023" s="5">
        <v>1.0</v>
      </c>
      <c r="L4023" s="2" t="s">
        <v>1117</v>
      </c>
      <c r="M4023" s="6" t="b">
        <v>1</v>
      </c>
      <c r="N4023" s="2" t="s">
        <v>13820</v>
      </c>
      <c r="O4023" s="2" t="s">
        <v>1127</v>
      </c>
      <c r="P4023" s="2" t="s">
        <v>109</v>
      </c>
      <c r="Q4023" s="2" t="s">
        <v>1120</v>
      </c>
      <c r="R4023" s="2" t="s">
        <v>35</v>
      </c>
      <c r="S4023" s="2" t="s">
        <v>13821</v>
      </c>
      <c r="T4023" s="2" t="s">
        <v>112</v>
      </c>
      <c r="U4023" s="2" t="s">
        <v>113</v>
      </c>
      <c r="V4023" s="2" t="s">
        <v>43</v>
      </c>
      <c r="W4023" s="2" t="s">
        <v>13267</v>
      </c>
      <c r="X4023" s="2" t="s">
        <v>13821</v>
      </c>
      <c r="Y4023" s="2" t="s">
        <v>1123</v>
      </c>
    </row>
    <row r="4024">
      <c r="A4024" s="1" t="b">
        <v>0</v>
      </c>
      <c r="B4024" s="1" t="s">
        <v>104</v>
      </c>
      <c r="C4024" s="1"/>
      <c r="D4024" s="1"/>
      <c r="E4024" s="1" t="s">
        <v>43</v>
      </c>
      <c r="F4024" s="1"/>
      <c r="G4024" s="2" t="s">
        <v>27</v>
      </c>
      <c r="H4024" s="3"/>
      <c r="I4024" s="4" t="s">
        <v>13822</v>
      </c>
      <c r="J4024" s="2" t="s">
        <v>13823</v>
      </c>
      <c r="K4024" s="5">
        <v>1.0</v>
      </c>
      <c r="L4024" s="2" t="s">
        <v>1117</v>
      </c>
      <c r="M4024" s="6" t="b">
        <v>1</v>
      </c>
      <c r="N4024" s="2" t="s">
        <v>13824</v>
      </c>
      <c r="O4024" s="2" t="s">
        <v>1127</v>
      </c>
      <c r="P4024" s="2" t="s">
        <v>109</v>
      </c>
      <c r="Q4024" s="2" t="s">
        <v>1120</v>
      </c>
      <c r="R4024" s="2" t="s">
        <v>13825</v>
      </c>
      <c r="S4024" s="2" t="s">
        <v>13826</v>
      </c>
      <c r="T4024" s="2" t="s">
        <v>112</v>
      </c>
      <c r="U4024" s="2" t="s">
        <v>113</v>
      </c>
      <c r="V4024" s="2" t="s">
        <v>43</v>
      </c>
      <c r="W4024" s="2" t="s">
        <v>13267</v>
      </c>
      <c r="X4024" s="2" t="s">
        <v>13826</v>
      </c>
      <c r="Y4024" s="2" t="s">
        <v>1123</v>
      </c>
    </row>
    <row r="4025">
      <c r="A4025" s="1" t="b">
        <v>0</v>
      </c>
      <c r="B4025" s="1" t="s">
        <v>104</v>
      </c>
      <c r="C4025" s="1"/>
      <c r="D4025" s="1"/>
      <c r="E4025" s="1" t="s">
        <v>43</v>
      </c>
      <c r="F4025" s="1"/>
      <c r="G4025" s="2" t="s">
        <v>27</v>
      </c>
      <c r="H4025" s="3"/>
      <c r="I4025" s="4" t="s">
        <v>13827</v>
      </c>
      <c r="J4025" s="2" t="s">
        <v>13828</v>
      </c>
      <c r="K4025" s="5">
        <v>1.0</v>
      </c>
      <c r="L4025" s="2" t="s">
        <v>1117</v>
      </c>
      <c r="M4025" s="6" t="b">
        <v>1</v>
      </c>
      <c r="N4025" s="2" t="s">
        <v>13829</v>
      </c>
      <c r="O4025" s="2" t="s">
        <v>1127</v>
      </c>
      <c r="P4025" s="2" t="s">
        <v>109</v>
      </c>
      <c r="Q4025" s="2" t="s">
        <v>1120</v>
      </c>
      <c r="R4025" s="2" t="s">
        <v>2193</v>
      </c>
      <c r="S4025" s="2" t="s">
        <v>13830</v>
      </c>
      <c r="T4025" s="2" t="s">
        <v>112</v>
      </c>
      <c r="U4025" s="2" t="s">
        <v>113</v>
      </c>
      <c r="V4025" s="2" t="s">
        <v>43</v>
      </c>
      <c r="W4025" s="2" t="s">
        <v>13267</v>
      </c>
      <c r="X4025" s="2" t="s">
        <v>13830</v>
      </c>
      <c r="Y4025" s="2" t="s">
        <v>1123</v>
      </c>
    </row>
    <row r="4026">
      <c r="A4026" s="1" t="b">
        <v>0</v>
      </c>
      <c r="B4026" s="1" t="s">
        <v>104</v>
      </c>
      <c r="C4026" s="1"/>
      <c r="D4026" s="1"/>
      <c r="E4026" s="1" t="s">
        <v>43</v>
      </c>
      <c r="F4026" s="1"/>
      <c r="G4026" s="2" t="s">
        <v>27</v>
      </c>
      <c r="H4026" s="3"/>
      <c r="I4026" s="4" t="s">
        <v>13831</v>
      </c>
      <c r="J4026" s="2" t="s">
        <v>13832</v>
      </c>
      <c r="K4026" s="5">
        <v>1.0</v>
      </c>
      <c r="L4026" s="2" t="s">
        <v>1117</v>
      </c>
      <c r="M4026" s="6" t="b">
        <v>1</v>
      </c>
      <c r="N4026" s="2" t="s">
        <v>13833</v>
      </c>
      <c r="O4026" s="2" t="s">
        <v>1127</v>
      </c>
      <c r="P4026" s="2" t="s">
        <v>109</v>
      </c>
      <c r="Q4026" s="2" t="s">
        <v>1120</v>
      </c>
      <c r="R4026" s="2" t="s">
        <v>35</v>
      </c>
      <c r="S4026" s="2" t="s">
        <v>13834</v>
      </c>
      <c r="T4026" s="2" t="s">
        <v>112</v>
      </c>
      <c r="U4026" s="2" t="s">
        <v>113</v>
      </c>
      <c r="V4026" s="2" t="s">
        <v>43</v>
      </c>
      <c r="W4026" s="2" t="s">
        <v>13267</v>
      </c>
      <c r="X4026" s="2" t="s">
        <v>13834</v>
      </c>
      <c r="Y4026" s="2" t="s">
        <v>1123</v>
      </c>
    </row>
    <row r="4027">
      <c r="A4027" s="1" t="b">
        <v>0</v>
      </c>
      <c r="B4027" s="1" t="s">
        <v>104</v>
      </c>
      <c r="C4027" s="1"/>
      <c r="D4027" s="1"/>
      <c r="E4027" s="1" t="s">
        <v>43</v>
      </c>
      <c r="F4027" s="1"/>
      <c r="G4027" s="2" t="s">
        <v>27</v>
      </c>
      <c r="H4027" s="3"/>
      <c r="I4027" s="4" t="s">
        <v>13835</v>
      </c>
      <c r="J4027" s="2" t="s">
        <v>13836</v>
      </c>
      <c r="K4027" s="5">
        <v>1.0</v>
      </c>
      <c r="L4027" s="2" t="s">
        <v>1117</v>
      </c>
      <c r="M4027" s="6" t="b">
        <v>1</v>
      </c>
      <c r="N4027" s="2" t="s">
        <v>13837</v>
      </c>
      <c r="O4027" s="2" t="s">
        <v>1127</v>
      </c>
      <c r="P4027" s="2" t="s">
        <v>109</v>
      </c>
      <c r="Q4027" s="2" t="s">
        <v>1120</v>
      </c>
      <c r="R4027" s="2" t="s">
        <v>13795</v>
      </c>
      <c r="S4027" s="2" t="s">
        <v>13838</v>
      </c>
      <c r="T4027" s="2" t="s">
        <v>112</v>
      </c>
      <c r="U4027" s="2" t="s">
        <v>113</v>
      </c>
      <c r="V4027" s="2" t="s">
        <v>43</v>
      </c>
      <c r="W4027" s="2" t="s">
        <v>13267</v>
      </c>
      <c r="X4027" s="2" t="s">
        <v>13838</v>
      </c>
      <c r="Y4027" s="2" t="s">
        <v>1123</v>
      </c>
    </row>
    <row r="4028">
      <c r="A4028" s="1" t="b">
        <v>0</v>
      </c>
      <c r="B4028" s="1" t="s">
        <v>104</v>
      </c>
      <c r="C4028" s="1"/>
      <c r="D4028" s="1"/>
      <c r="E4028" s="1" t="s">
        <v>43</v>
      </c>
      <c r="F4028" s="1"/>
      <c r="G4028" s="2" t="s">
        <v>27</v>
      </c>
      <c r="H4028" s="3"/>
      <c r="I4028" s="4" t="s">
        <v>13839</v>
      </c>
      <c r="J4028" s="2" t="s">
        <v>13840</v>
      </c>
      <c r="K4028" s="5">
        <v>1.0</v>
      </c>
      <c r="L4028" s="2" t="s">
        <v>1117</v>
      </c>
      <c r="M4028" s="6" t="b">
        <v>1</v>
      </c>
      <c r="N4028" s="2" t="s">
        <v>13841</v>
      </c>
      <c r="O4028" s="2" t="s">
        <v>1127</v>
      </c>
      <c r="P4028" s="2" t="s">
        <v>109</v>
      </c>
      <c r="Q4028" s="2" t="s">
        <v>1120</v>
      </c>
      <c r="R4028" s="2" t="s">
        <v>35</v>
      </c>
      <c r="S4028" s="2" t="s">
        <v>13842</v>
      </c>
      <c r="T4028" s="2" t="s">
        <v>7712</v>
      </c>
      <c r="U4028" s="2" t="s">
        <v>113</v>
      </c>
      <c r="V4028" s="2" t="s">
        <v>43</v>
      </c>
      <c r="W4028" s="2" t="s">
        <v>13786</v>
      </c>
      <c r="X4028" s="2" t="s">
        <v>13843</v>
      </c>
      <c r="Y4028" s="2" t="s">
        <v>1123</v>
      </c>
    </row>
    <row r="4029">
      <c r="A4029" s="1" t="b">
        <v>0</v>
      </c>
      <c r="B4029" s="1" t="s">
        <v>104</v>
      </c>
      <c r="C4029" s="1"/>
      <c r="D4029" s="1"/>
      <c r="E4029" s="1" t="s">
        <v>43</v>
      </c>
      <c r="F4029" s="1"/>
      <c r="G4029" s="2" t="s">
        <v>27</v>
      </c>
      <c r="H4029" s="3"/>
      <c r="I4029" s="4" t="s">
        <v>13844</v>
      </c>
      <c r="J4029" s="2" t="s">
        <v>13845</v>
      </c>
      <c r="K4029" s="5">
        <v>1.0</v>
      </c>
      <c r="L4029" s="2" t="s">
        <v>1117</v>
      </c>
      <c r="M4029" s="6" t="b">
        <v>1</v>
      </c>
      <c r="N4029" s="2" t="s">
        <v>13846</v>
      </c>
      <c r="O4029" s="2" t="s">
        <v>1127</v>
      </c>
      <c r="P4029" s="2" t="s">
        <v>109</v>
      </c>
      <c r="Q4029" s="2" t="s">
        <v>1120</v>
      </c>
      <c r="R4029" s="2" t="s">
        <v>2212</v>
      </c>
      <c r="S4029" s="2" t="s">
        <v>13847</v>
      </c>
      <c r="T4029" s="2" t="s">
        <v>112</v>
      </c>
      <c r="U4029" s="2" t="s">
        <v>113</v>
      </c>
      <c r="V4029" s="2" t="s">
        <v>43</v>
      </c>
      <c r="W4029" s="2" t="s">
        <v>13267</v>
      </c>
      <c r="X4029" s="2" t="s">
        <v>13847</v>
      </c>
      <c r="Y4029" s="2" t="s">
        <v>1123</v>
      </c>
    </row>
    <row r="4030">
      <c r="A4030" s="1" t="b">
        <v>0</v>
      </c>
      <c r="B4030" s="1" t="s">
        <v>104</v>
      </c>
      <c r="C4030" s="1"/>
      <c r="D4030" s="1"/>
      <c r="E4030" s="1" t="s">
        <v>43</v>
      </c>
      <c r="F4030" s="1"/>
      <c r="G4030" s="2" t="s">
        <v>27</v>
      </c>
      <c r="H4030" s="3"/>
      <c r="I4030" s="4" t="s">
        <v>13848</v>
      </c>
      <c r="J4030" s="2" t="s">
        <v>13849</v>
      </c>
      <c r="K4030" s="5">
        <v>1.0</v>
      </c>
      <c r="L4030" s="2" t="s">
        <v>1117</v>
      </c>
      <c r="M4030" s="6" t="b">
        <v>1</v>
      </c>
      <c r="N4030" s="2" t="s">
        <v>13850</v>
      </c>
      <c r="O4030" s="2" t="s">
        <v>1127</v>
      </c>
      <c r="P4030" s="2" t="s">
        <v>109</v>
      </c>
      <c r="Q4030" s="2" t="s">
        <v>1120</v>
      </c>
      <c r="R4030" s="2" t="s">
        <v>35</v>
      </c>
      <c r="S4030" s="2" t="s">
        <v>13851</v>
      </c>
      <c r="T4030" s="2" t="s">
        <v>112</v>
      </c>
      <c r="U4030" s="2" t="s">
        <v>113</v>
      </c>
      <c r="V4030" s="2" t="s">
        <v>43</v>
      </c>
      <c r="W4030" s="2" t="s">
        <v>13267</v>
      </c>
      <c r="X4030" s="2" t="s">
        <v>13851</v>
      </c>
      <c r="Y4030" s="2" t="s">
        <v>1123</v>
      </c>
    </row>
    <row r="4031">
      <c r="A4031" s="1" t="b">
        <v>0</v>
      </c>
      <c r="B4031" s="1" t="s">
        <v>104</v>
      </c>
      <c r="C4031" s="1"/>
      <c r="D4031" s="1"/>
      <c r="E4031" s="1" t="s">
        <v>43</v>
      </c>
      <c r="F4031" s="1"/>
      <c r="G4031" s="2" t="s">
        <v>27</v>
      </c>
      <c r="H4031" s="3"/>
      <c r="I4031" s="4" t="s">
        <v>13852</v>
      </c>
      <c r="J4031" s="2" t="s">
        <v>13853</v>
      </c>
      <c r="K4031" s="5">
        <v>1.0</v>
      </c>
      <c r="L4031" s="2" t="s">
        <v>1117</v>
      </c>
      <c r="M4031" s="6" t="b">
        <v>1</v>
      </c>
      <c r="N4031" s="2" t="s">
        <v>13854</v>
      </c>
      <c r="O4031" s="2" t="s">
        <v>1127</v>
      </c>
      <c r="P4031" s="2" t="s">
        <v>109</v>
      </c>
      <c r="Q4031" s="2" t="s">
        <v>1120</v>
      </c>
      <c r="R4031" s="2" t="s">
        <v>35</v>
      </c>
      <c r="S4031" s="2" t="s">
        <v>13855</v>
      </c>
      <c r="T4031" s="2" t="s">
        <v>112</v>
      </c>
      <c r="U4031" s="2" t="s">
        <v>113</v>
      </c>
      <c r="V4031" s="2" t="s">
        <v>43</v>
      </c>
      <c r="W4031" s="2" t="s">
        <v>13267</v>
      </c>
      <c r="X4031" s="2" t="s">
        <v>13855</v>
      </c>
      <c r="Y4031" s="2" t="s">
        <v>1123</v>
      </c>
    </row>
    <row r="4032">
      <c r="A4032" s="1" t="b">
        <v>0</v>
      </c>
      <c r="B4032" s="1" t="s">
        <v>104</v>
      </c>
      <c r="C4032" s="1"/>
      <c r="D4032" s="1"/>
      <c r="E4032" s="1" t="s">
        <v>43</v>
      </c>
      <c r="F4032" s="1"/>
      <c r="G4032" s="2" t="s">
        <v>27</v>
      </c>
      <c r="H4032" s="3"/>
      <c r="I4032" s="4" t="s">
        <v>13856</v>
      </c>
      <c r="J4032" s="2" t="s">
        <v>13857</v>
      </c>
      <c r="K4032" s="5">
        <v>1.0</v>
      </c>
      <c r="L4032" s="2" t="s">
        <v>1117</v>
      </c>
      <c r="M4032" s="6" t="b">
        <v>1</v>
      </c>
      <c r="N4032" s="2" t="s">
        <v>13858</v>
      </c>
      <c r="O4032" s="2" t="s">
        <v>1127</v>
      </c>
      <c r="P4032" s="2" t="s">
        <v>109</v>
      </c>
      <c r="Q4032" s="2" t="s">
        <v>1120</v>
      </c>
      <c r="R4032" s="2" t="s">
        <v>13859</v>
      </c>
      <c r="S4032" s="2" t="s">
        <v>13860</v>
      </c>
      <c r="T4032" s="2" t="s">
        <v>112</v>
      </c>
      <c r="U4032" s="2" t="s">
        <v>113</v>
      </c>
      <c r="V4032" s="2" t="s">
        <v>43</v>
      </c>
      <c r="W4032" s="2" t="s">
        <v>13267</v>
      </c>
      <c r="X4032" s="2" t="s">
        <v>13860</v>
      </c>
      <c r="Y4032" s="2" t="s">
        <v>1123</v>
      </c>
    </row>
    <row r="4033">
      <c r="A4033" s="1" t="b">
        <v>0</v>
      </c>
      <c r="B4033" s="1" t="s">
        <v>104</v>
      </c>
      <c r="C4033" s="1"/>
      <c r="D4033" s="1"/>
      <c r="E4033" s="1" t="s">
        <v>43</v>
      </c>
      <c r="F4033" s="1"/>
      <c r="G4033" s="2" t="s">
        <v>27</v>
      </c>
      <c r="H4033" s="3"/>
      <c r="I4033" s="4" t="s">
        <v>13861</v>
      </c>
      <c r="J4033" s="2" t="s">
        <v>13862</v>
      </c>
      <c r="K4033" s="5">
        <v>1.0</v>
      </c>
      <c r="L4033" s="2" t="s">
        <v>1117</v>
      </c>
      <c r="M4033" s="6" t="b">
        <v>1</v>
      </c>
      <c r="N4033" s="2" t="s">
        <v>13863</v>
      </c>
      <c r="O4033" s="2" t="s">
        <v>1127</v>
      </c>
      <c r="P4033" s="2" t="s">
        <v>109</v>
      </c>
      <c r="Q4033" s="2" t="s">
        <v>1120</v>
      </c>
      <c r="R4033" s="2" t="s">
        <v>13795</v>
      </c>
      <c r="S4033" s="2" t="s">
        <v>13864</v>
      </c>
      <c r="T4033" s="2" t="s">
        <v>112</v>
      </c>
      <c r="U4033" s="2" t="s">
        <v>113</v>
      </c>
      <c r="V4033" s="2" t="s">
        <v>43</v>
      </c>
      <c r="W4033" s="2" t="s">
        <v>13267</v>
      </c>
      <c r="X4033" s="2" t="s">
        <v>13864</v>
      </c>
      <c r="Y4033" s="2" t="s">
        <v>1123</v>
      </c>
    </row>
    <row r="4034">
      <c r="A4034" s="1" t="b">
        <v>0</v>
      </c>
      <c r="B4034" s="1" t="s">
        <v>104</v>
      </c>
      <c r="C4034" s="1"/>
      <c r="D4034" s="1"/>
      <c r="E4034" s="1" t="s">
        <v>43</v>
      </c>
      <c r="F4034" s="1"/>
      <c r="G4034" s="2" t="s">
        <v>27</v>
      </c>
      <c r="H4034" s="3"/>
      <c r="I4034" s="4" t="s">
        <v>13865</v>
      </c>
      <c r="J4034" s="2" t="s">
        <v>13866</v>
      </c>
      <c r="K4034" s="5">
        <v>1.0</v>
      </c>
      <c r="L4034" s="2" t="s">
        <v>1117</v>
      </c>
      <c r="M4034" s="6" t="b">
        <v>1</v>
      </c>
      <c r="N4034" s="2" t="s">
        <v>13867</v>
      </c>
      <c r="O4034" s="2" t="s">
        <v>1127</v>
      </c>
      <c r="P4034" s="2" t="s">
        <v>109</v>
      </c>
      <c r="Q4034" s="2" t="s">
        <v>1120</v>
      </c>
      <c r="R4034" s="2" t="s">
        <v>35</v>
      </c>
      <c r="S4034" s="2" t="s">
        <v>13868</v>
      </c>
      <c r="T4034" s="2" t="s">
        <v>7712</v>
      </c>
      <c r="U4034" s="2" t="s">
        <v>113</v>
      </c>
      <c r="V4034" s="2" t="s">
        <v>43</v>
      </c>
      <c r="W4034" s="2" t="s">
        <v>13786</v>
      </c>
      <c r="X4034" s="2" t="s">
        <v>13868</v>
      </c>
      <c r="Y4034" s="2" t="s">
        <v>1123</v>
      </c>
    </row>
    <row r="4035">
      <c r="A4035" s="1" t="b">
        <v>0</v>
      </c>
      <c r="B4035" s="1" t="s">
        <v>104</v>
      </c>
      <c r="C4035" s="1"/>
      <c r="D4035" s="1"/>
      <c r="E4035" s="1" t="s">
        <v>43</v>
      </c>
      <c r="F4035" s="1"/>
      <c r="G4035" s="2" t="s">
        <v>27</v>
      </c>
      <c r="H4035" s="3"/>
      <c r="I4035" s="4" t="s">
        <v>13869</v>
      </c>
      <c r="J4035" s="2" t="s">
        <v>13870</v>
      </c>
      <c r="K4035" s="5">
        <v>1.0</v>
      </c>
      <c r="L4035" s="2" t="s">
        <v>1117</v>
      </c>
      <c r="M4035" s="6" t="b">
        <v>1</v>
      </c>
      <c r="N4035" s="2" t="s">
        <v>13871</v>
      </c>
      <c r="O4035" s="2" t="s">
        <v>1127</v>
      </c>
      <c r="P4035" s="2" t="s">
        <v>109</v>
      </c>
      <c r="Q4035" s="2" t="s">
        <v>1120</v>
      </c>
      <c r="R4035" s="2" t="s">
        <v>35</v>
      </c>
      <c r="S4035" s="2" t="s">
        <v>13872</v>
      </c>
      <c r="T4035" s="2" t="s">
        <v>7712</v>
      </c>
      <c r="U4035" s="2" t="s">
        <v>113</v>
      </c>
      <c r="V4035" s="2" t="s">
        <v>43</v>
      </c>
      <c r="W4035" s="2" t="s">
        <v>13786</v>
      </c>
      <c r="X4035" s="2" t="s">
        <v>13873</v>
      </c>
      <c r="Y4035" s="2" t="s">
        <v>1123</v>
      </c>
    </row>
    <row r="4036">
      <c r="A4036" s="1" t="b">
        <v>0</v>
      </c>
      <c r="B4036" s="1" t="s">
        <v>104</v>
      </c>
      <c r="C4036" s="1"/>
      <c r="D4036" s="1"/>
      <c r="E4036" s="1" t="s">
        <v>43</v>
      </c>
      <c r="F4036" s="1"/>
      <c r="G4036" s="2" t="s">
        <v>27</v>
      </c>
      <c r="H4036" s="3"/>
      <c r="I4036" s="4" t="s">
        <v>13874</v>
      </c>
      <c r="J4036" s="2" t="s">
        <v>13875</v>
      </c>
      <c r="K4036" s="5">
        <v>1.0</v>
      </c>
      <c r="L4036" s="2" t="s">
        <v>1117</v>
      </c>
      <c r="M4036" s="6" t="b">
        <v>1</v>
      </c>
      <c r="N4036" s="2" t="s">
        <v>13876</v>
      </c>
      <c r="O4036" s="2" t="s">
        <v>1127</v>
      </c>
      <c r="P4036" s="2" t="s">
        <v>109</v>
      </c>
      <c r="Q4036" s="2" t="s">
        <v>1120</v>
      </c>
      <c r="R4036" s="2" t="s">
        <v>2193</v>
      </c>
      <c r="S4036" s="2" t="s">
        <v>13877</v>
      </c>
      <c r="T4036" s="2" t="s">
        <v>112</v>
      </c>
      <c r="U4036" s="2" t="s">
        <v>113</v>
      </c>
      <c r="V4036" s="2" t="s">
        <v>43</v>
      </c>
      <c r="W4036" s="2" t="s">
        <v>13267</v>
      </c>
      <c r="X4036" s="2" t="s">
        <v>13877</v>
      </c>
      <c r="Y4036" s="2" t="s">
        <v>1123</v>
      </c>
    </row>
    <row r="4037">
      <c r="A4037" s="1" t="b">
        <v>0</v>
      </c>
      <c r="B4037" s="1" t="s">
        <v>104</v>
      </c>
      <c r="C4037" s="1"/>
      <c r="D4037" s="1"/>
      <c r="E4037" s="1" t="s">
        <v>43</v>
      </c>
      <c r="F4037" s="1"/>
      <c r="G4037" s="2" t="s">
        <v>27</v>
      </c>
      <c r="H4037" s="3"/>
      <c r="I4037" s="4" t="s">
        <v>13878</v>
      </c>
      <c r="J4037" s="2" t="s">
        <v>13879</v>
      </c>
      <c r="K4037" s="5">
        <v>1.0</v>
      </c>
      <c r="L4037" s="2" t="s">
        <v>1117</v>
      </c>
      <c r="M4037" s="6" t="b">
        <v>1</v>
      </c>
      <c r="N4037" s="2" t="s">
        <v>13880</v>
      </c>
      <c r="O4037" s="2" t="s">
        <v>1127</v>
      </c>
      <c r="P4037" s="2" t="s">
        <v>109</v>
      </c>
      <c r="Q4037" s="2" t="s">
        <v>1120</v>
      </c>
      <c r="R4037" s="2" t="s">
        <v>2193</v>
      </c>
      <c r="S4037" s="2" t="s">
        <v>13881</v>
      </c>
      <c r="T4037" s="2" t="s">
        <v>112</v>
      </c>
      <c r="U4037" s="2" t="s">
        <v>113</v>
      </c>
      <c r="V4037" s="2" t="s">
        <v>43</v>
      </c>
      <c r="W4037" s="2" t="s">
        <v>13267</v>
      </c>
      <c r="X4037" s="2" t="s">
        <v>13881</v>
      </c>
      <c r="Y4037" s="2" t="s">
        <v>1123</v>
      </c>
    </row>
    <row r="4038">
      <c r="A4038" s="1" t="b">
        <v>0</v>
      </c>
      <c r="B4038" s="1" t="s">
        <v>104</v>
      </c>
      <c r="C4038" s="1"/>
      <c r="D4038" s="1"/>
      <c r="E4038" s="1" t="s">
        <v>43</v>
      </c>
      <c r="F4038" s="1"/>
      <c r="G4038" s="2" t="s">
        <v>27</v>
      </c>
      <c r="H4038" s="3"/>
      <c r="I4038" s="4" t="s">
        <v>13882</v>
      </c>
      <c r="J4038" s="2" t="s">
        <v>13883</v>
      </c>
      <c r="K4038" s="5">
        <v>1.0</v>
      </c>
      <c r="L4038" s="2" t="s">
        <v>1117</v>
      </c>
      <c r="M4038" s="6" t="b">
        <v>1</v>
      </c>
      <c r="N4038" s="2" t="s">
        <v>13884</v>
      </c>
      <c r="O4038" s="2" t="s">
        <v>1127</v>
      </c>
      <c r="P4038" s="2" t="s">
        <v>109</v>
      </c>
      <c r="Q4038" s="2" t="s">
        <v>1120</v>
      </c>
      <c r="R4038" s="2" t="s">
        <v>35</v>
      </c>
      <c r="S4038" s="2" t="s">
        <v>13885</v>
      </c>
      <c r="T4038" s="2" t="s">
        <v>7712</v>
      </c>
      <c r="U4038" s="2" t="s">
        <v>113</v>
      </c>
      <c r="V4038" s="2" t="s">
        <v>43</v>
      </c>
      <c r="W4038" s="2" t="s">
        <v>13786</v>
      </c>
      <c r="X4038" s="2" t="s">
        <v>13885</v>
      </c>
      <c r="Y4038" s="2" t="s">
        <v>1123</v>
      </c>
    </row>
    <row r="4039">
      <c r="A4039" s="1" t="b">
        <v>0</v>
      </c>
      <c r="B4039" s="1" t="s">
        <v>104</v>
      </c>
      <c r="C4039" s="1"/>
      <c r="D4039" s="1"/>
      <c r="E4039" s="1" t="s">
        <v>43</v>
      </c>
      <c r="F4039" s="1"/>
      <c r="G4039" s="2" t="s">
        <v>27</v>
      </c>
      <c r="H4039" s="3"/>
      <c r="I4039" s="4" t="s">
        <v>13886</v>
      </c>
      <c r="J4039" s="2" t="s">
        <v>13887</v>
      </c>
      <c r="K4039" s="5">
        <v>1.0</v>
      </c>
      <c r="L4039" s="2" t="s">
        <v>1117</v>
      </c>
      <c r="M4039" s="6" t="b">
        <v>1</v>
      </c>
      <c r="N4039" s="2" t="s">
        <v>13888</v>
      </c>
      <c r="O4039" s="2" t="s">
        <v>1127</v>
      </c>
      <c r="P4039" s="2" t="s">
        <v>109</v>
      </c>
      <c r="Q4039" s="2" t="s">
        <v>1120</v>
      </c>
      <c r="R4039" s="2" t="s">
        <v>110</v>
      </c>
      <c r="S4039" s="2" t="s">
        <v>13889</v>
      </c>
      <c r="T4039" s="2" t="s">
        <v>112</v>
      </c>
      <c r="U4039" s="2" t="s">
        <v>113</v>
      </c>
      <c r="V4039" s="2" t="s">
        <v>43</v>
      </c>
      <c r="W4039" s="2" t="s">
        <v>13267</v>
      </c>
      <c r="X4039" s="2" t="s">
        <v>13889</v>
      </c>
      <c r="Y4039" s="2" t="s">
        <v>1123</v>
      </c>
    </row>
    <row r="4040">
      <c r="A4040" s="1" t="b">
        <v>0</v>
      </c>
      <c r="B4040" s="1" t="s">
        <v>104</v>
      </c>
      <c r="C4040" s="1"/>
      <c r="D4040" s="1"/>
      <c r="E4040" s="1" t="s">
        <v>43</v>
      </c>
      <c r="F4040" s="1"/>
      <c r="G4040" s="2" t="s">
        <v>27</v>
      </c>
      <c r="H4040" s="3"/>
      <c r="I4040" s="4" t="s">
        <v>13890</v>
      </c>
      <c r="J4040" s="2" t="s">
        <v>13891</v>
      </c>
      <c r="K4040" s="5">
        <v>1.0</v>
      </c>
      <c r="L4040" s="2" t="s">
        <v>1117</v>
      </c>
      <c r="M4040" s="6" t="b">
        <v>1</v>
      </c>
      <c r="N4040" s="2" t="s">
        <v>13892</v>
      </c>
      <c r="O4040" s="2" t="s">
        <v>1127</v>
      </c>
      <c r="P4040" s="2" t="s">
        <v>109</v>
      </c>
      <c r="Q4040" s="2" t="s">
        <v>1120</v>
      </c>
      <c r="R4040" s="2" t="s">
        <v>35</v>
      </c>
      <c r="S4040" s="2" t="s">
        <v>13893</v>
      </c>
      <c r="T4040" s="2" t="s">
        <v>7712</v>
      </c>
      <c r="U4040" s="2" t="s">
        <v>113</v>
      </c>
      <c r="V4040" s="2" t="s">
        <v>43</v>
      </c>
      <c r="W4040" s="2" t="s">
        <v>13786</v>
      </c>
      <c r="X4040" s="2" t="s">
        <v>13893</v>
      </c>
      <c r="Y4040" s="2" t="s">
        <v>1123</v>
      </c>
    </row>
    <row r="4041">
      <c r="A4041" s="1" t="b">
        <v>0</v>
      </c>
      <c r="B4041" s="1" t="s">
        <v>104</v>
      </c>
      <c r="C4041" s="1"/>
      <c r="D4041" s="1"/>
      <c r="E4041" s="1" t="s">
        <v>43</v>
      </c>
      <c r="F4041" s="1"/>
      <c r="G4041" s="2" t="s">
        <v>27</v>
      </c>
      <c r="H4041" s="3"/>
      <c r="I4041" s="4" t="s">
        <v>13894</v>
      </c>
      <c r="J4041" s="2" t="s">
        <v>13895</v>
      </c>
      <c r="K4041" s="5">
        <v>1.0</v>
      </c>
      <c r="L4041" s="2" t="s">
        <v>1117</v>
      </c>
      <c r="M4041" s="6" t="b">
        <v>1</v>
      </c>
      <c r="N4041" s="2" t="s">
        <v>13896</v>
      </c>
      <c r="O4041" s="2" t="s">
        <v>1127</v>
      </c>
      <c r="P4041" s="2" t="s">
        <v>109</v>
      </c>
      <c r="Q4041" s="2" t="s">
        <v>1120</v>
      </c>
      <c r="R4041" s="2" t="s">
        <v>35</v>
      </c>
      <c r="S4041" s="2" t="s">
        <v>13897</v>
      </c>
      <c r="T4041" s="2" t="s">
        <v>7712</v>
      </c>
      <c r="U4041" s="2" t="s">
        <v>113</v>
      </c>
      <c r="V4041" s="2" t="s">
        <v>43</v>
      </c>
      <c r="W4041" s="2" t="s">
        <v>13786</v>
      </c>
      <c r="X4041" s="2" t="s">
        <v>13897</v>
      </c>
      <c r="Y4041" s="2" t="s">
        <v>1123</v>
      </c>
    </row>
    <row r="4042">
      <c r="A4042" s="1" t="b">
        <v>0</v>
      </c>
      <c r="B4042" s="1" t="s">
        <v>104</v>
      </c>
      <c r="C4042" s="1"/>
      <c r="D4042" s="1"/>
      <c r="E4042" s="1" t="s">
        <v>43</v>
      </c>
      <c r="F4042" s="1"/>
      <c r="G4042" s="2" t="s">
        <v>27</v>
      </c>
      <c r="H4042" s="3"/>
      <c r="I4042" s="4" t="s">
        <v>13898</v>
      </c>
      <c r="J4042" s="2" t="s">
        <v>13899</v>
      </c>
      <c r="K4042" s="5">
        <v>1.0</v>
      </c>
      <c r="L4042" s="2" t="s">
        <v>1117</v>
      </c>
      <c r="M4042" s="6" t="b">
        <v>1</v>
      </c>
      <c r="N4042" s="2" t="s">
        <v>13900</v>
      </c>
      <c r="O4042" s="2" t="s">
        <v>1127</v>
      </c>
      <c r="P4042" s="2" t="s">
        <v>109</v>
      </c>
      <c r="Q4042" s="2" t="s">
        <v>1120</v>
      </c>
      <c r="R4042" s="2" t="s">
        <v>35</v>
      </c>
      <c r="S4042" s="2" t="s">
        <v>13901</v>
      </c>
      <c r="T4042" s="2" t="s">
        <v>7712</v>
      </c>
      <c r="U4042" s="2" t="s">
        <v>113</v>
      </c>
      <c r="V4042" s="2" t="s">
        <v>43</v>
      </c>
      <c r="W4042" s="2" t="s">
        <v>13786</v>
      </c>
      <c r="X4042" s="2" t="s">
        <v>13901</v>
      </c>
      <c r="Y4042" s="2" t="s">
        <v>1123</v>
      </c>
    </row>
    <row r="4043">
      <c r="A4043" s="1" t="b">
        <v>0</v>
      </c>
      <c r="B4043" s="1" t="s">
        <v>104</v>
      </c>
      <c r="C4043" s="1"/>
      <c r="D4043" s="1"/>
      <c r="E4043" s="1" t="s">
        <v>43</v>
      </c>
      <c r="F4043" s="1"/>
      <c r="G4043" s="2" t="s">
        <v>27</v>
      </c>
      <c r="H4043" s="3"/>
      <c r="I4043" s="4" t="s">
        <v>13902</v>
      </c>
      <c r="J4043" s="2" t="s">
        <v>13903</v>
      </c>
      <c r="K4043" s="5">
        <v>1.0</v>
      </c>
      <c r="L4043" s="2" t="s">
        <v>1117</v>
      </c>
      <c r="M4043" s="6" t="b">
        <v>1</v>
      </c>
      <c r="N4043" s="2" t="s">
        <v>13904</v>
      </c>
      <c r="O4043" s="2" t="s">
        <v>1127</v>
      </c>
      <c r="P4043" s="2" t="s">
        <v>109</v>
      </c>
      <c r="Q4043" s="2" t="s">
        <v>1120</v>
      </c>
      <c r="R4043" s="2" t="s">
        <v>13795</v>
      </c>
      <c r="S4043" s="2" t="s">
        <v>13905</v>
      </c>
      <c r="T4043" s="2" t="s">
        <v>112</v>
      </c>
      <c r="U4043" s="2" t="s">
        <v>113</v>
      </c>
      <c r="V4043" s="2" t="s">
        <v>43</v>
      </c>
      <c r="W4043" s="2" t="s">
        <v>13267</v>
      </c>
      <c r="X4043" s="2" t="s">
        <v>13905</v>
      </c>
      <c r="Y4043" s="2" t="s">
        <v>1123</v>
      </c>
    </row>
    <row r="4044">
      <c r="A4044" s="1" t="b">
        <v>0</v>
      </c>
      <c r="B4044" s="1" t="s">
        <v>104</v>
      </c>
      <c r="C4044" s="1"/>
      <c r="D4044" s="1"/>
      <c r="E4044" s="1" t="s">
        <v>43</v>
      </c>
      <c r="F4044" s="1"/>
      <c r="G4044" s="2" t="s">
        <v>27</v>
      </c>
      <c r="H4044" s="3"/>
      <c r="I4044" s="4" t="s">
        <v>13906</v>
      </c>
      <c r="J4044" s="2" t="s">
        <v>13907</v>
      </c>
      <c r="K4044" s="5">
        <v>1.0</v>
      </c>
      <c r="L4044" s="2" t="s">
        <v>1117</v>
      </c>
      <c r="M4044" s="6" t="b">
        <v>1</v>
      </c>
      <c r="N4044" s="2" t="s">
        <v>13908</v>
      </c>
      <c r="O4044" s="2" t="s">
        <v>1127</v>
      </c>
      <c r="P4044" s="2" t="s">
        <v>109</v>
      </c>
      <c r="Q4044" s="2" t="s">
        <v>1120</v>
      </c>
      <c r="R4044" s="2" t="s">
        <v>2193</v>
      </c>
      <c r="S4044" s="2" t="s">
        <v>13909</v>
      </c>
      <c r="T4044" s="2" t="s">
        <v>112</v>
      </c>
      <c r="U4044" s="2" t="s">
        <v>113</v>
      </c>
      <c r="V4044" s="2" t="s">
        <v>43</v>
      </c>
      <c r="W4044" s="2" t="s">
        <v>13267</v>
      </c>
      <c r="X4044" s="2" t="s">
        <v>13909</v>
      </c>
      <c r="Y4044" s="2" t="s">
        <v>1123</v>
      </c>
    </row>
    <row r="4045">
      <c r="A4045" s="1" t="b">
        <v>0</v>
      </c>
      <c r="B4045" s="1" t="s">
        <v>104</v>
      </c>
      <c r="C4045" s="1"/>
      <c r="D4045" s="1"/>
      <c r="E4045" s="1" t="s">
        <v>43</v>
      </c>
      <c r="F4045" s="1"/>
      <c r="G4045" s="2" t="s">
        <v>27</v>
      </c>
      <c r="H4045" s="3"/>
      <c r="I4045" s="4" t="s">
        <v>13910</v>
      </c>
      <c r="J4045" s="2" t="s">
        <v>13911</v>
      </c>
      <c r="K4045" s="5">
        <v>1.0</v>
      </c>
      <c r="L4045" s="2" t="s">
        <v>1117</v>
      </c>
      <c r="M4045" s="6" t="b">
        <v>1</v>
      </c>
      <c r="N4045" s="2" t="s">
        <v>13912</v>
      </c>
      <c r="O4045" s="2" t="s">
        <v>1127</v>
      </c>
      <c r="P4045" s="2" t="s">
        <v>109</v>
      </c>
      <c r="Q4045" s="2" t="s">
        <v>1120</v>
      </c>
      <c r="R4045" s="2" t="s">
        <v>35</v>
      </c>
      <c r="S4045" s="2" t="s">
        <v>13913</v>
      </c>
      <c r="T4045" s="2" t="s">
        <v>7712</v>
      </c>
      <c r="U4045" s="2" t="s">
        <v>113</v>
      </c>
      <c r="V4045" s="2" t="s">
        <v>43</v>
      </c>
      <c r="W4045" s="2" t="s">
        <v>13786</v>
      </c>
      <c r="X4045" s="2" t="s">
        <v>13914</v>
      </c>
      <c r="Y4045" s="2" t="s">
        <v>1123</v>
      </c>
    </row>
    <row r="4046">
      <c r="A4046" s="1" t="b">
        <v>0</v>
      </c>
      <c r="B4046" s="1" t="s">
        <v>104</v>
      </c>
      <c r="C4046" s="1"/>
      <c r="D4046" s="1"/>
      <c r="E4046" s="1" t="s">
        <v>43</v>
      </c>
      <c r="F4046" s="1"/>
      <c r="G4046" s="2" t="s">
        <v>27</v>
      </c>
      <c r="H4046" s="3"/>
      <c r="I4046" s="4" t="s">
        <v>13915</v>
      </c>
      <c r="J4046" s="2" t="s">
        <v>13916</v>
      </c>
      <c r="K4046" s="5">
        <v>1.0</v>
      </c>
      <c r="L4046" s="2" t="s">
        <v>1117</v>
      </c>
      <c r="M4046" s="6" t="b">
        <v>1</v>
      </c>
      <c r="N4046" s="2" t="s">
        <v>13917</v>
      </c>
      <c r="O4046" s="2" t="s">
        <v>1127</v>
      </c>
      <c r="P4046" s="2" t="s">
        <v>109</v>
      </c>
      <c r="Q4046" s="2" t="s">
        <v>1120</v>
      </c>
      <c r="R4046" s="2" t="s">
        <v>13795</v>
      </c>
      <c r="S4046" s="2" t="s">
        <v>13918</v>
      </c>
      <c r="T4046" s="2" t="s">
        <v>112</v>
      </c>
      <c r="U4046" s="2" t="s">
        <v>113</v>
      </c>
      <c r="V4046" s="2" t="s">
        <v>43</v>
      </c>
      <c r="W4046" s="2" t="s">
        <v>13267</v>
      </c>
      <c r="X4046" s="2" t="s">
        <v>13918</v>
      </c>
      <c r="Y4046" s="2" t="s">
        <v>1123</v>
      </c>
    </row>
    <row r="4047">
      <c r="A4047" s="1" t="b">
        <v>0</v>
      </c>
      <c r="B4047" s="1" t="s">
        <v>104</v>
      </c>
      <c r="C4047" s="1"/>
      <c r="D4047" s="1"/>
      <c r="E4047" s="1" t="s">
        <v>43</v>
      </c>
      <c r="F4047" s="1"/>
      <c r="G4047" s="2" t="s">
        <v>27</v>
      </c>
      <c r="H4047" s="3"/>
      <c r="I4047" s="4" t="s">
        <v>13919</v>
      </c>
      <c r="J4047" s="2" t="s">
        <v>13920</v>
      </c>
      <c r="K4047" s="5">
        <v>1.0</v>
      </c>
      <c r="L4047" s="2" t="s">
        <v>1117</v>
      </c>
      <c r="M4047" s="6" t="b">
        <v>1</v>
      </c>
      <c r="N4047" s="2" t="s">
        <v>13921</v>
      </c>
      <c r="O4047" s="2" t="s">
        <v>1127</v>
      </c>
      <c r="P4047" s="2" t="s">
        <v>109</v>
      </c>
      <c r="Q4047" s="2" t="s">
        <v>1120</v>
      </c>
      <c r="R4047" s="2" t="s">
        <v>2178</v>
      </c>
      <c r="S4047" s="2" t="s">
        <v>13922</v>
      </c>
      <c r="T4047" s="2" t="s">
        <v>112</v>
      </c>
      <c r="U4047" s="2" t="s">
        <v>113</v>
      </c>
      <c r="V4047" s="2" t="s">
        <v>43</v>
      </c>
      <c r="W4047" s="2" t="s">
        <v>13267</v>
      </c>
      <c r="X4047" s="2" t="s">
        <v>13922</v>
      </c>
      <c r="Y4047" s="2" t="s">
        <v>1123</v>
      </c>
    </row>
    <row r="4048">
      <c r="A4048" s="1" t="b">
        <v>0</v>
      </c>
      <c r="B4048" s="1" t="s">
        <v>104</v>
      </c>
      <c r="C4048" s="1"/>
      <c r="D4048" s="1"/>
      <c r="E4048" s="1" t="s">
        <v>43</v>
      </c>
      <c r="F4048" s="1"/>
      <c r="G4048" s="2" t="s">
        <v>27</v>
      </c>
      <c r="H4048" s="3"/>
      <c r="I4048" s="4" t="s">
        <v>13923</v>
      </c>
      <c r="J4048" s="2" t="s">
        <v>13924</v>
      </c>
      <c r="K4048" s="5">
        <v>1.0</v>
      </c>
      <c r="L4048" s="2" t="s">
        <v>1117</v>
      </c>
      <c r="M4048" s="6" t="b">
        <v>1</v>
      </c>
      <c r="N4048" s="2" t="s">
        <v>13925</v>
      </c>
      <c r="O4048" s="2" t="s">
        <v>1127</v>
      </c>
      <c r="P4048" s="2" t="s">
        <v>109</v>
      </c>
      <c r="Q4048" s="2" t="s">
        <v>1120</v>
      </c>
      <c r="R4048" s="2" t="s">
        <v>13795</v>
      </c>
      <c r="S4048" s="2" t="s">
        <v>13926</v>
      </c>
      <c r="T4048" s="2" t="s">
        <v>112</v>
      </c>
      <c r="U4048" s="2" t="s">
        <v>113</v>
      </c>
      <c r="V4048" s="2" t="s">
        <v>43</v>
      </c>
      <c r="W4048" s="2" t="s">
        <v>13267</v>
      </c>
      <c r="X4048" s="2" t="s">
        <v>13926</v>
      </c>
      <c r="Y4048" s="2" t="s">
        <v>1123</v>
      </c>
    </row>
    <row r="4049">
      <c r="A4049" s="1" t="b">
        <v>0</v>
      </c>
      <c r="B4049" s="1" t="s">
        <v>104</v>
      </c>
      <c r="C4049" s="1"/>
      <c r="D4049" s="1"/>
      <c r="E4049" s="1" t="s">
        <v>43</v>
      </c>
      <c r="F4049" s="1"/>
      <c r="G4049" s="2" t="s">
        <v>27</v>
      </c>
      <c r="H4049" s="3"/>
      <c r="I4049" s="4" t="s">
        <v>13927</v>
      </c>
      <c r="J4049" s="2" t="s">
        <v>13928</v>
      </c>
      <c r="K4049" s="5">
        <v>1.0</v>
      </c>
      <c r="L4049" s="2" t="s">
        <v>1117</v>
      </c>
      <c r="M4049" s="6" t="b">
        <v>1</v>
      </c>
      <c r="N4049" s="2" t="s">
        <v>13929</v>
      </c>
      <c r="O4049" s="2" t="s">
        <v>1127</v>
      </c>
      <c r="P4049" s="2" t="s">
        <v>109</v>
      </c>
      <c r="Q4049" s="2" t="s">
        <v>1120</v>
      </c>
      <c r="R4049" s="2" t="s">
        <v>234</v>
      </c>
      <c r="S4049" s="2" t="s">
        <v>13930</v>
      </c>
      <c r="T4049" s="2" t="s">
        <v>112</v>
      </c>
      <c r="U4049" s="2" t="s">
        <v>113</v>
      </c>
      <c r="V4049" s="2" t="s">
        <v>43</v>
      </c>
      <c r="W4049" s="2" t="s">
        <v>13267</v>
      </c>
      <c r="X4049" s="2" t="s">
        <v>13930</v>
      </c>
      <c r="Y4049" s="2" t="s">
        <v>1123</v>
      </c>
    </row>
    <row r="4050">
      <c r="A4050" s="1" t="b">
        <v>0</v>
      </c>
      <c r="B4050" s="1" t="s">
        <v>104</v>
      </c>
      <c r="C4050" s="1"/>
      <c r="D4050" s="1"/>
      <c r="E4050" s="1" t="s">
        <v>43</v>
      </c>
      <c r="F4050" s="1"/>
      <c r="G4050" s="2" t="s">
        <v>27</v>
      </c>
      <c r="H4050" s="3"/>
      <c r="I4050" s="4" t="s">
        <v>13931</v>
      </c>
      <c r="J4050" s="2" t="s">
        <v>13932</v>
      </c>
      <c r="K4050" s="5">
        <v>1.0</v>
      </c>
      <c r="L4050" s="2" t="s">
        <v>1117</v>
      </c>
      <c r="M4050" s="6" t="b">
        <v>1</v>
      </c>
      <c r="N4050" s="2" t="s">
        <v>13933</v>
      </c>
      <c r="O4050" s="2" t="s">
        <v>1127</v>
      </c>
      <c r="P4050" s="2" t="s">
        <v>109</v>
      </c>
      <c r="Q4050" s="2" t="s">
        <v>1120</v>
      </c>
      <c r="R4050" s="2" t="s">
        <v>35</v>
      </c>
      <c r="S4050" s="2" t="s">
        <v>13934</v>
      </c>
      <c r="T4050" s="2" t="s">
        <v>7712</v>
      </c>
      <c r="U4050" s="2" t="s">
        <v>113</v>
      </c>
      <c r="V4050" s="2" t="s">
        <v>43</v>
      </c>
      <c r="W4050" s="2" t="s">
        <v>13786</v>
      </c>
      <c r="X4050" s="2" t="s">
        <v>13935</v>
      </c>
      <c r="Y4050" s="2" t="s">
        <v>1123</v>
      </c>
    </row>
    <row r="4051">
      <c r="A4051" s="1" t="b">
        <v>0</v>
      </c>
      <c r="B4051" s="1" t="s">
        <v>104</v>
      </c>
      <c r="C4051" s="1"/>
      <c r="D4051" s="1"/>
      <c r="E4051" s="1" t="s">
        <v>43</v>
      </c>
      <c r="F4051" s="1"/>
      <c r="G4051" s="2" t="s">
        <v>27</v>
      </c>
      <c r="H4051" s="3"/>
      <c r="I4051" s="4" t="s">
        <v>13936</v>
      </c>
      <c r="J4051" s="2" t="s">
        <v>13937</v>
      </c>
      <c r="K4051" s="5">
        <v>1.0</v>
      </c>
      <c r="L4051" s="2" t="s">
        <v>1117</v>
      </c>
      <c r="M4051" s="6" t="b">
        <v>1</v>
      </c>
      <c r="N4051" s="2" t="s">
        <v>13938</v>
      </c>
      <c r="O4051" s="2" t="s">
        <v>1127</v>
      </c>
      <c r="P4051" s="2" t="s">
        <v>109</v>
      </c>
      <c r="Q4051" s="2" t="s">
        <v>1120</v>
      </c>
      <c r="R4051" s="2" t="s">
        <v>35</v>
      </c>
      <c r="S4051" s="2" t="s">
        <v>13939</v>
      </c>
      <c r="T4051" s="2" t="s">
        <v>13663</v>
      </c>
      <c r="U4051" s="2" t="s">
        <v>113</v>
      </c>
      <c r="V4051" s="2" t="s">
        <v>43</v>
      </c>
      <c r="W4051" s="2" t="s">
        <v>10172</v>
      </c>
      <c r="X4051" s="2" t="s">
        <v>13938</v>
      </c>
      <c r="Y4051" s="2" t="s">
        <v>13940</v>
      </c>
    </row>
    <row r="4052">
      <c r="A4052" s="1" t="b">
        <v>0</v>
      </c>
      <c r="B4052" s="1" t="s">
        <v>104</v>
      </c>
      <c r="C4052" s="1"/>
      <c r="D4052" s="1"/>
      <c r="E4052" s="1" t="s">
        <v>43</v>
      </c>
      <c r="F4052" s="1"/>
      <c r="G4052" s="2" t="s">
        <v>27</v>
      </c>
      <c r="H4052" s="3"/>
      <c r="I4052" s="4" t="s">
        <v>13941</v>
      </c>
      <c r="J4052" s="2" t="s">
        <v>13942</v>
      </c>
      <c r="K4052" s="5">
        <v>1.0</v>
      </c>
      <c r="L4052" s="2" t="s">
        <v>1117</v>
      </c>
      <c r="M4052" s="6" t="b">
        <v>1</v>
      </c>
      <c r="N4052" s="2" t="s">
        <v>13938</v>
      </c>
      <c r="O4052" s="2" t="s">
        <v>1127</v>
      </c>
      <c r="P4052" s="2" t="s">
        <v>109</v>
      </c>
      <c r="Q4052" s="2" t="s">
        <v>1120</v>
      </c>
      <c r="R4052" s="2" t="s">
        <v>35</v>
      </c>
      <c r="S4052" s="2" t="s">
        <v>13943</v>
      </c>
      <c r="T4052" s="2" t="s">
        <v>13663</v>
      </c>
      <c r="U4052" s="2" t="s">
        <v>113</v>
      </c>
      <c r="V4052" s="2" t="s">
        <v>43</v>
      </c>
      <c r="W4052" s="2" t="s">
        <v>10172</v>
      </c>
      <c r="X4052" s="2" t="s">
        <v>13938</v>
      </c>
      <c r="Y4052" s="2" t="s">
        <v>13940</v>
      </c>
    </row>
    <row r="4053">
      <c r="A4053" s="1" t="b">
        <v>0</v>
      </c>
      <c r="B4053" s="1" t="s">
        <v>104</v>
      </c>
      <c r="C4053" s="1"/>
      <c r="D4053" s="1"/>
      <c r="E4053" s="1" t="s">
        <v>43</v>
      </c>
      <c r="F4053" s="1"/>
      <c r="G4053" s="2" t="s">
        <v>27</v>
      </c>
      <c r="H4053" s="3"/>
      <c r="I4053" s="4" t="s">
        <v>13944</v>
      </c>
      <c r="J4053" s="2" t="s">
        <v>13945</v>
      </c>
      <c r="K4053" s="5">
        <v>1.0</v>
      </c>
      <c r="L4053" s="2" t="s">
        <v>1117</v>
      </c>
      <c r="M4053" s="6" t="b">
        <v>1</v>
      </c>
      <c r="N4053" s="2" t="s">
        <v>13938</v>
      </c>
      <c r="O4053" s="2" t="s">
        <v>1127</v>
      </c>
      <c r="P4053" s="2" t="s">
        <v>109</v>
      </c>
      <c r="Q4053" s="2" t="s">
        <v>1120</v>
      </c>
      <c r="R4053" s="2" t="s">
        <v>35</v>
      </c>
      <c r="S4053" s="2" t="s">
        <v>13946</v>
      </c>
      <c r="T4053" s="2" t="s">
        <v>13663</v>
      </c>
      <c r="U4053" s="2" t="s">
        <v>113</v>
      </c>
      <c r="V4053" s="2" t="s">
        <v>43</v>
      </c>
      <c r="W4053" s="2" t="s">
        <v>10172</v>
      </c>
      <c r="X4053" s="2" t="s">
        <v>13938</v>
      </c>
      <c r="Y4053" s="2" t="s">
        <v>13940</v>
      </c>
    </row>
    <row r="4054">
      <c r="A4054" s="1" t="b">
        <v>0</v>
      </c>
      <c r="B4054" s="1" t="s">
        <v>104</v>
      </c>
      <c r="C4054" s="1"/>
      <c r="D4054" s="1"/>
      <c r="E4054" s="1" t="s">
        <v>43</v>
      </c>
      <c r="F4054" s="1"/>
      <c r="G4054" s="2" t="s">
        <v>27</v>
      </c>
      <c r="H4054" s="3"/>
      <c r="I4054" s="4" t="s">
        <v>13947</v>
      </c>
      <c r="J4054" s="2" t="s">
        <v>13948</v>
      </c>
      <c r="K4054" s="5">
        <v>1.0</v>
      </c>
      <c r="L4054" s="2" t="s">
        <v>1117</v>
      </c>
      <c r="M4054" s="6" t="b">
        <v>1</v>
      </c>
      <c r="N4054" s="2" t="s">
        <v>13938</v>
      </c>
      <c r="O4054" s="2" t="s">
        <v>1127</v>
      </c>
      <c r="P4054" s="2" t="s">
        <v>109</v>
      </c>
      <c r="Q4054" s="2" t="s">
        <v>1120</v>
      </c>
      <c r="R4054" s="2" t="s">
        <v>35</v>
      </c>
      <c r="S4054" s="2" t="s">
        <v>13949</v>
      </c>
      <c r="T4054" s="2" t="s">
        <v>13663</v>
      </c>
      <c r="U4054" s="2" t="s">
        <v>113</v>
      </c>
      <c r="V4054" s="2" t="s">
        <v>43</v>
      </c>
      <c r="W4054" s="2" t="s">
        <v>10172</v>
      </c>
      <c r="X4054" s="2" t="s">
        <v>13938</v>
      </c>
      <c r="Y4054" s="2" t="s">
        <v>13940</v>
      </c>
    </row>
    <row r="4055">
      <c r="A4055" s="1" t="b">
        <v>0</v>
      </c>
      <c r="B4055" s="1" t="s">
        <v>104</v>
      </c>
      <c r="C4055" s="1"/>
      <c r="D4055" s="1"/>
      <c r="E4055" s="1" t="s">
        <v>43</v>
      </c>
      <c r="F4055" s="1"/>
      <c r="G4055" s="2" t="s">
        <v>27</v>
      </c>
      <c r="H4055" s="3"/>
      <c r="I4055" s="4" t="s">
        <v>13950</v>
      </c>
      <c r="J4055" s="2" t="s">
        <v>13951</v>
      </c>
      <c r="K4055" s="5">
        <v>1.0</v>
      </c>
      <c r="L4055" s="2" t="s">
        <v>1117</v>
      </c>
      <c r="M4055" s="6" t="b">
        <v>1</v>
      </c>
      <c r="N4055" s="2" t="s">
        <v>13938</v>
      </c>
      <c r="O4055" s="2" t="s">
        <v>1127</v>
      </c>
      <c r="P4055" s="2" t="s">
        <v>109</v>
      </c>
      <c r="Q4055" s="2" t="s">
        <v>1120</v>
      </c>
      <c r="R4055" s="2" t="s">
        <v>35</v>
      </c>
      <c r="S4055" s="2" t="s">
        <v>13952</v>
      </c>
      <c r="T4055" s="2" t="s">
        <v>13663</v>
      </c>
      <c r="U4055" s="2" t="s">
        <v>113</v>
      </c>
      <c r="V4055" s="2" t="s">
        <v>43</v>
      </c>
      <c r="W4055" s="2" t="s">
        <v>10172</v>
      </c>
      <c r="X4055" s="2" t="s">
        <v>13938</v>
      </c>
      <c r="Y4055" s="2" t="s">
        <v>13940</v>
      </c>
    </row>
    <row r="4056">
      <c r="A4056" s="1" t="b">
        <v>0</v>
      </c>
      <c r="B4056" s="1" t="s">
        <v>104</v>
      </c>
      <c r="C4056" s="1"/>
      <c r="D4056" s="1"/>
      <c r="E4056" s="1" t="s">
        <v>43</v>
      </c>
      <c r="F4056" s="1"/>
      <c r="G4056" s="2" t="s">
        <v>27</v>
      </c>
      <c r="H4056" s="3"/>
      <c r="I4056" s="4" t="s">
        <v>13953</v>
      </c>
      <c r="J4056" s="2" t="s">
        <v>13954</v>
      </c>
      <c r="K4056" s="5">
        <v>1.0</v>
      </c>
      <c r="L4056" s="2" t="s">
        <v>1117</v>
      </c>
      <c r="M4056" s="6" t="b">
        <v>1</v>
      </c>
      <c r="N4056" s="2" t="s">
        <v>13938</v>
      </c>
      <c r="O4056" s="2" t="s">
        <v>1127</v>
      </c>
      <c r="P4056" s="2" t="s">
        <v>109</v>
      </c>
      <c r="Q4056" s="2" t="s">
        <v>1120</v>
      </c>
      <c r="R4056" s="2" t="s">
        <v>35</v>
      </c>
      <c r="S4056" s="2" t="s">
        <v>13955</v>
      </c>
      <c r="T4056" s="2" t="s">
        <v>13663</v>
      </c>
      <c r="U4056" s="2" t="s">
        <v>113</v>
      </c>
      <c r="V4056" s="2" t="s">
        <v>43</v>
      </c>
      <c r="W4056" s="2" t="s">
        <v>10172</v>
      </c>
      <c r="X4056" s="2" t="s">
        <v>13938</v>
      </c>
      <c r="Y4056" s="2" t="s">
        <v>13940</v>
      </c>
    </row>
    <row r="4057">
      <c r="A4057" s="1" t="b">
        <v>0</v>
      </c>
      <c r="B4057" s="1" t="s">
        <v>104</v>
      </c>
      <c r="C4057" s="1"/>
      <c r="D4057" s="1"/>
      <c r="E4057" s="1" t="s">
        <v>43</v>
      </c>
      <c r="F4057" s="1"/>
      <c r="G4057" s="2" t="s">
        <v>27</v>
      </c>
      <c r="H4057" s="3"/>
      <c r="I4057" s="4" t="s">
        <v>13956</v>
      </c>
      <c r="J4057" s="2" t="s">
        <v>13957</v>
      </c>
      <c r="K4057" s="5">
        <v>1.0</v>
      </c>
      <c r="L4057" s="2" t="s">
        <v>1117</v>
      </c>
      <c r="M4057" s="6" t="b">
        <v>1</v>
      </c>
      <c r="N4057" s="2" t="s">
        <v>13938</v>
      </c>
      <c r="O4057" s="2" t="s">
        <v>1127</v>
      </c>
      <c r="P4057" s="2" t="s">
        <v>109</v>
      </c>
      <c r="Q4057" s="2" t="s">
        <v>1120</v>
      </c>
      <c r="R4057" s="2" t="s">
        <v>35</v>
      </c>
      <c r="S4057" s="2" t="s">
        <v>13958</v>
      </c>
      <c r="T4057" s="2" t="s">
        <v>13663</v>
      </c>
      <c r="U4057" s="2" t="s">
        <v>113</v>
      </c>
      <c r="V4057" s="2" t="s">
        <v>43</v>
      </c>
      <c r="W4057" s="2" t="s">
        <v>10172</v>
      </c>
      <c r="X4057" s="2" t="s">
        <v>13938</v>
      </c>
      <c r="Y4057" s="2" t="s">
        <v>13940</v>
      </c>
    </row>
    <row r="4058">
      <c r="A4058" s="1" t="b">
        <v>0</v>
      </c>
      <c r="B4058" s="1" t="s">
        <v>104</v>
      </c>
      <c r="C4058" s="1"/>
      <c r="D4058" s="1"/>
      <c r="E4058" s="1" t="s">
        <v>43</v>
      </c>
      <c r="F4058" s="1"/>
      <c r="G4058" s="2" t="s">
        <v>27</v>
      </c>
      <c r="H4058" s="3"/>
      <c r="I4058" s="4" t="s">
        <v>13959</v>
      </c>
      <c r="J4058" s="2" t="s">
        <v>13960</v>
      </c>
      <c r="K4058" s="5">
        <v>1.0</v>
      </c>
      <c r="L4058" s="2" t="s">
        <v>1117</v>
      </c>
      <c r="M4058" s="6" t="b">
        <v>1</v>
      </c>
      <c r="N4058" s="2" t="s">
        <v>13938</v>
      </c>
      <c r="O4058" s="2" t="s">
        <v>1127</v>
      </c>
      <c r="P4058" s="2" t="s">
        <v>109</v>
      </c>
      <c r="Q4058" s="2" t="s">
        <v>1120</v>
      </c>
      <c r="R4058" s="2" t="s">
        <v>35</v>
      </c>
      <c r="S4058" s="2" t="s">
        <v>13961</v>
      </c>
      <c r="T4058" s="2" t="s">
        <v>13663</v>
      </c>
      <c r="U4058" s="2" t="s">
        <v>113</v>
      </c>
      <c r="V4058" s="2" t="s">
        <v>43</v>
      </c>
      <c r="W4058" s="2" t="s">
        <v>10172</v>
      </c>
      <c r="X4058" s="2" t="s">
        <v>13938</v>
      </c>
      <c r="Y4058" s="2" t="s">
        <v>13940</v>
      </c>
    </row>
    <row r="4059">
      <c r="A4059" s="1" t="b">
        <v>0</v>
      </c>
      <c r="B4059" s="1" t="s">
        <v>104</v>
      </c>
      <c r="C4059" s="1"/>
      <c r="D4059" s="1"/>
      <c r="E4059" s="1" t="s">
        <v>43</v>
      </c>
      <c r="F4059" s="1"/>
      <c r="G4059" s="2" t="s">
        <v>27</v>
      </c>
      <c r="H4059" s="3"/>
      <c r="I4059" s="4" t="s">
        <v>13962</v>
      </c>
      <c r="J4059" s="2" t="s">
        <v>13963</v>
      </c>
      <c r="K4059" s="5">
        <v>1.0</v>
      </c>
      <c r="L4059" s="2" t="s">
        <v>1117</v>
      </c>
      <c r="M4059" s="6" t="b">
        <v>1</v>
      </c>
      <c r="N4059" s="2" t="s">
        <v>13938</v>
      </c>
      <c r="O4059" s="2" t="s">
        <v>1127</v>
      </c>
      <c r="P4059" s="2" t="s">
        <v>109</v>
      </c>
      <c r="Q4059" s="2" t="s">
        <v>1120</v>
      </c>
      <c r="R4059" s="2" t="s">
        <v>35</v>
      </c>
      <c r="S4059" s="2" t="s">
        <v>13964</v>
      </c>
      <c r="T4059" s="2" t="s">
        <v>13663</v>
      </c>
      <c r="U4059" s="2" t="s">
        <v>113</v>
      </c>
      <c r="V4059" s="2" t="s">
        <v>43</v>
      </c>
      <c r="W4059" s="2" t="s">
        <v>10172</v>
      </c>
      <c r="X4059" s="2" t="s">
        <v>13938</v>
      </c>
      <c r="Y4059" s="2" t="s">
        <v>13940</v>
      </c>
    </row>
    <row r="4060">
      <c r="A4060" s="1" t="b">
        <v>0</v>
      </c>
      <c r="B4060" s="1" t="s">
        <v>104</v>
      </c>
      <c r="C4060" s="1"/>
      <c r="D4060" s="1"/>
      <c r="E4060" s="1" t="s">
        <v>43</v>
      </c>
      <c r="F4060" s="1"/>
      <c r="G4060" s="2" t="s">
        <v>27</v>
      </c>
      <c r="H4060" s="3"/>
      <c r="I4060" s="4" t="s">
        <v>13965</v>
      </c>
      <c r="J4060" s="2" t="s">
        <v>13966</v>
      </c>
      <c r="K4060" s="5">
        <v>1.0</v>
      </c>
      <c r="L4060" s="2" t="s">
        <v>1117</v>
      </c>
      <c r="M4060" s="6" t="b">
        <v>1</v>
      </c>
      <c r="N4060" s="2" t="s">
        <v>13938</v>
      </c>
      <c r="O4060" s="2" t="s">
        <v>1127</v>
      </c>
      <c r="P4060" s="2" t="s">
        <v>109</v>
      </c>
      <c r="Q4060" s="2" t="s">
        <v>1120</v>
      </c>
      <c r="R4060" s="2" t="s">
        <v>35</v>
      </c>
      <c r="S4060" s="2" t="s">
        <v>13967</v>
      </c>
      <c r="T4060" s="2" t="s">
        <v>13580</v>
      </c>
      <c r="U4060" s="2" t="s">
        <v>113</v>
      </c>
      <c r="V4060" s="2" t="s">
        <v>43</v>
      </c>
      <c r="W4060" s="2" t="s">
        <v>10172</v>
      </c>
      <c r="X4060" s="2" t="s">
        <v>13938</v>
      </c>
      <c r="Y4060" s="2" t="s">
        <v>13940</v>
      </c>
    </row>
    <row r="4061">
      <c r="A4061" s="1" t="b">
        <v>0</v>
      </c>
      <c r="B4061" s="1" t="s">
        <v>104</v>
      </c>
      <c r="C4061" s="1"/>
      <c r="D4061" s="1"/>
      <c r="E4061" s="1" t="s">
        <v>43</v>
      </c>
      <c r="F4061" s="1"/>
      <c r="G4061" s="2" t="s">
        <v>27</v>
      </c>
      <c r="H4061" s="3"/>
      <c r="I4061" s="4" t="s">
        <v>13968</v>
      </c>
      <c r="J4061" s="2" t="s">
        <v>13969</v>
      </c>
      <c r="K4061" s="5">
        <v>1.0</v>
      </c>
      <c r="L4061" s="2" t="s">
        <v>1117</v>
      </c>
      <c r="M4061" s="6" t="b">
        <v>1</v>
      </c>
      <c r="N4061" s="2" t="s">
        <v>13938</v>
      </c>
      <c r="O4061" s="2" t="s">
        <v>1127</v>
      </c>
      <c r="P4061" s="2" t="s">
        <v>109</v>
      </c>
      <c r="Q4061" s="2" t="s">
        <v>1120</v>
      </c>
      <c r="R4061" s="2" t="s">
        <v>35</v>
      </c>
      <c r="S4061" s="2" t="s">
        <v>13970</v>
      </c>
      <c r="T4061" s="2" t="s">
        <v>13580</v>
      </c>
      <c r="U4061" s="2" t="s">
        <v>113</v>
      </c>
      <c r="V4061" s="2" t="s">
        <v>43</v>
      </c>
      <c r="W4061" s="2" t="s">
        <v>10172</v>
      </c>
      <c r="X4061" s="2" t="s">
        <v>13938</v>
      </c>
      <c r="Y4061" s="2" t="s">
        <v>13940</v>
      </c>
    </row>
    <row r="4062">
      <c r="A4062" s="1" t="b">
        <v>0</v>
      </c>
      <c r="B4062" s="1" t="s">
        <v>104</v>
      </c>
      <c r="C4062" s="1"/>
      <c r="D4062" s="1"/>
      <c r="E4062" s="1" t="s">
        <v>43</v>
      </c>
      <c r="F4062" s="1"/>
      <c r="G4062" s="2" t="s">
        <v>27</v>
      </c>
      <c r="H4062" s="3"/>
      <c r="I4062" s="4" t="s">
        <v>13971</v>
      </c>
      <c r="J4062" s="2" t="s">
        <v>13972</v>
      </c>
      <c r="K4062" s="5">
        <v>1.0</v>
      </c>
      <c r="L4062" s="2" t="s">
        <v>1117</v>
      </c>
      <c r="M4062" s="6" t="b">
        <v>1</v>
      </c>
      <c r="N4062" s="2" t="s">
        <v>13938</v>
      </c>
      <c r="O4062" s="2" t="s">
        <v>1127</v>
      </c>
      <c r="P4062" s="2" t="s">
        <v>109</v>
      </c>
      <c r="Q4062" s="2" t="s">
        <v>1120</v>
      </c>
      <c r="R4062" s="2" t="s">
        <v>35</v>
      </c>
      <c r="S4062" s="2" t="s">
        <v>13973</v>
      </c>
      <c r="T4062" s="2" t="s">
        <v>13974</v>
      </c>
      <c r="U4062" s="2" t="s">
        <v>113</v>
      </c>
      <c r="V4062" s="2" t="s">
        <v>43</v>
      </c>
      <c r="W4062" s="2" t="s">
        <v>10172</v>
      </c>
      <c r="X4062" s="2" t="s">
        <v>13938</v>
      </c>
      <c r="Y4062" s="2" t="s">
        <v>13940</v>
      </c>
    </row>
    <row r="4063">
      <c r="A4063" s="1" t="b">
        <v>0</v>
      </c>
      <c r="B4063" s="1" t="s">
        <v>104</v>
      </c>
      <c r="C4063" s="1"/>
      <c r="D4063" s="1"/>
      <c r="E4063" s="1" t="s">
        <v>43</v>
      </c>
      <c r="F4063" s="1"/>
      <c r="G4063" s="2" t="s">
        <v>27</v>
      </c>
      <c r="H4063" s="3"/>
      <c r="I4063" s="4" t="s">
        <v>13975</v>
      </c>
      <c r="J4063" s="2" t="s">
        <v>13976</v>
      </c>
      <c r="K4063" s="5">
        <v>1.0</v>
      </c>
      <c r="L4063" s="2" t="s">
        <v>1117</v>
      </c>
      <c r="M4063" s="6" t="b">
        <v>1</v>
      </c>
      <c r="N4063" s="2" t="s">
        <v>13938</v>
      </c>
      <c r="O4063" s="2" t="s">
        <v>1127</v>
      </c>
      <c r="P4063" s="2" t="s">
        <v>109</v>
      </c>
      <c r="Q4063" s="2" t="s">
        <v>1120</v>
      </c>
      <c r="R4063" s="2" t="s">
        <v>35</v>
      </c>
      <c r="S4063" s="2" t="s">
        <v>13977</v>
      </c>
      <c r="T4063" s="2" t="s">
        <v>13974</v>
      </c>
      <c r="U4063" s="2" t="s">
        <v>113</v>
      </c>
      <c r="V4063" s="2" t="s">
        <v>43</v>
      </c>
      <c r="W4063" s="2" t="s">
        <v>10172</v>
      </c>
      <c r="X4063" s="2" t="s">
        <v>13938</v>
      </c>
      <c r="Y4063" s="2" t="s">
        <v>13940</v>
      </c>
    </row>
    <row r="4064">
      <c r="A4064" s="1" t="b">
        <v>0</v>
      </c>
      <c r="B4064" s="1" t="s">
        <v>104</v>
      </c>
      <c r="C4064" s="1"/>
      <c r="D4064" s="1"/>
      <c r="E4064" s="1" t="s">
        <v>43</v>
      </c>
      <c r="F4064" s="1"/>
      <c r="G4064" s="2" t="s">
        <v>27</v>
      </c>
      <c r="H4064" s="3"/>
      <c r="I4064" s="4" t="s">
        <v>13978</v>
      </c>
      <c r="J4064" s="2" t="s">
        <v>13979</v>
      </c>
      <c r="K4064" s="5">
        <v>1.0</v>
      </c>
      <c r="L4064" s="2" t="s">
        <v>1117</v>
      </c>
      <c r="M4064" s="6" t="b">
        <v>1</v>
      </c>
      <c r="N4064" s="2" t="s">
        <v>13938</v>
      </c>
      <c r="O4064" s="2" t="s">
        <v>1127</v>
      </c>
      <c r="P4064" s="2" t="s">
        <v>109</v>
      </c>
      <c r="Q4064" s="2" t="s">
        <v>1120</v>
      </c>
      <c r="R4064" s="2" t="s">
        <v>35</v>
      </c>
      <c r="S4064" s="2" t="s">
        <v>13980</v>
      </c>
      <c r="T4064" s="2" t="s">
        <v>13974</v>
      </c>
      <c r="U4064" s="2" t="s">
        <v>113</v>
      </c>
      <c r="V4064" s="2" t="s">
        <v>43</v>
      </c>
      <c r="W4064" s="2" t="s">
        <v>10172</v>
      </c>
      <c r="X4064" s="2" t="s">
        <v>13938</v>
      </c>
      <c r="Y4064" s="2" t="s">
        <v>13940</v>
      </c>
    </row>
    <row r="4065">
      <c r="A4065" s="1" t="b">
        <v>0</v>
      </c>
      <c r="B4065" s="1" t="s">
        <v>104</v>
      </c>
      <c r="C4065" s="1"/>
      <c r="D4065" s="1"/>
      <c r="E4065" s="1" t="s">
        <v>43</v>
      </c>
      <c r="F4065" s="1"/>
      <c r="G4065" s="2" t="s">
        <v>27</v>
      </c>
      <c r="H4065" s="3"/>
      <c r="I4065" s="4" t="s">
        <v>13981</v>
      </c>
      <c r="J4065" s="2" t="s">
        <v>13982</v>
      </c>
      <c r="K4065" s="5">
        <v>1.0</v>
      </c>
      <c r="L4065" s="2" t="s">
        <v>1117</v>
      </c>
      <c r="M4065" s="6" t="b">
        <v>1</v>
      </c>
      <c r="N4065" s="2" t="s">
        <v>13938</v>
      </c>
      <c r="O4065" s="2" t="s">
        <v>1127</v>
      </c>
      <c r="P4065" s="2" t="s">
        <v>109</v>
      </c>
      <c r="Q4065" s="2" t="s">
        <v>1120</v>
      </c>
      <c r="R4065" s="2" t="s">
        <v>35</v>
      </c>
      <c r="S4065" s="2" t="s">
        <v>13983</v>
      </c>
      <c r="T4065" s="2" t="s">
        <v>13974</v>
      </c>
      <c r="U4065" s="2" t="s">
        <v>113</v>
      </c>
      <c r="V4065" s="2" t="s">
        <v>43</v>
      </c>
      <c r="W4065" s="2" t="s">
        <v>10172</v>
      </c>
      <c r="X4065" s="2" t="s">
        <v>13938</v>
      </c>
      <c r="Y4065" s="2" t="s">
        <v>13940</v>
      </c>
    </row>
    <row r="4066">
      <c r="A4066" s="1" t="b">
        <v>0</v>
      </c>
      <c r="B4066" s="1" t="s">
        <v>104</v>
      </c>
      <c r="C4066" s="1"/>
      <c r="D4066" s="1"/>
      <c r="E4066" s="1" t="s">
        <v>43</v>
      </c>
      <c r="F4066" s="1"/>
      <c r="G4066" s="2" t="s">
        <v>27</v>
      </c>
      <c r="H4066" s="3"/>
      <c r="I4066" s="4" t="s">
        <v>13984</v>
      </c>
      <c r="J4066" s="2" t="s">
        <v>13985</v>
      </c>
      <c r="K4066" s="5">
        <v>1.0</v>
      </c>
      <c r="L4066" s="2" t="s">
        <v>1117</v>
      </c>
      <c r="M4066" s="6" t="b">
        <v>1</v>
      </c>
      <c r="N4066" s="2" t="s">
        <v>13938</v>
      </c>
      <c r="O4066" s="2" t="s">
        <v>1127</v>
      </c>
      <c r="P4066" s="2" t="s">
        <v>109</v>
      </c>
      <c r="Q4066" s="2" t="s">
        <v>1120</v>
      </c>
      <c r="R4066" s="2" t="s">
        <v>35</v>
      </c>
      <c r="S4066" s="2" t="s">
        <v>13986</v>
      </c>
      <c r="T4066" s="2" t="s">
        <v>13987</v>
      </c>
      <c r="U4066" s="2" t="s">
        <v>113</v>
      </c>
      <c r="V4066" s="2" t="s">
        <v>43</v>
      </c>
      <c r="W4066" s="2" t="s">
        <v>10172</v>
      </c>
      <c r="X4066" s="2" t="s">
        <v>13938</v>
      </c>
      <c r="Y4066" s="2" t="s">
        <v>13940</v>
      </c>
    </row>
    <row r="4067">
      <c r="A4067" s="1" t="b">
        <v>0</v>
      </c>
      <c r="B4067" s="1" t="s">
        <v>104</v>
      </c>
      <c r="C4067" s="1"/>
      <c r="D4067" s="1"/>
      <c r="E4067" s="1" t="s">
        <v>43</v>
      </c>
      <c r="F4067" s="1"/>
      <c r="G4067" s="2" t="s">
        <v>27</v>
      </c>
      <c r="H4067" s="3"/>
      <c r="I4067" s="4" t="s">
        <v>13988</v>
      </c>
      <c r="J4067" s="2" t="s">
        <v>13989</v>
      </c>
      <c r="K4067" s="5">
        <v>1.0</v>
      </c>
      <c r="L4067" s="2" t="s">
        <v>1117</v>
      </c>
      <c r="M4067" s="6" t="b">
        <v>1</v>
      </c>
      <c r="N4067" s="2" t="s">
        <v>13938</v>
      </c>
      <c r="O4067" s="2" t="s">
        <v>1127</v>
      </c>
      <c r="P4067" s="2" t="s">
        <v>109</v>
      </c>
      <c r="Q4067" s="2" t="s">
        <v>1120</v>
      </c>
      <c r="R4067" s="2" t="s">
        <v>35</v>
      </c>
      <c r="S4067" s="2" t="s">
        <v>13990</v>
      </c>
      <c r="T4067" s="2" t="s">
        <v>13987</v>
      </c>
      <c r="U4067" s="2" t="s">
        <v>113</v>
      </c>
      <c r="V4067" s="2" t="s">
        <v>43</v>
      </c>
      <c r="W4067" s="2" t="s">
        <v>10172</v>
      </c>
      <c r="X4067" s="2" t="s">
        <v>13938</v>
      </c>
      <c r="Y4067" s="2" t="s">
        <v>13940</v>
      </c>
    </row>
    <row r="4068">
      <c r="A4068" s="1" t="b">
        <v>0</v>
      </c>
      <c r="B4068" s="1" t="s">
        <v>104</v>
      </c>
      <c r="C4068" s="1"/>
      <c r="D4068" s="1"/>
      <c r="E4068" s="1" t="s">
        <v>43</v>
      </c>
      <c r="F4068" s="1"/>
      <c r="G4068" s="2" t="s">
        <v>27</v>
      </c>
      <c r="H4068" s="3"/>
      <c r="I4068" s="4" t="s">
        <v>13991</v>
      </c>
      <c r="J4068" s="2" t="s">
        <v>13992</v>
      </c>
      <c r="K4068" s="5">
        <v>1.0</v>
      </c>
      <c r="L4068" s="2" t="s">
        <v>1117</v>
      </c>
      <c r="M4068" s="6" t="b">
        <v>1</v>
      </c>
      <c r="N4068" s="2" t="s">
        <v>13938</v>
      </c>
      <c r="O4068" s="2" t="s">
        <v>1127</v>
      </c>
      <c r="P4068" s="2" t="s">
        <v>109</v>
      </c>
      <c r="Q4068" s="2" t="s">
        <v>1120</v>
      </c>
      <c r="R4068" s="2" t="s">
        <v>35</v>
      </c>
      <c r="S4068" s="2" t="s">
        <v>13993</v>
      </c>
      <c r="T4068" s="2" t="s">
        <v>13987</v>
      </c>
      <c r="U4068" s="2" t="s">
        <v>113</v>
      </c>
      <c r="V4068" s="2" t="s">
        <v>43</v>
      </c>
      <c r="W4068" s="2" t="s">
        <v>10172</v>
      </c>
      <c r="X4068" s="2" t="s">
        <v>13938</v>
      </c>
      <c r="Y4068" s="2" t="s">
        <v>13940</v>
      </c>
    </row>
    <row r="4069">
      <c r="A4069" s="1" t="b">
        <v>0</v>
      </c>
      <c r="B4069" s="1" t="s">
        <v>104</v>
      </c>
      <c r="C4069" s="1"/>
      <c r="D4069" s="1"/>
      <c r="E4069" s="1" t="s">
        <v>43</v>
      </c>
      <c r="F4069" s="1"/>
      <c r="G4069" s="2" t="s">
        <v>27</v>
      </c>
      <c r="H4069" s="3"/>
      <c r="I4069" s="4" t="s">
        <v>13994</v>
      </c>
      <c r="J4069" s="2" t="s">
        <v>13995</v>
      </c>
      <c r="K4069" s="5">
        <v>1.0</v>
      </c>
      <c r="L4069" s="2" t="s">
        <v>1117</v>
      </c>
      <c r="M4069" s="6" t="b">
        <v>1</v>
      </c>
      <c r="N4069" s="2" t="s">
        <v>13938</v>
      </c>
      <c r="O4069" s="2" t="s">
        <v>1127</v>
      </c>
      <c r="P4069" s="2" t="s">
        <v>109</v>
      </c>
      <c r="Q4069" s="2" t="s">
        <v>1120</v>
      </c>
      <c r="R4069" s="2" t="s">
        <v>35</v>
      </c>
      <c r="S4069" s="2" t="s">
        <v>13996</v>
      </c>
      <c r="T4069" s="2" t="s">
        <v>13987</v>
      </c>
      <c r="U4069" s="2" t="s">
        <v>113</v>
      </c>
      <c r="V4069" s="2" t="s">
        <v>43</v>
      </c>
      <c r="W4069" s="2" t="s">
        <v>10172</v>
      </c>
      <c r="X4069" s="2" t="s">
        <v>13938</v>
      </c>
      <c r="Y4069" s="2" t="s">
        <v>13940</v>
      </c>
    </row>
    <row r="4070">
      <c r="A4070" s="1" t="b">
        <v>0</v>
      </c>
      <c r="B4070" s="1" t="s">
        <v>104</v>
      </c>
      <c r="C4070" s="1"/>
      <c r="D4070" s="1"/>
      <c r="E4070" s="1" t="s">
        <v>43</v>
      </c>
      <c r="F4070" s="1"/>
      <c r="G4070" s="2" t="s">
        <v>27</v>
      </c>
      <c r="H4070" s="3"/>
      <c r="I4070" s="4" t="s">
        <v>13997</v>
      </c>
      <c r="J4070" s="2" t="s">
        <v>13998</v>
      </c>
      <c r="K4070" s="5">
        <v>1.0</v>
      </c>
      <c r="L4070" s="2" t="s">
        <v>1117</v>
      </c>
      <c r="M4070" s="6" t="b">
        <v>1</v>
      </c>
      <c r="N4070" s="2" t="s">
        <v>13938</v>
      </c>
      <c r="O4070" s="2" t="s">
        <v>1127</v>
      </c>
      <c r="P4070" s="2" t="s">
        <v>109</v>
      </c>
      <c r="Q4070" s="2" t="s">
        <v>1120</v>
      </c>
      <c r="R4070" s="2" t="s">
        <v>35</v>
      </c>
      <c r="S4070" s="2" t="s">
        <v>13999</v>
      </c>
      <c r="T4070" s="2" t="s">
        <v>13987</v>
      </c>
      <c r="U4070" s="2" t="s">
        <v>113</v>
      </c>
      <c r="V4070" s="2" t="s">
        <v>43</v>
      </c>
      <c r="W4070" s="2" t="s">
        <v>10172</v>
      </c>
      <c r="X4070" s="2" t="s">
        <v>13938</v>
      </c>
      <c r="Y4070" s="2" t="s">
        <v>13940</v>
      </c>
    </row>
    <row r="4071">
      <c r="A4071" s="1" t="b">
        <v>0</v>
      </c>
      <c r="B4071" s="1" t="s">
        <v>104</v>
      </c>
      <c r="C4071" s="1"/>
      <c r="D4071" s="1"/>
      <c r="E4071" s="1" t="s">
        <v>43</v>
      </c>
      <c r="F4071" s="1"/>
      <c r="G4071" s="2" t="s">
        <v>27</v>
      </c>
      <c r="H4071" s="3"/>
      <c r="I4071" s="4" t="s">
        <v>14000</v>
      </c>
      <c r="J4071" s="2" t="s">
        <v>14001</v>
      </c>
      <c r="K4071" s="5">
        <v>1.0</v>
      </c>
      <c r="L4071" s="2" t="s">
        <v>1117</v>
      </c>
      <c r="M4071" s="6" t="b">
        <v>1</v>
      </c>
      <c r="N4071" s="2" t="s">
        <v>13938</v>
      </c>
      <c r="O4071" s="2" t="s">
        <v>1127</v>
      </c>
      <c r="P4071" s="2" t="s">
        <v>109</v>
      </c>
      <c r="Q4071" s="2" t="s">
        <v>1120</v>
      </c>
      <c r="R4071" s="2" t="s">
        <v>35</v>
      </c>
      <c r="S4071" s="2" t="s">
        <v>14002</v>
      </c>
      <c r="T4071" s="2" t="s">
        <v>13987</v>
      </c>
      <c r="U4071" s="2" t="s">
        <v>113</v>
      </c>
      <c r="V4071" s="2" t="s">
        <v>43</v>
      </c>
      <c r="W4071" s="2" t="s">
        <v>10172</v>
      </c>
      <c r="X4071" s="2" t="s">
        <v>13938</v>
      </c>
      <c r="Y4071" s="2" t="s">
        <v>13940</v>
      </c>
    </row>
    <row r="4072">
      <c r="A4072" s="1" t="b">
        <v>0</v>
      </c>
      <c r="B4072" s="1" t="s">
        <v>104</v>
      </c>
      <c r="C4072" s="1"/>
      <c r="D4072" s="1"/>
      <c r="E4072" s="1" t="s">
        <v>43</v>
      </c>
      <c r="F4072" s="1"/>
      <c r="G4072" s="2" t="s">
        <v>27</v>
      </c>
      <c r="H4072" s="3"/>
      <c r="I4072" s="4" t="s">
        <v>14003</v>
      </c>
      <c r="J4072" s="2" t="s">
        <v>14004</v>
      </c>
      <c r="K4072" s="5">
        <v>1.0</v>
      </c>
      <c r="L4072" s="2" t="s">
        <v>1117</v>
      </c>
      <c r="M4072" s="6" t="b">
        <v>1</v>
      </c>
      <c r="N4072" s="2" t="s">
        <v>13938</v>
      </c>
      <c r="O4072" s="2" t="s">
        <v>1127</v>
      </c>
      <c r="P4072" s="2" t="s">
        <v>109</v>
      </c>
      <c r="Q4072" s="2" t="s">
        <v>1120</v>
      </c>
      <c r="R4072" s="2" t="s">
        <v>35</v>
      </c>
      <c r="S4072" s="2" t="s">
        <v>14005</v>
      </c>
      <c r="T4072" s="2" t="s">
        <v>13987</v>
      </c>
      <c r="U4072" s="2" t="s">
        <v>113</v>
      </c>
      <c r="V4072" s="2" t="s">
        <v>43</v>
      </c>
      <c r="W4072" s="2" t="s">
        <v>10172</v>
      </c>
      <c r="X4072" s="2" t="s">
        <v>13938</v>
      </c>
      <c r="Y4072" s="2" t="s">
        <v>13940</v>
      </c>
    </row>
    <row r="4073">
      <c r="A4073" s="1" t="b">
        <v>0</v>
      </c>
      <c r="B4073" s="1" t="s">
        <v>104</v>
      </c>
      <c r="C4073" s="1"/>
      <c r="D4073" s="1"/>
      <c r="E4073" s="1" t="s">
        <v>43</v>
      </c>
      <c r="F4073" s="1"/>
      <c r="G4073" s="2" t="s">
        <v>27</v>
      </c>
      <c r="H4073" s="3"/>
      <c r="I4073" s="4" t="s">
        <v>14006</v>
      </c>
      <c r="J4073" s="2" t="s">
        <v>14007</v>
      </c>
      <c r="K4073" s="5">
        <v>1.0</v>
      </c>
      <c r="L4073" s="2" t="s">
        <v>1117</v>
      </c>
      <c r="M4073" s="6" t="b">
        <v>1</v>
      </c>
      <c r="N4073" s="2" t="s">
        <v>13938</v>
      </c>
      <c r="O4073" s="2" t="s">
        <v>1127</v>
      </c>
      <c r="P4073" s="2" t="s">
        <v>109</v>
      </c>
      <c r="Q4073" s="2" t="s">
        <v>1120</v>
      </c>
      <c r="R4073" s="2" t="s">
        <v>35</v>
      </c>
      <c r="S4073" s="2" t="s">
        <v>14008</v>
      </c>
      <c r="T4073" s="2" t="s">
        <v>13987</v>
      </c>
      <c r="U4073" s="2" t="s">
        <v>113</v>
      </c>
      <c r="V4073" s="2" t="s">
        <v>43</v>
      </c>
      <c r="W4073" s="2" t="s">
        <v>10172</v>
      </c>
      <c r="X4073" s="2" t="s">
        <v>13938</v>
      </c>
      <c r="Y4073" s="2" t="s">
        <v>13940</v>
      </c>
    </row>
    <row r="4074">
      <c r="A4074" s="1" t="b">
        <v>0</v>
      </c>
      <c r="B4074" s="1" t="s">
        <v>104</v>
      </c>
      <c r="C4074" s="1"/>
      <c r="D4074" s="1"/>
      <c r="E4074" s="1" t="s">
        <v>43</v>
      </c>
      <c r="F4074" s="1"/>
      <c r="G4074" s="2" t="s">
        <v>27</v>
      </c>
      <c r="H4074" s="3"/>
      <c r="I4074" s="4" t="s">
        <v>14009</v>
      </c>
      <c r="J4074" s="2" t="s">
        <v>14010</v>
      </c>
      <c r="K4074" s="5">
        <v>1.0</v>
      </c>
      <c r="L4074" s="2" t="s">
        <v>1117</v>
      </c>
      <c r="M4074" s="6" t="b">
        <v>1</v>
      </c>
      <c r="N4074" s="2" t="s">
        <v>13938</v>
      </c>
      <c r="O4074" s="2" t="s">
        <v>1127</v>
      </c>
      <c r="P4074" s="2" t="s">
        <v>109</v>
      </c>
      <c r="Q4074" s="2" t="s">
        <v>1120</v>
      </c>
      <c r="R4074" s="2" t="s">
        <v>35</v>
      </c>
      <c r="S4074" s="2" t="s">
        <v>14011</v>
      </c>
      <c r="T4074" s="2" t="s">
        <v>13987</v>
      </c>
      <c r="U4074" s="2" t="s">
        <v>113</v>
      </c>
      <c r="V4074" s="2" t="s">
        <v>43</v>
      </c>
      <c r="W4074" s="2" t="s">
        <v>10172</v>
      </c>
      <c r="X4074" s="2" t="s">
        <v>13938</v>
      </c>
      <c r="Y4074" s="2" t="s">
        <v>13940</v>
      </c>
    </row>
    <row r="4075">
      <c r="A4075" s="1" t="b">
        <v>0</v>
      </c>
      <c r="B4075" s="1" t="s">
        <v>104</v>
      </c>
      <c r="C4075" s="1"/>
      <c r="D4075" s="1"/>
      <c r="E4075" s="1" t="s">
        <v>43</v>
      </c>
      <c r="F4075" s="1"/>
      <c r="G4075" s="2" t="s">
        <v>27</v>
      </c>
      <c r="H4075" s="3"/>
      <c r="I4075" s="4" t="s">
        <v>14012</v>
      </c>
      <c r="J4075" s="2" t="s">
        <v>14013</v>
      </c>
      <c r="K4075" s="5">
        <v>1.0</v>
      </c>
      <c r="L4075" s="2" t="s">
        <v>1117</v>
      </c>
      <c r="M4075" s="6" t="b">
        <v>1</v>
      </c>
      <c r="N4075" s="2" t="s">
        <v>13938</v>
      </c>
      <c r="O4075" s="2" t="s">
        <v>1127</v>
      </c>
      <c r="P4075" s="2" t="s">
        <v>109</v>
      </c>
      <c r="Q4075" s="2" t="s">
        <v>1120</v>
      </c>
      <c r="R4075" s="2" t="s">
        <v>35</v>
      </c>
      <c r="S4075" s="2" t="s">
        <v>14014</v>
      </c>
      <c r="T4075" s="2" t="s">
        <v>13987</v>
      </c>
      <c r="U4075" s="2" t="s">
        <v>113</v>
      </c>
      <c r="V4075" s="2" t="s">
        <v>43</v>
      </c>
      <c r="W4075" s="2" t="s">
        <v>10172</v>
      </c>
      <c r="X4075" s="2" t="s">
        <v>13938</v>
      </c>
      <c r="Y4075" s="2" t="s">
        <v>13940</v>
      </c>
    </row>
    <row r="4076">
      <c r="A4076" s="1" t="b">
        <v>0</v>
      </c>
      <c r="B4076" s="1" t="s">
        <v>104</v>
      </c>
      <c r="C4076" s="1"/>
      <c r="D4076" s="1"/>
      <c r="E4076" s="1" t="s">
        <v>43</v>
      </c>
      <c r="F4076" s="1"/>
      <c r="G4076" s="2" t="s">
        <v>27</v>
      </c>
      <c r="H4076" s="3"/>
      <c r="I4076" s="4" t="s">
        <v>14015</v>
      </c>
      <c r="J4076" s="2" t="s">
        <v>14016</v>
      </c>
      <c r="K4076" s="5">
        <v>1.0</v>
      </c>
      <c r="L4076" s="2" t="s">
        <v>1117</v>
      </c>
      <c r="M4076" s="6" t="b">
        <v>1</v>
      </c>
      <c r="N4076" s="2" t="s">
        <v>13938</v>
      </c>
      <c r="O4076" s="2" t="s">
        <v>1127</v>
      </c>
      <c r="P4076" s="2" t="s">
        <v>109</v>
      </c>
      <c r="Q4076" s="2" t="s">
        <v>1120</v>
      </c>
      <c r="R4076" s="2" t="s">
        <v>35</v>
      </c>
      <c r="S4076" s="2" t="s">
        <v>14017</v>
      </c>
      <c r="T4076" s="2" t="s">
        <v>13987</v>
      </c>
      <c r="U4076" s="2" t="s">
        <v>113</v>
      </c>
      <c r="V4076" s="2" t="s">
        <v>43</v>
      </c>
      <c r="W4076" s="2" t="s">
        <v>10172</v>
      </c>
      <c r="X4076" s="2" t="s">
        <v>13938</v>
      </c>
      <c r="Y4076" s="2" t="s">
        <v>13940</v>
      </c>
    </row>
    <row r="4077">
      <c r="A4077" s="1" t="b">
        <v>0</v>
      </c>
      <c r="B4077" s="1" t="s">
        <v>104</v>
      </c>
      <c r="C4077" s="1"/>
      <c r="D4077" s="1"/>
      <c r="E4077" s="1" t="s">
        <v>43</v>
      </c>
      <c r="F4077" s="1"/>
      <c r="G4077" s="2" t="s">
        <v>27</v>
      </c>
      <c r="H4077" s="3"/>
      <c r="I4077" s="4" t="s">
        <v>14018</v>
      </c>
      <c r="J4077" s="2" t="s">
        <v>14019</v>
      </c>
      <c r="K4077" s="5">
        <v>1.0</v>
      </c>
      <c r="L4077" s="2" t="s">
        <v>1117</v>
      </c>
      <c r="M4077" s="6" t="b">
        <v>1</v>
      </c>
      <c r="N4077" s="2" t="s">
        <v>13938</v>
      </c>
      <c r="O4077" s="2" t="s">
        <v>1127</v>
      </c>
      <c r="P4077" s="2" t="s">
        <v>109</v>
      </c>
      <c r="Q4077" s="2" t="s">
        <v>1120</v>
      </c>
      <c r="R4077" s="2" t="s">
        <v>35</v>
      </c>
      <c r="S4077" s="2" t="s">
        <v>14020</v>
      </c>
      <c r="T4077" s="2" t="s">
        <v>13987</v>
      </c>
      <c r="U4077" s="2" t="s">
        <v>113</v>
      </c>
      <c r="V4077" s="2" t="s">
        <v>43</v>
      </c>
      <c r="W4077" s="2" t="s">
        <v>10172</v>
      </c>
      <c r="X4077" s="2" t="s">
        <v>13938</v>
      </c>
      <c r="Y4077" s="2" t="s">
        <v>13940</v>
      </c>
    </row>
    <row r="4078">
      <c r="A4078" s="1" t="b">
        <v>0</v>
      </c>
      <c r="B4078" s="1" t="s">
        <v>104</v>
      </c>
      <c r="C4078" s="1"/>
      <c r="D4078" s="1"/>
      <c r="E4078" s="1" t="s">
        <v>43</v>
      </c>
      <c r="F4078" s="1"/>
      <c r="G4078" s="2" t="s">
        <v>27</v>
      </c>
      <c r="H4078" s="3"/>
      <c r="I4078" s="4" t="s">
        <v>14021</v>
      </c>
      <c r="J4078" s="2" t="s">
        <v>14022</v>
      </c>
      <c r="K4078" s="5">
        <v>1.0</v>
      </c>
      <c r="L4078" s="2" t="s">
        <v>1117</v>
      </c>
      <c r="M4078" s="6" t="b">
        <v>1</v>
      </c>
      <c r="N4078" s="2" t="s">
        <v>13938</v>
      </c>
      <c r="O4078" s="2" t="s">
        <v>1127</v>
      </c>
      <c r="P4078" s="2" t="s">
        <v>109</v>
      </c>
      <c r="Q4078" s="2" t="s">
        <v>1120</v>
      </c>
      <c r="R4078" s="2" t="s">
        <v>35</v>
      </c>
      <c r="S4078" s="2" t="s">
        <v>14023</v>
      </c>
      <c r="T4078" s="2" t="s">
        <v>13987</v>
      </c>
      <c r="U4078" s="2" t="s">
        <v>113</v>
      </c>
      <c r="V4078" s="2" t="s">
        <v>43</v>
      </c>
      <c r="W4078" s="2" t="s">
        <v>10172</v>
      </c>
      <c r="X4078" s="2" t="s">
        <v>13938</v>
      </c>
      <c r="Y4078" s="2" t="s">
        <v>13940</v>
      </c>
    </row>
    <row r="4079">
      <c r="A4079" s="1" t="b">
        <v>0</v>
      </c>
      <c r="B4079" s="1" t="s">
        <v>104</v>
      </c>
      <c r="C4079" s="1"/>
      <c r="D4079" s="1"/>
      <c r="E4079" s="1" t="s">
        <v>43</v>
      </c>
      <c r="F4079" s="1"/>
      <c r="G4079" s="2" t="s">
        <v>27</v>
      </c>
      <c r="H4079" s="3"/>
      <c r="I4079" s="4" t="s">
        <v>14024</v>
      </c>
      <c r="J4079" s="2" t="s">
        <v>14025</v>
      </c>
      <c r="K4079" s="5">
        <v>1.0</v>
      </c>
      <c r="L4079" s="2" t="s">
        <v>1117</v>
      </c>
      <c r="M4079" s="6" t="b">
        <v>1</v>
      </c>
      <c r="N4079" s="2" t="s">
        <v>13938</v>
      </c>
      <c r="O4079" s="2" t="s">
        <v>1127</v>
      </c>
      <c r="P4079" s="2" t="s">
        <v>109</v>
      </c>
      <c r="Q4079" s="2" t="s">
        <v>1120</v>
      </c>
      <c r="R4079" s="2" t="s">
        <v>35</v>
      </c>
      <c r="S4079" s="2" t="s">
        <v>14026</v>
      </c>
      <c r="T4079" s="2" t="s">
        <v>13987</v>
      </c>
      <c r="U4079" s="2" t="s">
        <v>113</v>
      </c>
      <c r="V4079" s="2" t="s">
        <v>43</v>
      </c>
      <c r="W4079" s="2" t="s">
        <v>10172</v>
      </c>
      <c r="X4079" s="2" t="s">
        <v>13938</v>
      </c>
      <c r="Y4079" s="2" t="s">
        <v>13940</v>
      </c>
    </row>
    <row r="4080">
      <c r="A4080" s="1" t="b">
        <v>0</v>
      </c>
      <c r="B4080" s="1" t="s">
        <v>104</v>
      </c>
      <c r="C4080" s="1"/>
      <c r="D4080" s="1"/>
      <c r="E4080" s="1" t="s">
        <v>43</v>
      </c>
      <c r="F4080" s="1"/>
      <c r="G4080" s="2" t="s">
        <v>27</v>
      </c>
      <c r="H4080" s="3"/>
      <c r="I4080" s="4" t="s">
        <v>14027</v>
      </c>
      <c r="J4080" s="2" t="s">
        <v>14028</v>
      </c>
      <c r="K4080" s="5">
        <v>1.0</v>
      </c>
      <c r="L4080" s="2" t="s">
        <v>1117</v>
      </c>
      <c r="M4080" s="6" t="b">
        <v>1</v>
      </c>
      <c r="N4080" s="2" t="s">
        <v>13938</v>
      </c>
      <c r="O4080" s="2" t="s">
        <v>1127</v>
      </c>
      <c r="P4080" s="2" t="s">
        <v>109</v>
      </c>
      <c r="Q4080" s="2" t="s">
        <v>1120</v>
      </c>
      <c r="R4080" s="2" t="s">
        <v>35</v>
      </c>
      <c r="S4080" s="2" t="s">
        <v>14029</v>
      </c>
      <c r="T4080" s="2" t="s">
        <v>13615</v>
      </c>
      <c r="U4080" s="2" t="s">
        <v>113</v>
      </c>
      <c r="V4080" s="2" t="s">
        <v>43</v>
      </c>
      <c r="W4080" s="2" t="s">
        <v>10172</v>
      </c>
      <c r="X4080" s="2" t="s">
        <v>13938</v>
      </c>
      <c r="Y4080" s="2" t="s">
        <v>13940</v>
      </c>
    </row>
    <row r="4081">
      <c r="A4081" s="1" t="b">
        <v>0</v>
      </c>
      <c r="B4081" s="1" t="s">
        <v>104</v>
      </c>
      <c r="C4081" s="1"/>
      <c r="D4081" s="1"/>
      <c r="E4081" s="1" t="s">
        <v>43</v>
      </c>
      <c r="F4081" s="1"/>
      <c r="G4081" s="2" t="s">
        <v>27</v>
      </c>
      <c r="H4081" s="3"/>
      <c r="I4081" s="4" t="s">
        <v>14030</v>
      </c>
      <c r="J4081" s="2" t="s">
        <v>14031</v>
      </c>
      <c r="K4081" s="5">
        <v>1.0</v>
      </c>
      <c r="L4081" s="2" t="s">
        <v>1117</v>
      </c>
      <c r="M4081" s="6" t="b">
        <v>1</v>
      </c>
      <c r="N4081" s="2" t="s">
        <v>13938</v>
      </c>
      <c r="O4081" s="2" t="s">
        <v>1127</v>
      </c>
      <c r="P4081" s="2" t="s">
        <v>109</v>
      </c>
      <c r="Q4081" s="2" t="s">
        <v>1120</v>
      </c>
      <c r="R4081" s="2" t="s">
        <v>35</v>
      </c>
      <c r="S4081" s="2" t="s">
        <v>14032</v>
      </c>
      <c r="T4081" s="2" t="s">
        <v>13628</v>
      </c>
      <c r="U4081" s="2" t="s">
        <v>113</v>
      </c>
      <c r="V4081" s="2" t="s">
        <v>43</v>
      </c>
      <c r="W4081" s="2" t="s">
        <v>10172</v>
      </c>
      <c r="X4081" s="2" t="s">
        <v>13938</v>
      </c>
      <c r="Y4081" s="2" t="s">
        <v>13940</v>
      </c>
    </row>
    <row r="4082">
      <c r="A4082" s="1" t="b">
        <v>0</v>
      </c>
      <c r="B4082" s="1" t="s">
        <v>104</v>
      </c>
      <c r="C4082" s="1"/>
      <c r="D4082" s="1"/>
      <c r="E4082" s="1" t="s">
        <v>43</v>
      </c>
      <c r="F4082" s="1"/>
      <c r="G4082" s="2" t="s">
        <v>27</v>
      </c>
      <c r="H4082" s="3"/>
      <c r="I4082" s="4" t="s">
        <v>14033</v>
      </c>
      <c r="J4082" s="2" t="s">
        <v>14034</v>
      </c>
      <c r="K4082" s="5">
        <v>1.0</v>
      </c>
      <c r="L4082" s="2" t="s">
        <v>1117</v>
      </c>
      <c r="M4082" s="6" t="b">
        <v>1</v>
      </c>
      <c r="N4082" s="2" t="s">
        <v>13938</v>
      </c>
      <c r="O4082" s="2" t="s">
        <v>1127</v>
      </c>
      <c r="P4082" s="2" t="s">
        <v>109</v>
      </c>
      <c r="Q4082" s="2" t="s">
        <v>1120</v>
      </c>
      <c r="R4082" s="2" t="s">
        <v>35</v>
      </c>
      <c r="S4082" s="2" t="s">
        <v>14035</v>
      </c>
      <c r="T4082" s="2" t="s">
        <v>14036</v>
      </c>
      <c r="U4082" s="2" t="s">
        <v>113</v>
      </c>
      <c r="V4082" s="2" t="s">
        <v>43</v>
      </c>
      <c r="W4082" s="2" t="s">
        <v>10172</v>
      </c>
      <c r="X4082" s="2" t="s">
        <v>13938</v>
      </c>
      <c r="Y4082" s="2" t="s">
        <v>13940</v>
      </c>
    </row>
    <row r="4083">
      <c r="A4083" s="1" t="b">
        <v>0</v>
      </c>
      <c r="B4083" s="1" t="s">
        <v>104</v>
      </c>
      <c r="C4083" s="1"/>
      <c r="D4083" s="1"/>
      <c r="E4083" s="1" t="s">
        <v>43</v>
      </c>
      <c r="F4083" s="1"/>
      <c r="G4083" s="2" t="s">
        <v>27</v>
      </c>
      <c r="H4083" s="3"/>
      <c r="I4083" s="4" t="s">
        <v>14037</v>
      </c>
      <c r="J4083" s="2" t="s">
        <v>14038</v>
      </c>
      <c r="K4083" s="5">
        <v>1.0</v>
      </c>
      <c r="L4083" s="2" t="s">
        <v>1117</v>
      </c>
      <c r="M4083" s="6" t="b">
        <v>1</v>
      </c>
      <c r="N4083" s="2" t="s">
        <v>13938</v>
      </c>
      <c r="O4083" s="2" t="s">
        <v>1127</v>
      </c>
      <c r="P4083" s="2" t="s">
        <v>109</v>
      </c>
      <c r="Q4083" s="2" t="s">
        <v>1120</v>
      </c>
      <c r="R4083" s="2" t="s">
        <v>35</v>
      </c>
      <c r="S4083" s="2" t="s">
        <v>14039</v>
      </c>
      <c r="T4083" s="2" t="s">
        <v>14036</v>
      </c>
      <c r="U4083" s="2" t="s">
        <v>113</v>
      </c>
      <c r="V4083" s="2" t="s">
        <v>43</v>
      </c>
      <c r="W4083" s="2" t="s">
        <v>10172</v>
      </c>
      <c r="X4083" s="2" t="s">
        <v>13938</v>
      </c>
      <c r="Y4083" s="2" t="s">
        <v>13940</v>
      </c>
    </row>
    <row r="4084">
      <c r="A4084" s="1" t="b">
        <v>0</v>
      </c>
      <c r="B4084" s="1" t="s">
        <v>104</v>
      </c>
      <c r="C4084" s="1"/>
      <c r="D4084" s="1"/>
      <c r="E4084" s="1" t="s">
        <v>43</v>
      </c>
      <c r="F4084" s="1"/>
      <c r="G4084" s="2" t="s">
        <v>27</v>
      </c>
      <c r="H4084" s="3"/>
      <c r="I4084" s="4" t="s">
        <v>14040</v>
      </c>
      <c r="J4084" s="2" t="s">
        <v>14041</v>
      </c>
      <c r="K4084" s="5">
        <v>1.0</v>
      </c>
      <c r="L4084" s="2" t="s">
        <v>1117</v>
      </c>
      <c r="M4084" s="6" t="b">
        <v>1</v>
      </c>
      <c r="N4084" s="2" t="s">
        <v>13938</v>
      </c>
      <c r="O4084" s="2" t="s">
        <v>1127</v>
      </c>
      <c r="P4084" s="2" t="s">
        <v>109</v>
      </c>
      <c r="Q4084" s="2" t="s">
        <v>1120</v>
      </c>
      <c r="R4084" s="2" t="s">
        <v>35</v>
      </c>
      <c r="S4084" s="2" t="s">
        <v>14042</v>
      </c>
      <c r="T4084" s="2" t="s">
        <v>14036</v>
      </c>
      <c r="U4084" s="2" t="s">
        <v>113</v>
      </c>
      <c r="V4084" s="2" t="s">
        <v>43</v>
      </c>
      <c r="W4084" s="2" t="s">
        <v>10172</v>
      </c>
      <c r="X4084" s="2" t="s">
        <v>13938</v>
      </c>
      <c r="Y4084" s="2" t="s">
        <v>13940</v>
      </c>
    </row>
    <row r="4085">
      <c r="A4085" s="1" t="b">
        <v>0</v>
      </c>
      <c r="B4085" s="1" t="s">
        <v>104</v>
      </c>
      <c r="C4085" s="1"/>
      <c r="D4085" s="1"/>
      <c r="E4085" s="1" t="s">
        <v>43</v>
      </c>
      <c r="F4085" s="1"/>
      <c r="G4085" s="2" t="s">
        <v>27</v>
      </c>
      <c r="H4085" s="3"/>
      <c r="I4085" s="4" t="s">
        <v>14043</v>
      </c>
      <c r="J4085" s="2" t="s">
        <v>14044</v>
      </c>
      <c r="K4085" s="5">
        <v>1.0</v>
      </c>
      <c r="L4085" s="2" t="s">
        <v>1117</v>
      </c>
      <c r="M4085" s="6" t="b">
        <v>1</v>
      </c>
      <c r="N4085" s="2" t="s">
        <v>13938</v>
      </c>
      <c r="O4085" s="2" t="s">
        <v>1127</v>
      </c>
      <c r="P4085" s="2" t="s">
        <v>109</v>
      </c>
      <c r="Q4085" s="2" t="s">
        <v>1120</v>
      </c>
      <c r="R4085" s="2" t="s">
        <v>35</v>
      </c>
      <c r="S4085" s="2" t="s">
        <v>14045</v>
      </c>
      <c r="T4085" s="2" t="s">
        <v>14036</v>
      </c>
      <c r="U4085" s="2" t="s">
        <v>113</v>
      </c>
      <c r="V4085" s="2" t="s">
        <v>43</v>
      </c>
      <c r="W4085" s="2" t="s">
        <v>10172</v>
      </c>
      <c r="X4085" s="2" t="s">
        <v>13938</v>
      </c>
      <c r="Y4085" s="2" t="s">
        <v>13940</v>
      </c>
    </row>
    <row r="4086">
      <c r="A4086" s="1" t="b">
        <v>0</v>
      </c>
      <c r="B4086" s="1" t="s">
        <v>104</v>
      </c>
      <c r="C4086" s="1"/>
      <c r="D4086" s="1"/>
      <c r="E4086" s="1" t="s">
        <v>43</v>
      </c>
      <c r="F4086" s="1"/>
      <c r="G4086" s="2" t="s">
        <v>27</v>
      </c>
      <c r="H4086" s="3"/>
      <c r="I4086" s="4" t="s">
        <v>14046</v>
      </c>
      <c r="J4086" s="2" t="s">
        <v>14047</v>
      </c>
      <c r="K4086" s="5">
        <v>1.0</v>
      </c>
      <c r="L4086" s="2" t="s">
        <v>1117</v>
      </c>
      <c r="M4086" s="6" t="b">
        <v>1</v>
      </c>
      <c r="N4086" s="2" t="s">
        <v>13938</v>
      </c>
      <c r="O4086" s="2" t="s">
        <v>1127</v>
      </c>
      <c r="P4086" s="2" t="s">
        <v>109</v>
      </c>
      <c r="Q4086" s="2" t="s">
        <v>1120</v>
      </c>
      <c r="R4086" s="2" t="s">
        <v>35</v>
      </c>
      <c r="S4086" s="2" t="s">
        <v>14048</v>
      </c>
      <c r="T4086" s="2" t="s">
        <v>14036</v>
      </c>
      <c r="U4086" s="2" t="s">
        <v>113</v>
      </c>
      <c r="V4086" s="2" t="s">
        <v>43</v>
      </c>
      <c r="W4086" s="2" t="s">
        <v>10172</v>
      </c>
      <c r="X4086" s="2" t="s">
        <v>13938</v>
      </c>
      <c r="Y4086" s="2" t="s">
        <v>13940</v>
      </c>
    </row>
    <row r="4087">
      <c r="A4087" s="1" t="b">
        <v>0</v>
      </c>
      <c r="B4087" s="1" t="s">
        <v>104</v>
      </c>
      <c r="C4087" s="1"/>
      <c r="D4087" s="1"/>
      <c r="E4087" s="1" t="s">
        <v>43</v>
      </c>
      <c r="F4087" s="1"/>
      <c r="G4087" s="2" t="s">
        <v>27</v>
      </c>
      <c r="H4087" s="3"/>
      <c r="I4087" s="4" t="s">
        <v>14049</v>
      </c>
      <c r="J4087" s="2" t="s">
        <v>14050</v>
      </c>
      <c r="K4087" s="5">
        <v>1.0</v>
      </c>
      <c r="L4087" s="2" t="s">
        <v>1117</v>
      </c>
      <c r="M4087" s="6" t="b">
        <v>1</v>
      </c>
      <c r="N4087" s="2" t="s">
        <v>13938</v>
      </c>
      <c r="O4087" s="2" t="s">
        <v>1127</v>
      </c>
      <c r="P4087" s="2" t="s">
        <v>109</v>
      </c>
      <c r="Q4087" s="2" t="s">
        <v>1120</v>
      </c>
      <c r="R4087" s="2" t="s">
        <v>35</v>
      </c>
      <c r="S4087" s="2" t="s">
        <v>14051</v>
      </c>
      <c r="T4087" s="2" t="s">
        <v>14036</v>
      </c>
      <c r="U4087" s="2" t="s">
        <v>113</v>
      </c>
      <c r="V4087" s="2" t="s">
        <v>43</v>
      </c>
      <c r="W4087" s="2" t="s">
        <v>10172</v>
      </c>
      <c r="X4087" s="2" t="s">
        <v>13938</v>
      </c>
      <c r="Y4087" s="2" t="s">
        <v>13940</v>
      </c>
    </row>
    <row r="4088">
      <c r="A4088" s="1" t="b">
        <v>0</v>
      </c>
      <c r="B4088" s="1" t="s">
        <v>104</v>
      </c>
      <c r="C4088" s="1"/>
      <c r="D4088" s="1"/>
      <c r="E4088" s="1" t="s">
        <v>43</v>
      </c>
      <c r="F4088" s="1"/>
      <c r="G4088" s="2" t="s">
        <v>27</v>
      </c>
      <c r="H4088" s="3"/>
      <c r="I4088" s="4" t="s">
        <v>14052</v>
      </c>
      <c r="J4088" s="2" t="s">
        <v>14053</v>
      </c>
      <c r="K4088" s="5">
        <v>1.0</v>
      </c>
      <c r="L4088" s="2" t="s">
        <v>1117</v>
      </c>
      <c r="M4088" s="6" t="b">
        <v>1</v>
      </c>
      <c r="N4088" s="2" t="s">
        <v>13938</v>
      </c>
      <c r="O4088" s="2" t="s">
        <v>1127</v>
      </c>
      <c r="P4088" s="2" t="s">
        <v>109</v>
      </c>
      <c r="Q4088" s="2" t="s">
        <v>1120</v>
      </c>
      <c r="R4088" s="2" t="s">
        <v>35</v>
      </c>
      <c r="S4088" s="2" t="s">
        <v>14054</v>
      </c>
      <c r="T4088" s="2" t="s">
        <v>14036</v>
      </c>
      <c r="U4088" s="2" t="s">
        <v>113</v>
      </c>
      <c r="V4088" s="2" t="s">
        <v>43</v>
      </c>
      <c r="W4088" s="2" t="s">
        <v>10172</v>
      </c>
      <c r="X4088" s="2" t="s">
        <v>13938</v>
      </c>
      <c r="Y4088" s="2" t="s">
        <v>13940</v>
      </c>
    </row>
    <row r="4089">
      <c r="A4089" s="1" t="b">
        <v>0</v>
      </c>
      <c r="B4089" s="1" t="s">
        <v>104</v>
      </c>
      <c r="C4089" s="1"/>
      <c r="D4089" s="1"/>
      <c r="E4089" s="1" t="s">
        <v>43</v>
      </c>
      <c r="F4089" s="1"/>
      <c r="G4089" s="2" t="s">
        <v>27</v>
      </c>
      <c r="H4089" s="3"/>
      <c r="I4089" s="4" t="s">
        <v>14055</v>
      </c>
      <c r="J4089" s="2" t="s">
        <v>14056</v>
      </c>
      <c r="K4089" s="5">
        <v>1.0</v>
      </c>
      <c r="L4089" s="2" t="s">
        <v>1117</v>
      </c>
      <c r="M4089" s="6" t="b">
        <v>1</v>
      </c>
      <c r="N4089" s="2" t="s">
        <v>13938</v>
      </c>
      <c r="O4089" s="2" t="s">
        <v>1127</v>
      </c>
      <c r="P4089" s="2" t="s">
        <v>109</v>
      </c>
      <c r="Q4089" s="2" t="s">
        <v>1120</v>
      </c>
      <c r="R4089" s="2" t="s">
        <v>35</v>
      </c>
      <c r="S4089" s="2" t="s">
        <v>14057</v>
      </c>
      <c r="T4089" s="2" t="s">
        <v>14036</v>
      </c>
      <c r="U4089" s="2" t="s">
        <v>113</v>
      </c>
      <c r="V4089" s="2" t="s">
        <v>43</v>
      </c>
      <c r="W4089" s="2" t="s">
        <v>10172</v>
      </c>
      <c r="X4089" s="2" t="s">
        <v>13938</v>
      </c>
      <c r="Y4089" s="2" t="s">
        <v>13940</v>
      </c>
    </row>
    <row r="4090">
      <c r="A4090" s="1" t="b">
        <v>0</v>
      </c>
      <c r="B4090" s="1" t="s">
        <v>104</v>
      </c>
      <c r="C4090" s="1"/>
      <c r="D4090" s="1"/>
      <c r="E4090" s="1" t="s">
        <v>43</v>
      </c>
      <c r="F4090" s="1"/>
      <c r="G4090" s="2" t="s">
        <v>27</v>
      </c>
      <c r="H4090" s="3"/>
      <c r="I4090" s="4" t="s">
        <v>14058</v>
      </c>
      <c r="J4090" s="2" t="s">
        <v>14059</v>
      </c>
      <c r="K4090" s="5">
        <v>1.0</v>
      </c>
      <c r="L4090" s="2" t="s">
        <v>1117</v>
      </c>
      <c r="M4090" s="6" t="b">
        <v>1</v>
      </c>
      <c r="N4090" s="2" t="s">
        <v>13938</v>
      </c>
      <c r="O4090" s="2" t="s">
        <v>1127</v>
      </c>
      <c r="P4090" s="2" t="s">
        <v>109</v>
      </c>
      <c r="Q4090" s="2" t="s">
        <v>1120</v>
      </c>
      <c r="R4090" s="2" t="s">
        <v>35</v>
      </c>
      <c r="S4090" s="2" t="s">
        <v>14060</v>
      </c>
      <c r="T4090" s="2" t="s">
        <v>14036</v>
      </c>
      <c r="U4090" s="2" t="s">
        <v>113</v>
      </c>
      <c r="V4090" s="2" t="s">
        <v>43</v>
      </c>
      <c r="W4090" s="2" t="s">
        <v>10172</v>
      </c>
      <c r="X4090" s="2" t="s">
        <v>13938</v>
      </c>
      <c r="Y4090" s="2" t="s">
        <v>13940</v>
      </c>
    </row>
    <row r="4091">
      <c r="A4091" s="1" t="b">
        <v>0</v>
      </c>
      <c r="B4091" s="1" t="s">
        <v>104</v>
      </c>
      <c r="C4091" s="1"/>
      <c r="D4091" s="1"/>
      <c r="E4091" s="1" t="s">
        <v>43</v>
      </c>
      <c r="F4091" s="1"/>
      <c r="G4091" s="2" t="s">
        <v>27</v>
      </c>
      <c r="H4091" s="3"/>
      <c r="I4091" s="4" t="s">
        <v>14061</v>
      </c>
      <c r="J4091" s="2" t="s">
        <v>14062</v>
      </c>
      <c r="K4091" s="5">
        <v>1.0</v>
      </c>
      <c r="L4091" s="2" t="s">
        <v>1117</v>
      </c>
      <c r="M4091" s="6" t="b">
        <v>1</v>
      </c>
      <c r="N4091" s="2" t="s">
        <v>13938</v>
      </c>
      <c r="O4091" s="2" t="s">
        <v>1127</v>
      </c>
      <c r="P4091" s="2" t="s">
        <v>109</v>
      </c>
      <c r="Q4091" s="2" t="s">
        <v>1120</v>
      </c>
      <c r="R4091" s="2" t="s">
        <v>35</v>
      </c>
      <c r="S4091" s="2" t="s">
        <v>14063</v>
      </c>
      <c r="T4091" s="2" t="s">
        <v>14036</v>
      </c>
      <c r="U4091" s="2" t="s">
        <v>113</v>
      </c>
      <c r="V4091" s="2" t="s">
        <v>43</v>
      </c>
      <c r="W4091" s="2" t="s">
        <v>10172</v>
      </c>
      <c r="X4091" s="2" t="s">
        <v>13938</v>
      </c>
      <c r="Y4091" s="2" t="s">
        <v>13940</v>
      </c>
    </row>
    <row r="4092">
      <c r="A4092" s="1" t="b">
        <v>0</v>
      </c>
      <c r="B4092" s="1" t="s">
        <v>104</v>
      </c>
      <c r="C4092" s="1"/>
      <c r="D4092" s="1"/>
      <c r="E4092" s="1" t="s">
        <v>43</v>
      </c>
      <c r="F4092" s="1"/>
      <c r="G4092" s="2" t="s">
        <v>27</v>
      </c>
      <c r="H4092" s="3"/>
      <c r="I4092" s="4" t="s">
        <v>14064</v>
      </c>
      <c r="J4092" s="2" t="s">
        <v>14065</v>
      </c>
      <c r="K4092" s="5">
        <v>1.0</v>
      </c>
      <c r="L4092" s="2" t="s">
        <v>1117</v>
      </c>
      <c r="M4092" s="6" t="b">
        <v>1</v>
      </c>
      <c r="N4092" s="2" t="s">
        <v>13938</v>
      </c>
      <c r="O4092" s="2" t="s">
        <v>1127</v>
      </c>
      <c r="P4092" s="2" t="s">
        <v>109</v>
      </c>
      <c r="Q4092" s="2" t="s">
        <v>1120</v>
      </c>
      <c r="R4092" s="2" t="s">
        <v>35</v>
      </c>
      <c r="S4092" s="2" t="s">
        <v>14066</v>
      </c>
      <c r="T4092" s="2" t="s">
        <v>13753</v>
      </c>
      <c r="U4092" s="2" t="s">
        <v>113</v>
      </c>
      <c r="V4092" s="2" t="s">
        <v>43</v>
      </c>
      <c r="W4092" s="2" t="s">
        <v>10172</v>
      </c>
      <c r="X4092" s="2" t="s">
        <v>13938</v>
      </c>
      <c r="Y4092" s="2" t="s">
        <v>13940</v>
      </c>
    </row>
    <row r="4093">
      <c r="A4093" s="1" t="b">
        <v>0</v>
      </c>
      <c r="B4093" s="1" t="s">
        <v>104</v>
      </c>
      <c r="C4093" s="1"/>
      <c r="D4093" s="1"/>
      <c r="E4093" s="1" t="s">
        <v>43</v>
      </c>
      <c r="F4093" s="1"/>
      <c r="G4093" s="2" t="s">
        <v>27</v>
      </c>
      <c r="H4093" s="3"/>
      <c r="I4093" s="4" t="s">
        <v>14067</v>
      </c>
      <c r="J4093" s="2" t="s">
        <v>14068</v>
      </c>
      <c r="K4093" s="5">
        <v>1.0</v>
      </c>
      <c r="L4093" s="2" t="s">
        <v>1117</v>
      </c>
      <c r="M4093" s="6" t="b">
        <v>1</v>
      </c>
      <c r="N4093" s="2" t="s">
        <v>14069</v>
      </c>
      <c r="O4093" s="2" t="s">
        <v>1127</v>
      </c>
      <c r="P4093" s="2" t="s">
        <v>109</v>
      </c>
      <c r="Q4093" s="2" t="s">
        <v>1120</v>
      </c>
      <c r="R4093" s="2" t="s">
        <v>35</v>
      </c>
      <c r="S4093" s="2" t="s">
        <v>14070</v>
      </c>
      <c r="T4093" s="2" t="s">
        <v>7712</v>
      </c>
      <c r="U4093" s="2" t="s">
        <v>113</v>
      </c>
      <c r="V4093" s="2" t="s">
        <v>43</v>
      </c>
      <c r="W4093" s="2" t="s">
        <v>13786</v>
      </c>
      <c r="X4093" s="2" t="s">
        <v>14071</v>
      </c>
      <c r="Y4093" s="2" t="s">
        <v>1123</v>
      </c>
    </row>
    <row r="4094">
      <c r="A4094" s="1" t="b">
        <v>0</v>
      </c>
      <c r="B4094" s="1" t="s">
        <v>104</v>
      </c>
      <c r="C4094" s="1"/>
      <c r="D4094" s="1"/>
      <c r="E4094" s="1" t="s">
        <v>43</v>
      </c>
      <c r="F4094" s="1"/>
      <c r="G4094" s="2" t="s">
        <v>27</v>
      </c>
      <c r="H4094" s="3"/>
      <c r="I4094" s="4" t="s">
        <v>14072</v>
      </c>
      <c r="J4094" s="2" t="s">
        <v>14073</v>
      </c>
      <c r="K4094" s="5">
        <v>1.0</v>
      </c>
      <c r="L4094" s="2" t="s">
        <v>1117</v>
      </c>
      <c r="M4094" s="6" t="b">
        <v>1</v>
      </c>
      <c r="N4094" s="2" t="s">
        <v>14074</v>
      </c>
      <c r="O4094" s="2" t="s">
        <v>1127</v>
      </c>
      <c r="P4094" s="2" t="s">
        <v>109</v>
      </c>
      <c r="Q4094" s="2" t="s">
        <v>1120</v>
      </c>
      <c r="R4094" s="2" t="s">
        <v>2208</v>
      </c>
      <c r="S4094" s="2" t="s">
        <v>14075</v>
      </c>
      <c r="T4094" s="2" t="s">
        <v>112</v>
      </c>
      <c r="U4094" s="2" t="s">
        <v>113</v>
      </c>
      <c r="V4094" s="2" t="s">
        <v>43</v>
      </c>
      <c r="W4094" s="2" t="s">
        <v>13267</v>
      </c>
      <c r="X4094" s="2" t="s">
        <v>14075</v>
      </c>
      <c r="Y4094" s="2" t="s">
        <v>1123</v>
      </c>
    </row>
    <row r="4095">
      <c r="A4095" s="1" t="b">
        <v>0</v>
      </c>
      <c r="B4095" s="1" t="s">
        <v>104</v>
      </c>
      <c r="C4095" s="1"/>
      <c r="D4095" s="1"/>
      <c r="E4095" s="1" t="s">
        <v>43</v>
      </c>
      <c r="F4095" s="1"/>
      <c r="G4095" s="2" t="s">
        <v>27</v>
      </c>
      <c r="H4095" s="3"/>
      <c r="I4095" s="4" t="s">
        <v>14076</v>
      </c>
      <c r="J4095" s="2" t="s">
        <v>14077</v>
      </c>
      <c r="K4095" s="5">
        <v>1.0</v>
      </c>
      <c r="L4095" s="2" t="s">
        <v>1117</v>
      </c>
      <c r="M4095" s="6" t="b">
        <v>1</v>
      </c>
      <c r="N4095" s="2" t="s">
        <v>14078</v>
      </c>
      <c r="O4095" s="2" t="s">
        <v>1127</v>
      </c>
      <c r="P4095" s="2" t="s">
        <v>109</v>
      </c>
      <c r="Q4095" s="2" t="s">
        <v>1120</v>
      </c>
      <c r="R4095" s="2" t="s">
        <v>14079</v>
      </c>
      <c r="S4095" s="2" t="s">
        <v>14080</v>
      </c>
      <c r="T4095" s="2" t="s">
        <v>112</v>
      </c>
      <c r="U4095" s="2" t="s">
        <v>113</v>
      </c>
      <c r="V4095" s="2" t="s">
        <v>43</v>
      </c>
      <c r="W4095" s="2" t="s">
        <v>13267</v>
      </c>
      <c r="X4095" s="2" t="s">
        <v>14080</v>
      </c>
      <c r="Y4095" s="2" t="s">
        <v>1123</v>
      </c>
    </row>
    <row r="4096">
      <c r="A4096" s="1" t="b">
        <v>0</v>
      </c>
      <c r="B4096" s="1" t="s">
        <v>104</v>
      </c>
      <c r="C4096" s="1"/>
      <c r="D4096" s="1"/>
      <c r="E4096" s="1" t="s">
        <v>43</v>
      </c>
      <c r="F4096" s="1"/>
      <c r="G4096" s="2" t="s">
        <v>27</v>
      </c>
      <c r="H4096" s="3"/>
      <c r="I4096" s="4" t="s">
        <v>14081</v>
      </c>
      <c r="J4096" s="2" t="s">
        <v>14082</v>
      </c>
      <c r="K4096" s="5">
        <v>1.0</v>
      </c>
      <c r="L4096" s="2" t="s">
        <v>1117</v>
      </c>
      <c r="M4096" s="6" t="b">
        <v>1</v>
      </c>
      <c r="N4096" s="2" t="s">
        <v>14083</v>
      </c>
      <c r="O4096" s="2" t="s">
        <v>1127</v>
      </c>
      <c r="P4096" s="2" t="s">
        <v>109</v>
      </c>
      <c r="Q4096" s="2" t="s">
        <v>1120</v>
      </c>
      <c r="R4096" s="2" t="s">
        <v>35</v>
      </c>
      <c r="S4096" s="2" t="s">
        <v>14084</v>
      </c>
      <c r="T4096" s="2" t="s">
        <v>7712</v>
      </c>
      <c r="U4096" s="2" t="s">
        <v>113</v>
      </c>
      <c r="V4096" s="2" t="s">
        <v>43</v>
      </c>
      <c r="W4096" s="2" t="s">
        <v>13786</v>
      </c>
      <c r="X4096" s="2" t="s">
        <v>14084</v>
      </c>
      <c r="Y4096" s="2" t="s">
        <v>1123</v>
      </c>
    </row>
    <row r="4097">
      <c r="A4097" s="1" t="b">
        <v>0</v>
      </c>
      <c r="B4097" s="1" t="s">
        <v>104</v>
      </c>
      <c r="C4097" s="1"/>
      <c r="D4097" s="1"/>
      <c r="E4097" s="1" t="s">
        <v>43</v>
      </c>
      <c r="F4097" s="1"/>
      <c r="G4097" s="2" t="s">
        <v>27</v>
      </c>
      <c r="H4097" s="3"/>
      <c r="I4097" s="4" t="s">
        <v>14085</v>
      </c>
      <c r="J4097" s="2" t="s">
        <v>14086</v>
      </c>
      <c r="K4097" s="5">
        <v>1.0</v>
      </c>
      <c r="L4097" s="2" t="s">
        <v>1117</v>
      </c>
      <c r="M4097" s="6" t="b">
        <v>1</v>
      </c>
      <c r="N4097" s="2" t="s">
        <v>14087</v>
      </c>
      <c r="O4097" s="2" t="s">
        <v>1127</v>
      </c>
      <c r="P4097" s="2" t="s">
        <v>109</v>
      </c>
      <c r="Q4097" s="2" t="s">
        <v>1120</v>
      </c>
      <c r="R4097" s="2" t="s">
        <v>35</v>
      </c>
      <c r="S4097" s="2" t="s">
        <v>14088</v>
      </c>
      <c r="T4097" s="2" t="s">
        <v>7712</v>
      </c>
      <c r="U4097" s="2" t="s">
        <v>113</v>
      </c>
      <c r="V4097" s="2" t="s">
        <v>43</v>
      </c>
      <c r="W4097" s="2" t="s">
        <v>13786</v>
      </c>
      <c r="X4097" s="2" t="s">
        <v>14089</v>
      </c>
      <c r="Y4097" s="2" t="s">
        <v>1123</v>
      </c>
    </row>
    <row r="4098">
      <c r="A4098" s="1" t="b">
        <v>0</v>
      </c>
      <c r="B4098" s="1" t="s">
        <v>104</v>
      </c>
      <c r="C4098" s="1"/>
      <c r="D4098" s="1"/>
      <c r="E4098" s="1" t="s">
        <v>43</v>
      </c>
      <c r="F4098" s="1"/>
      <c r="G4098" s="2" t="s">
        <v>27</v>
      </c>
      <c r="H4098" s="3"/>
      <c r="I4098" s="4" t="s">
        <v>14090</v>
      </c>
      <c r="J4098" s="2" t="s">
        <v>14091</v>
      </c>
      <c r="K4098" s="5">
        <v>1.0</v>
      </c>
      <c r="L4098" s="2" t="s">
        <v>1117</v>
      </c>
      <c r="M4098" s="6" t="b">
        <v>1</v>
      </c>
      <c r="N4098" s="2" t="s">
        <v>14092</v>
      </c>
      <c r="O4098" s="2" t="s">
        <v>1127</v>
      </c>
      <c r="P4098" s="2" t="s">
        <v>109</v>
      </c>
      <c r="Q4098" s="2" t="s">
        <v>1120</v>
      </c>
      <c r="R4098" s="2" t="s">
        <v>35</v>
      </c>
      <c r="S4098" s="2" t="s">
        <v>14093</v>
      </c>
      <c r="T4098" s="2" t="s">
        <v>7712</v>
      </c>
      <c r="U4098" s="2" t="s">
        <v>113</v>
      </c>
      <c r="V4098" s="2" t="s">
        <v>43</v>
      </c>
      <c r="W4098" s="2" t="s">
        <v>13786</v>
      </c>
      <c r="X4098" s="2" t="s">
        <v>14094</v>
      </c>
      <c r="Y4098" s="2" t="s">
        <v>1123</v>
      </c>
    </row>
    <row r="4099">
      <c r="A4099" s="1" t="b">
        <v>0</v>
      </c>
      <c r="B4099" s="1" t="s">
        <v>104</v>
      </c>
      <c r="C4099" s="1"/>
      <c r="D4099" s="1"/>
      <c r="E4099" s="1" t="s">
        <v>43</v>
      </c>
      <c r="F4099" s="1"/>
      <c r="G4099" s="2" t="s">
        <v>27</v>
      </c>
      <c r="H4099" s="3"/>
      <c r="I4099" s="4" t="s">
        <v>14095</v>
      </c>
      <c r="J4099" s="2" t="s">
        <v>14096</v>
      </c>
      <c r="K4099" s="5">
        <v>1.0</v>
      </c>
      <c r="L4099" s="2" t="s">
        <v>1117</v>
      </c>
      <c r="M4099" s="6" t="b">
        <v>1</v>
      </c>
      <c r="N4099" s="2" t="s">
        <v>14097</v>
      </c>
      <c r="O4099" s="2" t="s">
        <v>1127</v>
      </c>
      <c r="P4099" s="2" t="s">
        <v>109</v>
      </c>
      <c r="Q4099" s="2" t="s">
        <v>1120</v>
      </c>
      <c r="R4099" s="2" t="s">
        <v>2200</v>
      </c>
      <c r="S4099" s="2" t="s">
        <v>14098</v>
      </c>
      <c r="T4099" s="2" t="s">
        <v>112</v>
      </c>
      <c r="U4099" s="2" t="s">
        <v>113</v>
      </c>
      <c r="V4099" s="2" t="s">
        <v>43</v>
      </c>
      <c r="W4099" s="2" t="s">
        <v>13267</v>
      </c>
      <c r="X4099" s="2" t="s">
        <v>14098</v>
      </c>
      <c r="Y4099" s="2" t="s">
        <v>1123</v>
      </c>
    </row>
    <row r="4100">
      <c r="A4100" s="1" t="b">
        <v>0</v>
      </c>
      <c r="B4100" s="1" t="s">
        <v>104</v>
      </c>
      <c r="C4100" s="1"/>
      <c r="D4100" s="1"/>
      <c r="E4100" s="1" t="s">
        <v>43</v>
      </c>
      <c r="F4100" s="1"/>
      <c r="G4100" s="2" t="s">
        <v>27</v>
      </c>
      <c r="H4100" s="3"/>
      <c r="I4100" s="4" t="s">
        <v>14099</v>
      </c>
      <c r="J4100" s="2" t="s">
        <v>14100</v>
      </c>
      <c r="K4100" s="5">
        <v>1.0</v>
      </c>
      <c r="L4100" s="2" t="s">
        <v>1117</v>
      </c>
      <c r="M4100" s="6" t="b">
        <v>1</v>
      </c>
      <c r="N4100" s="2" t="s">
        <v>14101</v>
      </c>
      <c r="O4100" s="2" t="s">
        <v>1127</v>
      </c>
      <c r="P4100" s="2" t="s">
        <v>109</v>
      </c>
      <c r="Q4100" s="2" t="s">
        <v>1120</v>
      </c>
      <c r="R4100" s="2" t="s">
        <v>35</v>
      </c>
      <c r="S4100" s="2" t="s">
        <v>14102</v>
      </c>
      <c r="T4100" s="2" t="s">
        <v>112</v>
      </c>
      <c r="U4100" s="2" t="s">
        <v>113</v>
      </c>
      <c r="V4100" s="2" t="s">
        <v>43</v>
      </c>
      <c r="W4100" s="2" t="s">
        <v>13267</v>
      </c>
      <c r="X4100" s="2" t="s">
        <v>14102</v>
      </c>
      <c r="Y4100" s="2" t="s">
        <v>1123</v>
      </c>
    </row>
    <row r="4101">
      <c r="A4101" s="1" t="b">
        <v>0</v>
      </c>
      <c r="B4101" s="1" t="s">
        <v>104</v>
      </c>
      <c r="C4101" s="1"/>
      <c r="D4101" s="1"/>
      <c r="E4101" s="1" t="s">
        <v>43</v>
      </c>
      <c r="F4101" s="1"/>
      <c r="G4101" s="2" t="s">
        <v>27</v>
      </c>
      <c r="H4101" s="3"/>
      <c r="I4101" s="4" t="s">
        <v>14103</v>
      </c>
      <c r="J4101" s="2" t="s">
        <v>14104</v>
      </c>
      <c r="K4101" s="5">
        <v>1.0</v>
      </c>
      <c r="L4101" s="2" t="s">
        <v>1117</v>
      </c>
      <c r="M4101" s="6" t="b">
        <v>1</v>
      </c>
      <c r="N4101" s="2" t="s">
        <v>14105</v>
      </c>
      <c r="O4101" s="2" t="s">
        <v>1127</v>
      </c>
      <c r="P4101" s="2" t="s">
        <v>109</v>
      </c>
      <c r="Q4101" s="2" t="s">
        <v>1120</v>
      </c>
      <c r="R4101" s="2" t="s">
        <v>2043</v>
      </c>
      <c r="S4101" s="2" t="s">
        <v>14106</v>
      </c>
      <c r="T4101" s="2" t="s">
        <v>112</v>
      </c>
      <c r="U4101" s="2" t="s">
        <v>113</v>
      </c>
      <c r="V4101" s="2" t="s">
        <v>43</v>
      </c>
      <c r="W4101" s="2" t="s">
        <v>13267</v>
      </c>
      <c r="X4101" s="2" t="s">
        <v>14106</v>
      </c>
      <c r="Y4101" s="2" t="s">
        <v>1123</v>
      </c>
    </row>
    <row r="4102">
      <c r="A4102" s="1" t="b">
        <v>0</v>
      </c>
      <c r="B4102" s="1" t="s">
        <v>104</v>
      </c>
      <c r="C4102" s="1"/>
      <c r="D4102" s="1"/>
      <c r="E4102" s="1" t="s">
        <v>43</v>
      </c>
      <c r="F4102" s="1"/>
      <c r="G4102" s="2" t="s">
        <v>27</v>
      </c>
      <c r="H4102" s="3"/>
      <c r="I4102" s="4" t="s">
        <v>14107</v>
      </c>
      <c r="J4102" s="2" t="s">
        <v>14108</v>
      </c>
      <c r="K4102" s="5">
        <v>1.0</v>
      </c>
      <c r="L4102" s="2" t="s">
        <v>1117</v>
      </c>
      <c r="M4102" s="6" t="b">
        <v>1</v>
      </c>
      <c r="N4102" s="2" t="s">
        <v>14109</v>
      </c>
      <c r="O4102" s="2" t="s">
        <v>1127</v>
      </c>
      <c r="P4102" s="2" t="s">
        <v>109</v>
      </c>
      <c r="Q4102" s="2" t="s">
        <v>1120</v>
      </c>
      <c r="R4102" s="2" t="s">
        <v>35</v>
      </c>
      <c r="S4102" s="2" t="s">
        <v>14110</v>
      </c>
      <c r="T4102" s="2" t="s">
        <v>7712</v>
      </c>
      <c r="U4102" s="2" t="s">
        <v>113</v>
      </c>
      <c r="V4102" s="2" t="s">
        <v>43</v>
      </c>
      <c r="W4102" s="2" t="s">
        <v>13786</v>
      </c>
      <c r="X4102" s="2" t="s">
        <v>14110</v>
      </c>
      <c r="Y4102" s="2" t="s">
        <v>1123</v>
      </c>
    </row>
    <row r="4103">
      <c r="A4103" s="1" t="b">
        <v>0</v>
      </c>
      <c r="B4103" s="1" t="s">
        <v>104</v>
      </c>
      <c r="C4103" s="1"/>
      <c r="D4103" s="1"/>
      <c r="E4103" s="1" t="s">
        <v>43</v>
      </c>
      <c r="F4103" s="1"/>
      <c r="G4103" s="2" t="s">
        <v>27</v>
      </c>
      <c r="H4103" s="3"/>
      <c r="I4103" s="4" t="s">
        <v>14111</v>
      </c>
      <c r="J4103" s="2" t="s">
        <v>14112</v>
      </c>
      <c r="K4103" s="5">
        <v>1.0</v>
      </c>
      <c r="L4103" s="2" t="s">
        <v>1117</v>
      </c>
      <c r="M4103" s="6" t="b">
        <v>1</v>
      </c>
      <c r="N4103" s="2" t="s">
        <v>14113</v>
      </c>
      <c r="O4103" s="2" t="s">
        <v>1127</v>
      </c>
      <c r="P4103" s="2" t="s">
        <v>109</v>
      </c>
      <c r="Q4103" s="2" t="s">
        <v>1120</v>
      </c>
      <c r="R4103" s="2" t="s">
        <v>35</v>
      </c>
      <c r="S4103" s="2" t="s">
        <v>14114</v>
      </c>
      <c r="T4103" s="2" t="s">
        <v>112</v>
      </c>
      <c r="U4103" s="2" t="s">
        <v>113</v>
      </c>
      <c r="V4103" s="2" t="s">
        <v>43</v>
      </c>
      <c r="W4103" s="2" t="s">
        <v>13267</v>
      </c>
      <c r="X4103" s="2" t="s">
        <v>14114</v>
      </c>
      <c r="Y4103" s="2" t="s">
        <v>1123</v>
      </c>
    </row>
    <row r="4104">
      <c r="A4104" s="1" t="b">
        <v>0</v>
      </c>
      <c r="B4104" s="1" t="s">
        <v>104</v>
      </c>
      <c r="C4104" s="1"/>
      <c r="D4104" s="1"/>
      <c r="E4104" s="1" t="s">
        <v>43</v>
      </c>
      <c r="F4104" s="1"/>
      <c r="G4104" s="2" t="s">
        <v>27</v>
      </c>
      <c r="H4104" s="3"/>
      <c r="I4104" s="4" t="s">
        <v>14115</v>
      </c>
      <c r="J4104" s="2" t="s">
        <v>14116</v>
      </c>
      <c r="K4104" s="5">
        <v>1.0</v>
      </c>
      <c r="L4104" s="2" t="s">
        <v>1117</v>
      </c>
      <c r="M4104" s="6" t="b">
        <v>1</v>
      </c>
      <c r="N4104" s="2" t="s">
        <v>14117</v>
      </c>
      <c r="O4104" s="2" t="s">
        <v>1127</v>
      </c>
      <c r="P4104" s="2" t="s">
        <v>109</v>
      </c>
      <c r="Q4104" s="2" t="s">
        <v>1120</v>
      </c>
      <c r="R4104" s="2" t="s">
        <v>2193</v>
      </c>
      <c r="S4104" s="2" t="s">
        <v>14118</v>
      </c>
      <c r="T4104" s="2" t="s">
        <v>112</v>
      </c>
      <c r="U4104" s="2" t="s">
        <v>113</v>
      </c>
      <c r="V4104" s="2" t="s">
        <v>43</v>
      </c>
      <c r="W4104" s="2" t="s">
        <v>13267</v>
      </c>
      <c r="X4104" s="2" t="s">
        <v>14118</v>
      </c>
      <c r="Y4104" s="2" t="s">
        <v>1123</v>
      </c>
    </row>
    <row r="4105">
      <c r="A4105" s="1" t="b">
        <v>0</v>
      </c>
      <c r="B4105" s="1" t="s">
        <v>104</v>
      </c>
      <c r="C4105" s="1"/>
      <c r="D4105" s="1"/>
      <c r="E4105" s="1" t="s">
        <v>43</v>
      </c>
      <c r="F4105" s="1"/>
      <c r="G4105" s="2" t="s">
        <v>27</v>
      </c>
      <c r="H4105" s="3"/>
      <c r="I4105" s="4" t="s">
        <v>14119</v>
      </c>
      <c r="J4105" s="2" t="s">
        <v>14120</v>
      </c>
      <c r="K4105" s="5">
        <v>1.0</v>
      </c>
      <c r="L4105" s="2" t="s">
        <v>1117</v>
      </c>
      <c r="M4105" s="6" t="b">
        <v>1</v>
      </c>
      <c r="N4105" s="2" t="s">
        <v>14121</v>
      </c>
      <c r="O4105" s="2" t="s">
        <v>1127</v>
      </c>
      <c r="P4105" s="2" t="s">
        <v>109</v>
      </c>
      <c r="Q4105" s="2" t="s">
        <v>1120</v>
      </c>
      <c r="R4105" s="2" t="s">
        <v>35</v>
      </c>
      <c r="S4105" s="2" t="s">
        <v>14122</v>
      </c>
      <c r="T4105" s="2" t="s">
        <v>7712</v>
      </c>
      <c r="U4105" s="2" t="s">
        <v>113</v>
      </c>
      <c r="V4105" s="2" t="s">
        <v>43</v>
      </c>
      <c r="W4105" s="2" t="s">
        <v>13786</v>
      </c>
      <c r="X4105" s="2" t="s">
        <v>14122</v>
      </c>
      <c r="Y4105" s="2" t="s">
        <v>1123</v>
      </c>
    </row>
    <row r="4106">
      <c r="A4106" s="1" t="b">
        <v>0</v>
      </c>
      <c r="B4106" s="1" t="s">
        <v>104</v>
      </c>
      <c r="C4106" s="1"/>
      <c r="D4106" s="1"/>
      <c r="E4106" s="1" t="s">
        <v>43</v>
      </c>
      <c r="F4106" s="1"/>
      <c r="G4106" s="2" t="s">
        <v>27</v>
      </c>
      <c r="H4106" s="3"/>
      <c r="I4106" s="4" t="s">
        <v>14123</v>
      </c>
      <c r="J4106" s="2" t="s">
        <v>14124</v>
      </c>
      <c r="K4106" s="5">
        <v>1.0</v>
      </c>
      <c r="L4106" s="2" t="s">
        <v>1117</v>
      </c>
      <c r="M4106" s="6" t="b">
        <v>1</v>
      </c>
      <c r="N4106" s="2" t="s">
        <v>14125</v>
      </c>
      <c r="O4106" s="2" t="s">
        <v>1127</v>
      </c>
      <c r="P4106" s="2" t="s">
        <v>109</v>
      </c>
      <c r="Q4106" s="2" t="s">
        <v>1120</v>
      </c>
      <c r="R4106" s="2" t="s">
        <v>35</v>
      </c>
      <c r="S4106" s="2" t="s">
        <v>14126</v>
      </c>
      <c r="T4106" s="2" t="s">
        <v>7712</v>
      </c>
      <c r="U4106" s="2" t="s">
        <v>113</v>
      </c>
      <c r="V4106" s="2" t="s">
        <v>43</v>
      </c>
      <c r="W4106" s="2" t="s">
        <v>13786</v>
      </c>
      <c r="X4106" s="2" t="s">
        <v>14126</v>
      </c>
      <c r="Y4106" s="2" t="s">
        <v>1123</v>
      </c>
    </row>
    <row r="4107">
      <c r="A4107" s="1" t="b">
        <v>0</v>
      </c>
      <c r="B4107" s="1" t="s">
        <v>104</v>
      </c>
      <c r="C4107" s="1"/>
      <c r="D4107" s="1"/>
      <c r="E4107" s="1" t="s">
        <v>43</v>
      </c>
      <c r="F4107" s="1"/>
      <c r="G4107" s="2" t="s">
        <v>27</v>
      </c>
      <c r="H4107" s="3"/>
      <c r="I4107" s="4" t="s">
        <v>14127</v>
      </c>
      <c r="J4107" s="2" t="s">
        <v>14128</v>
      </c>
      <c r="K4107" s="5">
        <v>1.0</v>
      </c>
      <c r="L4107" s="2" t="s">
        <v>1117</v>
      </c>
      <c r="M4107" s="6" t="b">
        <v>1</v>
      </c>
      <c r="N4107" s="2" t="s">
        <v>14129</v>
      </c>
      <c r="O4107" s="2" t="s">
        <v>1127</v>
      </c>
      <c r="P4107" s="2" t="s">
        <v>109</v>
      </c>
      <c r="Q4107" s="2" t="s">
        <v>1120</v>
      </c>
      <c r="R4107" s="2" t="s">
        <v>35</v>
      </c>
      <c r="S4107" s="2" t="s">
        <v>14130</v>
      </c>
      <c r="T4107" s="2" t="s">
        <v>7712</v>
      </c>
      <c r="U4107" s="2" t="s">
        <v>113</v>
      </c>
      <c r="V4107" s="2" t="s">
        <v>43</v>
      </c>
      <c r="W4107" s="2" t="s">
        <v>13786</v>
      </c>
      <c r="X4107" s="2" t="s">
        <v>14131</v>
      </c>
      <c r="Y4107" s="2" t="s">
        <v>1123</v>
      </c>
    </row>
    <row r="4108">
      <c r="A4108" s="1" t="b">
        <v>0</v>
      </c>
      <c r="B4108" s="1" t="s">
        <v>104</v>
      </c>
      <c r="C4108" s="1"/>
      <c r="D4108" s="1"/>
      <c r="E4108" s="1" t="s">
        <v>43</v>
      </c>
      <c r="F4108" s="1"/>
      <c r="G4108" s="2" t="s">
        <v>27</v>
      </c>
      <c r="H4108" s="3"/>
      <c r="I4108" s="4" t="s">
        <v>14132</v>
      </c>
      <c r="J4108" s="2" t="s">
        <v>14133</v>
      </c>
      <c r="K4108" s="5">
        <v>1.0</v>
      </c>
      <c r="L4108" s="2" t="s">
        <v>1117</v>
      </c>
      <c r="M4108" s="6" t="b">
        <v>1</v>
      </c>
      <c r="N4108" s="2" t="s">
        <v>14134</v>
      </c>
      <c r="O4108" s="2" t="s">
        <v>1127</v>
      </c>
      <c r="P4108" s="2" t="s">
        <v>109</v>
      </c>
      <c r="Q4108" s="2" t="s">
        <v>1120</v>
      </c>
      <c r="R4108" s="2" t="s">
        <v>35</v>
      </c>
      <c r="S4108" s="2" t="s">
        <v>14135</v>
      </c>
      <c r="T4108" s="2" t="s">
        <v>112</v>
      </c>
      <c r="U4108" s="2" t="s">
        <v>113</v>
      </c>
      <c r="V4108" s="2" t="s">
        <v>43</v>
      </c>
      <c r="W4108" s="2" t="s">
        <v>13267</v>
      </c>
      <c r="X4108" s="2" t="s">
        <v>14135</v>
      </c>
      <c r="Y4108" s="2" t="s">
        <v>1123</v>
      </c>
    </row>
    <row r="4109">
      <c r="A4109" s="1" t="b">
        <v>0</v>
      </c>
      <c r="B4109" s="1" t="s">
        <v>104</v>
      </c>
      <c r="C4109" s="1"/>
      <c r="D4109" s="1"/>
      <c r="E4109" s="1" t="s">
        <v>43</v>
      </c>
      <c r="F4109" s="1"/>
      <c r="G4109" s="2" t="s">
        <v>27</v>
      </c>
      <c r="H4109" s="3"/>
      <c r="I4109" s="4" t="s">
        <v>14136</v>
      </c>
      <c r="J4109" s="2" t="s">
        <v>14137</v>
      </c>
      <c r="K4109" s="5">
        <v>1.0</v>
      </c>
      <c r="L4109" s="2" t="s">
        <v>1117</v>
      </c>
      <c r="M4109" s="6" t="b">
        <v>1</v>
      </c>
      <c r="N4109" s="2" t="s">
        <v>14138</v>
      </c>
      <c r="O4109" s="2" t="s">
        <v>1127</v>
      </c>
      <c r="P4109" s="2" t="s">
        <v>109</v>
      </c>
      <c r="Q4109" s="2" t="s">
        <v>1120</v>
      </c>
      <c r="R4109" s="2" t="s">
        <v>35</v>
      </c>
      <c r="S4109" s="2" t="s">
        <v>14139</v>
      </c>
      <c r="T4109" s="2" t="s">
        <v>7712</v>
      </c>
      <c r="U4109" s="2" t="s">
        <v>113</v>
      </c>
      <c r="V4109" s="2" t="s">
        <v>43</v>
      </c>
      <c r="W4109" s="2" t="s">
        <v>13786</v>
      </c>
      <c r="X4109" s="2" t="s">
        <v>14140</v>
      </c>
      <c r="Y4109" s="2" t="s">
        <v>1123</v>
      </c>
    </row>
    <row r="4110">
      <c r="A4110" s="1" t="b">
        <v>0</v>
      </c>
      <c r="B4110" s="1" t="s">
        <v>104</v>
      </c>
      <c r="C4110" s="1"/>
      <c r="D4110" s="1"/>
      <c r="E4110" s="1" t="s">
        <v>43</v>
      </c>
      <c r="F4110" s="1"/>
      <c r="G4110" s="2" t="s">
        <v>27</v>
      </c>
      <c r="H4110" s="3"/>
      <c r="I4110" s="4" t="s">
        <v>14141</v>
      </c>
      <c r="J4110" s="2" t="s">
        <v>14142</v>
      </c>
      <c r="K4110" s="5">
        <v>1.0</v>
      </c>
      <c r="L4110" s="2" t="s">
        <v>1117</v>
      </c>
      <c r="M4110" s="6" t="b">
        <v>1</v>
      </c>
      <c r="N4110" s="2" t="s">
        <v>14143</v>
      </c>
      <c r="O4110" s="2" t="s">
        <v>1127</v>
      </c>
      <c r="P4110" s="2" t="s">
        <v>109</v>
      </c>
      <c r="Q4110" s="2" t="s">
        <v>1120</v>
      </c>
      <c r="R4110" s="2" t="s">
        <v>35</v>
      </c>
      <c r="S4110" s="2" t="s">
        <v>14144</v>
      </c>
      <c r="T4110" s="2" t="s">
        <v>112</v>
      </c>
      <c r="U4110" s="2" t="s">
        <v>113</v>
      </c>
      <c r="V4110" s="2" t="s">
        <v>43</v>
      </c>
      <c r="W4110" s="2" t="s">
        <v>13267</v>
      </c>
      <c r="X4110" s="2" t="s">
        <v>14144</v>
      </c>
      <c r="Y4110" s="2" t="s">
        <v>1123</v>
      </c>
    </row>
    <row r="4111">
      <c r="A4111" s="1" t="b">
        <v>0</v>
      </c>
      <c r="B4111" s="1" t="s">
        <v>104</v>
      </c>
      <c r="C4111" s="1"/>
      <c r="D4111" s="1"/>
      <c r="E4111" s="1" t="s">
        <v>43</v>
      </c>
      <c r="F4111" s="1"/>
      <c r="G4111" s="2" t="s">
        <v>27</v>
      </c>
      <c r="H4111" s="3"/>
      <c r="I4111" s="4" t="s">
        <v>14145</v>
      </c>
      <c r="J4111" s="2" t="s">
        <v>14146</v>
      </c>
      <c r="K4111" s="5">
        <v>1.0</v>
      </c>
      <c r="L4111" s="2" t="s">
        <v>1117</v>
      </c>
      <c r="M4111" s="6" t="b">
        <v>1</v>
      </c>
      <c r="N4111" s="2" t="s">
        <v>14147</v>
      </c>
      <c r="O4111" s="2" t="s">
        <v>1127</v>
      </c>
      <c r="P4111" s="2" t="s">
        <v>109</v>
      </c>
      <c r="Q4111" s="2" t="s">
        <v>1120</v>
      </c>
      <c r="R4111" s="2" t="s">
        <v>35</v>
      </c>
      <c r="S4111" s="2" t="s">
        <v>14148</v>
      </c>
      <c r="T4111" s="2" t="s">
        <v>7712</v>
      </c>
      <c r="U4111" s="2" t="s">
        <v>113</v>
      </c>
      <c r="V4111" s="2" t="s">
        <v>43</v>
      </c>
      <c r="W4111" s="2" t="s">
        <v>13786</v>
      </c>
      <c r="X4111" s="2" t="s">
        <v>14148</v>
      </c>
      <c r="Y4111" s="2" t="s">
        <v>1123</v>
      </c>
    </row>
    <row r="4112">
      <c r="A4112" s="1" t="b">
        <v>0</v>
      </c>
      <c r="B4112" s="1" t="s">
        <v>104</v>
      </c>
      <c r="C4112" s="1"/>
      <c r="D4112" s="1"/>
      <c r="E4112" s="1" t="s">
        <v>43</v>
      </c>
      <c r="F4112" s="1"/>
      <c r="G4112" s="2" t="s">
        <v>27</v>
      </c>
      <c r="H4112" s="3"/>
      <c r="I4112" s="4" t="s">
        <v>14149</v>
      </c>
      <c r="J4112" s="2" t="s">
        <v>14150</v>
      </c>
      <c r="K4112" s="5">
        <v>1.0</v>
      </c>
      <c r="L4112" s="2" t="s">
        <v>1117</v>
      </c>
      <c r="M4112" s="6" t="b">
        <v>1</v>
      </c>
      <c r="N4112" s="2" t="s">
        <v>14151</v>
      </c>
      <c r="O4112" s="2" t="s">
        <v>1127</v>
      </c>
      <c r="P4112" s="2" t="s">
        <v>109</v>
      </c>
      <c r="Q4112" s="2" t="s">
        <v>1120</v>
      </c>
      <c r="R4112" s="2" t="s">
        <v>35</v>
      </c>
      <c r="S4112" s="2" t="s">
        <v>14152</v>
      </c>
      <c r="T4112" s="2" t="s">
        <v>7712</v>
      </c>
      <c r="U4112" s="2" t="s">
        <v>113</v>
      </c>
      <c r="V4112" s="2" t="s">
        <v>43</v>
      </c>
      <c r="W4112" s="2" t="s">
        <v>13786</v>
      </c>
      <c r="X4112" s="2" t="s">
        <v>14153</v>
      </c>
      <c r="Y4112" s="2" t="s">
        <v>1123</v>
      </c>
    </row>
    <row r="4113">
      <c r="A4113" s="1" t="b">
        <v>0</v>
      </c>
      <c r="B4113" s="1" t="s">
        <v>104</v>
      </c>
      <c r="C4113" s="1"/>
      <c r="D4113" s="1"/>
      <c r="E4113" s="1" t="s">
        <v>43</v>
      </c>
      <c r="F4113" s="1"/>
      <c r="G4113" s="2" t="s">
        <v>27</v>
      </c>
      <c r="H4113" s="3"/>
      <c r="I4113" s="4" t="s">
        <v>14154</v>
      </c>
      <c r="J4113" s="2" t="s">
        <v>14155</v>
      </c>
      <c r="K4113" s="5">
        <v>1.0</v>
      </c>
      <c r="L4113" s="2" t="s">
        <v>1117</v>
      </c>
      <c r="M4113" s="6" t="b">
        <v>1</v>
      </c>
      <c r="N4113" s="2" t="s">
        <v>14156</v>
      </c>
      <c r="O4113" s="2" t="s">
        <v>1127</v>
      </c>
      <c r="P4113" s="2" t="s">
        <v>109</v>
      </c>
      <c r="Q4113" s="2" t="s">
        <v>1120</v>
      </c>
      <c r="R4113" s="2" t="s">
        <v>35</v>
      </c>
      <c r="S4113" s="2" t="s">
        <v>14157</v>
      </c>
      <c r="T4113" s="2" t="s">
        <v>7712</v>
      </c>
      <c r="U4113" s="2" t="s">
        <v>113</v>
      </c>
      <c r="V4113" s="2" t="s">
        <v>43</v>
      </c>
      <c r="W4113" s="2" t="s">
        <v>13786</v>
      </c>
      <c r="X4113" s="2" t="s">
        <v>14158</v>
      </c>
      <c r="Y4113" s="2" t="s">
        <v>1123</v>
      </c>
    </row>
    <row r="4114">
      <c r="A4114" s="1" t="b">
        <v>0</v>
      </c>
      <c r="B4114" s="1" t="s">
        <v>104</v>
      </c>
      <c r="C4114" s="1"/>
      <c r="D4114" s="1"/>
      <c r="E4114" s="1" t="s">
        <v>43</v>
      </c>
      <c r="F4114" s="1"/>
      <c r="G4114" s="2" t="s">
        <v>27</v>
      </c>
      <c r="H4114" s="3"/>
      <c r="I4114" s="4" t="s">
        <v>14159</v>
      </c>
      <c r="J4114" s="2" t="s">
        <v>14160</v>
      </c>
      <c r="K4114" s="5">
        <v>1.0</v>
      </c>
      <c r="L4114" s="2" t="s">
        <v>1117</v>
      </c>
      <c r="M4114" s="6" t="b">
        <v>1</v>
      </c>
      <c r="N4114" s="2" t="s">
        <v>14161</v>
      </c>
      <c r="O4114" s="2" t="s">
        <v>1127</v>
      </c>
      <c r="P4114" s="2" t="s">
        <v>109</v>
      </c>
      <c r="Q4114" s="2" t="s">
        <v>1120</v>
      </c>
      <c r="R4114" s="2" t="s">
        <v>2182</v>
      </c>
      <c r="S4114" s="2" t="s">
        <v>14162</v>
      </c>
      <c r="T4114" s="2" t="s">
        <v>112</v>
      </c>
      <c r="U4114" s="2" t="s">
        <v>113</v>
      </c>
      <c r="V4114" s="2" t="s">
        <v>43</v>
      </c>
      <c r="W4114" s="2" t="s">
        <v>13267</v>
      </c>
      <c r="X4114" s="2" t="s">
        <v>14162</v>
      </c>
      <c r="Y4114" s="2" t="s">
        <v>1123</v>
      </c>
    </row>
    <row r="4115">
      <c r="A4115" s="1" t="b">
        <v>0</v>
      </c>
      <c r="B4115" s="1" t="s">
        <v>104</v>
      </c>
      <c r="C4115" s="1"/>
      <c r="D4115" s="1"/>
      <c r="E4115" s="1" t="s">
        <v>43</v>
      </c>
      <c r="F4115" s="1"/>
      <c r="G4115" s="2" t="s">
        <v>27</v>
      </c>
      <c r="H4115" s="3"/>
      <c r="I4115" s="4" t="s">
        <v>14163</v>
      </c>
      <c r="J4115" s="2" t="s">
        <v>14164</v>
      </c>
      <c r="K4115" s="5">
        <v>1.0</v>
      </c>
      <c r="L4115" s="2" t="s">
        <v>1117</v>
      </c>
      <c r="M4115" s="6" t="b">
        <v>1</v>
      </c>
      <c r="N4115" s="2" t="s">
        <v>14165</v>
      </c>
      <c r="O4115" s="2" t="s">
        <v>1127</v>
      </c>
      <c r="P4115" s="2" t="s">
        <v>109</v>
      </c>
      <c r="Q4115" s="2" t="s">
        <v>1120</v>
      </c>
      <c r="R4115" s="2" t="s">
        <v>35</v>
      </c>
      <c r="S4115" s="2" t="s">
        <v>14166</v>
      </c>
      <c r="T4115" s="2" t="s">
        <v>112</v>
      </c>
      <c r="U4115" s="2" t="s">
        <v>113</v>
      </c>
      <c r="V4115" s="2" t="s">
        <v>43</v>
      </c>
      <c r="W4115" s="2" t="s">
        <v>13267</v>
      </c>
      <c r="X4115" s="2" t="s">
        <v>14166</v>
      </c>
      <c r="Y4115" s="2" t="s">
        <v>1123</v>
      </c>
    </row>
    <row r="4116">
      <c r="A4116" s="1" t="b">
        <v>0</v>
      </c>
      <c r="B4116" s="1" t="s">
        <v>104</v>
      </c>
      <c r="C4116" s="1"/>
      <c r="D4116" s="1"/>
      <c r="E4116" s="1" t="s">
        <v>43</v>
      </c>
      <c r="F4116" s="1"/>
      <c r="G4116" s="2" t="s">
        <v>27</v>
      </c>
      <c r="H4116" s="3"/>
      <c r="I4116" s="4" t="s">
        <v>14167</v>
      </c>
      <c r="J4116" s="2" t="s">
        <v>14168</v>
      </c>
      <c r="K4116" s="5">
        <v>1.0</v>
      </c>
      <c r="L4116" s="2" t="s">
        <v>1117</v>
      </c>
      <c r="M4116" s="6" t="b">
        <v>1</v>
      </c>
      <c r="N4116" s="2" t="s">
        <v>14169</v>
      </c>
      <c r="O4116" s="2" t="s">
        <v>1127</v>
      </c>
      <c r="P4116" s="2" t="s">
        <v>109</v>
      </c>
      <c r="Q4116" s="2" t="s">
        <v>1120</v>
      </c>
      <c r="R4116" s="2" t="s">
        <v>35</v>
      </c>
      <c r="S4116" s="2" t="s">
        <v>14170</v>
      </c>
      <c r="T4116" s="2" t="s">
        <v>7712</v>
      </c>
      <c r="U4116" s="2" t="s">
        <v>113</v>
      </c>
      <c r="V4116" s="2" t="s">
        <v>43</v>
      </c>
      <c r="W4116" s="2" t="s">
        <v>13786</v>
      </c>
      <c r="X4116" s="2" t="s">
        <v>14171</v>
      </c>
      <c r="Y4116" s="2" t="s">
        <v>1123</v>
      </c>
    </row>
    <row r="4117">
      <c r="A4117" s="1" t="b">
        <v>0</v>
      </c>
      <c r="B4117" s="1" t="s">
        <v>104</v>
      </c>
      <c r="C4117" s="1"/>
      <c r="D4117" s="1"/>
      <c r="E4117" s="1" t="s">
        <v>43</v>
      </c>
      <c r="F4117" s="1"/>
      <c r="G4117" s="2" t="s">
        <v>27</v>
      </c>
      <c r="H4117" s="3"/>
      <c r="I4117" s="4" t="s">
        <v>14172</v>
      </c>
      <c r="J4117" s="2" t="s">
        <v>14173</v>
      </c>
      <c r="K4117" s="5">
        <v>1.0</v>
      </c>
      <c r="L4117" s="2" t="s">
        <v>1117</v>
      </c>
      <c r="M4117" s="6" t="b">
        <v>1</v>
      </c>
      <c r="N4117" s="2" t="s">
        <v>14174</v>
      </c>
      <c r="O4117" s="2" t="s">
        <v>1127</v>
      </c>
      <c r="P4117" s="2" t="s">
        <v>109</v>
      </c>
      <c r="Q4117" s="2" t="s">
        <v>1120</v>
      </c>
      <c r="R4117" s="2" t="s">
        <v>35</v>
      </c>
      <c r="S4117" s="2" t="s">
        <v>14175</v>
      </c>
      <c r="T4117" s="2" t="s">
        <v>7712</v>
      </c>
      <c r="U4117" s="2" t="s">
        <v>113</v>
      </c>
      <c r="V4117" s="2" t="s">
        <v>43</v>
      </c>
      <c r="W4117" s="2" t="s">
        <v>13786</v>
      </c>
      <c r="X4117" s="2" t="s">
        <v>14176</v>
      </c>
      <c r="Y4117" s="2" t="s">
        <v>1123</v>
      </c>
    </row>
    <row r="4118">
      <c r="A4118" s="1" t="b">
        <v>0</v>
      </c>
      <c r="B4118" s="1" t="s">
        <v>104</v>
      </c>
      <c r="C4118" s="1"/>
      <c r="D4118" s="1"/>
      <c r="E4118" s="1" t="s">
        <v>43</v>
      </c>
      <c r="F4118" s="1"/>
      <c r="G4118" s="2" t="s">
        <v>27</v>
      </c>
      <c r="H4118" s="3"/>
      <c r="I4118" s="4" t="s">
        <v>14177</v>
      </c>
      <c r="J4118" s="2" t="s">
        <v>14178</v>
      </c>
      <c r="K4118" s="5">
        <v>1.0</v>
      </c>
      <c r="L4118" s="2" t="s">
        <v>1117</v>
      </c>
      <c r="M4118" s="6" t="b">
        <v>1</v>
      </c>
      <c r="N4118" s="2" t="s">
        <v>14179</v>
      </c>
      <c r="O4118" s="2" t="s">
        <v>1127</v>
      </c>
      <c r="P4118" s="2" t="s">
        <v>109</v>
      </c>
      <c r="Q4118" s="2" t="s">
        <v>1120</v>
      </c>
      <c r="R4118" s="2" t="s">
        <v>2208</v>
      </c>
      <c r="S4118" s="2" t="s">
        <v>14180</v>
      </c>
      <c r="T4118" s="2" t="s">
        <v>112</v>
      </c>
      <c r="U4118" s="2" t="s">
        <v>113</v>
      </c>
      <c r="V4118" s="2" t="s">
        <v>43</v>
      </c>
      <c r="W4118" s="2" t="s">
        <v>13267</v>
      </c>
      <c r="X4118" s="2" t="s">
        <v>14180</v>
      </c>
      <c r="Y4118" s="2" t="s">
        <v>1123</v>
      </c>
    </row>
    <row r="4119">
      <c r="A4119" s="1" t="b">
        <v>0</v>
      </c>
      <c r="B4119" s="1" t="s">
        <v>104</v>
      </c>
      <c r="C4119" s="1"/>
      <c r="D4119" s="1"/>
      <c r="E4119" s="1" t="s">
        <v>43</v>
      </c>
      <c r="F4119" s="1"/>
      <c r="G4119" s="2" t="s">
        <v>27</v>
      </c>
      <c r="H4119" s="3"/>
      <c r="I4119" s="4" t="s">
        <v>14181</v>
      </c>
      <c r="J4119" s="2" t="s">
        <v>14182</v>
      </c>
      <c r="K4119" s="5">
        <v>1.0</v>
      </c>
      <c r="L4119" s="2" t="s">
        <v>1117</v>
      </c>
      <c r="M4119" s="6" t="b">
        <v>1</v>
      </c>
      <c r="N4119" s="2" t="s">
        <v>14183</v>
      </c>
      <c r="O4119" s="2" t="s">
        <v>1127</v>
      </c>
      <c r="P4119" s="2" t="s">
        <v>109</v>
      </c>
      <c r="Q4119" s="2" t="s">
        <v>1120</v>
      </c>
      <c r="R4119" s="2" t="s">
        <v>2216</v>
      </c>
      <c r="S4119" s="2" t="s">
        <v>14184</v>
      </c>
      <c r="T4119" s="2" t="s">
        <v>112</v>
      </c>
      <c r="U4119" s="2" t="s">
        <v>113</v>
      </c>
      <c r="V4119" s="2" t="s">
        <v>43</v>
      </c>
      <c r="W4119" s="2" t="s">
        <v>13267</v>
      </c>
      <c r="X4119" s="2" t="s">
        <v>14184</v>
      </c>
      <c r="Y4119" s="2" t="s">
        <v>1123</v>
      </c>
    </row>
    <row r="4120">
      <c r="A4120" s="1" t="b">
        <v>0</v>
      </c>
      <c r="B4120" s="1" t="s">
        <v>104</v>
      </c>
      <c r="C4120" s="1"/>
      <c r="D4120" s="1"/>
      <c r="E4120" s="1" t="s">
        <v>43</v>
      </c>
      <c r="F4120" s="1"/>
      <c r="G4120" s="2" t="s">
        <v>27</v>
      </c>
      <c r="H4120" s="3"/>
      <c r="I4120" s="4" t="s">
        <v>14185</v>
      </c>
      <c r="J4120" s="2" t="s">
        <v>14186</v>
      </c>
      <c r="K4120" s="5">
        <v>1.0</v>
      </c>
      <c r="L4120" s="2" t="s">
        <v>1117</v>
      </c>
      <c r="M4120" s="6" t="b">
        <v>1</v>
      </c>
      <c r="N4120" s="2" t="s">
        <v>14187</v>
      </c>
      <c r="O4120" s="2" t="s">
        <v>1127</v>
      </c>
      <c r="P4120" s="2" t="s">
        <v>109</v>
      </c>
      <c r="Q4120" s="2" t="s">
        <v>1120</v>
      </c>
      <c r="R4120" s="2" t="s">
        <v>35</v>
      </c>
      <c r="S4120" s="2" t="s">
        <v>14188</v>
      </c>
      <c r="T4120" s="2" t="s">
        <v>7712</v>
      </c>
      <c r="U4120" s="2" t="s">
        <v>113</v>
      </c>
      <c r="V4120" s="2" t="s">
        <v>43</v>
      </c>
      <c r="W4120" s="2" t="s">
        <v>13786</v>
      </c>
      <c r="X4120" s="2" t="s">
        <v>14189</v>
      </c>
      <c r="Y4120" s="2" t="s">
        <v>1123</v>
      </c>
    </row>
    <row r="4121">
      <c r="A4121" s="1" t="b">
        <v>0</v>
      </c>
      <c r="B4121" s="1" t="s">
        <v>104</v>
      </c>
      <c r="C4121" s="1"/>
      <c r="D4121" s="1"/>
      <c r="E4121" s="1" t="s">
        <v>43</v>
      </c>
      <c r="F4121" s="1"/>
      <c r="G4121" s="2" t="s">
        <v>27</v>
      </c>
      <c r="H4121" s="3"/>
      <c r="I4121" s="4" t="s">
        <v>14190</v>
      </c>
      <c r="J4121" s="2" t="s">
        <v>14191</v>
      </c>
      <c r="K4121" s="5">
        <v>1.0</v>
      </c>
      <c r="L4121" s="2" t="s">
        <v>1117</v>
      </c>
      <c r="M4121" s="6" t="b">
        <v>1</v>
      </c>
      <c r="N4121" s="2" t="s">
        <v>14192</v>
      </c>
      <c r="O4121" s="2" t="s">
        <v>1127</v>
      </c>
      <c r="P4121" s="2" t="s">
        <v>109</v>
      </c>
      <c r="Q4121" s="2" t="s">
        <v>1120</v>
      </c>
      <c r="R4121" s="2" t="s">
        <v>35</v>
      </c>
      <c r="S4121" s="2" t="s">
        <v>14193</v>
      </c>
      <c r="T4121" s="2" t="s">
        <v>7712</v>
      </c>
      <c r="U4121" s="2" t="s">
        <v>113</v>
      </c>
      <c r="V4121" s="2" t="s">
        <v>43</v>
      </c>
      <c r="W4121" s="2" t="s">
        <v>13786</v>
      </c>
      <c r="X4121" s="2" t="s">
        <v>14194</v>
      </c>
      <c r="Y4121" s="2" t="s">
        <v>1123</v>
      </c>
    </row>
    <row r="4122">
      <c r="A4122" s="1" t="b">
        <v>0</v>
      </c>
      <c r="B4122" s="1" t="s">
        <v>104</v>
      </c>
      <c r="C4122" s="1"/>
      <c r="D4122" s="1"/>
      <c r="E4122" s="1" t="s">
        <v>43</v>
      </c>
      <c r="F4122" s="1"/>
      <c r="G4122" s="2" t="s">
        <v>27</v>
      </c>
      <c r="H4122" s="3"/>
      <c r="I4122" s="4" t="s">
        <v>14195</v>
      </c>
      <c r="J4122" s="2" t="s">
        <v>14196</v>
      </c>
      <c r="K4122" s="5">
        <v>1.0</v>
      </c>
      <c r="L4122" s="2" t="s">
        <v>1117</v>
      </c>
      <c r="M4122" s="6" t="b">
        <v>1</v>
      </c>
      <c r="N4122" s="2" t="s">
        <v>14197</v>
      </c>
      <c r="O4122" s="2" t="s">
        <v>1127</v>
      </c>
      <c r="P4122" s="2" t="s">
        <v>109</v>
      </c>
      <c r="Q4122" s="2" t="s">
        <v>1120</v>
      </c>
      <c r="R4122" s="2" t="s">
        <v>35</v>
      </c>
      <c r="S4122" s="2" t="s">
        <v>14198</v>
      </c>
      <c r="T4122" s="2" t="s">
        <v>7712</v>
      </c>
      <c r="U4122" s="2" t="s">
        <v>113</v>
      </c>
      <c r="V4122" s="2" t="s">
        <v>43</v>
      </c>
      <c r="W4122" s="2" t="s">
        <v>13786</v>
      </c>
      <c r="X4122" s="2" t="s">
        <v>14199</v>
      </c>
      <c r="Y4122" s="2" t="s">
        <v>1123</v>
      </c>
    </row>
    <row r="4123">
      <c r="A4123" s="1" t="b">
        <v>0</v>
      </c>
      <c r="B4123" s="1" t="s">
        <v>104</v>
      </c>
      <c r="C4123" s="1"/>
      <c r="D4123" s="1"/>
      <c r="E4123" s="1" t="s">
        <v>43</v>
      </c>
      <c r="F4123" s="1"/>
      <c r="G4123" s="2" t="s">
        <v>27</v>
      </c>
      <c r="H4123" s="3"/>
      <c r="I4123" s="4" t="s">
        <v>14200</v>
      </c>
      <c r="J4123" s="2" t="s">
        <v>14201</v>
      </c>
      <c r="K4123" s="5">
        <v>1.0</v>
      </c>
      <c r="L4123" s="2" t="s">
        <v>1117</v>
      </c>
      <c r="M4123" s="6" t="b">
        <v>1</v>
      </c>
      <c r="N4123" s="2" t="s">
        <v>14202</v>
      </c>
      <c r="O4123" s="2" t="s">
        <v>1127</v>
      </c>
      <c r="P4123" s="2" t="s">
        <v>109</v>
      </c>
      <c r="Q4123" s="2" t="s">
        <v>1120</v>
      </c>
      <c r="R4123" s="2" t="s">
        <v>2208</v>
      </c>
      <c r="S4123" s="2" t="s">
        <v>14203</v>
      </c>
      <c r="T4123" s="2" t="s">
        <v>112</v>
      </c>
      <c r="U4123" s="2" t="s">
        <v>113</v>
      </c>
      <c r="V4123" s="2" t="s">
        <v>43</v>
      </c>
      <c r="W4123" s="2" t="s">
        <v>13267</v>
      </c>
      <c r="X4123" s="2" t="s">
        <v>14203</v>
      </c>
      <c r="Y4123" s="2" t="s">
        <v>1123</v>
      </c>
    </row>
    <row r="4124">
      <c r="A4124" s="1" t="b">
        <v>0</v>
      </c>
      <c r="B4124" s="1" t="s">
        <v>104</v>
      </c>
      <c r="C4124" s="1"/>
      <c r="D4124" s="1"/>
      <c r="E4124" s="1" t="s">
        <v>43</v>
      </c>
      <c r="F4124" s="1"/>
      <c r="G4124" s="2" t="s">
        <v>27</v>
      </c>
      <c r="H4124" s="3"/>
      <c r="I4124" s="4" t="s">
        <v>14204</v>
      </c>
      <c r="J4124" s="2" t="s">
        <v>14205</v>
      </c>
      <c r="K4124" s="5">
        <v>1.0</v>
      </c>
      <c r="L4124" s="2" t="s">
        <v>1117</v>
      </c>
      <c r="M4124" s="6" t="b">
        <v>1</v>
      </c>
      <c r="N4124" s="2" t="s">
        <v>14206</v>
      </c>
      <c r="O4124" s="2" t="s">
        <v>1127</v>
      </c>
      <c r="P4124" s="2" t="s">
        <v>109</v>
      </c>
      <c r="Q4124" s="2" t="s">
        <v>1120</v>
      </c>
      <c r="R4124" s="2" t="s">
        <v>2193</v>
      </c>
      <c r="S4124" s="2" t="s">
        <v>14207</v>
      </c>
      <c r="T4124" s="2" t="s">
        <v>112</v>
      </c>
      <c r="U4124" s="2" t="s">
        <v>113</v>
      </c>
      <c r="V4124" s="2" t="s">
        <v>43</v>
      </c>
      <c r="W4124" s="2" t="s">
        <v>13267</v>
      </c>
      <c r="X4124" s="2" t="s">
        <v>14207</v>
      </c>
      <c r="Y4124" s="2" t="s">
        <v>1123</v>
      </c>
    </row>
    <row r="4125">
      <c r="A4125" s="1" t="b">
        <v>0</v>
      </c>
      <c r="B4125" s="1" t="s">
        <v>104</v>
      </c>
      <c r="C4125" s="1"/>
      <c r="D4125" s="1"/>
      <c r="E4125" s="1" t="s">
        <v>43</v>
      </c>
      <c r="F4125" s="1"/>
      <c r="G4125" s="2" t="s">
        <v>27</v>
      </c>
      <c r="H4125" s="3"/>
      <c r="I4125" s="4" t="s">
        <v>14208</v>
      </c>
      <c r="J4125" s="2" t="s">
        <v>14209</v>
      </c>
      <c r="K4125" s="5">
        <v>1.0</v>
      </c>
      <c r="L4125" s="2" t="s">
        <v>1117</v>
      </c>
      <c r="M4125" s="6" t="b">
        <v>1</v>
      </c>
      <c r="N4125" s="2" t="s">
        <v>14210</v>
      </c>
      <c r="O4125" s="2" t="s">
        <v>1127</v>
      </c>
      <c r="P4125" s="2" t="s">
        <v>109</v>
      </c>
      <c r="Q4125" s="2" t="s">
        <v>1120</v>
      </c>
      <c r="R4125" s="2" t="s">
        <v>2208</v>
      </c>
      <c r="S4125" s="2" t="s">
        <v>14211</v>
      </c>
      <c r="T4125" s="2" t="s">
        <v>112</v>
      </c>
      <c r="U4125" s="2" t="s">
        <v>113</v>
      </c>
      <c r="V4125" s="2" t="s">
        <v>43</v>
      </c>
      <c r="W4125" s="2" t="s">
        <v>13267</v>
      </c>
      <c r="X4125" s="2" t="s">
        <v>14211</v>
      </c>
      <c r="Y4125" s="2" t="s">
        <v>1123</v>
      </c>
    </row>
    <row r="4126">
      <c r="A4126" s="1" t="b">
        <v>0</v>
      </c>
      <c r="B4126" s="1" t="s">
        <v>104</v>
      </c>
      <c r="C4126" s="1"/>
      <c r="D4126" s="1"/>
      <c r="E4126" s="1" t="s">
        <v>43</v>
      </c>
      <c r="F4126" s="1"/>
      <c r="G4126" s="2" t="s">
        <v>27</v>
      </c>
      <c r="H4126" s="3"/>
      <c r="I4126" s="4" t="s">
        <v>14212</v>
      </c>
      <c r="J4126" s="2" t="s">
        <v>14213</v>
      </c>
      <c r="K4126" s="5">
        <v>1.0</v>
      </c>
      <c r="L4126" s="2" t="s">
        <v>1117</v>
      </c>
      <c r="M4126" s="6" t="b">
        <v>1</v>
      </c>
      <c r="N4126" s="2" t="s">
        <v>14214</v>
      </c>
      <c r="O4126" s="2" t="s">
        <v>1127</v>
      </c>
      <c r="P4126" s="2" t="s">
        <v>109</v>
      </c>
      <c r="Q4126" s="2" t="s">
        <v>1120</v>
      </c>
      <c r="R4126" s="2" t="s">
        <v>2178</v>
      </c>
      <c r="S4126" s="2" t="s">
        <v>14215</v>
      </c>
      <c r="T4126" s="2" t="s">
        <v>112</v>
      </c>
      <c r="U4126" s="2" t="s">
        <v>113</v>
      </c>
      <c r="V4126" s="2" t="s">
        <v>43</v>
      </c>
      <c r="W4126" s="2" t="s">
        <v>13267</v>
      </c>
      <c r="X4126" s="2" t="s">
        <v>14215</v>
      </c>
      <c r="Y4126" s="2" t="s">
        <v>1123</v>
      </c>
    </row>
    <row r="4127">
      <c r="A4127" s="1" t="b">
        <v>0</v>
      </c>
      <c r="B4127" s="1" t="s">
        <v>104</v>
      </c>
      <c r="C4127" s="1"/>
      <c r="D4127" s="1"/>
      <c r="E4127" s="1" t="s">
        <v>43</v>
      </c>
      <c r="F4127" s="1"/>
      <c r="G4127" s="2" t="s">
        <v>27</v>
      </c>
      <c r="H4127" s="3"/>
      <c r="I4127" s="4" t="s">
        <v>14216</v>
      </c>
      <c r="J4127" s="2" t="s">
        <v>14217</v>
      </c>
      <c r="K4127" s="5">
        <v>1.0</v>
      </c>
      <c r="L4127" s="2" t="s">
        <v>1117</v>
      </c>
      <c r="M4127" s="6" t="b">
        <v>1</v>
      </c>
      <c r="N4127" s="2" t="s">
        <v>14218</v>
      </c>
      <c r="O4127" s="2" t="s">
        <v>1127</v>
      </c>
      <c r="P4127" s="2" t="s">
        <v>109</v>
      </c>
      <c r="Q4127" s="2" t="s">
        <v>1120</v>
      </c>
      <c r="R4127" s="2" t="s">
        <v>35</v>
      </c>
      <c r="S4127" s="2" t="s">
        <v>14219</v>
      </c>
      <c r="T4127" s="2" t="s">
        <v>112</v>
      </c>
      <c r="U4127" s="2" t="s">
        <v>113</v>
      </c>
      <c r="V4127" s="2" t="s">
        <v>43</v>
      </c>
      <c r="W4127" s="2" t="s">
        <v>13267</v>
      </c>
      <c r="X4127" s="2" t="s">
        <v>14219</v>
      </c>
      <c r="Y4127" s="2" t="s">
        <v>1123</v>
      </c>
    </row>
    <row r="4128">
      <c r="A4128" s="1" t="b">
        <v>0</v>
      </c>
      <c r="B4128" s="1" t="s">
        <v>104</v>
      </c>
      <c r="C4128" s="1"/>
      <c r="D4128" s="1"/>
      <c r="E4128" s="1" t="s">
        <v>43</v>
      </c>
      <c r="F4128" s="1"/>
      <c r="G4128" s="2" t="s">
        <v>27</v>
      </c>
      <c r="H4128" s="3"/>
      <c r="I4128" s="4" t="s">
        <v>14220</v>
      </c>
      <c r="J4128" s="2" t="s">
        <v>14221</v>
      </c>
      <c r="K4128" s="5">
        <v>1.0</v>
      </c>
      <c r="L4128" s="2" t="s">
        <v>1117</v>
      </c>
      <c r="M4128" s="6" t="b">
        <v>1</v>
      </c>
      <c r="N4128" s="2" t="s">
        <v>14222</v>
      </c>
      <c r="O4128" s="2" t="s">
        <v>1127</v>
      </c>
      <c r="P4128" s="2" t="s">
        <v>109</v>
      </c>
      <c r="Q4128" s="2" t="s">
        <v>1120</v>
      </c>
      <c r="R4128" s="2" t="s">
        <v>35</v>
      </c>
      <c r="S4128" s="2" t="s">
        <v>14223</v>
      </c>
      <c r="T4128" s="2" t="s">
        <v>7712</v>
      </c>
      <c r="U4128" s="2" t="s">
        <v>113</v>
      </c>
      <c r="V4128" s="2" t="s">
        <v>43</v>
      </c>
      <c r="W4128" s="2" t="s">
        <v>13786</v>
      </c>
      <c r="X4128" s="2" t="s">
        <v>14224</v>
      </c>
      <c r="Y4128" s="2" t="s">
        <v>1123</v>
      </c>
    </row>
    <row r="4129">
      <c r="A4129" s="1" t="b">
        <v>0</v>
      </c>
      <c r="B4129" s="1" t="s">
        <v>104</v>
      </c>
      <c r="C4129" s="1"/>
      <c r="D4129" s="1"/>
      <c r="E4129" s="1" t="s">
        <v>43</v>
      </c>
      <c r="F4129" s="1"/>
      <c r="G4129" s="2" t="s">
        <v>27</v>
      </c>
      <c r="H4129" s="3"/>
      <c r="I4129" s="4" t="s">
        <v>14225</v>
      </c>
      <c r="J4129" s="2" t="s">
        <v>14226</v>
      </c>
      <c r="K4129" s="5">
        <v>1.0</v>
      </c>
      <c r="L4129" s="2" t="s">
        <v>1117</v>
      </c>
      <c r="M4129" s="6" t="b">
        <v>1</v>
      </c>
      <c r="N4129" s="2" t="s">
        <v>14227</v>
      </c>
      <c r="O4129" s="2" t="s">
        <v>1127</v>
      </c>
      <c r="P4129" s="2" t="s">
        <v>109</v>
      </c>
      <c r="Q4129" s="2" t="s">
        <v>1120</v>
      </c>
      <c r="R4129" s="2" t="s">
        <v>35</v>
      </c>
      <c r="S4129" s="2" t="s">
        <v>14228</v>
      </c>
      <c r="T4129" s="2" t="s">
        <v>7712</v>
      </c>
      <c r="U4129" s="2" t="s">
        <v>113</v>
      </c>
      <c r="V4129" s="2" t="s">
        <v>43</v>
      </c>
      <c r="W4129" s="2" t="s">
        <v>13786</v>
      </c>
      <c r="X4129" s="2" t="s">
        <v>14229</v>
      </c>
      <c r="Y4129" s="2" t="s">
        <v>1123</v>
      </c>
    </row>
    <row r="4130">
      <c r="A4130" s="1" t="b">
        <v>0</v>
      </c>
      <c r="B4130" s="1" t="s">
        <v>104</v>
      </c>
      <c r="C4130" s="1"/>
      <c r="D4130" s="1"/>
      <c r="E4130" s="1" t="s">
        <v>43</v>
      </c>
      <c r="F4130" s="1"/>
      <c r="G4130" s="2" t="s">
        <v>27</v>
      </c>
      <c r="H4130" s="3"/>
      <c r="I4130" s="4" t="s">
        <v>14230</v>
      </c>
      <c r="J4130" s="2" t="s">
        <v>14231</v>
      </c>
      <c r="K4130" s="5">
        <v>1.0</v>
      </c>
      <c r="L4130" s="2" t="s">
        <v>1117</v>
      </c>
      <c r="M4130" s="6" t="b">
        <v>1</v>
      </c>
      <c r="N4130" s="2" t="s">
        <v>14232</v>
      </c>
      <c r="O4130" s="2" t="s">
        <v>1127</v>
      </c>
      <c r="P4130" s="2" t="s">
        <v>109</v>
      </c>
      <c r="Q4130" s="2" t="s">
        <v>1120</v>
      </c>
      <c r="R4130" s="2" t="s">
        <v>35</v>
      </c>
      <c r="S4130" s="2" t="s">
        <v>14233</v>
      </c>
      <c r="T4130" s="2" t="s">
        <v>7712</v>
      </c>
      <c r="U4130" s="2" t="s">
        <v>113</v>
      </c>
      <c r="V4130" s="2" t="s">
        <v>43</v>
      </c>
      <c r="W4130" s="2" t="s">
        <v>13786</v>
      </c>
      <c r="X4130" s="2" t="s">
        <v>14234</v>
      </c>
      <c r="Y4130" s="2" t="s">
        <v>1123</v>
      </c>
    </row>
    <row r="4131">
      <c r="A4131" s="1" t="b">
        <v>0</v>
      </c>
      <c r="B4131" s="1" t="s">
        <v>104</v>
      </c>
      <c r="C4131" s="1"/>
      <c r="D4131" s="1"/>
      <c r="E4131" s="1" t="s">
        <v>43</v>
      </c>
      <c r="F4131" s="1"/>
      <c r="G4131" s="2" t="s">
        <v>27</v>
      </c>
      <c r="H4131" s="3"/>
      <c r="I4131" s="4" t="s">
        <v>14235</v>
      </c>
      <c r="J4131" s="2" t="s">
        <v>14236</v>
      </c>
      <c r="K4131" s="5">
        <v>1.0</v>
      </c>
      <c r="L4131" s="2" t="s">
        <v>1117</v>
      </c>
      <c r="M4131" s="6" t="b">
        <v>1</v>
      </c>
      <c r="N4131" s="2" t="s">
        <v>14237</v>
      </c>
      <c r="O4131" s="2" t="s">
        <v>1127</v>
      </c>
      <c r="P4131" s="2" t="s">
        <v>109</v>
      </c>
      <c r="Q4131" s="2" t="s">
        <v>1120</v>
      </c>
      <c r="R4131" s="2" t="s">
        <v>35</v>
      </c>
      <c r="S4131" s="2" t="s">
        <v>14238</v>
      </c>
      <c r="T4131" s="2" t="s">
        <v>7712</v>
      </c>
      <c r="U4131" s="2" t="s">
        <v>113</v>
      </c>
      <c r="V4131" s="2" t="s">
        <v>43</v>
      </c>
      <c r="W4131" s="2" t="s">
        <v>13786</v>
      </c>
      <c r="X4131" s="2" t="s">
        <v>14239</v>
      </c>
      <c r="Y4131" s="2" t="s">
        <v>1123</v>
      </c>
    </row>
    <row r="4132">
      <c r="A4132" s="1" t="b">
        <v>0</v>
      </c>
      <c r="B4132" s="1" t="s">
        <v>104</v>
      </c>
      <c r="C4132" s="1"/>
      <c r="D4132" s="1"/>
      <c r="E4132" s="1" t="s">
        <v>43</v>
      </c>
      <c r="F4132" s="1"/>
      <c r="G4132" s="2" t="s">
        <v>27</v>
      </c>
      <c r="H4132" s="3"/>
      <c r="I4132" s="4" t="s">
        <v>14240</v>
      </c>
      <c r="J4132" s="2" t="s">
        <v>14241</v>
      </c>
      <c r="K4132" s="5">
        <v>1.0</v>
      </c>
      <c r="L4132" s="2" t="s">
        <v>1117</v>
      </c>
      <c r="M4132" s="6" t="b">
        <v>1</v>
      </c>
      <c r="N4132" s="2" t="s">
        <v>14242</v>
      </c>
      <c r="O4132" s="2" t="s">
        <v>1127</v>
      </c>
      <c r="P4132" s="2" t="s">
        <v>109</v>
      </c>
      <c r="Q4132" s="2" t="s">
        <v>1120</v>
      </c>
      <c r="R4132" s="2" t="s">
        <v>13795</v>
      </c>
      <c r="S4132" s="2" t="s">
        <v>14243</v>
      </c>
      <c r="T4132" s="2" t="s">
        <v>112</v>
      </c>
      <c r="U4132" s="2" t="s">
        <v>113</v>
      </c>
      <c r="V4132" s="2" t="s">
        <v>43</v>
      </c>
      <c r="W4132" s="2" t="s">
        <v>13267</v>
      </c>
      <c r="X4132" s="2" t="s">
        <v>14243</v>
      </c>
      <c r="Y4132" s="2" t="s">
        <v>1123</v>
      </c>
    </row>
    <row r="4133">
      <c r="A4133" s="1" t="b">
        <v>0</v>
      </c>
      <c r="B4133" s="1" t="s">
        <v>104</v>
      </c>
      <c r="C4133" s="1"/>
      <c r="D4133" s="1"/>
      <c r="E4133" s="1" t="s">
        <v>43</v>
      </c>
      <c r="F4133" s="1"/>
      <c r="G4133" s="2" t="s">
        <v>27</v>
      </c>
      <c r="H4133" s="3"/>
      <c r="I4133" s="4" t="s">
        <v>14244</v>
      </c>
      <c r="J4133" s="2" t="s">
        <v>14245</v>
      </c>
      <c r="K4133" s="5">
        <v>1.0</v>
      </c>
      <c r="L4133" s="2" t="s">
        <v>1117</v>
      </c>
      <c r="M4133" s="6" t="b">
        <v>1</v>
      </c>
      <c r="N4133" s="2" t="s">
        <v>14246</v>
      </c>
      <c r="O4133" s="2" t="s">
        <v>1127</v>
      </c>
      <c r="P4133" s="2" t="s">
        <v>109</v>
      </c>
      <c r="Q4133" s="2" t="s">
        <v>1120</v>
      </c>
      <c r="R4133" s="2" t="s">
        <v>35</v>
      </c>
      <c r="S4133" s="2" t="s">
        <v>14247</v>
      </c>
      <c r="T4133" s="2" t="s">
        <v>7712</v>
      </c>
      <c r="U4133" s="2" t="s">
        <v>113</v>
      </c>
      <c r="V4133" s="2" t="s">
        <v>43</v>
      </c>
      <c r="W4133" s="2" t="s">
        <v>13786</v>
      </c>
      <c r="X4133" s="2" t="s">
        <v>14248</v>
      </c>
      <c r="Y4133" s="2" t="s">
        <v>1123</v>
      </c>
    </row>
    <row r="4134">
      <c r="A4134" s="1" t="b">
        <v>0</v>
      </c>
      <c r="B4134" s="1" t="s">
        <v>104</v>
      </c>
      <c r="C4134" s="1"/>
      <c r="D4134" s="1"/>
      <c r="E4134" s="1" t="s">
        <v>43</v>
      </c>
      <c r="F4134" s="1"/>
      <c r="G4134" s="2" t="s">
        <v>27</v>
      </c>
      <c r="H4134" s="3"/>
      <c r="I4134" s="4" t="s">
        <v>14249</v>
      </c>
      <c r="J4134" s="2" t="s">
        <v>14250</v>
      </c>
      <c r="K4134" s="5">
        <v>1.0</v>
      </c>
      <c r="L4134" s="2" t="s">
        <v>1117</v>
      </c>
      <c r="M4134" s="6" t="b">
        <v>1</v>
      </c>
      <c r="N4134" s="2" t="s">
        <v>14251</v>
      </c>
      <c r="O4134" s="2" t="s">
        <v>1127</v>
      </c>
      <c r="P4134" s="2" t="s">
        <v>109</v>
      </c>
      <c r="Q4134" s="2" t="s">
        <v>1120</v>
      </c>
      <c r="R4134" s="2" t="s">
        <v>35</v>
      </c>
      <c r="S4134" s="2" t="s">
        <v>14252</v>
      </c>
      <c r="T4134" s="2" t="s">
        <v>7712</v>
      </c>
      <c r="U4134" s="2" t="s">
        <v>113</v>
      </c>
      <c r="V4134" s="2" t="s">
        <v>43</v>
      </c>
      <c r="W4134" s="2" t="s">
        <v>13786</v>
      </c>
      <c r="X4134" s="2" t="s">
        <v>14253</v>
      </c>
      <c r="Y4134" s="2" t="s">
        <v>1123</v>
      </c>
    </row>
    <row r="4135">
      <c r="A4135" s="1" t="b">
        <v>0</v>
      </c>
      <c r="B4135" s="1" t="s">
        <v>104</v>
      </c>
      <c r="C4135" s="1"/>
      <c r="D4135" s="1"/>
      <c r="E4135" s="1" t="s">
        <v>43</v>
      </c>
      <c r="F4135" s="1"/>
      <c r="G4135" s="2" t="s">
        <v>27</v>
      </c>
      <c r="H4135" s="3"/>
      <c r="I4135" s="4" t="s">
        <v>14254</v>
      </c>
      <c r="J4135" s="2" t="s">
        <v>14255</v>
      </c>
      <c r="K4135" s="5">
        <v>1.0</v>
      </c>
      <c r="L4135" s="2" t="s">
        <v>1117</v>
      </c>
      <c r="M4135" s="6" t="b">
        <v>1</v>
      </c>
      <c r="N4135" s="2" t="s">
        <v>14256</v>
      </c>
      <c r="O4135" s="2" t="s">
        <v>1127</v>
      </c>
      <c r="P4135" s="2" t="s">
        <v>109</v>
      </c>
      <c r="Q4135" s="2" t="s">
        <v>1120</v>
      </c>
      <c r="R4135" s="2" t="s">
        <v>35</v>
      </c>
      <c r="S4135" s="2" t="s">
        <v>14257</v>
      </c>
      <c r="T4135" s="2" t="s">
        <v>7712</v>
      </c>
      <c r="U4135" s="2" t="s">
        <v>113</v>
      </c>
      <c r="V4135" s="2" t="s">
        <v>43</v>
      </c>
      <c r="W4135" s="2" t="s">
        <v>13786</v>
      </c>
      <c r="X4135" s="2" t="s">
        <v>14258</v>
      </c>
      <c r="Y4135" s="2" t="s">
        <v>1123</v>
      </c>
    </row>
    <row r="4136">
      <c r="A4136" s="1" t="b">
        <v>0</v>
      </c>
      <c r="B4136" s="1" t="s">
        <v>104</v>
      </c>
      <c r="C4136" s="1"/>
      <c r="D4136" s="1"/>
      <c r="E4136" s="1" t="s">
        <v>43</v>
      </c>
      <c r="F4136" s="1"/>
      <c r="G4136" s="2" t="s">
        <v>27</v>
      </c>
      <c r="H4136" s="3"/>
      <c r="I4136" s="4" t="s">
        <v>14259</v>
      </c>
      <c r="J4136" s="2" t="s">
        <v>14260</v>
      </c>
      <c r="K4136" s="5">
        <v>1.0</v>
      </c>
      <c r="L4136" s="2" t="s">
        <v>1117</v>
      </c>
      <c r="M4136" s="6" t="b">
        <v>1</v>
      </c>
      <c r="N4136" s="2" t="s">
        <v>14261</v>
      </c>
      <c r="O4136" s="2" t="s">
        <v>1127</v>
      </c>
      <c r="P4136" s="2" t="s">
        <v>109</v>
      </c>
      <c r="Q4136" s="2" t="s">
        <v>1120</v>
      </c>
      <c r="R4136" s="2" t="s">
        <v>35</v>
      </c>
      <c r="S4136" s="2" t="s">
        <v>14262</v>
      </c>
      <c r="T4136" s="2" t="s">
        <v>112</v>
      </c>
      <c r="U4136" s="2" t="s">
        <v>113</v>
      </c>
      <c r="V4136" s="2" t="s">
        <v>43</v>
      </c>
      <c r="W4136" s="2" t="s">
        <v>13267</v>
      </c>
      <c r="X4136" s="2" t="s">
        <v>14262</v>
      </c>
      <c r="Y4136" s="2" t="s">
        <v>1123</v>
      </c>
    </row>
    <row r="4137">
      <c r="A4137" s="1" t="b">
        <v>0</v>
      </c>
      <c r="B4137" s="1" t="s">
        <v>104</v>
      </c>
      <c r="C4137" s="1"/>
      <c r="D4137" s="1"/>
      <c r="E4137" s="1" t="s">
        <v>43</v>
      </c>
      <c r="F4137" s="1"/>
      <c r="G4137" s="2" t="s">
        <v>27</v>
      </c>
      <c r="H4137" s="3"/>
      <c r="I4137" s="4" t="s">
        <v>14263</v>
      </c>
      <c r="J4137" s="2" t="s">
        <v>14264</v>
      </c>
      <c r="K4137" s="5">
        <v>1.0</v>
      </c>
      <c r="L4137" s="2" t="s">
        <v>1117</v>
      </c>
      <c r="M4137" s="6" t="b">
        <v>1</v>
      </c>
      <c r="N4137" s="2" t="s">
        <v>14265</v>
      </c>
      <c r="O4137" s="2" t="s">
        <v>1127</v>
      </c>
      <c r="P4137" s="2" t="s">
        <v>109</v>
      </c>
      <c r="Q4137" s="2" t="s">
        <v>1120</v>
      </c>
      <c r="R4137" s="2" t="s">
        <v>35</v>
      </c>
      <c r="S4137" s="2" t="s">
        <v>14266</v>
      </c>
      <c r="T4137" s="2" t="s">
        <v>7712</v>
      </c>
      <c r="U4137" s="2" t="s">
        <v>113</v>
      </c>
      <c r="V4137" s="2" t="s">
        <v>43</v>
      </c>
      <c r="W4137" s="2" t="s">
        <v>13786</v>
      </c>
      <c r="X4137" s="2" t="s">
        <v>14267</v>
      </c>
      <c r="Y4137" s="2" t="s">
        <v>1123</v>
      </c>
    </row>
    <row r="4138">
      <c r="A4138" s="1" t="b">
        <v>0</v>
      </c>
      <c r="B4138" s="1" t="s">
        <v>104</v>
      </c>
      <c r="C4138" s="1"/>
      <c r="D4138" s="1"/>
      <c r="E4138" s="1" t="s">
        <v>43</v>
      </c>
      <c r="F4138" s="1"/>
      <c r="G4138" s="2" t="s">
        <v>27</v>
      </c>
      <c r="H4138" s="3"/>
      <c r="I4138" s="4" t="s">
        <v>14268</v>
      </c>
      <c r="J4138" s="2" t="s">
        <v>14269</v>
      </c>
      <c r="K4138" s="5">
        <v>1.0</v>
      </c>
      <c r="L4138" s="2" t="s">
        <v>1117</v>
      </c>
      <c r="M4138" s="6" t="b">
        <v>1</v>
      </c>
      <c r="N4138" s="2" t="s">
        <v>14270</v>
      </c>
      <c r="O4138" s="2" t="s">
        <v>1127</v>
      </c>
      <c r="P4138" s="2" t="s">
        <v>109</v>
      </c>
      <c r="Q4138" s="2" t="s">
        <v>1120</v>
      </c>
      <c r="R4138" s="2" t="s">
        <v>13795</v>
      </c>
      <c r="S4138" s="2" t="s">
        <v>14271</v>
      </c>
      <c r="T4138" s="2" t="s">
        <v>112</v>
      </c>
      <c r="U4138" s="2" t="s">
        <v>113</v>
      </c>
      <c r="V4138" s="2" t="s">
        <v>43</v>
      </c>
      <c r="W4138" s="2" t="s">
        <v>13267</v>
      </c>
      <c r="X4138" s="2" t="s">
        <v>14271</v>
      </c>
      <c r="Y4138" s="2" t="s">
        <v>1123</v>
      </c>
    </row>
    <row r="4139">
      <c r="A4139" s="1" t="b">
        <v>0</v>
      </c>
      <c r="B4139" s="1" t="s">
        <v>104</v>
      </c>
      <c r="C4139" s="1"/>
      <c r="D4139" s="1"/>
      <c r="E4139" s="1" t="s">
        <v>43</v>
      </c>
      <c r="F4139" s="1"/>
      <c r="G4139" s="2" t="s">
        <v>27</v>
      </c>
      <c r="H4139" s="3"/>
      <c r="I4139" s="4" t="s">
        <v>14272</v>
      </c>
      <c r="J4139" s="2" t="s">
        <v>14273</v>
      </c>
      <c r="K4139" s="5">
        <v>1.0</v>
      </c>
      <c r="L4139" s="2" t="s">
        <v>248</v>
      </c>
      <c r="M4139" s="6" t="b">
        <v>1</v>
      </c>
      <c r="N4139" s="2" t="s">
        <v>14274</v>
      </c>
      <c r="O4139" s="2" t="s">
        <v>1127</v>
      </c>
      <c r="P4139" s="2" t="s">
        <v>109</v>
      </c>
      <c r="Q4139" s="2" t="s">
        <v>1120</v>
      </c>
      <c r="R4139" s="2" t="s">
        <v>35</v>
      </c>
      <c r="S4139" s="2" t="s">
        <v>14275</v>
      </c>
      <c r="T4139" s="2" t="s">
        <v>112</v>
      </c>
      <c r="U4139" s="2" t="s">
        <v>113</v>
      </c>
      <c r="V4139" s="2" t="s">
        <v>43</v>
      </c>
      <c r="W4139" s="2" t="s">
        <v>13267</v>
      </c>
      <c r="X4139" s="2" t="s">
        <v>14275</v>
      </c>
      <c r="Y4139" s="2" t="s">
        <v>1123</v>
      </c>
    </row>
    <row r="4140">
      <c r="A4140" s="1" t="b">
        <v>0</v>
      </c>
      <c r="B4140" s="1" t="s">
        <v>104</v>
      </c>
      <c r="C4140" s="1"/>
      <c r="D4140" s="1"/>
      <c r="E4140" s="1" t="s">
        <v>43</v>
      </c>
      <c r="F4140" s="1"/>
      <c r="G4140" s="2" t="s">
        <v>27</v>
      </c>
      <c r="H4140" s="3"/>
      <c r="I4140" s="4" t="s">
        <v>14276</v>
      </c>
      <c r="J4140" s="2" t="s">
        <v>14277</v>
      </c>
      <c r="K4140" s="5">
        <v>1.0</v>
      </c>
      <c r="L4140" s="2" t="s">
        <v>1117</v>
      </c>
      <c r="M4140" s="6" t="b">
        <v>1</v>
      </c>
      <c r="N4140" s="2" t="s">
        <v>14278</v>
      </c>
      <c r="O4140" s="2" t="s">
        <v>1127</v>
      </c>
      <c r="P4140" s="2" t="s">
        <v>109</v>
      </c>
      <c r="Q4140" s="2" t="s">
        <v>1120</v>
      </c>
      <c r="R4140" s="2" t="s">
        <v>110</v>
      </c>
      <c r="S4140" s="2" t="s">
        <v>14279</v>
      </c>
      <c r="T4140" s="2" t="s">
        <v>112</v>
      </c>
      <c r="U4140" s="2" t="s">
        <v>113</v>
      </c>
      <c r="V4140" s="2" t="s">
        <v>43</v>
      </c>
      <c r="W4140" s="2" t="s">
        <v>13267</v>
      </c>
      <c r="X4140" s="2" t="s">
        <v>14279</v>
      </c>
      <c r="Y4140" s="2" t="s">
        <v>1123</v>
      </c>
    </row>
    <row r="4141">
      <c r="A4141" s="1" t="b">
        <v>0</v>
      </c>
      <c r="B4141" s="1" t="s">
        <v>104</v>
      </c>
      <c r="C4141" s="1"/>
      <c r="D4141" s="1"/>
      <c r="E4141" s="1" t="s">
        <v>43</v>
      </c>
      <c r="F4141" s="1"/>
      <c r="G4141" s="2" t="s">
        <v>27</v>
      </c>
      <c r="H4141" s="3"/>
      <c r="I4141" s="4" t="s">
        <v>14280</v>
      </c>
      <c r="J4141" s="2" t="s">
        <v>14281</v>
      </c>
      <c r="K4141" s="5">
        <v>1.0</v>
      </c>
      <c r="L4141" s="2" t="s">
        <v>1117</v>
      </c>
      <c r="M4141" s="6" t="b">
        <v>1</v>
      </c>
      <c r="N4141" s="2" t="s">
        <v>14282</v>
      </c>
      <c r="O4141" s="2" t="s">
        <v>1127</v>
      </c>
      <c r="P4141" s="2" t="s">
        <v>109</v>
      </c>
      <c r="Q4141" s="2" t="s">
        <v>1120</v>
      </c>
      <c r="R4141" s="2" t="s">
        <v>13795</v>
      </c>
      <c r="S4141" s="2" t="s">
        <v>14283</v>
      </c>
      <c r="T4141" s="2" t="s">
        <v>112</v>
      </c>
      <c r="U4141" s="2" t="s">
        <v>113</v>
      </c>
      <c r="V4141" s="2" t="s">
        <v>43</v>
      </c>
      <c r="W4141" s="2" t="s">
        <v>13267</v>
      </c>
      <c r="X4141" s="2" t="s">
        <v>14283</v>
      </c>
      <c r="Y4141" s="2" t="s">
        <v>1123</v>
      </c>
    </row>
    <row r="4142">
      <c r="A4142" s="1" t="b">
        <v>0</v>
      </c>
      <c r="B4142" s="1" t="s">
        <v>104</v>
      </c>
      <c r="C4142" s="1"/>
      <c r="D4142" s="1"/>
      <c r="E4142" s="1" t="s">
        <v>43</v>
      </c>
      <c r="F4142" s="1"/>
      <c r="G4142" s="2" t="s">
        <v>27</v>
      </c>
      <c r="H4142" s="3"/>
      <c r="I4142" s="4" t="s">
        <v>14284</v>
      </c>
      <c r="J4142" s="2" t="s">
        <v>14285</v>
      </c>
      <c r="K4142" s="5">
        <v>1.0</v>
      </c>
      <c r="L4142" s="2" t="s">
        <v>1117</v>
      </c>
      <c r="M4142" s="6" t="b">
        <v>1</v>
      </c>
      <c r="N4142" s="2" t="s">
        <v>14286</v>
      </c>
      <c r="O4142" s="2" t="s">
        <v>1127</v>
      </c>
      <c r="P4142" s="2" t="s">
        <v>109</v>
      </c>
      <c r="Q4142" s="2" t="s">
        <v>1120</v>
      </c>
      <c r="R4142" s="2" t="s">
        <v>35</v>
      </c>
      <c r="S4142" s="2" t="s">
        <v>14287</v>
      </c>
      <c r="T4142" s="2" t="s">
        <v>112</v>
      </c>
      <c r="U4142" s="2" t="s">
        <v>113</v>
      </c>
      <c r="V4142" s="2" t="s">
        <v>43</v>
      </c>
      <c r="W4142" s="2" t="s">
        <v>13267</v>
      </c>
      <c r="X4142" s="2" t="s">
        <v>14287</v>
      </c>
      <c r="Y4142" s="2" t="s">
        <v>1123</v>
      </c>
    </row>
    <row r="4143">
      <c r="A4143" s="1" t="b">
        <v>0</v>
      </c>
      <c r="B4143" s="1" t="s">
        <v>104</v>
      </c>
      <c r="C4143" s="1"/>
      <c r="D4143" s="1"/>
      <c r="E4143" s="1" t="s">
        <v>43</v>
      </c>
      <c r="F4143" s="1"/>
      <c r="G4143" s="2" t="s">
        <v>27</v>
      </c>
      <c r="H4143" s="3"/>
      <c r="I4143" s="4" t="s">
        <v>14288</v>
      </c>
      <c r="J4143" s="2" t="s">
        <v>14289</v>
      </c>
      <c r="K4143" s="5">
        <v>1.0</v>
      </c>
      <c r="L4143" s="2" t="s">
        <v>1117</v>
      </c>
      <c r="M4143" s="6" t="b">
        <v>1</v>
      </c>
      <c r="N4143" s="2" t="s">
        <v>14290</v>
      </c>
      <c r="O4143" s="2" t="s">
        <v>1127</v>
      </c>
      <c r="P4143" s="2" t="s">
        <v>109</v>
      </c>
      <c r="Q4143" s="2" t="s">
        <v>1120</v>
      </c>
      <c r="R4143" s="2" t="s">
        <v>2186</v>
      </c>
      <c r="S4143" s="2" t="s">
        <v>14291</v>
      </c>
      <c r="T4143" s="2" t="s">
        <v>112</v>
      </c>
      <c r="U4143" s="2" t="s">
        <v>113</v>
      </c>
      <c r="V4143" s="2" t="s">
        <v>43</v>
      </c>
      <c r="W4143" s="2" t="s">
        <v>13267</v>
      </c>
      <c r="X4143" s="2" t="s">
        <v>14291</v>
      </c>
      <c r="Y4143" s="2" t="s">
        <v>1123</v>
      </c>
    </row>
    <row r="4144">
      <c r="A4144" s="1" t="b">
        <v>0</v>
      </c>
      <c r="B4144" s="1" t="s">
        <v>104</v>
      </c>
      <c r="C4144" s="1"/>
      <c r="D4144" s="1"/>
      <c r="E4144" s="1" t="s">
        <v>43</v>
      </c>
      <c r="F4144" s="1"/>
      <c r="G4144" s="2" t="s">
        <v>27</v>
      </c>
      <c r="H4144" s="3"/>
      <c r="I4144" s="4" t="s">
        <v>14292</v>
      </c>
      <c r="J4144" s="2" t="s">
        <v>14293</v>
      </c>
      <c r="K4144" s="5">
        <v>1.0</v>
      </c>
      <c r="L4144" s="2" t="s">
        <v>1117</v>
      </c>
      <c r="M4144" s="6" t="b">
        <v>1</v>
      </c>
      <c r="N4144" s="2" t="s">
        <v>14294</v>
      </c>
      <c r="O4144" s="2" t="s">
        <v>1127</v>
      </c>
      <c r="P4144" s="2" t="s">
        <v>109</v>
      </c>
      <c r="Q4144" s="2" t="s">
        <v>1120</v>
      </c>
      <c r="R4144" s="2" t="s">
        <v>35</v>
      </c>
      <c r="S4144" s="2" t="s">
        <v>14295</v>
      </c>
      <c r="T4144" s="2" t="s">
        <v>112</v>
      </c>
      <c r="U4144" s="2" t="s">
        <v>113</v>
      </c>
      <c r="V4144" s="2" t="s">
        <v>43</v>
      </c>
      <c r="W4144" s="2" t="s">
        <v>13267</v>
      </c>
      <c r="X4144" s="2" t="s">
        <v>14295</v>
      </c>
      <c r="Y4144" s="2" t="s">
        <v>1123</v>
      </c>
    </row>
    <row r="4145">
      <c r="A4145" s="1" t="b">
        <v>0</v>
      </c>
      <c r="B4145" s="1" t="s">
        <v>104</v>
      </c>
      <c r="C4145" s="1"/>
      <c r="D4145" s="1"/>
      <c r="E4145" s="1" t="s">
        <v>43</v>
      </c>
      <c r="F4145" s="1"/>
      <c r="G4145" s="2" t="s">
        <v>27</v>
      </c>
      <c r="H4145" s="3"/>
      <c r="I4145" s="4" t="s">
        <v>14296</v>
      </c>
      <c r="J4145" s="2" t="s">
        <v>14297</v>
      </c>
      <c r="K4145" s="5">
        <v>1.0</v>
      </c>
      <c r="L4145" s="2" t="s">
        <v>1117</v>
      </c>
      <c r="M4145" s="6" t="b">
        <v>1</v>
      </c>
      <c r="N4145" s="2" t="s">
        <v>14298</v>
      </c>
      <c r="O4145" s="2" t="s">
        <v>1127</v>
      </c>
      <c r="P4145" s="2" t="s">
        <v>109</v>
      </c>
      <c r="Q4145" s="2" t="s">
        <v>1120</v>
      </c>
      <c r="R4145" s="2" t="s">
        <v>2200</v>
      </c>
      <c r="S4145" s="2" t="s">
        <v>14299</v>
      </c>
      <c r="T4145" s="2" t="s">
        <v>112</v>
      </c>
      <c r="U4145" s="2" t="s">
        <v>113</v>
      </c>
      <c r="V4145" s="2" t="s">
        <v>43</v>
      </c>
      <c r="W4145" s="2" t="s">
        <v>13267</v>
      </c>
      <c r="X4145" s="2" t="s">
        <v>14299</v>
      </c>
      <c r="Y4145" s="2" t="s">
        <v>1123</v>
      </c>
    </row>
    <row r="4146">
      <c r="A4146" s="1" t="b">
        <v>0</v>
      </c>
      <c r="B4146" s="1" t="s">
        <v>104</v>
      </c>
      <c r="C4146" s="1"/>
      <c r="D4146" s="1"/>
      <c r="E4146" s="1" t="s">
        <v>43</v>
      </c>
      <c r="F4146" s="1"/>
      <c r="G4146" s="2" t="s">
        <v>27</v>
      </c>
      <c r="H4146" s="3"/>
      <c r="I4146" s="4" t="s">
        <v>14300</v>
      </c>
      <c r="J4146" s="2" t="s">
        <v>14301</v>
      </c>
      <c r="K4146" s="5">
        <v>1.0</v>
      </c>
      <c r="L4146" s="2" t="s">
        <v>1117</v>
      </c>
      <c r="M4146" s="6" t="b">
        <v>1</v>
      </c>
      <c r="N4146" s="2" t="s">
        <v>14302</v>
      </c>
      <c r="O4146" s="2" t="s">
        <v>1127</v>
      </c>
      <c r="P4146" s="2" t="s">
        <v>109</v>
      </c>
      <c r="Q4146" s="2" t="s">
        <v>1120</v>
      </c>
      <c r="R4146" s="2" t="s">
        <v>4582</v>
      </c>
      <c r="S4146" s="2" t="s">
        <v>14303</v>
      </c>
      <c r="T4146" s="2" t="s">
        <v>112</v>
      </c>
      <c r="U4146" s="2" t="s">
        <v>113</v>
      </c>
      <c r="V4146" s="2" t="s">
        <v>43</v>
      </c>
      <c r="W4146" s="2" t="s">
        <v>13267</v>
      </c>
      <c r="X4146" s="2" t="s">
        <v>14303</v>
      </c>
      <c r="Y4146" s="2" t="s">
        <v>1123</v>
      </c>
    </row>
    <row r="4147">
      <c r="A4147" s="1" t="b">
        <v>0</v>
      </c>
      <c r="B4147" s="1" t="s">
        <v>104</v>
      </c>
      <c r="C4147" s="1"/>
      <c r="D4147" s="1"/>
      <c r="E4147" s="1" t="s">
        <v>43</v>
      </c>
      <c r="F4147" s="1"/>
      <c r="G4147" s="2" t="s">
        <v>27</v>
      </c>
      <c r="H4147" s="3"/>
      <c r="I4147" s="4" t="s">
        <v>14304</v>
      </c>
      <c r="J4147" s="2" t="s">
        <v>14305</v>
      </c>
      <c r="K4147" s="5">
        <v>1.0</v>
      </c>
      <c r="L4147" s="2" t="s">
        <v>13261</v>
      </c>
      <c r="M4147" s="6" t="b">
        <v>1</v>
      </c>
      <c r="N4147" s="2" t="s">
        <v>13262</v>
      </c>
      <c r="O4147" s="2" t="s">
        <v>1291</v>
      </c>
      <c r="P4147" s="2" t="s">
        <v>1292</v>
      </c>
      <c r="Q4147" s="2" t="s">
        <v>13263</v>
      </c>
      <c r="R4147" s="2" t="s">
        <v>35</v>
      </c>
      <c r="S4147" s="2" t="s">
        <v>14306</v>
      </c>
      <c r="T4147" s="2" t="s">
        <v>13418</v>
      </c>
      <c r="U4147" s="2" t="s">
        <v>13266</v>
      </c>
      <c r="V4147" s="2" t="s">
        <v>43</v>
      </c>
      <c r="W4147" s="2" t="s">
        <v>13267</v>
      </c>
      <c r="X4147" s="2" t="s">
        <v>13268</v>
      </c>
      <c r="Y4147" s="14" t="s">
        <v>13269</v>
      </c>
    </row>
    <row r="4148">
      <c r="A4148" s="1" t="b">
        <v>0</v>
      </c>
      <c r="B4148" s="1" t="s">
        <v>104</v>
      </c>
      <c r="C4148" s="1"/>
      <c r="D4148" s="1"/>
      <c r="E4148" s="1" t="s">
        <v>43</v>
      </c>
      <c r="F4148" s="1"/>
      <c r="G4148" s="2" t="s">
        <v>27</v>
      </c>
      <c r="H4148" s="3"/>
      <c r="I4148" s="4" t="s">
        <v>14307</v>
      </c>
      <c r="J4148" s="2" t="s">
        <v>14308</v>
      </c>
      <c r="K4148" s="5">
        <v>1.0</v>
      </c>
      <c r="L4148" s="2" t="s">
        <v>13261</v>
      </c>
      <c r="M4148" s="6" t="b">
        <v>1</v>
      </c>
      <c r="N4148" s="2" t="s">
        <v>13262</v>
      </c>
      <c r="O4148" s="2" t="s">
        <v>1291</v>
      </c>
      <c r="P4148" s="2" t="s">
        <v>1292</v>
      </c>
      <c r="Q4148" s="2" t="s">
        <v>13263</v>
      </c>
      <c r="R4148" s="2" t="s">
        <v>35</v>
      </c>
      <c r="S4148" s="2" t="s">
        <v>14309</v>
      </c>
      <c r="T4148" s="2" t="s">
        <v>13418</v>
      </c>
      <c r="U4148" s="2" t="s">
        <v>13266</v>
      </c>
      <c r="V4148" s="2" t="s">
        <v>43</v>
      </c>
      <c r="W4148" s="2" t="s">
        <v>13267</v>
      </c>
      <c r="X4148" s="2" t="s">
        <v>13268</v>
      </c>
      <c r="Y4148" s="14" t="s">
        <v>13269</v>
      </c>
    </row>
    <row r="4149">
      <c r="A4149" s="1" t="b">
        <v>0</v>
      </c>
      <c r="B4149" s="1" t="s">
        <v>104</v>
      </c>
      <c r="C4149" s="1"/>
      <c r="D4149" s="1"/>
      <c r="E4149" s="1" t="s">
        <v>43</v>
      </c>
      <c r="F4149" s="1"/>
      <c r="G4149" s="2" t="s">
        <v>27</v>
      </c>
      <c r="H4149" s="3"/>
      <c r="I4149" s="4" t="s">
        <v>14310</v>
      </c>
      <c r="J4149" s="2" t="s">
        <v>14311</v>
      </c>
      <c r="K4149" s="5">
        <v>1.0</v>
      </c>
      <c r="L4149" s="2" t="s">
        <v>13261</v>
      </c>
      <c r="M4149" s="6" t="b">
        <v>1</v>
      </c>
      <c r="N4149" s="2" t="s">
        <v>13262</v>
      </c>
      <c r="O4149" s="2" t="s">
        <v>1291</v>
      </c>
      <c r="P4149" s="2" t="s">
        <v>1292</v>
      </c>
      <c r="Q4149" s="2" t="s">
        <v>13263</v>
      </c>
      <c r="R4149" s="2" t="s">
        <v>35</v>
      </c>
      <c r="S4149" s="2" t="s">
        <v>14312</v>
      </c>
      <c r="T4149" s="2" t="s">
        <v>13418</v>
      </c>
      <c r="U4149" s="2" t="s">
        <v>13266</v>
      </c>
      <c r="V4149" s="2" t="s">
        <v>43</v>
      </c>
      <c r="W4149" s="2" t="s">
        <v>13267</v>
      </c>
      <c r="X4149" s="2" t="s">
        <v>13268</v>
      </c>
      <c r="Y4149" s="14" t="s">
        <v>13269</v>
      </c>
    </row>
    <row r="4150">
      <c r="A4150" s="1" t="b">
        <v>0</v>
      </c>
      <c r="B4150" s="1" t="s">
        <v>104</v>
      </c>
      <c r="C4150" s="1"/>
      <c r="D4150" s="1"/>
      <c r="E4150" s="1" t="s">
        <v>43</v>
      </c>
      <c r="F4150" s="1"/>
      <c r="G4150" s="2" t="s">
        <v>27</v>
      </c>
      <c r="H4150" s="3"/>
      <c r="I4150" s="4" t="s">
        <v>14313</v>
      </c>
      <c r="J4150" s="2" t="s">
        <v>14314</v>
      </c>
      <c r="K4150" s="5">
        <v>1.0</v>
      </c>
      <c r="L4150" s="2" t="s">
        <v>13261</v>
      </c>
      <c r="M4150" s="6" t="b">
        <v>1</v>
      </c>
      <c r="N4150" s="2" t="s">
        <v>13262</v>
      </c>
      <c r="O4150" s="2" t="s">
        <v>1291</v>
      </c>
      <c r="P4150" s="2" t="s">
        <v>1292</v>
      </c>
      <c r="Q4150" s="2" t="s">
        <v>13263</v>
      </c>
      <c r="R4150" s="2" t="s">
        <v>35</v>
      </c>
      <c r="S4150" s="2" t="s">
        <v>14315</v>
      </c>
      <c r="T4150" s="2" t="s">
        <v>13418</v>
      </c>
      <c r="U4150" s="2" t="s">
        <v>13266</v>
      </c>
      <c r="V4150" s="2" t="s">
        <v>43</v>
      </c>
      <c r="W4150" s="2" t="s">
        <v>13267</v>
      </c>
      <c r="X4150" s="2" t="s">
        <v>13268</v>
      </c>
      <c r="Y4150" s="14" t="s">
        <v>13269</v>
      </c>
    </row>
    <row r="4151">
      <c r="A4151" s="1" t="b">
        <v>0</v>
      </c>
      <c r="B4151" s="1" t="s">
        <v>104</v>
      </c>
      <c r="C4151" s="1"/>
      <c r="D4151" s="1"/>
      <c r="E4151" s="1" t="s">
        <v>43</v>
      </c>
      <c r="F4151" s="1"/>
      <c r="G4151" s="2" t="s">
        <v>27</v>
      </c>
      <c r="H4151" s="3"/>
      <c r="I4151" s="4" t="s">
        <v>14316</v>
      </c>
      <c r="J4151" s="2" t="s">
        <v>14317</v>
      </c>
      <c r="K4151" s="5">
        <v>1.0</v>
      </c>
      <c r="L4151" s="2" t="s">
        <v>13261</v>
      </c>
      <c r="M4151" s="6" t="b">
        <v>1</v>
      </c>
      <c r="N4151" s="2" t="s">
        <v>13262</v>
      </c>
      <c r="O4151" s="2" t="s">
        <v>1291</v>
      </c>
      <c r="P4151" s="2" t="s">
        <v>1292</v>
      </c>
      <c r="Q4151" s="2" t="s">
        <v>13263</v>
      </c>
      <c r="R4151" s="2" t="s">
        <v>35</v>
      </c>
      <c r="S4151" s="2" t="s">
        <v>14318</v>
      </c>
      <c r="T4151" s="2" t="s">
        <v>13342</v>
      </c>
      <c r="U4151" s="2" t="s">
        <v>13266</v>
      </c>
      <c r="V4151" s="2" t="s">
        <v>43</v>
      </c>
      <c r="W4151" s="2" t="s">
        <v>13267</v>
      </c>
      <c r="X4151" s="2" t="s">
        <v>13268</v>
      </c>
      <c r="Y4151" s="14" t="s">
        <v>13269</v>
      </c>
    </row>
    <row r="4152">
      <c r="A4152" s="1" t="b">
        <v>0</v>
      </c>
      <c r="B4152" s="1" t="s">
        <v>104</v>
      </c>
      <c r="C4152" s="1"/>
      <c r="D4152" s="1"/>
      <c r="E4152" s="1" t="s">
        <v>43</v>
      </c>
      <c r="F4152" s="1"/>
      <c r="G4152" s="2" t="s">
        <v>27</v>
      </c>
      <c r="H4152" s="3"/>
      <c r="I4152" s="4" t="s">
        <v>14319</v>
      </c>
      <c r="J4152" s="2" t="s">
        <v>14320</v>
      </c>
      <c r="K4152" s="5">
        <v>1.0</v>
      </c>
      <c r="L4152" s="2" t="s">
        <v>13261</v>
      </c>
      <c r="M4152" s="6" t="b">
        <v>1</v>
      </c>
      <c r="N4152" s="2" t="s">
        <v>13262</v>
      </c>
      <c r="O4152" s="2" t="s">
        <v>1291</v>
      </c>
      <c r="P4152" s="2" t="s">
        <v>1292</v>
      </c>
      <c r="Q4152" s="2" t="s">
        <v>13263</v>
      </c>
      <c r="R4152" s="2" t="s">
        <v>35</v>
      </c>
      <c r="S4152" s="2" t="s">
        <v>14321</v>
      </c>
      <c r="T4152" s="2" t="s">
        <v>13342</v>
      </c>
      <c r="U4152" s="2" t="s">
        <v>13266</v>
      </c>
      <c r="V4152" s="2" t="s">
        <v>43</v>
      </c>
      <c r="W4152" s="2" t="s">
        <v>13267</v>
      </c>
      <c r="X4152" s="2" t="s">
        <v>13268</v>
      </c>
      <c r="Y4152" s="14" t="s">
        <v>13269</v>
      </c>
    </row>
    <row r="4153">
      <c r="A4153" s="1" t="b">
        <v>0</v>
      </c>
      <c r="B4153" s="1" t="s">
        <v>104</v>
      </c>
      <c r="C4153" s="1"/>
      <c r="D4153" s="1"/>
      <c r="E4153" s="1" t="s">
        <v>43</v>
      </c>
      <c r="F4153" s="1"/>
      <c r="G4153" s="2" t="s">
        <v>27</v>
      </c>
      <c r="H4153" s="3"/>
      <c r="I4153" s="4" t="s">
        <v>14322</v>
      </c>
      <c r="J4153" s="2" t="s">
        <v>14323</v>
      </c>
      <c r="K4153" s="5">
        <v>1.0</v>
      </c>
      <c r="L4153" s="2" t="s">
        <v>13261</v>
      </c>
      <c r="M4153" s="6" t="b">
        <v>1</v>
      </c>
      <c r="N4153" s="2" t="s">
        <v>13262</v>
      </c>
      <c r="O4153" s="2" t="s">
        <v>1291</v>
      </c>
      <c r="P4153" s="2" t="s">
        <v>1292</v>
      </c>
      <c r="Q4153" s="2" t="s">
        <v>13263</v>
      </c>
      <c r="R4153" s="2" t="s">
        <v>35</v>
      </c>
      <c r="S4153" s="2" t="s">
        <v>14324</v>
      </c>
      <c r="T4153" s="2" t="s">
        <v>13418</v>
      </c>
      <c r="U4153" s="2" t="s">
        <v>13266</v>
      </c>
      <c r="V4153" s="2" t="s">
        <v>43</v>
      </c>
      <c r="W4153" s="2" t="s">
        <v>13267</v>
      </c>
      <c r="X4153" s="2" t="s">
        <v>13268</v>
      </c>
      <c r="Y4153" s="14" t="s">
        <v>13269</v>
      </c>
    </row>
    <row r="4154">
      <c r="A4154" s="1" t="b">
        <v>0</v>
      </c>
      <c r="B4154" s="1" t="s">
        <v>104</v>
      </c>
      <c r="C4154" s="1"/>
      <c r="D4154" s="1"/>
      <c r="E4154" s="1" t="s">
        <v>43</v>
      </c>
      <c r="F4154" s="1"/>
      <c r="G4154" s="2" t="s">
        <v>27</v>
      </c>
      <c r="H4154" s="3"/>
      <c r="I4154" s="4" t="s">
        <v>14325</v>
      </c>
      <c r="J4154" s="2" t="s">
        <v>14326</v>
      </c>
      <c r="K4154" s="5">
        <v>1.0</v>
      </c>
      <c r="L4154" s="2" t="s">
        <v>13261</v>
      </c>
      <c r="M4154" s="6" t="b">
        <v>1</v>
      </c>
      <c r="N4154" s="2" t="s">
        <v>13262</v>
      </c>
      <c r="O4154" s="2" t="s">
        <v>1291</v>
      </c>
      <c r="P4154" s="2" t="s">
        <v>1292</v>
      </c>
      <c r="Q4154" s="2" t="s">
        <v>13263</v>
      </c>
      <c r="R4154" s="2" t="s">
        <v>35</v>
      </c>
      <c r="S4154" s="2" t="s">
        <v>14327</v>
      </c>
      <c r="T4154" s="2" t="s">
        <v>13418</v>
      </c>
      <c r="U4154" s="2" t="s">
        <v>13266</v>
      </c>
      <c r="V4154" s="2" t="s">
        <v>43</v>
      </c>
      <c r="W4154" s="2" t="s">
        <v>13267</v>
      </c>
      <c r="X4154" s="2" t="s">
        <v>13268</v>
      </c>
      <c r="Y4154" s="14" t="s">
        <v>13269</v>
      </c>
    </row>
    <row r="4155">
      <c r="A4155" s="1" t="b">
        <v>0</v>
      </c>
      <c r="B4155" s="1" t="s">
        <v>104</v>
      </c>
      <c r="C4155" s="1"/>
      <c r="D4155" s="1"/>
      <c r="E4155" s="1" t="s">
        <v>43</v>
      </c>
      <c r="F4155" s="1"/>
      <c r="G4155" s="2" t="s">
        <v>27</v>
      </c>
      <c r="H4155" s="3"/>
      <c r="I4155" s="4" t="s">
        <v>14328</v>
      </c>
      <c r="J4155" s="2" t="s">
        <v>14329</v>
      </c>
      <c r="K4155" s="5">
        <v>1.0</v>
      </c>
      <c r="L4155" s="2" t="s">
        <v>13261</v>
      </c>
      <c r="M4155" s="6" t="b">
        <v>1</v>
      </c>
      <c r="N4155" s="2" t="s">
        <v>13262</v>
      </c>
      <c r="O4155" s="2" t="s">
        <v>1291</v>
      </c>
      <c r="P4155" s="2" t="s">
        <v>1292</v>
      </c>
      <c r="Q4155" s="2" t="s">
        <v>13263</v>
      </c>
      <c r="R4155" s="2" t="s">
        <v>35</v>
      </c>
      <c r="S4155" s="2" t="s">
        <v>14330</v>
      </c>
      <c r="T4155" s="2" t="s">
        <v>13342</v>
      </c>
      <c r="U4155" s="2" t="s">
        <v>13266</v>
      </c>
      <c r="V4155" s="2" t="s">
        <v>43</v>
      </c>
      <c r="W4155" s="2" t="s">
        <v>13267</v>
      </c>
      <c r="X4155" s="2" t="s">
        <v>13268</v>
      </c>
      <c r="Y4155" s="14" t="s">
        <v>13269</v>
      </c>
    </row>
    <row r="4156">
      <c r="A4156" s="1" t="b">
        <v>0</v>
      </c>
      <c r="B4156" s="1" t="s">
        <v>104</v>
      </c>
      <c r="C4156" s="1"/>
      <c r="D4156" s="1"/>
      <c r="E4156" s="1" t="s">
        <v>43</v>
      </c>
      <c r="F4156" s="1"/>
      <c r="G4156" s="2" t="s">
        <v>27</v>
      </c>
      <c r="H4156" s="3"/>
      <c r="I4156" s="4" t="s">
        <v>14331</v>
      </c>
      <c r="J4156" s="2" t="s">
        <v>14332</v>
      </c>
      <c r="K4156" s="5">
        <v>1.0</v>
      </c>
      <c r="L4156" s="2" t="s">
        <v>13261</v>
      </c>
      <c r="M4156" s="6" t="b">
        <v>1</v>
      </c>
      <c r="N4156" s="2" t="s">
        <v>13262</v>
      </c>
      <c r="O4156" s="2" t="s">
        <v>1291</v>
      </c>
      <c r="P4156" s="2" t="s">
        <v>1292</v>
      </c>
      <c r="Q4156" s="2" t="s">
        <v>13263</v>
      </c>
      <c r="R4156" s="2" t="s">
        <v>35</v>
      </c>
      <c r="S4156" s="2" t="s">
        <v>14333</v>
      </c>
      <c r="T4156" s="2" t="s">
        <v>13342</v>
      </c>
      <c r="U4156" s="2" t="s">
        <v>13266</v>
      </c>
      <c r="V4156" s="2" t="s">
        <v>43</v>
      </c>
      <c r="W4156" s="2" t="s">
        <v>13267</v>
      </c>
      <c r="X4156" s="2" t="s">
        <v>13268</v>
      </c>
      <c r="Y4156" s="14" t="s">
        <v>13269</v>
      </c>
    </row>
    <row r="4157">
      <c r="A4157" s="1" t="b">
        <v>0</v>
      </c>
      <c r="B4157" s="1" t="s">
        <v>104</v>
      </c>
      <c r="C4157" s="1"/>
      <c r="D4157" s="1"/>
      <c r="E4157" s="1" t="s">
        <v>43</v>
      </c>
      <c r="F4157" s="1"/>
      <c r="G4157" s="2" t="s">
        <v>27</v>
      </c>
      <c r="H4157" s="3"/>
      <c r="I4157" s="4" t="s">
        <v>14334</v>
      </c>
      <c r="J4157" s="2" t="s">
        <v>14335</v>
      </c>
      <c r="K4157" s="5">
        <v>1.0</v>
      </c>
      <c r="L4157" s="2" t="s">
        <v>13261</v>
      </c>
      <c r="M4157" s="6" t="b">
        <v>1</v>
      </c>
      <c r="N4157" s="2" t="s">
        <v>13262</v>
      </c>
      <c r="O4157" s="2" t="s">
        <v>1291</v>
      </c>
      <c r="P4157" s="2" t="s">
        <v>1292</v>
      </c>
      <c r="Q4157" s="2" t="s">
        <v>13263</v>
      </c>
      <c r="R4157" s="2" t="s">
        <v>35</v>
      </c>
      <c r="S4157" s="2" t="s">
        <v>14336</v>
      </c>
      <c r="T4157" s="2" t="s">
        <v>13342</v>
      </c>
      <c r="U4157" s="2" t="s">
        <v>13266</v>
      </c>
      <c r="V4157" s="2" t="s">
        <v>43</v>
      </c>
      <c r="W4157" s="2" t="s">
        <v>13267</v>
      </c>
      <c r="X4157" s="2" t="s">
        <v>13268</v>
      </c>
      <c r="Y4157" s="14" t="s">
        <v>13269</v>
      </c>
    </row>
    <row r="4158">
      <c r="A4158" s="1" t="b">
        <v>0</v>
      </c>
      <c r="B4158" s="1" t="s">
        <v>104</v>
      </c>
      <c r="C4158" s="1"/>
      <c r="D4158" s="1"/>
      <c r="E4158" s="1" t="s">
        <v>43</v>
      </c>
      <c r="F4158" s="1"/>
      <c r="G4158" s="2" t="s">
        <v>27</v>
      </c>
      <c r="H4158" s="3"/>
      <c r="I4158" s="4" t="s">
        <v>14337</v>
      </c>
      <c r="J4158" s="2" t="s">
        <v>14338</v>
      </c>
      <c r="K4158" s="5">
        <v>1.0</v>
      </c>
      <c r="L4158" s="2" t="s">
        <v>13261</v>
      </c>
      <c r="M4158" s="6" t="b">
        <v>1</v>
      </c>
      <c r="N4158" s="2" t="s">
        <v>13262</v>
      </c>
      <c r="O4158" s="2" t="s">
        <v>1291</v>
      </c>
      <c r="P4158" s="2" t="s">
        <v>1292</v>
      </c>
      <c r="Q4158" s="2" t="s">
        <v>13263</v>
      </c>
      <c r="R4158" s="2" t="s">
        <v>35</v>
      </c>
      <c r="S4158" s="2" t="s">
        <v>14339</v>
      </c>
      <c r="T4158" s="2" t="s">
        <v>13418</v>
      </c>
      <c r="U4158" s="2" t="s">
        <v>13266</v>
      </c>
      <c r="V4158" s="2" t="s">
        <v>43</v>
      </c>
      <c r="W4158" s="2" t="s">
        <v>13267</v>
      </c>
      <c r="X4158" s="2" t="s">
        <v>13268</v>
      </c>
      <c r="Y4158" s="14" t="s">
        <v>13269</v>
      </c>
    </row>
    <row r="4159">
      <c r="A4159" s="1" t="b">
        <v>0</v>
      </c>
      <c r="B4159" s="1" t="s">
        <v>104</v>
      </c>
      <c r="C4159" s="1"/>
      <c r="D4159" s="1"/>
      <c r="E4159" s="1" t="s">
        <v>43</v>
      </c>
      <c r="F4159" s="1"/>
      <c r="G4159" s="2" t="s">
        <v>27</v>
      </c>
      <c r="H4159" s="3"/>
      <c r="I4159" s="4" t="s">
        <v>14340</v>
      </c>
      <c r="J4159" s="2" t="s">
        <v>14341</v>
      </c>
      <c r="K4159" s="5">
        <v>1.0</v>
      </c>
      <c r="L4159" s="2" t="s">
        <v>13261</v>
      </c>
      <c r="M4159" s="6" t="b">
        <v>1</v>
      </c>
      <c r="N4159" s="2" t="s">
        <v>13262</v>
      </c>
      <c r="O4159" s="2" t="s">
        <v>1291</v>
      </c>
      <c r="P4159" s="2" t="s">
        <v>1292</v>
      </c>
      <c r="Q4159" s="2" t="s">
        <v>13263</v>
      </c>
      <c r="R4159" s="2" t="s">
        <v>35</v>
      </c>
      <c r="S4159" s="2" t="s">
        <v>14342</v>
      </c>
      <c r="T4159" s="2" t="s">
        <v>13418</v>
      </c>
      <c r="U4159" s="2" t="s">
        <v>13266</v>
      </c>
      <c r="V4159" s="2" t="s">
        <v>43</v>
      </c>
      <c r="W4159" s="2" t="s">
        <v>13267</v>
      </c>
      <c r="X4159" s="2" t="s">
        <v>13268</v>
      </c>
      <c r="Y4159" s="14" t="s">
        <v>13269</v>
      </c>
    </row>
    <row r="4160">
      <c r="A4160" s="1" t="b">
        <v>0</v>
      </c>
      <c r="B4160" s="1" t="s">
        <v>104</v>
      </c>
      <c r="C4160" s="1"/>
      <c r="D4160" s="1"/>
      <c r="E4160" s="1" t="s">
        <v>43</v>
      </c>
      <c r="F4160" s="1"/>
      <c r="G4160" s="2" t="s">
        <v>27</v>
      </c>
      <c r="H4160" s="3"/>
      <c r="I4160" s="4" t="s">
        <v>14343</v>
      </c>
      <c r="J4160" s="2" t="s">
        <v>14344</v>
      </c>
      <c r="K4160" s="5">
        <v>1.0</v>
      </c>
      <c r="L4160" s="2" t="s">
        <v>13261</v>
      </c>
      <c r="M4160" s="6" t="b">
        <v>1</v>
      </c>
      <c r="N4160" s="2" t="s">
        <v>13262</v>
      </c>
      <c r="O4160" s="2" t="s">
        <v>1291</v>
      </c>
      <c r="P4160" s="2" t="s">
        <v>1292</v>
      </c>
      <c r="Q4160" s="2" t="s">
        <v>13263</v>
      </c>
      <c r="R4160" s="2" t="s">
        <v>35</v>
      </c>
      <c r="S4160" s="2" t="s">
        <v>14345</v>
      </c>
      <c r="T4160" s="2" t="s">
        <v>13418</v>
      </c>
      <c r="U4160" s="2" t="s">
        <v>13266</v>
      </c>
      <c r="V4160" s="2" t="s">
        <v>43</v>
      </c>
      <c r="W4160" s="2" t="s">
        <v>13267</v>
      </c>
      <c r="X4160" s="2" t="s">
        <v>13268</v>
      </c>
      <c r="Y4160" s="14" t="s">
        <v>13269</v>
      </c>
    </row>
    <row r="4161">
      <c r="A4161" s="1" t="b">
        <v>0</v>
      </c>
      <c r="B4161" s="1" t="s">
        <v>104</v>
      </c>
      <c r="C4161" s="1"/>
      <c r="D4161" s="1"/>
      <c r="E4161" s="1" t="s">
        <v>43</v>
      </c>
      <c r="F4161" s="1"/>
      <c r="G4161" s="2" t="s">
        <v>27</v>
      </c>
      <c r="H4161" s="3"/>
      <c r="I4161" s="4" t="s">
        <v>14346</v>
      </c>
      <c r="J4161" s="2" t="s">
        <v>14347</v>
      </c>
      <c r="K4161" s="5">
        <v>1.0</v>
      </c>
      <c r="L4161" s="2" t="s">
        <v>13261</v>
      </c>
      <c r="M4161" s="6" t="b">
        <v>1</v>
      </c>
      <c r="N4161" s="2" t="s">
        <v>13262</v>
      </c>
      <c r="O4161" s="2" t="s">
        <v>1291</v>
      </c>
      <c r="P4161" s="2" t="s">
        <v>1292</v>
      </c>
      <c r="Q4161" s="2" t="s">
        <v>13263</v>
      </c>
      <c r="R4161" s="2" t="s">
        <v>35</v>
      </c>
      <c r="S4161" s="2" t="s">
        <v>14348</v>
      </c>
      <c r="T4161" s="2" t="s">
        <v>13418</v>
      </c>
      <c r="U4161" s="2" t="s">
        <v>13266</v>
      </c>
      <c r="V4161" s="2" t="s">
        <v>43</v>
      </c>
      <c r="W4161" s="2" t="s">
        <v>13267</v>
      </c>
      <c r="X4161" s="2" t="s">
        <v>13268</v>
      </c>
      <c r="Y4161" s="14" t="s">
        <v>13269</v>
      </c>
    </row>
    <row r="4162">
      <c r="A4162" s="1" t="b">
        <v>0</v>
      </c>
      <c r="B4162" s="1" t="s">
        <v>104</v>
      </c>
      <c r="C4162" s="1"/>
      <c r="D4162" s="1"/>
      <c r="E4162" s="1" t="s">
        <v>43</v>
      </c>
      <c r="F4162" s="1"/>
      <c r="G4162" s="2" t="s">
        <v>27</v>
      </c>
      <c r="H4162" s="3"/>
      <c r="I4162" s="4" t="s">
        <v>14349</v>
      </c>
      <c r="J4162" s="2" t="s">
        <v>14350</v>
      </c>
      <c r="K4162" s="5">
        <v>1.0</v>
      </c>
      <c r="L4162" s="2" t="s">
        <v>13261</v>
      </c>
      <c r="M4162" s="6" t="b">
        <v>1</v>
      </c>
      <c r="N4162" s="2" t="s">
        <v>13262</v>
      </c>
      <c r="O4162" s="2" t="s">
        <v>1291</v>
      </c>
      <c r="P4162" s="2" t="s">
        <v>1292</v>
      </c>
      <c r="Q4162" s="2" t="s">
        <v>13263</v>
      </c>
      <c r="R4162" s="2" t="s">
        <v>35</v>
      </c>
      <c r="S4162" s="2" t="s">
        <v>14351</v>
      </c>
      <c r="T4162" s="2" t="s">
        <v>13342</v>
      </c>
      <c r="U4162" s="2" t="s">
        <v>13266</v>
      </c>
      <c r="V4162" s="2" t="s">
        <v>43</v>
      </c>
      <c r="W4162" s="2" t="s">
        <v>13267</v>
      </c>
      <c r="X4162" s="2" t="s">
        <v>13268</v>
      </c>
      <c r="Y4162" s="14" t="s">
        <v>13269</v>
      </c>
    </row>
    <row r="4163">
      <c r="A4163" s="1" t="b">
        <v>0</v>
      </c>
      <c r="B4163" s="1" t="s">
        <v>104</v>
      </c>
      <c r="C4163" s="1"/>
      <c r="D4163" s="1"/>
      <c r="E4163" s="1" t="s">
        <v>43</v>
      </c>
      <c r="F4163" s="1"/>
      <c r="G4163" s="2" t="s">
        <v>27</v>
      </c>
      <c r="H4163" s="3"/>
      <c r="I4163" s="4" t="s">
        <v>14352</v>
      </c>
      <c r="J4163" s="2" t="s">
        <v>14353</v>
      </c>
      <c r="K4163" s="5">
        <v>1.0</v>
      </c>
      <c r="L4163" s="2" t="s">
        <v>13261</v>
      </c>
      <c r="M4163" s="6" t="b">
        <v>1</v>
      </c>
      <c r="N4163" s="2" t="s">
        <v>13262</v>
      </c>
      <c r="O4163" s="2" t="s">
        <v>1291</v>
      </c>
      <c r="P4163" s="2" t="s">
        <v>1292</v>
      </c>
      <c r="Q4163" s="2" t="s">
        <v>13263</v>
      </c>
      <c r="R4163" s="2" t="s">
        <v>35</v>
      </c>
      <c r="S4163" s="2" t="s">
        <v>14354</v>
      </c>
      <c r="T4163" s="2" t="s">
        <v>13418</v>
      </c>
      <c r="U4163" s="2" t="s">
        <v>13266</v>
      </c>
      <c r="V4163" s="2" t="s">
        <v>43</v>
      </c>
      <c r="W4163" s="2" t="s">
        <v>13267</v>
      </c>
      <c r="X4163" s="2" t="s">
        <v>13268</v>
      </c>
      <c r="Y4163" s="14" t="s">
        <v>13269</v>
      </c>
    </row>
    <row r="4164">
      <c r="A4164" s="1" t="b">
        <v>0</v>
      </c>
      <c r="B4164" s="1" t="s">
        <v>104</v>
      </c>
      <c r="C4164" s="1"/>
      <c r="D4164" s="1"/>
      <c r="E4164" s="1" t="s">
        <v>43</v>
      </c>
      <c r="F4164" s="1"/>
      <c r="G4164" s="2" t="s">
        <v>27</v>
      </c>
      <c r="H4164" s="3"/>
      <c r="I4164" s="4" t="s">
        <v>14355</v>
      </c>
      <c r="J4164" s="2" t="s">
        <v>14356</v>
      </c>
      <c r="K4164" s="5">
        <v>1.0</v>
      </c>
      <c r="L4164" s="2" t="s">
        <v>13261</v>
      </c>
      <c r="M4164" s="6" t="b">
        <v>1</v>
      </c>
      <c r="N4164" s="2" t="s">
        <v>13262</v>
      </c>
      <c r="O4164" s="2" t="s">
        <v>1291</v>
      </c>
      <c r="P4164" s="2" t="s">
        <v>1292</v>
      </c>
      <c r="Q4164" s="2" t="s">
        <v>13263</v>
      </c>
      <c r="R4164" s="2" t="s">
        <v>35</v>
      </c>
      <c r="S4164" s="2" t="s">
        <v>14357</v>
      </c>
      <c r="T4164" s="2" t="s">
        <v>13418</v>
      </c>
      <c r="U4164" s="2" t="s">
        <v>13266</v>
      </c>
      <c r="V4164" s="2" t="s">
        <v>43</v>
      </c>
      <c r="W4164" s="2" t="s">
        <v>13267</v>
      </c>
      <c r="X4164" s="2" t="s">
        <v>13268</v>
      </c>
      <c r="Y4164" s="14" t="s">
        <v>13269</v>
      </c>
    </row>
    <row r="4165">
      <c r="A4165" s="1" t="b">
        <v>0</v>
      </c>
      <c r="B4165" s="1" t="s">
        <v>104</v>
      </c>
      <c r="C4165" s="1"/>
      <c r="D4165" s="1"/>
      <c r="E4165" s="1" t="s">
        <v>43</v>
      </c>
      <c r="F4165" s="1"/>
      <c r="G4165" s="2" t="s">
        <v>27</v>
      </c>
      <c r="H4165" s="3"/>
      <c r="I4165" s="4" t="s">
        <v>14358</v>
      </c>
      <c r="J4165" s="2" t="s">
        <v>14359</v>
      </c>
      <c r="K4165" s="5">
        <v>1.0</v>
      </c>
      <c r="L4165" s="2" t="s">
        <v>13261</v>
      </c>
      <c r="M4165" s="6" t="b">
        <v>1</v>
      </c>
      <c r="N4165" s="2" t="s">
        <v>13262</v>
      </c>
      <c r="O4165" s="2" t="s">
        <v>1291</v>
      </c>
      <c r="P4165" s="2" t="s">
        <v>1292</v>
      </c>
      <c r="Q4165" s="2" t="s">
        <v>13263</v>
      </c>
      <c r="R4165" s="2" t="s">
        <v>35</v>
      </c>
      <c r="S4165" s="2" t="s">
        <v>14360</v>
      </c>
      <c r="T4165" s="2" t="s">
        <v>13342</v>
      </c>
      <c r="U4165" s="2" t="s">
        <v>13266</v>
      </c>
      <c r="V4165" s="2" t="s">
        <v>43</v>
      </c>
      <c r="W4165" s="2" t="s">
        <v>13267</v>
      </c>
      <c r="X4165" s="2" t="s">
        <v>13268</v>
      </c>
      <c r="Y4165" s="14" t="s">
        <v>13269</v>
      </c>
    </row>
    <row r="4166">
      <c r="A4166" s="1" t="b">
        <v>0</v>
      </c>
      <c r="B4166" s="1" t="s">
        <v>104</v>
      </c>
      <c r="C4166" s="1"/>
      <c r="D4166" s="1"/>
      <c r="E4166" s="1" t="s">
        <v>43</v>
      </c>
      <c r="F4166" s="1"/>
      <c r="G4166" s="2" t="s">
        <v>27</v>
      </c>
      <c r="H4166" s="3"/>
      <c r="I4166" s="4" t="s">
        <v>14361</v>
      </c>
      <c r="J4166" s="2" t="s">
        <v>14362</v>
      </c>
      <c r="K4166" s="5">
        <v>1.0</v>
      </c>
      <c r="L4166" s="2" t="s">
        <v>13261</v>
      </c>
      <c r="M4166" s="6" t="b">
        <v>1</v>
      </c>
      <c r="N4166" s="2" t="s">
        <v>13262</v>
      </c>
      <c r="O4166" s="2" t="s">
        <v>1291</v>
      </c>
      <c r="P4166" s="2" t="s">
        <v>1292</v>
      </c>
      <c r="Q4166" s="2" t="s">
        <v>13263</v>
      </c>
      <c r="R4166" s="2" t="s">
        <v>35</v>
      </c>
      <c r="S4166" s="2" t="s">
        <v>14363</v>
      </c>
      <c r="T4166" s="2" t="s">
        <v>13342</v>
      </c>
      <c r="U4166" s="2" t="s">
        <v>13266</v>
      </c>
      <c r="V4166" s="2" t="s">
        <v>43</v>
      </c>
      <c r="W4166" s="2" t="s">
        <v>13267</v>
      </c>
      <c r="X4166" s="2" t="s">
        <v>13268</v>
      </c>
      <c r="Y4166" s="14" t="s">
        <v>13269</v>
      </c>
    </row>
    <row r="4167">
      <c r="A4167" s="1" t="b">
        <v>0</v>
      </c>
      <c r="B4167" s="1" t="s">
        <v>104</v>
      </c>
      <c r="C4167" s="1"/>
      <c r="D4167" s="1"/>
      <c r="E4167" s="1" t="s">
        <v>43</v>
      </c>
      <c r="F4167" s="1"/>
      <c r="G4167" s="2" t="s">
        <v>27</v>
      </c>
      <c r="H4167" s="3"/>
      <c r="I4167" s="4" t="s">
        <v>14364</v>
      </c>
      <c r="J4167" s="2" t="s">
        <v>14365</v>
      </c>
      <c r="K4167" s="5">
        <v>1.0</v>
      </c>
      <c r="L4167" s="2" t="s">
        <v>13261</v>
      </c>
      <c r="M4167" s="6" t="b">
        <v>1</v>
      </c>
      <c r="N4167" s="2" t="s">
        <v>13262</v>
      </c>
      <c r="O4167" s="2" t="s">
        <v>1291</v>
      </c>
      <c r="P4167" s="2" t="s">
        <v>1292</v>
      </c>
      <c r="Q4167" s="2" t="s">
        <v>13263</v>
      </c>
      <c r="R4167" s="2" t="s">
        <v>35</v>
      </c>
      <c r="S4167" s="2" t="s">
        <v>14366</v>
      </c>
      <c r="T4167" s="2" t="s">
        <v>13342</v>
      </c>
      <c r="U4167" s="2" t="s">
        <v>13266</v>
      </c>
      <c r="V4167" s="2" t="s">
        <v>43</v>
      </c>
      <c r="W4167" s="2" t="s">
        <v>13267</v>
      </c>
      <c r="X4167" s="2" t="s">
        <v>13268</v>
      </c>
      <c r="Y4167" s="14" t="s">
        <v>13269</v>
      </c>
    </row>
    <row r="4168">
      <c r="A4168" s="1" t="b">
        <v>0</v>
      </c>
      <c r="B4168" s="1" t="s">
        <v>104</v>
      </c>
      <c r="C4168" s="1"/>
      <c r="D4168" s="1"/>
      <c r="E4168" s="1" t="s">
        <v>43</v>
      </c>
      <c r="F4168" s="1"/>
      <c r="G4168" s="2" t="s">
        <v>27</v>
      </c>
      <c r="H4168" s="3"/>
      <c r="I4168" s="4" t="s">
        <v>14367</v>
      </c>
      <c r="J4168" s="2" t="s">
        <v>14368</v>
      </c>
      <c r="K4168" s="5">
        <v>1.0</v>
      </c>
      <c r="L4168" s="2" t="s">
        <v>13261</v>
      </c>
      <c r="M4168" s="6" t="b">
        <v>1</v>
      </c>
      <c r="N4168" s="2" t="s">
        <v>13262</v>
      </c>
      <c r="O4168" s="2" t="s">
        <v>1291</v>
      </c>
      <c r="P4168" s="2" t="s">
        <v>1292</v>
      </c>
      <c r="Q4168" s="2" t="s">
        <v>13263</v>
      </c>
      <c r="R4168" s="2" t="s">
        <v>35</v>
      </c>
      <c r="S4168" s="2" t="s">
        <v>14369</v>
      </c>
      <c r="T4168" s="2" t="s">
        <v>13342</v>
      </c>
      <c r="U4168" s="2" t="s">
        <v>13266</v>
      </c>
      <c r="V4168" s="2" t="s">
        <v>43</v>
      </c>
      <c r="W4168" s="2" t="s">
        <v>13267</v>
      </c>
      <c r="X4168" s="2" t="s">
        <v>13268</v>
      </c>
      <c r="Y4168" s="14" t="s">
        <v>13269</v>
      </c>
    </row>
    <row r="4169">
      <c r="A4169" s="1" t="b">
        <v>0</v>
      </c>
      <c r="B4169" s="1" t="s">
        <v>104</v>
      </c>
      <c r="C4169" s="1"/>
      <c r="D4169" s="1"/>
      <c r="E4169" s="1" t="s">
        <v>43</v>
      </c>
      <c r="F4169" s="1"/>
      <c r="G4169" s="2" t="s">
        <v>27</v>
      </c>
      <c r="H4169" s="3"/>
      <c r="I4169" s="4" t="s">
        <v>14370</v>
      </c>
      <c r="J4169" s="2" t="s">
        <v>14371</v>
      </c>
      <c r="K4169" s="5">
        <v>1.0</v>
      </c>
      <c r="L4169" s="2" t="s">
        <v>13261</v>
      </c>
      <c r="M4169" s="6" t="b">
        <v>1</v>
      </c>
      <c r="N4169" s="2" t="s">
        <v>13262</v>
      </c>
      <c r="O4169" s="2" t="s">
        <v>1291</v>
      </c>
      <c r="P4169" s="2" t="s">
        <v>1292</v>
      </c>
      <c r="Q4169" s="2" t="s">
        <v>13263</v>
      </c>
      <c r="R4169" s="2" t="s">
        <v>35</v>
      </c>
      <c r="S4169" s="2" t="s">
        <v>14372</v>
      </c>
      <c r="T4169" s="2" t="s">
        <v>13342</v>
      </c>
      <c r="U4169" s="2" t="s">
        <v>13266</v>
      </c>
      <c r="V4169" s="2" t="s">
        <v>43</v>
      </c>
      <c r="W4169" s="2" t="s">
        <v>13267</v>
      </c>
      <c r="X4169" s="2" t="s">
        <v>13268</v>
      </c>
      <c r="Y4169" s="14" t="s">
        <v>13269</v>
      </c>
    </row>
    <row r="4170">
      <c r="A4170" s="1" t="b">
        <v>0</v>
      </c>
      <c r="B4170" s="1" t="s">
        <v>104</v>
      </c>
      <c r="C4170" s="1"/>
      <c r="D4170" s="1"/>
      <c r="E4170" s="1" t="s">
        <v>43</v>
      </c>
      <c r="F4170" s="1"/>
      <c r="G4170" s="2" t="s">
        <v>27</v>
      </c>
      <c r="H4170" s="3"/>
      <c r="I4170" s="4" t="s">
        <v>14373</v>
      </c>
      <c r="J4170" s="2" t="s">
        <v>14374</v>
      </c>
      <c r="K4170" s="5">
        <v>1.0</v>
      </c>
      <c r="L4170" s="2" t="s">
        <v>13261</v>
      </c>
      <c r="M4170" s="6" t="b">
        <v>1</v>
      </c>
      <c r="N4170" s="2" t="s">
        <v>13262</v>
      </c>
      <c r="O4170" s="2" t="s">
        <v>1291</v>
      </c>
      <c r="P4170" s="2" t="s">
        <v>1292</v>
      </c>
      <c r="Q4170" s="2" t="s">
        <v>13263</v>
      </c>
      <c r="R4170" s="2" t="s">
        <v>35</v>
      </c>
      <c r="S4170" s="2" t="s">
        <v>14375</v>
      </c>
      <c r="T4170" s="2" t="s">
        <v>13342</v>
      </c>
      <c r="U4170" s="2" t="s">
        <v>13266</v>
      </c>
      <c r="V4170" s="2" t="s">
        <v>43</v>
      </c>
      <c r="W4170" s="2" t="s">
        <v>13267</v>
      </c>
      <c r="X4170" s="2" t="s">
        <v>13268</v>
      </c>
      <c r="Y4170" s="14" t="s">
        <v>13269</v>
      </c>
    </row>
    <row r="4171">
      <c r="A4171" s="1" t="b">
        <v>0</v>
      </c>
      <c r="B4171" s="1" t="s">
        <v>104</v>
      </c>
      <c r="C4171" s="1"/>
      <c r="D4171" s="1"/>
      <c r="E4171" s="1" t="s">
        <v>43</v>
      </c>
      <c r="F4171" s="1"/>
      <c r="G4171" s="2" t="s">
        <v>27</v>
      </c>
      <c r="H4171" s="3"/>
      <c r="I4171" s="4" t="s">
        <v>14376</v>
      </c>
      <c r="J4171" s="2" t="s">
        <v>14377</v>
      </c>
      <c r="K4171" s="5">
        <v>1.0</v>
      </c>
      <c r="L4171" s="2" t="s">
        <v>13261</v>
      </c>
      <c r="M4171" s="6" t="b">
        <v>1</v>
      </c>
      <c r="N4171" s="2" t="s">
        <v>13262</v>
      </c>
      <c r="O4171" s="2" t="s">
        <v>1291</v>
      </c>
      <c r="P4171" s="2" t="s">
        <v>1292</v>
      </c>
      <c r="Q4171" s="2" t="s">
        <v>13263</v>
      </c>
      <c r="R4171" s="2" t="s">
        <v>35</v>
      </c>
      <c r="S4171" s="2" t="s">
        <v>14378</v>
      </c>
      <c r="T4171" s="2" t="s">
        <v>13342</v>
      </c>
      <c r="U4171" s="2" t="s">
        <v>13266</v>
      </c>
      <c r="V4171" s="2" t="s">
        <v>43</v>
      </c>
      <c r="W4171" s="2" t="s">
        <v>13267</v>
      </c>
      <c r="X4171" s="2" t="s">
        <v>13268</v>
      </c>
      <c r="Y4171" s="14" t="s">
        <v>13269</v>
      </c>
    </row>
    <row r="4172">
      <c r="A4172" s="1" t="b">
        <v>0</v>
      </c>
      <c r="B4172" s="1" t="s">
        <v>104</v>
      </c>
      <c r="C4172" s="1"/>
      <c r="D4172" s="1"/>
      <c r="E4172" s="1" t="s">
        <v>43</v>
      </c>
      <c r="F4172" s="1"/>
      <c r="G4172" s="2" t="s">
        <v>27</v>
      </c>
      <c r="H4172" s="3"/>
      <c r="I4172" s="4" t="s">
        <v>14379</v>
      </c>
      <c r="J4172" s="2" t="s">
        <v>14380</v>
      </c>
      <c r="K4172" s="5">
        <v>1.0</v>
      </c>
      <c r="L4172" s="2" t="s">
        <v>13261</v>
      </c>
      <c r="M4172" s="6" t="b">
        <v>1</v>
      </c>
      <c r="N4172" s="2" t="s">
        <v>13262</v>
      </c>
      <c r="O4172" s="2" t="s">
        <v>1291</v>
      </c>
      <c r="P4172" s="2" t="s">
        <v>1292</v>
      </c>
      <c r="Q4172" s="2" t="s">
        <v>13263</v>
      </c>
      <c r="R4172" s="2" t="s">
        <v>35</v>
      </c>
      <c r="S4172" s="2" t="s">
        <v>14381</v>
      </c>
      <c r="T4172" s="2" t="s">
        <v>13418</v>
      </c>
      <c r="U4172" s="2" t="s">
        <v>13266</v>
      </c>
      <c r="V4172" s="2" t="s">
        <v>43</v>
      </c>
      <c r="W4172" s="2" t="s">
        <v>13267</v>
      </c>
      <c r="X4172" s="2" t="s">
        <v>13268</v>
      </c>
      <c r="Y4172" s="14" t="s">
        <v>13269</v>
      </c>
    </row>
    <row r="4173">
      <c r="A4173" s="1" t="b">
        <v>0</v>
      </c>
      <c r="B4173" s="1" t="s">
        <v>104</v>
      </c>
      <c r="C4173" s="1"/>
      <c r="D4173" s="1"/>
      <c r="E4173" s="1" t="s">
        <v>43</v>
      </c>
      <c r="F4173" s="1"/>
      <c r="G4173" s="2" t="s">
        <v>27</v>
      </c>
      <c r="H4173" s="3"/>
      <c r="I4173" s="4" t="s">
        <v>14382</v>
      </c>
      <c r="J4173" s="2" t="s">
        <v>14383</v>
      </c>
      <c r="K4173" s="5">
        <v>1.0</v>
      </c>
      <c r="L4173" s="2" t="s">
        <v>13261</v>
      </c>
      <c r="M4173" s="6" t="b">
        <v>1</v>
      </c>
      <c r="N4173" s="2" t="s">
        <v>13262</v>
      </c>
      <c r="O4173" s="2" t="s">
        <v>1291</v>
      </c>
      <c r="P4173" s="2" t="s">
        <v>1292</v>
      </c>
      <c r="Q4173" s="2" t="s">
        <v>13263</v>
      </c>
      <c r="R4173" s="2" t="s">
        <v>35</v>
      </c>
      <c r="S4173" s="2" t="s">
        <v>14384</v>
      </c>
      <c r="T4173" s="2" t="s">
        <v>13418</v>
      </c>
      <c r="U4173" s="2" t="s">
        <v>13266</v>
      </c>
      <c r="V4173" s="2" t="s">
        <v>43</v>
      </c>
      <c r="W4173" s="2" t="s">
        <v>13267</v>
      </c>
      <c r="X4173" s="2" t="s">
        <v>13268</v>
      </c>
      <c r="Y4173" s="14" t="s">
        <v>13269</v>
      </c>
    </row>
    <row r="4174">
      <c r="A4174" s="1" t="b">
        <v>0</v>
      </c>
      <c r="B4174" s="1" t="s">
        <v>104</v>
      </c>
      <c r="C4174" s="1"/>
      <c r="D4174" s="1"/>
      <c r="E4174" s="1" t="s">
        <v>43</v>
      </c>
      <c r="F4174" s="1"/>
      <c r="G4174" s="2" t="s">
        <v>27</v>
      </c>
      <c r="H4174" s="3"/>
      <c r="I4174" s="4" t="s">
        <v>14385</v>
      </c>
      <c r="J4174" s="2" t="s">
        <v>14386</v>
      </c>
      <c r="K4174" s="5">
        <v>1.0</v>
      </c>
      <c r="L4174" s="2" t="s">
        <v>13261</v>
      </c>
      <c r="M4174" s="6" t="b">
        <v>1</v>
      </c>
      <c r="N4174" s="2" t="s">
        <v>13262</v>
      </c>
      <c r="O4174" s="2" t="s">
        <v>1291</v>
      </c>
      <c r="P4174" s="2" t="s">
        <v>1292</v>
      </c>
      <c r="Q4174" s="2" t="s">
        <v>13263</v>
      </c>
      <c r="R4174" s="2" t="s">
        <v>35</v>
      </c>
      <c r="S4174" s="2" t="s">
        <v>14387</v>
      </c>
      <c r="T4174" s="2" t="s">
        <v>13342</v>
      </c>
      <c r="U4174" s="2" t="s">
        <v>13266</v>
      </c>
      <c r="V4174" s="2" t="s">
        <v>43</v>
      </c>
      <c r="W4174" s="2" t="s">
        <v>13267</v>
      </c>
      <c r="X4174" s="2" t="s">
        <v>13268</v>
      </c>
      <c r="Y4174" s="14" t="s">
        <v>13269</v>
      </c>
    </row>
    <row r="4175">
      <c r="A4175" s="1" t="b">
        <v>0</v>
      </c>
      <c r="B4175" s="1" t="s">
        <v>104</v>
      </c>
      <c r="C4175" s="1"/>
      <c r="D4175" s="1"/>
      <c r="E4175" s="1" t="s">
        <v>43</v>
      </c>
      <c r="F4175" s="1"/>
      <c r="G4175" s="2" t="s">
        <v>27</v>
      </c>
      <c r="H4175" s="3"/>
      <c r="I4175" s="4" t="s">
        <v>14388</v>
      </c>
      <c r="J4175" s="2" t="s">
        <v>14389</v>
      </c>
      <c r="K4175" s="5">
        <v>1.0</v>
      </c>
      <c r="L4175" s="2" t="s">
        <v>13261</v>
      </c>
      <c r="M4175" s="6" t="b">
        <v>1</v>
      </c>
      <c r="N4175" s="2" t="s">
        <v>13262</v>
      </c>
      <c r="O4175" s="2" t="s">
        <v>1291</v>
      </c>
      <c r="P4175" s="2" t="s">
        <v>1292</v>
      </c>
      <c r="Q4175" s="2" t="s">
        <v>13263</v>
      </c>
      <c r="R4175" s="2" t="s">
        <v>35</v>
      </c>
      <c r="S4175" s="2" t="s">
        <v>14390</v>
      </c>
      <c r="T4175" s="2" t="s">
        <v>13342</v>
      </c>
      <c r="U4175" s="2" t="s">
        <v>13266</v>
      </c>
      <c r="V4175" s="2" t="s">
        <v>43</v>
      </c>
      <c r="W4175" s="2" t="s">
        <v>13267</v>
      </c>
      <c r="X4175" s="2" t="s">
        <v>13268</v>
      </c>
      <c r="Y4175" s="14" t="s">
        <v>13269</v>
      </c>
    </row>
    <row r="4176">
      <c r="A4176" s="1" t="b">
        <v>0</v>
      </c>
      <c r="B4176" s="1" t="s">
        <v>104</v>
      </c>
      <c r="C4176" s="1"/>
      <c r="D4176" s="1"/>
      <c r="E4176" s="1" t="s">
        <v>43</v>
      </c>
      <c r="F4176" s="1"/>
      <c r="G4176" s="2" t="s">
        <v>27</v>
      </c>
      <c r="H4176" s="3"/>
      <c r="I4176" s="4" t="s">
        <v>14391</v>
      </c>
      <c r="J4176" s="2" t="s">
        <v>14392</v>
      </c>
      <c r="K4176" s="5">
        <v>1.0</v>
      </c>
      <c r="L4176" s="2" t="s">
        <v>13261</v>
      </c>
      <c r="M4176" s="6" t="b">
        <v>1</v>
      </c>
      <c r="N4176" s="2" t="s">
        <v>13262</v>
      </c>
      <c r="O4176" s="2" t="s">
        <v>1291</v>
      </c>
      <c r="P4176" s="2" t="s">
        <v>1292</v>
      </c>
      <c r="Q4176" s="2" t="s">
        <v>13263</v>
      </c>
      <c r="R4176" s="2" t="s">
        <v>35</v>
      </c>
      <c r="S4176" s="2" t="s">
        <v>14393</v>
      </c>
      <c r="T4176" s="2" t="s">
        <v>13418</v>
      </c>
      <c r="U4176" s="2" t="s">
        <v>13266</v>
      </c>
      <c r="V4176" s="2" t="s">
        <v>43</v>
      </c>
      <c r="W4176" s="2" t="s">
        <v>13267</v>
      </c>
      <c r="X4176" s="2" t="s">
        <v>13268</v>
      </c>
      <c r="Y4176" s="14" t="s">
        <v>13269</v>
      </c>
    </row>
    <row r="4177">
      <c r="A4177" s="1" t="b">
        <v>0</v>
      </c>
      <c r="B4177" s="1" t="s">
        <v>104</v>
      </c>
      <c r="C4177" s="1"/>
      <c r="D4177" s="1"/>
      <c r="E4177" s="1" t="s">
        <v>43</v>
      </c>
      <c r="F4177" s="1"/>
      <c r="G4177" s="2" t="s">
        <v>27</v>
      </c>
      <c r="H4177" s="3"/>
      <c r="I4177" s="4" t="s">
        <v>14394</v>
      </c>
      <c r="J4177" s="2" t="s">
        <v>14395</v>
      </c>
      <c r="K4177" s="5">
        <v>1.0</v>
      </c>
      <c r="L4177" s="2" t="s">
        <v>13261</v>
      </c>
      <c r="M4177" s="6" t="b">
        <v>1</v>
      </c>
      <c r="N4177" s="2" t="s">
        <v>13262</v>
      </c>
      <c r="O4177" s="2" t="s">
        <v>1291</v>
      </c>
      <c r="P4177" s="2" t="s">
        <v>1292</v>
      </c>
      <c r="Q4177" s="2" t="s">
        <v>13263</v>
      </c>
      <c r="R4177" s="2" t="s">
        <v>35</v>
      </c>
      <c r="S4177" s="2" t="s">
        <v>14396</v>
      </c>
      <c r="T4177" s="2" t="s">
        <v>13418</v>
      </c>
      <c r="U4177" s="2" t="s">
        <v>13266</v>
      </c>
      <c r="V4177" s="2" t="s">
        <v>43</v>
      </c>
      <c r="W4177" s="2" t="s">
        <v>13267</v>
      </c>
      <c r="X4177" s="2" t="s">
        <v>13268</v>
      </c>
      <c r="Y4177" s="14" t="s">
        <v>13269</v>
      </c>
    </row>
    <row r="4178">
      <c r="A4178" s="1" t="b">
        <v>0</v>
      </c>
      <c r="B4178" s="1" t="s">
        <v>104</v>
      </c>
      <c r="C4178" s="1"/>
      <c r="D4178" s="1"/>
      <c r="E4178" s="1" t="s">
        <v>43</v>
      </c>
      <c r="F4178" s="1"/>
      <c r="G4178" s="2" t="s">
        <v>27</v>
      </c>
      <c r="H4178" s="3"/>
      <c r="I4178" s="4" t="s">
        <v>14397</v>
      </c>
      <c r="J4178" s="2" t="s">
        <v>14398</v>
      </c>
      <c r="K4178" s="5">
        <v>1.0</v>
      </c>
      <c r="L4178" s="2" t="s">
        <v>13261</v>
      </c>
      <c r="M4178" s="6" t="b">
        <v>1</v>
      </c>
      <c r="N4178" s="2" t="s">
        <v>13262</v>
      </c>
      <c r="O4178" s="2" t="s">
        <v>1291</v>
      </c>
      <c r="P4178" s="2" t="s">
        <v>1292</v>
      </c>
      <c r="Q4178" s="2" t="s">
        <v>13263</v>
      </c>
      <c r="R4178" s="2" t="s">
        <v>35</v>
      </c>
      <c r="S4178" s="2" t="s">
        <v>14399</v>
      </c>
      <c r="T4178" s="2" t="s">
        <v>13418</v>
      </c>
      <c r="U4178" s="2" t="s">
        <v>13266</v>
      </c>
      <c r="V4178" s="2" t="s">
        <v>43</v>
      </c>
      <c r="W4178" s="2" t="s">
        <v>13267</v>
      </c>
      <c r="X4178" s="2" t="s">
        <v>13268</v>
      </c>
      <c r="Y4178" s="14" t="s">
        <v>13269</v>
      </c>
    </row>
    <row r="4179">
      <c r="A4179" s="1" t="b">
        <v>0</v>
      </c>
      <c r="B4179" s="1" t="s">
        <v>104</v>
      </c>
      <c r="C4179" s="1"/>
      <c r="D4179" s="1"/>
      <c r="E4179" s="1" t="s">
        <v>43</v>
      </c>
      <c r="F4179" s="1"/>
      <c r="G4179" s="2" t="s">
        <v>27</v>
      </c>
      <c r="H4179" s="3"/>
      <c r="I4179" s="4" t="s">
        <v>14400</v>
      </c>
      <c r="J4179" s="2" t="s">
        <v>14401</v>
      </c>
      <c r="K4179" s="5">
        <v>1.0</v>
      </c>
      <c r="L4179" s="2" t="s">
        <v>13261</v>
      </c>
      <c r="M4179" s="6" t="b">
        <v>1</v>
      </c>
      <c r="N4179" s="2" t="s">
        <v>13262</v>
      </c>
      <c r="O4179" s="2" t="s">
        <v>1291</v>
      </c>
      <c r="P4179" s="2" t="s">
        <v>1292</v>
      </c>
      <c r="Q4179" s="2" t="s">
        <v>13263</v>
      </c>
      <c r="R4179" s="2" t="s">
        <v>35</v>
      </c>
      <c r="S4179" s="2" t="s">
        <v>14402</v>
      </c>
      <c r="T4179" s="2" t="s">
        <v>13418</v>
      </c>
      <c r="U4179" s="2" t="s">
        <v>13266</v>
      </c>
      <c r="V4179" s="2" t="s">
        <v>43</v>
      </c>
      <c r="W4179" s="2" t="s">
        <v>13267</v>
      </c>
      <c r="X4179" s="2" t="s">
        <v>13268</v>
      </c>
      <c r="Y4179" s="14" t="s">
        <v>13269</v>
      </c>
    </row>
    <row r="4180">
      <c r="A4180" s="1" t="b">
        <v>0</v>
      </c>
      <c r="B4180" s="1" t="s">
        <v>104</v>
      </c>
      <c r="C4180" s="1"/>
      <c r="D4180" s="1"/>
      <c r="E4180" s="1" t="s">
        <v>43</v>
      </c>
      <c r="F4180" s="1"/>
      <c r="G4180" s="2" t="s">
        <v>27</v>
      </c>
      <c r="H4180" s="3"/>
      <c r="I4180" s="4" t="s">
        <v>14403</v>
      </c>
      <c r="J4180" s="2" t="s">
        <v>14404</v>
      </c>
      <c r="K4180" s="5">
        <v>1.0</v>
      </c>
      <c r="L4180" s="2" t="s">
        <v>13261</v>
      </c>
      <c r="M4180" s="6" t="b">
        <v>1</v>
      </c>
      <c r="N4180" s="2" t="s">
        <v>13262</v>
      </c>
      <c r="O4180" s="2" t="s">
        <v>1291</v>
      </c>
      <c r="P4180" s="2" t="s">
        <v>1292</v>
      </c>
      <c r="Q4180" s="2" t="s">
        <v>13263</v>
      </c>
      <c r="R4180" s="2" t="s">
        <v>35</v>
      </c>
      <c r="S4180" s="2" t="s">
        <v>14405</v>
      </c>
      <c r="T4180" s="2" t="s">
        <v>13342</v>
      </c>
      <c r="U4180" s="2" t="s">
        <v>13266</v>
      </c>
      <c r="V4180" s="2" t="s">
        <v>43</v>
      </c>
      <c r="W4180" s="2" t="s">
        <v>13267</v>
      </c>
      <c r="X4180" s="2" t="s">
        <v>13268</v>
      </c>
      <c r="Y4180" s="14" t="s">
        <v>13269</v>
      </c>
    </row>
    <row r="4181">
      <c r="A4181" s="1" t="b">
        <v>0</v>
      </c>
      <c r="B4181" s="1" t="s">
        <v>104</v>
      </c>
      <c r="C4181" s="1"/>
      <c r="D4181" s="1"/>
      <c r="E4181" s="1" t="s">
        <v>43</v>
      </c>
      <c r="F4181" s="1"/>
      <c r="G4181" s="2" t="s">
        <v>27</v>
      </c>
      <c r="H4181" s="3"/>
      <c r="I4181" s="4" t="s">
        <v>14406</v>
      </c>
      <c r="J4181" s="2" t="s">
        <v>14407</v>
      </c>
      <c r="K4181" s="5">
        <v>1.0</v>
      </c>
      <c r="L4181" s="2" t="s">
        <v>13261</v>
      </c>
      <c r="M4181" s="6" t="b">
        <v>1</v>
      </c>
      <c r="N4181" s="2" t="s">
        <v>13262</v>
      </c>
      <c r="O4181" s="2" t="s">
        <v>1291</v>
      </c>
      <c r="P4181" s="2" t="s">
        <v>1292</v>
      </c>
      <c r="Q4181" s="2" t="s">
        <v>13263</v>
      </c>
      <c r="R4181" s="2" t="s">
        <v>35</v>
      </c>
      <c r="S4181" s="2" t="s">
        <v>14408</v>
      </c>
      <c r="T4181" s="2" t="s">
        <v>13342</v>
      </c>
      <c r="U4181" s="2" t="s">
        <v>13266</v>
      </c>
      <c r="V4181" s="2" t="s">
        <v>43</v>
      </c>
      <c r="W4181" s="2" t="s">
        <v>13267</v>
      </c>
      <c r="X4181" s="2" t="s">
        <v>13268</v>
      </c>
      <c r="Y4181" s="14" t="s">
        <v>13269</v>
      </c>
    </row>
    <row r="4182">
      <c r="A4182" s="1" t="b">
        <v>0</v>
      </c>
      <c r="B4182" s="1" t="s">
        <v>104</v>
      </c>
      <c r="C4182" s="1"/>
      <c r="D4182" s="1"/>
      <c r="E4182" s="1" t="s">
        <v>43</v>
      </c>
      <c r="F4182" s="1"/>
      <c r="G4182" s="2" t="s">
        <v>27</v>
      </c>
      <c r="H4182" s="3"/>
      <c r="I4182" s="4" t="s">
        <v>14409</v>
      </c>
      <c r="J4182" s="2" t="s">
        <v>14410</v>
      </c>
      <c r="K4182" s="5">
        <v>1.0</v>
      </c>
      <c r="L4182" s="2" t="s">
        <v>13261</v>
      </c>
      <c r="M4182" s="6" t="b">
        <v>1</v>
      </c>
      <c r="N4182" s="2" t="s">
        <v>13262</v>
      </c>
      <c r="O4182" s="2" t="s">
        <v>1291</v>
      </c>
      <c r="P4182" s="2" t="s">
        <v>1292</v>
      </c>
      <c r="Q4182" s="2" t="s">
        <v>13263</v>
      </c>
      <c r="R4182" s="2" t="s">
        <v>35</v>
      </c>
      <c r="S4182" s="2" t="s">
        <v>14411</v>
      </c>
      <c r="T4182" s="2" t="s">
        <v>14412</v>
      </c>
      <c r="U4182" s="2" t="s">
        <v>13266</v>
      </c>
      <c r="V4182" s="2" t="s">
        <v>43</v>
      </c>
      <c r="W4182" s="2" t="s">
        <v>13267</v>
      </c>
      <c r="X4182" s="2" t="s">
        <v>13268</v>
      </c>
      <c r="Y4182" s="14" t="s">
        <v>13269</v>
      </c>
    </row>
    <row r="4183">
      <c r="A4183" s="1" t="b">
        <v>0</v>
      </c>
      <c r="B4183" s="1" t="s">
        <v>104</v>
      </c>
      <c r="C4183" s="1"/>
      <c r="D4183" s="1"/>
      <c r="E4183" s="1" t="s">
        <v>43</v>
      </c>
      <c r="F4183" s="1"/>
      <c r="G4183" s="2" t="s">
        <v>27</v>
      </c>
      <c r="H4183" s="3"/>
      <c r="I4183" s="4" t="s">
        <v>14413</v>
      </c>
      <c r="J4183" s="2" t="s">
        <v>14414</v>
      </c>
      <c r="K4183" s="5">
        <v>1.0</v>
      </c>
      <c r="L4183" s="2" t="s">
        <v>13261</v>
      </c>
      <c r="M4183" s="6" t="b">
        <v>1</v>
      </c>
      <c r="N4183" s="2" t="s">
        <v>13262</v>
      </c>
      <c r="O4183" s="2" t="s">
        <v>1291</v>
      </c>
      <c r="P4183" s="2" t="s">
        <v>1292</v>
      </c>
      <c r="Q4183" s="2" t="s">
        <v>13263</v>
      </c>
      <c r="R4183" s="2" t="s">
        <v>35</v>
      </c>
      <c r="S4183" s="2" t="s">
        <v>14415</v>
      </c>
      <c r="T4183" s="2" t="s">
        <v>14412</v>
      </c>
      <c r="U4183" s="2" t="s">
        <v>13266</v>
      </c>
      <c r="V4183" s="2" t="s">
        <v>43</v>
      </c>
      <c r="W4183" s="2" t="s">
        <v>13267</v>
      </c>
      <c r="X4183" s="2" t="s">
        <v>13268</v>
      </c>
      <c r="Y4183" s="14" t="s">
        <v>13269</v>
      </c>
    </row>
    <row r="4184">
      <c r="A4184" s="1" t="b">
        <v>0</v>
      </c>
      <c r="B4184" s="1" t="s">
        <v>104</v>
      </c>
      <c r="C4184" s="1"/>
      <c r="D4184" s="1"/>
      <c r="E4184" s="1" t="s">
        <v>43</v>
      </c>
      <c r="F4184" s="1"/>
      <c r="G4184" s="2" t="s">
        <v>27</v>
      </c>
      <c r="H4184" s="3"/>
      <c r="I4184" s="4" t="s">
        <v>14416</v>
      </c>
      <c r="J4184" s="2" t="s">
        <v>14417</v>
      </c>
      <c r="K4184" s="5">
        <v>1.0</v>
      </c>
      <c r="L4184" s="2" t="s">
        <v>13261</v>
      </c>
      <c r="M4184" s="6" t="b">
        <v>1</v>
      </c>
      <c r="N4184" s="2" t="s">
        <v>13262</v>
      </c>
      <c r="O4184" s="2" t="s">
        <v>1291</v>
      </c>
      <c r="P4184" s="2" t="s">
        <v>1292</v>
      </c>
      <c r="Q4184" s="2" t="s">
        <v>13263</v>
      </c>
      <c r="R4184" s="2" t="s">
        <v>35</v>
      </c>
      <c r="S4184" s="2" t="s">
        <v>14418</v>
      </c>
      <c r="T4184" s="2" t="s">
        <v>13418</v>
      </c>
      <c r="U4184" s="2" t="s">
        <v>13266</v>
      </c>
      <c r="V4184" s="2" t="s">
        <v>43</v>
      </c>
      <c r="W4184" s="2" t="s">
        <v>13267</v>
      </c>
      <c r="X4184" s="2" t="s">
        <v>13268</v>
      </c>
      <c r="Y4184" s="14" t="s">
        <v>13269</v>
      </c>
    </row>
    <row r="4185">
      <c r="A4185" s="1" t="b">
        <v>0</v>
      </c>
      <c r="B4185" s="1" t="s">
        <v>104</v>
      </c>
      <c r="C4185" s="1"/>
      <c r="D4185" s="1"/>
      <c r="E4185" s="1" t="s">
        <v>43</v>
      </c>
      <c r="F4185" s="1"/>
      <c r="G4185" s="2" t="s">
        <v>27</v>
      </c>
      <c r="H4185" s="3"/>
      <c r="I4185" s="4" t="s">
        <v>14419</v>
      </c>
      <c r="J4185" s="2" t="s">
        <v>14420</v>
      </c>
      <c r="K4185" s="5">
        <v>1.0</v>
      </c>
      <c r="L4185" s="2" t="s">
        <v>13261</v>
      </c>
      <c r="M4185" s="6" t="b">
        <v>1</v>
      </c>
      <c r="N4185" s="2" t="s">
        <v>13262</v>
      </c>
      <c r="O4185" s="2" t="s">
        <v>1291</v>
      </c>
      <c r="P4185" s="2" t="s">
        <v>1292</v>
      </c>
      <c r="Q4185" s="2" t="s">
        <v>13263</v>
      </c>
      <c r="R4185" s="2" t="s">
        <v>35</v>
      </c>
      <c r="S4185" s="2" t="s">
        <v>14421</v>
      </c>
      <c r="T4185" s="2" t="s">
        <v>13418</v>
      </c>
      <c r="U4185" s="2" t="s">
        <v>13266</v>
      </c>
      <c r="V4185" s="2" t="s">
        <v>43</v>
      </c>
      <c r="W4185" s="2" t="s">
        <v>13267</v>
      </c>
      <c r="X4185" s="2" t="s">
        <v>13268</v>
      </c>
      <c r="Y4185" s="14" t="s">
        <v>13269</v>
      </c>
    </row>
    <row r="4186">
      <c r="A4186" s="1" t="b">
        <v>0</v>
      </c>
      <c r="B4186" s="1" t="s">
        <v>104</v>
      </c>
      <c r="C4186" s="1"/>
      <c r="D4186" s="1"/>
      <c r="E4186" s="1" t="s">
        <v>43</v>
      </c>
      <c r="F4186" s="1"/>
      <c r="G4186" s="2" t="s">
        <v>27</v>
      </c>
      <c r="H4186" s="3"/>
      <c r="I4186" s="4" t="s">
        <v>14422</v>
      </c>
      <c r="J4186" s="2" t="s">
        <v>14423</v>
      </c>
      <c r="K4186" s="5">
        <v>1.0</v>
      </c>
      <c r="L4186" s="2" t="s">
        <v>13261</v>
      </c>
      <c r="M4186" s="6" t="b">
        <v>1</v>
      </c>
      <c r="N4186" s="2" t="s">
        <v>13262</v>
      </c>
      <c r="O4186" s="2" t="s">
        <v>1291</v>
      </c>
      <c r="P4186" s="2" t="s">
        <v>1292</v>
      </c>
      <c r="Q4186" s="2" t="s">
        <v>13263</v>
      </c>
      <c r="R4186" s="2" t="s">
        <v>35</v>
      </c>
      <c r="S4186" s="2" t="s">
        <v>14424</v>
      </c>
      <c r="T4186" s="2" t="s">
        <v>14425</v>
      </c>
      <c r="U4186" s="2" t="s">
        <v>13266</v>
      </c>
      <c r="V4186" s="2" t="s">
        <v>43</v>
      </c>
      <c r="W4186" s="2" t="s">
        <v>13267</v>
      </c>
      <c r="X4186" s="2" t="s">
        <v>13268</v>
      </c>
      <c r="Y4186" s="14" t="s">
        <v>13269</v>
      </c>
    </row>
    <row r="4187">
      <c r="A4187" s="1" t="b">
        <v>0</v>
      </c>
      <c r="B4187" s="1" t="s">
        <v>104</v>
      </c>
      <c r="C4187" s="1"/>
      <c r="D4187" s="1"/>
      <c r="E4187" s="1" t="s">
        <v>43</v>
      </c>
      <c r="F4187" s="1"/>
      <c r="G4187" s="2" t="s">
        <v>27</v>
      </c>
      <c r="H4187" s="3"/>
      <c r="I4187" s="4" t="s">
        <v>14426</v>
      </c>
      <c r="J4187" s="2" t="s">
        <v>14427</v>
      </c>
      <c r="K4187" s="5">
        <v>1.0</v>
      </c>
      <c r="L4187" s="2" t="s">
        <v>30</v>
      </c>
      <c r="M4187" s="6" t="b">
        <v>1</v>
      </c>
      <c r="N4187" s="2" t="s">
        <v>14428</v>
      </c>
      <c r="O4187" s="2" t="s">
        <v>108</v>
      </c>
      <c r="P4187" s="2" t="s">
        <v>109</v>
      </c>
      <c r="Q4187" s="2" t="s">
        <v>34</v>
      </c>
      <c r="R4187" s="2" t="s">
        <v>35</v>
      </c>
      <c r="S4187" s="2" t="s">
        <v>14429</v>
      </c>
      <c r="T4187" s="2" t="s">
        <v>14430</v>
      </c>
      <c r="U4187" s="2" t="s">
        <v>13575</v>
      </c>
      <c r="V4187" s="2" t="s">
        <v>43</v>
      </c>
      <c r="W4187" s="2" t="s">
        <v>10172</v>
      </c>
      <c r="X4187" s="2" t="s">
        <v>14428</v>
      </c>
      <c r="Y4187" s="2" t="s">
        <v>14431</v>
      </c>
    </row>
    <row r="4188">
      <c r="A4188" s="1" t="b">
        <v>0</v>
      </c>
      <c r="B4188" s="1" t="s">
        <v>104</v>
      </c>
      <c r="C4188" s="1"/>
      <c r="D4188" s="1"/>
      <c r="E4188" s="1" t="s">
        <v>43</v>
      </c>
      <c r="F4188" s="1"/>
      <c r="G4188" s="2" t="s">
        <v>27</v>
      </c>
      <c r="H4188" s="3"/>
      <c r="I4188" s="4" t="s">
        <v>14432</v>
      </c>
      <c r="J4188" s="2" t="s">
        <v>14433</v>
      </c>
      <c r="K4188" s="5">
        <v>1.0</v>
      </c>
      <c r="L4188" s="2" t="s">
        <v>30</v>
      </c>
      <c r="M4188" s="6" t="b">
        <v>1</v>
      </c>
      <c r="N4188" s="2" t="s">
        <v>14428</v>
      </c>
      <c r="O4188" s="2" t="s">
        <v>108</v>
      </c>
      <c r="P4188" s="2" t="s">
        <v>109</v>
      </c>
      <c r="Q4188" s="2" t="s">
        <v>34</v>
      </c>
      <c r="R4188" s="2" t="s">
        <v>35</v>
      </c>
      <c r="S4188" s="2" t="s">
        <v>14434</v>
      </c>
      <c r="T4188" s="2" t="s">
        <v>14435</v>
      </c>
      <c r="U4188" s="2" t="s">
        <v>13575</v>
      </c>
      <c r="V4188" s="2" t="s">
        <v>43</v>
      </c>
      <c r="W4188" s="2" t="s">
        <v>10172</v>
      </c>
      <c r="X4188" s="2" t="s">
        <v>14428</v>
      </c>
      <c r="Y4188" s="2" t="s">
        <v>14431</v>
      </c>
    </row>
    <row r="4189">
      <c r="A4189" s="1" t="b">
        <v>0</v>
      </c>
      <c r="B4189" s="1" t="s">
        <v>104</v>
      </c>
      <c r="C4189" s="1"/>
      <c r="D4189" s="1"/>
      <c r="E4189" s="1" t="s">
        <v>43</v>
      </c>
      <c r="F4189" s="1"/>
      <c r="G4189" s="2" t="s">
        <v>27</v>
      </c>
      <c r="H4189" s="3"/>
      <c r="I4189" s="4" t="s">
        <v>14436</v>
      </c>
      <c r="J4189" s="2" t="s">
        <v>14437</v>
      </c>
      <c r="K4189" s="5">
        <v>1.0</v>
      </c>
      <c r="L4189" s="2" t="s">
        <v>30</v>
      </c>
      <c r="M4189" s="6" t="b">
        <v>1</v>
      </c>
      <c r="N4189" s="2" t="s">
        <v>14428</v>
      </c>
      <c r="O4189" s="2" t="s">
        <v>108</v>
      </c>
      <c r="P4189" s="2" t="s">
        <v>109</v>
      </c>
      <c r="Q4189" s="2" t="s">
        <v>34</v>
      </c>
      <c r="R4189" s="2" t="s">
        <v>35</v>
      </c>
      <c r="S4189" s="2" t="s">
        <v>14438</v>
      </c>
      <c r="T4189" s="2" t="s">
        <v>14439</v>
      </c>
      <c r="U4189" s="2" t="s">
        <v>13575</v>
      </c>
      <c r="V4189" s="2" t="s">
        <v>43</v>
      </c>
      <c r="W4189" s="2" t="s">
        <v>10172</v>
      </c>
      <c r="X4189" s="2" t="s">
        <v>14428</v>
      </c>
      <c r="Y4189" s="2" t="s">
        <v>14431</v>
      </c>
    </row>
    <row r="4190">
      <c r="A4190" s="1" t="b">
        <v>0</v>
      </c>
      <c r="B4190" s="1" t="s">
        <v>104</v>
      </c>
      <c r="C4190" s="1"/>
      <c r="D4190" s="1"/>
      <c r="E4190" s="1" t="s">
        <v>43</v>
      </c>
      <c r="F4190" s="1"/>
      <c r="G4190" s="2" t="s">
        <v>27</v>
      </c>
      <c r="H4190" s="3"/>
      <c r="I4190" s="4" t="s">
        <v>14440</v>
      </c>
      <c r="J4190" s="2" t="s">
        <v>14441</v>
      </c>
      <c r="K4190" s="5">
        <v>1.0</v>
      </c>
      <c r="L4190" s="2" t="s">
        <v>30</v>
      </c>
      <c r="M4190" s="6" t="b">
        <v>1</v>
      </c>
      <c r="N4190" s="2" t="s">
        <v>14428</v>
      </c>
      <c r="O4190" s="2" t="s">
        <v>108</v>
      </c>
      <c r="P4190" s="2" t="s">
        <v>109</v>
      </c>
      <c r="Q4190" s="2" t="s">
        <v>34</v>
      </c>
      <c r="R4190" s="2" t="s">
        <v>35</v>
      </c>
      <c r="S4190" s="2" t="s">
        <v>14442</v>
      </c>
      <c r="T4190" s="2" t="s">
        <v>14443</v>
      </c>
      <c r="U4190" s="2" t="s">
        <v>13575</v>
      </c>
      <c r="V4190" s="2" t="s">
        <v>43</v>
      </c>
      <c r="W4190" s="2" t="s">
        <v>10172</v>
      </c>
      <c r="X4190" s="2" t="s">
        <v>14428</v>
      </c>
      <c r="Y4190" s="2" t="s">
        <v>14431</v>
      </c>
    </row>
    <row r="4191">
      <c r="A4191" s="1" t="b">
        <v>0</v>
      </c>
      <c r="B4191" s="1" t="s">
        <v>104</v>
      </c>
      <c r="C4191" s="1"/>
      <c r="D4191" s="1"/>
      <c r="E4191" s="1" t="s">
        <v>43</v>
      </c>
      <c r="F4191" s="1"/>
      <c r="G4191" s="2" t="s">
        <v>27</v>
      </c>
      <c r="H4191" s="3"/>
      <c r="I4191" s="4" t="s">
        <v>14444</v>
      </c>
      <c r="J4191" s="2" t="s">
        <v>14445</v>
      </c>
      <c r="K4191" s="5">
        <v>1.0</v>
      </c>
      <c r="L4191" s="2" t="s">
        <v>30</v>
      </c>
      <c r="M4191" s="6" t="b">
        <v>1</v>
      </c>
      <c r="N4191" s="2" t="s">
        <v>14428</v>
      </c>
      <c r="O4191" s="2" t="s">
        <v>108</v>
      </c>
      <c r="P4191" s="2" t="s">
        <v>109</v>
      </c>
      <c r="Q4191" s="2" t="s">
        <v>34</v>
      </c>
      <c r="R4191" s="2" t="s">
        <v>35</v>
      </c>
      <c r="S4191" s="2" t="s">
        <v>14446</v>
      </c>
      <c r="T4191" s="2" t="s">
        <v>14447</v>
      </c>
      <c r="U4191" s="2" t="s">
        <v>13575</v>
      </c>
      <c r="V4191" s="2" t="s">
        <v>43</v>
      </c>
      <c r="W4191" s="2" t="s">
        <v>10172</v>
      </c>
      <c r="X4191" s="2" t="s">
        <v>14428</v>
      </c>
      <c r="Y4191" s="2" t="s">
        <v>14431</v>
      </c>
    </row>
    <row r="4192">
      <c r="A4192" s="1" t="b">
        <v>0</v>
      </c>
      <c r="B4192" s="1" t="s">
        <v>104</v>
      </c>
      <c r="C4192" s="1"/>
      <c r="D4192" s="1"/>
      <c r="E4192" s="1" t="s">
        <v>43</v>
      </c>
      <c r="F4192" s="1"/>
      <c r="G4192" s="2" t="s">
        <v>27</v>
      </c>
      <c r="H4192" s="3"/>
      <c r="I4192" s="4" t="s">
        <v>14448</v>
      </c>
      <c r="J4192" s="2" t="s">
        <v>14449</v>
      </c>
      <c r="K4192" s="5">
        <v>1.0</v>
      </c>
      <c r="L4192" s="2" t="s">
        <v>30</v>
      </c>
      <c r="M4192" s="6" t="b">
        <v>1</v>
      </c>
      <c r="N4192" s="2" t="s">
        <v>14428</v>
      </c>
      <c r="O4192" s="2" t="s">
        <v>108</v>
      </c>
      <c r="P4192" s="2" t="s">
        <v>109</v>
      </c>
      <c r="Q4192" s="2" t="s">
        <v>34</v>
      </c>
      <c r="R4192" s="2" t="s">
        <v>35</v>
      </c>
      <c r="S4192" s="2" t="s">
        <v>14450</v>
      </c>
      <c r="T4192" s="2" t="s">
        <v>14451</v>
      </c>
      <c r="U4192" s="2" t="s">
        <v>13575</v>
      </c>
      <c r="V4192" s="2" t="s">
        <v>43</v>
      </c>
      <c r="W4192" s="2" t="s">
        <v>10172</v>
      </c>
      <c r="X4192" s="2" t="s">
        <v>14428</v>
      </c>
      <c r="Y4192" s="2" t="s">
        <v>14431</v>
      </c>
    </row>
    <row r="4193">
      <c r="A4193" s="1" t="b">
        <v>0</v>
      </c>
      <c r="B4193" s="1" t="s">
        <v>104</v>
      </c>
      <c r="C4193" s="1"/>
      <c r="D4193" s="1"/>
      <c r="E4193" s="1" t="s">
        <v>43</v>
      </c>
      <c r="F4193" s="1"/>
      <c r="G4193" s="2" t="s">
        <v>27</v>
      </c>
      <c r="H4193" s="3"/>
      <c r="I4193" s="4" t="s">
        <v>14452</v>
      </c>
      <c r="J4193" s="2" t="s">
        <v>14453</v>
      </c>
      <c r="K4193" s="5">
        <v>1.0</v>
      </c>
      <c r="L4193" s="2" t="s">
        <v>30</v>
      </c>
      <c r="M4193" s="6" t="b">
        <v>1</v>
      </c>
      <c r="N4193" s="2" t="s">
        <v>14428</v>
      </c>
      <c r="O4193" s="2" t="s">
        <v>108</v>
      </c>
      <c r="P4193" s="2" t="s">
        <v>109</v>
      </c>
      <c r="Q4193" s="2" t="s">
        <v>34</v>
      </c>
      <c r="R4193" s="2" t="s">
        <v>35</v>
      </c>
      <c r="S4193" s="2" t="s">
        <v>14454</v>
      </c>
      <c r="T4193" s="2" t="s">
        <v>14455</v>
      </c>
      <c r="U4193" s="2" t="s">
        <v>13575</v>
      </c>
      <c r="V4193" s="2" t="s">
        <v>43</v>
      </c>
      <c r="W4193" s="2" t="s">
        <v>10172</v>
      </c>
      <c r="X4193" s="2" t="s">
        <v>14428</v>
      </c>
      <c r="Y4193" s="2" t="s">
        <v>14431</v>
      </c>
    </row>
    <row r="4194">
      <c r="A4194" s="1" t="b">
        <v>0</v>
      </c>
      <c r="B4194" s="1" t="s">
        <v>104</v>
      </c>
      <c r="C4194" s="1"/>
      <c r="D4194" s="1"/>
      <c r="E4194" s="1" t="s">
        <v>43</v>
      </c>
      <c r="F4194" s="1"/>
      <c r="G4194" s="2" t="s">
        <v>27</v>
      </c>
      <c r="H4194" s="3"/>
      <c r="I4194" s="4" t="s">
        <v>14456</v>
      </c>
      <c r="J4194" s="2" t="s">
        <v>14457</v>
      </c>
      <c r="K4194" s="5">
        <v>1.0</v>
      </c>
      <c r="L4194" s="2" t="s">
        <v>30</v>
      </c>
      <c r="M4194" s="6" t="b">
        <v>1</v>
      </c>
      <c r="N4194" s="2" t="s">
        <v>14428</v>
      </c>
      <c r="O4194" s="2" t="s">
        <v>108</v>
      </c>
      <c r="P4194" s="2" t="s">
        <v>109</v>
      </c>
      <c r="Q4194" s="2" t="s">
        <v>34</v>
      </c>
      <c r="R4194" s="2" t="s">
        <v>35</v>
      </c>
      <c r="S4194" s="2" t="s">
        <v>14458</v>
      </c>
      <c r="T4194" s="2" t="s">
        <v>14455</v>
      </c>
      <c r="U4194" s="2" t="s">
        <v>13575</v>
      </c>
      <c r="V4194" s="2" t="s">
        <v>43</v>
      </c>
      <c r="W4194" s="2" t="s">
        <v>10172</v>
      </c>
      <c r="X4194" s="2" t="s">
        <v>14428</v>
      </c>
      <c r="Y4194" s="2" t="s">
        <v>14431</v>
      </c>
    </row>
    <row r="4195">
      <c r="A4195" s="1" t="b">
        <v>0</v>
      </c>
      <c r="B4195" s="1" t="s">
        <v>104</v>
      </c>
      <c r="C4195" s="1"/>
      <c r="D4195" s="1"/>
      <c r="E4195" s="1" t="s">
        <v>43</v>
      </c>
      <c r="F4195" s="1"/>
      <c r="G4195" s="2" t="s">
        <v>27</v>
      </c>
      <c r="H4195" s="3"/>
      <c r="I4195" s="4" t="s">
        <v>14459</v>
      </c>
      <c r="J4195" s="2" t="s">
        <v>14460</v>
      </c>
      <c r="K4195" s="5">
        <v>1.0</v>
      </c>
      <c r="L4195" s="2" t="s">
        <v>30</v>
      </c>
      <c r="M4195" s="6" t="b">
        <v>1</v>
      </c>
      <c r="N4195" s="2" t="s">
        <v>14428</v>
      </c>
      <c r="O4195" s="2" t="s">
        <v>108</v>
      </c>
      <c r="P4195" s="2" t="s">
        <v>109</v>
      </c>
      <c r="Q4195" s="2" t="s">
        <v>34</v>
      </c>
      <c r="R4195" s="2" t="s">
        <v>35</v>
      </c>
      <c r="S4195" s="2" t="s">
        <v>14461</v>
      </c>
      <c r="T4195" s="2" t="s">
        <v>14462</v>
      </c>
      <c r="U4195" s="2" t="s">
        <v>13575</v>
      </c>
      <c r="V4195" s="2" t="s">
        <v>43</v>
      </c>
      <c r="W4195" s="2" t="s">
        <v>10172</v>
      </c>
      <c r="X4195" s="2" t="s">
        <v>14428</v>
      </c>
      <c r="Y4195" s="2" t="s">
        <v>14431</v>
      </c>
    </row>
    <row r="4196">
      <c r="A4196" s="1" t="b">
        <v>0</v>
      </c>
      <c r="B4196" s="1" t="s">
        <v>104</v>
      </c>
      <c r="C4196" s="1"/>
      <c r="D4196" s="1"/>
      <c r="E4196" s="1" t="s">
        <v>43</v>
      </c>
      <c r="F4196" s="1"/>
      <c r="G4196" s="2" t="s">
        <v>27</v>
      </c>
      <c r="H4196" s="3"/>
      <c r="I4196" s="4" t="s">
        <v>14463</v>
      </c>
      <c r="J4196" s="2" t="s">
        <v>14464</v>
      </c>
      <c r="K4196" s="5">
        <v>1.0</v>
      </c>
      <c r="L4196" s="2" t="s">
        <v>30</v>
      </c>
      <c r="M4196" s="6" t="b">
        <v>1</v>
      </c>
      <c r="N4196" s="2" t="s">
        <v>14428</v>
      </c>
      <c r="O4196" s="2" t="s">
        <v>108</v>
      </c>
      <c r="P4196" s="2" t="s">
        <v>109</v>
      </c>
      <c r="Q4196" s="2" t="s">
        <v>34</v>
      </c>
      <c r="R4196" s="2" t="s">
        <v>35</v>
      </c>
      <c r="S4196" s="2" t="s">
        <v>14465</v>
      </c>
      <c r="T4196" s="2" t="s">
        <v>14462</v>
      </c>
      <c r="U4196" s="2" t="s">
        <v>13575</v>
      </c>
      <c r="V4196" s="2" t="s">
        <v>43</v>
      </c>
      <c r="W4196" s="2" t="s">
        <v>10172</v>
      </c>
      <c r="X4196" s="2" t="s">
        <v>14428</v>
      </c>
      <c r="Y4196" s="2" t="s">
        <v>14431</v>
      </c>
    </row>
    <row r="4197">
      <c r="A4197" s="1" t="b">
        <v>0</v>
      </c>
      <c r="B4197" s="1" t="s">
        <v>104</v>
      </c>
      <c r="C4197" s="1"/>
      <c r="D4197" s="1"/>
      <c r="E4197" s="1" t="s">
        <v>43</v>
      </c>
      <c r="F4197" s="1"/>
      <c r="G4197" s="2" t="s">
        <v>27</v>
      </c>
      <c r="H4197" s="3"/>
      <c r="I4197" s="4" t="s">
        <v>14466</v>
      </c>
      <c r="J4197" s="2" t="s">
        <v>14467</v>
      </c>
      <c r="K4197" s="5">
        <v>1.0</v>
      </c>
      <c r="L4197" s="2" t="s">
        <v>30</v>
      </c>
      <c r="M4197" s="6" t="b">
        <v>1</v>
      </c>
      <c r="N4197" s="2" t="s">
        <v>14428</v>
      </c>
      <c r="O4197" s="2" t="s">
        <v>108</v>
      </c>
      <c r="P4197" s="2" t="s">
        <v>109</v>
      </c>
      <c r="Q4197" s="2" t="s">
        <v>34</v>
      </c>
      <c r="R4197" s="2" t="s">
        <v>35</v>
      </c>
      <c r="S4197" s="2" t="s">
        <v>14468</v>
      </c>
      <c r="T4197" s="2" t="s">
        <v>14455</v>
      </c>
      <c r="U4197" s="2" t="s">
        <v>13575</v>
      </c>
      <c r="V4197" s="2" t="s">
        <v>43</v>
      </c>
      <c r="W4197" s="2" t="s">
        <v>10172</v>
      </c>
      <c r="X4197" s="2" t="s">
        <v>14428</v>
      </c>
      <c r="Y4197" s="2" t="s">
        <v>14431</v>
      </c>
    </row>
    <row r="4198">
      <c r="A4198" s="1" t="b">
        <v>0</v>
      </c>
      <c r="B4198" s="1" t="s">
        <v>104</v>
      </c>
      <c r="C4198" s="1"/>
      <c r="D4198" s="1"/>
      <c r="E4198" s="1" t="s">
        <v>43</v>
      </c>
      <c r="F4198" s="1"/>
      <c r="G4198" s="2" t="s">
        <v>27</v>
      </c>
      <c r="H4198" s="3"/>
      <c r="I4198" s="4" t="s">
        <v>14469</v>
      </c>
      <c r="J4198" s="2" t="s">
        <v>14470</v>
      </c>
      <c r="K4198" s="5">
        <v>1.0</v>
      </c>
      <c r="L4198" s="2" t="s">
        <v>30</v>
      </c>
      <c r="M4198" s="6" t="b">
        <v>1</v>
      </c>
      <c r="N4198" s="2" t="s">
        <v>14428</v>
      </c>
      <c r="O4198" s="2" t="s">
        <v>108</v>
      </c>
      <c r="P4198" s="2" t="s">
        <v>109</v>
      </c>
      <c r="Q4198" s="2" t="s">
        <v>34</v>
      </c>
      <c r="R4198" s="2" t="s">
        <v>35</v>
      </c>
      <c r="S4198" s="2" t="s">
        <v>14471</v>
      </c>
      <c r="T4198" s="2" t="s">
        <v>14447</v>
      </c>
      <c r="U4198" s="2" t="s">
        <v>13575</v>
      </c>
      <c r="V4198" s="2" t="s">
        <v>43</v>
      </c>
      <c r="W4198" s="2" t="s">
        <v>10172</v>
      </c>
      <c r="X4198" s="2" t="s">
        <v>14428</v>
      </c>
      <c r="Y4198" s="2" t="s">
        <v>14431</v>
      </c>
    </row>
    <row r="4199">
      <c r="A4199" s="1" t="b">
        <v>0</v>
      </c>
      <c r="B4199" s="1" t="s">
        <v>104</v>
      </c>
      <c r="C4199" s="1"/>
      <c r="D4199" s="1"/>
      <c r="E4199" s="1" t="s">
        <v>43</v>
      </c>
      <c r="F4199" s="1"/>
      <c r="G4199" s="2" t="s">
        <v>27</v>
      </c>
      <c r="H4199" s="3"/>
      <c r="I4199" s="4" t="s">
        <v>14472</v>
      </c>
      <c r="J4199" s="2" t="s">
        <v>14473</v>
      </c>
      <c r="K4199" s="5">
        <v>1.0</v>
      </c>
      <c r="L4199" s="2" t="s">
        <v>30</v>
      </c>
      <c r="M4199" s="6" t="b">
        <v>1</v>
      </c>
      <c r="N4199" s="2" t="s">
        <v>14428</v>
      </c>
      <c r="O4199" s="2" t="s">
        <v>108</v>
      </c>
      <c r="P4199" s="2" t="s">
        <v>109</v>
      </c>
      <c r="Q4199" s="2" t="s">
        <v>34</v>
      </c>
      <c r="R4199" s="2" t="s">
        <v>35</v>
      </c>
      <c r="S4199" s="2" t="s">
        <v>14474</v>
      </c>
      <c r="T4199" s="2" t="s">
        <v>14475</v>
      </c>
      <c r="U4199" s="2" t="s">
        <v>13575</v>
      </c>
      <c r="V4199" s="2" t="s">
        <v>43</v>
      </c>
      <c r="W4199" s="2" t="s">
        <v>10172</v>
      </c>
      <c r="X4199" s="2" t="s">
        <v>14428</v>
      </c>
      <c r="Y4199" s="2" t="s">
        <v>14431</v>
      </c>
    </row>
    <row r="4200">
      <c r="A4200" s="1" t="b">
        <v>0</v>
      </c>
      <c r="B4200" s="1" t="s">
        <v>104</v>
      </c>
      <c r="C4200" s="1"/>
      <c r="D4200" s="1"/>
      <c r="E4200" s="1" t="s">
        <v>43</v>
      </c>
      <c r="F4200" s="1"/>
      <c r="G4200" s="2" t="s">
        <v>27</v>
      </c>
      <c r="H4200" s="3"/>
      <c r="I4200" s="4" t="s">
        <v>14476</v>
      </c>
      <c r="J4200" s="2" t="s">
        <v>14477</v>
      </c>
      <c r="K4200" s="5">
        <v>1.0</v>
      </c>
      <c r="L4200" s="2" t="s">
        <v>30</v>
      </c>
      <c r="M4200" s="6" t="b">
        <v>1</v>
      </c>
      <c r="N4200" s="2" t="s">
        <v>14428</v>
      </c>
      <c r="O4200" s="2" t="s">
        <v>108</v>
      </c>
      <c r="P4200" s="2" t="s">
        <v>109</v>
      </c>
      <c r="Q4200" s="2" t="s">
        <v>34</v>
      </c>
      <c r="R4200" s="2" t="s">
        <v>35</v>
      </c>
      <c r="S4200" s="2" t="s">
        <v>14478</v>
      </c>
      <c r="T4200" s="2" t="s">
        <v>14455</v>
      </c>
      <c r="U4200" s="2" t="s">
        <v>13575</v>
      </c>
      <c r="V4200" s="2" t="s">
        <v>43</v>
      </c>
      <c r="W4200" s="2" t="s">
        <v>10172</v>
      </c>
      <c r="X4200" s="2" t="s">
        <v>14428</v>
      </c>
      <c r="Y4200" s="2" t="s">
        <v>14431</v>
      </c>
    </row>
    <row r="4201">
      <c r="A4201" s="1" t="b">
        <v>0</v>
      </c>
      <c r="B4201" s="1" t="s">
        <v>104</v>
      </c>
      <c r="C4201" s="1"/>
      <c r="D4201" s="1"/>
      <c r="E4201" s="1" t="s">
        <v>43</v>
      </c>
      <c r="F4201" s="1"/>
      <c r="G4201" s="2" t="s">
        <v>27</v>
      </c>
      <c r="H4201" s="3"/>
      <c r="I4201" s="4" t="s">
        <v>14479</v>
      </c>
      <c r="J4201" s="2" t="s">
        <v>14480</v>
      </c>
      <c r="K4201" s="5">
        <v>1.0</v>
      </c>
      <c r="L4201" s="2" t="s">
        <v>30</v>
      </c>
      <c r="M4201" s="6" t="b">
        <v>1</v>
      </c>
      <c r="N4201" s="2" t="s">
        <v>14428</v>
      </c>
      <c r="O4201" s="2" t="s">
        <v>108</v>
      </c>
      <c r="P4201" s="2" t="s">
        <v>109</v>
      </c>
      <c r="Q4201" s="2" t="s">
        <v>34</v>
      </c>
      <c r="R4201" s="2" t="s">
        <v>35</v>
      </c>
      <c r="S4201" s="2" t="s">
        <v>14481</v>
      </c>
      <c r="T4201" s="2" t="s">
        <v>14482</v>
      </c>
      <c r="U4201" s="2" t="s">
        <v>13575</v>
      </c>
      <c r="V4201" s="2" t="s">
        <v>43</v>
      </c>
      <c r="W4201" s="2" t="s">
        <v>10172</v>
      </c>
      <c r="X4201" s="2" t="s">
        <v>14428</v>
      </c>
      <c r="Y4201" s="2" t="s">
        <v>14431</v>
      </c>
    </row>
    <row r="4202">
      <c r="A4202" s="1" t="b">
        <v>0</v>
      </c>
      <c r="B4202" s="1" t="s">
        <v>104</v>
      </c>
      <c r="C4202" s="1"/>
      <c r="D4202" s="1"/>
      <c r="E4202" s="1" t="s">
        <v>43</v>
      </c>
      <c r="F4202" s="1"/>
      <c r="G4202" s="2" t="s">
        <v>27</v>
      </c>
      <c r="H4202" s="3"/>
      <c r="I4202" s="4" t="s">
        <v>14483</v>
      </c>
      <c r="J4202" s="2" t="s">
        <v>14484</v>
      </c>
      <c r="K4202" s="5">
        <v>1.0</v>
      </c>
      <c r="L4202" s="2" t="s">
        <v>30</v>
      </c>
      <c r="M4202" s="6" t="b">
        <v>1</v>
      </c>
      <c r="N4202" s="2" t="s">
        <v>14428</v>
      </c>
      <c r="O4202" s="2" t="s">
        <v>108</v>
      </c>
      <c r="P4202" s="2" t="s">
        <v>109</v>
      </c>
      <c r="Q4202" s="2" t="s">
        <v>34</v>
      </c>
      <c r="R4202" s="2" t="s">
        <v>35</v>
      </c>
      <c r="S4202" s="2" t="s">
        <v>14485</v>
      </c>
      <c r="T4202" s="2" t="s">
        <v>14486</v>
      </c>
      <c r="U4202" s="2" t="s">
        <v>13575</v>
      </c>
      <c r="V4202" s="2" t="s">
        <v>43</v>
      </c>
      <c r="W4202" s="2" t="s">
        <v>10172</v>
      </c>
      <c r="X4202" s="2" t="s">
        <v>14428</v>
      </c>
      <c r="Y4202" s="2" t="s">
        <v>14431</v>
      </c>
    </row>
    <row r="4203">
      <c r="A4203" s="1" t="b">
        <v>0</v>
      </c>
      <c r="B4203" s="1" t="s">
        <v>104</v>
      </c>
      <c r="C4203" s="1"/>
      <c r="D4203" s="1"/>
      <c r="E4203" s="1" t="s">
        <v>43</v>
      </c>
      <c r="F4203" s="1"/>
      <c r="G4203" s="2" t="s">
        <v>27</v>
      </c>
      <c r="H4203" s="3"/>
      <c r="I4203" s="4" t="s">
        <v>14487</v>
      </c>
      <c r="J4203" s="2" t="s">
        <v>14488</v>
      </c>
      <c r="K4203" s="5">
        <v>1.0</v>
      </c>
      <c r="L4203" s="2" t="s">
        <v>30</v>
      </c>
      <c r="M4203" s="6" t="b">
        <v>1</v>
      </c>
      <c r="N4203" s="2" t="s">
        <v>14428</v>
      </c>
      <c r="O4203" s="2" t="s">
        <v>108</v>
      </c>
      <c r="P4203" s="2" t="s">
        <v>109</v>
      </c>
      <c r="Q4203" s="2" t="s">
        <v>34</v>
      </c>
      <c r="R4203" s="2" t="s">
        <v>35</v>
      </c>
      <c r="S4203" s="2" t="s">
        <v>14489</v>
      </c>
      <c r="T4203" s="2" t="s">
        <v>14490</v>
      </c>
      <c r="U4203" s="2" t="s">
        <v>13575</v>
      </c>
      <c r="V4203" s="2" t="s">
        <v>43</v>
      </c>
      <c r="W4203" s="2" t="s">
        <v>10172</v>
      </c>
      <c r="X4203" s="2" t="s">
        <v>14428</v>
      </c>
      <c r="Y4203" s="2" t="s">
        <v>14431</v>
      </c>
    </row>
    <row r="4204">
      <c r="A4204" s="1" t="b">
        <v>0</v>
      </c>
      <c r="B4204" s="1" t="s">
        <v>104</v>
      </c>
      <c r="C4204" s="1"/>
      <c r="D4204" s="1"/>
      <c r="E4204" s="1" t="s">
        <v>43</v>
      </c>
      <c r="F4204" s="1"/>
      <c r="G4204" s="2" t="s">
        <v>27</v>
      </c>
      <c r="H4204" s="3"/>
      <c r="I4204" s="4" t="s">
        <v>14491</v>
      </c>
      <c r="J4204" s="2" t="s">
        <v>14492</v>
      </c>
      <c r="K4204" s="5">
        <v>1.0</v>
      </c>
      <c r="L4204" s="2" t="s">
        <v>30</v>
      </c>
      <c r="M4204" s="6" t="b">
        <v>1</v>
      </c>
      <c r="N4204" s="2" t="s">
        <v>14428</v>
      </c>
      <c r="O4204" s="2" t="s">
        <v>108</v>
      </c>
      <c r="P4204" s="2" t="s">
        <v>109</v>
      </c>
      <c r="Q4204" s="2" t="s">
        <v>34</v>
      </c>
      <c r="R4204" s="2" t="s">
        <v>35</v>
      </c>
      <c r="S4204" s="2" t="s">
        <v>14493</v>
      </c>
      <c r="T4204" s="2" t="s">
        <v>14494</v>
      </c>
      <c r="U4204" s="2" t="s">
        <v>13575</v>
      </c>
      <c r="V4204" s="2" t="s">
        <v>43</v>
      </c>
      <c r="W4204" s="2" t="s">
        <v>10172</v>
      </c>
      <c r="X4204" s="2" t="s">
        <v>14428</v>
      </c>
      <c r="Y4204" s="2" t="s">
        <v>14431</v>
      </c>
    </row>
    <row r="4205">
      <c r="A4205" s="1" t="b">
        <v>0</v>
      </c>
      <c r="B4205" s="1" t="s">
        <v>104</v>
      </c>
      <c r="C4205" s="1"/>
      <c r="D4205" s="1"/>
      <c r="E4205" s="1" t="s">
        <v>43</v>
      </c>
      <c r="F4205" s="1"/>
      <c r="G4205" s="2" t="s">
        <v>27</v>
      </c>
      <c r="H4205" s="3"/>
      <c r="I4205" s="4" t="s">
        <v>14495</v>
      </c>
      <c r="J4205" s="2" t="s">
        <v>14496</v>
      </c>
      <c r="K4205" s="5">
        <v>1.0</v>
      </c>
      <c r="L4205" s="2" t="s">
        <v>30</v>
      </c>
      <c r="M4205" s="6" t="b">
        <v>1</v>
      </c>
      <c r="N4205" s="2" t="s">
        <v>14428</v>
      </c>
      <c r="O4205" s="2" t="s">
        <v>108</v>
      </c>
      <c r="P4205" s="2" t="s">
        <v>109</v>
      </c>
      <c r="Q4205" s="2" t="s">
        <v>34</v>
      </c>
      <c r="R4205" s="2" t="s">
        <v>35</v>
      </c>
      <c r="S4205" s="2" t="s">
        <v>14497</v>
      </c>
      <c r="T4205" s="2" t="s">
        <v>14494</v>
      </c>
      <c r="U4205" s="2" t="s">
        <v>13575</v>
      </c>
      <c r="V4205" s="2" t="s">
        <v>43</v>
      </c>
      <c r="W4205" s="2" t="s">
        <v>10172</v>
      </c>
      <c r="X4205" s="2" t="s">
        <v>14428</v>
      </c>
      <c r="Y4205" s="2" t="s">
        <v>14431</v>
      </c>
    </row>
    <row r="4206">
      <c r="A4206" s="1" t="b">
        <v>0</v>
      </c>
      <c r="B4206" s="1" t="s">
        <v>104</v>
      </c>
      <c r="C4206" s="1"/>
      <c r="D4206" s="1"/>
      <c r="E4206" s="1" t="s">
        <v>43</v>
      </c>
      <c r="F4206" s="1"/>
      <c r="G4206" s="2" t="s">
        <v>27</v>
      </c>
      <c r="H4206" s="3"/>
      <c r="I4206" s="4" t="s">
        <v>14498</v>
      </c>
      <c r="J4206" s="2" t="s">
        <v>14499</v>
      </c>
      <c r="K4206" s="5">
        <v>1.0</v>
      </c>
      <c r="L4206" s="2" t="s">
        <v>30</v>
      </c>
      <c r="M4206" s="6" t="b">
        <v>1</v>
      </c>
      <c r="N4206" s="2" t="s">
        <v>14428</v>
      </c>
      <c r="O4206" s="2" t="s">
        <v>108</v>
      </c>
      <c r="P4206" s="2" t="s">
        <v>109</v>
      </c>
      <c r="Q4206" s="2" t="s">
        <v>34</v>
      </c>
      <c r="R4206" s="2" t="s">
        <v>35</v>
      </c>
      <c r="S4206" s="2" t="s">
        <v>14500</v>
      </c>
      <c r="T4206" s="2" t="s">
        <v>14494</v>
      </c>
      <c r="U4206" s="2" t="s">
        <v>13575</v>
      </c>
      <c r="V4206" s="2" t="s">
        <v>43</v>
      </c>
      <c r="W4206" s="2" t="s">
        <v>10172</v>
      </c>
      <c r="X4206" s="2" t="s">
        <v>14428</v>
      </c>
      <c r="Y4206" s="2" t="s">
        <v>14431</v>
      </c>
    </row>
    <row r="4207">
      <c r="A4207" s="1" t="b">
        <v>0</v>
      </c>
      <c r="B4207" s="1" t="s">
        <v>104</v>
      </c>
      <c r="C4207" s="1"/>
      <c r="D4207" s="1"/>
      <c r="E4207" s="1" t="s">
        <v>43</v>
      </c>
      <c r="F4207" s="1"/>
      <c r="G4207" s="2" t="s">
        <v>27</v>
      </c>
      <c r="H4207" s="3"/>
      <c r="I4207" s="4" t="s">
        <v>14501</v>
      </c>
      <c r="J4207" s="2" t="s">
        <v>14502</v>
      </c>
      <c r="K4207" s="5">
        <v>1.0</v>
      </c>
      <c r="L4207" s="2" t="s">
        <v>30</v>
      </c>
      <c r="M4207" s="6" t="b">
        <v>1</v>
      </c>
      <c r="N4207" s="2" t="s">
        <v>14428</v>
      </c>
      <c r="O4207" s="2" t="s">
        <v>108</v>
      </c>
      <c r="P4207" s="2" t="s">
        <v>109</v>
      </c>
      <c r="Q4207" s="2" t="s">
        <v>34</v>
      </c>
      <c r="R4207" s="2" t="s">
        <v>35</v>
      </c>
      <c r="S4207" s="2" t="s">
        <v>14503</v>
      </c>
      <c r="T4207" s="2" t="s">
        <v>14494</v>
      </c>
      <c r="U4207" s="2" t="s">
        <v>13575</v>
      </c>
      <c r="V4207" s="2" t="s">
        <v>43</v>
      </c>
      <c r="W4207" s="2" t="s">
        <v>10172</v>
      </c>
      <c r="X4207" s="2" t="s">
        <v>14428</v>
      </c>
      <c r="Y4207" s="2" t="s">
        <v>14431</v>
      </c>
    </row>
    <row r="4208">
      <c r="A4208" s="1" t="b">
        <v>0</v>
      </c>
      <c r="B4208" s="1" t="s">
        <v>104</v>
      </c>
      <c r="C4208" s="1"/>
      <c r="D4208" s="1"/>
      <c r="E4208" s="1" t="s">
        <v>43</v>
      </c>
      <c r="F4208" s="1"/>
      <c r="G4208" s="2" t="s">
        <v>27</v>
      </c>
      <c r="H4208" s="3"/>
      <c r="I4208" s="4" t="s">
        <v>14504</v>
      </c>
      <c r="J4208" s="2" t="s">
        <v>14505</v>
      </c>
      <c r="K4208" s="5">
        <v>1.0</v>
      </c>
      <c r="L4208" s="2" t="s">
        <v>30</v>
      </c>
      <c r="M4208" s="6" t="b">
        <v>1</v>
      </c>
      <c r="N4208" s="2" t="s">
        <v>14428</v>
      </c>
      <c r="O4208" s="2" t="s">
        <v>108</v>
      </c>
      <c r="P4208" s="2" t="s">
        <v>109</v>
      </c>
      <c r="Q4208" s="2" t="s">
        <v>34</v>
      </c>
      <c r="R4208" s="2" t="s">
        <v>35</v>
      </c>
      <c r="S4208" s="2" t="s">
        <v>14506</v>
      </c>
      <c r="T4208" s="2" t="s">
        <v>14494</v>
      </c>
      <c r="U4208" s="2" t="s">
        <v>13575</v>
      </c>
      <c r="V4208" s="2" t="s">
        <v>43</v>
      </c>
      <c r="W4208" s="2" t="s">
        <v>10172</v>
      </c>
      <c r="X4208" s="2" t="s">
        <v>14428</v>
      </c>
      <c r="Y4208" s="2" t="s">
        <v>14431</v>
      </c>
    </row>
    <row r="4209">
      <c r="A4209" s="1" t="b">
        <v>0</v>
      </c>
      <c r="B4209" s="1" t="s">
        <v>104</v>
      </c>
      <c r="C4209" s="1"/>
      <c r="D4209" s="1"/>
      <c r="E4209" s="1" t="s">
        <v>43</v>
      </c>
      <c r="F4209" s="1"/>
      <c r="G4209" s="2" t="s">
        <v>27</v>
      </c>
      <c r="H4209" s="3"/>
      <c r="I4209" s="4" t="s">
        <v>14507</v>
      </c>
      <c r="J4209" s="2" t="s">
        <v>14508</v>
      </c>
      <c r="K4209" s="5">
        <v>1.0</v>
      </c>
      <c r="L4209" s="2" t="s">
        <v>30</v>
      </c>
      <c r="M4209" s="6" t="b">
        <v>1</v>
      </c>
      <c r="N4209" s="2" t="s">
        <v>14428</v>
      </c>
      <c r="O4209" s="2" t="s">
        <v>108</v>
      </c>
      <c r="P4209" s="2" t="s">
        <v>109</v>
      </c>
      <c r="Q4209" s="2" t="s">
        <v>34</v>
      </c>
      <c r="R4209" s="2" t="s">
        <v>35</v>
      </c>
      <c r="S4209" s="2" t="s">
        <v>14509</v>
      </c>
      <c r="T4209" s="2" t="s">
        <v>14494</v>
      </c>
      <c r="U4209" s="2" t="s">
        <v>13575</v>
      </c>
      <c r="V4209" s="2" t="s">
        <v>43</v>
      </c>
      <c r="W4209" s="2" t="s">
        <v>10172</v>
      </c>
      <c r="X4209" s="2" t="s">
        <v>14428</v>
      </c>
      <c r="Y4209" s="2" t="s">
        <v>14431</v>
      </c>
    </row>
    <row r="4210">
      <c r="A4210" s="1" t="b">
        <v>0</v>
      </c>
      <c r="B4210" s="1" t="s">
        <v>104</v>
      </c>
      <c r="C4210" s="1"/>
      <c r="D4210" s="1"/>
      <c r="E4210" s="1" t="s">
        <v>43</v>
      </c>
      <c r="F4210" s="1"/>
      <c r="G4210" s="2" t="s">
        <v>27</v>
      </c>
      <c r="H4210" s="3"/>
      <c r="I4210" s="4" t="s">
        <v>14510</v>
      </c>
      <c r="J4210" s="2" t="s">
        <v>14511</v>
      </c>
      <c r="K4210" s="5">
        <v>1.0</v>
      </c>
      <c r="L4210" s="2" t="s">
        <v>30</v>
      </c>
      <c r="M4210" s="6" t="b">
        <v>1</v>
      </c>
      <c r="N4210" s="2" t="s">
        <v>14428</v>
      </c>
      <c r="O4210" s="2" t="s">
        <v>108</v>
      </c>
      <c r="P4210" s="2" t="s">
        <v>109</v>
      </c>
      <c r="Q4210" s="2" t="s">
        <v>34</v>
      </c>
      <c r="R4210" s="2" t="s">
        <v>35</v>
      </c>
      <c r="S4210" s="2" t="s">
        <v>14512</v>
      </c>
      <c r="T4210" s="2" t="s">
        <v>14513</v>
      </c>
      <c r="U4210" s="2" t="s">
        <v>13575</v>
      </c>
      <c r="V4210" s="2" t="s">
        <v>43</v>
      </c>
      <c r="W4210" s="2" t="s">
        <v>10172</v>
      </c>
      <c r="X4210" s="2" t="s">
        <v>14428</v>
      </c>
      <c r="Y4210" s="2" t="s">
        <v>14431</v>
      </c>
    </row>
    <row r="4211">
      <c r="A4211" s="1" t="b">
        <v>0</v>
      </c>
      <c r="B4211" s="1" t="s">
        <v>104</v>
      </c>
      <c r="C4211" s="1"/>
      <c r="D4211" s="1"/>
      <c r="E4211" s="1" t="s">
        <v>43</v>
      </c>
      <c r="F4211" s="1"/>
      <c r="G4211" s="2" t="s">
        <v>27</v>
      </c>
      <c r="H4211" s="3"/>
      <c r="I4211" s="4" t="s">
        <v>14514</v>
      </c>
      <c r="J4211" s="2" t="s">
        <v>14515</v>
      </c>
      <c r="K4211" s="5">
        <v>1.0</v>
      </c>
      <c r="L4211" s="2" t="s">
        <v>30</v>
      </c>
      <c r="M4211" s="6" t="b">
        <v>1</v>
      </c>
      <c r="N4211" s="2" t="s">
        <v>14428</v>
      </c>
      <c r="O4211" s="2" t="s">
        <v>108</v>
      </c>
      <c r="P4211" s="2" t="s">
        <v>109</v>
      </c>
      <c r="Q4211" s="2" t="s">
        <v>34</v>
      </c>
      <c r="R4211" s="2" t="s">
        <v>35</v>
      </c>
      <c r="S4211" s="2" t="s">
        <v>14516</v>
      </c>
      <c r="T4211" s="2" t="s">
        <v>14517</v>
      </c>
      <c r="U4211" s="2" t="s">
        <v>13575</v>
      </c>
      <c r="V4211" s="2" t="s">
        <v>43</v>
      </c>
      <c r="W4211" s="2" t="s">
        <v>10172</v>
      </c>
      <c r="X4211" s="2" t="s">
        <v>14428</v>
      </c>
      <c r="Y4211" s="2" t="s">
        <v>14431</v>
      </c>
    </row>
    <row r="4212">
      <c r="A4212" s="1" t="b">
        <v>0</v>
      </c>
      <c r="B4212" s="1" t="s">
        <v>104</v>
      </c>
      <c r="C4212" s="1"/>
      <c r="D4212" s="1"/>
      <c r="E4212" s="1" t="s">
        <v>43</v>
      </c>
      <c r="F4212" s="1"/>
      <c r="G4212" s="2" t="s">
        <v>27</v>
      </c>
      <c r="H4212" s="3"/>
      <c r="I4212" s="4" t="s">
        <v>14518</v>
      </c>
      <c r="J4212" s="2" t="s">
        <v>14519</v>
      </c>
      <c r="K4212" s="5">
        <v>1.0</v>
      </c>
      <c r="L4212" s="2" t="s">
        <v>30</v>
      </c>
      <c r="M4212" s="6" t="b">
        <v>1</v>
      </c>
      <c r="N4212" s="2" t="s">
        <v>14428</v>
      </c>
      <c r="O4212" s="2" t="s">
        <v>108</v>
      </c>
      <c r="P4212" s="2" t="s">
        <v>109</v>
      </c>
      <c r="Q4212" s="2" t="s">
        <v>34</v>
      </c>
      <c r="R4212" s="2" t="s">
        <v>35</v>
      </c>
      <c r="S4212" s="2" t="s">
        <v>14520</v>
      </c>
      <c r="T4212" s="2" t="s">
        <v>14517</v>
      </c>
      <c r="U4212" s="2" t="s">
        <v>13575</v>
      </c>
      <c r="V4212" s="2" t="s">
        <v>43</v>
      </c>
      <c r="W4212" s="2" t="s">
        <v>10172</v>
      </c>
      <c r="X4212" s="2" t="s">
        <v>14428</v>
      </c>
      <c r="Y4212" s="2" t="s">
        <v>14431</v>
      </c>
    </row>
    <row r="4213">
      <c r="A4213" s="1" t="b">
        <v>0</v>
      </c>
      <c r="B4213" s="1" t="s">
        <v>104</v>
      </c>
      <c r="C4213" s="1"/>
      <c r="D4213" s="1"/>
      <c r="E4213" s="1" t="s">
        <v>43</v>
      </c>
      <c r="F4213" s="1"/>
      <c r="G4213" s="2" t="s">
        <v>27</v>
      </c>
      <c r="H4213" s="3"/>
      <c r="I4213" s="4" t="s">
        <v>14521</v>
      </c>
      <c r="J4213" s="2" t="s">
        <v>14522</v>
      </c>
      <c r="K4213" s="5">
        <v>1.0</v>
      </c>
      <c r="L4213" s="2" t="s">
        <v>30</v>
      </c>
      <c r="M4213" s="6" t="b">
        <v>1</v>
      </c>
      <c r="N4213" s="2" t="s">
        <v>14428</v>
      </c>
      <c r="O4213" s="2" t="s">
        <v>108</v>
      </c>
      <c r="P4213" s="2" t="s">
        <v>109</v>
      </c>
      <c r="Q4213" s="2" t="s">
        <v>34</v>
      </c>
      <c r="R4213" s="2" t="s">
        <v>35</v>
      </c>
      <c r="S4213" s="2" t="s">
        <v>14523</v>
      </c>
      <c r="T4213" s="2" t="s">
        <v>14524</v>
      </c>
      <c r="U4213" s="2" t="s">
        <v>13575</v>
      </c>
      <c r="V4213" s="2" t="s">
        <v>43</v>
      </c>
      <c r="W4213" s="2" t="s">
        <v>10172</v>
      </c>
      <c r="X4213" s="2" t="s">
        <v>14428</v>
      </c>
      <c r="Y4213" s="2" t="s">
        <v>14431</v>
      </c>
    </row>
    <row r="4214">
      <c r="A4214" s="1" t="b">
        <v>0</v>
      </c>
      <c r="B4214" s="1" t="s">
        <v>104</v>
      </c>
      <c r="C4214" s="1"/>
      <c r="D4214" s="1"/>
      <c r="E4214" s="1" t="s">
        <v>43</v>
      </c>
      <c r="F4214" s="1"/>
      <c r="G4214" s="2" t="s">
        <v>27</v>
      </c>
      <c r="H4214" s="3"/>
      <c r="I4214" s="4" t="s">
        <v>14525</v>
      </c>
      <c r="J4214" s="2" t="s">
        <v>14526</v>
      </c>
      <c r="K4214" s="5">
        <v>1.0</v>
      </c>
      <c r="L4214" s="2" t="s">
        <v>30</v>
      </c>
      <c r="M4214" s="6" t="b">
        <v>1</v>
      </c>
      <c r="N4214" s="2" t="s">
        <v>14527</v>
      </c>
      <c r="O4214" s="2" t="s">
        <v>108</v>
      </c>
      <c r="P4214" s="2" t="s">
        <v>109</v>
      </c>
      <c r="Q4214" s="2" t="s">
        <v>34</v>
      </c>
      <c r="R4214" s="2" t="s">
        <v>2178</v>
      </c>
      <c r="S4214" s="2" t="s">
        <v>14528</v>
      </c>
      <c r="T4214" s="2" t="s">
        <v>112</v>
      </c>
      <c r="U4214" s="2" t="s">
        <v>113</v>
      </c>
      <c r="V4214" s="2" t="s">
        <v>43</v>
      </c>
      <c r="W4214" s="2" t="s">
        <v>13267</v>
      </c>
      <c r="X4214" s="2" t="s">
        <v>14528</v>
      </c>
      <c r="Y4214" s="2" t="s">
        <v>114</v>
      </c>
    </row>
    <row r="4215">
      <c r="A4215" s="1" t="b">
        <v>0</v>
      </c>
      <c r="B4215" s="1" t="s">
        <v>104</v>
      </c>
      <c r="C4215" s="1"/>
      <c r="D4215" s="1"/>
      <c r="E4215" s="1" t="s">
        <v>43</v>
      </c>
      <c r="F4215" s="1"/>
      <c r="G4215" s="2" t="s">
        <v>27</v>
      </c>
      <c r="H4215" s="3"/>
      <c r="I4215" s="4" t="s">
        <v>14529</v>
      </c>
      <c r="J4215" s="2" t="s">
        <v>14530</v>
      </c>
      <c r="K4215" s="5">
        <v>1.0</v>
      </c>
      <c r="L4215" s="2" t="s">
        <v>30</v>
      </c>
      <c r="M4215" s="6" t="b">
        <v>1</v>
      </c>
      <c r="N4215" s="2" t="s">
        <v>14531</v>
      </c>
      <c r="O4215" s="2" t="s">
        <v>108</v>
      </c>
      <c r="P4215" s="2" t="s">
        <v>109</v>
      </c>
      <c r="Q4215" s="2" t="s">
        <v>34</v>
      </c>
      <c r="R4215" s="2" t="s">
        <v>35</v>
      </c>
      <c r="S4215" s="2" t="s">
        <v>14532</v>
      </c>
      <c r="T4215" s="2" t="s">
        <v>112</v>
      </c>
      <c r="U4215" s="2" t="s">
        <v>113</v>
      </c>
      <c r="V4215" s="2" t="s">
        <v>43</v>
      </c>
      <c r="W4215" s="2" t="s">
        <v>13267</v>
      </c>
      <c r="X4215" s="2" t="s">
        <v>14532</v>
      </c>
      <c r="Y4215" s="2" t="s">
        <v>114</v>
      </c>
    </row>
    <row r="4216">
      <c r="A4216" s="1" t="b">
        <v>0</v>
      </c>
      <c r="B4216" s="1" t="s">
        <v>104</v>
      </c>
      <c r="C4216" s="1"/>
      <c r="D4216" s="1"/>
      <c r="E4216" s="1" t="s">
        <v>43</v>
      </c>
      <c r="F4216" s="1"/>
      <c r="G4216" s="2" t="s">
        <v>27</v>
      </c>
      <c r="H4216" s="3"/>
      <c r="I4216" s="4" t="s">
        <v>14533</v>
      </c>
      <c r="J4216" s="2" t="s">
        <v>14534</v>
      </c>
      <c r="K4216" s="5">
        <v>1.0</v>
      </c>
      <c r="L4216" s="2" t="s">
        <v>30</v>
      </c>
      <c r="M4216" s="6" t="b">
        <v>1</v>
      </c>
      <c r="N4216" s="2" t="s">
        <v>14535</v>
      </c>
      <c r="O4216" s="2" t="s">
        <v>108</v>
      </c>
      <c r="P4216" s="2" t="s">
        <v>109</v>
      </c>
      <c r="Q4216" s="2" t="s">
        <v>34</v>
      </c>
      <c r="R4216" s="2" t="s">
        <v>2178</v>
      </c>
      <c r="S4216" s="2" t="s">
        <v>14536</v>
      </c>
      <c r="T4216" s="2" t="s">
        <v>112</v>
      </c>
      <c r="U4216" s="2" t="s">
        <v>113</v>
      </c>
      <c r="V4216" s="2" t="s">
        <v>43</v>
      </c>
      <c r="W4216" s="2" t="s">
        <v>13267</v>
      </c>
      <c r="X4216" s="2" t="s">
        <v>14536</v>
      </c>
      <c r="Y4216" s="2" t="s">
        <v>114</v>
      </c>
    </row>
    <row r="4217">
      <c r="A4217" s="1" t="b">
        <v>0</v>
      </c>
      <c r="B4217" s="1" t="s">
        <v>104</v>
      </c>
      <c r="C4217" s="1"/>
      <c r="D4217" s="1"/>
      <c r="E4217" s="1" t="s">
        <v>43</v>
      </c>
      <c r="F4217" s="1"/>
      <c r="G4217" s="2" t="s">
        <v>27</v>
      </c>
      <c r="H4217" s="3"/>
      <c r="I4217" s="4" t="s">
        <v>14537</v>
      </c>
      <c r="J4217" s="2" t="s">
        <v>14538</v>
      </c>
      <c r="K4217" s="5">
        <v>1.0</v>
      </c>
      <c r="L4217" s="2" t="s">
        <v>30</v>
      </c>
      <c r="M4217" s="6" t="b">
        <v>1</v>
      </c>
      <c r="N4217" s="2" t="s">
        <v>14539</v>
      </c>
      <c r="O4217" s="2" t="s">
        <v>108</v>
      </c>
      <c r="P4217" s="2" t="s">
        <v>109</v>
      </c>
      <c r="Q4217" s="2" t="s">
        <v>34</v>
      </c>
      <c r="R4217" s="2" t="s">
        <v>35</v>
      </c>
      <c r="S4217" s="2" t="s">
        <v>14540</v>
      </c>
      <c r="T4217" s="2" t="s">
        <v>112</v>
      </c>
      <c r="U4217" s="2" t="s">
        <v>113</v>
      </c>
      <c r="V4217" s="2" t="s">
        <v>43</v>
      </c>
      <c r="W4217" s="2" t="s">
        <v>13267</v>
      </c>
      <c r="X4217" s="2" t="s">
        <v>14540</v>
      </c>
      <c r="Y4217" s="2" t="s">
        <v>114</v>
      </c>
    </row>
    <row r="4218">
      <c r="A4218" s="1" t="b">
        <v>0</v>
      </c>
      <c r="B4218" s="1" t="s">
        <v>104</v>
      </c>
      <c r="C4218" s="1"/>
      <c r="D4218" s="1"/>
      <c r="E4218" s="1" t="s">
        <v>43</v>
      </c>
      <c r="F4218" s="1"/>
      <c r="G4218" s="2" t="s">
        <v>27</v>
      </c>
      <c r="H4218" s="3"/>
      <c r="I4218" s="4" t="s">
        <v>14541</v>
      </c>
      <c r="J4218" s="2" t="s">
        <v>14542</v>
      </c>
      <c r="K4218" s="5">
        <v>1.0</v>
      </c>
      <c r="L4218" s="2" t="s">
        <v>30</v>
      </c>
      <c r="M4218" s="6" t="b">
        <v>1</v>
      </c>
      <c r="N4218" s="2" t="s">
        <v>14543</v>
      </c>
      <c r="O4218" s="2" t="s">
        <v>108</v>
      </c>
      <c r="P4218" s="2" t="s">
        <v>109</v>
      </c>
      <c r="Q4218" s="2" t="s">
        <v>34</v>
      </c>
      <c r="R4218" s="2" t="s">
        <v>35</v>
      </c>
      <c r="S4218" s="2" t="s">
        <v>14544</v>
      </c>
      <c r="T4218" s="2" t="s">
        <v>112</v>
      </c>
      <c r="U4218" s="2" t="s">
        <v>113</v>
      </c>
      <c r="V4218" s="2" t="s">
        <v>43</v>
      </c>
      <c r="W4218" s="2" t="s">
        <v>13267</v>
      </c>
      <c r="X4218" s="2" t="s">
        <v>14544</v>
      </c>
      <c r="Y4218" s="2" t="s">
        <v>114</v>
      </c>
    </row>
    <row r="4219">
      <c r="A4219" s="1" t="b">
        <v>0</v>
      </c>
      <c r="B4219" s="1" t="s">
        <v>104</v>
      </c>
      <c r="C4219" s="1"/>
      <c r="D4219" s="1"/>
      <c r="E4219" s="1" t="s">
        <v>43</v>
      </c>
      <c r="F4219" s="1"/>
      <c r="G4219" s="2" t="s">
        <v>27</v>
      </c>
      <c r="H4219" s="3"/>
      <c r="I4219" s="4" t="s">
        <v>14545</v>
      </c>
      <c r="J4219" s="2" t="s">
        <v>14546</v>
      </c>
      <c r="K4219" s="5">
        <v>1.0</v>
      </c>
      <c r="L4219" s="2" t="s">
        <v>30</v>
      </c>
      <c r="M4219" s="6" t="b">
        <v>1</v>
      </c>
      <c r="N4219" s="2" t="s">
        <v>14547</v>
      </c>
      <c r="O4219" s="2" t="s">
        <v>108</v>
      </c>
      <c r="P4219" s="2" t="s">
        <v>109</v>
      </c>
      <c r="Q4219" s="2" t="s">
        <v>34</v>
      </c>
      <c r="R4219" s="2" t="s">
        <v>2178</v>
      </c>
      <c r="S4219" s="2" t="s">
        <v>14548</v>
      </c>
      <c r="T4219" s="2" t="s">
        <v>112</v>
      </c>
      <c r="U4219" s="2" t="s">
        <v>113</v>
      </c>
      <c r="V4219" s="2" t="s">
        <v>43</v>
      </c>
      <c r="W4219" s="2" t="s">
        <v>13267</v>
      </c>
      <c r="X4219" s="2" t="s">
        <v>14548</v>
      </c>
      <c r="Y4219" s="2" t="s">
        <v>114</v>
      </c>
    </row>
    <row r="4220">
      <c r="A4220" s="1" t="b">
        <v>0</v>
      </c>
      <c r="B4220" s="1" t="s">
        <v>104</v>
      </c>
      <c r="C4220" s="1"/>
      <c r="D4220" s="1"/>
      <c r="E4220" s="1" t="s">
        <v>43</v>
      </c>
      <c r="F4220" s="1"/>
      <c r="G4220" s="2" t="s">
        <v>27</v>
      </c>
      <c r="H4220" s="3"/>
      <c r="I4220" s="4" t="s">
        <v>14549</v>
      </c>
      <c r="J4220" s="2" t="s">
        <v>14550</v>
      </c>
      <c r="K4220" s="5">
        <v>1.0</v>
      </c>
      <c r="L4220" s="2" t="s">
        <v>30</v>
      </c>
      <c r="M4220" s="6" t="b">
        <v>1</v>
      </c>
      <c r="N4220" s="2" t="s">
        <v>14551</v>
      </c>
      <c r="O4220" s="2" t="s">
        <v>108</v>
      </c>
      <c r="P4220" s="2" t="s">
        <v>109</v>
      </c>
      <c r="Q4220" s="2" t="s">
        <v>34</v>
      </c>
      <c r="R4220" s="2" t="s">
        <v>35</v>
      </c>
      <c r="S4220" s="2" t="s">
        <v>14552</v>
      </c>
      <c r="T4220" s="2" t="s">
        <v>112</v>
      </c>
      <c r="U4220" s="2" t="s">
        <v>113</v>
      </c>
      <c r="V4220" s="2" t="s">
        <v>43</v>
      </c>
      <c r="W4220" s="2" t="s">
        <v>13267</v>
      </c>
      <c r="X4220" s="2" t="s">
        <v>14552</v>
      </c>
      <c r="Y4220" s="2" t="s">
        <v>114</v>
      </c>
    </row>
    <row r="4221">
      <c r="A4221" s="1" t="b">
        <v>0</v>
      </c>
      <c r="B4221" s="1" t="s">
        <v>104</v>
      </c>
      <c r="C4221" s="1"/>
      <c r="D4221" s="1"/>
      <c r="E4221" s="1" t="s">
        <v>43</v>
      </c>
      <c r="F4221" s="1"/>
      <c r="G4221" s="2" t="s">
        <v>27</v>
      </c>
      <c r="H4221" s="3"/>
      <c r="I4221" s="4" t="s">
        <v>14553</v>
      </c>
      <c r="J4221" s="2" t="s">
        <v>14554</v>
      </c>
      <c r="K4221" s="5">
        <v>1.0</v>
      </c>
      <c r="L4221" s="2" t="s">
        <v>30</v>
      </c>
      <c r="M4221" s="6" t="b">
        <v>1</v>
      </c>
      <c r="N4221" s="2" t="s">
        <v>14555</v>
      </c>
      <c r="O4221" s="2" t="s">
        <v>108</v>
      </c>
      <c r="P4221" s="2" t="s">
        <v>109</v>
      </c>
      <c r="Q4221" s="2" t="s">
        <v>34</v>
      </c>
      <c r="R4221" s="2" t="s">
        <v>2178</v>
      </c>
      <c r="S4221" s="2" t="s">
        <v>14556</v>
      </c>
      <c r="T4221" s="2" t="s">
        <v>112</v>
      </c>
      <c r="U4221" s="2" t="s">
        <v>113</v>
      </c>
      <c r="V4221" s="2" t="s">
        <v>43</v>
      </c>
      <c r="W4221" s="2" t="s">
        <v>13267</v>
      </c>
      <c r="X4221" s="2" t="s">
        <v>14556</v>
      </c>
      <c r="Y4221" s="2" t="s">
        <v>114</v>
      </c>
    </row>
    <row r="4222">
      <c r="A4222" s="1" t="b">
        <v>0</v>
      </c>
      <c r="B4222" s="1" t="s">
        <v>104</v>
      </c>
      <c r="C4222" s="1"/>
      <c r="D4222" s="1"/>
      <c r="E4222" s="1" t="s">
        <v>43</v>
      </c>
      <c r="F4222" s="1"/>
      <c r="G4222" s="2" t="s">
        <v>27</v>
      </c>
      <c r="H4222" s="3"/>
      <c r="I4222" s="4" t="s">
        <v>14557</v>
      </c>
      <c r="J4222" s="2" t="s">
        <v>14558</v>
      </c>
      <c r="K4222" s="5">
        <v>1.0</v>
      </c>
      <c r="L4222" s="2" t="s">
        <v>30</v>
      </c>
      <c r="M4222" s="6" t="b">
        <v>1</v>
      </c>
      <c r="N4222" s="2" t="s">
        <v>14559</v>
      </c>
      <c r="O4222" s="2" t="s">
        <v>108</v>
      </c>
      <c r="P4222" s="2" t="s">
        <v>109</v>
      </c>
      <c r="Q4222" s="2" t="s">
        <v>34</v>
      </c>
      <c r="R4222" s="2" t="s">
        <v>35</v>
      </c>
      <c r="S4222" s="2" t="s">
        <v>14560</v>
      </c>
      <c r="T4222" s="2" t="s">
        <v>112</v>
      </c>
      <c r="U4222" s="2" t="s">
        <v>113</v>
      </c>
      <c r="V4222" s="2" t="s">
        <v>43</v>
      </c>
      <c r="W4222" s="2" t="s">
        <v>13267</v>
      </c>
      <c r="X4222" s="2" t="s">
        <v>14560</v>
      </c>
      <c r="Y4222" s="2" t="s">
        <v>114</v>
      </c>
    </row>
    <row r="4223">
      <c r="A4223" s="1" t="b">
        <v>0</v>
      </c>
      <c r="B4223" s="1" t="s">
        <v>104</v>
      </c>
      <c r="C4223" s="1"/>
      <c r="D4223" s="1"/>
      <c r="E4223" s="1" t="s">
        <v>43</v>
      </c>
      <c r="F4223" s="1"/>
      <c r="G4223" s="2" t="s">
        <v>27</v>
      </c>
      <c r="H4223" s="3"/>
      <c r="I4223" s="4" t="s">
        <v>14561</v>
      </c>
      <c r="J4223" s="2" t="s">
        <v>14562</v>
      </c>
      <c r="K4223" s="5">
        <v>1.0</v>
      </c>
      <c r="L4223" s="2" t="s">
        <v>30</v>
      </c>
      <c r="M4223" s="6" t="b">
        <v>1</v>
      </c>
      <c r="N4223" s="2" t="s">
        <v>14563</v>
      </c>
      <c r="O4223" s="2" t="s">
        <v>108</v>
      </c>
      <c r="P4223" s="2" t="s">
        <v>109</v>
      </c>
      <c r="Q4223" s="2" t="s">
        <v>34</v>
      </c>
      <c r="R4223" s="2" t="s">
        <v>2178</v>
      </c>
      <c r="S4223" s="2" t="s">
        <v>14564</v>
      </c>
      <c r="T4223" s="2" t="s">
        <v>112</v>
      </c>
      <c r="U4223" s="2" t="s">
        <v>113</v>
      </c>
      <c r="V4223" s="2" t="s">
        <v>43</v>
      </c>
      <c r="W4223" s="2" t="s">
        <v>13267</v>
      </c>
      <c r="X4223" s="2" t="s">
        <v>14564</v>
      </c>
      <c r="Y4223" s="2" t="s">
        <v>114</v>
      </c>
    </row>
    <row r="4224">
      <c r="A4224" s="1" t="b">
        <v>0</v>
      </c>
      <c r="B4224" s="1" t="s">
        <v>104</v>
      </c>
      <c r="C4224" s="1"/>
      <c r="D4224" s="1"/>
      <c r="E4224" s="1" t="s">
        <v>43</v>
      </c>
      <c r="F4224" s="1"/>
      <c r="G4224" s="2" t="s">
        <v>27</v>
      </c>
      <c r="H4224" s="3"/>
      <c r="I4224" s="4" t="s">
        <v>14565</v>
      </c>
      <c r="J4224" s="2" t="s">
        <v>14566</v>
      </c>
      <c r="K4224" s="5">
        <v>1.0</v>
      </c>
      <c r="L4224" s="2" t="s">
        <v>30</v>
      </c>
      <c r="M4224" s="6" t="b">
        <v>1</v>
      </c>
      <c r="N4224" s="2" t="s">
        <v>14567</v>
      </c>
      <c r="O4224" s="2" t="s">
        <v>108</v>
      </c>
      <c r="P4224" s="2" t="s">
        <v>109</v>
      </c>
      <c r="Q4224" s="2" t="s">
        <v>34</v>
      </c>
      <c r="R4224" s="2" t="s">
        <v>35</v>
      </c>
      <c r="S4224" s="2" t="s">
        <v>14568</v>
      </c>
      <c r="T4224" s="2" t="s">
        <v>112</v>
      </c>
      <c r="U4224" s="2" t="s">
        <v>113</v>
      </c>
      <c r="V4224" s="2" t="s">
        <v>43</v>
      </c>
      <c r="W4224" s="2" t="s">
        <v>13267</v>
      </c>
      <c r="X4224" s="2" t="s">
        <v>14568</v>
      </c>
      <c r="Y4224" s="2" t="s">
        <v>114</v>
      </c>
    </row>
    <row r="4225">
      <c r="A4225" s="1" t="b">
        <v>0</v>
      </c>
      <c r="B4225" s="1" t="s">
        <v>104</v>
      </c>
      <c r="C4225" s="1"/>
      <c r="D4225" s="1"/>
      <c r="E4225" s="1" t="s">
        <v>43</v>
      </c>
      <c r="F4225" s="1"/>
      <c r="G4225" s="2" t="s">
        <v>27</v>
      </c>
      <c r="H4225" s="3"/>
      <c r="I4225" s="4" t="s">
        <v>14569</v>
      </c>
      <c r="J4225" s="2" t="s">
        <v>14570</v>
      </c>
      <c r="K4225" s="5">
        <v>1.0</v>
      </c>
      <c r="L4225" s="2" t="s">
        <v>30</v>
      </c>
      <c r="M4225" s="6" t="b">
        <v>1</v>
      </c>
      <c r="N4225" s="2" t="s">
        <v>14571</v>
      </c>
      <c r="O4225" s="2" t="s">
        <v>108</v>
      </c>
      <c r="P4225" s="2" t="s">
        <v>109</v>
      </c>
      <c r="Q4225" s="2" t="s">
        <v>34</v>
      </c>
      <c r="R4225" s="2" t="s">
        <v>35</v>
      </c>
      <c r="S4225" s="2" t="s">
        <v>14572</v>
      </c>
      <c r="T4225" s="2" t="s">
        <v>112</v>
      </c>
      <c r="U4225" s="2" t="s">
        <v>113</v>
      </c>
      <c r="V4225" s="2" t="s">
        <v>43</v>
      </c>
      <c r="W4225" s="2" t="s">
        <v>13267</v>
      </c>
      <c r="X4225" s="2" t="s">
        <v>14573</v>
      </c>
      <c r="Y4225" s="2" t="s">
        <v>114</v>
      </c>
    </row>
    <row r="4226">
      <c r="A4226" s="1" t="b">
        <v>0</v>
      </c>
      <c r="B4226" s="1" t="s">
        <v>104</v>
      </c>
      <c r="C4226" s="1"/>
      <c r="D4226" s="1"/>
      <c r="E4226" s="1" t="s">
        <v>43</v>
      </c>
      <c r="F4226" s="1"/>
      <c r="G4226" s="2" t="s">
        <v>27</v>
      </c>
      <c r="H4226" s="3"/>
      <c r="I4226" s="4" t="s">
        <v>14574</v>
      </c>
      <c r="J4226" s="2" t="s">
        <v>14575</v>
      </c>
      <c r="K4226" s="5">
        <v>1.0</v>
      </c>
      <c r="L4226" s="2" t="s">
        <v>30</v>
      </c>
      <c r="M4226" s="6" t="b">
        <v>1</v>
      </c>
      <c r="N4226" s="2" t="s">
        <v>14576</v>
      </c>
      <c r="O4226" s="2" t="s">
        <v>108</v>
      </c>
      <c r="P4226" s="2" t="s">
        <v>109</v>
      </c>
      <c r="Q4226" s="2" t="s">
        <v>34</v>
      </c>
      <c r="R4226" s="2" t="s">
        <v>2178</v>
      </c>
      <c r="S4226" s="2" t="s">
        <v>14577</v>
      </c>
      <c r="T4226" s="2" t="s">
        <v>112</v>
      </c>
      <c r="U4226" s="2" t="s">
        <v>113</v>
      </c>
      <c r="V4226" s="2" t="s">
        <v>43</v>
      </c>
      <c r="W4226" s="2" t="s">
        <v>13267</v>
      </c>
      <c r="X4226" s="2" t="s">
        <v>14577</v>
      </c>
      <c r="Y4226" s="2" t="s">
        <v>114</v>
      </c>
    </row>
    <row r="4227">
      <c r="A4227" s="1" t="b">
        <v>0</v>
      </c>
      <c r="B4227" s="1" t="s">
        <v>104</v>
      </c>
      <c r="C4227" s="1"/>
      <c r="D4227" s="1"/>
      <c r="E4227" s="1" t="s">
        <v>43</v>
      </c>
      <c r="F4227" s="1"/>
      <c r="G4227" s="2" t="s">
        <v>27</v>
      </c>
      <c r="H4227" s="3"/>
      <c r="I4227" s="4" t="s">
        <v>14578</v>
      </c>
      <c r="J4227" s="2" t="s">
        <v>14579</v>
      </c>
      <c r="K4227" s="5">
        <v>1.0</v>
      </c>
      <c r="L4227" s="2" t="s">
        <v>30</v>
      </c>
      <c r="M4227" s="6" t="b">
        <v>1</v>
      </c>
      <c r="N4227" s="2" t="s">
        <v>14580</v>
      </c>
      <c r="O4227" s="2" t="s">
        <v>108</v>
      </c>
      <c r="P4227" s="2" t="s">
        <v>109</v>
      </c>
      <c r="Q4227" s="2" t="s">
        <v>34</v>
      </c>
      <c r="R4227" s="2" t="s">
        <v>35</v>
      </c>
      <c r="S4227" s="2" t="s">
        <v>14581</v>
      </c>
      <c r="T4227" s="2" t="s">
        <v>112</v>
      </c>
      <c r="U4227" s="2" t="s">
        <v>113</v>
      </c>
      <c r="V4227" s="2" t="s">
        <v>43</v>
      </c>
      <c r="W4227" s="2" t="s">
        <v>13267</v>
      </c>
      <c r="X4227" s="2" t="s">
        <v>14581</v>
      </c>
      <c r="Y4227" s="2" t="s">
        <v>114</v>
      </c>
    </row>
    <row r="4228">
      <c r="A4228" s="1" t="b">
        <v>0</v>
      </c>
      <c r="B4228" s="1" t="s">
        <v>104</v>
      </c>
      <c r="C4228" s="1"/>
      <c r="D4228" s="1"/>
      <c r="E4228" s="1" t="s">
        <v>43</v>
      </c>
      <c r="F4228" s="1"/>
      <c r="G4228" s="2" t="s">
        <v>27</v>
      </c>
      <c r="H4228" s="3"/>
      <c r="I4228" s="4" t="s">
        <v>14582</v>
      </c>
      <c r="J4228" s="2" t="s">
        <v>14583</v>
      </c>
      <c r="K4228" s="5">
        <v>1.0</v>
      </c>
      <c r="L4228" s="2" t="s">
        <v>30</v>
      </c>
      <c r="M4228" s="6" t="b">
        <v>1</v>
      </c>
      <c r="N4228" s="2" t="s">
        <v>14584</v>
      </c>
      <c r="O4228" s="2" t="s">
        <v>108</v>
      </c>
      <c r="P4228" s="2" t="s">
        <v>109</v>
      </c>
      <c r="Q4228" s="2" t="s">
        <v>34</v>
      </c>
      <c r="R4228" s="2" t="s">
        <v>35</v>
      </c>
      <c r="S4228" s="2" t="s">
        <v>14585</v>
      </c>
      <c r="T4228" s="2" t="s">
        <v>112</v>
      </c>
      <c r="U4228" s="2" t="s">
        <v>113</v>
      </c>
      <c r="V4228" s="2" t="s">
        <v>43</v>
      </c>
      <c r="W4228" s="2" t="s">
        <v>13267</v>
      </c>
      <c r="X4228" s="2" t="s">
        <v>14585</v>
      </c>
      <c r="Y4228" s="2" t="s">
        <v>114</v>
      </c>
    </row>
    <row r="4229">
      <c r="A4229" s="1" t="b">
        <v>0</v>
      </c>
      <c r="B4229" s="1" t="s">
        <v>104</v>
      </c>
      <c r="C4229" s="1"/>
      <c r="D4229" s="1"/>
      <c r="E4229" s="1" t="s">
        <v>43</v>
      </c>
      <c r="F4229" s="1"/>
      <c r="G4229" s="2" t="s">
        <v>27</v>
      </c>
      <c r="H4229" s="3"/>
      <c r="I4229" s="4" t="s">
        <v>14586</v>
      </c>
      <c r="J4229" s="2" t="s">
        <v>14587</v>
      </c>
      <c r="K4229" s="5">
        <v>1.0</v>
      </c>
      <c r="L4229" s="2" t="s">
        <v>30</v>
      </c>
      <c r="M4229" s="6" t="b">
        <v>1</v>
      </c>
      <c r="N4229" s="2" t="s">
        <v>14588</v>
      </c>
      <c r="O4229" s="2" t="s">
        <v>108</v>
      </c>
      <c r="P4229" s="2" t="s">
        <v>109</v>
      </c>
      <c r="Q4229" s="2" t="s">
        <v>34</v>
      </c>
      <c r="R4229" s="2" t="s">
        <v>2178</v>
      </c>
      <c r="S4229" s="2" t="s">
        <v>14589</v>
      </c>
      <c r="T4229" s="2" t="s">
        <v>112</v>
      </c>
      <c r="U4229" s="2" t="s">
        <v>113</v>
      </c>
      <c r="V4229" s="2" t="s">
        <v>43</v>
      </c>
      <c r="W4229" s="2" t="s">
        <v>13267</v>
      </c>
      <c r="X4229" s="2" t="s">
        <v>14589</v>
      </c>
      <c r="Y4229" s="2" t="s">
        <v>114</v>
      </c>
    </row>
    <row r="4230">
      <c r="A4230" s="1" t="b">
        <v>0</v>
      </c>
      <c r="B4230" s="1" t="s">
        <v>104</v>
      </c>
      <c r="C4230" s="1"/>
      <c r="D4230" s="1"/>
      <c r="E4230" s="1" t="s">
        <v>43</v>
      </c>
      <c r="F4230" s="1"/>
      <c r="G4230" s="2" t="s">
        <v>27</v>
      </c>
      <c r="H4230" s="3"/>
      <c r="I4230" s="4" t="s">
        <v>14590</v>
      </c>
      <c r="J4230" s="2" t="s">
        <v>14591</v>
      </c>
      <c r="K4230" s="5">
        <v>1.0</v>
      </c>
      <c r="L4230" s="2" t="s">
        <v>30</v>
      </c>
      <c r="M4230" s="6" t="b">
        <v>1</v>
      </c>
      <c r="N4230" s="2" t="s">
        <v>14592</v>
      </c>
      <c r="O4230" s="2" t="s">
        <v>108</v>
      </c>
      <c r="P4230" s="2" t="s">
        <v>109</v>
      </c>
      <c r="Q4230" s="2" t="s">
        <v>34</v>
      </c>
      <c r="R4230" s="2" t="s">
        <v>2178</v>
      </c>
      <c r="S4230" s="2" t="s">
        <v>14593</v>
      </c>
      <c r="T4230" s="2" t="s">
        <v>112</v>
      </c>
      <c r="U4230" s="2" t="s">
        <v>113</v>
      </c>
      <c r="V4230" s="2" t="s">
        <v>43</v>
      </c>
      <c r="W4230" s="2" t="s">
        <v>13267</v>
      </c>
      <c r="X4230" s="2" t="s">
        <v>14593</v>
      </c>
      <c r="Y4230" s="2" t="s">
        <v>114</v>
      </c>
    </row>
    <row r="4231">
      <c r="A4231" s="1" t="b">
        <v>0</v>
      </c>
      <c r="B4231" s="1" t="s">
        <v>104</v>
      </c>
      <c r="C4231" s="1"/>
      <c r="D4231" s="1"/>
      <c r="E4231" s="1" t="s">
        <v>43</v>
      </c>
      <c r="F4231" s="1"/>
      <c r="G4231" s="2" t="s">
        <v>27</v>
      </c>
      <c r="H4231" s="3"/>
      <c r="I4231" s="4" t="s">
        <v>14594</v>
      </c>
      <c r="J4231" s="2" t="s">
        <v>14595</v>
      </c>
      <c r="K4231" s="5">
        <v>1.0</v>
      </c>
      <c r="L4231" s="2" t="s">
        <v>30</v>
      </c>
      <c r="M4231" s="6" t="b">
        <v>1</v>
      </c>
      <c r="N4231" s="2" t="s">
        <v>14596</v>
      </c>
      <c r="O4231" s="2" t="s">
        <v>108</v>
      </c>
      <c r="P4231" s="2" t="s">
        <v>109</v>
      </c>
      <c r="Q4231" s="2" t="s">
        <v>34</v>
      </c>
      <c r="R4231" s="2" t="s">
        <v>35</v>
      </c>
      <c r="S4231" s="2" t="s">
        <v>14597</v>
      </c>
      <c r="T4231" s="2" t="s">
        <v>112</v>
      </c>
      <c r="U4231" s="2" t="s">
        <v>113</v>
      </c>
      <c r="V4231" s="2" t="s">
        <v>43</v>
      </c>
      <c r="W4231" s="2" t="s">
        <v>13267</v>
      </c>
      <c r="X4231" s="2" t="s">
        <v>14598</v>
      </c>
      <c r="Y4231" s="2" t="s">
        <v>114</v>
      </c>
    </row>
    <row r="4232">
      <c r="A4232" s="1" t="b">
        <v>0</v>
      </c>
      <c r="B4232" s="1" t="s">
        <v>104</v>
      </c>
      <c r="C4232" s="1"/>
      <c r="D4232" s="1"/>
      <c r="E4232" s="1" t="s">
        <v>43</v>
      </c>
      <c r="F4232" s="1"/>
      <c r="G4232" s="2" t="s">
        <v>27</v>
      </c>
      <c r="H4232" s="3"/>
      <c r="I4232" s="4" t="s">
        <v>14599</v>
      </c>
      <c r="J4232" s="2" t="s">
        <v>14600</v>
      </c>
      <c r="K4232" s="5">
        <v>1.0</v>
      </c>
      <c r="L4232" s="2" t="s">
        <v>30</v>
      </c>
      <c r="M4232" s="6" t="b">
        <v>1</v>
      </c>
      <c r="N4232" s="2" t="s">
        <v>14601</v>
      </c>
      <c r="O4232" s="2" t="s">
        <v>108</v>
      </c>
      <c r="P4232" s="2" t="s">
        <v>109</v>
      </c>
      <c r="Q4232" s="2" t="s">
        <v>34</v>
      </c>
      <c r="R4232" s="2" t="s">
        <v>35</v>
      </c>
      <c r="S4232" s="2" t="s">
        <v>14602</v>
      </c>
      <c r="T4232" s="2" t="s">
        <v>112</v>
      </c>
      <c r="U4232" s="2" t="s">
        <v>113</v>
      </c>
      <c r="V4232" s="2" t="s">
        <v>43</v>
      </c>
      <c r="W4232" s="2" t="s">
        <v>13267</v>
      </c>
      <c r="X4232" s="2" t="s">
        <v>14602</v>
      </c>
      <c r="Y4232" s="2" t="s">
        <v>114</v>
      </c>
    </row>
    <row r="4233">
      <c r="A4233" s="1" t="b">
        <v>0</v>
      </c>
      <c r="B4233" s="1" t="s">
        <v>104</v>
      </c>
      <c r="C4233" s="1"/>
      <c r="D4233" s="1"/>
      <c r="E4233" s="1" t="s">
        <v>43</v>
      </c>
      <c r="F4233" s="1"/>
      <c r="G4233" s="2" t="s">
        <v>27</v>
      </c>
      <c r="H4233" s="3"/>
      <c r="I4233" s="4" t="s">
        <v>14603</v>
      </c>
      <c r="J4233" s="2" t="s">
        <v>14604</v>
      </c>
      <c r="K4233" s="5">
        <v>1.0</v>
      </c>
      <c r="L4233" s="2" t="s">
        <v>30</v>
      </c>
      <c r="M4233" s="6" t="b">
        <v>1</v>
      </c>
      <c r="N4233" s="2" t="s">
        <v>14605</v>
      </c>
      <c r="O4233" s="2" t="s">
        <v>108</v>
      </c>
      <c r="P4233" s="2" t="s">
        <v>109</v>
      </c>
      <c r="Q4233" s="2" t="s">
        <v>34</v>
      </c>
      <c r="R4233" s="2" t="s">
        <v>2178</v>
      </c>
      <c r="S4233" s="2" t="s">
        <v>14606</v>
      </c>
      <c r="T4233" s="2" t="s">
        <v>112</v>
      </c>
      <c r="U4233" s="2" t="s">
        <v>113</v>
      </c>
      <c r="V4233" s="2" t="s">
        <v>43</v>
      </c>
      <c r="W4233" s="2" t="s">
        <v>13267</v>
      </c>
      <c r="X4233" s="2" t="s">
        <v>14606</v>
      </c>
      <c r="Y4233" s="2" t="s">
        <v>114</v>
      </c>
    </row>
    <row r="4234">
      <c r="A4234" s="1" t="b">
        <v>0</v>
      </c>
      <c r="B4234" s="1" t="s">
        <v>104</v>
      </c>
      <c r="C4234" s="1"/>
      <c r="D4234" s="1"/>
      <c r="E4234" s="1" t="s">
        <v>43</v>
      </c>
      <c r="F4234" s="1"/>
      <c r="G4234" s="2" t="s">
        <v>27</v>
      </c>
      <c r="H4234" s="3"/>
      <c r="I4234" s="4" t="s">
        <v>14607</v>
      </c>
      <c r="J4234" s="2" t="s">
        <v>14608</v>
      </c>
      <c r="K4234" s="5">
        <v>1.0</v>
      </c>
      <c r="L4234" s="2" t="s">
        <v>30</v>
      </c>
      <c r="M4234" s="6" t="b">
        <v>1</v>
      </c>
      <c r="N4234" s="2" t="s">
        <v>14609</v>
      </c>
      <c r="O4234" s="2" t="s">
        <v>108</v>
      </c>
      <c r="P4234" s="2" t="s">
        <v>109</v>
      </c>
      <c r="Q4234" s="2" t="s">
        <v>34</v>
      </c>
      <c r="R4234" s="2" t="s">
        <v>35</v>
      </c>
      <c r="S4234" s="2" t="s">
        <v>14610</v>
      </c>
      <c r="T4234" s="2" t="s">
        <v>112</v>
      </c>
      <c r="U4234" s="2" t="s">
        <v>113</v>
      </c>
      <c r="V4234" s="2" t="s">
        <v>43</v>
      </c>
      <c r="W4234" s="2" t="s">
        <v>13267</v>
      </c>
      <c r="X4234" s="2" t="s">
        <v>14610</v>
      </c>
      <c r="Y4234" s="2" t="s">
        <v>114</v>
      </c>
    </row>
    <row r="4235">
      <c r="A4235" s="1" t="b">
        <v>0</v>
      </c>
      <c r="B4235" s="1" t="s">
        <v>104</v>
      </c>
      <c r="C4235" s="1"/>
      <c r="D4235" s="1"/>
      <c r="E4235" s="1" t="s">
        <v>43</v>
      </c>
      <c r="F4235" s="1"/>
      <c r="G4235" s="2" t="s">
        <v>27</v>
      </c>
      <c r="H4235" s="3"/>
      <c r="I4235" s="4" t="s">
        <v>14611</v>
      </c>
      <c r="J4235" s="2" t="s">
        <v>14612</v>
      </c>
      <c r="K4235" s="5">
        <v>1.0</v>
      </c>
      <c r="L4235" s="2" t="s">
        <v>30</v>
      </c>
      <c r="M4235" s="6" t="b">
        <v>1</v>
      </c>
      <c r="N4235" s="2" t="s">
        <v>14613</v>
      </c>
      <c r="O4235" s="2" t="s">
        <v>108</v>
      </c>
      <c r="P4235" s="2" t="s">
        <v>109</v>
      </c>
      <c r="Q4235" s="2" t="s">
        <v>34</v>
      </c>
      <c r="R4235" s="2" t="s">
        <v>35</v>
      </c>
      <c r="S4235" s="2" t="s">
        <v>14614</v>
      </c>
      <c r="T4235" s="2" t="s">
        <v>112</v>
      </c>
      <c r="U4235" s="2" t="s">
        <v>113</v>
      </c>
      <c r="V4235" s="2" t="s">
        <v>43</v>
      </c>
      <c r="W4235" s="2" t="s">
        <v>13267</v>
      </c>
      <c r="X4235" s="2" t="s">
        <v>14614</v>
      </c>
      <c r="Y4235" s="2" t="s">
        <v>114</v>
      </c>
    </row>
    <row r="4236">
      <c r="A4236" s="1" t="b">
        <v>0</v>
      </c>
      <c r="B4236" s="1" t="s">
        <v>104</v>
      </c>
      <c r="C4236" s="1"/>
      <c r="D4236" s="1"/>
      <c r="E4236" s="1" t="s">
        <v>43</v>
      </c>
      <c r="F4236" s="1"/>
      <c r="G4236" s="2" t="s">
        <v>27</v>
      </c>
      <c r="H4236" s="3"/>
      <c r="I4236" s="4" t="s">
        <v>14615</v>
      </c>
      <c r="J4236" s="2" t="s">
        <v>14616</v>
      </c>
      <c r="K4236" s="5">
        <v>1.0</v>
      </c>
      <c r="L4236" s="2" t="s">
        <v>30</v>
      </c>
      <c r="M4236" s="6" t="b">
        <v>1</v>
      </c>
      <c r="N4236" s="2" t="s">
        <v>14617</v>
      </c>
      <c r="O4236" s="2" t="s">
        <v>108</v>
      </c>
      <c r="P4236" s="2" t="s">
        <v>109</v>
      </c>
      <c r="Q4236" s="2" t="s">
        <v>34</v>
      </c>
      <c r="R4236" s="2" t="s">
        <v>35</v>
      </c>
      <c r="S4236" s="2" t="s">
        <v>14618</v>
      </c>
      <c r="T4236" s="2" t="s">
        <v>112</v>
      </c>
      <c r="U4236" s="2" t="s">
        <v>113</v>
      </c>
      <c r="V4236" s="2" t="s">
        <v>43</v>
      </c>
      <c r="W4236" s="2" t="s">
        <v>13267</v>
      </c>
      <c r="X4236" s="2" t="s">
        <v>14618</v>
      </c>
      <c r="Y4236" s="2" t="s">
        <v>114</v>
      </c>
    </row>
    <row r="4237">
      <c r="A4237" s="1" t="b">
        <v>0</v>
      </c>
      <c r="B4237" s="1" t="s">
        <v>104</v>
      </c>
      <c r="C4237" s="1"/>
      <c r="D4237" s="1"/>
      <c r="E4237" s="1" t="s">
        <v>43</v>
      </c>
      <c r="F4237" s="1"/>
      <c r="G4237" s="2" t="s">
        <v>27</v>
      </c>
      <c r="H4237" s="3"/>
      <c r="I4237" s="4" t="s">
        <v>14619</v>
      </c>
      <c r="J4237" s="2" t="s">
        <v>14620</v>
      </c>
      <c r="K4237" s="5">
        <v>1.0</v>
      </c>
      <c r="L4237" s="2" t="s">
        <v>30</v>
      </c>
      <c r="M4237" s="6" t="b">
        <v>1</v>
      </c>
      <c r="N4237" s="2" t="s">
        <v>14621</v>
      </c>
      <c r="O4237" s="2" t="s">
        <v>108</v>
      </c>
      <c r="P4237" s="2" t="s">
        <v>109</v>
      </c>
      <c r="Q4237" s="2" t="s">
        <v>34</v>
      </c>
      <c r="R4237" s="2" t="s">
        <v>35</v>
      </c>
      <c r="S4237" s="2" t="s">
        <v>14622</v>
      </c>
      <c r="T4237" s="2" t="s">
        <v>112</v>
      </c>
      <c r="U4237" s="2" t="s">
        <v>113</v>
      </c>
      <c r="V4237" s="2" t="s">
        <v>43</v>
      </c>
      <c r="W4237" s="2" t="s">
        <v>13267</v>
      </c>
      <c r="X4237" s="2" t="s">
        <v>14622</v>
      </c>
      <c r="Y4237" s="2" t="s">
        <v>114</v>
      </c>
    </row>
    <row r="4238">
      <c r="A4238" s="1" t="b">
        <v>0</v>
      </c>
      <c r="B4238" s="1" t="s">
        <v>104</v>
      </c>
      <c r="C4238" s="1"/>
      <c r="D4238" s="1"/>
      <c r="E4238" s="1" t="s">
        <v>43</v>
      </c>
      <c r="F4238" s="1"/>
      <c r="G4238" s="2" t="s">
        <v>27</v>
      </c>
      <c r="H4238" s="3"/>
      <c r="I4238" s="4" t="s">
        <v>14623</v>
      </c>
      <c r="J4238" s="2" t="s">
        <v>14624</v>
      </c>
      <c r="K4238" s="5">
        <v>1.0</v>
      </c>
      <c r="L4238" s="2" t="s">
        <v>30</v>
      </c>
      <c r="M4238" s="6" t="b">
        <v>1</v>
      </c>
      <c r="N4238" s="2" t="s">
        <v>14625</v>
      </c>
      <c r="O4238" s="2" t="s">
        <v>108</v>
      </c>
      <c r="P4238" s="2" t="s">
        <v>109</v>
      </c>
      <c r="Q4238" s="2" t="s">
        <v>34</v>
      </c>
      <c r="R4238" s="2" t="s">
        <v>2178</v>
      </c>
      <c r="S4238" s="2" t="s">
        <v>14626</v>
      </c>
      <c r="T4238" s="2" t="s">
        <v>112</v>
      </c>
      <c r="U4238" s="2" t="s">
        <v>113</v>
      </c>
      <c r="V4238" s="2" t="s">
        <v>43</v>
      </c>
      <c r="W4238" s="2" t="s">
        <v>13267</v>
      </c>
      <c r="X4238" s="2" t="s">
        <v>14626</v>
      </c>
      <c r="Y4238" s="2" t="s">
        <v>114</v>
      </c>
    </row>
    <row r="4239">
      <c r="A4239" s="1" t="b">
        <v>0</v>
      </c>
      <c r="B4239" s="1" t="s">
        <v>104</v>
      </c>
      <c r="C4239" s="1"/>
      <c r="D4239" s="1"/>
      <c r="E4239" s="1" t="s">
        <v>43</v>
      </c>
      <c r="F4239" s="1"/>
      <c r="G4239" s="2" t="s">
        <v>27</v>
      </c>
      <c r="H4239" s="3"/>
      <c r="I4239" s="4" t="s">
        <v>14627</v>
      </c>
      <c r="J4239" s="2" t="s">
        <v>14628</v>
      </c>
      <c r="K4239" s="5">
        <v>1.0</v>
      </c>
      <c r="L4239" s="2" t="s">
        <v>30</v>
      </c>
      <c r="M4239" s="6" t="b">
        <v>1</v>
      </c>
      <c r="N4239" s="2" t="s">
        <v>14629</v>
      </c>
      <c r="O4239" s="2" t="s">
        <v>108</v>
      </c>
      <c r="P4239" s="2" t="s">
        <v>109</v>
      </c>
      <c r="Q4239" s="2" t="s">
        <v>34</v>
      </c>
      <c r="R4239" s="2" t="s">
        <v>2178</v>
      </c>
      <c r="S4239" s="2" t="s">
        <v>14630</v>
      </c>
      <c r="T4239" s="2" t="s">
        <v>112</v>
      </c>
      <c r="U4239" s="2" t="s">
        <v>113</v>
      </c>
      <c r="V4239" s="2" t="s">
        <v>43</v>
      </c>
      <c r="W4239" s="2" t="s">
        <v>13267</v>
      </c>
      <c r="X4239" s="2" t="s">
        <v>14630</v>
      </c>
      <c r="Y4239" s="2" t="s">
        <v>114</v>
      </c>
    </row>
    <row r="4240">
      <c r="A4240" s="1" t="b">
        <v>0</v>
      </c>
      <c r="B4240" s="1" t="s">
        <v>104</v>
      </c>
      <c r="C4240" s="1"/>
      <c r="D4240" s="1"/>
      <c r="E4240" s="1"/>
      <c r="F4240" s="1"/>
      <c r="G4240" s="2" t="s">
        <v>27</v>
      </c>
      <c r="H4240" s="2"/>
      <c r="I4240" s="4" t="s">
        <v>14631</v>
      </c>
      <c r="J4240" s="2" t="s">
        <v>14632</v>
      </c>
      <c r="K4240" s="5">
        <v>2.0</v>
      </c>
      <c r="L4240" s="2" t="s">
        <v>14633</v>
      </c>
      <c r="M4240" s="6" t="b">
        <v>1</v>
      </c>
      <c r="N4240" s="2" t="s">
        <v>14634</v>
      </c>
      <c r="O4240" s="2" t="s">
        <v>14635</v>
      </c>
      <c r="P4240" s="2" t="s">
        <v>49</v>
      </c>
      <c r="Q4240" s="2" t="s">
        <v>14636</v>
      </c>
      <c r="R4240" s="2" t="s">
        <v>35</v>
      </c>
      <c r="S4240" s="5">
        <v>629433.0</v>
      </c>
      <c r="T4240" s="2" t="s">
        <v>4216</v>
      </c>
      <c r="U4240" s="2" t="s">
        <v>113</v>
      </c>
      <c r="V4240" s="2" t="s">
        <v>1636</v>
      </c>
      <c r="W4240" s="2" t="s">
        <v>10172</v>
      </c>
      <c r="X4240" s="2" t="s">
        <v>14637</v>
      </c>
      <c r="Y4240" s="2" t="s">
        <v>14638</v>
      </c>
    </row>
    <row r="4241">
      <c r="A4241" s="1" t="b">
        <v>0</v>
      </c>
      <c r="B4241" s="1" t="s">
        <v>104</v>
      </c>
      <c r="C4241" s="1"/>
      <c r="D4241" s="1"/>
      <c r="E4241" s="1"/>
      <c r="F4241" s="1"/>
      <c r="G4241" s="2" t="s">
        <v>27</v>
      </c>
      <c r="H4241" s="2"/>
      <c r="I4241" s="4" t="s">
        <v>14639</v>
      </c>
      <c r="J4241" s="2" t="s">
        <v>14640</v>
      </c>
      <c r="K4241" s="5">
        <v>2.0</v>
      </c>
      <c r="L4241" s="2" t="s">
        <v>14633</v>
      </c>
      <c r="M4241" s="6" t="b">
        <v>1</v>
      </c>
      <c r="N4241" s="2" t="s">
        <v>14634</v>
      </c>
      <c r="O4241" s="2" t="s">
        <v>14635</v>
      </c>
      <c r="P4241" s="2" t="s">
        <v>49</v>
      </c>
      <c r="Q4241" s="2" t="s">
        <v>14636</v>
      </c>
      <c r="R4241" s="2" t="s">
        <v>35</v>
      </c>
      <c r="S4241" s="5">
        <v>636379.0</v>
      </c>
      <c r="T4241" s="2" t="s">
        <v>14641</v>
      </c>
      <c r="U4241" s="2" t="s">
        <v>113</v>
      </c>
      <c r="V4241" s="2" t="s">
        <v>1636</v>
      </c>
      <c r="W4241" s="2" t="s">
        <v>10172</v>
      </c>
      <c r="X4241" s="2" t="s">
        <v>14642</v>
      </c>
      <c r="Y4241" s="2" t="s">
        <v>14638</v>
      </c>
    </row>
    <row r="4242">
      <c r="A4242" s="1" t="b">
        <v>0</v>
      </c>
      <c r="B4242" s="1" t="s">
        <v>104</v>
      </c>
      <c r="C4242" s="1"/>
      <c r="D4242" s="1"/>
      <c r="E4242" s="1"/>
      <c r="F4242" s="1"/>
      <c r="G4242" s="2" t="s">
        <v>27</v>
      </c>
      <c r="H4242" s="2"/>
      <c r="I4242" s="4" t="s">
        <v>14643</v>
      </c>
      <c r="J4242" s="2" t="s">
        <v>14644</v>
      </c>
      <c r="K4242" s="5">
        <v>2.0</v>
      </c>
      <c r="L4242" s="2" t="s">
        <v>14633</v>
      </c>
      <c r="M4242" s="6" t="b">
        <v>1</v>
      </c>
      <c r="N4242" s="2" t="s">
        <v>14634</v>
      </c>
      <c r="O4242" s="2" t="s">
        <v>14635</v>
      </c>
      <c r="P4242" s="2" t="s">
        <v>49</v>
      </c>
      <c r="Q4242" s="2" t="s">
        <v>14636</v>
      </c>
      <c r="R4242" s="2" t="s">
        <v>35</v>
      </c>
      <c r="S4242" s="5">
        <v>629432.0</v>
      </c>
      <c r="T4242" s="2" t="s">
        <v>4216</v>
      </c>
      <c r="U4242" s="2" t="s">
        <v>113</v>
      </c>
      <c r="V4242" s="2" t="s">
        <v>1636</v>
      </c>
      <c r="W4242" s="2" t="s">
        <v>10172</v>
      </c>
      <c r="X4242" s="2" t="s">
        <v>14645</v>
      </c>
      <c r="Y4242" s="2" t="s">
        <v>14638</v>
      </c>
    </row>
    <row r="4243">
      <c r="A4243" s="1" t="b">
        <v>0</v>
      </c>
      <c r="B4243" s="1" t="s">
        <v>104</v>
      </c>
      <c r="C4243" s="1"/>
      <c r="D4243" s="1"/>
      <c r="E4243" s="1"/>
      <c r="F4243" s="1"/>
      <c r="G4243" s="2" t="s">
        <v>27</v>
      </c>
      <c r="H4243" s="2"/>
      <c r="I4243" s="4" t="s">
        <v>14646</v>
      </c>
      <c r="J4243" s="2" t="s">
        <v>14647</v>
      </c>
      <c r="K4243" s="5">
        <v>2.0</v>
      </c>
      <c r="L4243" s="2" t="s">
        <v>14633</v>
      </c>
      <c r="M4243" s="6" t="b">
        <v>1</v>
      </c>
      <c r="N4243" s="2" t="s">
        <v>14634</v>
      </c>
      <c r="O4243" s="2" t="s">
        <v>14635</v>
      </c>
      <c r="P4243" s="2" t="s">
        <v>49</v>
      </c>
      <c r="Q4243" s="2" t="s">
        <v>14636</v>
      </c>
      <c r="R4243" s="2" t="s">
        <v>35</v>
      </c>
      <c r="S4243" s="5">
        <v>622142.0</v>
      </c>
      <c r="T4243" s="2" t="s">
        <v>4216</v>
      </c>
      <c r="U4243" s="2" t="s">
        <v>113</v>
      </c>
      <c r="V4243" s="2" t="s">
        <v>1636</v>
      </c>
      <c r="W4243" s="2" t="s">
        <v>10172</v>
      </c>
      <c r="X4243" s="2" t="s">
        <v>14648</v>
      </c>
      <c r="Y4243" s="2" t="s">
        <v>14638</v>
      </c>
    </row>
    <row r="4244">
      <c r="A4244" s="1" t="b">
        <v>0</v>
      </c>
      <c r="B4244" s="1" t="s">
        <v>104</v>
      </c>
      <c r="C4244" s="1"/>
      <c r="D4244" s="1"/>
      <c r="E4244" s="1"/>
      <c r="F4244" s="1"/>
      <c r="G4244" s="2" t="s">
        <v>27</v>
      </c>
      <c r="H4244" s="2"/>
      <c r="I4244" s="4" t="s">
        <v>14649</v>
      </c>
      <c r="J4244" s="2" t="s">
        <v>14650</v>
      </c>
      <c r="K4244" s="5">
        <v>2.0</v>
      </c>
      <c r="L4244" s="2" t="s">
        <v>14633</v>
      </c>
      <c r="M4244" s="6" t="b">
        <v>1</v>
      </c>
      <c r="N4244" s="2" t="s">
        <v>14634</v>
      </c>
      <c r="O4244" s="2" t="s">
        <v>14635</v>
      </c>
      <c r="P4244" s="2" t="s">
        <v>49</v>
      </c>
      <c r="Q4244" s="2" t="s">
        <v>14636</v>
      </c>
      <c r="R4244" s="2" t="s">
        <v>35</v>
      </c>
      <c r="S4244" s="5">
        <v>624062.0</v>
      </c>
      <c r="T4244" s="2" t="s">
        <v>4216</v>
      </c>
      <c r="U4244" s="2" t="s">
        <v>113</v>
      </c>
      <c r="V4244" s="2" t="s">
        <v>1636</v>
      </c>
      <c r="W4244" s="2" t="s">
        <v>10172</v>
      </c>
      <c r="X4244" s="2" t="s">
        <v>14651</v>
      </c>
      <c r="Y4244" s="2" t="s">
        <v>14638</v>
      </c>
    </row>
    <row r="4245">
      <c r="A4245" s="1" t="b">
        <v>0</v>
      </c>
      <c r="B4245" s="1" t="s">
        <v>104</v>
      </c>
      <c r="C4245" s="1"/>
      <c r="D4245" s="1"/>
      <c r="E4245" s="1"/>
      <c r="F4245" s="1"/>
      <c r="G4245" s="2" t="s">
        <v>27</v>
      </c>
      <c r="H4245" s="2"/>
      <c r="I4245" s="4" t="s">
        <v>14652</v>
      </c>
      <c r="J4245" s="2" t="s">
        <v>14653</v>
      </c>
      <c r="K4245" s="5">
        <v>2.0</v>
      </c>
      <c r="L4245" s="2" t="s">
        <v>14633</v>
      </c>
      <c r="M4245" s="6" t="b">
        <v>1</v>
      </c>
      <c r="N4245" s="2" t="s">
        <v>14634</v>
      </c>
      <c r="O4245" s="2" t="s">
        <v>14635</v>
      </c>
      <c r="P4245" s="2" t="s">
        <v>49</v>
      </c>
      <c r="Q4245" s="2" t="s">
        <v>14636</v>
      </c>
      <c r="R4245" s="2" t="s">
        <v>35</v>
      </c>
      <c r="S4245" s="5">
        <v>620457.0</v>
      </c>
      <c r="T4245" s="2" t="s">
        <v>4216</v>
      </c>
      <c r="U4245" s="2" t="s">
        <v>113</v>
      </c>
      <c r="V4245" s="2" t="s">
        <v>1636</v>
      </c>
      <c r="W4245" s="2" t="s">
        <v>10172</v>
      </c>
      <c r="X4245" s="2" t="s">
        <v>14654</v>
      </c>
      <c r="Y4245" s="2" t="s">
        <v>14638</v>
      </c>
    </row>
    <row r="4246">
      <c r="A4246" s="1" t="b">
        <v>0</v>
      </c>
      <c r="B4246" s="1" t="s">
        <v>104</v>
      </c>
      <c r="C4246" s="1"/>
      <c r="D4246" s="1"/>
      <c r="E4246" s="1"/>
      <c r="F4246" s="1"/>
      <c r="G4246" s="2" t="s">
        <v>27</v>
      </c>
      <c r="H4246" s="2"/>
      <c r="I4246" s="4" t="s">
        <v>14655</v>
      </c>
      <c r="J4246" s="2" t="s">
        <v>14656</v>
      </c>
      <c r="K4246" s="5">
        <v>2.0</v>
      </c>
      <c r="L4246" s="2" t="s">
        <v>14633</v>
      </c>
      <c r="M4246" s="6" t="b">
        <v>1</v>
      </c>
      <c r="N4246" s="2" t="s">
        <v>14634</v>
      </c>
      <c r="O4246" s="2" t="s">
        <v>14635</v>
      </c>
      <c r="P4246" s="2" t="s">
        <v>49</v>
      </c>
      <c r="Q4246" s="2" t="s">
        <v>14636</v>
      </c>
      <c r="R4246" s="2" t="s">
        <v>35</v>
      </c>
      <c r="S4246" s="5">
        <v>620456.0</v>
      </c>
      <c r="T4246" s="2" t="s">
        <v>4216</v>
      </c>
      <c r="U4246" s="2" t="s">
        <v>113</v>
      </c>
      <c r="V4246" s="2" t="s">
        <v>1636</v>
      </c>
      <c r="W4246" s="2" t="s">
        <v>10172</v>
      </c>
      <c r="X4246" s="2" t="s">
        <v>14657</v>
      </c>
      <c r="Y4246" s="2" t="s">
        <v>14638</v>
      </c>
    </row>
    <row r="4247">
      <c r="A4247" s="1" t="b">
        <v>0</v>
      </c>
      <c r="B4247" s="1" t="s">
        <v>104</v>
      </c>
      <c r="C4247" s="1"/>
      <c r="D4247" s="1"/>
      <c r="E4247" s="1"/>
      <c r="F4247" s="1"/>
      <c r="G4247" s="2" t="s">
        <v>27</v>
      </c>
      <c r="H4247" s="2"/>
      <c r="I4247" s="4" t="s">
        <v>14658</v>
      </c>
      <c r="J4247" s="2" t="s">
        <v>14659</v>
      </c>
      <c r="K4247" s="5">
        <v>2.0</v>
      </c>
      <c r="L4247" s="2" t="s">
        <v>1117</v>
      </c>
      <c r="M4247" s="6" t="b">
        <v>1</v>
      </c>
      <c r="N4247" s="2" t="s">
        <v>14660</v>
      </c>
      <c r="O4247" s="2" t="s">
        <v>1119</v>
      </c>
      <c r="P4247" s="2" t="s">
        <v>109</v>
      </c>
      <c r="Q4247" s="2" t="s">
        <v>1120</v>
      </c>
      <c r="R4247" s="2" t="s">
        <v>35</v>
      </c>
      <c r="S4247" s="2" t="s">
        <v>14661</v>
      </c>
      <c r="T4247" s="2" t="s">
        <v>14662</v>
      </c>
      <c r="U4247" s="2" t="s">
        <v>113</v>
      </c>
      <c r="V4247" s="2" t="s">
        <v>1636</v>
      </c>
      <c r="W4247" s="2" t="s">
        <v>10172</v>
      </c>
      <c r="X4247" s="2" t="s">
        <v>14663</v>
      </c>
      <c r="Y4247" s="2" t="s">
        <v>1638</v>
      </c>
    </row>
    <row r="4248">
      <c r="A4248" s="1" t="b">
        <v>0</v>
      </c>
      <c r="B4248" s="1" t="s">
        <v>104</v>
      </c>
      <c r="C4248" s="1"/>
      <c r="D4248" s="1"/>
      <c r="E4248" s="1"/>
      <c r="F4248" s="1"/>
      <c r="G4248" s="2" t="s">
        <v>27</v>
      </c>
      <c r="H4248" s="2"/>
      <c r="I4248" s="4" t="s">
        <v>14664</v>
      </c>
      <c r="J4248" s="2" t="s">
        <v>14665</v>
      </c>
      <c r="K4248" s="5">
        <v>2.0</v>
      </c>
      <c r="L4248" s="2" t="s">
        <v>1117</v>
      </c>
      <c r="M4248" s="6" t="b">
        <v>1</v>
      </c>
      <c r="N4248" s="2" t="s">
        <v>14660</v>
      </c>
      <c r="O4248" s="2" t="s">
        <v>1119</v>
      </c>
      <c r="P4248" s="2" t="s">
        <v>109</v>
      </c>
      <c r="Q4248" s="2" t="s">
        <v>1120</v>
      </c>
      <c r="R4248" s="2" t="s">
        <v>35</v>
      </c>
      <c r="S4248" s="2" t="s">
        <v>14666</v>
      </c>
      <c r="T4248" s="2" t="s">
        <v>14662</v>
      </c>
      <c r="U4248" s="2" t="s">
        <v>113</v>
      </c>
      <c r="V4248" s="2" t="s">
        <v>1636</v>
      </c>
      <c r="W4248" s="2" t="s">
        <v>10172</v>
      </c>
      <c r="X4248" s="2" t="s">
        <v>14667</v>
      </c>
      <c r="Y4248" s="2" t="s">
        <v>1638</v>
      </c>
    </row>
    <row r="4249">
      <c r="A4249" s="1" t="b">
        <v>0</v>
      </c>
      <c r="B4249" s="1" t="s">
        <v>104</v>
      </c>
      <c r="C4249" s="1"/>
      <c r="D4249" s="1"/>
      <c r="E4249" s="1"/>
      <c r="F4249" s="1"/>
      <c r="G4249" s="2" t="s">
        <v>27</v>
      </c>
      <c r="H4249" s="2"/>
      <c r="I4249" s="4" t="s">
        <v>14668</v>
      </c>
      <c r="J4249" s="2" t="s">
        <v>14669</v>
      </c>
      <c r="K4249" s="5">
        <v>2.0</v>
      </c>
      <c r="L4249" s="2" t="s">
        <v>1117</v>
      </c>
      <c r="M4249" s="6" t="b">
        <v>1</v>
      </c>
      <c r="N4249" s="2" t="s">
        <v>14660</v>
      </c>
      <c r="O4249" s="2" t="s">
        <v>1119</v>
      </c>
      <c r="P4249" s="2" t="s">
        <v>109</v>
      </c>
      <c r="Q4249" s="2" t="s">
        <v>1120</v>
      </c>
      <c r="R4249" s="2" t="s">
        <v>35</v>
      </c>
      <c r="S4249" s="2" t="s">
        <v>14670</v>
      </c>
      <c r="T4249" s="2" t="s">
        <v>14662</v>
      </c>
      <c r="U4249" s="2" t="s">
        <v>113</v>
      </c>
      <c r="V4249" s="2" t="s">
        <v>1636</v>
      </c>
      <c r="W4249" s="2" t="s">
        <v>10172</v>
      </c>
      <c r="X4249" s="2" t="s">
        <v>14671</v>
      </c>
      <c r="Y4249" s="2" t="s">
        <v>1638</v>
      </c>
    </row>
    <row r="4250">
      <c r="A4250" s="1" t="b">
        <v>0</v>
      </c>
      <c r="B4250" s="1" t="s">
        <v>104</v>
      </c>
      <c r="C4250" s="1"/>
      <c r="D4250" s="1"/>
      <c r="E4250" s="1"/>
      <c r="F4250" s="1"/>
      <c r="G4250" s="2" t="s">
        <v>27</v>
      </c>
      <c r="H4250" s="2"/>
      <c r="I4250" s="4" t="s">
        <v>14672</v>
      </c>
      <c r="J4250" s="2" t="s">
        <v>14673</v>
      </c>
      <c r="K4250" s="5">
        <v>2.0</v>
      </c>
      <c r="L4250" s="2" t="s">
        <v>1117</v>
      </c>
      <c r="M4250" s="6" t="b">
        <v>1</v>
      </c>
      <c r="N4250" s="2" t="s">
        <v>14660</v>
      </c>
      <c r="O4250" s="2" t="s">
        <v>1119</v>
      </c>
      <c r="P4250" s="2" t="s">
        <v>109</v>
      </c>
      <c r="Q4250" s="2" t="s">
        <v>1120</v>
      </c>
      <c r="R4250" s="2" t="s">
        <v>35</v>
      </c>
      <c r="S4250" s="2" t="s">
        <v>14674</v>
      </c>
      <c r="T4250" s="2" t="s">
        <v>14662</v>
      </c>
      <c r="U4250" s="2" t="s">
        <v>113</v>
      </c>
      <c r="V4250" s="2" t="s">
        <v>1636</v>
      </c>
      <c r="W4250" s="2" t="s">
        <v>10172</v>
      </c>
      <c r="X4250" s="2" t="s">
        <v>14675</v>
      </c>
      <c r="Y4250" s="2" t="s">
        <v>1638</v>
      </c>
    </row>
    <row r="4251">
      <c r="A4251" s="1" t="b">
        <v>0</v>
      </c>
      <c r="B4251" s="1" t="s">
        <v>104</v>
      </c>
      <c r="C4251" s="1"/>
      <c r="D4251" s="1"/>
      <c r="E4251" s="1"/>
      <c r="F4251" s="1"/>
      <c r="G4251" s="2" t="s">
        <v>27</v>
      </c>
      <c r="H4251" s="2"/>
      <c r="I4251" s="4" t="s">
        <v>14676</v>
      </c>
      <c r="J4251" s="2" t="s">
        <v>14677</v>
      </c>
      <c r="K4251" s="5">
        <v>2.0</v>
      </c>
      <c r="L4251" s="2" t="s">
        <v>1117</v>
      </c>
      <c r="M4251" s="6" t="b">
        <v>1</v>
      </c>
      <c r="N4251" s="2" t="s">
        <v>14660</v>
      </c>
      <c r="O4251" s="2" t="s">
        <v>1119</v>
      </c>
      <c r="P4251" s="2" t="s">
        <v>109</v>
      </c>
      <c r="Q4251" s="2" t="s">
        <v>1120</v>
      </c>
      <c r="R4251" s="2" t="s">
        <v>35</v>
      </c>
      <c r="S4251" s="2" t="s">
        <v>14678</v>
      </c>
      <c r="T4251" s="2" t="s">
        <v>14662</v>
      </c>
      <c r="U4251" s="2" t="s">
        <v>113</v>
      </c>
      <c r="V4251" s="2" t="s">
        <v>1636</v>
      </c>
      <c r="W4251" s="2" t="s">
        <v>10172</v>
      </c>
      <c r="X4251" s="2" t="s">
        <v>14679</v>
      </c>
      <c r="Y4251" s="2" t="s">
        <v>1638</v>
      </c>
    </row>
    <row r="4252">
      <c r="A4252" s="1" t="b">
        <v>0</v>
      </c>
      <c r="B4252" s="1" t="s">
        <v>104</v>
      </c>
      <c r="C4252" s="1"/>
      <c r="D4252" s="1"/>
      <c r="E4252" s="1"/>
      <c r="F4252" s="1"/>
      <c r="G4252" s="2" t="s">
        <v>27</v>
      </c>
      <c r="H4252" s="2"/>
      <c r="I4252" s="4" t="s">
        <v>14680</v>
      </c>
      <c r="J4252" s="2" t="s">
        <v>14681</v>
      </c>
      <c r="K4252" s="5">
        <v>2.0</v>
      </c>
      <c r="L4252" s="2" t="s">
        <v>1117</v>
      </c>
      <c r="M4252" s="6" t="b">
        <v>1</v>
      </c>
      <c r="N4252" s="2" t="s">
        <v>14660</v>
      </c>
      <c r="O4252" s="2" t="s">
        <v>1119</v>
      </c>
      <c r="P4252" s="2" t="s">
        <v>109</v>
      </c>
      <c r="Q4252" s="2" t="s">
        <v>1120</v>
      </c>
      <c r="R4252" s="2" t="s">
        <v>35</v>
      </c>
      <c r="S4252" s="2" t="s">
        <v>14682</v>
      </c>
      <c r="T4252" s="2" t="s">
        <v>14662</v>
      </c>
      <c r="U4252" s="2" t="s">
        <v>113</v>
      </c>
      <c r="V4252" s="2" t="s">
        <v>1636</v>
      </c>
      <c r="W4252" s="2" t="s">
        <v>10172</v>
      </c>
      <c r="X4252" s="2" t="s">
        <v>14683</v>
      </c>
      <c r="Y4252" s="2" t="s">
        <v>1638</v>
      </c>
    </row>
    <row r="4253">
      <c r="A4253" s="1" t="b">
        <v>0</v>
      </c>
      <c r="B4253" s="1" t="s">
        <v>104</v>
      </c>
      <c r="C4253" s="1"/>
      <c r="D4253" s="1"/>
      <c r="E4253" s="1"/>
      <c r="F4253" s="1"/>
      <c r="G4253" s="2" t="s">
        <v>27</v>
      </c>
      <c r="H4253" s="2"/>
      <c r="I4253" s="4" t="s">
        <v>14684</v>
      </c>
      <c r="J4253" s="2" t="s">
        <v>14685</v>
      </c>
      <c r="K4253" s="5">
        <v>2.0</v>
      </c>
      <c r="L4253" s="2" t="s">
        <v>1117</v>
      </c>
      <c r="M4253" s="6" t="b">
        <v>1</v>
      </c>
      <c r="N4253" s="2" t="s">
        <v>14660</v>
      </c>
      <c r="O4253" s="2" t="s">
        <v>1119</v>
      </c>
      <c r="P4253" s="2" t="s">
        <v>109</v>
      </c>
      <c r="Q4253" s="2" t="s">
        <v>1120</v>
      </c>
      <c r="R4253" s="2" t="s">
        <v>35</v>
      </c>
      <c r="S4253" s="2" t="s">
        <v>14686</v>
      </c>
      <c r="T4253" s="2" t="s">
        <v>14662</v>
      </c>
      <c r="U4253" s="2" t="s">
        <v>113</v>
      </c>
      <c r="V4253" s="2" t="s">
        <v>1636</v>
      </c>
      <c r="W4253" s="2" t="s">
        <v>10172</v>
      </c>
      <c r="X4253" s="2" t="s">
        <v>14687</v>
      </c>
      <c r="Y4253" s="2" t="s">
        <v>1638</v>
      </c>
    </row>
    <row r="4254">
      <c r="A4254" s="1" t="b">
        <v>0</v>
      </c>
      <c r="B4254" s="1" t="s">
        <v>104</v>
      </c>
      <c r="C4254" s="1"/>
      <c r="D4254" s="1"/>
      <c r="E4254" s="1"/>
      <c r="F4254" s="1"/>
      <c r="G4254" s="2" t="s">
        <v>27</v>
      </c>
      <c r="H4254" s="2"/>
      <c r="I4254" s="4" t="s">
        <v>14688</v>
      </c>
      <c r="J4254" s="2" t="s">
        <v>14689</v>
      </c>
      <c r="K4254" s="5">
        <v>2.0</v>
      </c>
      <c r="L4254" s="2" t="s">
        <v>1117</v>
      </c>
      <c r="M4254" s="6" t="b">
        <v>1</v>
      </c>
      <c r="N4254" s="2" t="s">
        <v>14660</v>
      </c>
      <c r="O4254" s="2" t="s">
        <v>1119</v>
      </c>
      <c r="P4254" s="2" t="s">
        <v>109</v>
      </c>
      <c r="Q4254" s="2" t="s">
        <v>1120</v>
      </c>
      <c r="R4254" s="2" t="s">
        <v>35</v>
      </c>
      <c r="S4254" s="2" t="s">
        <v>14690</v>
      </c>
      <c r="T4254" s="2" t="s">
        <v>14662</v>
      </c>
      <c r="U4254" s="2" t="s">
        <v>113</v>
      </c>
      <c r="V4254" s="2" t="s">
        <v>1636</v>
      </c>
      <c r="W4254" s="2" t="s">
        <v>10172</v>
      </c>
      <c r="X4254" s="2" t="s">
        <v>14691</v>
      </c>
      <c r="Y4254" s="2" t="s">
        <v>1638</v>
      </c>
    </row>
    <row r="4255">
      <c r="A4255" s="1" t="b">
        <v>0</v>
      </c>
      <c r="B4255" s="1" t="s">
        <v>104</v>
      </c>
      <c r="C4255" s="1"/>
      <c r="D4255" s="1"/>
      <c r="E4255" s="1"/>
      <c r="F4255" s="1"/>
      <c r="G4255" s="2" t="s">
        <v>27</v>
      </c>
      <c r="H4255" s="2"/>
      <c r="I4255" s="4" t="s">
        <v>14692</v>
      </c>
      <c r="J4255" s="2" t="s">
        <v>14693</v>
      </c>
      <c r="K4255" s="5">
        <v>2.0</v>
      </c>
      <c r="L4255" s="2" t="s">
        <v>1117</v>
      </c>
      <c r="M4255" s="6" t="b">
        <v>1</v>
      </c>
      <c r="N4255" s="2" t="s">
        <v>14660</v>
      </c>
      <c r="O4255" s="2" t="s">
        <v>1119</v>
      </c>
      <c r="P4255" s="2" t="s">
        <v>109</v>
      </c>
      <c r="Q4255" s="2" t="s">
        <v>1120</v>
      </c>
      <c r="R4255" s="2" t="s">
        <v>35</v>
      </c>
      <c r="S4255" s="2" t="s">
        <v>14694</v>
      </c>
      <c r="T4255" s="2" t="s">
        <v>14662</v>
      </c>
      <c r="U4255" s="2" t="s">
        <v>113</v>
      </c>
      <c r="V4255" s="2" t="s">
        <v>1636</v>
      </c>
      <c r="W4255" s="2" t="s">
        <v>10172</v>
      </c>
      <c r="X4255" s="2" t="s">
        <v>14695</v>
      </c>
      <c r="Y4255" s="2" t="s">
        <v>1638</v>
      </c>
    </row>
    <row r="4256">
      <c r="A4256" s="1" t="b">
        <v>0</v>
      </c>
      <c r="B4256" s="1" t="s">
        <v>104</v>
      </c>
      <c r="C4256" s="1"/>
      <c r="D4256" s="1"/>
      <c r="E4256" s="1"/>
      <c r="F4256" s="1"/>
      <c r="G4256" s="2" t="s">
        <v>27</v>
      </c>
      <c r="H4256" s="2"/>
      <c r="I4256" s="4" t="s">
        <v>14696</v>
      </c>
      <c r="J4256" s="2" t="s">
        <v>14697</v>
      </c>
      <c r="K4256" s="5">
        <v>2.0</v>
      </c>
      <c r="L4256" s="2" t="s">
        <v>1117</v>
      </c>
      <c r="M4256" s="6" t="b">
        <v>1</v>
      </c>
      <c r="N4256" s="2" t="s">
        <v>14660</v>
      </c>
      <c r="O4256" s="2" t="s">
        <v>1119</v>
      </c>
      <c r="P4256" s="2" t="s">
        <v>109</v>
      </c>
      <c r="Q4256" s="2" t="s">
        <v>1120</v>
      </c>
      <c r="R4256" s="2" t="s">
        <v>35</v>
      </c>
      <c r="S4256" s="2" t="s">
        <v>14698</v>
      </c>
      <c r="T4256" s="2" t="s">
        <v>14662</v>
      </c>
      <c r="U4256" s="2" t="s">
        <v>113</v>
      </c>
      <c r="V4256" s="2" t="s">
        <v>1636</v>
      </c>
      <c r="W4256" s="2" t="s">
        <v>10172</v>
      </c>
      <c r="X4256" s="2" t="s">
        <v>14699</v>
      </c>
      <c r="Y4256" s="2" t="s">
        <v>1638</v>
      </c>
    </row>
    <row r="4257">
      <c r="A4257" s="1" t="b">
        <v>0</v>
      </c>
      <c r="B4257" s="1" t="s">
        <v>104</v>
      </c>
      <c r="C4257" s="1"/>
      <c r="D4257" s="1"/>
      <c r="E4257" s="1"/>
      <c r="F4257" s="1"/>
      <c r="G4257" s="2" t="s">
        <v>27</v>
      </c>
      <c r="H4257" s="2"/>
      <c r="I4257" s="4" t="s">
        <v>14700</v>
      </c>
      <c r="J4257" s="2" t="s">
        <v>14701</v>
      </c>
      <c r="K4257" s="5">
        <v>2.0</v>
      </c>
      <c r="L4257" s="2" t="s">
        <v>1117</v>
      </c>
      <c r="M4257" s="6" t="b">
        <v>1</v>
      </c>
      <c r="N4257" s="2" t="s">
        <v>14660</v>
      </c>
      <c r="O4257" s="2" t="s">
        <v>1119</v>
      </c>
      <c r="P4257" s="2" t="s">
        <v>109</v>
      </c>
      <c r="Q4257" s="2" t="s">
        <v>1120</v>
      </c>
      <c r="R4257" s="2" t="s">
        <v>35</v>
      </c>
      <c r="S4257" s="2" t="s">
        <v>14702</v>
      </c>
      <c r="T4257" s="2" t="s">
        <v>14662</v>
      </c>
      <c r="U4257" s="2" t="s">
        <v>113</v>
      </c>
      <c r="V4257" s="2" t="s">
        <v>1636</v>
      </c>
      <c r="W4257" s="2" t="s">
        <v>10172</v>
      </c>
      <c r="X4257" s="2" t="s">
        <v>14703</v>
      </c>
      <c r="Y4257" s="2" t="s">
        <v>1638</v>
      </c>
    </row>
    <row r="4258">
      <c r="A4258" s="1" t="b">
        <v>0</v>
      </c>
      <c r="B4258" s="1" t="s">
        <v>104</v>
      </c>
      <c r="C4258" s="1"/>
      <c r="D4258" s="1"/>
      <c r="E4258" s="1"/>
      <c r="F4258" s="1"/>
      <c r="G4258" s="2" t="s">
        <v>27</v>
      </c>
      <c r="H4258" s="3"/>
      <c r="I4258" s="4" t="s">
        <v>14704</v>
      </c>
      <c r="J4258" s="2" t="s">
        <v>14705</v>
      </c>
      <c r="K4258" s="5">
        <v>2.0</v>
      </c>
      <c r="L4258" s="2" t="s">
        <v>686</v>
      </c>
      <c r="M4258" s="6" t="b">
        <v>1</v>
      </c>
      <c r="N4258" s="2" t="s">
        <v>14706</v>
      </c>
      <c r="O4258" s="2" t="s">
        <v>14707</v>
      </c>
      <c r="P4258" s="2" t="s">
        <v>49</v>
      </c>
      <c r="Q4258" s="2" t="s">
        <v>689</v>
      </c>
      <c r="R4258" s="2" t="s">
        <v>35</v>
      </c>
      <c r="S4258" s="5">
        <v>629424.0</v>
      </c>
      <c r="T4258" s="2" t="s">
        <v>4216</v>
      </c>
      <c r="U4258" s="2" t="s">
        <v>113</v>
      </c>
      <c r="V4258" s="2" t="s">
        <v>1636</v>
      </c>
      <c r="W4258" s="2" t="s">
        <v>10172</v>
      </c>
      <c r="X4258" s="2" t="s">
        <v>14708</v>
      </c>
      <c r="Y4258" s="2" t="s">
        <v>14709</v>
      </c>
    </row>
    <row r="4259">
      <c r="A4259" s="1" t="b">
        <v>0</v>
      </c>
      <c r="B4259" s="1" t="s">
        <v>104</v>
      </c>
      <c r="C4259" s="1"/>
      <c r="D4259" s="1"/>
      <c r="E4259" s="1"/>
      <c r="F4259" s="1"/>
      <c r="G4259" s="2" t="s">
        <v>27</v>
      </c>
      <c r="H4259" s="3"/>
      <c r="I4259" s="4" t="s">
        <v>14710</v>
      </c>
      <c r="J4259" s="2" t="s">
        <v>14711</v>
      </c>
      <c r="K4259" s="5">
        <v>2.0</v>
      </c>
      <c r="L4259" s="2" t="s">
        <v>686</v>
      </c>
      <c r="M4259" s="6" t="b">
        <v>1</v>
      </c>
      <c r="N4259" s="2" t="s">
        <v>14706</v>
      </c>
      <c r="O4259" s="2" t="s">
        <v>14707</v>
      </c>
      <c r="P4259" s="2" t="s">
        <v>49</v>
      </c>
      <c r="Q4259" s="2" t="s">
        <v>689</v>
      </c>
      <c r="R4259" s="2" t="s">
        <v>35</v>
      </c>
      <c r="S4259" s="5">
        <v>638218.0</v>
      </c>
      <c r="T4259" s="2" t="s">
        <v>4216</v>
      </c>
      <c r="U4259" s="2" t="s">
        <v>113</v>
      </c>
      <c r="V4259" s="2" t="s">
        <v>1636</v>
      </c>
      <c r="W4259" s="2" t="s">
        <v>10172</v>
      </c>
      <c r="X4259" s="2" t="s">
        <v>14712</v>
      </c>
      <c r="Y4259" s="2" t="s">
        <v>14709</v>
      </c>
    </row>
    <row r="4260">
      <c r="A4260" s="1" t="b">
        <v>0</v>
      </c>
      <c r="B4260" s="1" t="s">
        <v>104</v>
      </c>
      <c r="C4260" s="1"/>
      <c r="D4260" s="1"/>
      <c r="E4260" s="1"/>
      <c r="F4260" s="1"/>
      <c r="G4260" s="2" t="s">
        <v>27</v>
      </c>
      <c r="H4260" s="3"/>
      <c r="I4260" s="4" t="s">
        <v>14713</v>
      </c>
      <c r="J4260" s="2" t="s">
        <v>14714</v>
      </c>
      <c r="K4260" s="5">
        <v>2.0</v>
      </c>
      <c r="L4260" s="2" t="s">
        <v>686</v>
      </c>
      <c r="M4260" s="6" t="b">
        <v>1</v>
      </c>
      <c r="N4260" s="2" t="s">
        <v>14706</v>
      </c>
      <c r="O4260" s="2" t="s">
        <v>14707</v>
      </c>
      <c r="P4260" s="2" t="s">
        <v>49</v>
      </c>
      <c r="Q4260" s="2" t="s">
        <v>689</v>
      </c>
      <c r="R4260" s="2" t="s">
        <v>35</v>
      </c>
      <c r="S4260" s="5">
        <v>634564.0</v>
      </c>
      <c r="T4260" s="2" t="s">
        <v>4216</v>
      </c>
      <c r="U4260" s="2" t="s">
        <v>113</v>
      </c>
      <c r="V4260" s="2" t="s">
        <v>1636</v>
      </c>
      <c r="W4260" s="2" t="s">
        <v>10172</v>
      </c>
      <c r="X4260" s="2" t="s">
        <v>14715</v>
      </c>
      <c r="Y4260" s="2" t="s">
        <v>14709</v>
      </c>
    </row>
    <row r="4261">
      <c r="A4261" s="1" t="b">
        <v>0</v>
      </c>
      <c r="B4261" s="1" t="s">
        <v>104</v>
      </c>
      <c r="C4261" s="1"/>
      <c r="D4261" s="1"/>
      <c r="E4261" s="1"/>
      <c r="F4261" s="1"/>
      <c r="G4261" s="2" t="s">
        <v>27</v>
      </c>
      <c r="H4261" s="3"/>
      <c r="I4261" s="4" t="s">
        <v>14716</v>
      </c>
      <c r="J4261" s="2" t="s">
        <v>14717</v>
      </c>
      <c r="K4261" s="5">
        <v>2.0</v>
      </c>
      <c r="L4261" s="2" t="s">
        <v>686</v>
      </c>
      <c r="M4261" s="6" t="b">
        <v>1</v>
      </c>
      <c r="N4261" s="2" t="s">
        <v>14706</v>
      </c>
      <c r="O4261" s="2" t="s">
        <v>14707</v>
      </c>
      <c r="P4261" s="2" t="s">
        <v>49</v>
      </c>
      <c r="Q4261" s="2" t="s">
        <v>689</v>
      </c>
      <c r="R4261" s="2" t="s">
        <v>35</v>
      </c>
      <c r="S4261" s="5">
        <v>634495.0</v>
      </c>
      <c r="T4261" s="2" t="s">
        <v>4216</v>
      </c>
      <c r="U4261" s="2" t="s">
        <v>113</v>
      </c>
      <c r="V4261" s="2" t="s">
        <v>1636</v>
      </c>
      <c r="W4261" s="2" t="s">
        <v>10172</v>
      </c>
      <c r="X4261" s="2" t="s">
        <v>14718</v>
      </c>
      <c r="Y4261" s="2" t="s">
        <v>14709</v>
      </c>
    </row>
    <row r="4262">
      <c r="A4262" s="1" t="b">
        <v>0</v>
      </c>
      <c r="B4262" s="1" t="s">
        <v>104</v>
      </c>
      <c r="C4262" s="1"/>
      <c r="D4262" s="1"/>
      <c r="E4262" s="1"/>
      <c r="F4262" s="1"/>
      <c r="G4262" s="2" t="s">
        <v>27</v>
      </c>
      <c r="H4262" s="3"/>
      <c r="I4262" s="4" t="s">
        <v>14719</v>
      </c>
      <c r="J4262" s="2" t="s">
        <v>14720</v>
      </c>
      <c r="K4262" s="5">
        <v>2.0</v>
      </c>
      <c r="L4262" s="2" t="s">
        <v>686</v>
      </c>
      <c r="M4262" s="6" t="b">
        <v>1</v>
      </c>
      <c r="N4262" s="2" t="s">
        <v>14706</v>
      </c>
      <c r="O4262" s="2" t="s">
        <v>14707</v>
      </c>
      <c r="P4262" s="2" t="s">
        <v>49</v>
      </c>
      <c r="Q4262" s="2" t="s">
        <v>689</v>
      </c>
      <c r="R4262" s="2" t="s">
        <v>35</v>
      </c>
      <c r="S4262" s="5">
        <v>634484.0</v>
      </c>
      <c r="T4262" s="2" t="s">
        <v>4216</v>
      </c>
      <c r="U4262" s="2" t="s">
        <v>113</v>
      </c>
      <c r="V4262" s="2" t="s">
        <v>1636</v>
      </c>
      <c r="W4262" s="2" t="s">
        <v>10172</v>
      </c>
      <c r="X4262" s="2" t="s">
        <v>14721</v>
      </c>
      <c r="Y4262" s="2" t="s">
        <v>14709</v>
      </c>
    </row>
    <row r="4263">
      <c r="A4263" s="1" t="b">
        <v>0</v>
      </c>
      <c r="B4263" s="1" t="s">
        <v>104</v>
      </c>
      <c r="C4263" s="1"/>
      <c r="D4263" s="1"/>
      <c r="E4263" s="1"/>
      <c r="F4263" s="1"/>
      <c r="G4263" s="2" t="s">
        <v>27</v>
      </c>
      <c r="H4263" s="3"/>
      <c r="I4263" s="4" t="s">
        <v>14722</v>
      </c>
      <c r="J4263" s="2" t="s">
        <v>14723</v>
      </c>
      <c r="K4263" s="5">
        <v>2.0</v>
      </c>
      <c r="L4263" s="2" t="s">
        <v>686</v>
      </c>
      <c r="M4263" s="6" t="b">
        <v>1</v>
      </c>
      <c r="N4263" s="2" t="s">
        <v>14706</v>
      </c>
      <c r="O4263" s="2" t="s">
        <v>14707</v>
      </c>
      <c r="P4263" s="2" t="s">
        <v>49</v>
      </c>
      <c r="Q4263" s="2" t="s">
        <v>689</v>
      </c>
      <c r="R4263" s="2" t="s">
        <v>35</v>
      </c>
      <c r="S4263" s="5">
        <v>634958.0</v>
      </c>
      <c r="T4263" s="2" t="s">
        <v>4216</v>
      </c>
      <c r="U4263" s="2" t="s">
        <v>113</v>
      </c>
      <c r="V4263" s="2" t="s">
        <v>1636</v>
      </c>
      <c r="W4263" s="2" t="s">
        <v>10172</v>
      </c>
      <c r="X4263" s="2" t="s">
        <v>14724</v>
      </c>
      <c r="Y4263" s="2" t="s">
        <v>14709</v>
      </c>
    </row>
    <row r="4264">
      <c r="A4264" s="1" t="b">
        <v>0</v>
      </c>
      <c r="B4264" s="1" t="s">
        <v>104</v>
      </c>
      <c r="C4264" s="1"/>
      <c r="D4264" s="1"/>
      <c r="E4264" s="1"/>
      <c r="F4264" s="1"/>
      <c r="G4264" s="2" t="s">
        <v>27</v>
      </c>
      <c r="H4264" s="3"/>
      <c r="I4264" s="4" t="s">
        <v>14725</v>
      </c>
      <c r="J4264" s="2" t="s">
        <v>14726</v>
      </c>
      <c r="K4264" s="5">
        <v>2.0</v>
      </c>
      <c r="L4264" s="2" t="s">
        <v>686</v>
      </c>
      <c r="M4264" s="6" t="b">
        <v>1</v>
      </c>
      <c r="N4264" s="2" t="s">
        <v>14706</v>
      </c>
      <c r="O4264" s="2" t="s">
        <v>14707</v>
      </c>
      <c r="P4264" s="2" t="s">
        <v>49</v>
      </c>
      <c r="Q4264" s="2" t="s">
        <v>689</v>
      </c>
      <c r="R4264" s="2" t="s">
        <v>35</v>
      </c>
      <c r="S4264" s="5">
        <v>642131.0</v>
      </c>
      <c r="T4264" s="2" t="s">
        <v>4216</v>
      </c>
      <c r="U4264" s="2" t="s">
        <v>113</v>
      </c>
      <c r="V4264" s="2" t="s">
        <v>1636</v>
      </c>
      <c r="W4264" s="2" t="s">
        <v>10172</v>
      </c>
      <c r="X4264" s="2" t="s">
        <v>14727</v>
      </c>
      <c r="Y4264" s="2" t="s">
        <v>14709</v>
      </c>
    </row>
    <row r="4265">
      <c r="A4265" s="1" t="b">
        <v>0</v>
      </c>
      <c r="B4265" s="1" t="s">
        <v>104</v>
      </c>
      <c r="C4265" s="1"/>
      <c r="D4265" s="1"/>
      <c r="E4265" s="1"/>
      <c r="F4265" s="1"/>
      <c r="G4265" s="2" t="s">
        <v>27</v>
      </c>
      <c r="H4265" s="3"/>
      <c r="I4265" s="4" t="s">
        <v>14728</v>
      </c>
      <c r="J4265" s="2" t="s">
        <v>14729</v>
      </c>
      <c r="K4265" s="5">
        <v>2.0</v>
      </c>
      <c r="L4265" s="2" t="s">
        <v>686</v>
      </c>
      <c r="M4265" s="6" t="b">
        <v>1</v>
      </c>
      <c r="N4265" s="2" t="s">
        <v>14706</v>
      </c>
      <c r="O4265" s="2" t="s">
        <v>14707</v>
      </c>
      <c r="P4265" s="2" t="s">
        <v>49</v>
      </c>
      <c r="Q4265" s="2" t="s">
        <v>689</v>
      </c>
      <c r="R4265" s="2" t="s">
        <v>35</v>
      </c>
      <c r="S4265" s="5">
        <v>622999.0</v>
      </c>
      <c r="T4265" s="2" t="s">
        <v>4216</v>
      </c>
      <c r="U4265" s="2" t="s">
        <v>113</v>
      </c>
      <c r="V4265" s="2" t="s">
        <v>1636</v>
      </c>
      <c r="W4265" s="2" t="s">
        <v>10172</v>
      </c>
      <c r="X4265" s="2" t="s">
        <v>14730</v>
      </c>
      <c r="Y4265" s="2" t="s">
        <v>14709</v>
      </c>
    </row>
    <row r="4266">
      <c r="A4266" s="1" t="b">
        <v>0</v>
      </c>
      <c r="B4266" s="1" t="s">
        <v>104</v>
      </c>
      <c r="C4266" s="1"/>
      <c r="D4266" s="1"/>
      <c r="E4266" s="1"/>
      <c r="F4266" s="1"/>
      <c r="G4266" s="2" t="s">
        <v>27</v>
      </c>
      <c r="H4266" s="3"/>
      <c r="I4266" s="4" t="s">
        <v>14731</v>
      </c>
      <c r="J4266" s="2" t="s">
        <v>14732</v>
      </c>
      <c r="K4266" s="5">
        <v>2.0</v>
      </c>
      <c r="L4266" s="2" t="s">
        <v>686</v>
      </c>
      <c r="M4266" s="6" t="b">
        <v>1</v>
      </c>
      <c r="N4266" s="2" t="s">
        <v>14706</v>
      </c>
      <c r="O4266" s="2" t="s">
        <v>14707</v>
      </c>
      <c r="P4266" s="2" t="s">
        <v>49</v>
      </c>
      <c r="Q4266" s="2" t="s">
        <v>689</v>
      </c>
      <c r="R4266" s="2" t="s">
        <v>35</v>
      </c>
      <c r="S4266" s="5">
        <v>632622.0</v>
      </c>
      <c r="T4266" s="2" t="s">
        <v>4216</v>
      </c>
      <c r="U4266" s="2" t="s">
        <v>113</v>
      </c>
      <c r="V4266" s="2" t="s">
        <v>1636</v>
      </c>
      <c r="W4266" s="2" t="s">
        <v>10172</v>
      </c>
      <c r="X4266" s="2" t="s">
        <v>14733</v>
      </c>
      <c r="Y4266" s="2" t="s">
        <v>14709</v>
      </c>
    </row>
    <row r="4267">
      <c r="A4267" s="1" t="b">
        <v>0</v>
      </c>
      <c r="B4267" s="1" t="s">
        <v>104</v>
      </c>
      <c r="C4267" s="1"/>
      <c r="D4267" s="1"/>
      <c r="E4267" s="1"/>
      <c r="F4267" s="1"/>
      <c r="G4267" s="2" t="s">
        <v>27</v>
      </c>
      <c r="H4267" s="3"/>
      <c r="I4267" s="4" t="s">
        <v>14734</v>
      </c>
      <c r="J4267" s="2" t="s">
        <v>14735</v>
      </c>
      <c r="K4267" s="5">
        <v>2.0</v>
      </c>
      <c r="L4267" s="2" t="s">
        <v>686</v>
      </c>
      <c r="M4267" s="6" t="b">
        <v>1</v>
      </c>
      <c r="N4267" s="2" t="s">
        <v>14706</v>
      </c>
      <c r="O4267" s="2" t="s">
        <v>14707</v>
      </c>
      <c r="P4267" s="2" t="s">
        <v>49</v>
      </c>
      <c r="Q4267" s="2" t="s">
        <v>689</v>
      </c>
      <c r="R4267" s="2" t="s">
        <v>35</v>
      </c>
      <c r="S4267" s="5">
        <v>637261.0</v>
      </c>
      <c r="T4267" s="2" t="s">
        <v>4216</v>
      </c>
      <c r="U4267" s="2" t="s">
        <v>113</v>
      </c>
      <c r="V4267" s="2" t="s">
        <v>1636</v>
      </c>
      <c r="W4267" s="2" t="s">
        <v>10172</v>
      </c>
      <c r="X4267" s="2" t="s">
        <v>14736</v>
      </c>
      <c r="Y4267" s="2" t="s">
        <v>14709</v>
      </c>
    </row>
    <row r="4268">
      <c r="A4268" s="1" t="b">
        <v>0</v>
      </c>
      <c r="B4268" s="1" t="s">
        <v>104</v>
      </c>
      <c r="C4268" s="1"/>
      <c r="D4268" s="1"/>
      <c r="E4268" s="1"/>
      <c r="F4268" s="1"/>
      <c r="G4268" s="2" t="s">
        <v>27</v>
      </c>
      <c r="H4268" s="3"/>
      <c r="I4268" s="4" t="s">
        <v>14737</v>
      </c>
      <c r="J4268" s="2" t="s">
        <v>14738</v>
      </c>
      <c r="K4268" s="5">
        <v>2.0</v>
      </c>
      <c r="L4268" s="2" t="s">
        <v>686</v>
      </c>
      <c r="M4268" s="6" t="b">
        <v>1</v>
      </c>
      <c r="N4268" s="2" t="s">
        <v>14706</v>
      </c>
      <c r="O4268" s="2" t="s">
        <v>14707</v>
      </c>
      <c r="P4268" s="2" t="s">
        <v>49</v>
      </c>
      <c r="Q4268" s="2" t="s">
        <v>689</v>
      </c>
      <c r="R4268" s="2" t="s">
        <v>35</v>
      </c>
      <c r="S4268" s="5">
        <v>616877.0</v>
      </c>
      <c r="T4268" s="2" t="s">
        <v>4216</v>
      </c>
      <c r="U4268" s="2" t="s">
        <v>113</v>
      </c>
      <c r="V4268" s="2" t="s">
        <v>1636</v>
      </c>
      <c r="W4268" s="2" t="s">
        <v>10172</v>
      </c>
      <c r="X4268" s="2" t="s">
        <v>14739</v>
      </c>
      <c r="Y4268" s="2" t="s">
        <v>14709</v>
      </c>
    </row>
    <row r="4269">
      <c r="A4269" s="1" t="b">
        <v>0</v>
      </c>
      <c r="B4269" s="1" t="s">
        <v>104</v>
      </c>
      <c r="C4269" s="1"/>
      <c r="D4269" s="1"/>
      <c r="E4269" s="1"/>
      <c r="F4269" s="1"/>
      <c r="G4269" s="2" t="s">
        <v>27</v>
      </c>
      <c r="H4269" s="3"/>
      <c r="I4269" s="4" t="s">
        <v>14740</v>
      </c>
      <c r="J4269" s="2" t="s">
        <v>14741</v>
      </c>
      <c r="K4269" s="5">
        <v>2.0</v>
      </c>
      <c r="L4269" s="2" t="s">
        <v>686</v>
      </c>
      <c r="M4269" s="6" t="b">
        <v>1</v>
      </c>
      <c r="N4269" s="2" t="s">
        <v>14706</v>
      </c>
      <c r="O4269" s="2" t="s">
        <v>14707</v>
      </c>
      <c r="P4269" s="2" t="s">
        <v>49</v>
      </c>
      <c r="Q4269" s="2" t="s">
        <v>689</v>
      </c>
      <c r="R4269" s="2" t="s">
        <v>35</v>
      </c>
      <c r="S4269" s="5">
        <v>615690.0</v>
      </c>
      <c r="T4269" s="2" t="s">
        <v>4216</v>
      </c>
      <c r="U4269" s="2" t="s">
        <v>113</v>
      </c>
      <c r="V4269" s="2" t="s">
        <v>1636</v>
      </c>
      <c r="W4269" s="2" t="s">
        <v>10172</v>
      </c>
      <c r="X4269" s="2" t="s">
        <v>14742</v>
      </c>
      <c r="Y4269" s="2" t="s">
        <v>14709</v>
      </c>
    </row>
    <row r="4270">
      <c r="A4270" s="1" t="b">
        <v>0</v>
      </c>
      <c r="B4270" s="1" t="s">
        <v>104</v>
      </c>
      <c r="C4270" s="1"/>
      <c r="D4270" s="1"/>
      <c r="E4270" s="1"/>
      <c r="F4270" s="1"/>
      <c r="G4270" s="2" t="s">
        <v>27</v>
      </c>
      <c r="H4270" s="3"/>
      <c r="I4270" s="4" t="s">
        <v>14743</v>
      </c>
      <c r="J4270" s="2" t="s">
        <v>14744</v>
      </c>
      <c r="K4270" s="5">
        <v>2.0</v>
      </c>
      <c r="L4270" s="2" t="s">
        <v>686</v>
      </c>
      <c r="M4270" s="6" t="b">
        <v>1</v>
      </c>
      <c r="N4270" s="2" t="s">
        <v>14706</v>
      </c>
      <c r="O4270" s="2" t="s">
        <v>14707</v>
      </c>
      <c r="P4270" s="2" t="s">
        <v>49</v>
      </c>
      <c r="Q4270" s="2" t="s">
        <v>689</v>
      </c>
      <c r="R4270" s="2" t="s">
        <v>35</v>
      </c>
      <c r="S4270" s="5">
        <v>625145.0</v>
      </c>
      <c r="T4270" s="2" t="s">
        <v>4216</v>
      </c>
      <c r="U4270" s="2" t="s">
        <v>113</v>
      </c>
      <c r="V4270" s="2" t="s">
        <v>1636</v>
      </c>
      <c r="W4270" s="2" t="s">
        <v>10172</v>
      </c>
      <c r="X4270" s="2" t="s">
        <v>14715</v>
      </c>
      <c r="Y4270" s="2" t="s">
        <v>14709</v>
      </c>
    </row>
    <row r="4271">
      <c r="A4271" s="1" t="b">
        <v>0</v>
      </c>
      <c r="B4271" s="1" t="s">
        <v>104</v>
      </c>
      <c r="C4271" s="1"/>
      <c r="D4271" s="1"/>
      <c r="E4271" s="1"/>
      <c r="F4271" s="1"/>
      <c r="G4271" s="2" t="s">
        <v>27</v>
      </c>
      <c r="H4271" s="3"/>
      <c r="I4271" s="4" t="s">
        <v>14745</v>
      </c>
      <c r="J4271" s="2" t="s">
        <v>14746</v>
      </c>
      <c r="K4271" s="5">
        <v>2.0</v>
      </c>
      <c r="L4271" s="2" t="s">
        <v>686</v>
      </c>
      <c r="M4271" s="6" t="b">
        <v>1</v>
      </c>
      <c r="N4271" s="2" t="s">
        <v>14706</v>
      </c>
      <c r="O4271" s="2" t="s">
        <v>14707</v>
      </c>
      <c r="P4271" s="2" t="s">
        <v>49</v>
      </c>
      <c r="Q4271" s="2" t="s">
        <v>689</v>
      </c>
      <c r="R4271" s="2" t="s">
        <v>35</v>
      </c>
      <c r="S4271" s="5">
        <v>637264.0</v>
      </c>
      <c r="T4271" s="2" t="s">
        <v>4216</v>
      </c>
      <c r="U4271" s="2" t="s">
        <v>113</v>
      </c>
      <c r="V4271" s="2" t="s">
        <v>1636</v>
      </c>
      <c r="W4271" s="2" t="s">
        <v>10172</v>
      </c>
      <c r="X4271" s="2" t="s">
        <v>14747</v>
      </c>
      <c r="Y4271" s="2" t="s">
        <v>14709</v>
      </c>
    </row>
    <row r="4272">
      <c r="A4272" s="1" t="b">
        <v>0</v>
      </c>
      <c r="B4272" s="1" t="s">
        <v>104</v>
      </c>
      <c r="C4272" s="1"/>
      <c r="D4272" s="1"/>
      <c r="E4272" s="1"/>
      <c r="F4272" s="1"/>
      <c r="G4272" s="2" t="s">
        <v>27</v>
      </c>
      <c r="H4272" s="3"/>
      <c r="I4272" s="4" t="s">
        <v>14748</v>
      </c>
      <c r="J4272" s="2" t="s">
        <v>14749</v>
      </c>
      <c r="K4272" s="5">
        <v>2.0</v>
      </c>
      <c r="L4272" s="2" t="s">
        <v>686</v>
      </c>
      <c r="M4272" s="6" t="b">
        <v>1</v>
      </c>
      <c r="N4272" s="2" t="s">
        <v>14706</v>
      </c>
      <c r="O4272" s="2" t="s">
        <v>14707</v>
      </c>
      <c r="P4272" s="2" t="s">
        <v>49</v>
      </c>
      <c r="Q4272" s="2" t="s">
        <v>689</v>
      </c>
      <c r="R4272" s="2" t="s">
        <v>35</v>
      </c>
      <c r="S4272" s="5">
        <v>616879.0</v>
      </c>
      <c r="T4272" s="2" t="s">
        <v>4216</v>
      </c>
      <c r="U4272" s="2" t="s">
        <v>113</v>
      </c>
      <c r="V4272" s="2" t="s">
        <v>1636</v>
      </c>
      <c r="W4272" s="2" t="s">
        <v>10172</v>
      </c>
      <c r="X4272" s="2" t="s">
        <v>14750</v>
      </c>
      <c r="Y4272" s="2" t="s">
        <v>14709</v>
      </c>
    </row>
    <row r="4273">
      <c r="A4273" s="1" t="b">
        <v>0</v>
      </c>
      <c r="B4273" s="1" t="s">
        <v>104</v>
      </c>
      <c r="C4273" s="1"/>
      <c r="D4273" s="1"/>
      <c r="E4273" s="1"/>
      <c r="F4273" s="1"/>
      <c r="G4273" s="2" t="s">
        <v>27</v>
      </c>
      <c r="H4273" s="3"/>
      <c r="I4273" s="4" t="s">
        <v>14751</v>
      </c>
      <c r="J4273" s="2" t="s">
        <v>14752</v>
      </c>
      <c r="K4273" s="5">
        <v>2.0</v>
      </c>
      <c r="L4273" s="2" t="s">
        <v>686</v>
      </c>
      <c r="M4273" s="6" t="b">
        <v>1</v>
      </c>
      <c r="N4273" s="2" t="s">
        <v>14706</v>
      </c>
      <c r="O4273" s="2" t="s">
        <v>14707</v>
      </c>
      <c r="P4273" s="2" t="s">
        <v>49</v>
      </c>
      <c r="Q4273" s="2" t="s">
        <v>689</v>
      </c>
      <c r="R4273" s="2" t="s">
        <v>35</v>
      </c>
      <c r="S4273" s="5">
        <v>632617.0</v>
      </c>
      <c r="T4273" s="2" t="s">
        <v>4216</v>
      </c>
      <c r="U4273" s="2" t="s">
        <v>113</v>
      </c>
      <c r="V4273" s="2" t="s">
        <v>1636</v>
      </c>
      <c r="W4273" s="2" t="s">
        <v>10172</v>
      </c>
      <c r="X4273" s="2" t="s">
        <v>14753</v>
      </c>
      <c r="Y4273" s="2" t="s">
        <v>14709</v>
      </c>
    </row>
    <row r="4274">
      <c r="A4274" s="1" t="b">
        <v>0</v>
      </c>
      <c r="B4274" s="1" t="s">
        <v>104</v>
      </c>
      <c r="C4274" s="1"/>
      <c r="D4274" s="1"/>
      <c r="E4274" s="1"/>
      <c r="F4274" s="1"/>
      <c r="G4274" s="2" t="s">
        <v>27</v>
      </c>
      <c r="H4274" s="3"/>
      <c r="I4274" s="4" t="s">
        <v>14754</v>
      </c>
      <c r="J4274" s="2" t="s">
        <v>14755</v>
      </c>
      <c r="K4274" s="5">
        <v>2.0</v>
      </c>
      <c r="L4274" s="2" t="s">
        <v>686</v>
      </c>
      <c r="M4274" s="6" t="b">
        <v>1</v>
      </c>
      <c r="N4274" s="2" t="s">
        <v>14706</v>
      </c>
      <c r="O4274" s="2" t="s">
        <v>14707</v>
      </c>
      <c r="P4274" s="2" t="s">
        <v>49</v>
      </c>
      <c r="Q4274" s="2" t="s">
        <v>689</v>
      </c>
      <c r="R4274" s="2" t="s">
        <v>35</v>
      </c>
      <c r="S4274" s="5">
        <v>634483.0</v>
      </c>
      <c r="T4274" s="2" t="s">
        <v>4216</v>
      </c>
      <c r="U4274" s="2" t="s">
        <v>113</v>
      </c>
      <c r="V4274" s="2" t="s">
        <v>1636</v>
      </c>
      <c r="W4274" s="2" t="s">
        <v>10172</v>
      </c>
      <c r="X4274" s="2" t="s">
        <v>14756</v>
      </c>
      <c r="Y4274" s="2" t="s">
        <v>14709</v>
      </c>
    </row>
    <row r="4275">
      <c r="A4275" s="1" t="b">
        <v>0</v>
      </c>
      <c r="B4275" s="1" t="s">
        <v>104</v>
      </c>
      <c r="C4275" s="1"/>
      <c r="D4275" s="1"/>
      <c r="E4275" s="1"/>
      <c r="F4275" s="1"/>
      <c r="G4275" s="2" t="s">
        <v>27</v>
      </c>
      <c r="H4275" s="3"/>
      <c r="I4275" s="4" t="s">
        <v>14757</v>
      </c>
      <c r="J4275" s="2" t="s">
        <v>14758</v>
      </c>
      <c r="K4275" s="5">
        <v>2.0</v>
      </c>
      <c r="L4275" s="2" t="s">
        <v>686</v>
      </c>
      <c r="M4275" s="6" t="b">
        <v>1</v>
      </c>
      <c r="N4275" s="2" t="s">
        <v>14706</v>
      </c>
      <c r="O4275" s="2" t="s">
        <v>14707</v>
      </c>
      <c r="P4275" s="2" t="s">
        <v>49</v>
      </c>
      <c r="Q4275" s="2" t="s">
        <v>689</v>
      </c>
      <c r="R4275" s="2" t="s">
        <v>35</v>
      </c>
      <c r="S4275" s="5">
        <v>629443.0</v>
      </c>
      <c r="T4275" s="2" t="s">
        <v>4216</v>
      </c>
      <c r="U4275" s="2" t="s">
        <v>113</v>
      </c>
      <c r="V4275" s="2" t="s">
        <v>1636</v>
      </c>
      <c r="W4275" s="2" t="s">
        <v>10172</v>
      </c>
      <c r="X4275" s="2" t="s">
        <v>14727</v>
      </c>
      <c r="Y4275" s="2" t="s">
        <v>14709</v>
      </c>
    </row>
    <row r="4276">
      <c r="A4276" s="1" t="b">
        <v>0</v>
      </c>
      <c r="B4276" s="1" t="s">
        <v>104</v>
      </c>
      <c r="C4276" s="1"/>
      <c r="D4276" s="1"/>
      <c r="E4276" s="1"/>
      <c r="F4276" s="1"/>
      <c r="G4276" s="2" t="s">
        <v>27</v>
      </c>
      <c r="H4276" s="3"/>
      <c r="I4276" s="4" t="s">
        <v>14759</v>
      </c>
      <c r="J4276" s="2" t="s">
        <v>14760</v>
      </c>
      <c r="K4276" s="5">
        <v>2.0</v>
      </c>
      <c r="L4276" s="2" t="s">
        <v>686</v>
      </c>
      <c r="M4276" s="6" t="b">
        <v>1</v>
      </c>
      <c r="N4276" s="2" t="s">
        <v>14706</v>
      </c>
      <c r="O4276" s="2" t="s">
        <v>14707</v>
      </c>
      <c r="P4276" s="2" t="s">
        <v>49</v>
      </c>
      <c r="Q4276" s="2" t="s">
        <v>689</v>
      </c>
      <c r="R4276" s="2" t="s">
        <v>35</v>
      </c>
      <c r="S4276" s="5">
        <v>632616.0</v>
      </c>
      <c r="T4276" s="2" t="s">
        <v>4216</v>
      </c>
      <c r="U4276" s="2" t="s">
        <v>113</v>
      </c>
      <c r="V4276" s="2" t="s">
        <v>1636</v>
      </c>
      <c r="W4276" s="2" t="s">
        <v>10172</v>
      </c>
      <c r="X4276" s="2" t="s">
        <v>14761</v>
      </c>
      <c r="Y4276" s="2" t="s">
        <v>14709</v>
      </c>
    </row>
    <row r="4277">
      <c r="A4277" s="1" t="b">
        <v>0</v>
      </c>
      <c r="B4277" s="1" t="s">
        <v>104</v>
      </c>
      <c r="C4277" s="1"/>
      <c r="D4277" s="1"/>
      <c r="E4277" s="1"/>
      <c r="F4277" s="1"/>
      <c r="G4277" s="2" t="s">
        <v>27</v>
      </c>
      <c r="H4277" s="3"/>
      <c r="I4277" s="4" t="s">
        <v>14762</v>
      </c>
      <c r="J4277" s="2" t="s">
        <v>14763</v>
      </c>
      <c r="K4277" s="5">
        <v>2.0</v>
      </c>
      <c r="L4277" s="2" t="s">
        <v>686</v>
      </c>
      <c r="M4277" s="6" t="b">
        <v>1</v>
      </c>
      <c r="N4277" s="2" t="s">
        <v>14706</v>
      </c>
      <c r="O4277" s="2" t="s">
        <v>14707</v>
      </c>
      <c r="P4277" s="2" t="s">
        <v>49</v>
      </c>
      <c r="Q4277" s="2" t="s">
        <v>689</v>
      </c>
      <c r="R4277" s="2" t="s">
        <v>35</v>
      </c>
      <c r="S4277" s="5">
        <v>625146.0</v>
      </c>
      <c r="T4277" s="2" t="s">
        <v>4216</v>
      </c>
      <c r="U4277" s="2" t="s">
        <v>113</v>
      </c>
      <c r="V4277" s="2" t="s">
        <v>1636</v>
      </c>
      <c r="W4277" s="2" t="s">
        <v>10172</v>
      </c>
      <c r="X4277" s="2" t="s">
        <v>14764</v>
      </c>
      <c r="Y4277" s="2" t="s">
        <v>14709</v>
      </c>
    </row>
    <row r="4278">
      <c r="A4278" s="1" t="b">
        <v>0</v>
      </c>
      <c r="B4278" s="1" t="s">
        <v>104</v>
      </c>
      <c r="C4278" s="1"/>
      <c r="D4278" s="1"/>
      <c r="E4278" s="1"/>
      <c r="F4278" s="1"/>
      <c r="G4278" s="2" t="s">
        <v>27</v>
      </c>
      <c r="H4278" s="3"/>
      <c r="I4278" s="4" t="s">
        <v>14765</v>
      </c>
      <c r="J4278" s="2" t="s">
        <v>14766</v>
      </c>
      <c r="K4278" s="5">
        <v>2.0</v>
      </c>
      <c r="L4278" s="2" t="s">
        <v>686</v>
      </c>
      <c r="M4278" s="6" t="b">
        <v>1</v>
      </c>
      <c r="N4278" s="2" t="s">
        <v>14706</v>
      </c>
      <c r="O4278" s="2" t="s">
        <v>14707</v>
      </c>
      <c r="P4278" s="2" t="s">
        <v>49</v>
      </c>
      <c r="Q4278" s="2" t="s">
        <v>689</v>
      </c>
      <c r="R4278" s="2" t="s">
        <v>35</v>
      </c>
      <c r="S4278" s="5">
        <v>629904.0</v>
      </c>
      <c r="T4278" s="2" t="s">
        <v>4216</v>
      </c>
      <c r="U4278" s="2" t="s">
        <v>113</v>
      </c>
      <c r="V4278" s="2" t="s">
        <v>1636</v>
      </c>
      <c r="W4278" s="2" t="s">
        <v>10172</v>
      </c>
      <c r="X4278" s="2" t="s">
        <v>14767</v>
      </c>
      <c r="Y4278" s="2" t="s">
        <v>14709</v>
      </c>
    </row>
    <row r="4279">
      <c r="A4279" s="1" t="b">
        <v>0</v>
      </c>
      <c r="B4279" s="1" t="s">
        <v>104</v>
      </c>
      <c r="C4279" s="1"/>
      <c r="D4279" s="1"/>
      <c r="E4279" s="1"/>
      <c r="F4279" s="1"/>
      <c r="G4279" s="2" t="s">
        <v>27</v>
      </c>
      <c r="H4279" s="3"/>
      <c r="I4279" s="4" t="s">
        <v>14768</v>
      </c>
      <c r="J4279" s="2" t="s">
        <v>14769</v>
      </c>
      <c r="K4279" s="5">
        <v>2.0</v>
      </c>
      <c r="L4279" s="2" t="s">
        <v>686</v>
      </c>
      <c r="M4279" s="6" t="b">
        <v>1</v>
      </c>
      <c r="N4279" s="2" t="s">
        <v>14706</v>
      </c>
      <c r="O4279" s="2" t="s">
        <v>14707</v>
      </c>
      <c r="P4279" s="2" t="s">
        <v>49</v>
      </c>
      <c r="Q4279" s="2" t="s">
        <v>689</v>
      </c>
      <c r="R4279" s="2" t="s">
        <v>35</v>
      </c>
      <c r="S4279" s="5">
        <v>616880.0</v>
      </c>
      <c r="T4279" s="2" t="s">
        <v>4216</v>
      </c>
      <c r="U4279" s="2" t="s">
        <v>113</v>
      </c>
      <c r="V4279" s="2" t="s">
        <v>1636</v>
      </c>
      <c r="W4279" s="2" t="s">
        <v>10172</v>
      </c>
      <c r="X4279" s="2" t="s">
        <v>14770</v>
      </c>
      <c r="Y4279" s="2" t="s">
        <v>14709</v>
      </c>
    </row>
    <row r="4280">
      <c r="A4280" s="1" t="b">
        <v>0</v>
      </c>
      <c r="B4280" s="1" t="s">
        <v>104</v>
      </c>
      <c r="C4280" s="1"/>
      <c r="D4280" s="1"/>
      <c r="E4280" s="1"/>
      <c r="F4280" s="1"/>
      <c r="G4280" s="2" t="s">
        <v>27</v>
      </c>
      <c r="H4280" s="3"/>
      <c r="I4280" s="4" t="s">
        <v>14771</v>
      </c>
      <c r="J4280" s="2" t="s">
        <v>14772</v>
      </c>
      <c r="K4280" s="5">
        <v>2.0</v>
      </c>
      <c r="L4280" s="2" t="s">
        <v>686</v>
      </c>
      <c r="M4280" s="6" t="b">
        <v>1</v>
      </c>
      <c r="N4280" s="2" t="s">
        <v>14706</v>
      </c>
      <c r="O4280" s="2" t="s">
        <v>14707</v>
      </c>
      <c r="P4280" s="2" t="s">
        <v>49</v>
      </c>
      <c r="Q4280" s="2" t="s">
        <v>689</v>
      </c>
      <c r="R4280" s="2" t="s">
        <v>35</v>
      </c>
      <c r="S4280" s="5">
        <v>637257.0</v>
      </c>
      <c r="T4280" s="2" t="s">
        <v>4216</v>
      </c>
      <c r="U4280" s="2" t="s">
        <v>113</v>
      </c>
      <c r="V4280" s="2" t="s">
        <v>1636</v>
      </c>
      <c r="W4280" s="2" t="s">
        <v>10172</v>
      </c>
      <c r="X4280" s="2" t="s">
        <v>14773</v>
      </c>
      <c r="Y4280" s="2" t="s">
        <v>14709</v>
      </c>
    </row>
    <row r="4281">
      <c r="A4281" s="1" t="b">
        <v>0</v>
      </c>
      <c r="B4281" s="1" t="s">
        <v>104</v>
      </c>
      <c r="C4281" s="1"/>
      <c r="D4281" s="1"/>
      <c r="E4281" s="1"/>
      <c r="F4281" s="1"/>
      <c r="G4281" s="2" t="s">
        <v>27</v>
      </c>
      <c r="H4281" s="3"/>
      <c r="I4281" s="4" t="s">
        <v>14774</v>
      </c>
      <c r="J4281" s="2" t="s">
        <v>14775</v>
      </c>
      <c r="K4281" s="5">
        <v>2.0</v>
      </c>
      <c r="L4281" s="2" t="s">
        <v>686</v>
      </c>
      <c r="M4281" s="6" t="b">
        <v>1</v>
      </c>
      <c r="N4281" s="2" t="s">
        <v>14706</v>
      </c>
      <c r="O4281" s="2" t="s">
        <v>14707</v>
      </c>
      <c r="P4281" s="2" t="s">
        <v>49</v>
      </c>
      <c r="Q4281" s="2" t="s">
        <v>689</v>
      </c>
      <c r="R4281" s="2" t="s">
        <v>35</v>
      </c>
      <c r="S4281" s="5">
        <v>629439.0</v>
      </c>
      <c r="T4281" s="2" t="s">
        <v>4216</v>
      </c>
      <c r="U4281" s="2" t="s">
        <v>113</v>
      </c>
      <c r="V4281" s="2" t="s">
        <v>1636</v>
      </c>
      <c r="W4281" s="2" t="s">
        <v>10172</v>
      </c>
      <c r="X4281" s="2" t="s">
        <v>14761</v>
      </c>
      <c r="Y4281" s="2" t="s">
        <v>14709</v>
      </c>
    </row>
    <row r="4282">
      <c r="A4282" s="1" t="b">
        <v>0</v>
      </c>
      <c r="B4282" s="1" t="s">
        <v>104</v>
      </c>
      <c r="C4282" s="1"/>
      <c r="D4282" s="1"/>
      <c r="E4282" s="1"/>
      <c r="F4282" s="1"/>
      <c r="G4282" s="2" t="s">
        <v>27</v>
      </c>
      <c r="H4282" s="3"/>
      <c r="I4282" s="4" t="s">
        <v>14776</v>
      </c>
      <c r="J4282" s="2" t="s">
        <v>14777</v>
      </c>
      <c r="K4282" s="5">
        <v>2.0</v>
      </c>
      <c r="L4282" s="2" t="s">
        <v>686</v>
      </c>
      <c r="M4282" s="6" t="b">
        <v>1</v>
      </c>
      <c r="N4282" s="2" t="s">
        <v>14706</v>
      </c>
      <c r="O4282" s="2" t="s">
        <v>14707</v>
      </c>
      <c r="P4282" s="2" t="s">
        <v>49</v>
      </c>
      <c r="Q4282" s="2" t="s">
        <v>689</v>
      </c>
      <c r="R4282" s="2" t="s">
        <v>35</v>
      </c>
      <c r="S4282" s="5">
        <v>625158.0</v>
      </c>
      <c r="T4282" s="2" t="s">
        <v>4216</v>
      </c>
      <c r="U4282" s="2" t="s">
        <v>113</v>
      </c>
      <c r="V4282" s="2" t="s">
        <v>1636</v>
      </c>
      <c r="W4282" s="2" t="s">
        <v>10172</v>
      </c>
      <c r="X4282" s="2" t="s">
        <v>14767</v>
      </c>
      <c r="Y4282" s="2" t="s">
        <v>14709</v>
      </c>
    </row>
    <row r="4283">
      <c r="A4283" s="1" t="b">
        <v>0</v>
      </c>
      <c r="B4283" s="1" t="s">
        <v>104</v>
      </c>
      <c r="C4283" s="1"/>
      <c r="D4283" s="1"/>
      <c r="E4283" s="1"/>
      <c r="F4283" s="1"/>
      <c r="G4283" s="2" t="s">
        <v>27</v>
      </c>
      <c r="H4283" s="3"/>
      <c r="I4283" s="4" t="s">
        <v>14778</v>
      </c>
      <c r="J4283" s="2" t="s">
        <v>14779</v>
      </c>
      <c r="K4283" s="5">
        <v>2.0</v>
      </c>
      <c r="L4283" s="2" t="s">
        <v>686</v>
      </c>
      <c r="M4283" s="6" t="b">
        <v>1</v>
      </c>
      <c r="N4283" s="2" t="s">
        <v>14706</v>
      </c>
      <c r="O4283" s="2" t="s">
        <v>14707</v>
      </c>
      <c r="P4283" s="2" t="s">
        <v>49</v>
      </c>
      <c r="Q4283" s="2" t="s">
        <v>689</v>
      </c>
      <c r="R4283" s="2" t="s">
        <v>35</v>
      </c>
      <c r="S4283" s="5">
        <v>620455.0</v>
      </c>
      <c r="T4283" s="2" t="s">
        <v>4216</v>
      </c>
      <c r="U4283" s="2" t="s">
        <v>113</v>
      </c>
      <c r="V4283" s="2" t="s">
        <v>1636</v>
      </c>
      <c r="W4283" s="2" t="s">
        <v>10172</v>
      </c>
      <c r="X4283" s="2" t="s">
        <v>14780</v>
      </c>
      <c r="Y4283" s="2" t="s">
        <v>14709</v>
      </c>
    </row>
    <row r="4284">
      <c r="A4284" s="1" t="b">
        <v>0</v>
      </c>
      <c r="B4284" s="1" t="s">
        <v>104</v>
      </c>
      <c r="C4284" s="1"/>
      <c r="D4284" s="1"/>
      <c r="E4284" s="1"/>
      <c r="F4284" s="1"/>
      <c r="G4284" s="2" t="s">
        <v>27</v>
      </c>
      <c r="H4284" s="3"/>
      <c r="I4284" s="4" t="s">
        <v>14781</v>
      </c>
      <c r="J4284" s="2" t="s">
        <v>14782</v>
      </c>
      <c r="K4284" s="5">
        <v>2.0</v>
      </c>
      <c r="L4284" s="2" t="s">
        <v>686</v>
      </c>
      <c r="M4284" s="6" t="b">
        <v>1</v>
      </c>
      <c r="N4284" s="2" t="s">
        <v>14706</v>
      </c>
      <c r="O4284" s="2" t="s">
        <v>14707</v>
      </c>
      <c r="P4284" s="2" t="s">
        <v>49</v>
      </c>
      <c r="Q4284" s="2" t="s">
        <v>689</v>
      </c>
      <c r="R4284" s="2" t="s">
        <v>35</v>
      </c>
      <c r="S4284" s="5">
        <v>628395.0</v>
      </c>
      <c r="T4284" s="2" t="s">
        <v>14783</v>
      </c>
      <c r="U4284" s="2" t="s">
        <v>113</v>
      </c>
      <c r="V4284" s="2" t="s">
        <v>1636</v>
      </c>
      <c r="W4284" s="2" t="s">
        <v>10172</v>
      </c>
      <c r="X4284" s="2" t="s">
        <v>14784</v>
      </c>
      <c r="Y4284" s="2" t="s">
        <v>14709</v>
      </c>
    </row>
    <row r="4285">
      <c r="A4285" s="1" t="b">
        <v>0</v>
      </c>
      <c r="B4285" s="1" t="s">
        <v>104</v>
      </c>
      <c r="C4285" s="1"/>
      <c r="D4285" s="1"/>
      <c r="E4285" s="1"/>
      <c r="F4285" s="1"/>
      <c r="G4285" s="2" t="s">
        <v>27</v>
      </c>
      <c r="H4285" s="3"/>
      <c r="I4285" s="4" t="s">
        <v>14785</v>
      </c>
      <c r="J4285" s="2" t="s">
        <v>14786</v>
      </c>
      <c r="K4285" s="5">
        <v>2.0</v>
      </c>
      <c r="L4285" s="2" t="s">
        <v>686</v>
      </c>
      <c r="M4285" s="6" t="b">
        <v>1</v>
      </c>
      <c r="N4285" s="2" t="s">
        <v>14706</v>
      </c>
      <c r="O4285" s="2" t="s">
        <v>14707</v>
      </c>
      <c r="P4285" s="2" t="s">
        <v>49</v>
      </c>
      <c r="Q4285" s="2" t="s">
        <v>689</v>
      </c>
      <c r="R4285" s="2" t="s">
        <v>35</v>
      </c>
      <c r="S4285" s="5">
        <v>628396.0</v>
      </c>
      <c r="T4285" s="2" t="s">
        <v>14783</v>
      </c>
      <c r="U4285" s="2" t="s">
        <v>113</v>
      </c>
      <c r="V4285" s="2" t="s">
        <v>1636</v>
      </c>
      <c r="W4285" s="2" t="s">
        <v>10172</v>
      </c>
      <c r="X4285" s="2" t="s">
        <v>14787</v>
      </c>
      <c r="Y4285" s="2" t="s">
        <v>14709</v>
      </c>
    </row>
    <row r="4286">
      <c r="A4286" s="1" t="b">
        <v>0</v>
      </c>
      <c r="B4286" s="1" t="s">
        <v>104</v>
      </c>
      <c r="C4286" s="1"/>
      <c r="D4286" s="1"/>
      <c r="E4286" s="1"/>
      <c r="F4286" s="1"/>
      <c r="G4286" s="2" t="s">
        <v>27</v>
      </c>
      <c r="H4286" s="3"/>
      <c r="I4286" s="4" t="s">
        <v>14788</v>
      </c>
      <c r="J4286" s="2" t="s">
        <v>14789</v>
      </c>
      <c r="K4286" s="5">
        <v>2.0</v>
      </c>
      <c r="L4286" s="2" t="s">
        <v>686</v>
      </c>
      <c r="M4286" s="6" t="b">
        <v>1</v>
      </c>
      <c r="N4286" s="2" t="s">
        <v>14706</v>
      </c>
      <c r="O4286" s="2" t="s">
        <v>14707</v>
      </c>
      <c r="P4286" s="2" t="s">
        <v>49</v>
      </c>
      <c r="Q4286" s="2" t="s">
        <v>689</v>
      </c>
      <c r="R4286" s="2" t="s">
        <v>35</v>
      </c>
      <c r="S4286" s="5">
        <v>634482.0</v>
      </c>
      <c r="T4286" s="2" t="s">
        <v>4216</v>
      </c>
      <c r="U4286" s="2" t="s">
        <v>113</v>
      </c>
      <c r="V4286" s="2" t="s">
        <v>1636</v>
      </c>
      <c r="W4286" s="2" t="s">
        <v>10172</v>
      </c>
      <c r="X4286" s="2" t="s">
        <v>14708</v>
      </c>
      <c r="Y4286" s="2" t="s">
        <v>14709</v>
      </c>
    </row>
    <row r="4287">
      <c r="A4287" s="1" t="b">
        <v>0</v>
      </c>
      <c r="B4287" s="1" t="s">
        <v>104</v>
      </c>
      <c r="C4287" s="1"/>
      <c r="D4287" s="1"/>
      <c r="E4287" s="1"/>
      <c r="F4287" s="1"/>
      <c r="G4287" s="2" t="s">
        <v>27</v>
      </c>
      <c r="H4287" s="2"/>
      <c r="I4287" s="4" t="s">
        <v>14790</v>
      </c>
      <c r="J4287" s="2" t="s">
        <v>14791</v>
      </c>
      <c r="K4287" s="5">
        <v>2.0</v>
      </c>
      <c r="L4287" s="2" t="s">
        <v>14633</v>
      </c>
      <c r="M4287" s="6" t="b">
        <v>1</v>
      </c>
      <c r="N4287" s="2" t="s">
        <v>14792</v>
      </c>
      <c r="O4287" s="2" t="s">
        <v>14793</v>
      </c>
      <c r="P4287" s="2" t="s">
        <v>49</v>
      </c>
      <c r="Q4287" s="2" t="s">
        <v>14636</v>
      </c>
      <c r="R4287" s="2" t="s">
        <v>35</v>
      </c>
      <c r="S4287" s="5">
        <v>580634.0</v>
      </c>
      <c r="T4287" s="2" t="s">
        <v>4216</v>
      </c>
      <c r="U4287" s="2" t="s">
        <v>113</v>
      </c>
      <c r="V4287" s="2" t="s">
        <v>1636</v>
      </c>
      <c r="W4287" s="2" t="s">
        <v>10172</v>
      </c>
      <c r="X4287" s="2" t="s">
        <v>14794</v>
      </c>
      <c r="Y4287" s="2" t="s">
        <v>14638</v>
      </c>
    </row>
    <row r="4288">
      <c r="A4288" s="1" t="b">
        <v>0</v>
      </c>
      <c r="B4288" s="1" t="s">
        <v>104</v>
      </c>
      <c r="C4288" s="1"/>
      <c r="D4288" s="1"/>
      <c r="E4288" s="1"/>
      <c r="F4288" s="1"/>
      <c r="G4288" s="2" t="s">
        <v>27</v>
      </c>
      <c r="H4288" s="2"/>
      <c r="I4288" s="4" t="s">
        <v>14795</v>
      </c>
      <c r="J4288" s="2" t="s">
        <v>14796</v>
      </c>
      <c r="K4288" s="5">
        <v>2.0</v>
      </c>
      <c r="L4288" s="2" t="s">
        <v>14633</v>
      </c>
      <c r="M4288" s="6" t="b">
        <v>1</v>
      </c>
      <c r="N4288" s="2" t="s">
        <v>14792</v>
      </c>
      <c r="O4288" s="2" t="s">
        <v>14793</v>
      </c>
      <c r="P4288" s="2" t="s">
        <v>49</v>
      </c>
      <c r="Q4288" s="2" t="s">
        <v>14636</v>
      </c>
      <c r="R4288" s="2" t="s">
        <v>35</v>
      </c>
      <c r="S4288" s="5">
        <v>622129.0</v>
      </c>
      <c r="T4288" s="2" t="s">
        <v>4216</v>
      </c>
      <c r="U4288" s="2" t="s">
        <v>113</v>
      </c>
      <c r="V4288" s="2" t="s">
        <v>1636</v>
      </c>
      <c r="W4288" s="2" t="s">
        <v>10172</v>
      </c>
      <c r="X4288" s="2" t="s">
        <v>14797</v>
      </c>
      <c r="Y4288" s="2" t="s">
        <v>14638</v>
      </c>
    </row>
    <row r="4289">
      <c r="A4289" s="1" t="b">
        <v>0</v>
      </c>
      <c r="B4289" s="1" t="s">
        <v>104</v>
      </c>
      <c r="C4289" s="1"/>
      <c r="D4289" s="1"/>
      <c r="E4289" s="1"/>
      <c r="F4289" s="1"/>
      <c r="G4289" s="2" t="s">
        <v>27</v>
      </c>
      <c r="H4289" s="2"/>
      <c r="I4289" s="4" t="s">
        <v>14798</v>
      </c>
      <c r="J4289" s="2" t="s">
        <v>14799</v>
      </c>
      <c r="K4289" s="5">
        <v>2.0</v>
      </c>
      <c r="L4289" s="2" t="s">
        <v>14633</v>
      </c>
      <c r="M4289" s="6" t="b">
        <v>1</v>
      </c>
      <c r="N4289" s="2" t="s">
        <v>14792</v>
      </c>
      <c r="O4289" s="2" t="s">
        <v>14793</v>
      </c>
      <c r="P4289" s="2" t="s">
        <v>49</v>
      </c>
      <c r="Q4289" s="2" t="s">
        <v>14636</v>
      </c>
      <c r="R4289" s="2" t="s">
        <v>35</v>
      </c>
      <c r="S4289" s="5">
        <v>624062.0</v>
      </c>
      <c r="T4289" s="2" t="s">
        <v>4216</v>
      </c>
      <c r="U4289" s="2" t="s">
        <v>113</v>
      </c>
      <c r="V4289" s="2" t="s">
        <v>1636</v>
      </c>
      <c r="W4289" s="2" t="s">
        <v>10172</v>
      </c>
      <c r="X4289" s="2" t="s">
        <v>14800</v>
      </c>
      <c r="Y4289" s="2" t="s">
        <v>14638</v>
      </c>
    </row>
    <row r="4290">
      <c r="A4290" s="1" t="b">
        <v>0</v>
      </c>
      <c r="B4290" s="1" t="s">
        <v>104</v>
      </c>
      <c r="C4290" s="1"/>
      <c r="D4290" s="1"/>
      <c r="E4290" s="1"/>
      <c r="F4290" s="1"/>
      <c r="G4290" s="2" t="s">
        <v>27</v>
      </c>
      <c r="H4290" s="2"/>
      <c r="I4290" s="4" t="s">
        <v>14801</v>
      </c>
      <c r="J4290" s="2" t="s">
        <v>14802</v>
      </c>
      <c r="K4290" s="5">
        <v>2.0</v>
      </c>
      <c r="L4290" s="2" t="s">
        <v>14633</v>
      </c>
      <c r="M4290" s="6" t="b">
        <v>1</v>
      </c>
      <c r="N4290" s="2" t="s">
        <v>14792</v>
      </c>
      <c r="O4290" s="2" t="s">
        <v>14793</v>
      </c>
      <c r="P4290" s="2" t="s">
        <v>49</v>
      </c>
      <c r="Q4290" s="2" t="s">
        <v>14636</v>
      </c>
      <c r="R4290" s="2" t="s">
        <v>35</v>
      </c>
      <c r="S4290" s="5">
        <v>629430.0</v>
      </c>
      <c r="T4290" s="2" t="s">
        <v>4216</v>
      </c>
      <c r="U4290" s="2" t="s">
        <v>113</v>
      </c>
      <c r="V4290" s="2" t="s">
        <v>1636</v>
      </c>
      <c r="W4290" s="2" t="s">
        <v>10172</v>
      </c>
      <c r="X4290" s="2" t="s">
        <v>14803</v>
      </c>
      <c r="Y4290" s="2" t="s">
        <v>14638</v>
      </c>
    </row>
    <row r="4291">
      <c r="A4291" s="1" t="b">
        <v>0</v>
      </c>
      <c r="B4291" s="1" t="s">
        <v>104</v>
      </c>
      <c r="C4291" s="1"/>
      <c r="D4291" s="1"/>
      <c r="E4291" s="1"/>
      <c r="F4291" s="1"/>
      <c r="G4291" s="2" t="s">
        <v>27</v>
      </c>
      <c r="H4291" s="2"/>
      <c r="I4291" s="4" t="s">
        <v>14804</v>
      </c>
      <c r="J4291" s="2" t="s">
        <v>14805</v>
      </c>
      <c r="K4291" s="5">
        <v>2.0</v>
      </c>
      <c r="L4291" s="2" t="s">
        <v>14633</v>
      </c>
      <c r="M4291" s="6" t="b">
        <v>1</v>
      </c>
      <c r="N4291" s="2" t="s">
        <v>14792</v>
      </c>
      <c r="O4291" s="2" t="s">
        <v>14793</v>
      </c>
      <c r="P4291" s="2" t="s">
        <v>49</v>
      </c>
      <c r="Q4291" s="2" t="s">
        <v>14636</v>
      </c>
      <c r="R4291" s="2" t="s">
        <v>35</v>
      </c>
      <c r="S4291" s="5">
        <v>629900.0</v>
      </c>
      <c r="T4291" s="2" t="s">
        <v>4216</v>
      </c>
      <c r="U4291" s="2" t="s">
        <v>113</v>
      </c>
      <c r="V4291" s="2" t="s">
        <v>1636</v>
      </c>
      <c r="W4291" s="2" t="s">
        <v>10172</v>
      </c>
      <c r="X4291" s="2" t="s">
        <v>14806</v>
      </c>
      <c r="Y4291" s="2" t="s">
        <v>14638</v>
      </c>
    </row>
    <row r="4292">
      <c r="A4292" s="1" t="b">
        <v>0</v>
      </c>
      <c r="B4292" s="1" t="s">
        <v>104</v>
      </c>
      <c r="C4292" s="1"/>
      <c r="D4292" s="1"/>
      <c r="E4292" s="1"/>
      <c r="F4292" s="1"/>
      <c r="G4292" s="2" t="s">
        <v>27</v>
      </c>
      <c r="H4292" s="2"/>
      <c r="I4292" s="4" t="s">
        <v>14807</v>
      </c>
      <c r="J4292" s="2" t="s">
        <v>14808</v>
      </c>
      <c r="K4292" s="5">
        <v>2.0</v>
      </c>
      <c r="L4292" s="2" t="s">
        <v>14633</v>
      </c>
      <c r="M4292" s="6" t="b">
        <v>1</v>
      </c>
      <c r="N4292" s="2" t="s">
        <v>14792</v>
      </c>
      <c r="O4292" s="2" t="s">
        <v>14793</v>
      </c>
      <c r="P4292" s="2" t="s">
        <v>49</v>
      </c>
      <c r="Q4292" s="2" t="s">
        <v>14636</v>
      </c>
      <c r="R4292" s="2" t="s">
        <v>35</v>
      </c>
      <c r="S4292" s="5">
        <v>634481.0</v>
      </c>
      <c r="T4292" s="2" t="s">
        <v>4216</v>
      </c>
      <c r="U4292" s="2" t="s">
        <v>113</v>
      </c>
      <c r="V4292" s="2" t="s">
        <v>1636</v>
      </c>
      <c r="W4292" s="2" t="s">
        <v>10172</v>
      </c>
      <c r="X4292" s="2" t="s">
        <v>14809</v>
      </c>
      <c r="Y4292" s="2" t="s">
        <v>14638</v>
      </c>
    </row>
    <row r="4293">
      <c r="A4293" s="1" t="b">
        <v>0</v>
      </c>
      <c r="B4293" s="1" t="s">
        <v>104</v>
      </c>
      <c r="C4293" s="1"/>
      <c r="D4293" s="1"/>
      <c r="E4293" s="1"/>
      <c r="F4293" s="1"/>
      <c r="G4293" s="2" t="s">
        <v>27</v>
      </c>
      <c r="H4293" s="2"/>
      <c r="I4293" s="4" t="s">
        <v>14810</v>
      </c>
      <c r="J4293" s="2" t="s">
        <v>14811</v>
      </c>
      <c r="K4293" s="5">
        <v>2.0</v>
      </c>
      <c r="L4293" s="2" t="s">
        <v>14633</v>
      </c>
      <c r="M4293" s="6" t="b">
        <v>1</v>
      </c>
      <c r="N4293" s="2" t="s">
        <v>14792</v>
      </c>
      <c r="O4293" s="2" t="s">
        <v>14793</v>
      </c>
      <c r="P4293" s="2" t="s">
        <v>49</v>
      </c>
      <c r="Q4293" s="2" t="s">
        <v>14636</v>
      </c>
      <c r="R4293" s="2" t="s">
        <v>35</v>
      </c>
      <c r="S4293" s="5">
        <v>634490.0</v>
      </c>
      <c r="T4293" s="2" t="s">
        <v>4216</v>
      </c>
      <c r="U4293" s="2" t="s">
        <v>113</v>
      </c>
      <c r="V4293" s="2" t="s">
        <v>1636</v>
      </c>
      <c r="W4293" s="2" t="s">
        <v>10172</v>
      </c>
      <c r="X4293" s="2" t="s">
        <v>14812</v>
      </c>
      <c r="Y4293" s="2" t="s">
        <v>14638</v>
      </c>
    </row>
    <row r="4294">
      <c r="A4294" s="1" t="b">
        <v>0</v>
      </c>
      <c r="B4294" s="1" t="s">
        <v>104</v>
      </c>
      <c r="C4294" s="1"/>
      <c r="D4294" s="1"/>
      <c r="E4294" s="1"/>
      <c r="F4294" s="1"/>
      <c r="G4294" s="2" t="s">
        <v>27</v>
      </c>
      <c r="H4294" s="2"/>
      <c r="I4294" s="4" t="s">
        <v>14813</v>
      </c>
      <c r="J4294" s="2" t="s">
        <v>14814</v>
      </c>
      <c r="K4294" s="5">
        <v>2.0</v>
      </c>
      <c r="L4294" s="2" t="s">
        <v>14633</v>
      </c>
      <c r="M4294" s="6" t="b">
        <v>1</v>
      </c>
      <c r="N4294" s="2" t="s">
        <v>14792</v>
      </c>
      <c r="O4294" s="2" t="s">
        <v>14793</v>
      </c>
      <c r="P4294" s="2" t="s">
        <v>49</v>
      </c>
      <c r="Q4294" s="2" t="s">
        <v>14636</v>
      </c>
      <c r="R4294" s="2" t="s">
        <v>35</v>
      </c>
      <c r="S4294" s="5">
        <v>636382.0</v>
      </c>
      <c r="T4294" s="2" t="s">
        <v>14815</v>
      </c>
      <c r="U4294" s="2" t="s">
        <v>113</v>
      </c>
      <c r="V4294" s="2" t="s">
        <v>1636</v>
      </c>
      <c r="W4294" s="2" t="s">
        <v>10172</v>
      </c>
      <c r="X4294" s="2" t="s">
        <v>14816</v>
      </c>
      <c r="Y4294" s="2" t="s">
        <v>14638</v>
      </c>
    </row>
    <row r="4295">
      <c r="A4295" s="1" t="b">
        <v>0</v>
      </c>
      <c r="B4295" s="1" t="s">
        <v>104</v>
      </c>
      <c r="C4295" s="1"/>
      <c r="D4295" s="1"/>
      <c r="E4295" s="1"/>
      <c r="F4295" s="1"/>
      <c r="G4295" s="2" t="s">
        <v>27</v>
      </c>
      <c r="H4295" s="2"/>
      <c r="I4295" s="4" t="s">
        <v>14817</v>
      </c>
      <c r="J4295" s="2" t="s">
        <v>14818</v>
      </c>
      <c r="K4295" s="5">
        <v>2.0</v>
      </c>
      <c r="L4295" s="2" t="s">
        <v>14633</v>
      </c>
      <c r="M4295" s="6" t="b">
        <v>1</v>
      </c>
      <c r="N4295" s="2" t="s">
        <v>14792</v>
      </c>
      <c r="O4295" s="2" t="s">
        <v>14793</v>
      </c>
      <c r="P4295" s="2" t="s">
        <v>49</v>
      </c>
      <c r="Q4295" s="2" t="s">
        <v>14636</v>
      </c>
      <c r="R4295" s="2" t="s">
        <v>35</v>
      </c>
      <c r="S4295" s="5">
        <v>638928.0</v>
      </c>
      <c r="T4295" s="2" t="s">
        <v>14819</v>
      </c>
      <c r="U4295" s="2" t="s">
        <v>113</v>
      </c>
      <c r="V4295" s="2" t="s">
        <v>1636</v>
      </c>
      <c r="W4295" s="2" t="s">
        <v>10172</v>
      </c>
      <c r="X4295" s="2" t="s">
        <v>14820</v>
      </c>
      <c r="Y4295" s="2" t="s">
        <v>14638</v>
      </c>
    </row>
    <row r="4296">
      <c r="A4296" s="1" t="b">
        <v>0</v>
      </c>
      <c r="B4296" s="1" t="s">
        <v>104</v>
      </c>
      <c r="C4296" s="1"/>
      <c r="D4296" s="1"/>
      <c r="E4296" s="1"/>
      <c r="F4296" s="1"/>
      <c r="G4296" s="2" t="s">
        <v>27</v>
      </c>
      <c r="H4296" s="2"/>
      <c r="I4296" s="4" t="s">
        <v>14821</v>
      </c>
      <c r="J4296" s="2" t="s">
        <v>14822</v>
      </c>
      <c r="K4296" s="5">
        <v>2.0</v>
      </c>
      <c r="L4296" s="2" t="s">
        <v>14633</v>
      </c>
      <c r="M4296" s="6" t="b">
        <v>1</v>
      </c>
      <c r="N4296" s="2" t="s">
        <v>14792</v>
      </c>
      <c r="O4296" s="2" t="s">
        <v>14793</v>
      </c>
      <c r="P4296" s="2" t="s">
        <v>49</v>
      </c>
      <c r="Q4296" s="2" t="s">
        <v>14636</v>
      </c>
      <c r="R4296" s="2" t="s">
        <v>35</v>
      </c>
      <c r="S4296" s="5">
        <v>638930.0</v>
      </c>
      <c r="T4296" s="2" t="s">
        <v>14819</v>
      </c>
      <c r="U4296" s="2" t="s">
        <v>113</v>
      </c>
      <c r="V4296" s="2" t="s">
        <v>1636</v>
      </c>
      <c r="W4296" s="2" t="s">
        <v>10172</v>
      </c>
      <c r="X4296" s="2" t="s">
        <v>14823</v>
      </c>
      <c r="Y4296" s="2" t="s">
        <v>14638</v>
      </c>
    </row>
    <row r="4297">
      <c r="A4297" s="1" t="b">
        <v>0</v>
      </c>
      <c r="B4297" s="1" t="s">
        <v>104</v>
      </c>
      <c r="C4297" s="1"/>
      <c r="D4297" s="1"/>
      <c r="E4297" s="1"/>
      <c r="F4297" s="1"/>
      <c r="G4297" s="2" t="s">
        <v>27</v>
      </c>
      <c r="H4297" s="2"/>
      <c r="I4297" s="4" t="s">
        <v>14824</v>
      </c>
      <c r="J4297" s="2" t="s">
        <v>14825</v>
      </c>
      <c r="K4297" s="5">
        <v>2.0</v>
      </c>
      <c r="L4297" s="2" t="s">
        <v>14633</v>
      </c>
      <c r="M4297" s="6" t="b">
        <v>1</v>
      </c>
      <c r="N4297" s="2" t="s">
        <v>14792</v>
      </c>
      <c r="O4297" s="2" t="s">
        <v>14793</v>
      </c>
      <c r="P4297" s="2" t="s">
        <v>49</v>
      </c>
      <c r="Q4297" s="2" t="s">
        <v>14636</v>
      </c>
      <c r="R4297" s="2" t="s">
        <v>35</v>
      </c>
      <c r="S4297" s="5">
        <v>639896.0</v>
      </c>
      <c r="T4297" s="2" t="s">
        <v>4216</v>
      </c>
      <c r="U4297" s="2" t="s">
        <v>113</v>
      </c>
      <c r="V4297" s="2" t="s">
        <v>1636</v>
      </c>
      <c r="W4297" s="2" t="s">
        <v>10172</v>
      </c>
      <c r="X4297" s="2" t="s">
        <v>14826</v>
      </c>
      <c r="Y4297" s="2" t="s">
        <v>14638</v>
      </c>
    </row>
    <row r="4298">
      <c r="A4298" s="1" t="b">
        <v>0</v>
      </c>
      <c r="B4298" s="1" t="s">
        <v>104</v>
      </c>
      <c r="C4298" s="1"/>
      <c r="D4298" s="1"/>
      <c r="E4298" s="1"/>
      <c r="F4298" s="1"/>
      <c r="G4298" s="2" t="s">
        <v>27</v>
      </c>
      <c r="H4298" s="2"/>
      <c r="I4298" s="4" t="s">
        <v>14827</v>
      </c>
      <c r="J4298" s="2" t="s">
        <v>14828</v>
      </c>
      <c r="K4298" s="5">
        <v>2.0</v>
      </c>
      <c r="L4298" s="2" t="s">
        <v>14633</v>
      </c>
      <c r="M4298" s="6" t="b">
        <v>1</v>
      </c>
      <c r="N4298" s="2" t="s">
        <v>14792</v>
      </c>
      <c r="O4298" s="2" t="s">
        <v>14793</v>
      </c>
      <c r="P4298" s="2" t="s">
        <v>49</v>
      </c>
      <c r="Q4298" s="2" t="s">
        <v>14636</v>
      </c>
      <c r="R4298" s="2" t="s">
        <v>35</v>
      </c>
      <c r="S4298" s="5">
        <v>640243.0</v>
      </c>
      <c r="T4298" s="2" t="s">
        <v>4216</v>
      </c>
      <c r="U4298" s="2" t="s">
        <v>113</v>
      </c>
      <c r="V4298" s="2" t="s">
        <v>1636</v>
      </c>
      <c r="W4298" s="2" t="s">
        <v>10172</v>
      </c>
      <c r="X4298" s="2" t="s">
        <v>14829</v>
      </c>
      <c r="Y4298" s="2" t="s">
        <v>14638</v>
      </c>
    </row>
    <row r="4299">
      <c r="A4299" s="1" t="b">
        <v>0</v>
      </c>
      <c r="B4299" s="1" t="s">
        <v>104</v>
      </c>
      <c r="C4299" s="1"/>
      <c r="D4299" s="1"/>
      <c r="E4299" s="1"/>
      <c r="F4299" s="1"/>
      <c r="G4299" s="2" t="s">
        <v>27</v>
      </c>
      <c r="H4299" s="2"/>
      <c r="I4299" s="4" t="s">
        <v>14830</v>
      </c>
      <c r="J4299" s="2" t="s">
        <v>14831</v>
      </c>
      <c r="K4299" s="5">
        <v>2.0</v>
      </c>
      <c r="L4299" s="2" t="s">
        <v>14633</v>
      </c>
      <c r="M4299" s="6" t="b">
        <v>1</v>
      </c>
      <c r="N4299" s="2" t="s">
        <v>14792</v>
      </c>
      <c r="O4299" s="2" t="s">
        <v>14793</v>
      </c>
      <c r="P4299" s="2" t="s">
        <v>49</v>
      </c>
      <c r="Q4299" s="2" t="s">
        <v>14636</v>
      </c>
      <c r="R4299" s="2" t="s">
        <v>35</v>
      </c>
      <c r="S4299" s="5">
        <v>640244.0</v>
      </c>
      <c r="T4299" s="2" t="s">
        <v>4216</v>
      </c>
      <c r="U4299" s="2" t="s">
        <v>113</v>
      </c>
      <c r="V4299" s="2" t="s">
        <v>1636</v>
      </c>
      <c r="W4299" s="2" t="s">
        <v>10172</v>
      </c>
      <c r="X4299" s="2" t="s">
        <v>14832</v>
      </c>
      <c r="Y4299" s="2" t="s">
        <v>14638</v>
      </c>
    </row>
    <row r="4300">
      <c r="A4300" s="1" t="b">
        <v>0</v>
      </c>
      <c r="B4300" s="1" t="s">
        <v>104</v>
      </c>
      <c r="C4300" s="1"/>
      <c r="D4300" s="1"/>
      <c r="E4300" s="1"/>
      <c r="F4300" s="1"/>
      <c r="G4300" s="2" t="s">
        <v>27</v>
      </c>
      <c r="H4300" s="2"/>
      <c r="I4300" s="4" t="s">
        <v>14833</v>
      </c>
      <c r="J4300" s="2" t="s">
        <v>14834</v>
      </c>
      <c r="K4300" s="5">
        <v>2.0</v>
      </c>
      <c r="L4300" s="2" t="s">
        <v>14633</v>
      </c>
      <c r="M4300" s="6" t="b">
        <v>1</v>
      </c>
      <c r="N4300" s="2" t="s">
        <v>14792</v>
      </c>
      <c r="O4300" s="2" t="s">
        <v>14793</v>
      </c>
      <c r="P4300" s="2" t="s">
        <v>49</v>
      </c>
      <c r="Q4300" s="2" t="s">
        <v>14636</v>
      </c>
      <c r="R4300" s="2" t="s">
        <v>35</v>
      </c>
      <c r="S4300" s="5">
        <v>642112.0</v>
      </c>
      <c r="T4300" s="2" t="s">
        <v>4216</v>
      </c>
      <c r="U4300" s="2" t="s">
        <v>113</v>
      </c>
      <c r="V4300" s="2" t="s">
        <v>1636</v>
      </c>
      <c r="W4300" s="2" t="s">
        <v>10172</v>
      </c>
      <c r="X4300" s="2" t="s">
        <v>14835</v>
      </c>
      <c r="Y4300" s="2" t="s">
        <v>14638</v>
      </c>
    </row>
    <row r="4301">
      <c r="A4301" s="1" t="b">
        <v>0</v>
      </c>
      <c r="B4301" s="1" t="s">
        <v>104</v>
      </c>
      <c r="C4301" s="1"/>
      <c r="D4301" s="1"/>
      <c r="E4301" s="1"/>
      <c r="F4301" s="1"/>
      <c r="G4301" s="2" t="s">
        <v>27</v>
      </c>
      <c r="H4301" s="2"/>
      <c r="I4301" s="4" t="s">
        <v>14836</v>
      </c>
      <c r="J4301" s="2" t="s">
        <v>14837</v>
      </c>
      <c r="K4301" s="5">
        <v>2.0</v>
      </c>
      <c r="L4301" s="2" t="s">
        <v>14633</v>
      </c>
      <c r="M4301" s="6" t="b">
        <v>1</v>
      </c>
      <c r="N4301" s="2" t="s">
        <v>14792</v>
      </c>
      <c r="O4301" s="2" t="s">
        <v>14793</v>
      </c>
      <c r="P4301" s="2" t="s">
        <v>49</v>
      </c>
      <c r="Q4301" s="2" t="s">
        <v>14636</v>
      </c>
      <c r="R4301" s="2" t="s">
        <v>35</v>
      </c>
      <c r="S4301" s="5">
        <v>646705.0</v>
      </c>
      <c r="T4301" s="2" t="s">
        <v>4216</v>
      </c>
      <c r="U4301" s="2" t="s">
        <v>113</v>
      </c>
      <c r="V4301" s="2" t="s">
        <v>1636</v>
      </c>
      <c r="W4301" s="2" t="s">
        <v>10172</v>
      </c>
      <c r="X4301" s="2" t="s">
        <v>14838</v>
      </c>
      <c r="Y4301" s="2" t="s">
        <v>14638</v>
      </c>
    </row>
    <row r="4302">
      <c r="A4302" s="1" t="b">
        <v>0</v>
      </c>
      <c r="B4302" s="1" t="s">
        <v>104</v>
      </c>
      <c r="C4302" s="1"/>
      <c r="D4302" s="1"/>
      <c r="E4302" s="1"/>
      <c r="F4302" s="1"/>
      <c r="G4302" s="2" t="s">
        <v>27</v>
      </c>
      <c r="H4302" s="2"/>
      <c r="I4302" s="4" t="s">
        <v>14839</v>
      </c>
      <c r="J4302" s="2" t="s">
        <v>14840</v>
      </c>
      <c r="K4302" s="5">
        <v>2.0</v>
      </c>
      <c r="L4302" s="2" t="s">
        <v>14633</v>
      </c>
      <c r="M4302" s="6" t="b">
        <v>1</v>
      </c>
      <c r="N4302" s="2" t="s">
        <v>14792</v>
      </c>
      <c r="O4302" s="2" t="s">
        <v>14793</v>
      </c>
      <c r="P4302" s="2" t="s">
        <v>49</v>
      </c>
      <c r="Q4302" s="2" t="s">
        <v>14636</v>
      </c>
      <c r="R4302" s="2" t="s">
        <v>35</v>
      </c>
      <c r="S4302" s="5">
        <v>646706.0</v>
      </c>
      <c r="T4302" s="2" t="s">
        <v>4216</v>
      </c>
      <c r="U4302" s="2" t="s">
        <v>113</v>
      </c>
      <c r="V4302" s="2" t="s">
        <v>1636</v>
      </c>
      <c r="W4302" s="2" t="s">
        <v>10172</v>
      </c>
      <c r="X4302" s="2" t="s">
        <v>14841</v>
      </c>
      <c r="Y4302" s="2" t="s">
        <v>14638</v>
      </c>
    </row>
    <row r="4303">
      <c r="A4303" s="1" t="b">
        <v>0</v>
      </c>
      <c r="B4303" s="1" t="s">
        <v>104</v>
      </c>
      <c r="C4303" s="1"/>
      <c r="D4303" s="1"/>
      <c r="E4303" s="1"/>
      <c r="F4303" s="1"/>
      <c r="G4303" s="2" t="s">
        <v>27</v>
      </c>
      <c r="H4303" s="2"/>
      <c r="I4303" s="4" t="s">
        <v>14842</v>
      </c>
      <c r="J4303" s="2" t="s">
        <v>14843</v>
      </c>
      <c r="K4303" s="5">
        <v>2.0</v>
      </c>
      <c r="L4303" s="2" t="s">
        <v>14633</v>
      </c>
      <c r="M4303" s="6" t="b">
        <v>1</v>
      </c>
      <c r="N4303" s="2" t="s">
        <v>14792</v>
      </c>
      <c r="O4303" s="2" t="s">
        <v>14793</v>
      </c>
      <c r="P4303" s="2" t="s">
        <v>49</v>
      </c>
      <c r="Q4303" s="2" t="s">
        <v>14636</v>
      </c>
      <c r="R4303" s="2" t="s">
        <v>35</v>
      </c>
      <c r="S4303" s="5">
        <v>647380.0</v>
      </c>
      <c r="T4303" s="2" t="s">
        <v>4216</v>
      </c>
      <c r="U4303" s="2" t="s">
        <v>113</v>
      </c>
      <c r="V4303" s="2" t="s">
        <v>1636</v>
      </c>
      <c r="W4303" s="2" t="s">
        <v>10172</v>
      </c>
      <c r="X4303" s="2" t="s">
        <v>14844</v>
      </c>
      <c r="Y4303" s="2" t="s">
        <v>14638</v>
      </c>
    </row>
    <row r="4304">
      <c r="A4304" s="1" t="b">
        <v>0</v>
      </c>
      <c r="B4304" s="1" t="s">
        <v>104</v>
      </c>
      <c r="C4304" s="1"/>
      <c r="D4304" s="1"/>
      <c r="E4304" s="1"/>
      <c r="F4304" s="1"/>
      <c r="G4304" s="2" t="s">
        <v>27</v>
      </c>
      <c r="H4304" s="2"/>
      <c r="I4304" s="4" t="s">
        <v>14845</v>
      </c>
      <c r="J4304" s="2" t="s">
        <v>14846</v>
      </c>
      <c r="K4304" s="5">
        <v>2.0</v>
      </c>
      <c r="L4304" s="2" t="s">
        <v>14633</v>
      </c>
      <c r="M4304" s="6" t="b">
        <v>1</v>
      </c>
      <c r="N4304" s="2" t="s">
        <v>14792</v>
      </c>
      <c r="O4304" s="2" t="s">
        <v>14793</v>
      </c>
      <c r="P4304" s="2" t="s">
        <v>49</v>
      </c>
      <c r="Q4304" s="2" t="s">
        <v>14636</v>
      </c>
      <c r="R4304" s="2" t="s">
        <v>35</v>
      </c>
      <c r="S4304" s="5">
        <v>648460.0</v>
      </c>
      <c r="T4304" s="2" t="s">
        <v>4216</v>
      </c>
      <c r="U4304" s="2" t="s">
        <v>113</v>
      </c>
      <c r="V4304" s="2" t="s">
        <v>1636</v>
      </c>
      <c r="W4304" s="2" t="s">
        <v>10172</v>
      </c>
      <c r="X4304" s="2" t="s">
        <v>14847</v>
      </c>
      <c r="Y4304" s="2" t="s">
        <v>14638</v>
      </c>
    </row>
    <row r="4305">
      <c r="A4305" s="1" t="b">
        <v>0</v>
      </c>
      <c r="B4305" s="1" t="s">
        <v>104</v>
      </c>
      <c r="C4305" s="1"/>
      <c r="D4305" s="1"/>
      <c r="E4305" s="1"/>
      <c r="F4305" s="1"/>
      <c r="G4305" s="2" t="s">
        <v>27</v>
      </c>
      <c r="H4305" s="2"/>
      <c r="I4305" s="4" t="s">
        <v>14848</v>
      </c>
      <c r="J4305" s="2" t="s">
        <v>14849</v>
      </c>
      <c r="K4305" s="5">
        <v>2.0</v>
      </c>
      <c r="L4305" s="2" t="s">
        <v>14633</v>
      </c>
      <c r="M4305" s="6" t="b">
        <v>1</v>
      </c>
      <c r="N4305" s="2" t="s">
        <v>14792</v>
      </c>
      <c r="O4305" s="2" t="s">
        <v>14793</v>
      </c>
      <c r="P4305" s="2" t="s">
        <v>49</v>
      </c>
      <c r="Q4305" s="2" t="s">
        <v>14636</v>
      </c>
      <c r="R4305" s="2" t="s">
        <v>35</v>
      </c>
      <c r="S4305" s="5">
        <v>651203.0</v>
      </c>
      <c r="T4305" s="2" t="s">
        <v>4216</v>
      </c>
      <c r="U4305" s="2" t="s">
        <v>113</v>
      </c>
      <c r="V4305" s="2" t="s">
        <v>1636</v>
      </c>
      <c r="W4305" s="2" t="s">
        <v>10172</v>
      </c>
      <c r="X4305" s="2" t="s">
        <v>14850</v>
      </c>
      <c r="Y4305" s="2" t="s">
        <v>14638</v>
      </c>
    </row>
    <row r="4306">
      <c r="A4306" s="1" t="b">
        <v>0</v>
      </c>
      <c r="B4306" s="1" t="s">
        <v>104</v>
      </c>
      <c r="C4306" s="1"/>
      <c r="D4306" s="1"/>
      <c r="E4306" s="1"/>
      <c r="F4306" s="1"/>
      <c r="G4306" s="2" t="s">
        <v>27</v>
      </c>
      <c r="H4306" s="2"/>
      <c r="I4306" s="4" t="s">
        <v>14851</v>
      </c>
      <c r="J4306" s="2" t="s">
        <v>14852</v>
      </c>
      <c r="K4306" s="5">
        <v>2.0</v>
      </c>
      <c r="L4306" s="2" t="s">
        <v>14633</v>
      </c>
      <c r="M4306" s="6" t="b">
        <v>1</v>
      </c>
      <c r="N4306" s="2" t="s">
        <v>14792</v>
      </c>
      <c r="O4306" s="2" t="s">
        <v>14793</v>
      </c>
      <c r="P4306" s="2" t="s">
        <v>49</v>
      </c>
      <c r="Q4306" s="2" t="s">
        <v>14636</v>
      </c>
      <c r="R4306" s="2" t="s">
        <v>35</v>
      </c>
      <c r="S4306" s="5">
        <v>651211.0</v>
      </c>
      <c r="T4306" s="2" t="s">
        <v>4216</v>
      </c>
      <c r="U4306" s="2" t="s">
        <v>113</v>
      </c>
      <c r="V4306" s="2" t="s">
        <v>1636</v>
      </c>
      <c r="W4306" s="2" t="s">
        <v>10172</v>
      </c>
      <c r="X4306" s="2" t="s">
        <v>14853</v>
      </c>
      <c r="Y4306" s="2" t="s">
        <v>14638</v>
      </c>
    </row>
    <row r="4307">
      <c r="A4307" s="1" t="b">
        <v>0</v>
      </c>
      <c r="B4307" s="1" t="s">
        <v>104</v>
      </c>
      <c r="C4307" s="1"/>
      <c r="D4307" s="1"/>
      <c r="E4307" s="1"/>
      <c r="F4307" s="1"/>
      <c r="G4307" s="2" t="s">
        <v>27</v>
      </c>
      <c r="H4307" s="2"/>
      <c r="I4307" s="4" t="s">
        <v>14854</v>
      </c>
      <c r="J4307" s="2" t="s">
        <v>14855</v>
      </c>
      <c r="K4307" s="5">
        <v>2.0</v>
      </c>
      <c r="L4307" s="2" t="s">
        <v>14633</v>
      </c>
      <c r="M4307" s="6" t="b">
        <v>1</v>
      </c>
      <c r="N4307" s="2" t="s">
        <v>14792</v>
      </c>
      <c r="O4307" s="2" t="s">
        <v>14793</v>
      </c>
      <c r="P4307" s="2" t="s">
        <v>49</v>
      </c>
      <c r="Q4307" s="2" t="s">
        <v>14636</v>
      </c>
      <c r="R4307" s="2" t="s">
        <v>35</v>
      </c>
      <c r="S4307" s="5">
        <v>651212.0</v>
      </c>
      <c r="T4307" s="2" t="s">
        <v>4216</v>
      </c>
      <c r="U4307" s="2" t="s">
        <v>113</v>
      </c>
      <c r="V4307" s="2" t="s">
        <v>1636</v>
      </c>
      <c r="W4307" s="2" t="s">
        <v>10172</v>
      </c>
      <c r="X4307" s="2" t="s">
        <v>14856</v>
      </c>
      <c r="Y4307" s="2" t="s">
        <v>14638</v>
      </c>
    </row>
    <row r="4308">
      <c r="A4308" s="1" t="b">
        <v>0</v>
      </c>
      <c r="B4308" s="1" t="s">
        <v>104</v>
      </c>
      <c r="C4308" s="1"/>
      <c r="D4308" s="1"/>
      <c r="E4308" s="1"/>
      <c r="F4308" s="1"/>
      <c r="G4308" s="2" t="s">
        <v>27</v>
      </c>
      <c r="H4308" s="2"/>
      <c r="I4308" s="4" t="s">
        <v>14857</v>
      </c>
      <c r="J4308" s="2" t="s">
        <v>14858</v>
      </c>
      <c r="K4308" s="5">
        <v>2.0</v>
      </c>
      <c r="L4308" s="2" t="s">
        <v>14633</v>
      </c>
      <c r="M4308" s="6" t="b">
        <v>1</v>
      </c>
      <c r="N4308" s="2" t="s">
        <v>14792</v>
      </c>
      <c r="O4308" s="2" t="s">
        <v>14793</v>
      </c>
      <c r="P4308" s="2" t="s">
        <v>49</v>
      </c>
      <c r="Q4308" s="2" t="s">
        <v>14636</v>
      </c>
      <c r="R4308" s="2" t="s">
        <v>35</v>
      </c>
      <c r="S4308" s="5">
        <v>651213.0</v>
      </c>
      <c r="T4308" s="2" t="s">
        <v>4216</v>
      </c>
      <c r="U4308" s="2" t="s">
        <v>113</v>
      </c>
      <c r="V4308" s="2" t="s">
        <v>1636</v>
      </c>
      <c r="W4308" s="2" t="s">
        <v>10172</v>
      </c>
      <c r="X4308" s="2" t="s">
        <v>14859</v>
      </c>
      <c r="Y4308" s="2" t="s">
        <v>14638</v>
      </c>
    </row>
    <row r="4309">
      <c r="A4309" s="1" t="b">
        <v>0</v>
      </c>
      <c r="B4309" s="1" t="s">
        <v>104</v>
      </c>
      <c r="C4309" s="1"/>
      <c r="D4309" s="1"/>
      <c r="E4309" s="1"/>
      <c r="F4309" s="1"/>
      <c r="G4309" s="2" t="s">
        <v>27</v>
      </c>
      <c r="H4309" s="2"/>
      <c r="I4309" s="4" t="s">
        <v>14860</v>
      </c>
      <c r="J4309" s="2" t="s">
        <v>14861</v>
      </c>
      <c r="K4309" s="5">
        <v>2.0</v>
      </c>
      <c r="L4309" s="2" t="s">
        <v>14633</v>
      </c>
      <c r="M4309" s="6" t="b">
        <v>1</v>
      </c>
      <c r="N4309" s="2" t="s">
        <v>14792</v>
      </c>
      <c r="O4309" s="2" t="s">
        <v>14793</v>
      </c>
      <c r="P4309" s="2" t="s">
        <v>49</v>
      </c>
      <c r="Q4309" s="2" t="s">
        <v>14636</v>
      </c>
      <c r="R4309" s="2" t="s">
        <v>35</v>
      </c>
      <c r="S4309" s="5">
        <v>651214.0</v>
      </c>
      <c r="T4309" s="2" t="s">
        <v>4216</v>
      </c>
      <c r="U4309" s="2" t="s">
        <v>113</v>
      </c>
      <c r="V4309" s="2" t="s">
        <v>1636</v>
      </c>
      <c r="W4309" s="2" t="s">
        <v>10172</v>
      </c>
      <c r="X4309" s="2" t="s">
        <v>14862</v>
      </c>
      <c r="Y4309" s="2" t="s">
        <v>14638</v>
      </c>
    </row>
    <row r="4310">
      <c r="A4310" s="1" t="b">
        <v>0</v>
      </c>
      <c r="B4310" s="1" t="s">
        <v>104</v>
      </c>
      <c r="C4310" s="1"/>
      <c r="D4310" s="1"/>
      <c r="E4310" s="1"/>
      <c r="F4310" s="1"/>
      <c r="G4310" s="2" t="s">
        <v>27</v>
      </c>
      <c r="H4310" s="2"/>
      <c r="I4310" s="4" t="s">
        <v>14863</v>
      </c>
      <c r="J4310" s="2" t="s">
        <v>14864</v>
      </c>
      <c r="K4310" s="5">
        <v>2.0</v>
      </c>
      <c r="L4310" s="2" t="s">
        <v>14633</v>
      </c>
      <c r="M4310" s="6" t="b">
        <v>1</v>
      </c>
      <c r="N4310" s="2" t="s">
        <v>14792</v>
      </c>
      <c r="O4310" s="2" t="s">
        <v>14793</v>
      </c>
      <c r="P4310" s="2" t="s">
        <v>49</v>
      </c>
      <c r="Q4310" s="2" t="s">
        <v>14636</v>
      </c>
      <c r="R4310" s="2" t="s">
        <v>35</v>
      </c>
      <c r="S4310" s="5">
        <v>652136.0</v>
      </c>
      <c r="T4310" s="2" t="s">
        <v>4216</v>
      </c>
      <c r="U4310" s="2" t="s">
        <v>113</v>
      </c>
      <c r="V4310" s="2" t="s">
        <v>1636</v>
      </c>
      <c r="W4310" s="2" t="s">
        <v>10172</v>
      </c>
      <c r="X4310" s="2" t="s">
        <v>14865</v>
      </c>
      <c r="Y4310" s="2" t="s">
        <v>14638</v>
      </c>
    </row>
    <row r="4311">
      <c r="A4311" s="1" t="b">
        <v>0</v>
      </c>
      <c r="B4311" s="1" t="s">
        <v>104</v>
      </c>
      <c r="C4311" s="1"/>
      <c r="D4311" s="1"/>
      <c r="E4311" s="1"/>
      <c r="F4311" s="1"/>
      <c r="G4311" s="2" t="s">
        <v>27</v>
      </c>
      <c r="H4311" s="2"/>
      <c r="I4311" s="4" t="s">
        <v>14866</v>
      </c>
      <c r="J4311" s="2" t="s">
        <v>14867</v>
      </c>
      <c r="K4311" s="5">
        <v>2.0</v>
      </c>
      <c r="L4311" s="2" t="s">
        <v>14633</v>
      </c>
      <c r="M4311" s="6" t="b">
        <v>1</v>
      </c>
      <c r="N4311" s="2" t="s">
        <v>14792</v>
      </c>
      <c r="O4311" s="2" t="s">
        <v>14793</v>
      </c>
      <c r="P4311" s="2" t="s">
        <v>49</v>
      </c>
      <c r="Q4311" s="2" t="s">
        <v>14636</v>
      </c>
      <c r="R4311" s="2" t="s">
        <v>35</v>
      </c>
      <c r="S4311" s="5">
        <v>652137.0</v>
      </c>
      <c r="T4311" s="2" t="s">
        <v>4216</v>
      </c>
      <c r="U4311" s="2" t="s">
        <v>113</v>
      </c>
      <c r="V4311" s="2" t="s">
        <v>1636</v>
      </c>
      <c r="W4311" s="2" t="s">
        <v>10172</v>
      </c>
      <c r="X4311" s="2" t="s">
        <v>14868</v>
      </c>
      <c r="Y4311" s="2" t="s">
        <v>14638</v>
      </c>
    </row>
    <row r="4312">
      <c r="A4312" s="1" t="b">
        <v>0</v>
      </c>
      <c r="B4312" s="1" t="s">
        <v>104</v>
      </c>
      <c r="C4312" s="1"/>
      <c r="D4312" s="1"/>
      <c r="E4312" s="1"/>
      <c r="F4312" s="1"/>
      <c r="G4312" s="2" t="s">
        <v>27</v>
      </c>
      <c r="H4312" s="2"/>
      <c r="I4312" s="4" t="s">
        <v>14869</v>
      </c>
      <c r="J4312" s="2" t="s">
        <v>14870</v>
      </c>
      <c r="K4312" s="5">
        <v>2.0</v>
      </c>
      <c r="L4312" s="2" t="s">
        <v>14633</v>
      </c>
      <c r="M4312" s="6" t="b">
        <v>1</v>
      </c>
      <c r="N4312" s="2" t="s">
        <v>14792</v>
      </c>
      <c r="O4312" s="2" t="s">
        <v>14793</v>
      </c>
      <c r="P4312" s="2" t="s">
        <v>49</v>
      </c>
      <c r="Q4312" s="2" t="s">
        <v>14636</v>
      </c>
      <c r="R4312" s="2" t="s">
        <v>35</v>
      </c>
      <c r="S4312" s="5">
        <v>652138.0</v>
      </c>
      <c r="T4312" s="2" t="s">
        <v>4216</v>
      </c>
      <c r="U4312" s="2" t="s">
        <v>113</v>
      </c>
      <c r="V4312" s="2" t="s">
        <v>1636</v>
      </c>
      <c r="W4312" s="2" t="s">
        <v>10172</v>
      </c>
      <c r="X4312" s="2" t="s">
        <v>14871</v>
      </c>
      <c r="Y4312" s="2" t="s">
        <v>14638</v>
      </c>
    </row>
    <row r="4313">
      <c r="A4313" s="1" t="b">
        <v>0</v>
      </c>
      <c r="B4313" s="1" t="s">
        <v>104</v>
      </c>
      <c r="C4313" s="1"/>
      <c r="D4313" s="1"/>
      <c r="E4313" s="1"/>
      <c r="F4313" s="1"/>
      <c r="G4313" s="2" t="s">
        <v>27</v>
      </c>
      <c r="H4313" s="2"/>
      <c r="I4313" s="4" t="s">
        <v>14872</v>
      </c>
      <c r="J4313" s="2" t="s">
        <v>14873</v>
      </c>
      <c r="K4313" s="5">
        <v>2.0</v>
      </c>
      <c r="L4313" s="2" t="s">
        <v>14633</v>
      </c>
      <c r="M4313" s="6" t="b">
        <v>1</v>
      </c>
      <c r="N4313" s="2" t="s">
        <v>14792</v>
      </c>
      <c r="O4313" s="2" t="s">
        <v>14793</v>
      </c>
      <c r="P4313" s="2" t="s">
        <v>49</v>
      </c>
      <c r="Q4313" s="2" t="s">
        <v>14636</v>
      </c>
      <c r="R4313" s="2" t="s">
        <v>35</v>
      </c>
      <c r="S4313" s="5">
        <v>652139.0</v>
      </c>
      <c r="T4313" s="2" t="s">
        <v>4216</v>
      </c>
      <c r="U4313" s="2" t="s">
        <v>113</v>
      </c>
      <c r="V4313" s="2" t="s">
        <v>1636</v>
      </c>
      <c r="W4313" s="2" t="s">
        <v>10172</v>
      </c>
      <c r="X4313" s="2" t="s">
        <v>14874</v>
      </c>
      <c r="Y4313" s="2" t="s">
        <v>14638</v>
      </c>
    </row>
    <row r="4314">
      <c r="A4314" s="1" t="b">
        <v>0</v>
      </c>
      <c r="B4314" s="1" t="s">
        <v>104</v>
      </c>
      <c r="C4314" s="1"/>
      <c r="D4314" s="1"/>
      <c r="E4314" s="1"/>
      <c r="F4314" s="1"/>
      <c r="G4314" s="2" t="s">
        <v>27</v>
      </c>
      <c r="H4314" s="2"/>
      <c r="I4314" s="4" t="s">
        <v>14875</v>
      </c>
      <c r="J4314" s="2" t="s">
        <v>14876</v>
      </c>
      <c r="K4314" s="5">
        <v>2.0</v>
      </c>
      <c r="L4314" s="2" t="s">
        <v>14633</v>
      </c>
      <c r="M4314" s="6" t="b">
        <v>1</v>
      </c>
      <c r="N4314" s="2" t="s">
        <v>14792</v>
      </c>
      <c r="O4314" s="2" t="s">
        <v>14793</v>
      </c>
      <c r="P4314" s="2" t="s">
        <v>49</v>
      </c>
      <c r="Q4314" s="2" t="s">
        <v>14636</v>
      </c>
      <c r="R4314" s="2" t="s">
        <v>35</v>
      </c>
      <c r="S4314" s="5">
        <v>660204.0</v>
      </c>
      <c r="T4314" s="2" t="s">
        <v>4216</v>
      </c>
      <c r="U4314" s="2" t="s">
        <v>113</v>
      </c>
      <c r="V4314" s="2" t="s">
        <v>1636</v>
      </c>
      <c r="W4314" s="2" t="s">
        <v>10172</v>
      </c>
      <c r="X4314" s="2" t="s">
        <v>14877</v>
      </c>
      <c r="Y4314" s="2" t="s">
        <v>14638</v>
      </c>
    </row>
    <row r="4315">
      <c r="A4315" s="1" t="b">
        <v>0</v>
      </c>
      <c r="B4315" s="1" t="s">
        <v>104</v>
      </c>
      <c r="C4315" s="1"/>
      <c r="D4315" s="1"/>
      <c r="E4315" s="1"/>
      <c r="F4315" s="1"/>
      <c r="G4315" s="2" t="s">
        <v>27</v>
      </c>
      <c r="H4315" s="2"/>
      <c r="I4315" s="4" t="s">
        <v>14878</v>
      </c>
      <c r="J4315" s="2" t="s">
        <v>14879</v>
      </c>
      <c r="K4315" s="5">
        <v>2.0</v>
      </c>
      <c r="L4315" s="2" t="s">
        <v>14633</v>
      </c>
      <c r="M4315" s="6" t="b">
        <v>1</v>
      </c>
      <c r="N4315" s="2" t="s">
        <v>14792</v>
      </c>
      <c r="O4315" s="2" t="s">
        <v>14793</v>
      </c>
      <c r="P4315" s="2" t="s">
        <v>49</v>
      </c>
      <c r="Q4315" s="2" t="s">
        <v>14636</v>
      </c>
      <c r="R4315" s="2" t="s">
        <v>35</v>
      </c>
      <c r="S4315" s="5">
        <v>660205.0</v>
      </c>
      <c r="T4315" s="2" t="s">
        <v>4216</v>
      </c>
      <c r="U4315" s="2" t="s">
        <v>113</v>
      </c>
      <c r="V4315" s="2" t="s">
        <v>1636</v>
      </c>
      <c r="W4315" s="2" t="s">
        <v>10172</v>
      </c>
      <c r="X4315" s="2" t="s">
        <v>14880</v>
      </c>
      <c r="Y4315" s="2" t="s">
        <v>14638</v>
      </c>
    </row>
    <row r="4316">
      <c r="A4316" s="1" t="b">
        <v>0</v>
      </c>
      <c r="B4316" s="1" t="s">
        <v>104</v>
      </c>
      <c r="C4316" s="1"/>
      <c r="D4316" s="1"/>
      <c r="E4316" s="1"/>
      <c r="F4316" s="1"/>
      <c r="G4316" s="2" t="s">
        <v>27</v>
      </c>
      <c r="H4316" s="2"/>
      <c r="I4316" s="4" t="s">
        <v>14881</v>
      </c>
      <c r="J4316" s="2" t="s">
        <v>14882</v>
      </c>
      <c r="K4316" s="5">
        <v>2.0</v>
      </c>
      <c r="L4316" s="2" t="s">
        <v>14633</v>
      </c>
      <c r="M4316" s="6" t="b">
        <v>1</v>
      </c>
      <c r="N4316" s="2" t="s">
        <v>14792</v>
      </c>
      <c r="O4316" s="2" t="s">
        <v>14793</v>
      </c>
      <c r="P4316" s="2" t="s">
        <v>49</v>
      </c>
      <c r="Q4316" s="2" t="s">
        <v>14636</v>
      </c>
      <c r="R4316" s="2" t="s">
        <v>35</v>
      </c>
      <c r="S4316" s="5">
        <v>661072.0</v>
      </c>
      <c r="T4316" s="2" t="s">
        <v>4216</v>
      </c>
      <c r="U4316" s="2" t="s">
        <v>113</v>
      </c>
      <c r="V4316" s="2" t="s">
        <v>1636</v>
      </c>
      <c r="W4316" s="2" t="s">
        <v>10172</v>
      </c>
      <c r="X4316" s="2" t="s">
        <v>14883</v>
      </c>
      <c r="Y4316" s="2" t="s">
        <v>14638</v>
      </c>
    </row>
    <row r="4317">
      <c r="A4317" s="1" t="b">
        <v>0</v>
      </c>
      <c r="B4317" s="1"/>
      <c r="C4317" s="1"/>
      <c r="D4317" s="1" t="s">
        <v>141</v>
      </c>
      <c r="E4317" s="15"/>
      <c r="F4317" s="1"/>
      <c r="G4317" s="2" t="s">
        <v>27</v>
      </c>
      <c r="H4317" s="3"/>
      <c r="I4317" s="4" t="s">
        <v>14884</v>
      </c>
      <c r="J4317" s="2" t="s">
        <v>14885</v>
      </c>
      <c r="K4317" s="5">
        <v>1.0</v>
      </c>
      <c r="L4317" s="2" t="s">
        <v>65</v>
      </c>
      <c r="M4317" s="6" t="b">
        <v>1</v>
      </c>
      <c r="N4317" s="2" t="s">
        <v>14886</v>
      </c>
      <c r="O4317" s="2" t="s">
        <v>32</v>
      </c>
      <c r="P4317" s="2" t="s">
        <v>33</v>
      </c>
      <c r="Q4317" s="2" t="s">
        <v>14887</v>
      </c>
      <c r="R4317" s="2" t="s">
        <v>35</v>
      </c>
      <c r="S4317" s="2" t="s">
        <v>14888</v>
      </c>
      <c r="T4317" s="2" t="s">
        <v>14889</v>
      </c>
      <c r="U4317" s="2" t="s">
        <v>14890</v>
      </c>
      <c r="V4317" s="2" t="s">
        <v>14891</v>
      </c>
      <c r="W4317" s="2" t="s">
        <v>10172</v>
      </c>
      <c r="X4317" s="2" t="s">
        <v>14892</v>
      </c>
      <c r="Y4317" s="2" t="s">
        <v>14893</v>
      </c>
    </row>
    <row r="4318">
      <c r="A4318" s="1" t="b">
        <v>0</v>
      </c>
      <c r="B4318" s="1"/>
      <c r="C4318" s="1"/>
      <c r="D4318" s="1" t="s">
        <v>141</v>
      </c>
      <c r="E4318" s="15"/>
      <c r="F4318" s="1"/>
      <c r="G4318" s="2" t="s">
        <v>27</v>
      </c>
      <c r="H4318" s="3"/>
      <c r="I4318" s="4" t="s">
        <v>14894</v>
      </c>
      <c r="J4318" s="2" t="s">
        <v>14895</v>
      </c>
      <c r="K4318" s="5">
        <v>1.0</v>
      </c>
      <c r="L4318" s="2" t="s">
        <v>65</v>
      </c>
      <c r="M4318" s="6" t="b">
        <v>1</v>
      </c>
      <c r="N4318" s="2" t="s">
        <v>14886</v>
      </c>
      <c r="O4318" s="2" t="s">
        <v>32</v>
      </c>
      <c r="P4318" s="2" t="s">
        <v>33</v>
      </c>
      <c r="Q4318" s="2" t="s">
        <v>14887</v>
      </c>
      <c r="R4318" s="2" t="s">
        <v>35</v>
      </c>
      <c r="S4318" s="2" t="s">
        <v>14896</v>
      </c>
      <c r="T4318" s="2" t="s">
        <v>14889</v>
      </c>
      <c r="U4318" s="2" t="s">
        <v>14890</v>
      </c>
      <c r="V4318" s="2" t="s">
        <v>14897</v>
      </c>
      <c r="W4318" s="2" t="s">
        <v>10172</v>
      </c>
      <c r="X4318" s="2" t="s">
        <v>14892</v>
      </c>
      <c r="Y4318" s="2" t="s">
        <v>14893</v>
      </c>
    </row>
    <row r="4319">
      <c r="A4319" s="1" t="b">
        <v>0</v>
      </c>
      <c r="B4319" s="1"/>
      <c r="C4319" s="1"/>
      <c r="D4319" s="1"/>
      <c r="E4319" s="1" t="s">
        <v>367</v>
      </c>
      <c r="F4319" s="1"/>
      <c r="G4319" s="2" t="s">
        <v>27</v>
      </c>
      <c r="H4319" s="3"/>
      <c r="I4319" s="4" t="s">
        <v>14898</v>
      </c>
      <c r="J4319" s="2" t="s">
        <v>14899</v>
      </c>
      <c r="K4319" s="5">
        <v>1.0</v>
      </c>
      <c r="L4319" s="2" t="s">
        <v>46</v>
      </c>
      <c r="M4319" s="6" t="b">
        <v>1</v>
      </c>
      <c r="N4319" s="2" t="s">
        <v>14900</v>
      </c>
      <c r="O4319" s="2" t="s">
        <v>48</v>
      </c>
      <c r="P4319" s="2" t="s">
        <v>49</v>
      </c>
      <c r="Q4319" s="2" t="s">
        <v>50</v>
      </c>
      <c r="R4319" s="2" t="s">
        <v>35</v>
      </c>
      <c r="S4319" s="2" t="s">
        <v>14901</v>
      </c>
      <c r="T4319" s="2" t="s">
        <v>14902</v>
      </c>
      <c r="U4319" s="2" t="s">
        <v>253</v>
      </c>
      <c r="V4319" s="2" t="s">
        <v>367</v>
      </c>
      <c r="W4319" s="2" t="s">
        <v>13267</v>
      </c>
      <c r="X4319" s="2" t="s">
        <v>14903</v>
      </c>
      <c r="Y4319" s="2" t="s">
        <v>14904</v>
      </c>
    </row>
    <row r="4320">
      <c r="A4320" s="1" t="b">
        <v>0</v>
      </c>
      <c r="B4320" s="1"/>
      <c r="C4320" s="1"/>
      <c r="D4320" s="1"/>
      <c r="E4320" s="1" t="s">
        <v>367</v>
      </c>
      <c r="F4320" s="1"/>
      <c r="G4320" s="2" t="s">
        <v>27</v>
      </c>
      <c r="H4320" s="3"/>
      <c r="I4320" s="4" t="s">
        <v>14905</v>
      </c>
      <c r="J4320" s="2" t="s">
        <v>14906</v>
      </c>
      <c r="K4320" s="5">
        <v>1.0</v>
      </c>
      <c r="L4320" s="2" t="s">
        <v>46</v>
      </c>
      <c r="M4320" s="6" t="b">
        <v>1</v>
      </c>
      <c r="N4320" s="2" t="s">
        <v>14900</v>
      </c>
      <c r="O4320" s="2" t="s">
        <v>48</v>
      </c>
      <c r="P4320" s="2" t="s">
        <v>49</v>
      </c>
      <c r="Q4320" s="2" t="s">
        <v>50</v>
      </c>
      <c r="R4320" s="2" t="s">
        <v>35</v>
      </c>
      <c r="S4320" s="2" t="s">
        <v>14907</v>
      </c>
      <c r="T4320" s="2" t="s">
        <v>10179</v>
      </c>
      <c r="U4320" s="2" t="s">
        <v>253</v>
      </c>
      <c r="V4320" s="2" t="s">
        <v>367</v>
      </c>
      <c r="W4320" s="2" t="s">
        <v>13267</v>
      </c>
      <c r="X4320" s="2" t="s">
        <v>14903</v>
      </c>
      <c r="Y4320" s="2" t="s">
        <v>14904</v>
      </c>
    </row>
    <row r="4321">
      <c r="A4321" s="1" t="b">
        <v>0</v>
      </c>
      <c r="B4321" s="1"/>
      <c r="C4321" s="1"/>
      <c r="D4321" s="1"/>
      <c r="E4321" s="1" t="s">
        <v>367</v>
      </c>
      <c r="F4321" s="1"/>
      <c r="G4321" s="2" t="s">
        <v>27</v>
      </c>
      <c r="H4321" s="3"/>
      <c r="I4321" s="4" t="s">
        <v>14908</v>
      </c>
      <c r="J4321" s="2" t="s">
        <v>14909</v>
      </c>
      <c r="K4321" s="5">
        <v>1.0</v>
      </c>
      <c r="L4321" s="2" t="s">
        <v>46</v>
      </c>
      <c r="M4321" s="6" t="b">
        <v>1</v>
      </c>
      <c r="N4321" s="2" t="s">
        <v>14900</v>
      </c>
      <c r="O4321" s="2" t="s">
        <v>48</v>
      </c>
      <c r="P4321" s="2" t="s">
        <v>49</v>
      </c>
      <c r="Q4321" s="2" t="s">
        <v>50</v>
      </c>
      <c r="R4321" s="2" t="s">
        <v>35</v>
      </c>
      <c r="S4321" s="2" t="s">
        <v>14910</v>
      </c>
      <c r="T4321" s="2" t="s">
        <v>14911</v>
      </c>
      <c r="U4321" s="2" t="s">
        <v>253</v>
      </c>
      <c r="V4321" s="2" t="s">
        <v>367</v>
      </c>
      <c r="W4321" s="2" t="s">
        <v>13267</v>
      </c>
      <c r="X4321" s="2" t="s">
        <v>14903</v>
      </c>
      <c r="Y4321" s="2" t="s">
        <v>14904</v>
      </c>
    </row>
    <row r="4322">
      <c r="A4322" s="1" t="b">
        <v>0</v>
      </c>
      <c r="B4322" s="1"/>
      <c r="C4322" s="1"/>
      <c r="D4322" s="1"/>
      <c r="E4322" s="1" t="s">
        <v>367</v>
      </c>
      <c r="F4322" s="1"/>
      <c r="G4322" s="2" t="s">
        <v>27</v>
      </c>
      <c r="H4322" s="3"/>
      <c r="I4322" s="4" t="s">
        <v>14912</v>
      </c>
      <c r="J4322" s="2" t="s">
        <v>14913</v>
      </c>
      <c r="K4322" s="5">
        <v>1.0</v>
      </c>
      <c r="L4322" s="2" t="s">
        <v>46</v>
      </c>
      <c r="M4322" s="6" t="b">
        <v>1</v>
      </c>
      <c r="N4322" s="2" t="s">
        <v>14914</v>
      </c>
      <c r="O4322" s="2" t="s">
        <v>48</v>
      </c>
      <c r="P4322" s="2" t="s">
        <v>49</v>
      </c>
      <c r="Q4322" s="2" t="s">
        <v>50</v>
      </c>
      <c r="R4322" s="2" t="s">
        <v>35</v>
      </c>
      <c r="S4322" s="2" t="s">
        <v>14915</v>
      </c>
      <c r="T4322" s="7"/>
      <c r="U4322" s="2" t="s">
        <v>253</v>
      </c>
      <c r="V4322" s="2" t="s">
        <v>367</v>
      </c>
      <c r="W4322" s="2" t="s">
        <v>10172</v>
      </c>
      <c r="X4322" s="2" t="s">
        <v>14916</v>
      </c>
      <c r="Y4322" s="2" t="s">
        <v>14917</v>
      </c>
    </row>
    <row r="4323">
      <c r="A4323" s="1" t="b">
        <v>0</v>
      </c>
      <c r="B4323" s="1"/>
      <c r="C4323" s="1"/>
      <c r="D4323" s="1"/>
      <c r="E4323" s="1" t="s">
        <v>367</v>
      </c>
      <c r="F4323" s="1"/>
      <c r="G4323" s="2" t="s">
        <v>27</v>
      </c>
      <c r="H4323" s="3"/>
      <c r="I4323" s="4" t="s">
        <v>14918</v>
      </c>
      <c r="J4323" s="2" t="s">
        <v>14919</v>
      </c>
      <c r="K4323" s="5">
        <v>1.0</v>
      </c>
      <c r="L4323" s="2" t="s">
        <v>46</v>
      </c>
      <c r="M4323" s="6" t="b">
        <v>1</v>
      </c>
      <c r="N4323" s="2" t="s">
        <v>14914</v>
      </c>
      <c r="O4323" s="2" t="s">
        <v>48</v>
      </c>
      <c r="P4323" s="2" t="s">
        <v>49</v>
      </c>
      <c r="Q4323" s="2" t="s">
        <v>50</v>
      </c>
      <c r="R4323" s="2" t="s">
        <v>35</v>
      </c>
      <c r="S4323" s="2" t="s">
        <v>14920</v>
      </c>
      <c r="T4323" s="7"/>
      <c r="U4323" s="2" t="s">
        <v>253</v>
      </c>
      <c r="V4323" s="2" t="s">
        <v>367</v>
      </c>
      <c r="W4323" s="2" t="s">
        <v>10172</v>
      </c>
      <c r="X4323" s="2" t="s">
        <v>14916</v>
      </c>
      <c r="Y4323" s="2" t="s">
        <v>14917</v>
      </c>
    </row>
    <row r="4324">
      <c r="A4324" s="1" t="b">
        <v>0</v>
      </c>
      <c r="B4324" s="1"/>
      <c r="C4324" s="1"/>
      <c r="D4324" s="1"/>
      <c r="E4324" s="1" t="s">
        <v>367</v>
      </c>
      <c r="F4324" s="1"/>
      <c r="G4324" s="2" t="s">
        <v>27</v>
      </c>
      <c r="H4324" s="3"/>
      <c r="I4324" s="4" t="s">
        <v>14921</v>
      </c>
      <c r="J4324" s="2" t="s">
        <v>14922</v>
      </c>
      <c r="K4324" s="5">
        <v>1.0</v>
      </c>
      <c r="L4324" s="2" t="s">
        <v>46</v>
      </c>
      <c r="M4324" s="6" t="b">
        <v>1</v>
      </c>
      <c r="N4324" s="2" t="s">
        <v>14914</v>
      </c>
      <c r="O4324" s="2" t="s">
        <v>48</v>
      </c>
      <c r="P4324" s="2" t="s">
        <v>49</v>
      </c>
      <c r="Q4324" s="2" t="s">
        <v>50</v>
      </c>
      <c r="R4324" s="2" t="s">
        <v>35</v>
      </c>
      <c r="S4324" s="2" t="s">
        <v>14923</v>
      </c>
      <c r="T4324" s="7"/>
      <c r="U4324" s="2" t="s">
        <v>253</v>
      </c>
      <c r="V4324" s="2" t="s">
        <v>367</v>
      </c>
      <c r="W4324" s="2" t="s">
        <v>10172</v>
      </c>
      <c r="X4324" s="2" t="s">
        <v>14916</v>
      </c>
      <c r="Y4324" s="2" t="s">
        <v>14917</v>
      </c>
    </row>
    <row r="4325">
      <c r="A4325" s="1" t="b">
        <v>0</v>
      </c>
      <c r="B4325" s="1"/>
      <c r="C4325" s="1"/>
      <c r="D4325" s="1"/>
      <c r="E4325" s="1" t="s">
        <v>367</v>
      </c>
      <c r="F4325" s="1"/>
      <c r="G4325" s="2" t="s">
        <v>27</v>
      </c>
      <c r="H4325" s="3"/>
      <c r="I4325" s="4" t="s">
        <v>14924</v>
      </c>
      <c r="J4325" s="2" t="s">
        <v>14925</v>
      </c>
      <c r="K4325" s="5">
        <v>1.0</v>
      </c>
      <c r="L4325" s="2" t="s">
        <v>46</v>
      </c>
      <c r="M4325" s="6" t="b">
        <v>1</v>
      </c>
      <c r="N4325" s="2" t="s">
        <v>14914</v>
      </c>
      <c r="O4325" s="2" t="s">
        <v>48</v>
      </c>
      <c r="P4325" s="2" t="s">
        <v>49</v>
      </c>
      <c r="Q4325" s="2" t="s">
        <v>50</v>
      </c>
      <c r="R4325" s="2" t="s">
        <v>35</v>
      </c>
      <c r="S4325" s="2" t="s">
        <v>14926</v>
      </c>
      <c r="T4325" s="7"/>
      <c r="U4325" s="2" t="s">
        <v>253</v>
      </c>
      <c r="V4325" s="2" t="s">
        <v>367</v>
      </c>
      <c r="W4325" s="2" t="s">
        <v>10172</v>
      </c>
      <c r="X4325" s="2" t="s">
        <v>14916</v>
      </c>
      <c r="Y4325" s="2" t="s">
        <v>14917</v>
      </c>
    </row>
    <row r="4326">
      <c r="A4326" s="1" t="b">
        <v>0</v>
      </c>
      <c r="B4326" s="1"/>
      <c r="C4326" s="1"/>
      <c r="D4326" s="1"/>
      <c r="E4326" s="1" t="s">
        <v>367</v>
      </c>
      <c r="F4326" s="1"/>
      <c r="G4326" s="2" t="s">
        <v>27</v>
      </c>
      <c r="H4326" s="3"/>
      <c r="I4326" s="4" t="s">
        <v>14927</v>
      </c>
      <c r="J4326" s="2" t="s">
        <v>14928</v>
      </c>
      <c r="K4326" s="5">
        <v>1.0</v>
      </c>
      <c r="L4326" s="2" t="s">
        <v>46</v>
      </c>
      <c r="M4326" s="6" t="b">
        <v>1</v>
      </c>
      <c r="N4326" s="2" t="s">
        <v>14914</v>
      </c>
      <c r="O4326" s="2" t="s">
        <v>48</v>
      </c>
      <c r="P4326" s="2" t="s">
        <v>49</v>
      </c>
      <c r="Q4326" s="2" t="s">
        <v>50</v>
      </c>
      <c r="R4326" s="2" t="s">
        <v>35</v>
      </c>
      <c r="S4326" s="2" t="s">
        <v>14929</v>
      </c>
      <c r="T4326" s="7"/>
      <c r="U4326" s="2" t="s">
        <v>253</v>
      </c>
      <c r="V4326" s="2" t="s">
        <v>367</v>
      </c>
      <c r="W4326" s="2" t="s">
        <v>10172</v>
      </c>
      <c r="X4326" s="2" t="s">
        <v>14916</v>
      </c>
      <c r="Y4326" s="2" t="s">
        <v>14917</v>
      </c>
    </row>
    <row r="4327">
      <c r="A4327" s="1" t="b">
        <v>0</v>
      </c>
      <c r="B4327" s="1"/>
      <c r="C4327" s="1"/>
      <c r="D4327" s="1"/>
      <c r="E4327" s="1" t="s">
        <v>367</v>
      </c>
      <c r="F4327" s="1"/>
      <c r="G4327" s="2" t="s">
        <v>27</v>
      </c>
      <c r="H4327" s="3"/>
      <c r="I4327" s="4" t="s">
        <v>14930</v>
      </c>
      <c r="J4327" s="2" t="s">
        <v>14931</v>
      </c>
      <c r="K4327" s="5">
        <v>1.0</v>
      </c>
      <c r="L4327" s="2" t="s">
        <v>46</v>
      </c>
      <c r="M4327" s="6" t="b">
        <v>1</v>
      </c>
      <c r="N4327" s="2" t="s">
        <v>14914</v>
      </c>
      <c r="O4327" s="2" t="s">
        <v>48</v>
      </c>
      <c r="P4327" s="2" t="s">
        <v>49</v>
      </c>
      <c r="Q4327" s="2" t="s">
        <v>50</v>
      </c>
      <c r="R4327" s="2" t="s">
        <v>35</v>
      </c>
      <c r="S4327" s="2" t="s">
        <v>14932</v>
      </c>
      <c r="T4327" s="7"/>
      <c r="U4327" s="2" t="s">
        <v>253</v>
      </c>
      <c r="V4327" s="2" t="s">
        <v>367</v>
      </c>
      <c r="W4327" s="2" t="s">
        <v>10172</v>
      </c>
      <c r="X4327" s="2" t="s">
        <v>14916</v>
      </c>
      <c r="Y4327" s="2" t="s">
        <v>14917</v>
      </c>
    </row>
    <row r="4328">
      <c r="A4328" s="1" t="b">
        <v>0</v>
      </c>
      <c r="B4328" s="1"/>
      <c r="C4328" s="1"/>
      <c r="D4328" s="1"/>
      <c r="E4328" s="1" t="s">
        <v>367</v>
      </c>
      <c r="F4328" s="1"/>
      <c r="G4328" s="2" t="s">
        <v>27</v>
      </c>
      <c r="H4328" s="3"/>
      <c r="I4328" s="4" t="s">
        <v>14933</v>
      </c>
      <c r="J4328" s="2" t="s">
        <v>14934</v>
      </c>
      <c r="K4328" s="5">
        <v>1.0</v>
      </c>
      <c r="L4328" s="2" t="s">
        <v>46</v>
      </c>
      <c r="M4328" s="6" t="b">
        <v>1</v>
      </c>
      <c r="N4328" s="2" t="s">
        <v>14914</v>
      </c>
      <c r="O4328" s="2" t="s">
        <v>48</v>
      </c>
      <c r="P4328" s="2" t="s">
        <v>49</v>
      </c>
      <c r="Q4328" s="2" t="s">
        <v>50</v>
      </c>
      <c r="R4328" s="2" t="s">
        <v>35</v>
      </c>
      <c r="S4328" s="2" t="s">
        <v>14935</v>
      </c>
      <c r="T4328" s="7"/>
      <c r="U4328" s="2" t="s">
        <v>253</v>
      </c>
      <c r="V4328" s="2" t="s">
        <v>367</v>
      </c>
      <c r="W4328" s="2" t="s">
        <v>10172</v>
      </c>
      <c r="X4328" s="2" t="s">
        <v>14916</v>
      </c>
      <c r="Y4328" s="2" t="s">
        <v>14917</v>
      </c>
    </row>
    <row r="4329">
      <c r="A4329" s="1" t="b">
        <v>0</v>
      </c>
      <c r="B4329" s="1"/>
      <c r="C4329" s="1"/>
      <c r="D4329" s="1"/>
      <c r="E4329" s="1" t="s">
        <v>367</v>
      </c>
      <c r="F4329" s="1"/>
      <c r="G4329" s="2" t="s">
        <v>27</v>
      </c>
      <c r="H4329" s="3"/>
      <c r="I4329" s="4" t="s">
        <v>14936</v>
      </c>
      <c r="J4329" s="2" t="s">
        <v>14937</v>
      </c>
      <c r="K4329" s="5">
        <v>1.0</v>
      </c>
      <c r="L4329" s="2" t="s">
        <v>46</v>
      </c>
      <c r="M4329" s="6" t="b">
        <v>1</v>
      </c>
      <c r="N4329" s="2" t="s">
        <v>14914</v>
      </c>
      <c r="O4329" s="2" t="s">
        <v>48</v>
      </c>
      <c r="P4329" s="2" t="s">
        <v>49</v>
      </c>
      <c r="Q4329" s="2" t="s">
        <v>50</v>
      </c>
      <c r="R4329" s="2" t="s">
        <v>35</v>
      </c>
      <c r="S4329" s="2" t="s">
        <v>14938</v>
      </c>
      <c r="T4329" s="7"/>
      <c r="U4329" s="2" t="s">
        <v>253</v>
      </c>
      <c r="V4329" s="2" t="s">
        <v>367</v>
      </c>
      <c r="W4329" s="2" t="s">
        <v>10172</v>
      </c>
      <c r="X4329" s="2" t="s">
        <v>14916</v>
      </c>
      <c r="Y4329" s="2" t="s">
        <v>14917</v>
      </c>
    </row>
    <row r="4330">
      <c r="A4330" s="1" t="b">
        <v>0</v>
      </c>
      <c r="B4330" s="1"/>
      <c r="C4330" s="1"/>
      <c r="D4330" s="1"/>
      <c r="E4330" s="1" t="s">
        <v>367</v>
      </c>
      <c r="F4330" s="1"/>
      <c r="G4330" s="2" t="s">
        <v>27</v>
      </c>
      <c r="H4330" s="3"/>
      <c r="I4330" s="4" t="s">
        <v>14939</v>
      </c>
      <c r="J4330" s="2" t="s">
        <v>14940</v>
      </c>
      <c r="K4330" s="5">
        <v>1.0</v>
      </c>
      <c r="L4330" s="2" t="s">
        <v>46</v>
      </c>
      <c r="M4330" s="6" t="b">
        <v>1</v>
      </c>
      <c r="N4330" s="2" t="s">
        <v>14914</v>
      </c>
      <c r="O4330" s="2" t="s">
        <v>48</v>
      </c>
      <c r="P4330" s="2" t="s">
        <v>49</v>
      </c>
      <c r="Q4330" s="2" t="s">
        <v>50</v>
      </c>
      <c r="R4330" s="2" t="s">
        <v>35</v>
      </c>
      <c r="S4330" s="2" t="s">
        <v>14941</v>
      </c>
      <c r="T4330" s="7"/>
      <c r="U4330" s="2" t="s">
        <v>253</v>
      </c>
      <c r="V4330" s="2" t="s">
        <v>367</v>
      </c>
      <c r="W4330" s="2" t="s">
        <v>10172</v>
      </c>
      <c r="X4330" s="2" t="s">
        <v>14916</v>
      </c>
      <c r="Y4330" s="2" t="s">
        <v>14917</v>
      </c>
    </row>
    <row r="4331">
      <c r="A4331" s="1" t="b">
        <v>0</v>
      </c>
      <c r="B4331" s="1"/>
      <c r="C4331" s="1"/>
      <c r="D4331" s="1"/>
      <c r="E4331" s="1" t="s">
        <v>367</v>
      </c>
      <c r="F4331" s="1"/>
      <c r="G4331" s="2" t="s">
        <v>27</v>
      </c>
      <c r="H4331" s="3"/>
      <c r="I4331" s="4" t="s">
        <v>14942</v>
      </c>
      <c r="J4331" s="2" t="s">
        <v>14943</v>
      </c>
      <c r="K4331" s="5">
        <v>1.0</v>
      </c>
      <c r="L4331" s="2" t="s">
        <v>46</v>
      </c>
      <c r="M4331" s="6" t="b">
        <v>1</v>
      </c>
      <c r="N4331" s="2" t="s">
        <v>14914</v>
      </c>
      <c r="O4331" s="2" t="s">
        <v>48</v>
      </c>
      <c r="P4331" s="2" t="s">
        <v>49</v>
      </c>
      <c r="Q4331" s="2" t="s">
        <v>50</v>
      </c>
      <c r="R4331" s="2" t="s">
        <v>35</v>
      </c>
      <c r="S4331" s="2" t="s">
        <v>14944</v>
      </c>
      <c r="T4331" s="7"/>
      <c r="U4331" s="2" t="s">
        <v>253</v>
      </c>
      <c r="V4331" s="2" t="s">
        <v>367</v>
      </c>
      <c r="W4331" s="2" t="s">
        <v>10172</v>
      </c>
      <c r="X4331" s="2" t="s">
        <v>14916</v>
      </c>
      <c r="Y4331" s="2" t="s">
        <v>14917</v>
      </c>
    </row>
    <row r="4332">
      <c r="A4332" s="1" t="b">
        <v>0</v>
      </c>
      <c r="B4332" s="1"/>
      <c r="C4332" s="1"/>
      <c r="D4332" s="1"/>
      <c r="E4332" s="1" t="s">
        <v>367</v>
      </c>
      <c r="F4332" s="1"/>
      <c r="G4332" s="2" t="s">
        <v>27</v>
      </c>
      <c r="H4332" s="3"/>
      <c r="I4332" s="4" t="s">
        <v>14945</v>
      </c>
      <c r="J4332" s="2" t="s">
        <v>14946</v>
      </c>
      <c r="K4332" s="5">
        <v>1.0</v>
      </c>
      <c r="L4332" s="2" t="s">
        <v>46</v>
      </c>
      <c r="M4332" s="6" t="b">
        <v>1</v>
      </c>
      <c r="N4332" s="2" t="s">
        <v>14914</v>
      </c>
      <c r="O4332" s="2" t="s">
        <v>48</v>
      </c>
      <c r="P4332" s="2" t="s">
        <v>49</v>
      </c>
      <c r="Q4332" s="2" t="s">
        <v>50</v>
      </c>
      <c r="R4332" s="2" t="s">
        <v>35</v>
      </c>
      <c r="S4332" s="2" t="s">
        <v>14947</v>
      </c>
      <c r="T4332" s="7"/>
      <c r="U4332" s="2" t="s">
        <v>253</v>
      </c>
      <c r="V4332" s="2" t="s">
        <v>367</v>
      </c>
      <c r="W4332" s="2" t="s">
        <v>10172</v>
      </c>
      <c r="X4332" s="2" t="s">
        <v>14916</v>
      </c>
      <c r="Y4332" s="2" t="s">
        <v>14917</v>
      </c>
    </row>
    <row r="4333">
      <c r="A4333" s="1" t="b">
        <v>0</v>
      </c>
      <c r="B4333" s="1"/>
      <c r="C4333" s="1"/>
      <c r="D4333" s="1"/>
      <c r="E4333" s="1" t="s">
        <v>367</v>
      </c>
      <c r="F4333" s="1"/>
      <c r="G4333" s="2" t="s">
        <v>27</v>
      </c>
      <c r="H4333" s="3"/>
      <c r="I4333" s="4" t="s">
        <v>14948</v>
      </c>
      <c r="J4333" s="2" t="s">
        <v>14949</v>
      </c>
      <c r="K4333" s="5">
        <v>1.0</v>
      </c>
      <c r="L4333" s="2" t="s">
        <v>46</v>
      </c>
      <c r="M4333" s="6" t="b">
        <v>1</v>
      </c>
      <c r="N4333" s="2" t="s">
        <v>14914</v>
      </c>
      <c r="O4333" s="2" t="s">
        <v>48</v>
      </c>
      <c r="P4333" s="2" t="s">
        <v>49</v>
      </c>
      <c r="Q4333" s="2" t="s">
        <v>50</v>
      </c>
      <c r="R4333" s="2" t="s">
        <v>35</v>
      </c>
      <c r="S4333" s="2" t="s">
        <v>14950</v>
      </c>
      <c r="T4333" s="7"/>
      <c r="U4333" s="2" t="s">
        <v>253</v>
      </c>
      <c r="V4333" s="2" t="s">
        <v>367</v>
      </c>
      <c r="W4333" s="2" t="s">
        <v>10172</v>
      </c>
      <c r="X4333" s="2" t="s">
        <v>14916</v>
      </c>
      <c r="Y4333" s="2" t="s">
        <v>14917</v>
      </c>
    </row>
    <row r="4334">
      <c r="A4334" s="1" t="b">
        <v>0</v>
      </c>
      <c r="B4334" s="1"/>
      <c r="C4334" s="1"/>
      <c r="D4334" s="1"/>
      <c r="E4334" s="1" t="s">
        <v>367</v>
      </c>
      <c r="F4334" s="1"/>
      <c r="G4334" s="2" t="s">
        <v>27</v>
      </c>
      <c r="H4334" s="3"/>
      <c r="I4334" s="4" t="s">
        <v>14951</v>
      </c>
      <c r="J4334" s="2" t="s">
        <v>14952</v>
      </c>
      <c r="K4334" s="5">
        <v>1.0</v>
      </c>
      <c r="L4334" s="2" t="s">
        <v>46</v>
      </c>
      <c r="M4334" s="6" t="b">
        <v>1</v>
      </c>
      <c r="N4334" s="2" t="s">
        <v>14914</v>
      </c>
      <c r="O4334" s="2" t="s">
        <v>48</v>
      </c>
      <c r="P4334" s="2" t="s">
        <v>49</v>
      </c>
      <c r="Q4334" s="2" t="s">
        <v>50</v>
      </c>
      <c r="R4334" s="2" t="s">
        <v>35</v>
      </c>
      <c r="S4334" s="2" t="s">
        <v>14953</v>
      </c>
      <c r="T4334" s="7"/>
      <c r="U4334" s="2" t="s">
        <v>253</v>
      </c>
      <c r="V4334" s="2" t="s">
        <v>367</v>
      </c>
      <c r="W4334" s="2" t="s">
        <v>10172</v>
      </c>
      <c r="X4334" s="2" t="s">
        <v>14916</v>
      </c>
      <c r="Y4334" s="2" t="s">
        <v>14917</v>
      </c>
    </row>
    <row r="4335">
      <c r="A4335" s="1" t="b">
        <v>0</v>
      </c>
      <c r="B4335" s="1"/>
      <c r="C4335" s="1"/>
      <c r="D4335" s="1"/>
      <c r="E4335" s="1" t="s">
        <v>367</v>
      </c>
      <c r="F4335" s="1"/>
      <c r="G4335" s="2" t="s">
        <v>27</v>
      </c>
      <c r="H4335" s="3"/>
      <c r="I4335" s="4" t="s">
        <v>14954</v>
      </c>
      <c r="J4335" s="2" t="s">
        <v>14955</v>
      </c>
      <c r="K4335" s="5">
        <v>1.0</v>
      </c>
      <c r="L4335" s="2" t="s">
        <v>46</v>
      </c>
      <c r="M4335" s="6" t="b">
        <v>1</v>
      </c>
      <c r="N4335" s="2" t="s">
        <v>14914</v>
      </c>
      <c r="O4335" s="2" t="s">
        <v>48</v>
      </c>
      <c r="P4335" s="2" t="s">
        <v>49</v>
      </c>
      <c r="Q4335" s="2" t="s">
        <v>50</v>
      </c>
      <c r="R4335" s="2" t="s">
        <v>35</v>
      </c>
      <c r="S4335" s="2" t="s">
        <v>14956</v>
      </c>
      <c r="T4335" s="7"/>
      <c r="U4335" s="2" t="s">
        <v>253</v>
      </c>
      <c r="V4335" s="2" t="s">
        <v>367</v>
      </c>
      <c r="W4335" s="2" t="s">
        <v>10172</v>
      </c>
      <c r="X4335" s="2" t="s">
        <v>14916</v>
      </c>
      <c r="Y4335" s="2" t="s">
        <v>14917</v>
      </c>
    </row>
    <row r="4336">
      <c r="A4336" s="1" t="b">
        <v>0</v>
      </c>
      <c r="B4336" s="1"/>
      <c r="C4336" s="1"/>
      <c r="D4336" s="1"/>
      <c r="E4336" s="1" t="s">
        <v>367</v>
      </c>
      <c r="F4336" s="1"/>
      <c r="G4336" s="2" t="s">
        <v>27</v>
      </c>
      <c r="H4336" s="3"/>
      <c r="I4336" s="4" t="s">
        <v>14957</v>
      </c>
      <c r="J4336" s="2" t="s">
        <v>14958</v>
      </c>
      <c r="K4336" s="5">
        <v>1.0</v>
      </c>
      <c r="L4336" s="2" t="s">
        <v>46</v>
      </c>
      <c r="M4336" s="6" t="b">
        <v>1</v>
      </c>
      <c r="N4336" s="2" t="s">
        <v>14914</v>
      </c>
      <c r="O4336" s="2" t="s">
        <v>48</v>
      </c>
      <c r="P4336" s="2" t="s">
        <v>49</v>
      </c>
      <c r="Q4336" s="2" t="s">
        <v>50</v>
      </c>
      <c r="R4336" s="2" t="s">
        <v>35</v>
      </c>
      <c r="S4336" s="2" t="s">
        <v>14959</v>
      </c>
      <c r="T4336" s="7"/>
      <c r="U4336" s="2" t="s">
        <v>253</v>
      </c>
      <c r="V4336" s="2" t="s">
        <v>367</v>
      </c>
      <c r="W4336" s="2" t="s">
        <v>10172</v>
      </c>
      <c r="X4336" s="2" t="s">
        <v>14916</v>
      </c>
      <c r="Y4336" s="2" t="s">
        <v>14917</v>
      </c>
    </row>
    <row r="4337">
      <c r="A4337" s="1" t="b">
        <v>0</v>
      </c>
      <c r="B4337" s="1"/>
      <c r="C4337" s="1"/>
      <c r="D4337" s="1"/>
      <c r="E4337" s="1" t="s">
        <v>367</v>
      </c>
      <c r="F4337" s="1"/>
      <c r="G4337" s="2" t="s">
        <v>27</v>
      </c>
      <c r="H4337" s="3"/>
      <c r="I4337" s="4" t="s">
        <v>14960</v>
      </c>
      <c r="J4337" s="2" t="s">
        <v>14961</v>
      </c>
      <c r="K4337" s="5">
        <v>1.0</v>
      </c>
      <c r="L4337" s="2" t="s">
        <v>46</v>
      </c>
      <c r="M4337" s="6" t="b">
        <v>1</v>
      </c>
      <c r="N4337" s="2" t="s">
        <v>14914</v>
      </c>
      <c r="O4337" s="2" t="s">
        <v>48</v>
      </c>
      <c r="P4337" s="2" t="s">
        <v>49</v>
      </c>
      <c r="Q4337" s="2" t="s">
        <v>50</v>
      </c>
      <c r="R4337" s="2" t="s">
        <v>35</v>
      </c>
      <c r="S4337" s="2" t="s">
        <v>14962</v>
      </c>
      <c r="T4337" s="7"/>
      <c r="U4337" s="2" t="s">
        <v>253</v>
      </c>
      <c r="V4337" s="2" t="s">
        <v>367</v>
      </c>
      <c r="W4337" s="2" t="s">
        <v>10172</v>
      </c>
      <c r="X4337" s="2" t="s">
        <v>14916</v>
      </c>
      <c r="Y4337" s="2" t="s">
        <v>14917</v>
      </c>
    </row>
    <row r="4338">
      <c r="A4338" s="1" t="b">
        <v>0</v>
      </c>
      <c r="B4338" s="1"/>
      <c r="C4338" s="1"/>
      <c r="D4338" s="1"/>
      <c r="E4338" s="1" t="s">
        <v>367</v>
      </c>
      <c r="F4338" s="1"/>
      <c r="G4338" s="2" t="s">
        <v>27</v>
      </c>
      <c r="H4338" s="3"/>
      <c r="I4338" s="4" t="s">
        <v>14963</v>
      </c>
      <c r="J4338" s="2" t="s">
        <v>14964</v>
      </c>
      <c r="K4338" s="5">
        <v>1.0</v>
      </c>
      <c r="L4338" s="2" t="s">
        <v>46</v>
      </c>
      <c r="M4338" s="6" t="b">
        <v>1</v>
      </c>
      <c r="N4338" s="2" t="s">
        <v>14914</v>
      </c>
      <c r="O4338" s="2" t="s">
        <v>48</v>
      </c>
      <c r="P4338" s="2" t="s">
        <v>49</v>
      </c>
      <c r="Q4338" s="2" t="s">
        <v>50</v>
      </c>
      <c r="R4338" s="2" t="s">
        <v>35</v>
      </c>
      <c r="S4338" s="2" t="s">
        <v>14965</v>
      </c>
      <c r="T4338" s="7"/>
      <c r="U4338" s="2" t="s">
        <v>253</v>
      </c>
      <c r="V4338" s="2" t="s">
        <v>367</v>
      </c>
      <c r="W4338" s="2" t="s">
        <v>10172</v>
      </c>
      <c r="X4338" s="2" t="s">
        <v>14916</v>
      </c>
      <c r="Y4338" s="2" t="s">
        <v>14917</v>
      </c>
    </row>
    <row r="4339">
      <c r="A4339" s="1" t="b">
        <v>0</v>
      </c>
      <c r="B4339" s="1"/>
      <c r="C4339" s="1"/>
      <c r="D4339" s="1"/>
      <c r="E4339" s="1" t="s">
        <v>367</v>
      </c>
      <c r="F4339" s="1"/>
      <c r="G4339" s="2" t="s">
        <v>27</v>
      </c>
      <c r="H4339" s="3"/>
      <c r="I4339" s="4" t="s">
        <v>14966</v>
      </c>
      <c r="J4339" s="2" t="s">
        <v>14967</v>
      </c>
      <c r="K4339" s="5">
        <v>1.0</v>
      </c>
      <c r="L4339" s="2" t="s">
        <v>46</v>
      </c>
      <c r="M4339" s="6" t="b">
        <v>1</v>
      </c>
      <c r="N4339" s="2" t="s">
        <v>14914</v>
      </c>
      <c r="O4339" s="2" t="s">
        <v>48</v>
      </c>
      <c r="P4339" s="2" t="s">
        <v>49</v>
      </c>
      <c r="Q4339" s="2" t="s">
        <v>50</v>
      </c>
      <c r="R4339" s="2" t="s">
        <v>35</v>
      </c>
      <c r="S4339" s="2" t="s">
        <v>14968</v>
      </c>
      <c r="T4339" s="7"/>
      <c r="U4339" s="2" t="s">
        <v>253</v>
      </c>
      <c r="V4339" s="2" t="s">
        <v>367</v>
      </c>
      <c r="W4339" s="2" t="s">
        <v>10172</v>
      </c>
      <c r="X4339" s="2" t="s">
        <v>14916</v>
      </c>
      <c r="Y4339" s="2" t="s">
        <v>14917</v>
      </c>
    </row>
    <row r="4340">
      <c r="A4340" s="1" t="b">
        <v>0</v>
      </c>
      <c r="B4340" s="1"/>
      <c r="C4340" s="1"/>
      <c r="D4340" s="1"/>
      <c r="E4340" s="1" t="s">
        <v>367</v>
      </c>
      <c r="F4340" s="1"/>
      <c r="G4340" s="2" t="s">
        <v>27</v>
      </c>
      <c r="H4340" s="3"/>
      <c r="I4340" s="4" t="s">
        <v>14969</v>
      </c>
      <c r="J4340" s="2" t="s">
        <v>14970</v>
      </c>
      <c r="K4340" s="5">
        <v>1.0</v>
      </c>
      <c r="L4340" s="2" t="s">
        <v>46</v>
      </c>
      <c r="M4340" s="6" t="b">
        <v>1</v>
      </c>
      <c r="N4340" s="2" t="s">
        <v>14914</v>
      </c>
      <c r="O4340" s="2" t="s">
        <v>48</v>
      </c>
      <c r="P4340" s="2" t="s">
        <v>49</v>
      </c>
      <c r="Q4340" s="2" t="s">
        <v>50</v>
      </c>
      <c r="R4340" s="2" t="s">
        <v>35</v>
      </c>
      <c r="S4340" s="2" t="s">
        <v>14971</v>
      </c>
      <c r="T4340" s="3"/>
      <c r="U4340" s="2" t="s">
        <v>253</v>
      </c>
      <c r="V4340" s="2" t="s">
        <v>367</v>
      </c>
      <c r="W4340" s="2" t="s">
        <v>10172</v>
      </c>
      <c r="X4340" s="2" t="s">
        <v>14916</v>
      </c>
      <c r="Y4340" s="2" t="s">
        <v>14917</v>
      </c>
    </row>
    <row r="4341">
      <c r="A4341" s="1" t="b">
        <v>0</v>
      </c>
      <c r="B4341" s="1"/>
      <c r="C4341" s="1"/>
      <c r="D4341" s="1"/>
      <c r="E4341" s="1" t="s">
        <v>367</v>
      </c>
      <c r="F4341" s="1"/>
      <c r="G4341" s="2" t="s">
        <v>27</v>
      </c>
      <c r="H4341" s="3"/>
      <c r="I4341" s="4" t="s">
        <v>14972</v>
      </c>
      <c r="J4341" s="2" t="s">
        <v>14973</v>
      </c>
      <c r="K4341" s="5">
        <v>1.0</v>
      </c>
      <c r="L4341" s="2" t="s">
        <v>46</v>
      </c>
      <c r="M4341" s="6" t="b">
        <v>1</v>
      </c>
      <c r="N4341" s="2" t="s">
        <v>14914</v>
      </c>
      <c r="O4341" s="2" t="s">
        <v>48</v>
      </c>
      <c r="P4341" s="2" t="s">
        <v>49</v>
      </c>
      <c r="Q4341" s="2" t="s">
        <v>50</v>
      </c>
      <c r="R4341" s="2" t="s">
        <v>35</v>
      </c>
      <c r="S4341" s="2" t="s">
        <v>14974</v>
      </c>
      <c r="T4341" s="7"/>
      <c r="U4341" s="2" t="s">
        <v>253</v>
      </c>
      <c r="V4341" s="2" t="s">
        <v>367</v>
      </c>
      <c r="W4341" s="2" t="s">
        <v>10172</v>
      </c>
      <c r="X4341" s="2" t="s">
        <v>14916</v>
      </c>
      <c r="Y4341" s="2" t="s">
        <v>14917</v>
      </c>
    </row>
    <row r="4342">
      <c r="A4342" s="1" t="b">
        <v>0</v>
      </c>
      <c r="B4342" s="1"/>
      <c r="C4342" s="1"/>
      <c r="D4342" s="1"/>
      <c r="E4342" s="1" t="s">
        <v>367</v>
      </c>
      <c r="F4342" s="1"/>
      <c r="G4342" s="2" t="s">
        <v>27</v>
      </c>
      <c r="H4342" s="3"/>
      <c r="I4342" s="4" t="s">
        <v>14975</v>
      </c>
      <c r="J4342" s="2" t="s">
        <v>14976</v>
      </c>
      <c r="K4342" s="5">
        <v>1.0</v>
      </c>
      <c r="L4342" s="2" t="s">
        <v>46</v>
      </c>
      <c r="M4342" s="6" t="b">
        <v>1</v>
      </c>
      <c r="N4342" s="2" t="s">
        <v>14914</v>
      </c>
      <c r="O4342" s="2" t="s">
        <v>48</v>
      </c>
      <c r="P4342" s="2" t="s">
        <v>49</v>
      </c>
      <c r="Q4342" s="2" t="s">
        <v>50</v>
      </c>
      <c r="R4342" s="2" t="s">
        <v>35</v>
      </c>
      <c r="S4342" s="2" t="s">
        <v>14977</v>
      </c>
      <c r="T4342" s="7"/>
      <c r="U4342" s="2" t="s">
        <v>253</v>
      </c>
      <c r="V4342" s="2" t="s">
        <v>367</v>
      </c>
      <c r="W4342" s="2" t="s">
        <v>10172</v>
      </c>
      <c r="X4342" s="2" t="s">
        <v>14916</v>
      </c>
      <c r="Y4342" s="2" t="s">
        <v>14917</v>
      </c>
    </row>
    <row r="4343">
      <c r="A4343" s="1" t="b">
        <v>0</v>
      </c>
      <c r="B4343" s="1"/>
      <c r="C4343" s="1"/>
      <c r="D4343" s="1"/>
      <c r="E4343" s="1" t="s">
        <v>367</v>
      </c>
      <c r="F4343" s="1"/>
      <c r="G4343" s="2" t="s">
        <v>27</v>
      </c>
      <c r="H4343" s="3"/>
      <c r="I4343" s="4" t="s">
        <v>14978</v>
      </c>
      <c r="J4343" s="2" t="s">
        <v>14979</v>
      </c>
      <c r="K4343" s="5">
        <v>1.0</v>
      </c>
      <c r="L4343" s="2" t="s">
        <v>46</v>
      </c>
      <c r="M4343" s="6" t="b">
        <v>1</v>
      </c>
      <c r="N4343" s="2" t="s">
        <v>14914</v>
      </c>
      <c r="O4343" s="2" t="s">
        <v>48</v>
      </c>
      <c r="P4343" s="2" t="s">
        <v>49</v>
      </c>
      <c r="Q4343" s="2" t="s">
        <v>50</v>
      </c>
      <c r="R4343" s="2" t="s">
        <v>35</v>
      </c>
      <c r="S4343" s="2" t="s">
        <v>14980</v>
      </c>
      <c r="T4343" s="7"/>
      <c r="U4343" s="2" t="s">
        <v>253</v>
      </c>
      <c r="V4343" s="2" t="s">
        <v>367</v>
      </c>
      <c r="W4343" s="2" t="s">
        <v>10172</v>
      </c>
      <c r="X4343" s="2" t="s">
        <v>14916</v>
      </c>
      <c r="Y4343" s="2" t="s">
        <v>14917</v>
      </c>
    </row>
    <row r="4344">
      <c r="A4344" s="1" t="b">
        <v>0</v>
      </c>
      <c r="B4344" s="1"/>
      <c r="C4344" s="1"/>
      <c r="D4344" s="1"/>
      <c r="E4344" s="1" t="s">
        <v>367</v>
      </c>
      <c r="F4344" s="1"/>
      <c r="G4344" s="2" t="s">
        <v>27</v>
      </c>
      <c r="H4344" s="3"/>
      <c r="I4344" s="4" t="s">
        <v>14981</v>
      </c>
      <c r="J4344" s="2" t="s">
        <v>14982</v>
      </c>
      <c r="K4344" s="5">
        <v>1.0</v>
      </c>
      <c r="L4344" s="2" t="s">
        <v>46</v>
      </c>
      <c r="M4344" s="6" t="b">
        <v>1</v>
      </c>
      <c r="N4344" s="2" t="s">
        <v>14914</v>
      </c>
      <c r="O4344" s="2" t="s">
        <v>48</v>
      </c>
      <c r="P4344" s="2" t="s">
        <v>49</v>
      </c>
      <c r="Q4344" s="2" t="s">
        <v>50</v>
      </c>
      <c r="R4344" s="2" t="s">
        <v>35</v>
      </c>
      <c r="S4344" s="2" t="s">
        <v>14983</v>
      </c>
      <c r="T4344" s="7"/>
      <c r="U4344" s="2" t="s">
        <v>253</v>
      </c>
      <c r="V4344" s="2" t="s">
        <v>367</v>
      </c>
      <c r="W4344" s="2" t="s">
        <v>10172</v>
      </c>
      <c r="X4344" s="2" t="s">
        <v>14916</v>
      </c>
      <c r="Y4344" s="2" t="s">
        <v>14917</v>
      </c>
    </row>
    <row r="4345">
      <c r="A4345" s="1" t="b">
        <v>0</v>
      </c>
      <c r="B4345" s="1"/>
      <c r="C4345" s="1"/>
      <c r="D4345" s="1"/>
      <c r="E4345" s="1" t="s">
        <v>367</v>
      </c>
      <c r="F4345" s="1"/>
      <c r="G4345" s="2" t="s">
        <v>27</v>
      </c>
      <c r="H4345" s="3"/>
      <c r="I4345" s="4" t="s">
        <v>14984</v>
      </c>
      <c r="J4345" s="2" t="s">
        <v>14985</v>
      </c>
      <c r="K4345" s="5">
        <v>1.0</v>
      </c>
      <c r="L4345" s="2" t="s">
        <v>46</v>
      </c>
      <c r="M4345" s="6" t="b">
        <v>1</v>
      </c>
      <c r="N4345" s="2" t="s">
        <v>14914</v>
      </c>
      <c r="O4345" s="2" t="s">
        <v>48</v>
      </c>
      <c r="P4345" s="2" t="s">
        <v>49</v>
      </c>
      <c r="Q4345" s="2" t="s">
        <v>50</v>
      </c>
      <c r="R4345" s="2" t="s">
        <v>35</v>
      </c>
      <c r="S4345" s="2" t="s">
        <v>14986</v>
      </c>
      <c r="T4345" s="7"/>
      <c r="U4345" s="2" t="s">
        <v>253</v>
      </c>
      <c r="V4345" s="2" t="s">
        <v>367</v>
      </c>
      <c r="W4345" s="2" t="s">
        <v>10172</v>
      </c>
      <c r="X4345" s="2" t="s">
        <v>14916</v>
      </c>
      <c r="Y4345" s="2" t="s">
        <v>14917</v>
      </c>
    </row>
    <row r="4346">
      <c r="A4346" s="1" t="b">
        <v>0</v>
      </c>
      <c r="B4346" s="1"/>
      <c r="C4346" s="1"/>
      <c r="D4346" s="1"/>
      <c r="E4346" s="1" t="s">
        <v>367</v>
      </c>
      <c r="F4346" s="1"/>
      <c r="G4346" s="2" t="s">
        <v>27</v>
      </c>
      <c r="H4346" s="3"/>
      <c r="I4346" s="4" t="s">
        <v>14987</v>
      </c>
      <c r="J4346" s="2" t="s">
        <v>14988</v>
      </c>
      <c r="K4346" s="5">
        <v>1.0</v>
      </c>
      <c r="L4346" s="2" t="s">
        <v>46</v>
      </c>
      <c r="M4346" s="6" t="b">
        <v>1</v>
      </c>
      <c r="N4346" s="2" t="s">
        <v>14914</v>
      </c>
      <c r="O4346" s="2" t="s">
        <v>48</v>
      </c>
      <c r="P4346" s="2" t="s">
        <v>49</v>
      </c>
      <c r="Q4346" s="2" t="s">
        <v>50</v>
      </c>
      <c r="R4346" s="2" t="s">
        <v>35</v>
      </c>
      <c r="S4346" s="2" t="s">
        <v>14989</v>
      </c>
      <c r="T4346" s="7"/>
      <c r="U4346" s="2" t="s">
        <v>253</v>
      </c>
      <c r="V4346" s="2" t="s">
        <v>367</v>
      </c>
      <c r="W4346" s="2" t="s">
        <v>10172</v>
      </c>
      <c r="X4346" s="2" t="s">
        <v>14916</v>
      </c>
      <c r="Y4346" s="2" t="s">
        <v>14917</v>
      </c>
    </row>
    <row r="4347">
      <c r="A4347" s="1" t="b">
        <v>0</v>
      </c>
      <c r="B4347" s="1"/>
      <c r="C4347" s="1"/>
      <c r="D4347" s="1"/>
      <c r="E4347" s="1" t="s">
        <v>367</v>
      </c>
      <c r="F4347" s="1"/>
      <c r="G4347" s="2" t="s">
        <v>27</v>
      </c>
      <c r="H4347" s="3"/>
      <c r="I4347" s="4" t="s">
        <v>14990</v>
      </c>
      <c r="J4347" s="2" t="s">
        <v>14991</v>
      </c>
      <c r="K4347" s="5">
        <v>1.0</v>
      </c>
      <c r="L4347" s="2" t="s">
        <v>46</v>
      </c>
      <c r="M4347" s="6" t="b">
        <v>1</v>
      </c>
      <c r="N4347" s="2" t="s">
        <v>14914</v>
      </c>
      <c r="O4347" s="2" t="s">
        <v>48</v>
      </c>
      <c r="P4347" s="2" t="s">
        <v>49</v>
      </c>
      <c r="Q4347" s="2" t="s">
        <v>50</v>
      </c>
      <c r="R4347" s="2" t="s">
        <v>35</v>
      </c>
      <c r="S4347" s="2" t="s">
        <v>14992</v>
      </c>
      <c r="T4347" s="7"/>
      <c r="U4347" s="2" t="s">
        <v>253</v>
      </c>
      <c r="V4347" s="2" t="s">
        <v>367</v>
      </c>
      <c r="W4347" s="2" t="s">
        <v>10172</v>
      </c>
      <c r="X4347" s="2" t="s">
        <v>14916</v>
      </c>
      <c r="Y4347" s="2" t="s">
        <v>14917</v>
      </c>
    </row>
    <row r="4348">
      <c r="A4348" s="1" t="b">
        <v>0</v>
      </c>
      <c r="B4348" s="1"/>
      <c r="C4348" s="1"/>
      <c r="D4348" s="1"/>
      <c r="E4348" s="1" t="s">
        <v>367</v>
      </c>
      <c r="F4348" s="1"/>
      <c r="G4348" s="2" t="s">
        <v>27</v>
      </c>
      <c r="H4348" s="3"/>
      <c r="I4348" s="4" t="s">
        <v>14993</v>
      </c>
      <c r="J4348" s="2" t="s">
        <v>14994</v>
      </c>
      <c r="K4348" s="5">
        <v>1.0</v>
      </c>
      <c r="L4348" s="2" t="s">
        <v>46</v>
      </c>
      <c r="M4348" s="6" t="b">
        <v>1</v>
      </c>
      <c r="N4348" s="2" t="s">
        <v>14914</v>
      </c>
      <c r="O4348" s="2" t="s">
        <v>48</v>
      </c>
      <c r="P4348" s="2" t="s">
        <v>49</v>
      </c>
      <c r="Q4348" s="2" t="s">
        <v>50</v>
      </c>
      <c r="R4348" s="2" t="s">
        <v>35</v>
      </c>
      <c r="S4348" s="2" t="s">
        <v>14995</v>
      </c>
      <c r="T4348" s="7"/>
      <c r="U4348" s="2" t="s">
        <v>253</v>
      </c>
      <c r="V4348" s="2" t="s">
        <v>367</v>
      </c>
      <c r="W4348" s="2" t="s">
        <v>10172</v>
      </c>
      <c r="X4348" s="2" t="s">
        <v>14916</v>
      </c>
      <c r="Y4348" s="2" t="s">
        <v>14917</v>
      </c>
    </row>
    <row r="4349">
      <c r="A4349" s="1" t="b">
        <v>0</v>
      </c>
      <c r="B4349" s="1"/>
      <c r="C4349" s="1"/>
      <c r="D4349" s="1"/>
      <c r="E4349" s="1" t="s">
        <v>367</v>
      </c>
      <c r="F4349" s="1"/>
      <c r="G4349" s="2" t="s">
        <v>27</v>
      </c>
      <c r="H4349" s="3"/>
      <c r="I4349" s="4" t="s">
        <v>14996</v>
      </c>
      <c r="J4349" s="2" t="s">
        <v>14997</v>
      </c>
      <c r="K4349" s="5">
        <v>1.0</v>
      </c>
      <c r="L4349" s="2" t="s">
        <v>46</v>
      </c>
      <c r="M4349" s="6" t="b">
        <v>1</v>
      </c>
      <c r="N4349" s="2" t="s">
        <v>14914</v>
      </c>
      <c r="O4349" s="2" t="s">
        <v>48</v>
      </c>
      <c r="P4349" s="2" t="s">
        <v>49</v>
      </c>
      <c r="Q4349" s="2" t="s">
        <v>50</v>
      </c>
      <c r="R4349" s="2" t="s">
        <v>35</v>
      </c>
      <c r="S4349" s="2" t="s">
        <v>14998</v>
      </c>
      <c r="T4349" s="7"/>
      <c r="U4349" s="2" t="s">
        <v>253</v>
      </c>
      <c r="V4349" s="2" t="s">
        <v>367</v>
      </c>
      <c r="W4349" s="2" t="s">
        <v>10172</v>
      </c>
      <c r="X4349" s="2" t="s">
        <v>14916</v>
      </c>
      <c r="Y4349" s="2" t="s">
        <v>14917</v>
      </c>
    </row>
    <row r="4350">
      <c r="A4350" s="1" t="b">
        <v>0</v>
      </c>
      <c r="B4350" s="1"/>
      <c r="C4350" s="1"/>
      <c r="D4350" s="1"/>
      <c r="E4350" s="1" t="s">
        <v>367</v>
      </c>
      <c r="F4350" s="1"/>
      <c r="G4350" s="2" t="s">
        <v>27</v>
      </c>
      <c r="H4350" s="3"/>
      <c r="I4350" s="4" t="s">
        <v>14999</v>
      </c>
      <c r="J4350" s="2" t="s">
        <v>15000</v>
      </c>
      <c r="K4350" s="5">
        <v>1.0</v>
      </c>
      <c r="L4350" s="2" t="s">
        <v>46</v>
      </c>
      <c r="M4350" s="6" t="b">
        <v>1</v>
      </c>
      <c r="N4350" s="2" t="s">
        <v>14914</v>
      </c>
      <c r="O4350" s="2" t="s">
        <v>48</v>
      </c>
      <c r="P4350" s="2" t="s">
        <v>49</v>
      </c>
      <c r="Q4350" s="2" t="s">
        <v>50</v>
      </c>
      <c r="R4350" s="2" t="s">
        <v>35</v>
      </c>
      <c r="S4350" s="2" t="s">
        <v>15001</v>
      </c>
      <c r="T4350" s="3"/>
      <c r="U4350" s="2" t="s">
        <v>253</v>
      </c>
      <c r="V4350" s="2" t="s">
        <v>367</v>
      </c>
      <c r="W4350" s="2" t="s">
        <v>10172</v>
      </c>
      <c r="X4350" s="2" t="s">
        <v>14916</v>
      </c>
      <c r="Y4350" s="2" t="s">
        <v>14917</v>
      </c>
    </row>
    <row r="4351">
      <c r="A4351" s="1" t="b">
        <v>0</v>
      </c>
      <c r="B4351" s="1"/>
      <c r="C4351" s="1"/>
      <c r="D4351" s="1"/>
      <c r="E4351" s="1" t="s">
        <v>367</v>
      </c>
      <c r="F4351" s="1"/>
      <c r="G4351" s="2" t="s">
        <v>27</v>
      </c>
      <c r="H4351" s="3"/>
      <c r="I4351" s="4" t="s">
        <v>15002</v>
      </c>
      <c r="J4351" s="2" t="s">
        <v>15003</v>
      </c>
      <c r="K4351" s="5">
        <v>1.0</v>
      </c>
      <c r="L4351" s="2" t="s">
        <v>46</v>
      </c>
      <c r="M4351" s="6" t="b">
        <v>1</v>
      </c>
      <c r="N4351" s="2" t="s">
        <v>14914</v>
      </c>
      <c r="O4351" s="2" t="s">
        <v>48</v>
      </c>
      <c r="P4351" s="2" t="s">
        <v>49</v>
      </c>
      <c r="Q4351" s="2" t="s">
        <v>50</v>
      </c>
      <c r="R4351" s="2" t="s">
        <v>35</v>
      </c>
      <c r="S4351" s="2" t="s">
        <v>15004</v>
      </c>
      <c r="T4351" s="7"/>
      <c r="U4351" s="2" t="s">
        <v>253</v>
      </c>
      <c r="V4351" s="2" t="s">
        <v>367</v>
      </c>
      <c r="W4351" s="2" t="s">
        <v>10172</v>
      </c>
      <c r="X4351" s="2" t="s">
        <v>14916</v>
      </c>
      <c r="Y4351" s="2" t="s">
        <v>14917</v>
      </c>
    </row>
    <row r="4352">
      <c r="A4352" s="1" t="b">
        <v>0</v>
      </c>
      <c r="B4352" s="1"/>
      <c r="C4352" s="1"/>
      <c r="D4352" s="1"/>
      <c r="E4352" s="1" t="s">
        <v>367</v>
      </c>
      <c r="F4352" s="1"/>
      <c r="G4352" s="2" t="s">
        <v>27</v>
      </c>
      <c r="H4352" s="3"/>
      <c r="I4352" s="4" t="s">
        <v>15005</v>
      </c>
      <c r="J4352" s="2" t="s">
        <v>15006</v>
      </c>
      <c r="K4352" s="5">
        <v>1.0</v>
      </c>
      <c r="L4352" s="2" t="s">
        <v>46</v>
      </c>
      <c r="M4352" s="6" t="b">
        <v>1</v>
      </c>
      <c r="N4352" s="2" t="s">
        <v>14914</v>
      </c>
      <c r="O4352" s="2" t="s">
        <v>48</v>
      </c>
      <c r="P4352" s="2" t="s">
        <v>49</v>
      </c>
      <c r="Q4352" s="2" t="s">
        <v>50</v>
      </c>
      <c r="R4352" s="2" t="s">
        <v>35</v>
      </c>
      <c r="S4352" s="2" t="s">
        <v>15007</v>
      </c>
      <c r="T4352" s="7"/>
      <c r="U4352" s="2" t="s">
        <v>253</v>
      </c>
      <c r="V4352" s="2" t="s">
        <v>367</v>
      </c>
      <c r="W4352" s="2" t="s">
        <v>10172</v>
      </c>
      <c r="X4352" s="2" t="s">
        <v>14916</v>
      </c>
      <c r="Y4352" s="2" t="s">
        <v>14917</v>
      </c>
    </row>
    <row r="4353">
      <c r="A4353" s="1" t="b">
        <v>0</v>
      </c>
      <c r="B4353" s="1"/>
      <c r="C4353" s="1"/>
      <c r="D4353" s="1"/>
      <c r="E4353" s="1" t="s">
        <v>367</v>
      </c>
      <c r="F4353" s="1"/>
      <c r="G4353" s="2" t="s">
        <v>27</v>
      </c>
      <c r="H4353" s="3"/>
      <c r="I4353" s="4" t="s">
        <v>15008</v>
      </c>
      <c r="J4353" s="2" t="s">
        <v>15009</v>
      </c>
      <c r="K4353" s="5">
        <v>1.0</v>
      </c>
      <c r="L4353" s="2" t="s">
        <v>46</v>
      </c>
      <c r="M4353" s="6" t="b">
        <v>1</v>
      </c>
      <c r="N4353" s="2" t="s">
        <v>14914</v>
      </c>
      <c r="O4353" s="2" t="s">
        <v>48</v>
      </c>
      <c r="P4353" s="2" t="s">
        <v>49</v>
      </c>
      <c r="Q4353" s="2" t="s">
        <v>50</v>
      </c>
      <c r="R4353" s="2" t="s">
        <v>35</v>
      </c>
      <c r="S4353" s="2" t="s">
        <v>15010</v>
      </c>
      <c r="T4353" s="7"/>
      <c r="U4353" s="2" t="s">
        <v>253</v>
      </c>
      <c r="V4353" s="2" t="s">
        <v>367</v>
      </c>
      <c r="W4353" s="2" t="s">
        <v>10172</v>
      </c>
      <c r="X4353" s="2" t="s">
        <v>14916</v>
      </c>
      <c r="Y4353" s="2" t="s">
        <v>14917</v>
      </c>
    </row>
    <row r="4354">
      <c r="A4354" s="1" t="b">
        <v>0</v>
      </c>
      <c r="B4354" s="1"/>
      <c r="C4354" s="1"/>
      <c r="D4354" s="1"/>
      <c r="E4354" s="1" t="s">
        <v>7238</v>
      </c>
      <c r="F4354" s="1"/>
      <c r="G4354" s="2" t="s">
        <v>27</v>
      </c>
      <c r="H4354" s="3"/>
      <c r="I4354" s="4" t="s">
        <v>15011</v>
      </c>
      <c r="J4354" s="2" t="s">
        <v>15012</v>
      </c>
      <c r="K4354" s="5">
        <v>1.0</v>
      </c>
      <c r="L4354" s="2" t="s">
        <v>65</v>
      </c>
      <c r="M4354" s="6" t="b">
        <v>1</v>
      </c>
      <c r="N4354" s="2" t="s">
        <v>15013</v>
      </c>
      <c r="O4354" s="2" t="s">
        <v>67</v>
      </c>
      <c r="P4354" s="2" t="s">
        <v>33</v>
      </c>
      <c r="Q4354" s="2" t="s">
        <v>69</v>
      </c>
      <c r="R4354" s="2" t="s">
        <v>35</v>
      </c>
      <c r="S4354" s="2" t="s">
        <v>15014</v>
      </c>
      <c r="T4354" s="2" t="s">
        <v>37</v>
      </c>
      <c r="U4354" s="2" t="s">
        <v>38</v>
      </c>
      <c r="V4354" s="2" t="s">
        <v>7329</v>
      </c>
      <c r="W4354" s="2" t="s">
        <v>13786</v>
      </c>
      <c r="X4354" s="2" t="s">
        <v>15015</v>
      </c>
      <c r="Y4354" s="2" t="s">
        <v>15016</v>
      </c>
    </row>
    <row r="4355">
      <c r="A4355" s="1" t="b">
        <v>0</v>
      </c>
      <c r="B4355" s="1"/>
      <c r="C4355" s="1"/>
      <c r="D4355" s="1"/>
      <c r="E4355" s="1" t="s">
        <v>7238</v>
      </c>
      <c r="F4355" s="1"/>
      <c r="G4355" s="2" t="s">
        <v>27</v>
      </c>
      <c r="H4355" s="3"/>
      <c r="I4355" s="4" t="s">
        <v>15017</v>
      </c>
      <c r="J4355" s="2" t="s">
        <v>15018</v>
      </c>
      <c r="K4355" s="5">
        <v>1.0</v>
      </c>
      <c r="L4355" s="2" t="s">
        <v>65</v>
      </c>
      <c r="M4355" s="6" t="b">
        <v>1</v>
      </c>
      <c r="N4355" s="2" t="s">
        <v>15013</v>
      </c>
      <c r="O4355" s="2" t="s">
        <v>67</v>
      </c>
      <c r="P4355" s="2" t="s">
        <v>33</v>
      </c>
      <c r="Q4355" s="2" t="s">
        <v>69</v>
      </c>
      <c r="R4355" s="2" t="s">
        <v>35</v>
      </c>
      <c r="S4355" s="2" t="s">
        <v>15019</v>
      </c>
      <c r="T4355" s="2" t="s">
        <v>15020</v>
      </c>
      <c r="U4355" s="2" t="s">
        <v>38</v>
      </c>
      <c r="V4355" s="2" t="s">
        <v>7329</v>
      </c>
      <c r="W4355" s="2" t="s">
        <v>13786</v>
      </c>
      <c r="X4355" s="2" t="s">
        <v>15015</v>
      </c>
      <c r="Y4355" s="2" t="s">
        <v>15016</v>
      </c>
    </row>
    <row r="4356">
      <c r="A4356" s="1" t="b">
        <v>0</v>
      </c>
      <c r="B4356" s="1"/>
      <c r="C4356" s="1"/>
      <c r="D4356" s="1"/>
      <c r="E4356" s="1" t="s">
        <v>7238</v>
      </c>
      <c r="F4356" s="1"/>
      <c r="G4356" s="2" t="s">
        <v>27</v>
      </c>
      <c r="H4356" s="3"/>
      <c r="I4356" s="4" t="s">
        <v>15021</v>
      </c>
      <c r="J4356" s="2" t="s">
        <v>15022</v>
      </c>
      <c r="K4356" s="5">
        <v>1.0</v>
      </c>
      <c r="L4356" s="2" t="s">
        <v>65</v>
      </c>
      <c r="M4356" s="6" t="b">
        <v>1</v>
      </c>
      <c r="N4356" s="2" t="s">
        <v>15023</v>
      </c>
      <c r="O4356" s="2" t="s">
        <v>32</v>
      </c>
      <c r="P4356" s="2" t="s">
        <v>33</v>
      </c>
      <c r="Q4356" s="2" t="s">
        <v>69</v>
      </c>
      <c r="R4356" s="2" t="s">
        <v>35</v>
      </c>
      <c r="S4356" s="2" t="s">
        <v>15024</v>
      </c>
      <c r="T4356" s="2" t="s">
        <v>37</v>
      </c>
      <c r="U4356" s="2" t="s">
        <v>38</v>
      </c>
      <c r="V4356" s="2" t="s">
        <v>7329</v>
      </c>
      <c r="W4356" s="2" t="s">
        <v>13786</v>
      </c>
      <c r="X4356" s="2" t="s">
        <v>15025</v>
      </c>
      <c r="Y4356" s="2" t="s">
        <v>15026</v>
      </c>
    </row>
    <row r="4357">
      <c r="A4357" s="1" t="b">
        <v>0</v>
      </c>
      <c r="B4357" s="1"/>
      <c r="C4357" s="1"/>
      <c r="D4357" s="1"/>
      <c r="E4357" s="1" t="s">
        <v>7238</v>
      </c>
      <c r="F4357" s="1"/>
      <c r="G4357" s="2" t="s">
        <v>27</v>
      </c>
      <c r="H4357" s="3"/>
      <c r="I4357" s="4" t="s">
        <v>15027</v>
      </c>
      <c r="J4357" s="2" t="s">
        <v>15028</v>
      </c>
      <c r="K4357" s="5">
        <v>1.0</v>
      </c>
      <c r="L4357" s="2" t="s">
        <v>65</v>
      </c>
      <c r="M4357" s="6" t="b">
        <v>1</v>
      </c>
      <c r="N4357" s="2" t="s">
        <v>15029</v>
      </c>
      <c r="O4357" s="2" t="s">
        <v>32</v>
      </c>
      <c r="P4357" s="2" t="s">
        <v>33</v>
      </c>
      <c r="Q4357" s="2" t="s">
        <v>69</v>
      </c>
      <c r="R4357" s="2" t="s">
        <v>35</v>
      </c>
      <c r="S4357" s="2" t="s">
        <v>15030</v>
      </c>
      <c r="T4357" s="2" t="s">
        <v>37</v>
      </c>
      <c r="U4357" s="2" t="s">
        <v>38</v>
      </c>
      <c r="V4357" s="2" t="s">
        <v>7329</v>
      </c>
      <c r="W4357" s="2" t="s">
        <v>13786</v>
      </c>
      <c r="X4357" s="2" t="s">
        <v>15031</v>
      </c>
      <c r="Y4357" s="2" t="s">
        <v>42</v>
      </c>
    </row>
    <row r="4358">
      <c r="A4358" s="1" t="b">
        <v>0</v>
      </c>
      <c r="B4358" s="1"/>
      <c r="C4358" s="1"/>
      <c r="D4358" s="1"/>
      <c r="E4358" s="1" t="s">
        <v>7238</v>
      </c>
      <c r="F4358" s="1"/>
      <c r="G4358" s="2" t="s">
        <v>27</v>
      </c>
      <c r="H4358" s="3"/>
      <c r="I4358" s="4" t="s">
        <v>15032</v>
      </c>
      <c r="J4358" s="2" t="s">
        <v>15033</v>
      </c>
      <c r="K4358" s="5">
        <v>1.0</v>
      </c>
      <c r="L4358" s="2" t="s">
        <v>65</v>
      </c>
      <c r="M4358" s="6" t="b">
        <v>1</v>
      </c>
      <c r="N4358" s="2" t="s">
        <v>15029</v>
      </c>
      <c r="O4358" s="2" t="s">
        <v>32</v>
      </c>
      <c r="P4358" s="2" t="s">
        <v>33</v>
      </c>
      <c r="Q4358" s="2" t="s">
        <v>69</v>
      </c>
      <c r="R4358" s="2" t="s">
        <v>35</v>
      </c>
      <c r="S4358" s="2" t="s">
        <v>15034</v>
      </c>
      <c r="T4358" s="2" t="s">
        <v>37</v>
      </c>
      <c r="U4358" s="2" t="s">
        <v>38</v>
      </c>
      <c r="V4358" s="2" t="s">
        <v>7329</v>
      </c>
      <c r="W4358" s="2" t="s">
        <v>13786</v>
      </c>
      <c r="X4358" s="2" t="s">
        <v>15031</v>
      </c>
      <c r="Y4358" s="2" t="s">
        <v>42</v>
      </c>
    </row>
    <row r="4359">
      <c r="A4359" s="1" t="b">
        <v>0</v>
      </c>
      <c r="B4359" s="1"/>
      <c r="C4359" s="1"/>
      <c r="D4359" s="1"/>
      <c r="E4359" s="1" t="s">
        <v>7238</v>
      </c>
      <c r="F4359" s="1"/>
      <c r="G4359" s="2" t="s">
        <v>27</v>
      </c>
      <c r="H4359" s="2"/>
      <c r="I4359" s="4" t="s">
        <v>15035</v>
      </c>
      <c r="J4359" s="2" t="s">
        <v>15036</v>
      </c>
      <c r="K4359" s="5">
        <v>1.0</v>
      </c>
      <c r="L4359" s="2" t="s">
        <v>13261</v>
      </c>
      <c r="M4359" s="6" t="b">
        <v>1</v>
      </c>
      <c r="N4359" s="2" t="s">
        <v>13475</v>
      </c>
      <c r="O4359" s="2" t="s">
        <v>1291</v>
      </c>
      <c r="P4359" s="2" t="s">
        <v>1292</v>
      </c>
      <c r="Q4359" s="2" t="s">
        <v>13263</v>
      </c>
      <c r="R4359" s="2" t="s">
        <v>35</v>
      </c>
      <c r="S4359" s="2" t="s">
        <v>15037</v>
      </c>
      <c r="T4359" s="2" t="s">
        <v>13265</v>
      </c>
      <c r="U4359" s="2" t="s">
        <v>432</v>
      </c>
      <c r="V4359" s="2" t="s">
        <v>7329</v>
      </c>
      <c r="W4359" s="2" t="s">
        <v>13267</v>
      </c>
      <c r="X4359" s="2" t="s">
        <v>13477</v>
      </c>
      <c r="Y4359" s="2" t="s">
        <v>13478</v>
      </c>
    </row>
    <row r="4360">
      <c r="A4360" s="1" t="b">
        <v>0</v>
      </c>
      <c r="B4360" s="1"/>
      <c r="C4360" s="1"/>
      <c r="D4360" s="1"/>
      <c r="E4360" s="1" t="s">
        <v>7238</v>
      </c>
      <c r="F4360" s="1"/>
      <c r="G4360" s="2" t="s">
        <v>27</v>
      </c>
      <c r="H4360" s="2"/>
      <c r="I4360" s="4" t="s">
        <v>15038</v>
      </c>
      <c r="J4360" s="2" t="s">
        <v>15039</v>
      </c>
      <c r="K4360" s="5">
        <v>1.0</v>
      </c>
      <c r="L4360" s="2" t="s">
        <v>13261</v>
      </c>
      <c r="M4360" s="6" t="b">
        <v>1</v>
      </c>
      <c r="N4360" s="2" t="s">
        <v>13475</v>
      </c>
      <c r="O4360" s="2" t="s">
        <v>1291</v>
      </c>
      <c r="P4360" s="2" t="s">
        <v>1292</v>
      </c>
      <c r="Q4360" s="2" t="s">
        <v>13263</v>
      </c>
      <c r="R4360" s="2" t="s">
        <v>35</v>
      </c>
      <c r="S4360" s="2" t="s">
        <v>15040</v>
      </c>
      <c r="T4360" s="2" t="s">
        <v>13265</v>
      </c>
      <c r="U4360" s="2" t="s">
        <v>432</v>
      </c>
      <c r="V4360" s="2" t="s">
        <v>7329</v>
      </c>
      <c r="W4360" s="2" t="s">
        <v>13267</v>
      </c>
      <c r="X4360" s="2" t="s">
        <v>13477</v>
      </c>
      <c r="Y4360" s="2" t="s">
        <v>13478</v>
      </c>
    </row>
    <row r="4361">
      <c r="A4361" s="1" t="b">
        <v>0</v>
      </c>
      <c r="B4361" s="1"/>
      <c r="C4361" s="1"/>
      <c r="D4361" s="1"/>
      <c r="E4361" s="1" t="s">
        <v>7238</v>
      </c>
      <c r="F4361" s="1"/>
      <c r="G4361" s="2" t="s">
        <v>27</v>
      </c>
      <c r="H4361" s="2"/>
      <c r="I4361" s="4" t="s">
        <v>15041</v>
      </c>
      <c r="J4361" s="2" t="s">
        <v>15042</v>
      </c>
      <c r="K4361" s="5">
        <v>1.0</v>
      </c>
      <c r="L4361" s="2" t="s">
        <v>13261</v>
      </c>
      <c r="M4361" s="6" t="b">
        <v>1</v>
      </c>
      <c r="N4361" s="2" t="s">
        <v>13475</v>
      </c>
      <c r="O4361" s="2" t="s">
        <v>1291</v>
      </c>
      <c r="P4361" s="2" t="s">
        <v>1292</v>
      </c>
      <c r="Q4361" s="2" t="s">
        <v>13263</v>
      </c>
      <c r="R4361" s="2" t="s">
        <v>35</v>
      </c>
      <c r="S4361" s="2" t="s">
        <v>15043</v>
      </c>
      <c r="T4361" s="2" t="s">
        <v>13265</v>
      </c>
      <c r="U4361" s="2" t="s">
        <v>432</v>
      </c>
      <c r="V4361" s="2" t="s">
        <v>7329</v>
      </c>
      <c r="W4361" s="2" t="s">
        <v>13267</v>
      </c>
      <c r="X4361" s="2" t="s">
        <v>13477</v>
      </c>
      <c r="Y4361" s="2" t="s">
        <v>13478</v>
      </c>
    </row>
    <row r="4362">
      <c r="A4362" s="1" t="b">
        <v>0</v>
      </c>
      <c r="B4362" s="1"/>
      <c r="C4362" s="1"/>
      <c r="D4362" s="1"/>
      <c r="E4362" s="1" t="s">
        <v>7238</v>
      </c>
      <c r="F4362" s="1"/>
      <c r="G4362" s="2" t="s">
        <v>27</v>
      </c>
      <c r="H4362" s="2"/>
      <c r="I4362" s="4" t="s">
        <v>15044</v>
      </c>
      <c r="J4362" s="2" t="s">
        <v>15045</v>
      </c>
      <c r="K4362" s="5">
        <v>1.0</v>
      </c>
      <c r="L4362" s="2" t="s">
        <v>13261</v>
      </c>
      <c r="M4362" s="6" t="b">
        <v>1</v>
      </c>
      <c r="N4362" s="2" t="s">
        <v>13475</v>
      </c>
      <c r="O4362" s="2" t="s">
        <v>1291</v>
      </c>
      <c r="P4362" s="2" t="s">
        <v>1292</v>
      </c>
      <c r="Q4362" s="2" t="s">
        <v>13263</v>
      </c>
      <c r="R4362" s="2" t="s">
        <v>35</v>
      </c>
      <c r="S4362" s="2" t="s">
        <v>15046</v>
      </c>
      <c r="T4362" s="2" t="s">
        <v>13265</v>
      </c>
      <c r="U4362" s="2" t="s">
        <v>432</v>
      </c>
      <c r="V4362" s="2" t="s">
        <v>7329</v>
      </c>
      <c r="W4362" s="2" t="s">
        <v>13267</v>
      </c>
      <c r="X4362" s="2" t="s">
        <v>13477</v>
      </c>
      <c r="Y4362" s="2" t="s">
        <v>13478</v>
      </c>
    </row>
    <row r="4363">
      <c r="A4363" s="1" t="b">
        <v>0</v>
      </c>
      <c r="B4363" s="1"/>
      <c r="C4363" s="1"/>
      <c r="D4363" s="1"/>
      <c r="E4363" s="1" t="s">
        <v>7238</v>
      </c>
      <c r="F4363" s="1"/>
      <c r="G4363" s="2" t="s">
        <v>27</v>
      </c>
      <c r="H4363" s="2"/>
      <c r="I4363" s="4" t="s">
        <v>15047</v>
      </c>
      <c r="J4363" s="2" t="s">
        <v>15048</v>
      </c>
      <c r="K4363" s="5">
        <v>1.0</v>
      </c>
      <c r="L4363" s="2" t="s">
        <v>13261</v>
      </c>
      <c r="M4363" s="6" t="b">
        <v>1</v>
      </c>
      <c r="N4363" s="2" t="s">
        <v>13475</v>
      </c>
      <c r="O4363" s="2" t="s">
        <v>1291</v>
      </c>
      <c r="P4363" s="2" t="s">
        <v>1292</v>
      </c>
      <c r="Q4363" s="2" t="s">
        <v>13263</v>
      </c>
      <c r="R4363" s="2" t="s">
        <v>35</v>
      </c>
      <c r="S4363" s="2" t="s">
        <v>15049</v>
      </c>
      <c r="T4363" s="2" t="s">
        <v>13265</v>
      </c>
      <c r="U4363" s="2" t="s">
        <v>432</v>
      </c>
      <c r="V4363" s="2" t="s">
        <v>7329</v>
      </c>
      <c r="W4363" s="2" t="s">
        <v>13267</v>
      </c>
      <c r="X4363" s="2" t="s">
        <v>13477</v>
      </c>
      <c r="Y4363" s="2" t="s">
        <v>13478</v>
      </c>
    </row>
    <row r="4364">
      <c r="A4364" s="1" t="b">
        <v>0</v>
      </c>
      <c r="B4364" s="1"/>
      <c r="C4364" s="1"/>
      <c r="D4364" s="1"/>
      <c r="E4364" s="1" t="s">
        <v>7238</v>
      </c>
      <c r="F4364" s="1"/>
      <c r="G4364" s="2" t="s">
        <v>27</v>
      </c>
      <c r="H4364" s="2"/>
      <c r="I4364" s="4" t="s">
        <v>15050</v>
      </c>
      <c r="J4364" s="2" t="s">
        <v>15051</v>
      </c>
      <c r="K4364" s="5">
        <v>1.0</v>
      </c>
      <c r="L4364" s="2" t="s">
        <v>13261</v>
      </c>
      <c r="M4364" s="6" t="b">
        <v>1</v>
      </c>
      <c r="N4364" s="2" t="s">
        <v>13475</v>
      </c>
      <c r="O4364" s="2" t="s">
        <v>1291</v>
      </c>
      <c r="P4364" s="2" t="s">
        <v>1292</v>
      </c>
      <c r="Q4364" s="2" t="s">
        <v>13263</v>
      </c>
      <c r="R4364" s="2" t="s">
        <v>35</v>
      </c>
      <c r="S4364" s="2" t="s">
        <v>15052</v>
      </c>
      <c r="T4364" s="2" t="s">
        <v>13265</v>
      </c>
      <c r="U4364" s="2" t="s">
        <v>432</v>
      </c>
      <c r="V4364" s="2" t="s">
        <v>7329</v>
      </c>
      <c r="W4364" s="2" t="s">
        <v>13267</v>
      </c>
      <c r="X4364" s="2" t="s">
        <v>13477</v>
      </c>
      <c r="Y4364" s="2" t="s">
        <v>13478</v>
      </c>
    </row>
    <row r="4365">
      <c r="A4365" s="1" t="b">
        <v>0</v>
      </c>
      <c r="B4365" s="1"/>
      <c r="C4365" s="1"/>
      <c r="D4365" s="1"/>
      <c r="E4365" s="1" t="s">
        <v>7238</v>
      </c>
      <c r="F4365" s="1"/>
      <c r="G4365" s="2" t="s">
        <v>27</v>
      </c>
      <c r="H4365" s="2"/>
      <c r="I4365" s="4" t="s">
        <v>15053</v>
      </c>
      <c r="J4365" s="2" t="s">
        <v>15054</v>
      </c>
      <c r="K4365" s="5">
        <v>1.0</v>
      </c>
      <c r="L4365" s="2" t="s">
        <v>13261</v>
      </c>
      <c r="M4365" s="6" t="b">
        <v>1</v>
      </c>
      <c r="N4365" s="2" t="s">
        <v>13475</v>
      </c>
      <c r="O4365" s="2" t="s">
        <v>1291</v>
      </c>
      <c r="P4365" s="2" t="s">
        <v>1292</v>
      </c>
      <c r="Q4365" s="2" t="s">
        <v>13263</v>
      </c>
      <c r="R4365" s="2" t="s">
        <v>35</v>
      </c>
      <c r="S4365" s="2" t="s">
        <v>15055</v>
      </c>
      <c r="T4365" s="2" t="s">
        <v>13265</v>
      </c>
      <c r="U4365" s="2" t="s">
        <v>432</v>
      </c>
      <c r="V4365" s="2" t="s">
        <v>7329</v>
      </c>
      <c r="W4365" s="2" t="s">
        <v>13267</v>
      </c>
      <c r="X4365" s="2" t="s">
        <v>13477</v>
      </c>
      <c r="Y4365" s="2" t="s">
        <v>13478</v>
      </c>
    </row>
    <row r="4366">
      <c r="A4366" s="1" t="b">
        <v>0</v>
      </c>
      <c r="B4366" s="1"/>
      <c r="C4366" s="1"/>
      <c r="D4366" s="1"/>
      <c r="E4366" s="1" t="s">
        <v>7238</v>
      </c>
      <c r="F4366" s="1"/>
      <c r="G4366" s="2" t="s">
        <v>27</v>
      </c>
      <c r="H4366" s="2"/>
      <c r="I4366" s="4" t="s">
        <v>15056</v>
      </c>
      <c r="J4366" s="2" t="s">
        <v>15057</v>
      </c>
      <c r="K4366" s="5">
        <v>1.0</v>
      </c>
      <c r="L4366" s="2" t="s">
        <v>13261</v>
      </c>
      <c r="M4366" s="6" t="b">
        <v>1</v>
      </c>
      <c r="N4366" s="2" t="s">
        <v>13475</v>
      </c>
      <c r="O4366" s="2" t="s">
        <v>1291</v>
      </c>
      <c r="P4366" s="2" t="s">
        <v>1292</v>
      </c>
      <c r="Q4366" s="2" t="s">
        <v>13263</v>
      </c>
      <c r="R4366" s="2" t="s">
        <v>35</v>
      </c>
      <c r="S4366" s="2" t="s">
        <v>15058</v>
      </c>
      <c r="T4366" s="2" t="s">
        <v>13265</v>
      </c>
      <c r="U4366" s="2" t="s">
        <v>432</v>
      </c>
      <c r="V4366" s="2" t="s">
        <v>7329</v>
      </c>
      <c r="W4366" s="2" t="s">
        <v>13267</v>
      </c>
      <c r="X4366" s="2" t="s">
        <v>13477</v>
      </c>
      <c r="Y4366" s="2" t="s">
        <v>13478</v>
      </c>
    </row>
    <row r="4367">
      <c r="A4367" s="1" t="b">
        <v>0</v>
      </c>
      <c r="B4367" s="1"/>
      <c r="C4367" s="1"/>
      <c r="D4367" s="1"/>
      <c r="E4367" s="1" t="s">
        <v>7238</v>
      </c>
      <c r="F4367" s="1"/>
      <c r="G4367" s="2" t="s">
        <v>27</v>
      </c>
      <c r="H4367" s="2"/>
      <c r="I4367" s="4" t="s">
        <v>15059</v>
      </c>
      <c r="J4367" s="2" t="s">
        <v>15060</v>
      </c>
      <c r="K4367" s="5">
        <v>1.0</v>
      </c>
      <c r="L4367" s="2" t="s">
        <v>13261</v>
      </c>
      <c r="M4367" s="6" t="b">
        <v>1</v>
      </c>
      <c r="N4367" s="2" t="s">
        <v>13475</v>
      </c>
      <c r="O4367" s="2" t="s">
        <v>1291</v>
      </c>
      <c r="P4367" s="2" t="s">
        <v>1292</v>
      </c>
      <c r="Q4367" s="2" t="s">
        <v>13263</v>
      </c>
      <c r="R4367" s="2" t="s">
        <v>35</v>
      </c>
      <c r="S4367" s="2" t="s">
        <v>15061</v>
      </c>
      <c r="T4367" s="2" t="s">
        <v>13265</v>
      </c>
      <c r="U4367" s="2" t="s">
        <v>432</v>
      </c>
      <c r="V4367" s="2" t="s">
        <v>7329</v>
      </c>
      <c r="W4367" s="2" t="s">
        <v>13267</v>
      </c>
      <c r="X4367" s="2" t="s">
        <v>13477</v>
      </c>
      <c r="Y4367" s="2" t="s">
        <v>13478</v>
      </c>
    </row>
    <row r="4368">
      <c r="A4368" s="1" t="b">
        <v>0</v>
      </c>
      <c r="B4368" s="1"/>
      <c r="C4368" s="1"/>
      <c r="D4368" s="1"/>
      <c r="E4368" s="1" t="s">
        <v>7238</v>
      </c>
      <c r="F4368" s="1"/>
      <c r="G4368" s="2" t="s">
        <v>27</v>
      </c>
      <c r="H4368" s="2"/>
      <c r="I4368" s="4" t="s">
        <v>15062</v>
      </c>
      <c r="J4368" s="2" t="s">
        <v>15063</v>
      </c>
      <c r="K4368" s="5">
        <v>1.0</v>
      </c>
      <c r="L4368" s="2" t="s">
        <v>13261</v>
      </c>
      <c r="M4368" s="6" t="b">
        <v>1</v>
      </c>
      <c r="N4368" s="2" t="s">
        <v>13475</v>
      </c>
      <c r="O4368" s="2" t="s">
        <v>1291</v>
      </c>
      <c r="P4368" s="2" t="s">
        <v>1292</v>
      </c>
      <c r="Q4368" s="2" t="s">
        <v>13263</v>
      </c>
      <c r="R4368" s="2" t="s">
        <v>35</v>
      </c>
      <c r="S4368" s="2" t="s">
        <v>15064</v>
      </c>
      <c r="T4368" s="2" t="s">
        <v>13265</v>
      </c>
      <c r="U4368" s="2" t="s">
        <v>432</v>
      </c>
      <c r="V4368" s="2" t="s">
        <v>7329</v>
      </c>
      <c r="W4368" s="2" t="s">
        <v>13267</v>
      </c>
      <c r="X4368" s="2" t="s">
        <v>13477</v>
      </c>
      <c r="Y4368" s="2" t="s">
        <v>13478</v>
      </c>
    </row>
    <row r="4369">
      <c r="A4369" s="1" t="b">
        <v>0</v>
      </c>
      <c r="B4369" s="1"/>
      <c r="C4369" s="1"/>
      <c r="D4369" s="1"/>
      <c r="E4369" s="1" t="s">
        <v>7238</v>
      </c>
      <c r="F4369" s="1"/>
      <c r="G4369" s="2" t="s">
        <v>27</v>
      </c>
      <c r="H4369" s="2"/>
      <c r="I4369" s="4" t="s">
        <v>15065</v>
      </c>
      <c r="J4369" s="2" t="s">
        <v>15066</v>
      </c>
      <c r="K4369" s="5">
        <v>1.0</v>
      </c>
      <c r="L4369" s="2" t="s">
        <v>13261</v>
      </c>
      <c r="M4369" s="6" t="b">
        <v>1</v>
      </c>
      <c r="N4369" s="2" t="s">
        <v>13475</v>
      </c>
      <c r="O4369" s="2" t="s">
        <v>1291</v>
      </c>
      <c r="P4369" s="2" t="s">
        <v>1292</v>
      </c>
      <c r="Q4369" s="2" t="s">
        <v>13263</v>
      </c>
      <c r="R4369" s="2" t="s">
        <v>35</v>
      </c>
      <c r="S4369" s="2" t="s">
        <v>15067</v>
      </c>
      <c r="T4369" s="2" t="s">
        <v>13265</v>
      </c>
      <c r="U4369" s="2" t="s">
        <v>432</v>
      </c>
      <c r="V4369" s="2" t="s">
        <v>7329</v>
      </c>
      <c r="W4369" s="2" t="s">
        <v>13267</v>
      </c>
      <c r="X4369" s="2" t="s">
        <v>13477</v>
      </c>
      <c r="Y4369" s="2" t="s">
        <v>13478</v>
      </c>
    </row>
    <row r="4370">
      <c r="A4370" s="1" t="b">
        <v>0</v>
      </c>
      <c r="B4370" s="1"/>
      <c r="C4370" s="1"/>
      <c r="D4370" s="1"/>
      <c r="E4370" s="1" t="s">
        <v>7238</v>
      </c>
      <c r="F4370" s="1"/>
      <c r="G4370" s="2" t="s">
        <v>27</v>
      </c>
      <c r="H4370" s="2"/>
      <c r="I4370" s="4" t="s">
        <v>15068</v>
      </c>
      <c r="J4370" s="2" t="s">
        <v>15069</v>
      </c>
      <c r="K4370" s="5">
        <v>1.0</v>
      </c>
      <c r="L4370" s="2" t="s">
        <v>13261</v>
      </c>
      <c r="M4370" s="6" t="b">
        <v>1</v>
      </c>
      <c r="N4370" s="2" t="s">
        <v>13475</v>
      </c>
      <c r="O4370" s="2" t="s">
        <v>1291</v>
      </c>
      <c r="P4370" s="2" t="s">
        <v>1292</v>
      </c>
      <c r="Q4370" s="2" t="s">
        <v>13263</v>
      </c>
      <c r="R4370" s="2" t="s">
        <v>35</v>
      </c>
      <c r="S4370" s="2" t="s">
        <v>15070</v>
      </c>
      <c r="T4370" s="2" t="s">
        <v>13265</v>
      </c>
      <c r="U4370" s="2" t="s">
        <v>432</v>
      </c>
      <c r="V4370" s="2" t="s">
        <v>7329</v>
      </c>
      <c r="W4370" s="2" t="s">
        <v>13267</v>
      </c>
      <c r="X4370" s="2" t="s">
        <v>13477</v>
      </c>
      <c r="Y4370" s="2" t="s">
        <v>13478</v>
      </c>
    </row>
    <row r="4371">
      <c r="A4371" s="1" t="b">
        <v>0</v>
      </c>
      <c r="B4371" s="1"/>
      <c r="C4371" s="1"/>
      <c r="D4371" s="1"/>
      <c r="E4371" s="1" t="s">
        <v>7238</v>
      </c>
      <c r="F4371" s="1"/>
      <c r="G4371" s="2" t="s">
        <v>27</v>
      </c>
      <c r="H4371" s="2"/>
      <c r="I4371" s="4" t="s">
        <v>15071</v>
      </c>
      <c r="J4371" s="2" t="s">
        <v>15072</v>
      </c>
      <c r="K4371" s="5">
        <v>1.0</v>
      </c>
      <c r="L4371" s="2" t="s">
        <v>13261</v>
      </c>
      <c r="M4371" s="6" t="b">
        <v>1</v>
      </c>
      <c r="N4371" s="2" t="s">
        <v>13475</v>
      </c>
      <c r="O4371" s="2" t="s">
        <v>1291</v>
      </c>
      <c r="P4371" s="2" t="s">
        <v>1292</v>
      </c>
      <c r="Q4371" s="2" t="s">
        <v>13263</v>
      </c>
      <c r="R4371" s="2" t="s">
        <v>35</v>
      </c>
      <c r="S4371" s="2" t="s">
        <v>15073</v>
      </c>
      <c r="T4371" s="2" t="s">
        <v>13265</v>
      </c>
      <c r="U4371" s="2" t="s">
        <v>432</v>
      </c>
      <c r="V4371" s="2" t="s">
        <v>7329</v>
      </c>
      <c r="W4371" s="2" t="s">
        <v>13267</v>
      </c>
      <c r="X4371" s="2" t="s">
        <v>13477</v>
      </c>
      <c r="Y4371" s="2" t="s">
        <v>13478</v>
      </c>
    </row>
    <row r="4372">
      <c r="A4372" s="1" t="b">
        <v>0</v>
      </c>
      <c r="B4372" s="1"/>
      <c r="C4372" s="1"/>
      <c r="D4372" s="1"/>
      <c r="E4372" s="1" t="s">
        <v>7238</v>
      </c>
      <c r="F4372" s="1"/>
      <c r="G4372" s="2" t="s">
        <v>27</v>
      </c>
      <c r="H4372" s="2"/>
      <c r="I4372" s="4" t="s">
        <v>15074</v>
      </c>
      <c r="J4372" s="2" t="s">
        <v>15075</v>
      </c>
      <c r="K4372" s="5">
        <v>1.0</v>
      </c>
      <c r="L4372" s="2" t="s">
        <v>13261</v>
      </c>
      <c r="M4372" s="6" t="b">
        <v>1</v>
      </c>
      <c r="N4372" s="2" t="s">
        <v>13475</v>
      </c>
      <c r="O4372" s="2" t="s">
        <v>1291</v>
      </c>
      <c r="P4372" s="2" t="s">
        <v>1292</v>
      </c>
      <c r="Q4372" s="2" t="s">
        <v>13263</v>
      </c>
      <c r="R4372" s="2" t="s">
        <v>35</v>
      </c>
      <c r="S4372" s="2" t="s">
        <v>15076</v>
      </c>
      <c r="T4372" s="2" t="s">
        <v>13265</v>
      </c>
      <c r="U4372" s="2" t="s">
        <v>432</v>
      </c>
      <c r="V4372" s="2" t="s">
        <v>7329</v>
      </c>
      <c r="W4372" s="2" t="s">
        <v>13267</v>
      </c>
      <c r="X4372" s="2" t="s">
        <v>13477</v>
      </c>
      <c r="Y4372" s="2" t="s">
        <v>13478</v>
      </c>
    </row>
    <row r="4373">
      <c r="A4373" s="1" t="b">
        <v>0</v>
      </c>
      <c r="B4373" s="1"/>
      <c r="C4373" s="1"/>
      <c r="D4373" s="1"/>
      <c r="E4373" s="1" t="s">
        <v>7238</v>
      </c>
      <c r="F4373" s="1"/>
      <c r="G4373" s="2" t="s">
        <v>27</v>
      </c>
      <c r="H4373" s="2"/>
      <c r="I4373" s="4" t="s">
        <v>15077</v>
      </c>
      <c r="J4373" s="2" t="s">
        <v>15078</v>
      </c>
      <c r="K4373" s="5">
        <v>1.0</v>
      </c>
      <c r="L4373" s="2" t="s">
        <v>13261</v>
      </c>
      <c r="M4373" s="6" t="b">
        <v>1</v>
      </c>
      <c r="N4373" s="2" t="s">
        <v>13475</v>
      </c>
      <c r="O4373" s="2" t="s">
        <v>1291</v>
      </c>
      <c r="P4373" s="2" t="s">
        <v>1292</v>
      </c>
      <c r="Q4373" s="2" t="s">
        <v>13263</v>
      </c>
      <c r="R4373" s="2" t="s">
        <v>35</v>
      </c>
      <c r="S4373" s="2" t="s">
        <v>15079</v>
      </c>
      <c r="T4373" s="2" t="s">
        <v>13265</v>
      </c>
      <c r="U4373" s="2" t="s">
        <v>432</v>
      </c>
      <c r="V4373" s="2" t="s">
        <v>7329</v>
      </c>
      <c r="W4373" s="2" t="s">
        <v>13267</v>
      </c>
      <c r="X4373" s="2" t="s">
        <v>13477</v>
      </c>
      <c r="Y4373" s="2" t="s">
        <v>13478</v>
      </c>
    </row>
    <row r="4374">
      <c r="A4374" s="1" t="b">
        <v>0</v>
      </c>
      <c r="B4374" s="1"/>
      <c r="C4374" s="1"/>
      <c r="D4374" s="1"/>
      <c r="E4374" s="1" t="s">
        <v>7238</v>
      </c>
      <c r="F4374" s="1"/>
      <c r="G4374" s="2" t="s">
        <v>27</v>
      </c>
      <c r="H4374" s="2"/>
      <c r="I4374" s="4" t="s">
        <v>15080</v>
      </c>
      <c r="J4374" s="2" t="s">
        <v>15081</v>
      </c>
      <c r="K4374" s="5">
        <v>1.0</v>
      </c>
      <c r="L4374" s="2" t="s">
        <v>13261</v>
      </c>
      <c r="M4374" s="6" t="b">
        <v>1</v>
      </c>
      <c r="N4374" s="2" t="s">
        <v>13475</v>
      </c>
      <c r="O4374" s="2" t="s">
        <v>1291</v>
      </c>
      <c r="P4374" s="2" t="s">
        <v>1292</v>
      </c>
      <c r="Q4374" s="2" t="s">
        <v>13263</v>
      </c>
      <c r="R4374" s="2" t="s">
        <v>35</v>
      </c>
      <c r="S4374" s="2" t="s">
        <v>15082</v>
      </c>
      <c r="T4374" s="2" t="s">
        <v>13265</v>
      </c>
      <c r="U4374" s="2" t="s">
        <v>432</v>
      </c>
      <c r="V4374" s="2" t="s">
        <v>7329</v>
      </c>
      <c r="W4374" s="2" t="s">
        <v>13267</v>
      </c>
      <c r="X4374" s="2" t="s">
        <v>13477</v>
      </c>
      <c r="Y4374" s="2" t="s">
        <v>13478</v>
      </c>
    </row>
    <row r="4375">
      <c r="A4375" s="1" t="b">
        <v>0</v>
      </c>
      <c r="B4375" s="1"/>
      <c r="C4375" s="1"/>
      <c r="D4375" s="1"/>
      <c r="E4375" s="1" t="s">
        <v>7238</v>
      </c>
      <c r="F4375" s="1"/>
      <c r="G4375" s="2" t="s">
        <v>27</v>
      </c>
      <c r="H4375" s="2"/>
      <c r="I4375" s="4" t="s">
        <v>15083</v>
      </c>
      <c r="J4375" s="2" t="s">
        <v>15084</v>
      </c>
      <c r="K4375" s="5">
        <v>1.0</v>
      </c>
      <c r="L4375" s="2" t="s">
        <v>13261</v>
      </c>
      <c r="M4375" s="6" t="b">
        <v>1</v>
      </c>
      <c r="N4375" s="2" t="s">
        <v>13475</v>
      </c>
      <c r="O4375" s="2" t="s">
        <v>1291</v>
      </c>
      <c r="P4375" s="2" t="s">
        <v>1292</v>
      </c>
      <c r="Q4375" s="2" t="s">
        <v>13263</v>
      </c>
      <c r="R4375" s="2" t="s">
        <v>35</v>
      </c>
      <c r="S4375" s="2" t="s">
        <v>15085</v>
      </c>
      <c r="T4375" s="2" t="s">
        <v>13265</v>
      </c>
      <c r="U4375" s="2" t="s">
        <v>432</v>
      </c>
      <c r="V4375" s="2" t="s">
        <v>7329</v>
      </c>
      <c r="W4375" s="2" t="s">
        <v>13267</v>
      </c>
      <c r="X4375" s="2" t="s">
        <v>13477</v>
      </c>
      <c r="Y4375" s="2" t="s">
        <v>13478</v>
      </c>
    </row>
    <row r="4376">
      <c r="A4376" s="1" t="b">
        <v>0</v>
      </c>
      <c r="B4376" s="1"/>
      <c r="C4376" s="1"/>
      <c r="D4376" s="1"/>
      <c r="E4376" s="1" t="s">
        <v>7238</v>
      </c>
      <c r="F4376" s="1"/>
      <c r="G4376" s="2" t="s">
        <v>27</v>
      </c>
      <c r="H4376" s="2"/>
      <c r="I4376" s="4" t="s">
        <v>15086</v>
      </c>
      <c r="J4376" s="2" t="s">
        <v>15087</v>
      </c>
      <c r="K4376" s="5">
        <v>1.0</v>
      </c>
      <c r="L4376" s="2" t="s">
        <v>13261</v>
      </c>
      <c r="M4376" s="6" t="b">
        <v>1</v>
      </c>
      <c r="N4376" s="2" t="s">
        <v>13475</v>
      </c>
      <c r="O4376" s="2" t="s">
        <v>1291</v>
      </c>
      <c r="P4376" s="2" t="s">
        <v>1292</v>
      </c>
      <c r="Q4376" s="2" t="s">
        <v>13263</v>
      </c>
      <c r="R4376" s="2" t="s">
        <v>35</v>
      </c>
      <c r="S4376" s="2" t="s">
        <v>15088</v>
      </c>
      <c r="T4376" s="2" t="s">
        <v>13265</v>
      </c>
      <c r="U4376" s="2" t="s">
        <v>432</v>
      </c>
      <c r="V4376" s="2" t="s">
        <v>7329</v>
      </c>
      <c r="W4376" s="2" t="s">
        <v>13267</v>
      </c>
      <c r="X4376" s="2" t="s">
        <v>13477</v>
      </c>
      <c r="Y4376" s="2" t="s">
        <v>13478</v>
      </c>
    </row>
    <row r="4377">
      <c r="A4377" s="1" t="b">
        <v>0</v>
      </c>
      <c r="B4377" s="1"/>
      <c r="C4377" s="1"/>
      <c r="D4377" s="1"/>
      <c r="E4377" s="1" t="s">
        <v>7238</v>
      </c>
      <c r="F4377" s="1"/>
      <c r="G4377" s="2" t="s">
        <v>27</v>
      </c>
      <c r="H4377" s="2"/>
      <c r="I4377" s="4" t="s">
        <v>15089</v>
      </c>
      <c r="J4377" s="2" t="s">
        <v>15090</v>
      </c>
      <c r="K4377" s="5">
        <v>1.0</v>
      </c>
      <c r="L4377" s="2" t="s">
        <v>13261</v>
      </c>
      <c r="M4377" s="6" t="b">
        <v>1</v>
      </c>
      <c r="N4377" s="2" t="s">
        <v>13475</v>
      </c>
      <c r="O4377" s="2" t="s">
        <v>1291</v>
      </c>
      <c r="P4377" s="2" t="s">
        <v>1292</v>
      </c>
      <c r="Q4377" s="2" t="s">
        <v>13263</v>
      </c>
      <c r="R4377" s="2" t="s">
        <v>35</v>
      </c>
      <c r="S4377" s="2" t="s">
        <v>15091</v>
      </c>
      <c r="T4377" s="2" t="s">
        <v>13265</v>
      </c>
      <c r="U4377" s="2" t="s">
        <v>432</v>
      </c>
      <c r="V4377" s="2" t="s">
        <v>7329</v>
      </c>
      <c r="W4377" s="2" t="s">
        <v>13267</v>
      </c>
      <c r="X4377" s="2" t="s">
        <v>13477</v>
      </c>
      <c r="Y4377" s="2" t="s">
        <v>13478</v>
      </c>
    </row>
    <row r="4378">
      <c r="A4378" s="1" t="b">
        <v>0</v>
      </c>
      <c r="B4378" s="1"/>
      <c r="C4378" s="1"/>
      <c r="D4378" s="1"/>
      <c r="E4378" s="1" t="s">
        <v>7238</v>
      </c>
      <c r="F4378" s="1"/>
      <c r="G4378" s="2" t="s">
        <v>27</v>
      </c>
      <c r="H4378" s="2"/>
      <c r="I4378" s="4" t="s">
        <v>15092</v>
      </c>
      <c r="J4378" s="2" t="s">
        <v>15093</v>
      </c>
      <c r="K4378" s="5">
        <v>1.0</v>
      </c>
      <c r="L4378" s="2" t="s">
        <v>13261</v>
      </c>
      <c r="M4378" s="6" t="b">
        <v>1</v>
      </c>
      <c r="N4378" s="2" t="s">
        <v>13475</v>
      </c>
      <c r="O4378" s="2" t="s">
        <v>1291</v>
      </c>
      <c r="P4378" s="2" t="s">
        <v>1292</v>
      </c>
      <c r="Q4378" s="2" t="s">
        <v>13263</v>
      </c>
      <c r="R4378" s="2" t="s">
        <v>35</v>
      </c>
      <c r="S4378" s="2" t="s">
        <v>15094</v>
      </c>
      <c r="T4378" s="2" t="s">
        <v>13265</v>
      </c>
      <c r="U4378" s="2" t="s">
        <v>432</v>
      </c>
      <c r="V4378" s="2" t="s">
        <v>7329</v>
      </c>
      <c r="W4378" s="2" t="s">
        <v>13267</v>
      </c>
      <c r="X4378" s="2" t="s">
        <v>13477</v>
      </c>
      <c r="Y4378" s="2" t="s">
        <v>13478</v>
      </c>
    </row>
    <row r="4379">
      <c r="A4379" s="1" t="b">
        <v>0</v>
      </c>
      <c r="B4379" s="1"/>
      <c r="C4379" s="1"/>
      <c r="D4379" s="1"/>
      <c r="E4379" s="1" t="s">
        <v>7238</v>
      </c>
      <c r="F4379" s="1"/>
      <c r="G4379" s="2" t="s">
        <v>27</v>
      </c>
      <c r="H4379" s="2"/>
      <c r="I4379" s="4" t="s">
        <v>15095</v>
      </c>
      <c r="J4379" s="2" t="s">
        <v>15096</v>
      </c>
      <c r="K4379" s="5">
        <v>1.0</v>
      </c>
      <c r="L4379" s="2" t="s">
        <v>13261</v>
      </c>
      <c r="M4379" s="6" t="b">
        <v>1</v>
      </c>
      <c r="N4379" s="2" t="s">
        <v>13475</v>
      </c>
      <c r="O4379" s="2" t="s">
        <v>1291</v>
      </c>
      <c r="P4379" s="2" t="s">
        <v>1292</v>
      </c>
      <c r="Q4379" s="2" t="s">
        <v>13263</v>
      </c>
      <c r="R4379" s="2" t="s">
        <v>35</v>
      </c>
      <c r="S4379" s="2" t="s">
        <v>15097</v>
      </c>
      <c r="T4379" s="2" t="s">
        <v>13265</v>
      </c>
      <c r="U4379" s="2" t="s">
        <v>432</v>
      </c>
      <c r="V4379" s="2" t="s">
        <v>7329</v>
      </c>
      <c r="W4379" s="2" t="s">
        <v>13267</v>
      </c>
      <c r="X4379" s="2" t="s">
        <v>13477</v>
      </c>
      <c r="Y4379" s="2" t="s">
        <v>13478</v>
      </c>
    </row>
    <row r="4380">
      <c r="A4380" s="1" t="b">
        <v>0</v>
      </c>
      <c r="B4380" s="1"/>
      <c r="C4380" s="1"/>
      <c r="D4380" s="1"/>
      <c r="E4380" s="1" t="s">
        <v>7238</v>
      </c>
      <c r="F4380" s="1"/>
      <c r="G4380" s="2" t="s">
        <v>27</v>
      </c>
      <c r="H4380" s="2"/>
      <c r="I4380" s="4" t="s">
        <v>15098</v>
      </c>
      <c r="J4380" s="2" t="s">
        <v>15099</v>
      </c>
      <c r="K4380" s="5">
        <v>1.0</v>
      </c>
      <c r="L4380" s="2" t="s">
        <v>13261</v>
      </c>
      <c r="M4380" s="6" t="b">
        <v>1</v>
      </c>
      <c r="N4380" s="2" t="s">
        <v>13475</v>
      </c>
      <c r="O4380" s="2" t="s">
        <v>1291</v>
      </c>
      <c r="P4380" s="2" t="s">
        <v>1292</v>
      </c>
      <c r="Q4380" s="2" t="s">
        <v>13263</v>
      </c>
      <c r="R4380" s="2" t="s">
        <v>35</v>
      </c>
      <c r="S4380" s="2" t="s">
        <v>15100</v>
      </c>
      <c r="T4380" s="2" t="s">
        <v>13265</v>
      </c>
      <c r="U4380" s="2" t="s">
        <v>432</v>
      </c>
      <c r="V4380" s="2" t="s">
        <v>7329</v>
      </c>
      <c r="W4380" s="2" t="s">
        <v>13267</v>
      </c>
      <c r="X4380" s="2" t="s">
        <v>13477</v>
      </c>
      <c r="Y4380" s="2" t="s">
        <v>13478</v>
      </c>
    </row>
    <row r="4381">
      <c r="A4381" s="1" t="b">
        <v>0</v>
      </c>
      <c r="B4381" s="1"/>
      <c r="C4381" s="1"/>
      <c r="D4381" s="1"/>
      <c r="E4381" s="1" t="s">
        <v>7238</v>
      </c>
      <c r="F4381" s="1"/>
      <c r="G4381" s="2" t="s">
        <v>27</v>
      </c>
      <c r="H4381" s="2"/>
      <c r="I4381" s="4" t="s">
        <v>15101</v>
      </c>
      <c r="J4381" s="2" t="s">
        <v>15102</v>
      </c>
      <c r="K4381" s="5">
        <v>1.0</v>
      </c>
      <c r="L4381" s="2" t="s">
        <v>13261</v>
      </c>
      <c r="M4381" s="6" t="b">
        <v>1</v>
      </c>
      <c r="N4381" s="2" t="s">
        <v>13475</v>
      </c>
      <c r="O4381" s="2" t="s">
        <v>1291</v>
      </c>
      <c r="P4381" s="2" t="s">
        <v>1292</v>
      </c>
      <c r="Q4381" s="2" t="s">
        <v>13263</v>
      </c>
      <c r="R4381" s="2" t="s">
        <v>35</v>
      </c>
      <c r="S4381" s="2" t="s">
        <v>15103</v>
      </c>
      <c r="T4381" s="2" t="s">
        <v>13265</v>
      </c>
      <c r="U4381" s="2" t="s">
        <v>432</v>
      </c>
      <c r="V4381" s="2" t="s">
        <v>7329</v>
      </c>
      <c r="W4381" s="2" t="s">
        <v>13267</v>
      </c>
      <c r="X4381" s="2" t="s">
        <v>13477</v>
      </c>
      <c r="Y4381" s="2" t="s">
        <v>13478</v>
      </c>
    </row>
    <row r="4382">
      <c r="A4382" s="1" t="b">
        <v>0</v>
      </c>
      <c r="B4382" s="1"/>
      <c r="C4382" s="1"/>
      <c r="D4382" s="1"/>
      <c r="E4382" s="1" t="s">
        <v>7238</v>
      </c>
      <c r="F4382" s="1"/>
      <c r="G4382" s="2" t="s">
        <v>27</v>
      </c>
      <c r="H4382" s="2"/>
      <c r="I4382" s="4" t="s">
        <v>15104</v>
      </c>
      <c r="J4382" s="2" t="s">
        <v>15105</v>
      </c>
      <c r="K4382" s="5">
        <v>1.0</v>
      </c>
      <c r="L4382" s="2" t="s">
        <v>13261</v>
      </c>
      <c r="M4382" s="6" t="b">
        <v>1</v>
      </c>
      <c r="N4382" s="2" t="s">
        <v>13475</v>
      </c>
      <c r="O4382" s="2" t="s">
        <v>1291</v>
      </c>
      <c r="P4382" s="2" t="s">
        <v>1292</v>
      </c>
      <c r="Q4382" s="2" t="s">
        <v>13263</v>
      </c>
      <c r="R4382" s="2" t="s">
        <v>35</v>
      </c>
      <c r="S4382" s="2" t="s">
        <v>15106</v>
      </c>
      <c r="T4382" s="2" t="s">
        <v>13265</v>
      </c>
      <c r="U4382" s="2" t="s">
        <v>432</v>
      </c>
      <c r="V4382" s="2" t="s">
        <v>7329</v>
      </c>
      <c r="W4382" s="2" t="s">
        <v>13267</v>
      </c>
      <c r="X4382" s="2" t="s">
        <v>13477</v>
      </c>
      <c r="Y4382" s="2" t="s">
        <v>13478</v>
      </c>
    </row>
    <row r="4383">
      <c r="A4383" s="1" t="b">
        <v>0</v>
      </c>
      <c r="B4383" s="1"/>
      <c r="C4383" s="1"/>
      <c r="D4383" s="1"/>
      <c r="E4383" s="1" t="s">
        <v>7238</v>
      </c>
      <c r="F4383" s="1"/>
      <c r="G4383" s="2" t="s">
        <v>27</v>
      </c>
      <c r="H4383" s="2"/>
      <c r="I4383" s="4" t="s">
        <v>15107</v>
      </c>
      <c r="J4383" s="2" t="s">
        <v>15108</v>
      </c>
      <c r="K4383" s="5">
        <v>1.0</v>
      </c>
      <c r="L4383" s="2" t="s">
        <v>13261</v>
      </c>
      <c r="M4383" s="6" t="b">
        <v>1</v>
      </c>
      <c r="N4383" s="2" t="s">
        <v>13475</v>
      </c>
      <c r="O4383" s="2" t="s">
        <v>1291</v>
      </c>
      <c r="P4383" s="2" t="s">
        <v>1292</v>
      </c>
      <c r="Q4383" s="2" t="s">
        <v>13263</v>
      </c>
      <c r="R4383" s="2" t="s">
        <v>35</v>
      </c>
      <c r="S4383" s="2" t="s">
        <v>15109</v>
      </c>
      <c r="T4383" s="2" t="s">
        <v>13265</v>
      </c>
      <c r="U4383" s="2" t="s">
        <v>432</v>
      </c>
      <c r="V4383" s="2" t="s">
        <v>7329</v>
      </c>
      <c r="W4383" s="2" t="s">
        <v>13267</v>
      </c>
      <c r="X4383" s="2" t="s">
        <v>13477</v>
      </c>
      <c r="Y4383" s="2" t="s">
        <v>13478</v>
      </c>
    </row>
    <row r="4384">
      <c r="A4384" s="1" t="b">
        <v>0</v>
      </c>
      <c r="B4384" s="1"/>
      <c r="C4384" s="1"/>
      <c r="D4384" s="1"/>
      <c r="E4384" s="1" t="s">
        <v>7238</v>
      </c>
      <c r="F4384" s="1"/>
      <c r="G4384" s="2" t="s">
        <v>27</v>
      </c>
      <c r="H4384" s="2"/>
      <c r="I4384" s="4" t="s">
        <v>15110</v>
      </c>
      <c r="J4384" s="2" t="s">
        <v>15111</v>
      </c>
      <c r="K4384" s="5">
        <v>1.0</v>
      </c>
      <c r="L4384" s="2" t="s">
        <v>13261</v>
      </c>
      <c r="M4384" s="6" t="b">
        <v>1</v>
      </c>
      <c r="N4384" s="2" t="s">
        <v>13475</v>
      </c>
      <c r="O4384" s="2" t="s">
        <v>1291</v>
      </c>
      <c r="P4384" s="2" t="s">
        <v>1292</v>
      </c>
      <c r="Q4384" s="2" t="s">
        <v>13263</v>
      </c>
      <c r="R4384" s="2" t="s">
        <v>35</v>
      </c>
      <c r="S4384" s="2" t="s">
        <v>15112</v>
      </c>
      <c r="T4384" s="2" t="s">
        <v>13265</v>
      </c>
      <c r="U4384" s="2" t="s">
        <v>432</v>
      </c>
      <c r="V4384" s="2" t="s">
        <v>7329</v>
      </c>
      <c r="W4384" s="2" t="s">
        <v>13267</v>
      </c>
      <c r="X4384" s="2" t="s">
        <v>13477</v>
      </c>
      <c r="Y4384" s="2" t="s">
        <v>13478</v>
      </c>
    </row>
    <row r="4385">
      <c r="A4385" s="1" t="b">
        <v>0</v>
      </c>
      <c r="B4385" s="1"/>
      <c r="C4385" s="1"/>
      <c r="D4385" s="1"/>
      <c r="E4385" s="1" t="s">
        <v>7238</v>
      </c>
      <c r="F4385" s="1"/>
      <c r="G4385" s="2" t="s">
        <v>27</v>
      </c>
      <c r="H4385" s="2"/>
      <c r="I4385" s="4" t="s">
        <v>15113</v>
      </c>
      <c r="J4385" s="2" t="s">
        <v>15114</v>
      </c>
      <c r="K4385" s="5">
        <v>1.0</v>
      </c>
      <c r="L4385" s="2" t="s">
        <v>13261</v>
      </c>
      <c r="M4385" s="6" t="b">
        <v>1</v>
      </c>
      <c r="N4385" s="2" t="s">
        <v>13475</v>
      </c>
      <c r="O4385" s="2" t="s">
        <v>1291</v>
      </c>
      <c r="P4385" s="2" t="s">
        <v>1292</v>
      </c>
      <c r="Q4385" s="2" t="s">
        <v>13263</v>
      </c>
      <c r="R4385" s="2" t="s">
        <v>35</v>
      </c>
      <c r="S4385" s="2" t="s">
        <v>15115</v>
      </c>
      <c r="T4385" s="2" t="s">
        <v>13265</v>
      </c>
      <c r="U4385" s="2" t="s">
        <v>432</v>
      </c>
      <c r="V4385" s="2" t="s">
        <v>7329</v>
      </c>
      <c r="W4385" s="2" t="s">
        <v>13267</v>
      </c>
      <c r="X4385" s="2" t="s">
        <v>13477</v>
      </c>
      <c r="Y4385" s="2" t="s">
        <v>13478</v>
      </c>
    </row>
    <row r="4386">
      <c r="A4386" s="1" t="b">
        <v>0</v>
      </c>
      <c r="B4386" s="1"/>
      <c r="C4386" s="1"/>
      <c r="D4386" s="1"/>
      <c r="E4386" s="1" t="s">
        <v>7238</v>
      </c>
      <c r="F4386" s="1"/>
      <c r="G4386" s="2" t="s">
        <v>27</v>
      </c>
      <c r="H4386" s="2"/>
      <c r="I4386" s="4" t="s">
        <v>15116</v>
      </c>
      <c r="J4386" s="2" t="s">
        <v>15117</v>
      </c>
      <c r="K4386" s="5">
        <v>1.0</v>
      </c>
      <c r="L4386" s="2" t="s">
        <v>13261</v>
      </c>
      <c r="M4386" s="6" t="b">
        <v>1</v>
      </c>
      <c r="N4386" s="2" t="s">
        <v>13475</v>
      </c>
      <c r="O4386" s="2" t="s">
        <v>1291</v>
      </c>
      <c r="P4386" s="2" t="s">
        <v>1292</v>
      </c>
      <c r="Q4386" s="2" t="s">
        <v>13263</v>
      </c>
      <c r="R4386" s="2" t="s">
        <v>35</v>
      </c>
      <c r="S4386" s="2" t="s">
        <v>15118</v>
      </c>
      <c r="T4386" s="2" t="s">
        <v>13265</v>
      </c>
      <c r="U4386" s="2" t="s">
        <v>432</v>
      </c>
      <c r="V4386" s="2" t="s">
        <v>7329</v>
      </c>
      <c r="W4386" s="2" t="s">
        <v>13267</v>
      </c>
      <c r="X4386" s="2" t="s">
        <v>13477</v>
      </c>
      <c r="Y4386" s="2" t="s">
        <v>13478</v>
      </c>
    </row>
    <row r="4387">
      <c r="A4387" s="1" t="b">
        <v>0</v>
      </c>
      <c r="B4387" s="1"/>
      <c r="C4387" s="1"/>
      <c r="D4387" s="1"/>
      <c r="E4387" s="1" t="s">
        <v>7238</v>
      </c>
      <c r="F4387" s="1"/>
      <c r="G4387" s="2" t="s">
        <v>27</v>
      </c>
      <c r="H4387" s="2"/>
      <c r="I4387" s="4" t="s">
        <v>15119</v>
      </c>
      <c r="J4387" s="2" t="s">
        <v>15120</v>
      </c>
      <c r="K4387" s="5">
        <v>1.0</v>
      </c>
      <c r="L4387" s="2" t="s">
        <v>13261</v>
      </c>
      <c r="M4387" s="6" t="b">
        <v>1</v>
      </c>
      <c r="N4387" s="2" t="s">
        <v>13475</v>
      </c>
      <c r="O4387" s="2" t="s">
        <v>1291</v>
      </c>
      <c r="P4387" s="2" t="s">
        <v>1292</v>
      </c>
      <c r="Q4387" s="2" t="s">
        <v>13263</v>
      </c>
      <c r="R4387" s="2" t="s">
        <v>35</v>
      </c>
      <c r="S4387" s="2" t="s">
        <v>15121</v>
      </c>
      <c r="T4387" s="2" t="s">
        <v>13265</v>
      </c>
      <c r="U4387" s="2" t="s">
        <v>432</v>
      </c>
      <c r="V4387" s="2" t="s">
        <v>7329</v>
      </c>
      <c r="W4387" s="2" t="s">
        <v>13267</v>
      </c>
      <c r="X4387" s="2" t="s">
        <v>13477</v>
      </c>
      <c r="Y4387" s="2" t="s">
        <v>13478</v>
      </c>
    </row>
    <row r="4388">
      <c r="A4388" s="1" t="b">
        <v>0</v>
      </c>
      <c r="B4388" s="1"/>
      <c r="C4388" s="1"/>
      <c r="D4388" s="1"/>
      <c r="E4388" s="1" t="s">
        <v>7238</v>
      </c>
      <c r="F4388" s="1"/>
      <c r="G4388" s="2" t="s">
        <v>27</v>
      </c>
      <c r="H4388" s="2"/>
      <c r="I4388" s="4" t="s">
        <v>15122</v>
      </c>
      <c r="J4388" s="2" t="s">
        <v>15123</v>
      </c>
      <c r="K4388" s="5">
        <v>1.0</v>
      </c>
      <c r="L4388" s="2" t="s">
        <v>13261</v>
      </c>
      <c r="M4388" s="6" t="b">
        <v>1</v>
      </c>
      <c r="N4388" s="2" t="s">
        <v>13475</v>
      </c>
      <c r="O4388" s="2" t="s">
        <v>1291</v>
      </c>
      <c r="P4388" s="2" t="s">
        <v>1292</v>
      </c>
      <c r="Q4388" s="2" t="s">
        <v>13263</v>
      </c>
      <c r="R4388" s="2" t="s">
        <v>35</v>
      </c>
      <c r="S4388" s="2" t="s">
        <v>15124</v>
      </c>
      <c r="T4388" s="2" t="s">
        <v>13265</v>
      </c>
      <c r="U4388" s="2" t="s">
        <v>432</v>
      </c>
      <c r="V4388" s="2" t="s">
        <v>7329</v>
      </c>
      <c r="W4388" s="2" t="s">
        <v>13267</v>
      </c>
      <c r="X4388" s="2" t="s">
        <v>13477</v>
      </c>
      <c r="Y4388" s="2" t="s">
        <v>13478</v>
      </c>
    </row>
    <row r="4389">
      <c r="A4389" s="1" t="b">
        <v>0</v>
      </c>
      <c r="B4389" s="1"/>
      <c r="C4389" s="1"/>
      <c r="D4389" s="1"/>
      <c r="E4389" s="1" t="s">
        <v>7238</v>
      </c>
      <c r="F4389" s="1"/>
      <c r="G4389" s="2" t="s">
        <v>27</v>
      </c>
      <c r="H4389" s="2"/>
      <c r="I4389" s="4" t="s">
        <v>15125</v>
      </c>
      <c r="J4389" s="2" t="s">
        <v>15126</v>
      </c>
      <c r="K4389" s="5">
        <v>1.0</v>
      </c>
      <c r="L4389" s="2" t="s">
        <v>13261</v>
      </c>
      <c r="M4389" s="6" t="b">
        <v>1</v>
      </c>
      <c r="N4389" s="2" t="s">
        <v>13475</v>
      </c>
      <c r="O4389" s="2" t="s">
        <v>1291</v>
      </c>
      <c r="P4389" s="2" t="s">
        <v>1292</v>
      </c>
      <c r="Q4389" s="2" t="s">
        <v>13263</v>
      </c>
      <c r="R4389" s="2" t="s">
        <v>35</v>
      </c>
      <c r="S4389" s="2" t="s">
        <v>15127</v>
      </c>
      <c r="T4389" s="2" t="s">
        <v>13265</v>
      </c>
      <c r="U4389" s="2" t="s">
        <v>432</v>
      </c>
      <c r="V4389" s="2" t="s">
        <v>7329</v>
      </c>
      <c r="W4389" s="2" t="s">
        <v>13267</v>
      </c>
      <c r="X4389" s="2" t="s">
        <v>13477</v>
      </c>
      <c r="Y4389" s="2" t="s">
        <v>13478</v>
      </c>
    </row>
    <row r="4390">
      <c r="A4390" s="1" t="b">
        <v>0</v>
      </c>
      <c r="B4390" s="1"/>
      <c r="C4390" s="1"/>
      <c r="D4390" s="1"/>
      <c r="E4390" s="1" t="s">
        <v>7238</v>
      </c>
      <c r="F4390" s="1"/>
      <c r="G4390" s="2" t="s">
        <v>27</v>
      </c>
      <c r="H4390" s="2"/>
      <c r="I4390" s="4" t="s">
        <v>15128</v>
      </c>
      <c r="J4390" s="2" t="s">
        <v>15129</v>
      </c>
      <c r="K4390" s="5">
        <v>1.0</v>
      </c>
      <c r="L4390" s="2" t="s">
        <v>13261</v>
      </c>
      <c r="M4390" s="6" t="b">
        <v>1</v>
      </c>
      <c r="N4390" s="2" t="s">
        <v>13475</v>
      </c>
      <c r="O4390" s="2" t="s">
        <v>1291</v>
      </c>
      <c r="P4390" s="2" t="s">
        <v>1292</v>
      </c>
      <c r="Q4390" s="2" t="s">
        <v>13263</v>
      </c>
      <c r="R4390" s="2" t="s">
        <v>35</v>
      </c>
      <c r="S4390" s="2" t="s">
        <v>15130</v>
      </c>
      <c r="T4390" s="2" t="s">
        <v>13265</v>
      </c>
      <c r="U4390" s="2" t="s">
        <v>432</v>
      </c>
      <c r="V4390" s="2" t="s">
        <v>7329</v>
      </c>
      <c r="W4390" s="2" t="s">
        <v>13267</v>
      </c>
      <c r="X4390" s="2" t="s">
        <v>13477</v>
      </c>
      <c r="Y4390" s="2" t="s">
        <v>13478</v>
      </c>
    </row>
    <row r="4391">
      <c r="A4391" s="1" t="b">
        <v>0</v>
      </c>
      <c r="B4391" s="1"/>
      <c r="C4391" s="1"/>
      <c r="D4391" s="1"/>
      <c r="E4391" s="1" t="s">
        <v>7238</v>
      </c>
      <c r="F4391" s="1"/>
      <c r="G4391" s="2" t="s">
        <v>27</v>
      </c>
      <c r="H4391" s="2"/>
      <c r="I4391" s="4" t="s">
        <v>15131</v>
      </c>
      <c r="J4391" s="2" t="s">
        <v>15132</v>
      </c>
      <c r="K4391" s="5">
        <v>1.0</v>
      </c>
      <c r="L4391" s="2" t="s">
        <v>13261</v>
      </c>
      <c r="M4391" s="6" t="b">
        <v>1</v>
      </c>
      <c r="N4391" s="2" t="s">
        <v>13475</v>
      </c>
      <c r="O4391" s="2" t="s">
        <v>1291</v>
      </c>
      <c r="P4391" s="2" t="s">
        <v>1292</v>
      </c>
      <c r="Q4391" s="2" t="s">
        <v>13263</v>
      </c>
      <c r="R4391" s="2" t="s">
        <v>35</v>
      </c>
      <c r="S4391" s="2" t="s">
        <v>15133</v>
      </c>
      <c r="T4391" s="2" t="s">
        <v>13265</v>
      </c>
      <c r="U4391" s="2" t="s">
        <v>432</v>
      </c>
      <c r="V4391" s="2" t="s">
        <v>7329</v>
      </c>
      <c r="W4391" s="2" t="s">
        <v>13267</v>
      </c>
      <c r="X4391" s="2" t="s">
        <v>13477</v>
      </c>
      <c r="Y4391" s="2" t="s">
        <v>13478</v>
      </c>
    </row>
    <row r="4392">
      <c r="A4392" s="1" t="b">
        <v>0</v>
      </c>
      <c r="B4392" s="1"/>
      <c r="C4392" s="1"/>
      <c r="D4392" s="1"/>
      <c r="E4392" s="1" t="s">
        <v>7238</v>
      </c>
      <c r="F4392" s="1"/>
      <c r="G4392" s="2" t="s">
        <v>27</v>
      </c>
      <c r="H4392" s="2"/>
      <c r="I4392" s="4" t="s">
        <v>15134</v>
      </c>
      <c r="J4392" s="2" t="s">
        <v>15135</v>
      </c>
      <c r="K4392" s="5">
        <v>1.0</v>
      </c>
      <c r="L4392" s="2" t="s">
        <v>13261</v>
      </c>
      <c r="M4392" s="6" t="b">
        <v>1</v>
      </c>
      <c r="N4392" s="2" t="s">
        <v>13475</v>
      </c>
      <c r="O4392" s="2" t="s">
        <v>1291</v>
      </c>
      <c r="P4392" s="2" t="s">
        <v>1292</v>
      </c>
      <c r="Q4392" s="2" t="s">
        <v>13263</v>
      </c>
      <c r="R4392" s="2" t="s">
        <v>35</v>
      </c>
      <c r="S4392" s="2" t="s">
        <v>15136</v>
      </c>
      <c r="T4392" s="2" t="s">
        <v>13265</v>
      </c>
      <c r="U4392" s="2" t="s">
        <v>432</v>
      </c>
      <c r="V4392" s="2" t="s">
        <v>7329</v>
      </c>
      <c r="W4392" s="2" t="s">
        <v>13267</v>
      </c>
      <c r="X4392" s="2" t="s">
        <v>13477</v>
      </c>
      <c r="Y4392" s="2" t="s">
        <v>13478</v>
      </c>
    </row>
    <row r="4393">
      <c r="A4393" s="1" t="b">
        <v>0</v>
      </c>
      <c r="B4393" s="1"/>
      <c r="C4393" s="1"/>
      <c r="D4393" s="1"/>
      <c r="E4393" s="1" t="s">
        <v>7238</v>
      </c>
      <c r="F4393" s="1"/>
      <c r="G4393" s="2" t="s">
        <v>27</v>
      </c>
      <c r="H4393" s="2"/>
      <c r="I4393" s="4" t="s">
        <v>15137</v>
      </c>
      <c r="J4393" s="2" t="s">
        <v>15138</v>
      </c>
      <c r="K4393" s="5">
        <v>1.0</v>
      </c>
      <c r="L4393" s="2" t="s">
        <v>13261</v>
      </c>
      <c r="M4393" s="6" t="b">
        <v>1</v>
      </c>
      <c r="N4393" s="2" t="s">
        <v>13475</v>
      </c>
      <c r="O4393" s="2" t="s">
        <v>1291</v>
      </c>
      <c r="P4393" s="2" t="s">
        <v>1292</v>
      </c>
      <c r="Q4393" s="2" t="s">
        <v>13263</v>
      </c>
      <c r="R4393" s="2" t="s">
        <v>35</v>
      </c>
      <c r="S4393" s="2" t="s">
        <v>15139</v>
      </c>
      <c r="T4393" s="2" t="s">
        <v>13265</v>
      </c>
      <c r="U4393" s="2" t="s">
        <v>432</v>
      </c>
      <c r="V4393" s="2" t="s">
        <v>7329</v>
      </c>
      <c r="W4393" s="2" t="s">
        <v>13267</v>
      </c>
      <c r="X4393" s="2" t="s">
        <v>13477</v>
      </c>
      <c r="Y4393" s="2" t="s">
        <v>13478</v>
      </c>
    </row>
    <row r="4394">
      <c r="A4394" s="1" t="b">
        <v>0</v>
      </c>
      <c r="B4394" s="1"/>
      <c r="C4394" s="1"/>
      <c r="D4394" s="1"/>
      <c r="E4394" s="1" t="s">
        <v>7238</v>
      </c>
      <c r="F4394" s="1"/>
      <c r="G4394" s="2" t="s">
        <v>27</v>
      </c>
      <c r="H4394" s="2"/>
      <c r="I4394" s="4" t="s">
        <v>15140</v>
      </c>
      <c r="J4394" s="2" t="s">
        <v>15141</v>
      </c>
      <c r="K4394" s="5">
        <v>1.0</v>
      </c>
      <c r="L4394" s="2" t="s">
        <v>13261</v>
      </c>
      <c r="M4394" s="6" t="b">
        <v>1</v>
      </c>
      <c r="N4394" s="2" t="s">
        <v>13475</v>
      </c>
      <c r="O4394" s="2" t="s">
        <v>1291</v>
      </c>
      <c r="P4394" s="2" t="s">
        <v>1292</v>
      </c>
      <c r="Q4394" s="2" t="s">
        <v>13263</v>
      </c>
      <c r="R4394" s="2" t="s">
        <v>35</v>
      </c>
      <c r="S4394" s="2" t="s">
        <v>15142</v>
      </c>
      <c r="T4394" s="2" t="s">
        <v>13265</v>
      </c>
      <c r="U4394" s="2" t="s">
        <v>432</v>
      </c>
      <c r="V4394" s="2" t="s">
        <v>7329</v>
      </c>
      <c r="W4394" s="2" t="s">
        <v>13267</v>
      </c>
      <c r="X4394" s="2" t="s">
        <v>13477</v>
      </c>
      <c r="Y4394" s="2" t="s">
        <v>13478</v>
      </c>
    </row>
    <row r="4395">
      <c r="A4395" s="1" t="b">
        <v>0</v>
      </c>
      <c r="B4395" s="1"/>
      <c r="C4395" s="1"/>
      <c r="D4395" s="1"/>
      <c r="E4395" s="1" t="s">
        <v>7238</v>
      </c>
      <c r="F4395" s="1"/>
      <c r="G4395" s="2" t="s">
        <v>27</v>
      </c>
      <c r="H4395" s="2"/>
      <c r="I4395" s="4" t="s">
        <v>15143</v>
      </c>
      <c r="J4395" s="2" t="s">
        <v>15144</v>
      </c>
      <c r="K4395" s="5">
        <v>1.0</v>
      </c>
      <c r="L4395" s="2" t="s">
        <v>13261</v>
      </c>
      <c r="M4395" s="6" t="b">
        <v>1</v>
      </c>
      <c r="N4395" s="2" t="s">
        <v>13475</v>
      </c>
      <c r="O4395" s="2" t="s">
        <v>1291</v>
      </c>
      <c r="P4395" s="2" t="s">
        <v>1292</v>
      </c>
      <c r="Q4395" s="2" t="s">
        <v>13263</v>
      </c>
      <c r="R4395" s="2" t="s">
        <v>35</v>
      </c>
      <c r="S4395" s="2" t="s">
        <v>15145</v>
      </c>
      <c r="T4395" s="2" t="s">
        <v>13265</v>
      </c>
      <c r="U4395" s="2" t="s">
        <v>432</v>
      </c>
      <c r="V4395" s="2" t="s">
        <v>7329</v>
      </c>
      <c r="W4395" s="2" t="s">
        <v>13267</v>
      </c>
      <c r="X4395" s="2" t="s">
        <v>13477</v>
      </c>
      <c r="Y4395" s="2" t="s">
        <v>13478</v>
      </c>
    </row>
    <row r="4396">
      <c r="A4396" s="1" t="b">
        <v>0</v>
      </c>
      <c r="B4396" s="1"/>
      <c r="C4396" s="1"/>
      <c r="D4396" s="1"/>
      <c r="E4396" s="1" t="s">
        <v>7238</v>
      </c>
      <c r="F4396" s="1"/>
      <c r="G4396" s="2" t="s">
        <v>27</v>
      </c>
      <c r="H4396" s="2"/>
      <c r="I4396" s="4" t="s">
        <v>15146</v>
      </c>
      <c r="J4396" s="2" t="s">
        <v>15147</v>
      </c>
      <c r="K4396" s="5">
        <v>1.0</v>
      </c>
      <c r="L4396" s="2" t="s">
        <v>13261</v>
      </c>
      <c r="M4396" s="6" t="b">
        <v>1</v>
      </c>
      <c r="N4396" s="2" t="s">
        <v>13475</v>
      </c>
      <c r="O4396" s="2" t="s">
        <v>1291</v>
      </c>
      <c r="P4396" s="2" t="s">
        <v>1292</v>
      </c>
      <c r="Q4396" s="2" t="s">
        <v>13263</v>
      </c>
      <c r="R4396" s="2" t="s">
        <v>35</v>
      </c>
      <c r="S4396" s="2" t="s">
        <v>15148</v>
      </c>
      <c r="T4396" s="2" t="s">
        <v>13265</v>
      </c>
      <c r="U4396" s="2" t="s">
        <v>432</v>
      </c>
      <c r="V4396" s="2" t="s">
        <v>7329</v>
      </c>
      <c r="W4396" s="2" t="s">
        <v>13267</v>
      </c>
      <c r="X4396" s="2" t="s">
        <v>13477</v>
      </c>
      <c r="Y4396" s="2" t="s">
        <v>13478</v>
      </c>
    </row>
    <row r="4397">
      <c r="A4397" s="1" t="b">
        <v>0</v>
      </c>
      <c r="B4397" s="1"/>
      <c r="C4397" s="1"/>
      <c r="D4397" s="1"/>
      <c r="E4397" s="1" t="s">
        <v>7238</v>
      </c>
      <c r="F4397" s="1"/>
      <c r="G4397" s="2" t="s">
        <v>27</v>
      </c>
      <c r="H4397" s="2"/>
      <c r="I4397" s="4" t="s">
        <v>15149</v>
      </c>
      <c r="J4397" s="2" t="s">
        <v>15150</v>
      </c>
      <c r="K4397" s="5">
        <v>1.0</v>
      </c>
      <c r="L4397" s="2" t="s">
        <v>13261</v>
      </c>
      <c r="M4397" s="6" t="b">
        <v>1</v>
      </c>
      <c r="N4397" s="2" t="s">
        <v>13475</v>
      </c>
      <c r="O4397" s="2" t="s">
        <v>1291</v>
      </c>
      <c r="P4397" s="2" t="s">
        <v>1292</v>
      </c>
      <c r="Q4397" s="2" t="s">
        <v>13263</v>
      </c>
      <c r="R4397" s="2" t="s">
        <v>35</v>
      </c>
      <c r="S4397" s="2" t="s">
        <v>15151</v>
      </c>
      <c r="T4397" s="2" t="s">
        <v>13265</v>
      </c>
      <c r="U4397" s="2" t="s">
        <v>432</v>
      </c>
      <c r="V4397" s="2" t="s">
        <v>7329</v>
      </c>
      <c r="W4397" s="2" t="s">
        <v>13267</v>
      </c>
      <c r="X4397" s="2" t="s">
        <v>13477</v>
      </c>
      <c r="Y4397" s="2" t="s">
        <v>13478</v>
      </c>
    </row>
    <row r="4398">
      <c r="A4398" s="1" t="b">
        <v>0</v>
      </c>
      <c r="B4398" s="1"/>
      <c r="C4398" s="1"/>
      <c r="D4398" s="1"/>
      <c r="E4398" s="1" t="s">
        <v>7238</v>
      </c>
      <c r="F4398" s="1"/>
      <c r="G4398" s="2" t="s">
        <v>27</v>
      </c>
      <c r="H4398" s="2"/>
      <c r="I4398" s="4" t="s">
        <v>15152</v>
      </c>
      <c r="J4398" s="2" t="s">
        <v>15153</v>
      </c>
      <c r="K4398" s="5">
        <v>1.0</v>
      </c>
      <c r="L4398" s="2" t="s">
        <v>13261</v>
      </c>
      <c r="M4398" s="6" t="b">
        <v>1</v>
      </c>
      <c r="N4398" s="2" t="s">
        <v>13475</v>
      </c>
      <c r="O4398" s="2" t="s">
        <v>1291</v>
      </c>
      <c r="P4398" s="2" t="s">
        <v>1292</v>
      </c>
      <c r="Q4398" s="2" t="s">
        <v>13263</v>
      </c>
      <c r="R4398" s="2" t="s">
        <v>35</v>
      </c>
      <c r="S4398" s="2" t="s">
        <v>15154</v>
      </c>
      <c r="T4398" s="2" t="s">
        <v>13265</v>
      </c>
      <c r="U4398" s="2" t="s">
        <v>432</v>
      </c>
      <c r="V4398" s="2" t="s">
        <v>7329</v>
      </c>
      <c r="W4398" s="2" t="s">
        <v>13267</v>
      </c>
      <c r="X4398" s="2" t="s">
        <v>13477</v>
      </c>
      <c r="Y4398" s="2" t="s">
        <v>13478</v>
      </c>
    </row>
    <row r="4399">
      <c r="A4399" s="1" t="b">
        <v>0</v>
      </c>
      <c r="B4399" s="1"/>
      <c r="C4399" s="1"/>
      <c r="D4399" s="1"/>
      <c r="E4399" s="1" t="s">
        <v>7238</v>
      </c>
      <c r="F4399" s="1"/>
      <c r="G4399" s="2" t="s">
        <v>27</v>
      </c>
      <c r="H4399" s="2"/>
      <c r="I4399" s="4" t="s">
        <v>15155</v>
      </c>
      <c r="J4399" s="2" t="s">
        <v>15156</v>
      </c>
      <c r="K4399" s="5">
        <v>1.0</v>
      </c>
      <c r="L4399" s="2" t="s">
        <v>13261</v>
      </c>
      <c r="M4399" s="6" t="b">
        <v>1</v>
      </c>
      <c r="N4399" s="2" t="s">
        <v>13475</v>
      </c>
      <c r="O4399" s="2" t="s">
        <v>1291</v>
      </c>
      <c r="P4399" s="2" t="s">
        <v>1292</v>
      </c>
      <c r="Q4399" s="2" t="s">
        <v>13263</v>
      </c>
      <c r="R4399" s="2" t="s">
        <v>35</v>
      </c>
      <c r="S4399" s="2" t="s">
        <v>15157</v>
      </c>
      <c r="T4399" s="2" t="s">
        <v>13265</v>
      </c>
      <c r="U4399" s="2" t="s">
        <v>432</v>
      </c>
      <c r="V4399" s="2" t="s">
        <v>7329</v>
      </c>
      <c r="W4399" s="2" t="s">
        <v>13267</v>
      </c>
      <c r="X4399" s="2" t="s">
        <v>13477</v>
      </c>
      <c r="Y4399" s="2" t="s">
        <v>13478</v>
      </c>
    </row>
    <row r="4400">
      <c r="A4400" s="1" t="b">
        <v>0</v>
      </c>
      <c r="B4400" s="1"/>
      <c r="C4400" s="1"/>
      <c r="D4400" s="1"/>
      <c r="E4400" s="1" t="s">
        <v>7238</v>
      </c>
      <c r="F4400" s="1"/>
      <c r="G4400" s="2" t="s">
        <v>27</v>
      </c>
      <c r="H4400" s="2"/>
      <c r="I4400" s="4" t="s">
        <v>15158</v>
      </c>
      <c r="J4400" s="2" t="s">
        <v>15159</v>
      </c>
      <c r="K4400" s="5">
        <v>1.0</v>
      </c>
      <c r="L4400" s="2" t="s">
        <v>13261</v>
      </c>
      <c r="M4400" s="6" t="b">
        <v>1</v>
      </c>
      <c r="N4400" s="2" t="s">
        <v>13475</v>
      </c>
      <c r="O4400" s="2" t="s">
        <v>1291</v>
      </c>
      <c r="P4400" s="2" t="s">
        <v>1292</v>
      </c>
      <c r="Q4400" s="2" t="s">
        <v>13263</v>
      </c>
      <c r="R4400" s="2" t="s">
        <v>35</v>
      </c>
      <c r="S4400" s="2" t="s">
        <v>15160</v>
      </c>
      <c r="T4400" s="2" t="s">
        <v>13265</v>
      </c>
      <c r="U4400" s="2" t="s">
        <v>432</v>
      </c>
      <c r="V4400" s="2" t="s">
        <v>7329</v>
      </c>
      <c r="W4400" s="2" t="s">
        <v>13267</v>
      </c>
      <c r="X4400" s="2" t="s">
        <v>13477</v>
      </c>
      <c r="Y4400" s="2" t="s">
        <v>13478</v>
      </c>
    </row>
    <row r="4401">
      <c r="A4401" s="1" t="b">
        <v>0</v>
      </c>
      <c r="B4401" s="1"/>
      <c r="C4401" s="1"/>
      <c r="D4401" s="1"/>
      <c r="E4401" s="1" t="s">
        <v>7238</v>
      </c>
      <c r="F4401" s="1"/>
      <c r="G4401" s="2" t="s">
        <v>27</v>
      </c>
      <c r="H4401" s="2"/>
      <c r="I4401" s="4" t="s">
        <v>15161</v>
      </c>
      <c r="J4401" s="2" t="s">
        <v>15162</v>
      </c>
      <c r="K4401" s="5">
        <v>1.0</v>
      </c>
      <c r="L4401" s="2" t="s">
        <v>13261</v>
      </c>
      <c r="M4401" s="6" t="b">
        <v>1</v>
      </c>
      <c r="N4401" s="2" t="s">
        <v>13475</v>
      </c>
      <c r="O4401" s="2" t="s">
        <v>1291</v>
      </c>
      <c r="P4401" s="2" t="s">
        <v>1292</v>
      </c>
      <c r="Q4401" s="2" t="s">
        <v>13263</v>
      </c>
      <c r="R4401" s="2" t="s">
        <v>35</v>
      </c>
      <c r="S4401" s="2" t="s">
        <v>15163</v>
      </c>
      <c r="T4401" s="2" t="s">
        <v>13265</v>
      </c>
      <c r="U4401" s="2" t="s">
        <v>432</v>
      </c>
      <c r="V4401" s="2" t="s">
        <v>7329</v>
      </c>
      <c r="W4401" s="2" t="s">
        <v>13267</v>
      </c>
      <c r="X4401" s="2" t="s">
        <v>13477</v>
      </c>
      <c r="Y4401" s="2" t="s">
        <v>13478</v>
      </c>
    </row>
    <row r="4402">
      <c r="A4402" s="1" t="b">
        <v>0</v>
      </c>
      <c r="B4402" s="1"/>
      <c r="C4402" s="1"/>
      <c r="D4402" s="1"/>
      <c r="E4402" s="1" t="s">
        <v>7238</v>
      </c>
      <c r="F4402" s="1"/>
      <c r="G4402" s="2" t="s">
        <v>27</v>
      </c>
      <c r="H4402" s="2"/>
      <c r="I4402" s="4" t="s">
        <v>15164</v>
      </c>
      <c r="J4402" s="2" t="s">
        <v>15165</v>
      </c>
      <c r="K4402" s="5">
        <v>1.0</v>
      </c>
      <c r="L4402" s="2" t="s">
        <v>13261</v>
      </c>
      <c r="M4402" s="6" t="b">
        <v>1</v>
      </c>
      <c r="N4402" s="2" t="s">
        <v>13475</v>
      </c>
      <c r="O4402" s="2" t="s">
        <v>1291</v>
      </c>
      <c r="P4402" s="2" t="s">
        <v>1292</v>
      </c>
      <c r="Q4402" s="2" t="s">
        <v>13263</v>
      </c>
      <c r="R4402" s="2" t="s">
        <v>35</v>
      </c>
      <c r="S4402" s="2" t="s">
        <v>15166</v>
      </c>
      <c r="T4402" s="2" t="s">
        <v>13265</v>
      </c>
      <c r="U4402" s="2" t="s">
        <v>432</v>
      </c>
      <c r="V4402" s="2" t="s">
        <v>7329</v>
      </c>
      <c r="W4402" s="2" t="s">
        <v>13267</v>
      </c>
      <c r="X4402" s="2" t="s">
        <v>13477</v>
      </c>
      <c r="Y4402" s="2" t="s">
        <v>13478</v>
      </c>
    </row>
    <row r="4403">
      <c r="A4403" s="1" t="b">
        <v>0</v>
      </c>
      <c r="B4403" s="1"/>
      <c r="C4403" s="1"/>
      <c r="D4403" s="1"/>
      <c r="E4403" s="1" t="s">
        <v>7238</v>
      </c>
      <c r="F4403" s="1"/>
      <c r="G4403" s="2" t="s">
        <v>27</v>
      </c>
      <c r="H4403" s="2"/>
      <c r="I4403" s="4" t="s">
        <v>15167</v>
      </c>
      <c r="J4403" s="2" t="s">
        <v>15168</v>
      </c>
      <c r="K4403" s="5">
        <v>1.0</v>
      </c>
      <c r="L4403" s="2" t="s">
        <v>13261</v>
      </c>
      <c r="M4403" s="6" t="b">
        <v>1</v>
      </c>
      <c r="N4403" s="2" t="s">
        <v>13475</v>
      </c>
      <c r="O4403" s="2" t="s">
        <v>1291</v>
      </c>
      <c r="P4403" s="2" t="s">
        <v>1292</v>
      </c>
      <c r="Q4403" s="2" t="s">
        <v>13263</v>
      </c>
      <c r="R4403" s="2" t="s">
        <v>35</v>
      </c>
      <c r="S4403" s="2" t="s">
        <v>15169</v>
      </c>
      <c r="T4403" s="2" t="s">
        <v>13265</v>
      </c>
      <c r="U4403" s="2" t="s">
        <v>432</v>
      </c>
      <c r="V4403" s="2" t="s">
        <v>7329</v>
      </c>
      <c r="W4403" s="2" t="s">
        <v>13267</v>
      </c>
      <c r="X4403" s="2" t="s">
        <v>13477</v>
      </c>
      <c r="Y4403" s="2" t="s">
        <v>13478</v>
      </c>
    </row>
    <row r="4404">
      <c r="A4404" s="1" t="b">
        <v>0</v>
      </c>
      <c r="B4404" s="1"/>
      <c r="C4404" s="1"/>
      <c r="D4404" s="1"/>
      <c r="E4404" s="1" t="s">
        <v>7238</v>
      </c>
      <c r="F4404" s="1"/>
      <c r="G4404" s="2" t="s">
        <v>27</v>
      </c>
      <c r="H4404" s="2"/>
      <c r="I4404" s="4" t="s">
        <v>15170</v>
      </c>
      <c r="J4404" s="2" t="s">
        <v>15171</v>
      </c>
      <c r="K4404" s="5">
        <v>1.0</v>
      </c>
      <c r="L4404" s="2" t="s">
        <v>13261</v>
      </c>
      <c r="M4404" s="6" t="b">
        <v>1</v>
      </c>
      <c r="N4404" s="2" t="s">
        <v>13475</v>
      </c>
      <c r="O4404" s="2" t="s">
        <v>1291</v>
      </c>
      <c r="P4404" s="2" t="s">
        <v>1292</v>
      </c>
      <c r="Q4404" s="2" t="s">
        <v>13263</v>
      </c>
      <c r="R4404" s="2" t="s">
        <v>35</v>
      </c>
      <c r="S4404" s="2" t="s">
        <v>15172</v>
      </c>
      <c r="T4404" s="2" t="s">
        <v>13265</v>
      </c>
      <c r="U4404" s="2" t="s">
        <v>432</v>
      </c>
      <c r="V4404" s="2" t="s">
        <v>7329</v>
      </c>
      <c r="W4404" s="2" t="s">
        <v>13267</v>
      </c>
      <c r="X4404" s="2" t="s">
        <v>13477</v>
      </c>
      <c r="Y4404" s="2" t="s">
        <v>13478</v>
      </c>
    </row>
    <row r="4405">
      <c r="A4405" s="1" t="b">
        <v>0</v>
      </c>
      <c r="B4405" s="1"/>
      <c r="C4405" s="1"/>
      <c r="D4405" s="1"/>
      <c r="E4405" s="1" t="s">
        <v>7238</v>
      </c>
      <c r="F4405" s="1"/>
      <c r="G4405" s="2" t="s">
        <v>27</v>
      </c>
      <c r="H4405" s="2"/>
      <c r="I4405" s="4" t="s">
        <v>15173</v>
      </c>
      <c r="J4405" s="2" t="s">
        <v>15174</v>
      </c>
      <c r="K4405" s="5">
        <v>1.0</v>
      </c>
      <c r="L4405" s="2" t="s">
        <v>13261</v>
      </c>
      <c r="M4405" s="6" t="b">
        <v>1</v>
      </c>
      <c r="N4405" s="2" t="s">
        <v>13475</v>
      </c>
      <c r="O4405" s="2" t="s">
        <v>1291</v>
      </c>
      <c r="P4405" s="2" t="s">
        <v>1292</v>
      </c>
      <c r="Q4405" s="2" t="s">
        <v>13263</v>
      </c>
      <c r="R4405" s="2" t="s">
        <v>35</v>
      </c>
      <c r="S4405" s="2" t="s">
        <v>15175</v>
      </c>
      <c r="T4405" s="2" t="s">
        <v>13265</v>
      </c>
      <c r="U4405" s="2" t="s">
        <v>432</v>
      </c>
      <c r="V4405" s="2" t="s">
        <v>7329</v>
      </c>
      <c r="W4405" s="2" t="s">
        <v>13267</v>
      </c>
      <c r="X4405" s="2" t="s">
        <v>13477</v>
      </c>
      <c r="Y4405" s="2" t="s">
        <v>13478</v>
      </c>
    </row>
    <row r="4406">
      <c r="A4406" s="1" t="b">
        <v>0</v>
      </c>
      <c r="B4406" s="1"/>
      <c r="C4406" s="1"/>
      <c r="D4406" s="1"/>
      <c r="E4406" s="1" t="s">
        <v>7238</v>
      </c>
      <c r="F4406" s="1"/>
      <c r="G4406" s="2" t="s">
        <v>27</v>
      </c>
      <c r="H4406" s="2"/>
      <c r="I4406" s="4" t="s">
        <v>15176</v>
      </c>
      <c r="J4406" s="2" t="s">
        <v>15177</v>
      </c>
      <c r="K4406" s="5">
        <v>1.0</v>
      </c>
      <c r="L4406" s="2" t="s">
        <v>13261</v>
      </c>
      <c r="M4406" s="6" t="b">
        <v>1</v>
      </c>
      <c r="N4406" s="2" t="s">
        <v>13475</v>
      </c>
      <c r="O4406" s="2" t="s">
        <v>1291</v>
      </c>
      <c r="P4406" s="2" t="s">
        <v>1292</v>
      </c>
      <c r="Q4406" s="2" t="s">
        <v>13263</v>
      </c>
      <c r="R4406" s="2" t="s">
        <v>35</v>
      </c>
      <c r="S4406" s="2" t="s">
        <v>15178</v>
      </c>
      <c r="T4406" s="2" t="s">
        <v>13265</v>
      </c>
      <c r="U4406" s="2" t="s">
        <v>432</v>
      </c>
      <c r="V4406" s="2" t="s">
        <v>7329</v>
      </c>
      <c r="W4406" s="2" t="s">
        <v>13267</v>
      </c>
      <c r="X4406" s="2" t="s">
        <v>13477</v>
      </c>
      <c r="Y4406" s="2" t="s">
        <v>13478</v>
      </c>
    </row>
    <row r="4407">
      <c r="A4407" s="1" t="b">
        <v>0</v>
      </c>
      <c r="B4407" s="1"/>
      <c r="C4407" s="1"/>
      <c r="D4407" s="1"/>
      <c r="E4407" s="1" t="s">
        <v>7238</v>
      </c>
      <c r="F4407" s="1"/>
      <c r="G4407" s="2" t="s">
        <v>27</v>
      </c>
      <c r="H4407" s="2"/>
      <c r="I4407" s="4" t="s">
        <v>15179</v>
      </c>
      <c r="J4407" s="2" t="s">
        <v>15180</v>
      </c>
      <c r="K4407" s="5">
        <v>1.0</v>
      </c>
      <c r="L4407" s="2" t="s">
        <v>13261</v>
      </c>
      <c r="M4407" s="6" t="b">
        <v>1</v>
      </c>
      <c r="N4407" s="2" t="s">
        <v>13475</v>
      </c>
      <c r="O4407" s="2" t="s">
        <v>1291</v>
      </c>
      <c r="P4407" s="2" t="s">
        <v>1292</v>
      </c>
      <c r="Q4407" s="2" t="s">
        <v>13263</v>
      </c>
      <c r="R4407" s="2" t="s">
        <v>35</v>
      </c>
      <c r="S4407" s="2" t="s">
        <v>15181</v>
      </c>
      <c r="T4407" s="2" t="s">
        <v>13265</v>
      </c>
      <c r="U4407" s="2" t="s">
        <v>432</v>
      </c>
      <c r="V4407" s="2" t="s">
        <v>7329</v>
      </c>
      <c r="W4407" s="2" t="s">
        <v>13267</v>
      </c>
      <c r="X4407" s="2" t="s">
        <v>13477</v>
      </c>
      <c r="Y4407" s="2" t="s">
        <v>13478</v>
      </c>
    </row>
    <row r="4408">
      <c r="A4408" s="1" t="b">
        <v>0</v>
      </c>
      <c r="B4408" s="1"/>
      <c r="C4408" s="1"/>
      <c r="D4408" s="1"/>
      <c r="E4408" s="1" t="s">
        <v>7238</v>
      </c>
      <c r="F4408" s="1"/>
      <c r="G4408" s="2" t="s">
        <v>27</v>
      </c>
      <c r="H4408" s="2"/>
      <c r="I4408" s="4" t="s">
        <v>15182</v>
      </c>
      <c r="J4408" s="2" t="s">
        <v>15183</v>
      </c>
      <c r="K4408" s="5">
        <v>1.0</v>
      </c>
      <c r="L4408" s="2" t="s">
        <v>13261</v>
      </c>
      <c r="M4408" s="6" t="b">
        <v>1</v>
      </c>
      <c r="N4408" s="2" t="s">
        <v>13475</v>
      </c>
      <c r="O4408" s="2" t="s">
        <v>1291</v>
      </c>
      <c r="P4408" s="2" t="s">
        <v>1292</v>
      </c>
      <c r="Q4408" s="2" t="s">
        <v>13263</v>
      </c>
      <c r="R4408" s="2" t="s">
        <v>35</v>
      </c>
      <c r="S4408" s="2" t="s">
        <v>15184</v>
      </c>
      <c r="T4408" s="2" t="s">
        <v>13265</v>
      </c>
      <c r="U4408" s="2" t="s">
        <v>432</v>
      </c>
      <c r="V4408" s="2" t="s">
        <v>7329</v>
      </c>
      <c r="W4408" s="2" t="s">
        <v>13267</v>
      </c>
      <c r="X4408" s="2" t="s">
        <v>13477</v>
      </c>
      <c r="Y4408" s="2" t="s">
        <v>13478</v>
      </c>
    </row>
    <row r="4409">
      <c r="A4409" s="1" t="b">
        <v>0</v>
      </c>
      <c r="B4409" s="1"/>
      <c r="C4409" s="1"/>
      <c r="D4409" s="1"/>
      <c r="E4409" s="1" t="s">
        <v>7238</v>
      </c>
      <c r="F4409" s="1"/>
      <c r="G4409" s="2" t="s">
        <v>27</v>
      </c>
      <c r="H4409" s="2"/>
      <c r="I4409" s="4" t="s">
        <v>15185</v>
      </c>
      <c r="J4409" s="2" t="s">
        <v>15186</v>
      </c>
      <c r="K4409" s="5">
        <v>1.0</v>
      </c>
      <c r="L4409" s="2" t="s">
        <v>13261</v>
      </c>
      <c r="M4409" s="6" t="b">
        <v>1</v>
      </c>
      <c r="N4409" s="2" t="s">
        <v>13475</v>
      </c>
      <c r="O4409" s="2" t="s">
        <v>1291</v>
      </c>
      <c r="P4409" s="2" t="s">
        <v>1292</v>
      </c>
      <c r="Q4409" s="2" t="s">
        <v>13263</v>
      </c>
      <c r="R4409" s="2" t="s">
        <v>35</v>
      </c>
      <c r="S4409" s="2" t="s">
        <v>15187</v>
      </c>
      <c r="T4409" s="2" t="s">
        <v>13265</v>
      </c>
      <c r="U4409" s="2" t="s">
        <v>432</v>
      </c>
      <c r="V4409" s="2" t="s">
        <v>7329</v>
      </c>
      <c r="W4409" s="2" t="s">
        <v>13267</v>
      </c>
      <c r="X4409" s="2" t="s">
        <v>13477</v>
      </c>
      <c r="Y4409" s="2" t="s">
        <v>13478</v>
      </c>
    </row>
    <row r="4410">
      <c r="A4410" s="1" t="b">
        <v>0</v>
      </c>
      <c r="B4410" s="1"/>
      <c r="C4410" s="1"/>
      <c r="D4410" s="1"/>
      <c r="E4410" s="1" t="s">
        <v>7238</v>
      </c>
      <c r="F4410" s="1"/>
      <c r="G4410" s="2" t="s">
        <v>27</v>
      </c>
      <c r="H4410" s="2"/>
      <c r="I4410" s="4" t="s">
        <v>15188</v>
      </c>
      <c r="J4410" s="2" t="s">
        <v>15189</v>
      </c>
      <c r="K4410" s="5">
        <v>1.0</v>
      </c>
      <c r="L4410" s="2" t="s">
        <v>13261</v>
      </c>
      <c r="M4410" s="6" t="b">
        <v>1</v>
      </c>
      <c r="N4410" s="2" t="s">
        <v>13475</v>
      </c>
      <c r="O4410" s="2" t="s">
        <v>1291</v>
      </c>
      <c r="P4410" s="2" t="s">
        <v>1292</v>
      </c>
      <c r="Q4410" s="2" t="s">
        <v>13263</v>
      </c>
      <c r="R4410" s="2" t="s">
        <v>35</v>
      </c>
      <c r="S4410" s="2" t="s">
        <v>15190</v>
      </c>
      <c r="T4410" s="2" t="s">
        <v>13265</v>
      </c>
      <c r="U4410" s="2" t="s">
        <v>432</v>
      </c>
      <c r="V4410" s="2" t="s">
        <v>7329</v>
      </c>
      <c r="W4410" s="2" t="s">
        <v>13267</v>
      </c>
      <c r="X4410" s="2" t="s">
        <v>13477</v>
      </c>
      <c r="Y4410" s="2" t="s">
        <v>13478</v>
      </c>
    </row>
    <row r="4411">
      <c r="A4411" s="1" t="b">
        <v>0</v>
      </c>
      <c r="B4411" s="1"/>
      <c r="C4411" s="1"/>
      <c r="D4411" s="1"/>
      <c r="E4411" s="1" t="s">
        <v>7238</v>
      </c>
      <c r="F4411" s="1"/>
      <c r="G4411" s="2" t="s">
        <v>27</v>
      </c>
      <c r="H4411" s="2"/>
      <c r="I4411" s="4" t="s">
        <v>15191</v>
      </c>
      <c r="J4411" s="2" t="s">
        <v>15192</v>
      </c>
      <c r="K4411" s="5">
        <v>1.0</v>
      </c>
      <c r="L4411" s="2" t="s">
        <v>13261</v>
      </c>
      <c r="M4411" s="6" t="b">
        <v>1</v>
      </c>
      <c r="N4411" s="2" t="s">
        <v>13475</v>
      </c>
      <c r="O4411" s="2" t="s">
        <v>1291</v>
      </c>
      <c r="P4411" s="2" t="s">
        <v>1292</v>
      </c>
      <c r="Q4411" s="2" t="s">
        <v>13263</v>
      </c>
      <c r="R4411" s="2" t="s">
        <v>35</v>
      </c>
      <c r="S4411" s="2" t="s">
        <v>15193</v>
      </c>
      <c r="T4411" s="2" t="s">
        <v>13265</v>
      </c>
      <c r="U4411" s="2" t="s">
        <v>432</v>
      </c>
      <c r="V4411" s="2" t="s">
        <v>7329</v>
      </c>
      <c r="W4411" s="2" t="s">
        <v>13267</v>
      </c>
      <c r="X4411" s="2" t="s">
        <v>13477</v>
      </c>
      <c r="Y4411" s="2" t="s">
        <v>13478</v>
      </c>
    </row>
    <row r="4412">
      <c r="A4412" s="1" t="b">
        <v>0</v>
      </c>
      <c r="B4412" s="1"/>
      <c r="C4412" s="1"/>
      <c r="D4412" s="1"/>
      <c r="E4412" s="1" t="s">
        <v>7238</v>
      </c>
      <c r="F4412" s="1"/>
      <c r="G4412" s="2" t="s">
        <v>27</v>
      </c>
      <c r="H4412" s="2"/>
      <c r="I4412" s="4" t="s">
        <v>15194</v>
      </c>
      <c r="J4412" s="2" t="s">
        <v>15195</v>
      </c>
      <c r="K4412" s="5">
        <v>1.0</v>
      </c>
      <c r="L4412" s="2" t="s">
        <v>13261</v>
      </c>
      <c r="M4412" s="6" t="b">
        <v>1</v>
      </c>
      <c r="N4412" s="2" t="s">
        <v>13475</v>
      </c>
      <c r="O4412" s="2" t="s">
        <v>1291</v>
      </c>
      <c r="P4412" s="2" t="s">
        <v>1292</v>
      </c>
      <c r="Q4412" s="2" t="s">
        <v>13263</v>
      </c>
      <c r="R4412" s="2" t="s">
        <v>35</v>
      </c>
      <c r="S4412" s="2" t="s">
        <v>15196</v>
      </c>
      <c r="T4412" s="2" t="s">
        <v>13265</v>
      </c>
      <c r="U4412" s="2" t="s">
        <v>432</v>
      </c>
      <c r="V4412" s="2" t="s">
        <v>7329</v>
      </c>
      <c r="W4412" s="2" t="s">
        <v>13267</v>
      </c>
      <c r="X4412" s="2" t="s">
        <v>13477</v>
      </c>
      <c r="Y4412" s="2" t="s">
        <v>13478</v>
      </c>
    </row>
    <row r="4413">
      <c r="A4413" s="1" t="b">
        <v>0</v>
      </c>
      <c r="B4413" s="1"/>
      <c r="C4413" s="1"/>
      <c r="D4413" s="1"/>
      <c r="E4413" s="1" t="s">
        <v>7238</v>
      </c>
      <c r="F4413" s="1"/>
      <c r="G4413" s="2" t="s">
        <v>27</v>
      </c>
      <c r="H4413" s="2"/>
      <c r="I4413" s="4" t="s">
        <v>15197</v>
      </c>
      <c r="J4413" s="2" t="s">
        <v>15198</v>
      </c>
      <c r="K4413" s="5">
        <v>1.0</v>
      </c>
      <c r="L4413" s="2" t="s">
        <v>13261</v>
      </c>
      <c r="M4413" s="6" t="b">
        <v>1</v>
      </c>
      <c r="N4413" s="2" t="s">
        <v>13475</v>
      </c>
      <c r="O4413" s="2" t="s">
        <v>1291</v>
      </c>
      <c r="P4413" s="2" t="s">
        <v>1292</v>
      </c>
      <c r="Q4413" s="2" t="s">
        <v>13263</v>
      </c>
      <c r="R4413" s="2" t="s">
        <v>35</v>
      </c>
      <c r="S4413" s="2" t="s">
        <v>15199</v>
      </c>
      <c r="T4413" s="2" t="s">
        <v>13265</v>
      </c>
      <c r="U4413" s="2" t="s">
        <v>432</v>
      </c>
      <c r="V4413" s="2" t="s">
        <v>7329</v>
      </c>
      <c r="W4413" s="2" t="s">
        <v>13267</v>
      </c>
      <c r="X4413" s="2" t="s">
        <v>13477</v>
      </c>
      <c r="Y4413" s="2" t="s">
        <v>13478</v>
      </c>
    </row>
    <row r="4414">
      <c r="A4414" s="1" t="b">
        <v>0</v>
      </c>
      <c r="B4414" s="1"/>
      <c r="C4414" s="1"/>
      <c r="D4414" s="1"/>
      <c r="E4414" s="1" t="s">
        <v>7238</v>
      </c>
      <c r="F4414" s="1"/>
      <c r="G4414" s="2" t="s">
        <v>27</v>
      </c>
      <c r="H4414" s="2"/>
      <c r="I4414" s="4" t="s">
        <v>15200</v>
      </c>
      <c r="J4414" s="2" t="s">
        <v>15201</v>
      </c>
      <c r="K4414" s="5">
        <v>1.0</v>
      </c>
      <c r="L4414" s="2" t="s">
        <v>13261</v>
      </c>
      <c r="M4414" s="6" t="b">
        <v>1</v>
      </c>
      <c r="N4414" s="2" t="s">
        <v>13475</v>
      </c>
      <c r="O4414" s="2" t="s">
        <v>1291</v>
      </c>
      <c r="P4414" s="2" t="s">
        <v>1292</v>
      </c>
      <c r="Q4414" s="2" t="s">
        <v>13263</v>
      </c>
      <c r="R4414" s="2" t="s">
        <v>35</v>
      </c>
      <c r="S4414" s="2" t="s">
        <v>15202</v>
      </c>
      <c r="T4414" s="2" t="s">
        <v>13265</v>
      </c>
      <c r="U4414" s="2" t="s">
        <v>432</v>
      </c>
      <c r="V4414" s="2" t="s">
        <v>7329</v>
      </c>
      <c r="W4414" s="2" t="s">
        <v>13267</v>
      </c>
      <c r="X4414" s="2" t="s">
        <v>13477</v>
      </c>
      <c r="Y4414" s="2" t="s">
        <v>13478</v>
      </c>
    </row>
    <row r="4415">
      <c r="A4415" s="1" t="b">
        <v>0</v>
      </c>
      <c r="B4415" s="1"/>
      <c r="C4415" s="1"/>
      <c r="D4415" s="1"/>
      <c r="E4415" s="1" t="s">
        <v>7238</v>
      </c>
      <c r="F4415" s="1"/>
      <c r="G4415" s="2" t="s">
        <v>27</v>
      </c>
      <c r="H4415" s="2"/>
      <c r="I4415" s="4" t="s">
        <v>15203</v>
      </c>
      <c r="J4415" s="2" t="s">
        <v>15204</v>
      </c>
      <c r="K4415" s="5">
        <v>1.0</v>
      </c>
      <c r="L4415" s="2" t="s">
        <v>13261</v>
      </c>
      <c r="M4415" s="6" t="b">
        <v>1</v>
      </c>
      <c r="N4415" s="2" t="s">
        <v>13475</v>
      </c>
      <c r="O4415" s="2" t="s">
        <v>1291</v>
      </c>
      <c r="P4415" s="2" t="s">
        <v>1292</v>
      </c>
      <c r="Q4415" s="2" t="s">
        <v>13263</v>
      </c>
      <c r="R4415" s="2" t="s">
        <v>35</v>
      </c>
      <c r="S4415" s="2" t="s">
        <v>15205</v>
      </c>
      <c r="T4415" s="2" t="s">
        <v>13265</v>
      </c>
      <c r="U4415" s="2" t="s">
        <v>432</v>
      </c>
      <c r="V4415" s="2" t="s">
        <v>7329</v>
      </c>
      <c r="W4415" s="2" t="s">
        <v>13267</v>
      </c>
      <c r="X4415" s="2" t="s">
        <v>13477</v>
      </c>
      <c r="Y4415" s="2" t="s">
        <v>13478</v>
      </c>
    </row>
    <row r="4416">
      <c r="A4416" s="1" t="b">
        <v>0</v>
      </c>
      <c r="B4416" s="1"/>
      <c r="C4416" s="1"/>
      <c r="D4416" s="1"/>
      <c r="E4416" s="1" t="s">
        <v>7238</v>
      </c>
      <c r="F4416" s="1"/>
      <c r="G4416" s="2" t="s">
        <v>27</v>
      </c>
      <c r="H4416" s="2"/>
      <c r="I4416" s="4" t="s">
        <v>15206</v>
      </c>
      <c r="J4416" s="2" t="s">
        <v>15207</v>
      </c>
      <c r="K4416" s="5">
        <v>1.0</v>
      </c>
      <c r="L4416" s="2" t="s">
        <v>13261</v>
      </c>
      <c r="M4416" s="6" t="b">
        <v>1</v>
      </c>
      <c r="N4416" s="2" t="s">
        <v>13475</v>
      </c>
      <c r="O4416" s="2" t="s">
        <v>1291</v>
      </c>
      <c r="P4416" s="2" t="s">
        <v>1292</v>
      </c>
      <c r="Q4416" s="2" t="s">
        <v>13263</v>
      </c>
      <c r="R4416" s="2" t="s">
        <v>35</v>
      </c>
      <c r="S4416" s="2" t="s">
        <v>15208</v>
      </c>
      <c r="T4416" s="2" t="s">
        <v>13265</v>
      </c>
      <c r="U4416" s="2" t="s">
        <v>432</v>
      </c>
      <c r="V4416" s="2" t="s">
        <v>7329</v>
      </c>
      <c r="W4416" s="2" t="s">
        <v>13267</v>
      </c>
      <c r="X4416" s="2" t="s">
        <v>13477</v>
      </c>
      <c r="Y4416" s="2" t="s">
        <v>13478</v>
      </c>
    </row>
    <row r="4417">
      <c r="A4417" s="1" t="b">
        <v>0</v>
      </c>
      <c r="B4417" s="1"/>
      <c r="C4417" s="1"/>
      <c r="D4417" s="1"/>
      <c r="E4417" s="1" t="s">
        <v>7238</v>
      </c>
      <c r="F4417" s="1"/>
      <c r="G4417" s="2" t="s">
        <v>27</v>
      </c>
      <c r="H4417" s="2"/>
      <c r="I4417" s="4" t="s">
        <v>15209</v>
      </c>
      <c r="J4417" s="2" t="s">
        <v>15210</v>
      </c>
      <c r="K4417" s="5">
        <v>1.0</v>
      </c>
      <c r="L4417" s="2" t="s">
        <v>13261</v>
      </c>
      <c r="M4417" s="6" t="b">
        <v>1</v>
      </c>
      <c r="N4417" s="2" t="s">
        <v>13475</v>
      </c>
      <c r="O4417" s="2" t="s">
        <v>1291</v>
      </c>
      <c r="P4417" s="2" t="s">
        <v>1292</v>
      </c>
      <c r="Q4417" s="2" t="s">
        <v>13263</v>
      </c>
      <c r="R4417" s="2" t="s">
        <v>35</v>
      </c>
      <c r="S4417" s="2" t="s">
        <v>15211</v>
      </c>
      <c r="T4417" s="2" t="s">
        <v>13265</v>
      </c>
      <c r="U4417" s="2" t="s">
        <v>432</v>
      </c>
      <c r="V4417" s="2" t="s">
        <v>7329</v>
      </c>
      <c r="W4417" s="2" t="s">
        <v>13267</v>
      </c>
      <c r="X4417" s="2" t="s">
        <v>13477</v>
      </c>
      <c r="Y4417" s="2" t="s">
        <v>13478</v>
      </c>
    </row>
    <row r="4418">
      <c r="A4418" s="1" t="b">
        <v>0</v>
      </c>
      <c r="B4418" s="1"/>
      <c r="C4418" s="1"/>
      <c r="D4418" s="1"/>
      <c r="E4418" s="1" t="s">
        <v>7238</v>
      </c>
      <c r="F4418" s="1"/>
      <c r="G4418" s="2" t="s">
        <v>27</v>
      </c>
      <c r="H4418" s="2"/>
      <c r="I4418" s="4" t="s">
        <v>15212</v>
      </c>
      <c r="J4418" s="2" t="s">
        <v>15213</v>
      </c>
      <c r="K4418" s="5">
        <v>1.0</v>
      </c>
      <c r="L4418" s="2" t="s">
        <v>13261</v>
      </c>
      <c r="M4418" s="6" t="b">
        <v>1</v>
      </c>
      <c r="N4418" s="2" t="s">
        <v>13475</v>
      </c>
      <c r="O4418" s="2" t="s">
        <v>1291</v>
      </c>
      <c r="P4418" s="2" t="s">
        <v>1292</v>
      </c>
      <c r="Q4418" s="2" t="s">
        <v>13263</v>
      </c>
      <c r="R4418" s="2" t="s">
        <v>35</v>
      </c>
      <c r="S4418" s="2" t="s">
        <v>15214</v>
      </c>
      <c r="T4418" s="2" t="s">
        <v>13265</v>
      </c>
      <c r="U4418" s="2" t="s">
        <v>432</v>
      </c>
      <c r="V4418" s="2" t="s">
        <v>7329</v>
      </c>
      <c r="W4418" s="2" t="s">
        <v>13267</v>
      </c>
      <c r="X4418" s="2" t="s">
        <v>13477</v>
      </c>
      <c r="Y4418" s="2" t="s">
        <v>13478</v>
      </c>
    </row>
    <row r="4419">
      <c r="A4419" s="1" t="b">
        <v>0</v>
      </c>
      <c r="B4419" s="1"/>
      <c r="C4419" s="1"/>
      <c r="D4419" s="1"/>
      <c r="E4419" s="1" t="s">
        <v>7238</v>
      </c>
      <c r="F4419" s="1"/>
      <c r="G4419" s="2" t="s">
        <v>27</v>
      </c>
      <c r="H4419" s="2"/>
      <c r="I4419" s="4" t="s">
        <v>15215</v>
      </c>
      <c r="J4419" s="2" t="s">
        <v>15216</v>
      </c>
      <c r="K4419" s="5">
        <v>1.0</v>
      </c>
      <c r="L4419" s="2" t="s">
        <v>13261</v>
      </c>
      <c r="M4419" s="6" t="b">
        <v>1</v>
      </c>
      <c r="N4419" s="2" t="s">
        <v>13475</v>
      </c>
      <c r="O4419" s="2" t="s">
        <v>1291</v>
      </c>
      <c r="P4419" s="2" t="s">
        <v>1292</v>
      </c>
      <c r="Q4419" s="2" t="s">
        <v>13263</v>
      </c>
      <c r="R4419" s="2" t="s">
        <v>35</v>
      </c>
      <c r="S4419" s="2" t="s">
        <v>15217</v>
      </c>
      <c r="T4419" s="2" t="s">
        <v>13265</v>
      </c>
      <c r="U4419" s="2" t="s">
        <v>432</v>
      </c>
      <c r="V4419" s="2" t="s">
        <v>7329</v>
      </c>
      <c r="W4419" s="2" t="s">
        <v>13267</v>
      </c>
      <c r="X4419" s="2" t="s">
        <v>13477</v>
      </c>
      <c r="Y4419" s="2" t="s">
        <v>13478</v>
      </c>
    </row>
    <row r="4420">
      <c r="A4420" s="1" t="b">
        <v>0</v>
      </c>
      <c r="B4420" s="1"/>
      <c r="C4420" s="1"/>
      <c r="D4420" s="1"/>
      <c r="E4420" s="1" t="s">
        <v>7238</v>
      </c>
      <c r="F4420" s="1"/>
      <c r="G4420" s="2" t="s">
        <v>27</v>
      </c>
      <c r="H4420" s="2"/>
      <c r="I4420" s="4" t="s">
        <v>15218</v>
      </c>
      <c r="J4420" s="2" t="s">
        <v>15219</v>
      </c>
      <c r="K4420" s="5">
        <v>1.0</v>
      </c>
      <c r="L4420" s="2" t="s">
        <v>13261</v>
      </c>
      <c r="M4420" s="6" t="b">
        <v>1</v>
      </c>
      <c r="N4420" s="2" t="s">
        <v>13475</v>
      </c>
      <c r="O4420" s="2" t="s">
        <v>1291</v>
      </c>
      <c r="P4420" s="2" t="s">
        <v>1292</v>
      </c>
      <c r="Q4420" s="2" t="s">
        <v>13263</v>
      </c>
      <c r="R4420" s="2" t="s">
        <v>35</v>
      </c>
      <c r="S4420" s="2" t="s">
        <v>15220</v>
      </c>
      <c r="T4420" s="2" t="s">
        <v>13265</v>
      </c>
      <c r="U4420" s="2" t="s">
        <v>432</v>
      </c>
      <c r="V4420" s="2" t="s">
        <v>7329</v>
      </c>
      <c r="W4420" s="2" t="s">
        <v>13267</v>
      </c>
      <c r="X4420" s="2" t="s">
        <v>13477</v>
      </c>
      <c r="Y4420" s="2" t="s">
        <v>13478</v>
      </c>
    </row>
    <row r="4421">
      <c r="A4421" s="1" t="b">
        <v>0</v>
      </c>
      <c r="B4421" s="1"/>
      <c r="C4421" s="1"/>
      <c r="D4421" s="1"/>
      <c r="E4421" s="1" t="s">
        <v>7238</v>
      </c>
      <c r="F4421" s="1"/>
      <c r="G4421" s="2" t="s">
        <v>27</v>
      </c>
      <c r="H4421" s="2"/>
      <c r="I4421" s="4" t="s">
        <v>15221</v>
      </c>
      <c r="J4421" s="2" t="s">
        <v>15222</v>
      </c>
      <c r="K4421" s="5">
        <v>1.0</v>
      </c>
      <c r="L4421" s="2" t="s">
        <v>13261</v>
      </c>
      <c r="M4421" s="6" t="b">
        <v>1</v>
      </c>
      <c r="N4421" s="2" t="s">
        <v>13475</v>
      </c>
      <c r="O4421" s="2" t="s">
        <v>1291</v>
      </c>
      <c r="P4421" s="2" t="s">
        <v>1292</v>
      </c>
      <c r="Q4421" s="2" t="s">
        <v>13263</v>
      </c>
      <c r="R4421" s="2" t="s">
        <v>35</v>
      </c>
      <c r="S4421" s="2" t="s">
        <v>15223</v>
      </c>
      <c r="T4421" s="2" t="s">
        <v>13265</v>
      </c>
      <c r="U4421" s="2" t="s">
        <v>432</v>
      </c>
      <c r="V4421" s="2" t="s">
        <v>7329</v>
      </c>
      <c r="W4421" s="2" t="s">
        <v>13267</v>
      </c>
      <c r="X4421" s="2" t="s">
        <v>13477</v>
      </c>
      <c r="Y4421" s="2" t="s">
        <v>13478</v>
      </c>
    </row>
    <row r="4422">
      <c r="A4422" s="1" t="b">
        <v>0</v>
      </c>
      <c r="B4422" s="1"/>
      <c r="C4422" s="1"/>
      <c r="D4422" s="1"/>
      <c r="E4422" s="1" t="s">
        <v>7238</v>
      </c>
      <c r="F4422" s="1"/>
      <c r="G4422" s="2" t="s">
        <v>27</v>
      </c>
      <c r="H4422" s="2"/>
      <c r="I4422" s="4" t="s">
        <v>15224</v>
      </c>
      <c r="J4422" s="2" t="s">
        <v>15225</v>
      </c>
      <c r="K4422" s="5">
        <v>1.0</v>
      </c>
      <c r="L4422" s="2" t="s">
        <v>13261</v>
      </c>
      <c r="M4422" s="6" t="b">
        <v>1</v>
      </c>
      <c r="N4422" s="2" t="s">
        <v>13475</v>
      </c>
      <c r="O4422" s="2" t="s">
        <v>1291</v>
      </c>
      <c r="P4422" s="2" t="s">
        <v>1292</v>
      </c>
      <c r="Q4422" s="2" t="s">
        <v>13263</v>
      </c>
      <c r="R4422" s="2" t="s">
        <v>35</v>
      </c>
      <c r="S4422" s="2" t="s">
        <v>15226</v>
      </c>
      <c r="T4422" s="2" t="s">
        <v>13265</v>
      </c>
      <c r="U4422" s="2" t="s">
        <v>432</v>
      </c>
      <c r="V4422" s="2" t="s">
        <v>7329</v>
      </c>
      <c r="W4422" s="2" t="s">
        <v>13267</v>
      </c>
      <c r="X4422" s="2" t="s">
        <v>13477</v>
      </c>
      <c r="Y4422" s="2" t="s">
        <v>13478</v>
      </c>
    </row>
    <row r="4423">
      <c r="A4423" s="1" t="b">
        <v>0</v>
      </c>
      <c r="B4423" s="1"/>
      <c r="C4423" s="1"/>
      <c r="D4423" s="1"/>
      <c r="E4423" s="1" t="s">
        <v>7238</v>
      </c>
      <c r="F4423" s="1"/>
      <c r="G4423" s="2" t="s">
        <v>27</v>
      </c>
      <c r="H4423" s="2"/>
      <c r="I4423" s="4" t="s">
        <v>15227</v>
      </c>
      <c r="J4423" s="2" t="s">
        <v>15228</v>
      </c>
      <c r="K4423" s="5">
        <v>1.0</v>
      </c>
      <c r="L4423" s="2" t="s">
        <v>13261</v>
      </c>
      <c r="M4423" s="6" t="b">
        <v>1</v>
      </c>
      <c r="N4423" s="2" t="s">
        <v>13475</v>
      </c>
      <c r="O4423" s="2" t="s">
        <v>1291</v>
      </c>
      <c r="P4423" s="2" t="s">
        <v>1292</v>
      </c>
      <c r="Q4423" s="2" t="s">
        <v>13263</v>
      </c>
      <c r="R4423" s="2" t="s">
        <v>35</v>
      </c>
      <c r="S4423" s="2" t="s">
        <v>15229</v>
      </c>
      <c r="T4423" s="2" t="s">
        <v>13265</v>
      </c>
      <c r="U4423" s="2" t="s">
        <v>432</v>
      </c>
      <c r="V4423" s="2" t="s">
        <v>7329</v>
      </c>
      <c r="W4423" s="2" t="s">
        <v>13267</v>
      </c>
      <c r="X4423" s="2" t="s">
        <v>13477</v>
      </c>
      <c r="Y4423" s="2" t="s">
        <v>13478</v>
      </c>
    </row>
    <row r="4424">
      <c r="A4424" s="1" t="b">
        <v>0</v>
      </c>
      <c r="B4424" s="1"/>
      <c r="C4424" s="1"/>
      <c r="D4424" s="1"/>
      <c r="E4424" s="1" t="s">
        <v>7238</v>
      </c>
      <c r="F4424" s="1"/>
      <c r="G4424" s="2" t="s">
        <v>27</v>
      </c>
      <c r="H4424" s="2"/>
      <c r="I4424" s="4" t="s">
        <v>15230</v>
      </c>
      <c r="J4424" s="2" t="s">
        <v>15231</v>
      </c>
      <c r="K4424" s="5">
        <v>1.0</v>
      </c>
      <c r="L4424" s="2" t="s">
        <v>13261</v>
      </c>
      <c r="M4424" s="6" t="b">
        <v>1</v>
      </c>
      <c r="N4424" s="2" t="s">
        <v>13475</v>
      </c>
      <c r="O4424" s="2" t="s">
        <v>1291</v>
      </c>
      <c r="P4424" s="2" t="s">
        <v>1292</v>
      </c>
      <c r="Q4424" s="2" t="s">
        <v>13263</v>
      </c>
      <c r="R4424" s="2" t="s">
        <v>35</v>
      </c>
      <c r="S4424" s="2" t="s">
        <v>15232</v>
      </c>
      <c r="T4424" s="2" t="s">
        <v>13265</v>
      </c>
      <c r="U4424" s="2" t="s">
        <v>432</v>
      </c>
      <c r="V4424" s="2" t="s">
        <v>7329</v>
      </c>
      <c r="W4424" s="2" t="s">
        <v>13267</v>
      </c>
      <c r="X4424" s="2" t="s">
        <v>13477</v>
      </c>
      <c r="Y4424" s="2" t="s">
        <v>13478</v>
      </c>
    </row>
    <row r="4425">
      <c r="A4425" s="1" t="b">
        <v>0</v>
      </c>
      <c r="B4425" s="1"/>
      <c r="C4425" s="1"/>
      <c r="D4425" s="1"/>
      <c r="E4425" s="1" t="s">
        <v>7238</v>
      </c>
      <c r="F4425" s="1"/>
      <c r="G4425" s="2" t="s">
        <v>27</v>
      </c>
      <c r="H4425" s="2"/>
      <c r="I4425" s="4" t="s">
        <v>15233</v>
      </c>
      <c r="J4425" s="2" t="s">
        <v>15234</v>
      </c>
      <c r="K4425" s="5">
        <v>1.0</v>
      </c>
      <c r="L4425" s="2" t="s">
        <v>13261</v>
      </c>
      <c r="M4425" s="6" t="b">
        <v>1</v>
      </c>
      <c r="N4425" s="2" t="s">
        <v>13475</v>
      </c>
      <c r="O4425" s="2" t="s">
        <v>1291</v>
      </c>
      <c r="P4425" s="2" t="s">
        <v>1292</v>
      </c>
      <c r="Q4425" s="2" t="s">
        <v>13263</v>
      </c>
      <c r="R4425" s="2" t="s">
        <v>35</v>
      </c>
      <c r="S4425" s="2" t="s">
        <v>15235</v>
      </c>
      <c r="T4425" s="2" t="s">
        <v>13265</v>
      </c>
      <c r="U4425" s="2" t="s">
        <v>432</v>
      </c>
      <c r="V4425" s="2" t="s">
        <v>7329</v>
      </c>
      <c r="W4425" s="2" t="s">
        <v>13267</v>
      </c>
      <c r="X4425" s="2" t="s">
        <v>13477</v>
      </c>
      <c r="Y4425" s="2" t="s">
        <v>13478</v>
      </c>
    </row>
    <row r="4426">
      <c r="A4426" s="1" t="b">
        <v>0</v>
      </c>
      <c r="B4426" s="1"/>
      <c r="C4426" s="1"/>
      <c r="D4426" s="1"/>
      <c r="E4426" s="1" t="s">
        <v>7238</v>
      </c>
      <c r="F4426" s="1"/>
      <c r="G4426" s="2" t="s">
        <v>27</v>
      </c>
      <c r="H4426" s="2"/>
      <c r="I4426" s="4" t="s">
        <v>15236</v>
      </c>
      <c r="J4426" s="2" t="s">
        <v>15237</v>
      </c>
      <c r="K4426" s="5">
        <v>1.0</v>
      </c>
      <c r="L4426" s="2" t="s">
        <v>13261</v>
      </c>
      <c r="M4426" s="6" t="b">
        <v>1</v>
      </c>
      <c r="N4426" s="2" t="s">
        <v>13475</v>
      </c>
      <c r="O4426" s="2" t="s">
        <v>1291</v>
      </c>
      <c r="P4426" s="2" t="s">
        <v>1292</v>
      </c>
      <c r="Q4426" s="2" t="s">
        <v>13263</v>
      </c>
      <c r="R4426" s="2" t="s">
        <v>35</v>
      </c>
      <c r="S4426" s="2" t="s">
        <v>15238</v>
      </c>
      <c r="T4426" s="2" t="s">
        <v>13265</v>
      </c>
      <c r="U4426" s="2" t="s">
        <v>432</v>
      </c>
      <c r="V4426" s="2" t="s">
        <v>7329</v>
      </c>
      <c r="W4426" s="2" t="s">
        <v>13267</v>
      </c>
      <c r="X4426" s="2" t="s">
        <v>13477</v>
      </c>
      <c r="Y4426" s="2" t="s">
        <v>13478</v>
      </c>
    </row>
    <row r="4427">
      <c r="A4427" s="1" t="b">
        <v>0</v>
      </c>
      <c r="B4427" s="1"/>
      <c r="C4427" s="1"/>
      <c r="D4427" s="1"/>
      <c r="E4427" s="1" t="s">
        <v>7238</v>
      </c>
      <c r="F4427" s="1"/>
      <c r="G4427" s="2" t="s">
        <v>27</v>
      </c>
      <c r="H4427" s="2"/>
      <c r="I4427" s="4" t="s">
        <v>15239</v>
      </c>
      <c r="J4427" s="2" t="s">
        <v>15240</v>
      </c>
      <c r="K4427" s="5">
        <v>1.0</v>
      </c>
      <c r="L4427" s="2" t="s">
        <v>13261</v>
      </c>
      <c r="M4427" s="6" t="b">
        <v>1</v>
      </c>
      <c r="N4427" s="2" t="s">
        <v>13475</v>
      </c>
      <c r="O4427" s="2" t="s">
        <v>1291</v>
      </c>
      <c r="P4427" s="2" t="s">
        <v>1292</v>
      </c>
      <c r="Q4427" s="2" t="s">
        <v>13263</v>
      </c>
      <c r="R4427" s="2" t="s">
        <v>35</v>
      </c>
      <c r="S4427" s="2" t="s">
        <v>15241</v>
      </c>
      <c r="T4427" s="2" t="s">
        <v>13265</v>
      </c>
      <c r="U4427" s="2" t="s">
        <v>432</v>
      </c>
      <c r="V4427" s="2" t="s">
        <v>7329</v>
      </c>
      <c r="W4427" s="2" t="s">
        <v>13267</v>
      </c>
      <c r="X4427" s="2" t="s">
        <v>13477</v>
      </c>
      <c r="Y4427" s="2" t="s">
        <v>13478</v>
      </c>
    </row>
    <row r="4428">
      <c r="A4428" s="1" t="b">
        <v>0</v>
      </c>
      <c r="B4428" s="1"/>
      <c r="C4428" s="1"/>
      <c r="D4428" s="1"/>
      <c r="E4428" s="1" t="s">
        <v>7238</v>
      </c>
      <c r="F4428" s="1"/>
      <c r="G4428" s="2" t="s">
        <v>27</v>
      </c>
      <c r="H4428" s="2"/>
      <c r="I4428" s="4" t="s">
        <v>15242</v>
      </c>
      <c r="J4428" s="2" t="s">
        <v>15243</v>
      </c>
      <c r="K4428" s="5">
        <v>1.0</v>
      </c>
      <c r="L4428" s="2" t="s">
        <v>13261</v>
      </c>
      <c r="M4428" s="6" t="b">
        <v>1</v>
      </c>
      <c r="N4428" s="2" t="s">
        <v>13475</v>
      </c>
      <c r="O4428" s="2" t="s">
        <v>1291</v>
      </c>
      <c r="P4428" s="2" t="s">
        <v>1292</v>
      </c>
      <c r="Q4428" s="2" t="s">
        <v>13263</v>
      </c>
      <c r="R4428" s="2" t="s">
        <v>35</v>
      </c>
      <c r="S4428" s="2" t="s">
        <v>15244</v>
      </c>
      <c r="T4428" s="2" t="s">
        <v>13265</v>
      </c>
      <c r="U4428" s="2" t="s">
        <v>432</v>
      </c>
      <c r="V4428" s="2" t="s">
        <v>7329</v>
      </c>
      <c r="W4428" s="2" t="s">
        <v>13267</v>
      </c>
      <c r="X4428" s="2" t="s">
        <v>13477</v>
      </c>
      <c r="Y4428" s="2" t="s">
        <v>13478</v>
      </c>
    </row>
    <row r="4429">
      <c r="A4429" s="1" t="b">
        <v>0</v>
      </c>
      <c r="B4429" s="1"/>
      <c r="C4429" s="1"/>
      <c r="D4429" s="1"/>
      <c r="E4429" s="1" t="s">
        <v>7238</v>
      </c>
      <c r="F4429" s="1"/>
      <c r="G4429" s="2" t="s">
        <v>27</v>
      </c>
      <c r="H4429" s="2"/>
      <c r="I4429" s="4" t="s">
        <v>15245</v>
      </c>
      <c r="J4429" s="2" t="s">
        <v>15246</v>
      </c>
      <c r="K4429" s="5">
        <v>1.0</v>
      </c>
      <c r="L4429" s="2" t="s">
        <v>13261</v>
      </c>
      <c r="M4429" s="6" t="b">
        <v>1</v>
      </c>
      <c r="N4429" s="2" t="s">
        <v>13475</v>
      </c>
      <c r="O4429" s="2" t="s">
        <v>1291</v>
      </c>
      <c r="P4429" s="2" t="s">
        <v>1292</v>
      </c>
      <c r="Q4429" s="2" t="s">
        <v>13263</v>
      </c>
      <c r="R4429" s="2" t="s">
        <v>35</v>
      </c>
      <c r="S4429" s="2" t="s">
        <v>15247</v>
      </c>
      <c r="T4429" s="2" t="s">
        <v>13265</v>
      </c>
      <c r="U4429" s="2" t="s">
        <v>432</v>
      </c>
      <c r="V4429" s="2" t="s">
        <v>7329</v>
      </c>
      <c r="W4429" s="2" t="s">
        <v>13267</v>
      </c>
      <c r="X4429" s="2" t="s">
        <v>13477</v>
      </c>
      <c r="Y4429" s="2" t="s">
        <v>13478</v>
      </c>
    </row>
    <row r="4430">
      <c r="A4430" s="1" t="b">
        <v>0</v>
      </c>
      <c r="B4430" s="1"/>
      <c r="C4430" s="1"/>
      <c r="D4430" s="1"/>
      <c r="E4430" s="1" t="s">
        <v>7238</v>
      </c>
      <c r="F4430" s="1"/>
      <c r="G4430" s="2" t="s">
        <v>27</v>
      </c>
      <c r="H4430" s="2"/>
      <c r="I4430" s="4" t="s">
        <v>15248</v>
      </c>
      <c r="J4430" s="2" t="s">
        <v>15249</v>
      </c>
      <c r="K4430" s="5">
        <v>1.0</v>
      </c>
      <c r="L4430" s="2" t="s">
        <v>13261</v>
      </c>
      <c r="M4430" s="6" t="b">
        <v>1</v>
      </c>
      <c r="N4430" s="2" t="s">
        <v>13475</v>
      </c>
      <c r="O4430" s="2" t="s">
        <v>1291</v>
      </c>
      <c r="P4430" s="2" t="s">
        <v>1292</v>
      </c>
      <c r="Q4430" s="2" t="s">
        <v>13263</v>
      </c>
      <c r="R4430" s="2" t="s">
        <v>35</v>
      </c>
      <c r="S4430" s="2" t="s">
        <v>15250</v>
      </c>
      <c r="T4430" s="2" t="s">
        <v>13265</v>
      </c>
      <c r="U4430" s="2" t="s">
        <v>432</v>
      </c>
      <c r="V4430" s="2" t="s">
        <v>7329</v>
      </c>
      <c r="W4430" s="2" t="s">
        <v>13267</v>
      </c>
      <c r="X4430" s="2" t="s">
        <v>13477</v>
      </c>
      <c r="Y4430" s="2" t="s">
        <v>13478</v>
      </c>
    </row>
    <row r="4431">
      <c r="A4431" s="1" t="b">
        <v>0</v>
      </c>
      <c r="B4431" s="1"/>
      <c r="C4431" s="1"/>
      <c r="D4431" s="1"/>
      <c r="E4431" s="1" t="s">
        <v>7238</v>
      </c>
      <c r="F4431" s="1"/>
      <c r="G4431" s="2" t="s">
        <v>27</v>
      </c>
      <c r="H4431" s="2"/>
      <c r="I4431" s="4" t="s">
        <v>15251</v>
      </c>
      <c r="J4431" s="2" t="s">
        <v>15252</v>
      </c>
      <c r="K4431" s="5">
        <v>1.0</v>
      </c>
      <c r="L4431" s="2" t="s">
        <v>13261</v>
      </c>
      <c r="M4431" s="6" t="b">
        <v>1</v>
      </c>
      <c r="N4431" s="2" t="s">
        <v>13475</v>
      </c>
      <c r="O4431" s="2" t="s">
        <v>1291</v>
      </c>
      <c r="P4431" s="2" t="s">
        <v>1292</v>
      </c>
      <c r="Q4431" s="2" t="s">
        <v>13263</v>
      </c>
      <c r="R4431" s="2" t="s">
        <v>35</v>
      </c>
      <c r="S4431" s="2" t="s">
        <v>15253</v>
      </c>
      <c r="T4431" s="2" t="s">
        <v>13265</v>
      </c>
      <c r="U4431" s="2" t="s">
        <v>432</v>
      </c>
      <c r="V4431" s="2" t="s">
        <v>7329</v>
      </c>
      <c r="W4431" s="2" t="s">
        <v>13267</v>
      </c>
      <c r="X4431" s="2" t="s">
        <v>13477</v>
      </c>
      <c r="Y4431" s="2" t="s">
        <v>13478</v>
      </c>
    </row>
    <row r="4432">
      <c r="A4432" s="1" t="b">
        <v>0</v>
      </c>
      <c r="B4432" s="1"/>
      <c r="C4432" s="1"/>
      <c r="D4432" s="1"/>
      <c r="E4432" s="1" t="s">
        <v>7238</v>
      </c>
      <c r="F4432" s="1"/>
      <c r="G4432" s="2" t="s">
        <v>27</v>
      </c>
      <c r="H4432" s="2"/>
      <c r="I4432" s="4" t="s">
        <v>15254</v>
      </c>
      <c r="J4432" s="2" t="s">
        <v>15255</v>
      </c>
      <c r="K4432" s="5">
        <v>1.0</v>
      </c>
      <c r="L4432" s="2" t="s">
        <v>13261</v>
      </c>
      <c r="M4432" s="6" t="b">
        <v>1</v>
      </c>
      <c r="N4432" s="2" t="s">
        <v>13475</v>
      </c>
      <c r="O4432" s="2" t="s">
        <v>1291</v>
      </c>
      <c r="P4432" s="2" t="s">
        <v>1292</v>
      </c>
      <c r="Q4432" s="2" t="s">
        <v>13263</v>
      </c>
      <c r="R4432" s="2" t="s">
        <v>35</v>
      </c>
      <c r="S4432" s="2" t="s">
        <v>15256</v>
      </c>
      <c r="T4432" s="2" t="s">
        <v>13265</v>
      </c>
      <c r="U4432" s="2" t="s">
        <v>432</v>
      </c>
      <c r="V4432" s="2" t="s">
        <v>7329</v>
      </c>
      <c r="W4432" s="2" t="s">
        <v>13267</v>
      </c>
      <c r="X4432" s="2" t="s">
        <v>13477</v>
      </c>
      <c r="Y4432" s="2" t="s">
        <v>13478</v>
      </c>
    </row>
    <row r="4433">
      <c r="A4433" s="1" t="b">
        <v>0</v>
      </c>
      <c r="B4433" s="1"/>
      <c r="C4433" s="1"/>
      <c r="D4433" s="1"/>
      <c r="E4433" s="1" t="s">
        <v>7238</v>
      </c>
      <c r="F4433" s="1"/>
      <c r="G4433" s="2" t="s">
        <v>27</v>
      </c>
      <c r="H4433" s="2"/>
      <c r="I4433" s="4" t="s">
        <v>15257</v>
      </c>
      <c r="J4433" s="2" t="s">
        <v>15258</v>
      </c>
      <c r="K4433" s="5">
        <v>1.0</v>
      </c>
      <c r="L4433" s="2" t="s">
        <v>13261</v>
      </c>
      <c r="M4433" s="6" t="b">
        <v>1</v>
      </c>
      <c r="N4433" s="2" t="s">
        <v>13475</v>
      </c>
      <c r="O4433" s="2" t="s">
        <v>1291</v>
      </c>
      <c r="P4433" s="2" t="s">
        <v>1292</v>
      </c>
      <c r="Q4433" s="2" t="s">
        <v>13263</v>
      </c>
      <c r="R4433" s="2" t="s">
        <v>35</v>
      </c>
      <c r="S4433" s="2" t="s">
        <v>15259</v>
      </c>
      <c r="T4433" s="2" t="s">
        <v>13265</v>
      </c>
      <c r="U4433" s="2" t="s">
        <v>432</v>
      </c>
      <c r="V4433" s="2" t="s">
        <v>7329</v>
      </c>
      <c r="W4433" s="2" t="s">
        <v>13267</v>
      </c>
      <c r="X4433" s="2" t="s">
        <v>13477</v>
      </c>
      <c r="Y4433" s="2" t="s">
        <v>13478</v>
      </c>
    </row>
    <row r="4434">
      <c r="A4434" s="1" t="b">
        <v>0</v>
      </c>
      <c r="B4434" s="1"/>
      <c r="C4434" s="1"/>
      <c r="D4434" s="1"/>
      <c r="E4434" s="1" t="s">
        <v>7238</v>
      </c>
      <c r="F4434" s="1"/>
      <c r="G4434" s="2" t="s">
        <v>27</v>
      </c>
      <c r="H4434" s="2"/>
      <c r="I4434" s="4" t="s">
        <v>15260</v>
      </c>
      <c r="J4434" s="2" t="s">
        <v>15261</v>
      </c>
      <c r="K4434" s="5">
        <v>1.0</v>
      </c>
      <c r="L4434" s="2" t="s">
        <v>13261</v>
      </c>
      <c r="M4434" s="6" t="b">
        <v>1</v>
      </c>
      <c r="N4434" s="2" t="s">
        <v>13475</v>
      </c>
      <c r="O4434" s="2" t="s">
        <v>1291</v>
      </c>
      <c r="P4434" s="2" t="s">
        <v>1292</v>
      </c>
      <c r="Q4434" s="2" t="s">
        <v>13263</v>
      </c>
      <c r="R4434" s="2" t="s">
        <v>35</v>
      </c>
      <c r="S4434" s="2" t="s">
        <v>15262</v>
      </c>
      <c r="T4434" s="2" t="s">
        <v>13265</v>
      </c>
      <c r="U4434" s="2" t="s">
        <v>432</v>
      </c>
      <c r="V4434" s="2" t="s">
        <v>7329</v>
      </c>
      <c r="W4434" s="2" t="s">
        <v>13267</v>
      </c>
      <c r="X4434" s="2" t="s">
        <v>13477</v>
      </c>
      <c r="Y4434" s="2" t="s">
        <v>13478</v>
      </c>
    </row>
    <row r="4435">
      <c r="A4435" s="1" t="b">
        <v>0</v>
      </c>
      <c r="B4435" s="1"/>
      <c r="C4435" s="1"/>
      <c r="D4435" s="1"/>
      <c r="E4435" s="1" t="s">
        <v>7238</v>
      </c>
      <c r="F4435" s="1"/>
      <c r="G4435" s="2" t="s">
        <v>27</v>
      </c>
      <c r="H4435" s="2"/>
      <c r="I4435" s="4" t="s">
        <v>15263</v>
      </c>
      <c r="J4435" s="2" t="s">
        <v>15264</v>
      </c>
      <c r="K4435" s="5">
        <v>1.0</v>
      </c>
      <c r="L4435" s="2" t="s">
        <v>13261</v>
      </c>
      <c r="M4435" s="6" t="b">
        <v>1</v>
      </c>
      <c r="N4435" s="2" t="s">
        <v>13475</v>
      </c>
      <c r="O4435" s="2" t="s">
        <v>1291</v>
      </c>
      <c r="P4435" s="2" t="s">
        <v>1292</v>
      </c>
      <c r="Q4435" s="2" t="s">
        <v>13263</v>
      </c>
      <c r="R4435" s="2" t="s">
        <v>35</v>
      </c>
      <c r="S4435" s="2" t="s">
        <v>15265</v>
      </c>
      <c r="T4435" s="2" t="s">
        <v>13265</v>
      </c>
      <c r="U4435" s="2" t="s">
        <v>432</v>
      </c>
      <c r="V4435" s="2" t="s">
        <v>7329</v>
      </c>
      <c r="W4435" s="2" t="s">
        <v>13267</v>
      </c>
      <c r="X4435" s="2" t="s">
        <v>13477</v>
      </c>
      <c r="Y4435" s="2" t="s">
        <v>13478</v>
      </c>
    </row>
    <row r="4436">
      <c r="A4436" s="1" t="b">
        <v>0</v>
      </c>
      <c r="B4436" s="1"/>
      <c r="C4436" s="1"/>
      <c r="D4436" s="1"/>
      <c r="E4436" s="1" t="s">
        <v>7238</v>
      </c>
      <c r="F4436" s="1"/>
      <c r="G4436" s="2" t="s">
        <v>27</v>
      </c>
      <c r="H4436" s="2"/>
      <c r="I4436" s="4" t="s">
        <v>15266</v>
      </c>
      <c r="J4436" s="2" t="s">
        <v>15267</v>
      </c>
      <c r="K4436" s="5">
        <v>1.0</v>
      </c>
      <c r="L4436" s="2" t="s">
        <v>13261</v>
      </c>
      <c r="M4436" s="6" t="b">
        <v>1</v>
      </c>
      <c r="N4436" s="2" t="s">
        <v>13475</v>
      </c>
      <c r="O4436" s="2" t="s">
        <v>1291</v>
      </c>
      <c r="P4436" s="2" t="s">
        <v>1292</v>
      </c>
      <c r="Q4436" s="2" t="s">
        <v>13263</v>
      </c>
      <c r="R4436" s="2" t="s">
        <v>35</v>
      </c>
      <c r="S4436" s="2" t="s">
        <v>15268</v>
      </c>
      <c r="T4436" s="2" t="s">
        <v>13265</v>
      </c>
      <c r="U4436" s="2" t="s">
        <v>432</v>
      </c>
      <c r="V4436" s="2" t="s">
        <v>7329</v>
      </c>
      <c r="W4436" s="2" t="s">
        <v>13267</v>
      </c>
      <c r="X4436" s="2" t="s">
        <v>13477</v>
      </c>
      <c r="Y4436" s="2" t="s">
        <v>13478</v>
      </c>
    </row>
    <row r="4437">
      <c r="A4437" s="1" t="b">
        <v>0</v>
      </c>
      <c r="B4437" s="1"/>
      <c r="C4437" s="1"/>
      <c r="D4437" s="1"/>
      <c r="E4437" s="1" t="s">
        <v>7238</v>
      </c>
      <c r="F4437" s="1"/>
      <c r="G4437" s="2" t="s">
        <v>27</v>
      </c>
      <c r="H4437" s="2"/>
      <c r="I4437" s="4" t="s">
        <v>15269</v>
      </c>
      <c r="J4437" s="2" t="s">
        <v>15270</v>
      </c>
      <c r="K4437" s="5">
        <v>1.0</v>
      </c>
      <c r="L4437" s="2" t="s">
        <v>13261</v>
      </c>
      <c r="M4437" s="6" t="b">
        <v>1</v>
      </c>
      <c r="N4437" s="2" t="s">
        <v>13475</v>
      </c>
      <c r="O4437" s="2" t="s">
        <v>1291</v>
      </c>
      <c r="P4437" s="2" t="s">
        <v>1292</v>
      </c>
      <c r="Q4437" s="2" t="s">
        <v>13263</v>
      </c>
      <c r="R4437" s="2" t="s">
        <v>35</v>
      </c>
      <c r="S4437" s="2" t="s">
        <v>15271</v>
      </c>
      <c r="T4437" s="2" t="s">
        <v>13265</v>
      </c>
      <c r="U4437" s="2" t="s">
        <v>432</v>
      </c>
      <c r="V4437" s="2" t="s">
        <v>7329</v>
      </c>
      <c r="W4437" s="2" t="s">
        <v>13267</v>
      </c>
      <c r="X4437" s="2" t="s">
        <v>13477</v>
      </c>
      <c r="Y4437" s="2" t="s">
        <v>13478</v>
      </c>
    </row>
    <row r="4438">
      <c r="A4438" s="1" t="b">
        <v>0</v>
      </c>
      <c r="B4438" s="1"/>
      <c r="C4438" s="1"/>
      <c r="D4438" s="1"/>
      <c r="E4438" s="1" t="s">
        <v>7238</v>
      </c>
      <c r="F4438" s="1"/>
      <c r="G4438" s="2" t="s">
        <v>27</v>
      </c>
      <c r="H4438" s="2"/>
      <c r="I4438" s="4" t="s">
        <v>15272</v>
      </c>
      <c r="J4438" s="2" t="s">
        <v>15273</v>
      </c>
      <c r="K4438" s="5">
        <v>1.0</v>
      </c>
      <c r="L4438" s="2" t="s">
        <v>13261</v>
      </c>
      <c r="M4438" s="6" t="b">
        <v>1</v>
      </c>
      <c r="N4438" s="2" t="s">
        <v>13475</v>
      </c>
      <c r="O4438" s="2" t="s">
        <v>1291</v>
      </c>
      <c r="P4438" s="2" t="s">
        <v>1292</v>
      </c>
      <c r="Q4438" s="2" t="s">
        <v>13263</v>
      </c>
      <c r="R4438" s="2" t="s">
        <v>35</v>
      </c>
      <c r="S4438" s="2" t="s">
        <v>15274</v>
      </c>
      <c r="T4438" s="2" t="s">
        <v>13265</v>
      </c>
      <c r="U4438" s="2" t="s">
        <v>432</v>
      </c>
      <c r="V4438" s="2" t="s">
        <v>7329</v>
      </c>
      <c r="W4438" s="2" t="s">
        <v>13267</v>
      </c>
      <c r="X4438" s="2" t="s">
        <v>13477</v>
      </c>
      <c r="Y4438" s="2" t="s">
        <v>13478</v>
      </c>
    </row>
    <row r="4439">
      <c r="A4439" s="1" t="b">
        <v>0</v>
      </c>
      <c r="B4439" s="1"/>
      <c r="C4439" s="1"/>
      <c r="D4439" s="1"/>
      <c r="E4439" s="1" t="s">
        <v>15275</v>
      </c>
      <c r="F4439" s="1"/>
      <c r="G4439" s="2" t="s">
        <v>27</v>
      </c>
      <c r="H4439" s="2"/>
      <c r="I4439" s="4" t="s">
        <v>15276</v>
      </c>
      <c r="J4439" s="2" t="s">
        <v>15277</v>
      </c>
      <c r="K4439" s="5">
        <v>1.0</v>
      </c>
      <c r="L4439" s="2" t="s">
        <v>13261</v>
      </c>
      <c r="M4439" s="6" t="b">
        <v>1</v>
      </c>
      <c r="N4439" s="2" t="s">
        <v>13475</v>
      </c>
      <c r="O4439" s="2" t="s">
        <v>1291</v>
      </c>
      <c r="P4439" s="2" t="s">
        <v>1292</v>
      </c>
      <c r="Q4439" s="2" t="s">
        <v>13263</v>
      </c>
      <c r="R4439" s="2" t="s">
        <v>35</v>
      </c>
      <c r="S4439" s="2" t="s">
        <v>15278</v>
      </c>
      <c r="T4439" s="2" t="s">
        <v>13265</v>
      </c>
      <c r="U4439" s="2" t="s">
        <v>2876</v>
      </c>
      <c r="V4439" s="2" t="s">
        <v>15275</v>
      </c>
      <c r="W4439" s="2" t="s">
        <v>10172</v>
      </c>
      <c r="X4439" s="2" t="s">
        <v>13477</v>
      </c>
      <c r="Y4439" s="2" t="s">
        <v>13478</v>
      </c>
    </row>
    <row r="4440">
      <c r="A4440" s="1" t="b">
        <v>0</v>
      </c>
      <c r="B4440" s="1"/>
      <c r="C4440" s="1"/>
      <c r="D4440" s="1"/>
      <c r="E4440" s="1" t="s">
        <v>15275</v>
      </c>
      <c r="F4440" s="1"/>
      <c r="G4440" s="2" t="s">
        <v>27</v>
      </c>
      <c r="H4440" s="2"/>
      <c r="I4440" s="4" t="s">
        <v>15279</v>
      </c>
      <c r="J4440" s="2" t="s">
        <v>15280</v>
      </c>
      <c r="K4440" s="5">
        <v>1.0</v>
      </c>
      <c r="L4440" s="2" t="s">
        <v>13261</v>
      </c>
      <c r="M4440" s="6" t="b">
        <v>1</v>
      </c>
      <c r="N4440" s="2" t="s">
        <v>13475</v>
      </c>
      <c r="O4440" s="2" t="s">
        <v>1291</v>
      </c>
      <c r="P4440" s="2" t="s">
        <v>1292</v>
      </c>
      <c r="Q4440" s="2" t="s">
        <v>13263</v>
      </c>
      <c r="R4440" s="2" t="s">
        <v>35</v>
      </c>
      <c r="S4440" s="2" t="s">
        <v>15281</v>
      </c>
      <c r="T4440" s="2" t="s">
        <v>13265</v>
      </c>
      <c r="U4440" s="2" t="s">
        <v>2876</v>
      </c>
      <c r="V4440" s="2" t="s">
        <v>15275</v>
      </c>
      <c r="W4440" s="2" t="s">
        <v>10172</v>
      </c>
      <c r="X4440" s="2" t="s">
        <v>13477</v>
      </c>
      <c r="Y4440" s="2" t="s">
        <v>13478</v>
      </c>
    </row>
    <row r="4441">
      <c r="A4441" s="1" t="b">
        <v>0</v>
      </c>
      <c r="B4441" s="1"/>
      <c r="C4441" s="1"/>
      <c r="D4441" s="1"/>
      <c r="E4441" s="1" t="s">
        <v>15275</v>
      </c>
      <c r="F4441" s="1"/>
      <c r="G4441" s="2" t="s">
        <v>27</v>
      </c>
      <c r="H4441" s="2"/>
      <c r="I4441" s="4" t="s">
        <v>15282</v>
      </c>
      <c r="J4441" s="2" t="s">
        <v>15283</v>
      </c>
      <c r="K4441" s="5">
        <v>1.0</v>
      </c>
      <c r="L4441" s="2" t="s">
        <v>13261</v>
      </c>
      <c r="M4441" s="6" t="b">
        <v>1</v>
      </c>
      <c r="N4441" s="2" t="s">
        <v>13475</v>
      </c>
      <c r="O4441" s="2" t="s">
        <v>1291</v>
      </c>
      <c r="P4441" s="2" t="s">
        <v>1292</v>
      </c>
      <c r="Q4441" s="2" t="s">
        <v>13263</v>
      </c>
      <c r="R4441" s="2" t="s">
        <v>35</v>
      </c>
      <c r="S4441" s="2" t="s">
        <v>15284</v>
      </c>
      <c r="T4441" s="2" t="s">
        <v>13265</v>
      </c>
      <c r="U4441" s="2" t="s">
        <v>2876</v>
      </c>
      <c r="V4441" s="2" t="s">
        <v>15275</v>
      </c>
      <c r="W4441" s="2" t="s">
        <v>10172</v>
      </c>
      <c r="X4441" s="2" t="s">
        <v>13477</v>
      </c>
      <c r="Y4441" s="2" t="s">
        <v>13478</v>
      </c>
    </row>
    <row r="4442">
      <c r="A4442" s="1" t="b">
        <v>0</v>
      </c>
      <c r="B4442" s="1"/>
      <c r="C4442" s="1"/>
      <c r="D4442" s="1"/>
      <c r="E4442" s="1" t="s">
        <v>15275</v>
      </c>
      <c r="F4442" s="1"/>
      <c r="G4442" s="2" t="s">
        <v>27</v>
      </c>
      <c r="H4442" s="2"/>
      <c r="I4442" s="4" t="s">
        <v>15285</v>
      </c>
      <c r="J4442" s="2" t="s">
        <v>15286</v>
      </c>
      <c r="K4442" s="5">
        <v>1.0</v>
      </c>
      <c r="L4442" s="2" t="s">
        <v>13261</v>
      </c>
      <c r="M4442" s="6" t="b">
        <v>1</v>
      </c>
      <c r="N4442" s="2" t="s">
        <v>13475</v>
      </c>
      <c r="O4442" s="2" t="s">
        <v>1291</v>
      </c>
      <c r="P4442" s="2" t="s">
        <v>1292</v>
      </c>
      <c r="Q4442" s="2" t="s">
        <v>13263</v>
      </c>
      <c r="R4442" s="2" t="s">
        <v>35</v>
      </c>
      <c r="S4442" s="2" t="s">
        <v>15287</v>
      </c>
      <c r="T4442" s="2" t="s">
        <v>13265</v>
      </c>
      <c r="U4442" s="2" t="s">
        <v>2876</v>
      </c>
      <c r="V4442" s="2" t="s">
        <v>15275</v>
      </c>
      <c r="W4442" s="2" t="s">
        <v>10172</v>
      </c>
      <c r="X4442" s="2" t="s">
        <v>13477</v>
      </c>
      <c r="Y4442" s="2" t="s">
        <v>13478</v>
      </c>
    </row>
    <row r="4443">
      <c r="A4443" s="1" t="b">
        <v>0</v>
      </c>
      <c r="B4443" s="1"/>
      <c r="C4443" s="1"/>
      <c r="D4443" s="1"/>
      <c r="E4443" s="1" t="s">
        <v>15275</v>
      </c>
      <c r="F4443" s="1"/>
      <c r="G4443" s="2" t="s">
        <v>27</v>
      </c>
      <c r="H4443" s="2"/>
      <c r="I4443" s="4" t="s">
        <v>15288</v>
      </c>
      <c r="J4443" s="2" t="s">
        <v>15289</v>
      </c>
      <c r="K4443" s="5">
        <v>1.0</v>
      </c>
      <c r="L4443" s="2" t="s">
        <v>13261</v>
      </c>
      <c r="M4443" s="6" t="b">
        <v>1</v>
      </c>
      <c r="N4443" s="2" t="s">
        <v>13475</v>
      </c>
      <c r="O4443" s="2" t="s">
        <v>1291</v>
      </c>
      <c r="P4443" s="2" t="s">
        <v>1292</v>
      </c>
      <c r="Q4443" s="2" t="s">
        <v>13263</v>
      </c>
      <c r="R4443" s="2" t="s">
        <v>35</v>
      </c>
      <c r="S4443" s="2" t="s">
        <v>15290</v>
      </c>
      <c r="T4443" s="2" t="s">
        <v>13265</v>
      </c>
      <c r="U4443" s="2" t="s">
        <v>2876</v>
      </c>
      <c r="V4443" s="2" t="s">
        <v>15275</v>
      </c>
      <c r="W4443" s="2" t="s">
        <v>10172</v>
      </c>
      <c r="X4443" s="2" t="s">
        <v>13477</v>
      </c>
      <c r="Y4443" s="2" t="s">
        <v>13478</v>
      </c>
    </row>
    <row r="4444">
      <c r="A4444" s="1" t="b">
        <v>0</v>
      </c>
      <c r="B4444" s="1"/>
      <c r="C4444" s="1"/>
      <c r="D4444" s="1"/>
      <c r="E4444" s="1" t="s">
        <v>15275</v>
      </c>
      <c r="F4444" s="1"/>
      <c r="G4444" s="2" t="s">
        <v>27</v>
      </c>
      <c r="H4444" s="2"/>
      <c r="I4444" s="4" t="s">
        <v>15291</v>
      </c>
      <c r="J4444" s="2" t="s">
        <v>15292</v>
      </c>
      <c r="K4444" s="5">
        <v>1.0</v>
      </c>
      <c r="L4444" s="2" t="s">
        <v>13261</v>
      </c>
      <c r="M4444" s="6" t="b">
        <v>1</v>
      </c>
      <c r="N4444" s="2" t="s">
        <v>13475</v>
      </c>
      <c r="O4444" s="2" t="s">
        <v>1291</v>
      </c>
      <c r="P4444" s="2" t="s">
        <v>1292</v>
      </c>
      <c r="Q4444" s="2" t="s">
        <v>13263</v>
      </c>
      <c r="R4444" s="2" t="s">
        <v>35</v>
      </c>
      <c r="S4444" s="2" t="s">
        <v>15293</v>
      </c>
      <c r="T4444" s="2" t="s">
        <v>13265</v>
      </c>
      <c r="U4444" s="2" t="s">
        <v>2876</v>
      </c>
      <c r="V4444" s="2" t="s">
        <v>15275</v>
      </c>
      <c r="W4444" s="2" t="s">
        <v>10172</v>
      </c>
      <c r="X4444" s="2" t="s">
        <v>13477</v>
      </c>
      <c r="Y4444" s="2" t="s">
        <v>13478</v>
      </c>
    </row>
    <row r="4445">
      <c r="A4445" s="1" t="b">
        <v>0</v>
      </c>
      <c r="B4445" s="1"/>
      <c r="C4445" s="1"/>
      <c r="D4445" s="1"/>
      <c r="E4445" s="1" t="s">
        <v>15275</v>
      </c>
      <c r="F4445" s="1"/>
      <c r="G4445" s="2" t="s">
        <v>27</v>
      </c>
      <c r="H4445" s="2"/>
      <c r="I4445" s="4" t="s">
        <v>15294</v>
      </c>
      <c r="J4445" s="2" t="s">
        <v>15295</v>
      </c>
      <c r="K4445" s="5">
        <v>1.0</v>
      </c>
      <c r="L4445" s="2" t="s">
        <v>13261</v>
      </c>
      <c r="M4445" s="6" t="b">
        <v>1</v>
      </c>
      <c r="N4445" s="2" t="s">
        <v>13475</v>
      </c>
      <c r="O4445" s="2" t="s">
        <v>1291</v>
      </c>
      <c r="P4445" s="2" t="s">
        <v>1292</v>
      </c>
      <c r="Q4445" s="2" t="s">
        <v>13263</v>
      </c>
      <c r="R4445" s="2" t="s">
        <v>35</v>
      </c>
      <c r="S4445" s="2" t="s">
        <v>15296</v>
      </c>
      <c r="T4445" s="2" t="s">
        <v>13265</v>
      </c>
      <c r="U4445" s="2" t="s">
        <v>2876</v>
      </c>
      <c r="V4445" s="2" t="s">
        <v>15275</v>
      </c>
      <c r="W4445" s="2" t="s">
        <v>10172</v>
      </c>
      <c r="X4445" s="2" t="s">
        <v>13477</v>
      </c>
      <c r="Y4445" s="2" t="s">
        <v>13478</v>
      </c>
    </row>
    <row r="4446">
      <c r="A4446" s="1" t="b">
        <v>0</v>
      </c>
      <c r="B4446" s="1"/>
      <c r="C4446" s="1"/>
      <c r="D4446" s="1"/>
      <c r="E4446" s="1" t="s">
        <v>15275</v>
      </c>
      <c r="F4446" s="1"/>
      <c r="G4446" s="2" t="s">
        <v>27</v>
      </c>
      <c r="H4446" s="2"/>
      <c r="I4446" s="4" t="s">
        <v>15297</v>
      </c>
      <c r="J4446" s="2" t="s">
        <v>15298</v>
      </c>
      <c r="K4446" s="5">
        <v>1.0</v>
      </c>
      <c r="L4446" s="2" t="s">
        <v>13261</v>
      </c>
      <c r="M4446" s="6" t="b">
        <v>1</v>
      </c>
      <c r="N4446" s="2" t="s">
        <v>13475</v>
      </c>
      <c r="O4446" s="2" t="s">
        <v>1291</v>
      </c>
      <c r="P4446" s="2" t="s">
        <v>1292</v>
      </c>
      <c r="Q4446" s="2" t="s">
        <v>13263</v>
      </c>
      <c r="R4446" s="2" t="s">
        <v>35</v>
      </c>
      <c r="S4446" s="2" t="s">
        <v>15299</v>
      </c>
      <c r="T4446" s="2" t="s">
        <v>13265</v>
      </c>
      <c r="U4446" s="2" t="s">
        <v>2876</v>
      </c>
      <c r="V4446" s="2" t="s">
        <v>15275</v>
      </c>
      <c r="W4446" s="2" t="s">
        <v>10172</v>
      </c>
      <c r="X4446" s="2" t="s">
        <v>13477</v>
      </c>
      <c r="Y4446" s="2" t="s">
        <v>13478</v>
      </c>
    </row>
    <row r="4447">
      <c r="A4447" s="1" t="b">
        <v>0</v>
      </c>
      <c r="B4447" s="1"/>
      <c r="C4447" s="1"/>
      <c r="D4447" s="1"/>
      <c r="E4447" s="1" t="s">
        <v>15275</v>
      </c>
      <c r="F4447" s="1"/>
      <c r="G4447" s="2" t="s">
        <v>27</v>
      </c>
      <c r="H4447" s="2"/>
      <c r="I4447" s="4" t="s">
        <v>15300</v>
      </c>
      <c r="J4447" s="2" t="s">
        <v>15301</v>
      </c>
      <c r="K4447" s="5">
        <v>1.0</v>
      </c>
      <c r="L4447" s="2" t="s">
        <v>13261</v>
      </c>
      <c r="M4447" s="6" t="b">
        <v>1</v>
      </c>
      <c r="N4447" s="2" t="s">
        <v>13475</v>
      </c>
      <c r="O4447" s="2" t="s">
        <v>1291</v>
      </c>
      <c r="P4447" s="2" t="s">
        <v>1292</v>
      </c>
      <c r="Q4447" s="2" t="s">
        <v>13263</v>
      </c>
      <c r="R4447" s="2" t="s">
        <v>35</v>
      </c>
      <c r="S4447" s="2" t="s">
        <v>15302</v>
      </c>
      <c r="T4447" s="2" t="s">
        <v>13265</v>
      </c>
      <c r="U4447" s="2" t="s">
        <v>2876</v>
      </c>
      <c r="V4447" s="2" t="s">
        <v>15275</v>
      </c>
      <c r="W4447" s="2" t="s">
        <v>10172</v>
      </c>
      <c r="X4447" s="2" t="s">
        <v>13477</v>
      </c>
      <c r="Y4447" s="2" t="s">
        <v>13478</v>
      </c>
    </row>
    <row r="4448">
      <c r="A4448" s="1" t="b">
        <v>0</v>
      </c>
      <c r="B4448" s="1"/>
      <c r="C4448" s="1"/>
      <c r="D4448" s="1"/>
      <c r="E4448" s="1" t="s">
        <v>15275</v>
      </c>
      <c r="F4448" s="1"/>
      <c r="G4448" s="2" t="s">
        <v>27</v>
      </c>
      <c r="H4448" s="2"/>
      <c r="I4448" s="4" t="s">
        <v>15303</v>
      </c>
      <c r="J4448" s="2" t="s">
        <v>15304</v>
      </c>
      <c r="K4448" s="5">
        <v>1.0</v>
      </c>
      <c r="L4448" s="2" t="s">
        <v>13261</v>
      </c>
      <c r="M4448" s="6" t="b">
        <v>1</v>
      </c>
      <c r="N4448" s="2" t="s">
        <v>13475</v>
      </c>
      <c r="O4448" s="2" t="s">
        <v>1291</v>
      </c>
      <c r="P4448" s="2" t="s">
        <v>1292</v>
      </c>
      <c r="Q4448" s="2" t="s">
        <v>13263</v>
      </c>
      <c r="R4448" s="2" t="s">
        <v>35</v>
      </c>
      <c r="S4448" s="2" t="s">
        <v>15305</v>
      </c>
      <c r="T4448" s="2" t="s">
        <v>13265</v>
      </c>
      <c r="U4448" s="2" t="s">
        <v>2876</v>
      </c>
      <c r="V4448" s="2" t="s">
        <v>15275</v>
      </c>
      <c r="W4448" s="2" t="s">
        <v>10172</v>
      </c>
      <c r="X4448" s="2" t="s">
        <v>13477</v>
      </c>
      <c r="Y4448" s="2" t="s">
        <v>13478</v>
      </c>
    </row>
    <row r="4449">
      <c r="A4449" s="1" t="b">
        <v>0</v>
      </c>
      <c r="B4449" s="1"/>
      <c r="C4449" s="1"/>
      <c r="D4449" s="1"/>
      <c r="E4449" s="1" t="s">
        <v>15275</v>
      </c>
      <c r="F4449" s="1"/>
      <c r="G4449" s="2" t="s">
        <v>27</v>
      </c>
      <c r="H4449" s="2"/>
      <c r="I4449" s="4" t="s">
        <v>15306</v>
      </c>
      <c r="J4449" s="2" t="s">
        <v>15307</v>
      </c>
      <c r="K4449" s="5">
        <v>1.0</v>
      </c>
      <c r="L4449" s="2" t="s">
        <v>13261</v>
      </c>
      <c r="M4449" s="6" t="b">
        <v>1</v>
      </c>
      <c r="N4449" s="2" t="s">
        <v>13475</v>
      </c>
      <c r="O4449" s="2" t="s">
        <v>1291</v>
      </c>
      <c r="P4449" s="2" t="s">
        <v>1292</v>
      </c>
      <c r="Q4449" s="2" t="s">
        <v>13263</v>
      </c>
      <c r="R4449" s="2" t="s">
        <v>35</v>
      </c>
      <c r="S4449" s="2" t="s">
        <v>15308</v>
      </c>
      <c r="T4449" s="2" t="s">
        <v>13265</v>
      </c>
      <c r="U4449" s="2" t="s">
        <v>2876</v>
      </c>
      <c r="V4449" s="2" t="s">
        <v>15275</v>
      </c>
      <c r="W4449" s="2" t="s">
        <v>10172</v>
      </c>
      <c r="X4449" s="2" t="s">
        <v>13477</v>
      </c>
      <c r="Y4449" s="2" t="s">
        <v>13478</v>
      </c>
    </row>
    <row r="4450">
      <c r="A4450" s="1" t="b">
        <v>0</v>
      </c>
      <c r="B4450" s="1"/>
      <c r="C4450" s="1"/>
      <c r="D4450" s="1"/>
      <c r="E4450" s="1" t="s">
        <v>15275</v>
      </c>
      <c r="F4450" s="1"/>
      <c r="G4450" s="2" t="s">
        <v>27</v>
      </c>
      <c r="H4450" s="2"/>
      <c r="I4450" s="4" t="s">
        <v>15309</v>
      </c>
      <c r="J4450" s="2" t="s">
        <v>15310</v>
      </c>
      <c r="K4450" s="5">
        <v>1.0</v>
      </c>
      <c r="L4450" s="2" t="s">
        <v>13261</v>
      </c>
      <c r="M4450" s="6" t="b">
        <v>1</v>
      </c>
      <c r="N4450" s="2" t="s">
        <v>13475</v>
      </c>
      <c r="O4450" s="2" t="s">
        <v>1291</v>
      </c>
      <c r="P4450" s="2" t="s">
        <v>1292</v>
      </c>
      <c r="Q4450" s="2" t="s">
        <v>13263</v>
      </c>
      <c r="R4450" s="2" t="s">
        <v>35</v>
      </c>
      <c r="S4450" s="2" t="s">
        <v>15311</v>
      </c>
      <c r="T4450" s="2" t="s">
        <v>13265</v>
      </c>
      <c r="U4450" s="2" t="s">
        <v>2876</v>
      </c>
      <c r="V4450" s="2" t="s">
        <v>15275</v>
      </c>
      <c r="W4450" s="2" t="s">
        <v>10172</v>
      </c>
      <c r="X4450" s="2" t="s">
        <v>13477</v>
      </c>
      <c r="Y4450" s="2" t="s">
        <v>13478</v>
      </c>
    </row>
    <row r="4451">
      <c r="A4451" s="1" t="b">
        <v>0</v>
      </c>
      <c r="B4451" s="1"/>
      <c r="C4451" s="1"/>
      <c r="D4451" s="1"/>
      <c r="E4451" s="1" t="s">
        <v>15275</v>
      </c>
      <c r="F4451" s="1"/>
      <c r="G4451" s="2" t="s">
        <v>27</v>
      </c>
      <c r="H4451" s="2"/>
      <c r="I4451" s="4" t="s">
        <v>15312</v>
      </c>
      <c r="J4451" s="2" t="s">
        <v>15313</v>
      </c>
      <c r="K4451" s="5">
        <v>1.0</v>
      </c>
      <c r="L4451" s="2" t="s">
        <v>13261</v>
      </c>
      <c r="M4451" s="6" t="b">
        <v>1</v>
      </c>
      <c r="N4451" s="2" t="s">
        <v>13475</v>
      </c>
      <c r="O4451" s="2" t="s">
        <v>1291</v>
      </c>
      <c r="P4451" s="2" t="s">
        <v>1292</v>
      </c>
      <c r="Q4451" s="2" t="s">
        <v>13263</v>
      </c>
      <c r="R4451" s="2" t="s">
        <v>35</v>
      </c>
      <c r="S4451" s="2" t="s">
        <v>15314</v>
      </c>
      <c r="T4451" s="2" t="s">
        <v>13265</v>
      </c>
      <c r="U4451" s="2" t="s">
        <v>2876</v>
      </c>
      <c r="V4451" s="2" t="s">
        <v>15275</v>
      </c>
      <c r="W4451" s="2" t="s">
        <v>10172</v>
      </c>
      <c r="X4451" s="2" t="s">
        <v>13477</v>
      </c>
      <c r="Y4451" s="2" t="s">
        <v>13478</v>
      </c>
    </row>
    <row r="4452">
      <c r="A4452" s="1" t="b">
        <v>0</v>
      </c>
      <c r="B4452" s="1"/>
      <c r="C4452" s="1"/>
      <c r="D4452" s="1"/>
      <c r="E4452" s="1" t="s">
        <v>15275</v>
      </c>
      <c r="F4452" s="1"/>
      <c r="G4452" s="2" t="s">
        <v>27</v>
      </c>
      <c r="H4452" s="2"/>
      <c r="I4452" s="4" t="s">
        <v>15315</v>
      </c>
      <c r="J4452" s="2" t="s">
        <v>15316</v>
      </c>
      <c r="K4452" s="5">
        <v>1.0</v>
      </c>
      <c r="L4452" s="2" t="s">
        <v>13261</v>
      </c>
      <c r="M4452" s="6" t="b">
        <v>1</v>
      </c>
      <c r="N4452" s="2" t="s">
        <v>13475</v>
      </c>
      <c r="O4452" s="2" t="s">
        <v>1291</v>
      </c>
      <c r="P4452" s="2" t="s">
        <v>1292</v>
      </c>
      <c r="Q4452" s="2" t="s">
        <v>13263</v>
      </c>
      <c r="R4452" s="2" t="s">
        <v>35</v>
      </c>
      <c r="S4452" s="2" t="s">
        <v>15317</v>
      </c>
      <c r="T4452" s="2" t="s">
        <v>13265</v>
      </c>
      <c r="U4452" s="2" t="s">
        <v>2876</v>
      </c>
      <c r="V4452" s="2" t="s">
        <v>15275</v>
      </c>
      <c r="W4452" s="2" t="s">
        <v>10172</v>
      </c>
      <c r="X4452" s="2" t="s">
        <v>13477</v>
      </c>
      <c r="Y4452" s="2" t="s">
        <v>13478</v>
      </c>
    </row>
    <row r="4453">
      <c r="A4453" s="1" t="b">
        <v>0</v>
      </c>
      <c r="B4453" s="1"/>
      <c r="C4453" s="1"/>
      <c r="D4453" s="1"/>
      <c r="E4453" s="1" t="s">
        <v>15275</v>
      </c>
      <c r="F4453" s="1"/>
      <c r="G4453" s="2" t="s">
        <v>27</v>
      </c>
      <c r="H4453" s="2"/>
      <c r="I4453" s="4" t="s">
        <v>15318</v>
      </c>
      <c r="J4453" s="2" t="s">
        <v>15319</v>
      </c>
      <c r="K4453" s="5">
        <v>1.0</v>
      </c>
      <c r="L4453" s="2" t="s">
        <v>13261</v>
      </c>
      <c r="M4453" s="6" t="b">
        <v>1</v>
      </c>
      <c r="N4453" s="2" t="s">
        <v>13475</v>
      </c>
      <c r="O4453" s="2" t="s">
        <v>1291</v>
      </c>
      <c r="P4453" s="2" t="s">
        <v>1292</v>
      </c>
      <c r="Q4453" s="2" t="s">
        <v>13263</v>
      </c>
      <c r="R4453" s="2" t="s">
        <v>35</v>
      </c>
      <c r="S4453" s="2" t="s">
        <v>15320</v>
      </c>
      <c r="T4453" s="2" t="s">
        <v>13265</v>
      </c>
      <c r="U4453" s="2" t="s">
        <v>2876</v>
      </c>
      <c r="V4453" s="2" t="s">
        <v>15275</v>
      </c>
      <c r="W4453" s="2" t="s">
        <v>10172</v>
      </c>
      <c r="X4453" s="2" t="s">
        <v>13477</v>
      </c>
      <c r="Y4453" s="2" t="s">
        <v>13478</v>
      </c>
    </row>
    <row r="4454">
      <c r="A4454" s="1" t="b">
        <v>0</v>
      </c>
      <c r="B4454" s="1"/>
      <c r="C4454" s="1"/>
      <c r="D4454" s="1"/>
      <c r="E4454" s="1" t="s">
        <v>15275</v>
      </c>
      <c r="F4454" s="1"/>
      <c r="G4454" s="2" t="s">
        <v>27</v>
      </c>
      <c r="H4454" s="2"/>
      <c r="I4454" s="4" t="s">
        <v>15321</v>
      </c>
      <c r="J4454" s="2" t="s">
        <v>15322</v>
      </c>
      <c r="K4454" s="5">
        <v>1.0</v>
      </c>
      <c r="L4454" s="2" t="s">
        <v>13261</v>
      </c>
      <c r="M4454" s="6" t="b">
        <v>1</v>
      </c>
      <c r="N4454" s="2" t="s">
        <v>13475</v>
      </c>
      <c r="O4454" s="2" t="s">
        <v>1291</v>
      </c>
      <c r="P4454" s="2" t="s">
        <v>1292</v>
      </c>
      <c r="Q4454" s="2" t="s">
        <v>13263</v>
      </c>
      <c r="R4454" s="2" t="s">
        <v>35</v>
      </c>
      <c r="S4454" s="2" t="s">
        <v>15323</v>
      </c>
      <c r="T4454" s="2" t="s">
        <v>13265</v>
      </c>
      <c r="U4454" s="2" t="s">
        <v>2876</v>
      </c>
      <c r="V4454" s="2" t="s">
        <v>15275</v>
      </c>
      <c r="W4454" s="2" t="s">
        <v>10172</v>
      </c>
      <c r="X4454" s="2" t="s">
        <v>13477</v>
      </c>
      <c r="Y4454" s="2" t="s">
        <v>13478</v>
      </c>
    </row>
    <row r="4455">
      <c r="A4455" s="1" t="b">
        <v>0</v>
      </c>
      <c r="B4455" s="1"/>
      <c r="C4455" s="1"/>
      <c r="D4455" s="1"/>
      <c r="E4455" s="1" t="s">
        <v>15275</v>
      </c>
      <c r="F4455" s="1"/>
      <c r="G4455" s="2" t="s">
        <v>27</v>
      </c>
      <c r="H4455" s="2"/>
      <c r="I4455" s="4" t="s">
        <v>15324</v>
      </c>
      <c r="J4455" s="2" t="s">
        <v>15325</v>
      </c>
      <c r="K4455" s="5">
        <v>1.0</v>
      </c>
      <c r="L4455" s="2" t="s">
        <v>13261</v>
      </c>
      <c r="M4455" s="6" t="b">
        <v>1</v>
      </c>
      <c r="N4455" s="2" t="s">
        <v>13475</v>
      </c>
      <c r="O4455" s="2" t="s">
        <v>1291</v>
      </c>
      <c r="P4455" s="2" t="s">
        <v>1292</v>
      </c>
      <c r="Q4455" s="2" t="s">
        <v>13263</v>
      </c>
      <c r="R4455" s="2" t="s">
        <v>35</v>
      </c>
      <c r="S4455" s="2" t="s">
        <v>15326</v>
      </c>
      <c r="T4455" s="2" t="s">
        <v>13265</v>
      </c>
      <c r="U4455" s="2" t="s">
        <v>2876</v>
      </c>
      <c r="V4455" s="2" t="s">
        <v>15275</v>
      </c>
      <c r="W4455" s="2" t="s">
        <v>10172</v>
      </c>
      <c r="X4455" s="2" t="s">
        <v>13477</v>
      </c>
      <c r="Y4455" s="2" t="s">
        <v>13478</v>
      </c>
    </row>
    <row r="4456">
      <c r="A4456" s="1" t="b">
        <v>0</v>
      </c>
      <c r="B4456" s="1"/>
      <c r="C4456" s="1"/>
      <c r="D4456" s="1"/>
      <c r="E4456" s="1" t="s">
        <v>15275</v>
      </c>
      <c r="F4456" s="1"/>
      <c r="G4456" s="2" t="s">
        <v>27</v>
      </c>
      <c r="H4456" s="2"/>
      <c r="I4456" s="4" t="s">
        <v>15327</v>
      </c>
      <c r="J4456" s="2" t="s">
        <v>15328</v>
      </c>
      <c r="K4456" s="5">
        <v>1.0</v>
      </c>
      <c r="L4456" s="2" t="s">
        <v>13261</v>
      </c>
      <c r="M4456" s="6" t="b">
        <v>1</v>
      </c>
      <c r="N4456" s="2" t="s">
        <v>13475</v>
      </c>
      <c r="O4456" s="2" t="s">
        <v>1291</v>
      </c>
      <c r="P4456" s="2" t="s">
        <v>1292</v>
      </c>
      <c r="Q4456" s="2" t="s">
        <v>13263</v>
      </c>
      <c r="R4456" s="2" t="s">
        <v>35</v>
      </c>
      <c r="S4456" s="2" t="s">
        <v>15329</v>
      </c>
      <c r="T4456" s="2" t="s">
        <v>13265</v>
      </c>
      <c r="U4456" s="2" t="s">
        <v>2876</v>
      </c>
      <c r="V4456" s="2" t="s">
        <v>15275</v>
      </c>
      <c r="W4456" s="2" t="s">
        <v>10172</v>
      </c>
      <c r="X4456" s="2" t="s">
        <v>13477</v>
      </c>
      <c r="Y4456" s="2" t="s">
        <v>13478</v>
      </c>
    </row>
    <row r="4457">
      <c r="A4457" s="1" t="b">
        <v>0</v>
      </c>
      <c r="B4457" s="1"/>
      <c r="C4457" s="1"/>
      <c r="D4457" s="1"/>
      <c r="E4457" s="1" t="s">
        <v>15275</v>
      </c>
      <c r="F4457" s="1"/>
      <c r="G4457" s="2" t="s">
        <v>27</v>
      </c>
      <c r="H4457" s="2"/>
      <c r="I4457" s="4" t="s">
        <v>15330</v>
      </c>
      <c r="J4457" s="2" t="s">
        <v>15331</v>
      </c>
      <c r="K4457" s="5">
        <v>1.0</v>
      </c>
      <c r="L4457" s="2" t="s">
        <v>13261</v>
      </c>
      <c r="M4457" s="6" t="b">
        <v>1</v>
      </c>
      <c r="N4457" s="2" t="s">
        <v>13475</v>
      </c>
      <c r="O4457" s="2" t="s">
        <v>1291</v>
      </c>
      <c r="P4457" s="2" t="s">
        <v>1292</v>
      </c>
      <c r="Q4457" s="2" t="s">
        <v>13263</v>
      </c>
      <c r="R4457" s="2" t="s">
        <v>35</v>
      </c>
      <c r="S4457" s="2" t="s">
        <v>15332</v>
      </c>
      <c r="T4457" s="2" t="s">
        <v>13265</v>
      </c>
      <c r="U4457" s="2" t="s">
        <v>2876</v>
      </c>
      <c r="V4457" s="2" t="s">
        <v>15275</v>
      </c>
      <c r="W4457" s="2" t="s">
        <v>10172</v>
      </c>
      <c r="X4457" s="2" t="s">
        <v>13477</v>
      </c>
      <c r="Y4457" s="2" t="s">
        <v>13478</v>
      </c>
    </row>
    <row r="4458">
      <c r="A4458" s="1" t="b">
        <v>0</v>
      </c>
      <c r="B4458" s="1"/>
      <c r="C4458" s="1"/>
      <c r="D4458" s="1"/>
      <c r="E4458" s="1" t="s">
        <v>15275</v>
      </c>
      <c r="F4458" s="1"/>
      <c r="G4458" s="2" t="s">
        <v>27</v>
      </c>
      <c r="H4458" s="2"/>
      <c r="I4458" s="4" t="s">
        <v>15333</v>
      </c>
      <c r="J4458" s="2" t="s">
        <v>15334</v>
      </c>
      <c r="K4458" s="5">
        <v>1.0</v>
      </c>
      <c r="L4458" s="2" t="s">
        <v>13261</v>
      </c>
      <c r="M4458" s="6" t="b">
        <v>1</v>
      </c>
      <c r="N4458" s="2" t="s">
        <v>13475</v>
      </c>
      <c r="O4458" s="2" t="s">
        <v>1291</v>
      </c>
      <c r="P4458" s="2" t="s">
        <v>1292</v>
      </c>
      <c r="Q4458" s="2" t="s">
        <v>13263</v>
      </c>
      <c r="R4458" s="2" t="s">
        <v>35</v>
      </c>
      <c r="S4458" s="2" t="s">
        <v>15335</v>
      </c>
      <c r="T4458" s="2" t="s">
        <v>13265</v>
      </c>
      <c r="U4458" s="2" t="s">
        <v>2876</v>
      </c>
      <c r="V4458" s="2" t="s">
        <v>15275</v>
      </c>
      <c r="W4458" s="2" t="s">
        <v>10172</v>
      </c>
      <c r="X4458" s="2" t="s">
        <v>13477</v>
      </c>
      <c r="Y4458" s="2" t="s">
        <v>13478</v>
      </c>
    </row>
    <row r="4459">
      <c r="A4459" s="1" t="b">
        <v>0</v>
      </c>
      <c r="B4459" s="1"/>
      <c r="C4459" s="1"/>
      <c r="D4459" s="1"/>
      <c r="E4459" s="1" t="s">
        <v>15275</v>
      </c>
      <c r="F4459" s="1"/>
      <c r="G4459" s="2" t="s">
        <v>27</v>
      </c>
      <c r="H4459" s="2"/>
      <c r="I4459" s="4" t="s">
        <v>15336</v>
      </c>
      <c r="J4459" s="2" t="s">
        <v>15337</v>
      </c>
      <c r="K4459" s="5">
        <v>1.0</v>
      </c>
      <c r="L4459" s="2" t="s">
        <v>13261</v>
      </c>
      <c r="M4459" s="6" t="b">
        <v>1</v>
      </c>
      <c r="N4459" s="2" t="s">
        <v>13475</v>
      </c>
      <c r="O4459" s="2" t="s">
        <v>1291</v>
      </c>
      <c r="P4459" s="2" t="s">
        <v>1292</v>
      </c>
      <c r="Q4459" s="2" t="s">
        <v>13263</v>
      </c>
      <c r="R4459" s="2" t="s">
        <v>35</v>
      </c>
      <c r="S4459" s="2" t="s">
        <v>15338</v>
      </c>
      <c r="T4459" s="2" t="s">
        <v>13265</v>
      </c>
      <c r="U4459" s="2" t="s">
        <v>2876</v>
      </c>
      <c r="V4459" s="2" t="s">
        <v>15275</v>
      </c>
      <c r="W4459" s="2" t="s">
        <v>10172</v>
      </c>
      <c r="X4459" s="2" t="s">
        <v>13477</v>
      </c>
      <c r="Y4459" s="2" t="s">
        <v>13478</v>
      </c>
    </row>
    <row r="4460">
      <c r="A4460" s="1" t="b">
        <v>0</v>
      </c>
      <c r="B4460" s="1"/>
      <c r="C4460" s="1"/>
      <c r="D4460" s="1"/>
      <c r="E4460" s="1" t="s">
        <v>15275</v>
      </c>
      <c r="F4460" s="1"/>
      <c r="G4460" s="2" t="s">
        <v>27</v>
      </c>
      <c r="H4460" s="2"/>
      <c r="I4460" s="4" t="s">
        <v>15339</v>
      </c>
      <c r="J4460" s="2" t="s">
        <v>15340</v>
      </c>
      <c r="K4460" s="5">
        <v>1.0</v>
      </c>
      <c r="L4460" s="2" t="s">
        <v>13261</v>
      </c>
      <c r="M4460" s="6" t="b">
        <v>1</v>
      </c>
      <c r="N4460" s="2" t="s">
        <v>13475</v>
      </c>
      <c r="O4460" s="2" t="s">
        <v>1291</v>
      </c>
      <c r="P4460" s="2" t="s">
        <v>1292</v>
      </c>
      <c r="Q4460" s="2" t="s">
        <v>13263</v>
      </c>
      <c r="R4460" s="2" t="s">
        <v>35</v>
      </c>
      <c r="S4460" s="2" t="s">
        <v>15341</v>
      </c>
      <c r="T4460" s="2" t="s">
        <v>13265</v>
      </c>
      <c r="U4460" s="2" t="s">
        <v>2876</v>
      </c>
      <c r="V4460" s="2" t="s">
        <v>15275</v>
      </c>
      <c r="W4460" s="2" t="s">
        <v>10172</v>
      </c>
      <c r="X4460" s="2" t="s">
        <v>13477</v>
      </c>
      <c r="Y4460" s="2" t="s">
        <v>13478</v>
      </c>
    </row>
    <row r="4461">
      <c r="A4461" s="1" t="b">
        <v>0</v>
      </c>
      <c r="B4461" s="1"/>
      <c r="C4461" s="1"/>
      <c r="D4461" s="1"/>
      <c r="E4461" s="1" t="s">
        <v>15275</v>
      </c>
      <c r="F4461" s="1"/>
      <c r="G4461" s="2" t="s">
        <v>27</v>
      </c>
      <c r="H4461" s="2"/>
      <c r="I4461" s="4" t="s">
        <v>15342</v>
      </c>
      <c r="J4461" s="2" t="s">
        <v>15343</v>
      </c>
      <c r="K4461" s="5">
        <v>1.0</v>
      </c>
      <c r="L4461" s="2" t="s">
        <v>13261</v>
      </c>
      <c r="M4461" s="6" t="b">
        <v>1</v>
      </c>
      <c r="N4461" s="2" t="s">
        <v>13475</v>
      </c>
      <c r="O4461" s="2" t="s">
        <v>1291</v>
      </c>
      <c r="P4461" s="2" t="s">
        <v>1292</v>
      </c>
      <c r="Q4461" s="2" t="s">
        <v>13263</v>
      </c>
      <c r="R4461" s="2" t="s">
        <v>35</v>
      </c>
      <c r="S4461" s="2" t="s">
        <v>15344</v>
      </c>
      <c r="T4461" s="2" t="s">
        <v>13265</v>
      </c>
      <c r="U4461" s="2" t="s">
        <v>2876</v>
      </c>
      <c r="V4461" s="2" t="s">
        <v>15275</v>
      </c>
      <c r="W4461" s="2" t="s">
        <v>10172</v>
      </c>
      <c r="X4461" s="2" t="s">
        <v>13477</v>
      </c>
      <c r="Y4461" s="2" t="s">
        <v>13478</v>
      </c>
    </row>
    <row r="4462">
      <c r="A4462" s="1" t="b">
        <v>0</v>
      </c>
      <c r="B4462" s="1"/>
      <c r="C4462" s="1"/>
      <c r="D4462" s="1"/>
      <c r="E4462" s="1" t="s">
        <v>15275</v>
      </c>
      <c r="F4462" s="1"/>
      <c r="G4462" s="2" t="s">
        <v>27</v>
      </c>
      <c r="H4462" s="2"/>
      <c r="I4462" s="4" t="s">
        <v>15345</v>
      </c>
      <c r="J4462" s="2" t="s">
        <v>15346</v>
      </c>
      <c r="K4462" s="5">
        <v>1.0</v>
      </c>
      <c r="L4462" s="2" t="s">
        <v>13261</v>
      </c>
      <c r="M4462" s="6" t="b">
        <v>1</v>
      </c>
      <c r="N4462" s="2" t="s">
        <v>13475</v>
      </c>
      <c r="O4462" s="2" t="s">
        <v>1291</v>
      </c>
      <c r="P4462" s="2" t="s">
        <v>1292</v>
      </c>
      <c r="Q4462" s="2" t="s">
        <v>13263</v>
      </c>
      <c r="R4462" s="2" t="s">
        <v>35</v>
      </c>
      <c r="S4462" s="2" t="s">
        <v>15347</v>
      </c>
      <c r="T4462" s="2" t="s">
        <v>13265</v>
      </c>
      <c r="U4462" s="2" t="s">
        <v>2876</v>
      </c>
      <c r="V4462" s="2" t="s">
        <v>15275</v>
      </c>
      <c r="W4462" s="2" t="s">
        <v>10172</v>
      </c>
      <c r="X4462" s="2" t="s">
        <v>13477</v>
      </c>
      <c r="Y4462" s="2" t="s">
        <v>13478</v>
      </c>
    </row>
    <row r="4463">
      <c r="A4463" s="1" t="b">
        <v>0</v>
      </c>
      <c r="B4463" s="1"/>
      <c r="C4463" s="1"/>
      <c r="D4463" s="1"/>
      <c r="E4463" s="1" t="s">
        <v>15275</v>
      </c>
      <c r="F4463" s="1"/>
      <c r="G4463" s="2" t="s">
        <v>27</v>
      </c>
      <c r="H4463" s="2"/>
      <c r="I4463" s="4" t="s">
        <v>15348</v>
      </c>
      <c r="J4463" s="2" t="s">
        <v>15349</v>
      </c>
      <c r="K4463" s="5">
        <v>1.0</v>
      </c>
      <c r="L4463" s="2" t="s">
        <v>13261</v>
      </c>
      <c r="M4463" s="6" t="b">
        <v>1</v>
      </c>
      <c r="N4463" s="2" t="s">
        <v>13475</v>
      </c>
      <c r="O4463" s="2" t="s">
        <v>1291</v>
      </c>
      <c r="P4463" s="2" t="s">
        <v>1292</v>
      </c>
      <c r="Q4463" s="2" t="s">
        <v>13263</v>
      </c>
      <c r="R4463" s="2" t="s">
        <v>35</v>
      </c>
      <c r="S4463" s="2" t="s">
        <v>15350</v>
      </c>
      <c r="T4463" s="2" t="s">
        <v>13265</v>
      </c>
      <c r="U4463" s="2" t="s">
        <v>2876</v>
      </c>
      <c r="V4463" s="2" t="s">
        <v>15275</v>
      </c>
      <c r="W4463" s="2" t="s">
        <v>10172</v>
      </c>
      <c r="X4463" s="2" t="s">
        <v>13477</v>
      </c>
      <c r="Y4463" s="2" t="s">
        <v>13478</v>
      </c>
    </row>
    <row r="4464">
      <c r="A4464" s="1" t="b">
        <v>0</v>
      </c>
      <c r="B4464" s="1"/>
      <c r="C4464" s="1"/>
      <c r="D4464" s="1"/>
      <c r="E4464" s="1" t="s">
        <v>15275</v>
      </c>
      <c r="F4464" s="1"/>
      <c r="G4464" s="2" t="s">
        <v>27</v>
      </c>
      <c r="H4464" s="2"/>
      <c r="I4464" s="4" t="s">
        <v>15351</v>
      </c>
      <c r="J4464" s="2" t="s">
        <v>15352</v>
      </c>
      <c r="K4464" s="5">
        <v>1.0</v>
      </c>
      <c r="L4464" s="2" t="s">
        <v>13261</v>
      </c>
      <c r="M4464" s="6" t="b">
        <v>1</v>
      </c>
      <c r="N4464" s="2" t="s">
        <v>13475</v>
      </c>
      <c r="O4464" s="2" t="s">
        <v>1291</v>
      </c>
      <c r="P4464" s="2" t="s">
        <v>1292</v>
      </c>
      <c r="Q4464" s="2" t="s">
        <v>13263</v>
      </c>
      <c r="R4464" s="2" t="s">
        <v>35</v>
      </c>
      <c r="S4464" s="2" t="s">
        <v>15353</v>
      </c>
      <c r="T4464" s="2" t="s">
        <v>13265</v>
      </c>
      <c r="U4464" s="2" t="s">
        <v>2876</v>
      </c>
      <c r="V4464" s="2" t="s">
        <v>15275</v>
      </c>
      <c r="W4464" s="2" t="s">
        <v>10172</v>
      </c>
      <c r="X4464" s="2" t="s">
        <v>13477</v>
      </c>
      <c r="Y4464" s="2" t="s">
        <v>13478</v>
      </c>
    </row>
    <row r="4465">
      <c r="A4465" s="1" t="b">
        <v>0</v>
      </c>
      <c r="B4465" s="1"/>
      <c r="C4465" s="1"/>
      <c r="D4465" s="1"/>
      <c r="E4465" s="1" t="s">
        <v>15275</v>
      </c>
      <c r="F4465" s="1"/>
      <c r="G4465" s="2" t="s">
        <v>27</v>
      </c>
      <c r="H4465" s="2"/>
      <c r="I4465" s="4" t="s">
        <v>15354</v>
      </c>
      <c r="J4465" s="2" t="s">
        <v>15355</v>
      </c>
      <c r="K4465" s="5">
        <v>1.0</v>
      </c>
      <c r="L4465" s="2" t="s">
        <v>13261</v>
      </c>
      <c r="M4465" s="6" t="b">
        <v>1</v>
      </c>
      <c r="N4465" s="2" t="s">
        <v>13475</v>
      </c>
      <c r="O4465" s="2" t="s">
        <v>1291</v>
      </c>
      <c r="P4465" s="2" t="s">
        <v>1292</v>
      </c>
      <c r="Q4465" s="2" t="s">
        <v>13263</v>
      </c>
      <c r="R4465" s="2" t="s">
        <v>35</v>
      </c>
      <c r="S4465" s="2" t="s">
        <v>15356</v>
      </c>
      <c r="T4465" s="2" t="s">
        <v>13265</v>
      </c>
      <c r="U4465" s="2" t="s">
        <v>2876</v>
      </c>
      <c r="V4465" s="2" t="s">
        <v>15275</v>
      </c>
      <c r="W4465" s="2" t="s">
        <v>10172</v>
      </c>
      <c r="X4465" s="2" t="s">
        <v>13477</v>
      </c>
      <c r="Y4465" s="2" t="s">
        <v>13478</v>
      </c>
    </row>
    <row r="4466">
      <c r="A4466" s="1" t="b">
        <v>0</v>
      </c>
      <c r="B4466" s="1"/>
      <c r="C4466" s="1"/>
      <c r="D4466" s="1"/>
      <c r="E4466" s="1" t="s">
        <v>15275</v>
      </c>
      <c r="F4466" s="1"/>
      <c r="G4466" s="2" t="s">
        <v>27</v>
      </c>
      <c r="H4466" s="2"/>
      <c r="I4466" s="4" t="s">
        <v>15357</v>
      </c>
      <c r="J4466" s="2" t="s">
        <v>15358</v>
      </c>
      <c r="K4466" s="5">
        <v>1.0</v>
      </c>
      <c r="L4466" s="2" t="s">
        <v>13261</v>
      </c>
      <c r="M4466" s="6" t="b">
        <v>1</v>
      </c>
      <c r="N4466" s="2" t="s">
        <v>13475</v>
      </c>
      <c r="O4466" s="2" t="s">
        <v>1291</v>
      </c>
      <c r="P4466" s="2" t="s">
        <v>1292</v>
      </c>
      <c r="Q4466" s="2" t="s">
        <v>13263</v>
      </c>
      <c r="R4466" s="2" t="s">
        <v>35</v>
      </c>
      <c r="S4466" s="2" t="s">
        <v>15359</v>
      </c>
      <c r="T4466" s="2" t="s">
        <v>13265</v>
      </c>
      <c r="U4466" s="2" t="s">
        <v>2876</v>
      </c>
      <c r="V4466" s="2" t="s">
        <v>15275</v>
      </c>
      <c r="W4466" s="2" t="s">
        <v>10172</v>
      </c>
      <c r="X4466" s="2" t="s">
        <v>13477</v>
      </c>
      <c r="Y4466" s="2" t="s">
        <v>13478</v>
      </c>
    </row>
    <row r="4467">
      <c r="A4467" s="1" t="b">
        <v>0</v>
      </c>
      <c r="B4467" s="1"/>
      <c r="C4467" s="1"/>
      <c r="D4467" s="1"/>
      <c r="E4467" s="1" t="s">
        <v>15275</v>
      </c>
      <c r="F4467" s="1"/>
      <c r="G4467" s="2" t="s">
        <v>27</v>
      </c>
      <c r="H4467" s="2"/>
      <c r="I4467" s="4" t="s">
        <v>15360</v>
      </c>
      <c r="J4467" s="2" t="s">
        <v>15361</v>
      </c>
      <c r="K4467" s="5">
        <v>1.0</v>
      </c>
      <c r="L4467" s="2" t="s">
        <v>13261</v>
      </c>
      <c r="M4467" s="6" t="b">
        <v>1</v>
      </c>
      <c r="N4467" s="2" t="s">
        <v>13475</v>
      </c>
      <c r="O4467" s="2" t="s">
        <v>1291</v>
      </c>
      <c r="P4467" s="2" t="s">
        <v>1292</v>
      </c>
      <c r="Q4467" s="2" t="s">
        <v>13263</v>
      </c>
      <c r="R4467" s="2" t="s">
        <v>35</v>
      </c>
      <c r="S4467" s="2" t="s">
        <v>15362</v>
      </c>
      <c r="T4467" s="2" t="s">
        <v>13265</v>
      </c>
      <c r="U4467" s="2" t="s">
        <v>2876</v>
      </c>
      <c r="V4467" s="2" t="s">
        <v>15275</v>
      </c>
      <c r="W4467" s="2" t="s">
        <v>10172</v>
      </c>
      <c r="X4467" s="2" t="s">
        <v>13477</v>
      </c>
      <c r="Y4467" s="2" t="s">
        <v>13478</v>
      </c>
    </row>
    <row r="4468">
      <c r="A4468" s="1" t="b">
        <v>0</v>
      </c>
      <c r="B4468" s="1"/>
      <c r="C4468" s="1"/>
      <c r="D4468" s="1"/>
      <c r="E4468" s="1" t="s">
        <v>15275</v>
      </c>
      <c r="F4468" s="1"/>
      <c r="G4468" s="2" t="s">
        <v>27</v>
      </c>
      <c r="H4468" s="2"/>
      <c r="I4468" s="4" t="s">
        <v>15363</v>
      </c>
      <c r="J4468" s="2" t="s">
        <v>15364</v>
      </c>
      <c r="K4468" s="5">
        <v>1.0</v>
      </c>
      <c r="L4468" s="2" t="s">
        <v>13261</v>
      </c>
      <c r="M4468" s="6" t="b">
        <v>1</v>
      </c>
      <c r="N4468" s="2" t="s">
        <v>13475</v>
      </c>
      <c r="O4468" s="2" t="s">
        <v>1291</v>
      </c>
      <c r="P4468" s="2" t="s">
        <v>1292</v>
      </c>
      <c r="Q4468" s="2" t="s">
        <v>13263</v>
      </c>
      <c r="R4468" s="2" t="s">
        <v>35</v>
      </c>
      <c r="S4468" s="2" t="s">
        <v>15365</v>
      </c>
      <c r="T4468" s="2" t="s">
        <v>13265</v>
      </c>
      <c r="U4468" s="2" t="s">
        <v>2876</v>
      </c>
      <c r="V4468" s="2" t="s">
        <v>15275</v>
      </c>
      <c r="W4468" s="2" t="s">
        <v>10172</v>
      </c>
      <c r="X4468" s="2" t="s">
        <v>13477</v>
      </c>
      <c r="Y4468" s="2" t="s">
        <v>13478</v>
      </c>
    </row>
    <row r="4469">
      <c r="A4469" s="1" t="b">
        <v>0</v>
      </c>
      <c r="B4469" s="1"/>
      <c r="C4469" s="1"/>
      <c r="D4469" s="1"/>
      <c r="E4469" s="1" t="s">
        <v>15275</v>
      </c>
      <c r="F4469" s="1"/>
      <c r="G4469" s="2" t="s">
        <v>27</v>
      </c>
      <c r="H4469" s="2"/>
      <c r="I4469" s="4" t="s">
        <v>15366</v>
      </c>
      <c r="J4469" s="2" t="s">
        <v>15367</v>
      </c>
      <c r="K4469" s="5">
        <v>1.0</v>
      </c>
      <c r="L4469" s="2" t="s">
        <v>13261</v>
      </c>
      <c r="M4469" s="6" t="b">
        <v>1</v>
      </c>
      <c r="N4469" s="2" t="s">
        <v>13475</v>
      </c>
      <c r="O4469" s="2" t="s">
        <v>1291</v>
      </c>
      <c r="P4469" s="2" t="s">
        <v>1292</v>
      </c>
      <c r="Q4469" s="2" t="s">
        <v>13263</v>
      </c>
      <c r="R4469" s="2" t="s">
        <v>35</v>
      </c>
      <c r="S4469" s="2" t="s">
        <v>15368</v>
      </c>
      <c r="T4469" s="2" t="s">
        <v>13265</v>
      </c>
      <c r="U4469" s="2" t="s">
        <v>2876</v>
      </c>
      <c r="V4469" s="2" t="s">
        <v>15275</v>
      </c>
      <c r="W4469" s="2" t="s">
        <v>10172</v>
      </c>
      <c r="X4469" s="2" t="s">
        <v>13477</v>
      </c>
      <c r="Y4469" s="2" t="s">
        <v>13478</v>
      </c>
    </row>
    <row r="4470">
      <c r="A4470" s="1" t="b">
        <v>0</v>
      </c>
      <c r="B4470" s="1"/>
      <c r="C4470" s="1"/>
      <c r="D4470" s="1"/>
      <c r="E4470" s="1" t="s">
        <v>15275</v>
      </c>
      <c r="F4470" s="1"/>
      <c r="G4470" s="2" t="s">
        <v>27</v>
      </c>
      <c r="H4470" s="2"/>
      <c r="I4470" s="4" t="s">
        <v>15369</v>
      </c>
      <c r="J4470" s="2" t="s">
        <v>15370</v>
      </c>
      <c r="K4470" s="5">
        <v>1.0</v>
      </c>
      <c r="L4470" s="2" t="s">
        <v>13261</v>
      </c>
      <c r="M4470" s="6" t="b">
        <v>1</v>
      </c>
      <c r="N4470" s="2" t="s">
        <v>13475</v>
      </c>
      <c r="O4470" s="2" t="s">
        <v>1291</v>
      </c>
      <c r="P4470" s="2" t="s">
        <v>1292</v>
      </c>
      <c r="Q4470" s="2" t="s">
        <v>13263</v>
      </c>
      <c r="R4470" s="2" t="s">
        <v>35</v>
      </c>
      <c r="S4470" s="2" t="s">
        <v>15371</v>
      </c>
      <c r="T4470" s="2" t="s">
        <v>13265</v>
      </c>
      <c r="U4470" s="2" t="s">
        <v>2876</v>
      </c>
      <c r="V4470" s="2" t="s">
        <v>15275</v>
      </c>
      <c r="W4470" s="2" t="s">
        <v>10172</v>
      </c>
      <c r="X4470" s="2" t="s">
        <v>13477</v>
      </c>
      <c r="Y4470" s="2" t="s">
        <v>13478</v>
      </c>
    </row>
    <row r="4471">
      <c r="A4471" s="1" t="b">
        <v>0</v>
      </c>
      <c r="B4471" s="1"/>
      <c r="C4471" s="1"/>
      <c r="D4471" s="1"/>
      <c r="E4471" s="1" t="s">
        <v>15275</v>
      </c>
      <c r="F4471" s="1"/>
      <c r="G4471" s="2" t="s">
        <v>27</v>
      </c>
      <c r="H4471" s="2"/>
      <c r="I4471" s="4" t="s">
        <v>15372</v>
      </c>
      <c r="J4471" s="2" t="s">
        <v>15373</v>
      </c>
      <c r="K4471" s="5">
        <v>1.0</v>
      </c>
      <c r="L4471" s="2" t="s">
        <v>13261</v>
      </c>
      <c r="M4471" s="6" t="b">
        <v>1</v>
      </c>
      <c r="N4471" s="2" t="s">
        <v>13475</v>
      </c>
      <c r="O4471" s="2" t="s">
        <v>1291</v>
      </c>
      <c r="P4471" s="2" t="s">
        <v>1292</v>
      </c>
      <c r="Q4471" s="2" t="s">
        <v>13263</v>
      </c>
      <c r="R4471" s="2" t="s">
        <v>35</v>
      </c>
      <c r="S4471" s="2" t="s">
        <v>15374</v>
      </c>
      <c r="T4471" s="2" t="s">
        <v>13265</v>
      </c>
      <c r="U4471" s="2" t="s">
        <v>2876</v>
      </c>
      <c r="V4471" s="2" t="s">
        <v>15275</v>
      </c>
      <c r="W4471" s="2" t="s">
        <v>10172</v>
      </c>
      <c r="X4471" s="2" t="s">
        <v>13477</v>
      </c>
      <c r="Y4471" s="2" t="s">
        <v>13478</v>
      </c>
    </row>
    <row r="4472">
      <c r="A4472" s="1" t="b">
        <v>0</v>
      </c>
      <c r="B4472" s="1"/>
      <c r="C4472" s="1"/>
      <c r="D4472" s="1"/>
      <c r="E4472" s="1" t="s">
        <v>15275</v>
      </c>
      <c r="F4472" s="1"/>
      <c r="G4472" s="2" t="s">
        <v>27</v>
      </c>
      <c r="H4472" s="2"/>
      <c r="I4472" s="4" t="s">
        <v>15375</v>
      </c>
      <c r="J4472" s="2" t="s">
        <v>15376</v>
      </c>
      <c r="K4472" s="5">
        <v>1.0</v>
      </c>
      <c r="L4472" s="2" t="s">
        <v>13261</v>
      </c>
      <c r="M4472" s="6" t="b">
        <v>1</v>
      </c>
      <c r="N4472" s="2" t="s">
        <v>13475</v>
      </c>
      <c r="O4472" s="2" t="s">
        <v>1291</v>
      </c>
      <c r="P4472" s="2" t="s">
        <v>1292</v>
      </c>
      <c r="Q4472" s="2" t="s">
        <v>13263</v>
      </c>
      <c r="R4472" s="2" t="s">
        <v>35</v>
      </c>
      <c r="S4472" s="2" t="s">
        <v>15377</v>
      </c>
      <c r="T4472" s="2" t="s">
        <v>13265</v>
      </c>
      <c r="U4472" s="2" t="s">
        <v>2876</v>
      </c>
      <c r="V4472" s="2" t="s">
        <v>15275</v>
      </c>
      <c r="W4472" s="2" t="s">
        <v>10172</v>
      </c>
      <c r="X4472" s="2" t="s">
        <v>13477</v>
      </c>
      <c r="Y4472" s="2" t="s">
        <v>13478</v>
      </c>
    </row>
    <row r="4473">
      <c r="A4473" s="1" t="b">
        <v>0</v>
      </c>
      <c r="B4473" s="1"/>
      <c r="C4473" s="1"/>
      <c r="D4473" s="1"/>
      <c r="E4473" s="1" t="s">
        <v>15275</v>
      </c>
      <c r="F4473" s="1"/>
      <c r="G4473" s="2" t="s">
        <v>27</v>
      </c>
      <c r="H4473" s="2"/>
      <c r="I4473" s="4" t="s">
        <v>15378</v>
      </c>
      <c r="J4473" s="2" t="s">
        <v>15379</v>
      </c>
      <c r="K4473" s="5">
        <v>1.0</v>
      </c>
      <c r="L4473" s="2" t="s">
        <v>13261</v>
      </c>
      <c r="M4473" s="6" t="b">
        <v>1</v>
      </c>
      <c r="N4473" s="2" t="s">
        <v>13475</v>
      </c>
      <c r="O4473" s="2" t="s">
        <v>1291</v>
      </c>
      <c r="P4473" s="2" t="s">
        <v>1292</v>
      </c>
      <c r="Q4473" s="2" t="s">
        <v>13263</v>
      </c>
      <c r="R4473" s="2" t="s">
        <v>35</v>
      </c>
      <c r="S4473" s="2" t="s">
        <v>15380</v>
      </c>
      <c r="T4473" s="2" t="s">
        <v>13265</v>
      </c>
      <c r="U4473" s="2" t="s">
        <v>2876</v>
      </c>
      <c r="V4473" s="2" t="s">
        <v>15275</v>
      </c>
      <c r="W4473" s="2" t="s">
        <v>10172</v>
      </c>
      <c r="X4473" s="2" t="s">
        <v>13477</v>
      </c>
      <c r="Y4473" s="2" t="s">
        <v>13478</v>
      </c>
    </row>
    <row r="4474">
      <c r="A4474" s="1" t="b">
        <v>0</v>
      </c>
      <c r="B4474" s="1"/>
      <c r="C4474" s="1"/>
      <c r="D4474" s="1"/>
      <c r="E4474" s="1" t="s">
        <v>15275</v>
      </c>
      <c r="F4474" s="1"/>
      <c r="G4474" s="2" t="s">
        <v>27</v>
      </c>
      <c r="H4474" s="2"/>
      <c r="I4474" s="4" t="s">
        <v>15381</v>
      </c>
      <c r="J4474" s="2" t="s">
        <v>15382</v>
      </c>
      <c r="K4474" s="5">
        <v>1.0</v>
      </c>
      <c r="L4474" s="2" t="s">
        <v>13261</v>
      </c>
      <c r="M4474" s="6" t="b">
        <v>1</v>
      </c>
      <c r="N4474" s="2" t="s">
        <v>13475</v>
      </c>
      <c r="O4474" s="2" t="s">
        <v>1291</v>
      </c>
      <c r="P4474" s="2" t="s">
        <v>1292</v>
      </c>
      <c r="Q4474" s="2" t="s">
        <v>13263</v>
      </c>
      <c r="R4474" s="2" t="s">
        <v>35</v>
      </c>
      <c r="S4474" s="2" t="s">
        <v>15383</v>
      </c>
      <c r="T4474" s="2" t="s">
        <v>13265</v>
      </c>
      <c r="U4474" s="2" t="s">
        <v>2876</v>
      </c>
      <c r="V4474" s="2" t="s">
        <v>15275</v>
      </c>
      <c r="W4474" s="2" t="s">
        <v>10172</v>
      </c>
      <c r="X4474" s="2" t="s">
        <v>13477</v>
      </c>
      <c r="Y4474" s="2" t="s">
        <v>13478</v>
      </c>
    </row>
    <row r="4475">
      <c r="A4475" s="1" t="b">
        <v>0</v>
      </c>
      <c r="B4475" s="1"/>
      <c r="C4475" s="1"/>
      <c r="D4475" s="1"/>
      <c r="E4475" s="1" t="s">
        <v>15275</v>
      </c>
      <c r="F4475" s="1"/>
      <c r="G4475" s="2" t="s">
        <v>27</v>
      </c>
      <c r="H4475" s="2"/>
      <c r="I4475" s="4" t="s">
        <v>15384</v>
      </c>
      <c r="J4475" s="2" t="s">
        <v>15385</v>
      </c>
      <c r="K4475" s="5">
        <v>1.0</v>
      </c>
      <c r="L4475" s="2" t="s">
        <v>13261</v>
      </c>
      <c r="M4475" s="6" t="b">
        <v>1</v>
      </c>
      <c r="N4475" s="2" t="s">
        <v>13475</v>
      </c>
      <c r="O4475" s="2" t="s">
        <v>1291</v>
      </c>
      <c r="P4475" s="2" t="s">
        <v>1292</v>
      </c>
      <c r="Q4475" s="2" t="s">
        <v>13263</v>
      </c>
      <c r="R4475" s="2" t="s">
        <v>35</v>
      </c>
      <c r="S4475" s="2" t="s">
        <v>15386</v>
      </c>
      <c r="T4475" s="2" t="s">
        <v>13265</v>
      </c>
      <c r="U4475" s="2" t="s">
        <v>2876</v>
      </c>
      <c r="V4475" s="2" t="s">
        <v>15275</v>
      </c>
      <c r="W4475" s="2" t="s">
        <v>10172</v>
      </c>
      <c r="X4475" s="2" t="s">
        <v>13477</v>
      </c>
      <c r="Y4475" s="2" t="s">
        <v>13478</v>
      </c>
    </row>
    <row r="4476">
      <c r="A4476" s="1" t="b">
        <v>0</v>
      </c>
      <c r="B4476" s="1"/>
      <c r="C4476" s="1"/>
      <c r="D4476" s="1"/>
      <c r="E4476" s="1" t="s">
        <v>15275</v>
      </c>
      <c r="F4476" s="1"/>
      <c r="G4476" s="2" t="s">
        <v>27</v>
      </c>
      <c r="H4476" s="2"/>
      <c r="I4476" s="4" t="s">
        <v>15387</v>
      </c>
      <c r="J4476" s="2" t="s">
        <v>15388</v>
      </c>
      <c r="K4476" s="5">
        <v>1.0</v>
      </c>
      <c r="L4476" s="2" t="s">
        <v>13261</v>
      </c>
      <c r="M4476" s="6" t="b">
        <v>1</v>
      </c>
      <c r="N4476" s="2" t="s">
        <v>13475</v>
      </c>
      <c r="O4476" s="2" t="s">
        <v>1291</v>
      </c>
      <c r="P4476" s="2" t="s">
        <v>1292</v>
      </c>
      <c r="Q4476" s="2" t="s">
        <v>13263</v>
      </c>
      <c r="R4476" s="2" t="s">
        <v>35</v>
      </c>
      <c r="S4476" s="2" t="s">
        <v>15389</v>
      </c>
      <c r="T4476" s="2" t="s">
        <v>13265</v>
      </c>
      <c r="U4476" s="2" t="s">
        <v>2876</v>
      </c>
      <c r="V4476" s="2" t="s">
        <v>15275</v>
      </c>
      <c r="W4476" s="2" t="s">
        <v>10172</v>
      </c>
      <c r="X4476" s="2" t="s">
        <v>13477</v>
      </c>
      <c r="Y4476" s="2" t="s">
        <v>13478</v>
      </c>
    </row>
    <row r="4477">
      <c r="A4477" s="1" t="b">
        <v>0</v>
      </c>
      <c r="B4477" s="1"/>
      <c r="C4477" s="1"/>
      <c r="D4477" s="1"/>
      <c r="E4477" s="1" t="s">
        <v>15275</v>
      </c>
      <c r="F4477" s="1"/>
      <c r="G4477" s="2" t="s">
        <v>27</v>
      </c>
      <c r="H4477" s="2"/>
      <c r="I4477" s="4" t="s">
        <v>15390</v>
      </c>
      <c r="J4477" s="2" t="s">
        <v>15391</v>
      </c>
      <c r="K4477" s="5">
        <v>1.0</v>
      </c>
      <c r="L4477" s="2" t="s">
        <v>13261</v>
      </c>
      <c r="M4477" s="6" t="b">
        <v>1</v>
      </c>
      <c r="N4477" s="2" t="s">
        <v>13475</v>
      </c>
      <c r="O4477" s="2" t="s">
        <v>1291</v>
      </c>
      <c r="P4477" s="2" t="s">
        <v>1292</v>
      </c>
      <c r="Q4477" s="2" t="s">
        <v>13263</v>
      </c>
      <c r="R4477" s="2" t="s">
        <v>35</v>
      </c>
      <c r="S4477" s="2" t="s">
        <v>15392</v>
      </c>
      <c r="T4477" s="2" t="s">
        <v>13265</v>
      </c>
      <c r="U4477" s="2" t="s">
        <v>2876</v>
      </c>
      <c r="V4477" s="2" t="s">
        <v>15275</v>
      </c>
      <c r="W4477" s="2" t="s">
        <v>10172</v>
      </c>
      <c r="X4477" s="2" t="s">
        <v>13477</v>
      </c>
      <c r="Y4477" s="2" t="s">
        <v>13478</v>
      </c>
    </row>
    <row r="4478">
      <c r="A4478" s="1" t="b">
        <v>0</v>
      </c>
      <c r="B4478" s="1"/>
      <c r="C4478" s="1"/>
      <c r="D4478" s="1"/>
      <c r="E4478" s="1" t="s">
        <v>15275</v>
      </c>
      <c r="F4478" s="1"/>
      <c r="G4478" s="2" t="s">
        <v>27</v>
      </c>
      <c r="H4478" s="2"/>
      <c r="I4478" s="4" t="s">
        <v>15393</v>
      </c>
      <c r="J4478" s="2" t="s">
        <v>15394</v>
      </c>
      <c r="K4478" s="5">
        <v>1.0</v>
      </c>
      <c r="L4478" s="2" t="s">
        <v>13261</v>
      </c>
      <c r="M4478" s="6" t="b">
        <v>1</v>
      </c>
      <c r="N4478" s="2" t="s">
        <v>13475</v>
      </c>
      <c r="O4478" s="2" t="s">
        <v>1291</v>
      </c>
      <c r="P4478" s="2" t="s">
        <v>1292</v>
      </c>
      <c r="Q4478" s="2" t="s">
        <v>13263</v>
      </c>
      <c r="R4478" s="2" t="s">
        <v>35</v>
      </c>
      <c r="S4478" s="2" t="s">
        <v>15395</v>
      </c>
      <c r="T4478" s="2" t="s">
        <v>13265</v>
      </c>
      <c r="U4478" s="2" t="s">
        <v>2876</v>
      </c>
      <c r="V4478" s="2" t="s">
        <v>15275</v>
      </c>
      <c r="W4478" s="2" t="s">
        <v>10172</v>
      </c>
      <c r="X4478" s="2" t="s">
        <v>13477</v>
      </c>
      <c r="Y4478" s="2" t="s">
        <v>13478</v>
      </c>
    </row>
    <row r="4479">
      <c r="A4479" s="1" t="b">
        <v>0</v>
      </c>
      <c r="B4479" s="1"/>
      <c r="C4479" s="1"/>
      <c r="D4479" s="1"/>
      <c r="E4479" s="1" t="s">
        <v>15275</v>
      </c>
      <c r="F4479" s="1"/>
      <c r="G4479" s="2" t="s">
        <v>27</v>
      </c>
      <c r="H4479" s="2"/>
      <c r="I4479" s="4" t="s">
        <v>15396</v>
      </c>
      <c r="J4479" s="2" t="s">
        <v>15397</v>
      </c>
      <c r="K4479" s="5">
        <v>1.0</v>
      </c>
      <c r="L4479" s="2" t="s">
        <v>13261</v>
      </c>
      <c r="M4479" s="6" t="b">
        <v>1</v>
      </c>
      <c r="N4479" s="2" t="s">
        <v>13475</v>
      </c>
      <c r="O4479" s="2" t="s">
        <v>1291</v>
      </c>
      <c r="P4479" s="2" t="s">
        <v>1292</v>
      </c>
      <c r="Q4479" s="2" t="s">
        <v>13263</v>
      </c>
      <c r="R4479" s="2" t="s">
        <v>35</v>
      </c>
      <c r="S4479" s="2" t="s">
        <v>15398</v>
      </c>
      <c r="T4479" s="2" t="s">
        <v>13265</v>
      </c>
      <c r="U4479" s="2" t="s">
        <v>2876</v>
      </c>
      <c r="V4479" s="2" t="s">
        <v>15275</v>
      </c>
      <c r="W4479" s="2" t="s">
        <v>10172</v>
      </c>
      <c r="X4479" s="2" t="s">
        <v>13477</v>
      </c>
      <c r="Y4479" s="2" t="s">
        <v>13478</v>
      </c>
    </row>
    <row r="4480">
      <c r="A4480" s="1" t="b">
        <v>0</v>
      </c>
      <c r="B4480" s="1"/>
      <c r="C4480" s="1"/>
      <c r="D4480" s="1"/>
      <c r="E4480" s="1" t="s">
        <v>15275</v>
      </c>
      <c r="F4480" s="1"/>
      <c r="G4480" s="2" t="s">
        <v>27</v>
      </c>
      <c r="H4480" s="2"/>
      <c r="I4480" s="4" t="s">
        <v>15399</v>
      </c>
      <c r="J4480" s="2" t="s">
        <v>15400</v>
      </c>
      <c r="K4480" s="5">
        <v>1.0</v>
      </c>
      <c r="L4480" s="2" t="s">
        <v>13261</v>
      </c>
      <c r="M4480" s="6" t="b">
        <v>1</v>
      </c>
      <c r="N4480" s="2" t="s">
        <v>13475</v>
      </c>
      <c r="O4480" s="2" t="s">
        <v>1291</v>
      </c>
      <c r="P4480" s="2" t="s">
        <v>1292</v>
      </c>
      <c r="Q4480" s="2" t="s">
        <v>13263</v>
      </c>
      <c r="R4480" s="2" t="s">
        <v>35</v>
      </c>
      <c r="S4480" s="2" t="s">
        <v>15401</v>
      </c>
      <c r="T4480" s="2" t="s">
        <v>13265</v>
      </c>
      <c r="U4480" s="2" t="s">
        <v>2876</v>
      </c>
      <c r="V4480" s="2" t="s">
        <v>15275</v>
      </c>
      <c r="W4480" s="2" t="s">
        <v>10172</v>
      </c>
      <c r="X4480" s="2" t="s">
        <v>13477</v>
      </c>
      <c r="Y4480" s="2" t="s">
        <v>13478</v>
      </c>
    </row>
    <row r="4481">
      <c r="A4481" s="1" t="b">
        <v>0</v>
      </c>
      <c r="B4481" s="1"/>
      <c r="C4481" s="1"/>
      <c r="D4481" s="1"/>
      <c r="E4481" s="1" t="s">
        <v>15275</v>
      </c>
      <c r="F4481" s="1"/>
      <c r="G4481" s="2" t="s">
        <v>27</v>
      </c>
      <c r="H4481" s="2"/>
      <c r="I4481" s="4" t="s">
        <v>15402</v>
      </c>
      <c r="J4481" s="2" t="s">
        <v>15403</v>
      </c>
      <c r="K4481" s="5">
        <v>1.0</v>
      </c>
      <c r="L4481" s="2" t="s">
        <v>13261</v>
      </c>
      <c r="M4481" s="6" t="b">
        <v>1</v>
      </c>
      <c r="N4481" s="2" t="s">
        <v>13475</v>
      </c>
      <c r="O4481" s="2" t="s">
        <v>1291</v>
      </c>
      <c r="P4481" s="2" t="s">
        <v>1292</v>
      </c>
      <c r="Q4481" s="2" t="s">
        <v>13263</v>
      </c>
      <c r="R4481" s="2" t="s">
        <v>35</v>
      </c>
      <c r="S4481" s="2" t="s">
        <v>15404</v>
      </c>
      <c r="T4481" s="2" t="s">
        <v>13265</v>
      </c>
      <c r="U4481" s="2" t="s">
        <v>2876</v>
      </c>
      <c r="V4481" s="2" t="s">
        <v>15275</v>
      </c>
      <c r="W4481" s="2" t="s">
        <v>10172</v>
      </c>
      <c r="X4481" s="2" t="s">
        <v>13477</v>
      </c>
      <c r="Y4481" s="2" t="s">
        <v>13478</v>
      </c>
    </row>
    <row r="4482">
      <c r="A4482" s="1" t="b">
        <v>0</v>
      </c>
      <c r="B4482" s="1"/>
      <c r="C4482" s="1"/>
      <c r="D4482" s="1"/>
      <c r="E4482" s="1" t="s">
        <v>15275</v>
      </c>
      <c r="F4482" s="1"/>
      <c r="G4482" s="2" t="s">
        <v>27</v>
      </c>
      <c r="H4482" s="2"/>
      <c r="I4482" s="4" t="s">
        <v>15405</v>
      </c>
      <c r="J4482" s="2" t="s">
        <v>15406</v>
      </c>
      <c r="K4482" s="5">
        <v>1.0</v>
      </c>
      <c r="L4482" s="2" t="s">
        <v>13261</v>
      </c>
      <c r="M4482" s="6" t="b">
        <v>1</v>
      </c>
      <c r="N4482" s="2" t="s">
        <v>13475</v>
      </c>
      <c r="O4482" s="2" t="s">
        <v>1291</v>
      </c>
      <c r="P4482" s="2" t="s">
        <v>1292</v>
      </c>
      <c r="Q4482" s="2" t="s">
        <v>13263</v>
      </c>
      <c r="R4482" s="2" t="s">
        <v>35</v>
      </c>
      <c r="S4482" s="2" t="s">
        <v>15407</v>
      </c>
      <c r="T4482" s="2" t="s">
        <v>13265</v>
      </c>
      <c r="U4482" s="2" t="s">
        <v>2876</v>
      </c>
      <c r="V4482" s="2" t="s">
        <v>15275</v>
      </c>
      <c r="W4482" s="2" t="s">
        <v>10172</v>
      </c>
      <c r="X4482" s="2" t="s">
        <v>13477</v>
      </c>
      <c r="Y4482" s="2" t="s">
        <v>13478</v>
      </c>
    </row>
    <row r="4483">
      <c r="A4483" s="1" t="b">
        <v>0</v>
      </c>
      <c r="B4483" s="1"/>
      <c r="C4483" s="1"/>
      <c r="D4483" s="1"/>
      <c r="E4483" s="1" t="s">
        <v>2164</v>
      </c>
      <c r="F4483" s="1"/>
      <c r="G4483" s="2" t="s">
        <v>27</v>
      </c>
      <c r="H4483" s="3"/>
      <c r="I4483" s="4" t="s">
        <v>15408</v>
      </c>
      <c r="J4483" s="2" t="s">
        <v>15409</v>
      </c>
      <c r="K4483" s="5">
        <v>2.0</v>
      </c>
      <c r="L4483" s="2" t="s">
        <v>46</v>
      </c>
      <c r="M4483" s="6" t="b">
        <v>1</v>
      </c>
      <c r="N4483" s="2" t="s">
        <v>15410</v>
      </c>
      <c r="O4483" s="2" t="s">
        <v>15411</v>
      </c>
      <c r="P4483" s="2" t="s">
        <v>15412</v>
      </c>
      <c r="Q4483" s="2" t="s">
        <v>15413</v>
      </c>
      <c r="R4483" s="2" t="s">
        <v>35</v>
      </c>
      <c r="S4483" s="5">
        <v>669324.0</v>
      </c>
      <c r="T4483" s="2" t="s">
        <v>15414</v>
      </c>
      <c r="U4483" s="2" t="s">
        <v>322</v>
      </c>
      <c r="V4483" s="2" t="s">
        <v>3534</v>
      </c>
      <c r="W4483" s="2" t="s">
        <v>10172</v>
      </c>
      <c r="X4483" s="2" t="s">
        <v>15415</v>
      </c>
      <c r="Y4483" s="2" t="s">
        <v>15416</v>
      </c>
    </row>
    <row r="4484">
      <c r="A4484" s="1" t="b">
        <v>0</v>
      </c>
      <c r="B4484" s="1"/>
      <c r="C4484" s="1"/>
      <c r="D4484" s="1"/>
      <c r="E4484" s="1" t="s">
        <v>2164</v>
      </c>
      <c r="F4484" s="1"/>
      <c r="G4484" s="2" t="s">
        <v>27</v>
      </c>
      <c r="H4484" s="3"/>
      <c r="I4484" s="4" t="s">
        <v>15417</v>
      </c>
      <c r="J4484" s="2" t="s">
        <v>15418</v>
      </c>
      <c r="K4484" s="5">
        <v>2.0</v>
      </c>
      <c r="L4484" s="2" t="s">
        <v>46</v>
      </c>
      <c r="M4484" s="6" t="b">
        <v>1</v>
      </c>
      <c r="N4484" s="2" t="s">
        <v>15419</v>
      </c>
      <c r="O4484" s="2" t="s">
        <v>15411</v>
      </c>
      <c r="P4484" s="2" t="s">
        <v>15412</v>
      </c>
      <c r="Q4484" s="2" t="s">
        <v>15413</v>
      </c>
      <c r="R4484" s="2" t="s">
        <v>35</v>
      </c>
      <c r="S4484" s="5">
        <v>658801.0</v>
      </c>
      <c r="T4484" s="2" t="s">
        <v>15414</v>
      </c>
      <c r="U4484" s="2" t="s">
        <v>322</v>
      </c>
      <c r="V4484" s="2" t="s">
        <v>3534</v>
      </c>
      <c r="W4484" s="2" t="s">
        <v>10172</v>
      </c>
      <c r="X4484" s="2" t="s">
        <v>15420</v>
      </c>
      <c r="Y4484" s="2" t="s">
        <v>15416</v>
      </c>
    </row>
    <row r="4485">
      <c r="A4485" s="1" t="b">
        <v>0</v>
      </c>
      <c r="B4485" s="1"/>
      <c r="C4485" s="1"/>
      <c r="D4485" s="1"/>
      <c r="E4485" s="1" t="s">
        <v>2164</v>
      </c>
      <c r="F4485" s="1"/>
      <c r="G4485" s="2" t="s">
        <v>27</v>
      </c>
      <c r="H4485" s="2"/>
      <c r="I4485" s="4" t="s">
        <v>15421</v>
      </c>
      <c r="J4485" s="2" t="s">
        <v>15422</v>
      </c>
      <c r="K4485" s="5">
        <v>2.0</v>
      </c>
      <c r="L4485" s="2" t="s">
        <v>46</v>
      </c>
      <c r="M4485" s="6" t="b">
        <v>1</v>
      </c>
      <c r="N4485" s="2" t="s">
        <v>15423</v>
      </c>
      <c r="O4485" s="2" t="s">
        <v>48</v>
      </c>
      <c r="P4485" s="2" t="s">
        <v>49</v>
      </c>
      <c r="Q4485" s="2" t="s">
        <v>50</v>
      </c>
      <c r="R4485" s="2" t="s">
        <v>35</v>
      </c>
      <c r="S4485" s="5">
        <v>609882.0</v>
      </c>
      <c r="T4485" s="2" t="s">
        <v>15414</v>
      </c>
      <c r="U4485" s="2" t="s">
        <v>322</v>
      </c>
      <c r="V4485" s="2" t="s">
        <v>3534</v>
      </c>
      <c r="W4485" s="2" t="s">
        <v>10172</v>
      </c>
      <c r="X4485" s="2" t="s">
        <v>15424</v>
      </c>
      <c r="Y4485" s="2" t="s">
        <v>15425</v>
      </c>
    </row>
    <row r="4486">
      <c r="A4486" s="1" t="b">
        <v>0</v>
      </c>
      <c r="B4486" s="1"/>
      <c r="C4486" s="1"/>
      <c r="D4486" s="1"/>
      <c r="E4486" s="1" t="s">
        <v>2164</v>
      </c>
      <c r="F4486" s="1"/>
      <c r="G4486" s="2" t="s">
        <v>27</v>
      </c>
      <c r="H4486" s="2"/>
      <c r="I4486" s="4" t="s">
        <v>15426</v>
      </c>
      <c r="J4486" s="2" t="s">
        <v>15427</v>
      </c>
      <c r="K4486" s="5">
        <v>2.0</v>
      </c>
      <c r="L4486" s="2" t="s">
        <v>46</v>
      </c>
      <c r="M4486" s="6" t="b">
        <v>1</v>
      </c>
      <c r="N4486" s="2" t="s">
        <v>15423</v>
      </c>
      <c r="O4486" s="2" t="s">
        <v>48</v>
      </c>
      <c r="P4486" s="2" t="s">
        <v>49</v>
      </c>
      <c r="Q4486" s="2" t="s">
        <v>50</v>
      </c>
      <c r="R4486" s="2" t="s">
        <v>35</v>
      </c>
      <c r="S4486" s="5">
        <v>609889.0</v>
      </c>
      <c r="T4486" s="2" t="s">
        <v>15414</v>
      </c>
      <c r="U4486" s="2" t="s">
        <v>322</v>
      </c>
      <c r="V4486" s="2" t="s">
        <v>3534</v>
      </c>
      <c r="W4486" s="2" t="s">
        <v>10172</v>
      </c>
      <c r="X4486" s="2" t="s">
        <v>15428</v>
      </c>
      <c r="Y4486" s="2" t="s">
        <v>15429</v>
      </c>
    </row>
    <row r="4487">
      <c r="A4487" s="1" t="b">
        <v>0</v>
      </c>
      <c r="B4487" s="1"/>
      <c r="C4487" s="1"/>
      <c r="D4487" s="1"/>
      <c r="E4487" s="1" t="s">
        <v>2164</v>
      </c>
      <c r="F4487" s="1"/>
      <c r="G4487" s="2" t="s">
        <v>27</v>
      </c>
      <c r="H4487" s="2"/>
      <c r="I4487" s="4" t="s">
        <v>15430</v>
      </c>
      <c r="J4487" s="2" t="s">
        <v>15431</v>
      </c>
      <c r="K4487" s="5">
        <v>2.0</v>
      </c>
      <c r="L4487" s="2" t="s">
        <v>46</v>
      </c>
      <c r="M4487" s="6" t="b">
        <v>1</v>
      </c>
      <c r="N4487" s="2" t="s">
        <v>15423</v>
      </c>
      <c r="O4487" s="2" t="s">
        <v>48</v>
      </c>
      <c r="P4487" s="2" t="s">
        <v>49</v>
      </c>
      <c r="Q4487" s="2" t="s">
        <v>50</v>
      </c>
      <c r="R4487" s="2" t="s">
        <v>35</v>
      </c>
      <c r="S4487" s="5">
        <v>638850.0</v>
      </c>
      <c r="T4487" s="2" t="s">
        <v>15414</v>
      </c>
      <c r="U4487" s="2" t="s">
        <v>322</v>
      </c>
      <c r="V4487" s="2" t="s">
        <v>3534</v>
      </c>
      <c r="W4487" s="2" t="s">
        <v>10172</v>
      </c>
      <c r="X4487" s="2" t="s">
        <v>15432</v>
      </c>
      <c r="Y4487" s="2" t="s">
        <v>15433</v>
      </c>
    </row>
    <row r="4488">
      <c r="A4488" s="1" t="b">
        <v>0</v>
      </c>
      <c r="B4488" s="1"/>
      <c r="C4488" s="1"/>
      <c r="D4488" s="1"/>
      <c r="E4488" s="1" t="s">
        <v>43</v>
      </c>
      <c r="F4488" s="1"/>
      <c r="G4488" s="2" t="s">
        <v>27</v>
      </c>
      <c r="H4488" s="3"/>
      <c r="I4488" s="4" t="s">
        <v>15434</v>
      </c>
      <c r="J4488" s="2" t="s">
        <v>15435</v>
      </c>
      <c r="K4488" s="5">
        <v>1.0</v>
      </c>
      <c r="L4488" s="2" t="s">
        <v>1117</v>
      </c>
      <c r="M4488" s="6" t="b">
        <v>1</v>
      </c>
      <c r="N4488" s="2" t="s">
        <v>15436</v>
      </c>
      <c r="O4488" s="2" t="s">
        <v>1127</v>
      </c>
      <c r="P4488" s="2" t="s">
        <v>109</v>
      </c>
      <c r="Q4488" s="2" t="s">
        <v>1120</v>
      </c>
      <c r="R4488" s="2" t="s">
        <v>35</v>
      </c>
      <c r="S4488" s="2" t="s">
        <v>15437</v>
      </c>
      <c r="T4488" s="2" t="s">
        <v>112</v>
      </c>
      <c r="U4488" s="2" t="s">
        <v>253</v>
      </c>
      <c r="V4488" s="2" t="s">
        <v>43</v>
      </c>
      <c r="W4488" s="2" t="s">
        <v>13267</v>
      </c>
      <c r="X4488" s="2" t="s">
        <v>15437</v>
      </c>
      <c r="Y4488" s="2" t="s">
        <v>1123</v>
      </c>
    </row>
    <row r="4489">
      <c r="A4489" s="1" t="b">
        <v>0</v>
      </c>
      <c r="B4489" s="1"/>
      <c r="C4489" s="1"/>
      <c r="D4489" s="1"/>
      <c r="E4489" s="1" t="s">
        <v>43</v>
      </c>
      <c r="F4489" s="1"/>
      <c r="G4489" s="2" t="s">
        <v>27</v>
      </c>
      <c r="H4489" s="2"/>
      <c r="I4489" s="4" t="s">
        <v>15438</v>
      </c>
      <c r="J4489" s="2" t="s">
        <v>15439</v>
      </c>
      <c r="K4489" s="5">
        <v>1.0</v>
      </c>
      <c r="L4489" s="2" t="s">
        <v>13261</v>
      </c>
      <c r="M4489" s="6" t="b">
        <v>1</v>
      </c>
      <c r="N4489" s="2" t="s">
        <v>13475</v>
      </c>
      <c r="O4489" s="2" t="s">
        <v>1291</v>
      </c>
      <c r="P4489" s="2" t="s">
        <v>1292</v>
      </c>
      <c r="Q4489" s="2" t="s">
        <v>13263</v>
      </c>
      <c r="R4489" s="2" t="s">
        <v>35</v>
      </c>
      <c r="S4489" s="2" t="s">
        <v>15440</v>
      </c>
      <c r="T4489" s="2" t="s">
        <v>14412</v>
      </c>
      <c r="U4489" s="2" t="s">
        <v>2876</v>
      </c>
      <c r="V4489" s="2" t="s">
        <v>43</v>
      </c>
      <c r="W4489" s="2" t="s">
        <v>13267</v>
      </c>
      <c r="X4489" s="2" t="s">
        <v>13477</v>
      </c>
      <c r="Y4489" s="2" t="s">
        <v>13478</v>
      </c>
    </row>
    <row r="4490">
      <c r="A4490" s="1" t="b">
        <v>0</v>
      </c>
      <c r="B4490" s="1"/>
      <c r="C4490" s="1"/>
      <c r="D4490" s="1"/>
      <c r="E4490" s="1" t="s">
        <v>43</v>
      </c>
      <c r="F4490" s="1"/>
      <c r="G4490" s="2" t="s">
        <v>27</v>
      </c>
      <c r="H4490" s="2"/>
      <c r="I4490" s="4" t="s">
        <v>15441</v>
      </c>
      <c r="J4490" s="2" t="s">
        <v>15442</v>
      </c>
      <c r="K4490" s="5">
        <v>1.0</v>
      </c>
      <c r="L4490" s="2" t="s">
        <v>13261</v>
      </c>
      <c r="M4490" s="6" t="b">
        <v>1</v>
      </c>
      <c r="N4490" s="2" t="s">
        <v>13475</v>
      </c>
      <c r="O4490" s="2" t="s">
        <v>1291</v>
      </c>
      <c r="P4490" s="2" t="s">
        <v>1292</v>
      </c>
      <c r="Q4490" s="2" t="s">
        <v>13263</v>
      </c>
      <c r="R4490" s="2" t="s">
        <v>35</v>
      </c>
      <c r="S4490" s="2" t="s">
        <v>15443</v>
      </c>
      <c r="T4490" s="2" t="s">
        <v>13342</v>
      </c>
      <c r="U4490" s="2" t="s">
        <v>2876</v>
      </c>
      <c r="V4490" s="2" t="s">
        <v>43</v>
      </c>
      <c r="W4490" s="2" t="s">
        <v>13267</v>
      </c>
      <c r="X4490" s="2" t="s">
        <v>13477</v>
      </c>
      <c r="Y4490" s="2" t="s">
        <v>13478</v>
      </c>
    </row>
    <row r="4491">
      <c r="A4491" s="1" t="b">
        <v>0</v>
      </c>
      <c r="B4491" s="1"/>
      <c r="C4491" s="1"/>
      <c r="D4491" s="1"/>
      <c r="E4491" s="1" t="s">
        <v>43</v>
      </c>
      <c r="F4491" s="1"/>
      <c r="G4491" s="2" t="s">
        <v>27</v>
      </c>
      <c r="H4491" s="2"/>
      <c r="I4491" s="4" t="s">
        <v>15444</v>
      </c>
      <c r="J4491" s="2" t="s">
        <v>15445</v>
      </c>
      <c r="K4491" s="5">
        <v>1.0</v>
      </c>
      <c r="L4491" s="2" t="s">
        <v>13261</v>
      </c>
      <c r="M4491" s="6" t="b">
        <v>1</v>
      </c>
      <c r="N4491" s="2" t="s">
        <v>13475</v>
      </c>
      <c r="O4491" s="2" t="s">
        <v>1291</v>
      </c>
      <c r="P4491" s="2" t="s">
        <v>1292</v>
      </c>
      <c r="Q4491" s="2" t="s">
        <v>13263</v>
      </c>
      <c r="R4491" s="2" t="s">
        <v>35</v>
      </c>
      <c r="S4491" s="2" t="s">
        <v>15446</v>
      </c>
      <c r="T4491" s="2" t="s">
        <v>13342</v>
      </c>
      <c r="U4491" s="2" t="s">
        <v>2876</v>
      </c>
      <c r="V4491" s="2" t="s">
        <v>43</v>
      </c>
      <c r="W4491" s="2" t="s">
        <v>13267</v>
      </c>
      <c r="X4491" s="2" t="s">
        <v>13477</v>
      </c>
      <c r="Y4491" s="2" t="s">
        <v>13478</v>
      </c>
    </row>
    <row r="4492">
      <c r="A4492" s="1" t="b">
        <v>0</v>
      </c>
      <c r="B4492" s="1"/>
      <c r="C4492" s="1"/>
      <c r="D4492" s="1"/>
      <c r="E4492" s="1" t="s">
        <v>43</v>
      </c>
      <c r="F4492" s="1"/>
      <c r="G4492" s="2" t="s">
        <v>27</v>
      </c>
      <c r="H4492" s="2"/>
      <c r="I4492" s="4" t="s">
        <v>15447</v>
      </c>
      <c r="J4492" s="2" t="s">
        <v>15448</v>
      </c>
      <c r="K4492" s="5">
        <v>1.0</v>
      </c>
      <c r="L4492" s="2" t="s">
        <v>13261</v>
      </c>
      <c r="M4492" s="6" t="b">
        <v>1</v>
      </c>
      <c r="N4492" s="2" t="s">
        <v>13475</v>
      </c>
      <c r="O4492" s="2" t="s">
        <v>1291</v>
      </c>
      <c r="P4492" s="2" t="s">
        <v>1292</v>
      </c>
      <c r="Q4492" s="2" t="s">
        <v>13263</v>
      </c>
      <c r="R4492" s="2" t="s">
        <v>35</v>
      </c>
      <c r="S4492" s="2" t="s">
        <v>15449</v>
      </c>
      <c r="T4492" s="2" t="s">
        <v>14412</v>
      </c>
      <c r="U4492" s="2" t="s">
        <v>2876</v>
      </c>
      <c r="V4492" s="2" t="s">
        <v>43</v>
      </c>
      <c r="W4492" s="2" t="s">
        <v>13267</v>
      </c>
      <c r="X4492" s="2" t="s">
        <v>13477</v>
      </c>
      <c r="Y4492" s="2" t="s">
        <v>13478</v>
      </c>
    </row>
    <row r="4493">
      <c r="A4493" s="1" t="b">
        <v>0</v>
      </c>
      <c r="B4493" s="1"/>
      <c r="C4493" s="1"/>
      <c r="D4493" s="1"/>
      <c r="E4493" s="1" t="s">
        <v>43</v>
      </c>
      <c r="F4493" s="1"/>
      <c r="G4493" s="2" t="s">
        <v>27</v>
      </c>
      <c r="H4493" s="2"/>
      <c r="I4493" s="4" t="s">
        <v>15450</v>
      </c>
      <c r="J4493" s="2" t="s">
        <v>15451</v>
      </c>
      <c r="K4493" s="5">
        <v>1.0</v>
      </c>
      <c r="L4493" s="2" t="s">
        <v>13261</v>
      </c>
      <c r="M4493" s="6" t="b">
        <v>1</v>
      </c>
      <c r="N4493" s="2" t="s">
        <v>13475</v>
      </c>
      <c r="O4493" s="2" t="s">
        <v>1291</v>
      </c>
      <c r="P4493" s="2" t="s">
        <v>1292</v>
      </c>
      <c r="Q4493" s="2" t="s">
        <v>13263</v>
      </c>
      <c r="R4493" s="2" t="s">
        <v>35</v>
      </c>
      <c r="S4493" s="2" t="s">
        <v>15452</v>
      </c>
      <c r="T4493" s="2" t="s">
        <v>14425</v>
      </c>
      <c r="U4493" s="2" t="s">
        <v>2876</v>
      </c>
      <c r="V4493" s="2" t="s">
        <v>43</v>
      </c>
      <c r="W4493" s="2" t="s">
        <v>13267</v>
      </c>
      <c r="X4493" s="2" t="s">
        <v>13477</v>
      </c>
      <c r="Y4493" s="2" t="s">
        <v>13478</v>
      </c>
    </row>
    <row r="4494">
      <c r="A4494" s="1" t="b">
        <v>0</v>
      </c>
      <c r="B4494" s="1"/>
      <c r="C4494" s="1"/>
      <c r="D4494" s="1"/>
      <c r="E4494" s="1" t="s">
        <v>43</v>
      </c>
      <c r="F4494" s="1"/>
      <c r="G4494" s="2" t="s">
        <v>27</v>
      </c>
      <c r="H4494" s="2"/>
      <c r="I4494" s="4" t="s">
        <v>15453</v>
      </c>
      <c r="J4494" s="2" t="s">
        <v>15454</v>
      </c>
      <c r="K4494" s="5">
        <v>1.0</v>
      </c>
      <c r="L4494" s="2" t="s">
        <v>13261</v>
      </c>
      <c r="M4494" s="6" t="b">
        <v>1</v>
      </c>
      <c r="N4494" s="2" t="s">
        <v>13475</v>
      </c>
      <c r="O4494" s="2" t="s">
        <v>1291</v>
      </c>
      <c r="P4494" s="2" t="s">
        <v>1292</v>
      </c>
      <c r="Q4494" s="2" t="s">
        <v>13263</v>
      </c>
      <c r="R4494" s="2" t="s">
        <v>35</v>
      </c>
      <c r="S4494" s="2" t="s">
        <v>15455</v>
      </c>
      <c r="T4494" s="2" t="s">
        <v>13342</v>
      </c>
      <c r="U4494" s="2" t="s">
        <v>2876</v>
      </c>
      <c r="V4494" s="2" t="s">
        <v>43</v>
      </c>
      <c r="W4494" s="2" t="s">
        <v>13267</v>
      </c>
      <c r="X4494" s="2" t="s">
        <v>13477</v>
      </c>
      <c r="Y4494" s="2" t="s">
        <v>13478</v>
      </c>
    </row>
    <row r="4495">
      <c r="A4495" s="1" t="b">
        <v>0</v>
      </c>
      <c r="B4495" s="1"/>
      <c r="C4495" s="1"/>
      <c r="D4495" s="1"/>
      <c r="E4495" s="1" t="s">
        <v>43</v>
      </c>
      <c r="F4495" s="1"/>
      <c r="G4495" s="2" t="s">
        <v>27</v>
      </c>
      <c r="H4495" s="2"/>
      <c r="I4495" s="4" t="s">
        <v>15456</v>
      </c>
      <c r="J4495" s="2" t="s">
        <v>15457</v>
      </c>
      <c r="K4495" s="5">
        <v>1.0</v>
      </c>
      <c r="L4495" s="2" t="s">
        <v>13261</v>
      </c>
      <c r="M4495" s="6" t="b">
        <v>1</v>
      </c>
      <c r="N4495" s="2" t="s">
        <v>13475</v>
      </c>
      <c r="O4495" s="2" t="s">
        <v>1291</v>
      </c>
      <c r="P4495" s="2" t="s">
        <v>1292</v>
      </c>
      <c r="Q4495" s="2" t="s">
        <v>13263</v>
      </c>
      <c r="R4495" s="2" t="s">
        <v>35</v>
      </c>
      <c r="S4495" s="2" t="s">
        <v>15458</v>
      </c>
      <c r="T4495" s="2" t="s">
        <v>13342</v>
      </c>
      <c r="U4495" s="2" t="s">
        <v>2876</v>
      </c>
      <c r="V4495" s="2" t="s">
        <v>43</v>
      </c>
      <c r="W4495" s="2" t="s">
        <v>13267</v>
      </c>
      <c r="X4495" s="2" t="s">
        <v>13477</v>
      </c>
      <c r="Y4495" s="2" t="s">
        <v>13478</v>
      </c>
    </row>
    <row r="4496">
      <c r="A4496" s="1" t="b">
        <v>0</v>
      </c>
      <c r="B4496" s="1"/>
      <c r="C4496" s="1"/>
      <c r="D4496" s="1"/>
      <c r="E4496" s="1" t="s">
        <v>43</v>
      </c>
      <c r="F4496" s="1"/>
      <c r="G4496" s="2" t="s">
        <v>27</v>
      </c>
      <c r="H4496" s="2"/>
      <c r="I4496" s="4" t="s">
        <v>15459</v>
      </c>
      <c r="J4496" s="2" t="s">
        <v>15460</v>
      </c>
      <c r="K4496" s="5">
        <v>1.0</v>
      </c>
      <c r="L4496" s="2" t="s">
        <v>13261</v>
      </c>
      <c r="M4496" s="6" t="b">
        <v>1</v>
      </c>
      <c r="N4496" s="2" t="s">
        <v>13475</v>
      </c>
      <c r="O4496" s="2" t="s">
        <v>1291</v>
      </c>
      <c r="P4496" s="2" t="s">
        <v>1292</v>
      </c>
      <c r="Q4496" s="2" t="s">
        <v>13263</v>
      </c>
      <c r="R4496" s="2" t="s">
        <v>35</v>
      </c>
      <c r="S4496" s="2" t="s">
        <v>15461</v>
      </c>
      <c r="T4496" s="2" t="s">
        <v>13342</v>
      </c>
      <c r="U4496" s="2" t="s">
        <v>2876</v>
      </c>
      <c r="V4496" s="2" t="s">
        <v>43</v>
      </c>
      <c r="W4496" s="2" t="s">
        <v>13267</v>
      </c>
      <c r="X4496" s="2" t="s">
        <v>13477</v>
      </c>
      <c r="Y4496" s="2" t="s">
        <v>13478</v>
      </c>
    </row>
    <row r="4497">
      <c r="A4497" s="1" t="b">
        <v>0</v>
      </c>
      <c r="B4497" s="1"/>
      <c r="C4497" s="1"/>
      <c r="D4497" s="1"/>
      <c r="E4497" s="1" t="s">
        <v>43</v>
      </c>
      <c r="F4497" s="1"/>
      <c r="G4497" s="2" t="s">
        <v>27</v>
      </c>
      <c r="H4497" s="2"/>
      <c r="I4497" s="4" t="s">
        <v>15462</v>
      </c>
      <c r="J4497" s="2" t="s">
        <v>15463</v>
      </c>
      <c r="K4497" s="5">
        <v>1.0</v>
      </c>
      <c r="L4497" s="2" t="s">
        <v>13261</v>
      </c>
      <c r="M4497" s="6" t="b">
        <v>1</v>
      </c>
      <c r="N4497" s="2" t="s">
        <v>13475</v>
      </c>
      <c r="O4497" s="2" t="s">
        <v>1291</v>
      </c>
      <c r="P4497" s="2" t="s">
        <v>1292</v>
      </c>
      <c r="Q4497" s="2" t="s">
        <v>13263</v>
      </c>
      <c r="R4497" s="2" t="s">
        <v>35</v>
      </c>
      <c r="S4497" s="2" t="s">
        <v>15464</v>
      </c>
      <c r="T4497" s="2" t="s">
        <v>13418</v>
      </c>
      <c r="U4497" s="2" t="s">
        <v>2876</v>
      </c>
      <c r="V4497" s="2" t="s">
        <v>43</v>
      </c>
      <c r="W4497" s="2" t="s">
        <v>13267</v>
      </c>
      <c r="X4497" s="2" t="s">
        <v>13477</v>
      </c>
      <c r="Y4497" s="2" t="s">
        <v>13478</v>
      </c>
    </row>
    <row r="4498">
      <c r="A4498" s="1" t="b">
        <v>0</v>
      </c>
      <c r="B4498" s="1"/>
      <c r="C4498" s="1"/>
      <c r="D4498" s="1"/>
      <c r="E4498" s="1" t="s">
        <v>43</v>
      </c>
      <c r="F4498" s="1"/>
      <c r="G4498" s="2" t="s">
        <v>27</v>
      </c>
      <c r="H4498" s="2"/>
      <c r="I4498" s="4" t="s">
        <v>15465</v>
      </c>
      <c r="J4498" s="2" t="s">
        <v>15466</v>
      </c>
      <c r="K4498" s="5">
        <v>1.0</v>
      </c>
      <c r="L4498" s="2" t="s">
        <v>13261</v>
      </c>
      <c r="M4498" s="6" t="b">
        <v>1</v>
      </c>
      <c r="N4498" s="2" t="s">
        <v>13475</v>
      </c>
      <c r="O4498" s="2" t="s">
        <v>1291</v>
      </c>
      <c r="P4498" s="2" t="s">
        <v>1292</v>
      </c>
      <c r="Q4498" s="2" t="s">
        <v>13263</v>
      </c>
      <c r="R4498" s="2" t="s">
        <v>35</v>
      </c>
      <c r="S4498" s="2" t="s">
        <v>15467</v>
      </c>
      <c r="T4498" s="2" t="s">
        <v>13418</v>
      </c>
      <c r="U4498" s="2" t="s">
        <v>2876</v>
      </c>
      <c r="V4498" s="2" t="s">
        <v>43</v>
      </c>
      <c r="W4498" s="2" t="s">
        <v>13267</v>
      </c>
      <c r="X4498" s="2" t="s">
        <v>13477</v>
      </c>
      <c r="Y4498" s="2" t="s">
        <v>13478</v>
      </c>
    </row>
    <row r="4499">
      <c r="A4499" s="1" t="b">
        <v>0</v>
      </c>
      <c r="B4499" s="1"/>
      <c r="C4499" s="1"/>
      <c r="D4499" s="1"/>
      <c r="E4499" s="1" t="s">
        <v>43</v>
      </c>
      <c r="F4499" s="1"/>
      <c r="G4499" s="2" t="s">
        <v>27</v>
      </c>
      <c r="H4499" s="2"/>
      <c r="I4499" s="4" t="s">
        <v>15468</v>
      </c>
      <c r="J4499" s="2" t="s">
        <v>15469</v>
      </c>
      <c r="K4499" s="5">
        <v>1.0</v>
      </c>
      <c r="L4499" s="2" t="s">
        <v>13261</v>
      </c>
      <c r="M4499" s="6" t="b">
        <v>1</v>
      </c>
      <c r="N4499" s="2" t="s">
        <v>13475</v>
      </c>
      <c r="O4499" s="2" t="s">
        <v>1291</v>
      </c>
      <c r="P4499" s="2" t="s">
        <v>1292</v>
      </c>
      <c r="Q4499" s="2" t="s">
        <v>13263</v>
      </c>
      <c r="R4499" s="2" t="s">
        <v>35</v>
      </c>
      <c r="S4499" s="2" t="s">
        <v>15470</v>
      </c>
      <c r="T4499" s="2" t="s">
        <v>14412</v>
      </c>
      <c r="U4499" s="2" t="s">
        <v>2876</v>
      </c>
      <c r="V4499" s="2" t="s">
        <v>43</v>
      </c>
      <c r="W4499" s="2" t="s">
        <v>13267</v>
      </c>
      <c r="X4499" s="2" t="s">
        <v>13477</v>
      </c>
      <c r="Y4499" s="2" t="s">
        <v>13478</v>
      </c>
    </row>
    <row r="4500">
      <c r="A4500" s="1" t="b">
        <v>0</v>
      </c>
      <c r="B4500" s="1"/>
      <c r="C4500" s="1"/>
      <c r="D4500" s="1"/>
      <c r="E4500" s="1" t="s">
        <v>43</v>
      </c>
      <c r="F4500" s="1"/>
      <c r="G4500" s="2" t="s">
        <v>27</v>
      </c>
      <c r="H4500" s="2"/>
      <c r="I4500" s="4" t="s">
        <v>15471</v>
      </c>
      <c r="J4500" s="2" t="s">
        <v>15472</v>
      </c>
      <c r="K4500" s="5">
        <v>1.0</v>
      </c>
      <c r="L4500" s="2" t="s">
        <v>13261</v>
      </c>
      <c r="M4500" s="6" t="b">
        <v>1</v>
      </c>
      <c r="N4500" s="2" t="s">
        <v>13475</v>
      </c>
      <c r="O4500" s="2" t="s">
        <v>1291</v>
      </c>
      <c r="P4500" s="2" t="s">
        <v>1292</v>
      </c>
      <c r="Q4500" s="2" t="s">
        <v>13263</v>
      </c>
      <c r="R4500" s="2" t="s">
        <v>35</v>
      </c>
      <c r="S4500" s="2" t="s">
        <v>15473</v>
      </c>
      <c r="T4500" s="2" t="s">
        <v>14412</v>
      </c>
      <c r="U4500" s="2" t="s">
        <v>2876</v>
      </c>
      <c r="V4500" s="2" t="s">
        <v>43</v>
      </c>
      <c r="W4500" s="2" t="s">
        <v>13267</v>
      </c>
      <c r="X4500" s="2" t="s">
        <v>13477</v>
      </c>
      <c r="Y4500" s="2" t="s">
        <v>13478</v>
      </c>
    </row>
    <row r="4501">
      <c r="A4501" s="1" t="b">
        <v>0</v>
      </c>
      <c r="B4501" s="1"/>
      <c r="C4501" s="1"/>
      <c r="D4501" s="1"/>
      <c r="E4501" s="1" t="s">
        <v>43</v>
      </c>
      <c r="F4501" s="1"/>
      <c r="G4501" s="2" t="s">
        <v>27</v>
      </c>
      <c r="H4501" s="2"/>
      <c r="I4501" s="4" t="s">
        <v>15474</v>
      </c>
      <c r="J4501" s="2" t="s">
        <v>15475</v>
      </c>
      <c r="K4501" s="5">
        <v>1.0</v>
      </c>
      <c r="L4501" s="2" t="s">
        <v>13261</v>
      </c>
      <c r="M4501" s="6" t="b">
        <v>1</v>
      </c>
      <c r="N4501" s="2" t="s">
        <v>13475</v>
      </c>
      <c r="O4501" s="2" t="s">
        <v>1291</v>
      </c>
      <c r="P4501" s="2" t="s">
        <v>1292</v>
      </c>
      <c r="Q4501" s="2" t="s">
        <v>13263</v>
      </c>
      <c r="R4501" s="2" t="s">
        <v>35</v>
      </c>
      <c r="S4501" s="2" t="s">
        <v>15476</v>
      </c>
      <c r="T4501" s="2" t="s">
        <v>14425</v>
      </c>
      <c r="U4501" s="2" t="s">
        <v>2876</v>
      </c>
      <c r="V4501" s="2" t="s">
        <v>43</v>
      </c>
      <c r="W4501" s="2" t="s">
        <v>13267</v>
      </c>
      <c r="X4501" s="2" t="s">
        <v>13477</v>
      </c>
      <c r="Y4501" s="2" t="s">
        <v>13478</v>
      </c>
    </row>
    <row r="4502">
      <c r="A4502" s="1" t="b">
        <v>0</v>
      </c>
      <c r="B4502" s="1"/>
      <c r="C4502" s="1"/>
      <c r="D4502" s="1"/>
      <c r="E4502" s="1" t="s">
        <v>43</v>
      </c>
      <c r="F4502" s="1"/>
      <c r="G4502" s="2" t="s">
        <v>27</v>
      </c>
      <c r="H4502" s="2"/>
      <c r="I4502" s="4" t="s">
        <v>15477</v>
      </c>
      <c r="J4502" s="2" t="s">
        <v>15478</v>
      </c>
      <c r="K4502" s="5">
        <v>1.0</v>
      </c>
      <c r="L4502" s="2" t="s">
        <v>13261</v>
      </c>
      <c r="M4502" s="6" t="b">
        <v>1</v>
      </c>
      <c r="N4502" s="2" t="s">
        <v>13475</v>
      </c>
      <c r="O4502" s="2" t="s">
        <v>1291</v>
      </c>
      <c r="P4502" s="2" t="s">
        <v>1292</v>
      </c>
      <c r="Q4502" s="2" t="s">
        <v>13263</v>
      </c>
      <c r="R4502" s="2" t="s">
        <v>35</v>
      </c>
      <c r="S4502" s="2" t="s">
        <v>15479</v>
      </c>
      <c r="T4502" s="2" t="s">
        <v>13342</v>
      </c>
      <c r="U4502" s="2" t="s">
        <v>2876</v>
      </c>
      <c r="V4502" s="2" t="s">
        <v>43</v>
      </c>
      <c r="W4502" s="2" t="s">
        <v>13267</v>
      </c>
      <c r="X4502" s="2" t="s">
        <v>13477</v>
      </c>
      <c r="Y4502" s="2" t="s">
        <v>13478</v>
      </c>
    </row>
    <row r="4503">
      <c r="A4503" s="1" t="b">
        <v>0</v>
      </c>
      <c r="B4503" s="1"/>
      <c r="C4503" s="1"/>
      <c r="D4503" s="1"/>
      <c r="E4503" s="1" t="s">
        <v>43</v>
      </c>
      <c r="F4503" s="1"/>
      <c r="G4503" s="2" t="s">
        <v>27</v>
      </c>
      <c r="H4503" s="2"/>
      <c r="I4503" s="4" t="s">
        <v>15480</v>
      </c>
      <c r="J4503" s="2" t="s">
        <v>15481</v>
      </c>
      <c r="K4503" s="5">
        <v>1.0</v>
      </c>
      <c r="L4503" s="2" t="s">
        <v>13261</v>
      </c>
      <c r="M4503" s="6" t="b">
        <v>1</v>
      </c>
      <c r="N4503" s="2" t="s">
        <v>13475</v>
      </c>
      <c r="O4503" s="2" t="s">
        <v>1291</v>
      </c>
      <c r="P4503" s="2" t="s">
        <v>1292</v>
      </c>
      <c r="Q4503" s="2" t="s">
        <v>13263</v>
      </c>
      <c r="R4503" s="2" t="s">
        <v>35</v>
      </c>
      <c r="S4503" s="2" t="s">
        <v>15482</v>
      </c>
      <c r="T4503" s="2" t="s">
        <v>14412</v>
      </c>
      <c r="U4503" s="2" t="s">
        <v>2876</v>
      </c>
      <c r="V4503" s="2" t="s">
        <v>43</v>
      </c>
      <c r="W4503" s="2" t="s">
        <v>13267</v>
      </c>
      <c r="X4503" s="2" t="s">
        <v>13477</v>
      </c>
      <c r="Y4503" s="2" t="s">
        <v>13478</v>
      </c>
    </row>
    <row r="4504">
      <c r="A4504" s="1" t="b">
        <v>0</v>
      </c>
      <c r="B4504" s="1"/>
      <c r="C4504" s="1"/>
      <c r="D4504" s="1"/>
      <c r="E4504" s="1" t="s">
        <v>43</v>
      </c>
      <c r="F4504" s="1"/>
      <c r="G4504" s="2" t="s">
        <v>27</v>
      </c>
      <c r="H4504" s="3"/>
      <c r="I4504" s="4" t="s">
        <v>15483</v>
      </c>
      <c r="J4504" s="2" t="s">
        <v>15484</v>
      </c>
      <c r="K4504" s="5">
        <v>1.0</v>
      </c>
      <c r="L4504" s="2" t="s">
        <v>46</v>
      </c>
      <c r="M4504" s="6" t="b">
        <v>1</v>
      </c>
      <c r="N4504" s="2" t="s">
        <v>15485</v>
      </c>
      <c r="O4504" s="2" t="s">
        <v>48</v>
      </c>
      <c r="P4504" s="2" t="s">
        <v>49</v>
      </c>
      <c r="Q4504" s="2" t="s">
        <v>50</v>
      </c>
      <c r="R4504" s="2" t="s">
        <v>35</v>
      </c>
      <c r="S4504" s="2" t="s">
        <v>15486</v>
      </c>
      <c r="T4504" s="2" t="s">
        <v>15487</v>
      </c>
      <c r="U4504" s="2" t="s">
        <v>38</v>
      </c>
      <c r="V4504" s="2" t="s">
        <v>43</v>
      </c>
      <c r="W4504" s="2" t="s">
        <v>10172</v>
      </c>
      <c r="X4504" s="2" t="s">
        <v>15488</v>
      </c>
      <c r="Y4504" s="2" t="s">
        <v>15489</v>
      </c>
    </row>
    <row r="4505">
      <c r="A4505" s="1" t="b">
        <v>0</v>
      </c>
      <c r="B4505" s="1"/>
      <c r="C4505" s="1"/>
      <c r="D4505" s="1"/>
      <c r="E4505" s="1" t="s">
        <v>43</v>
      </c>
      <c r="F4505" s="1"/>
      <c r="G4505" s="2" t="s">
        <v>27</v>
      </c>
      <c r="H4505" s="3"/>
      <c r="I4505" s="4" t="s">
        <v>15490</v>
      </c>
      <c r="J4505" s="2" t="s">
        <v>15491</v>
      </c>
      <c r="K4505" s="5">
        <v>1.0</v>
      </c>
      <c r="L4505" s="2" t="s">
        <v>46</v>
      </c>
      <c r="M4505" s="6" t="b">
        <v>1</v>
      </c>
      <c r="N4505" s="2" t="s">
        <v>15485</v>
      </c>
      <c r="O4505" s="2" t="s">
        <v>48</v>
      </c>
      <c r="P4505" s="2" t="s">
        <v>49</v>
      </c>
      <c r="Q4505" s="2" t="s">
        <v>50</v>
      </c>
      <c r="R4505" s="2" t="s">
        <v>35</v>
      </c>
      <c r="S4505" s="2" t="s">
        <v>15492</v>
      </c>
      <c r="T4505" s="2" t="s">
        <v>15493</v>
      </c>
      <c r="U4505" s="2" t="s">
        <v>38</v>
      </c>
      <c r="V4505" s="2" t="s">
        <v>43</v>
      </c>
      <c r="W4505" s="2" t="s">
        <v>10172</v>
      </c>
      <c r="X4505" s="2" t="s">
        <v>15488</v>
      </c>
      <c r="Y4505" s="2" t="s">
        <v>15489</v>
      </c>
    </row>
    <row r="4506">
      <c r="A4506" s="1" t="b">
        <v>0</v>
      </c>
      <c r="B4506" s="1"/>
      <c r="C4506" s="1"/>
      <c r="D4506" s="1"/>
      <c r="E4506" s="1" t="s">
        <v>43</v>
      </c>
      <c r="F4506" s="1"/>
      <c r="G4506" s="2" t="s">
        <v>27</v>
      </c>
      <c r="H4506" s="3"/>
      <c r="I4506" s="4" t="s">
        <v>15494</v>
      </c>
      <c r="J4506" s="2" t="s">
        <v>15495</v>
      </c>
      <c r="K4506" s="5">
        <v>1.0</v>
      </c>
      <c r="L4506" s="2" t="s">
        <v>46</v>
      </c>
      <c r="M4506" s="6" t="b">
        <v>1</v>
      </c>
      <c r="N4506" s="2" t="s">
        <v>15485</v>
      </c>
      <c r="O4506" s="2" t="s">
        <v>48</v>
      </c>
      <c r="P4506" s="2" t="s">
        <v>49</v>
      </c>
      <c r="Q4506" s="2" t="s">
        <v>50</v>
      </c>
      <c r="R4506" s="2" t="s">
        <v>35</v>
      </c>
      <c r="S4506" s="2" t="s">
        <v>15496</v>
      </c>
      <c r="T4506" s="2" t="s">
        <v>15497</v>
      </c>
      <c r="U4506" s="2" t="s">
        <v>38</v>
      </c>
      <c r="V4506" s="2" t="s">
        <v>43</v>
      </c>
      <c r="W4506" s="2" t="s">
        <v>10172</v>
      </c>
      <c r="X4506" s="2" t="s">
        <v>15488</v>
      </c>
      <c r="Y4506" s="2" t="s">
        <v>15489</v>
      </c>
    </row>
    <row r="4507">
      <c r="A4507" s="1" t="b">
        <v>0</v>
      </c>
      <c r="B4507" s="1"/>
      <c r="C4507" s="1"/>
      <c r="D4507" s="1"/>
      <c r="E4507" s="1" t="s">
        <v>43</v>
      </c>
      <c r="F4507" s="1"/>
      <c r="G4507" s="2" t="s">
        <v>27</v>
      </c>
      <c r="H4507" s="3"/>
      <c r="I4507" s="4" t="s">
        <v>15498</v>
      </c>
      <c r="J4507" s="2" t="s">
        <v>15499</v>
      </c>
      <c r="K4507" s="5">
        <v>1.0</v>
      </c>
      <c r="L4507" s="2" t="s">
        <v>46</v>
      </c>
      <c r="M4507" s="6" t="b">
        <v>1</v>
      </c>
      <c r="N4507" s="2" t="s">
        <v>15485</v>
      </c>
      <c r="O4507" s="2" t="s">
        <v>48</v>
      </c>
      <c r="P4507" s="2" t="s">
        <v>49</v>
      </c>
      <c r="Q4507" s="2" t="s">
        <v>50</v>
      </c>
      <c r="R4507" s="2" t="s">
        <v>35</v>
      </c>
      <c r="S4507" s="2" t="s">
        <v>15500</v>
      </c>
      <c r="T4507" s="2" t="s">
        <v>15501</v>
      </c>
      <c r="U4507" s="2" t="s">
        <v>38</v>
      </c>
      <c r="V4507" s="2" t="s">
        <v>43</v>
      </c>
      <c r="W4507" s="2" t="s">
        <v>10172</v>
      </c>
      <c r="X4507" s="2" t="s">
        <v>15488</v>
      </c>
      <c r="Y4507" s="2" t="s">
        <v>15489</v>
      </c>
    </row>
    <row r="4508">
      <c r="A4508" s="1" t="b">
        <v>0</v>
      </c>
      <c r="B4508" s="1"/>
      <c r="C4508" s="1"/>
      <c r="D4508" s="1"/>
      <c r="E4508" s="1" t="s">
        <v>43</v>
      </c>
      <c r="F4508" s="1"/>
      <c r="G4508" s="2" t="s">
        <v>27</v>
      </c>
      <c r="H4508" s="3"/>
      <c r="I4508" s="4" t="s">
        <v>15502</v>
      </c>
      <c r="J4508" s="2" t="s">
        <v>15503</v>
      </c>
      <c r="K4508" s="5">
        <v>1.0</v>
      </c>
      <c r="L4508" s="2" t="s">
        <v>46</v>
      </c>
      <c r="M4508" s="6" t="b">
        <v>1</v>
      </c>
      <c r="N4508" s="2" t="s">
        <v>15485</v>
      </c>
      <c r="O4508" s="2" t="s">
        <v>48</v>
      </c>
      <c r="P4508" s="2" t="s">
        <v>49</v>
      </c>
      <c r="Q4508" s="2" t="s">
        <v>50</v>
      </c>
      <c r="R4508" s="2" t="s">
        <v>35</v>
      </c>
      <c r="S4508" s="2" t="s">
        <v>15504</v>
      </c>
      <c r="T4508" s="2" t="s">
        <v>15505</v>
      </c>
      <c r="U4508" s="2" t="s">
        <v>38</v>
      </c>
      <c r="V4508" s="2" t="s">
        <v>43</v>
      </c>
      <c r="W4508" s="2" t="s">
        <v>10172</v>
      </c>
      <c r="X4508" s="2" t="s">
        <v>15488</v>
      </c>
      <c r="Y4508" s="2" t="s">
        <v>15489</v>
      </c>
    </row>
    <row r="4509">
      <c r="A4509" s="1" t="b">
        <v>0</v>
      </c>
      <c r="B4509" s="1"/>
      <c r="C4509" s="1"/>
      <c r="D4509" s="1"/>
      <c r="E4509" s="1" t="s">
        <v>43</v>
      </c>
      <c r="F4509" s="1"/>
      <c r="G4509" s="2" t="s">
        <v>27</v>
      </c>
      <c r="H4509" s="3"/>
      <c r="I4509" s="4" t="s">
        <v>15506</v>
      </c>
      <c r="J4509" s="2" t="s">
        <v>15507</v>
      </c>
      <c r="K4509" s="5">
        <v>1.0</v>
      </c>
      <c r="L4509" s="2" t="s">
        <v>46</v>
      </c>
      <c r="M4509" s="6" t="b">
        <v>1</v>
      </c>
      <c r="N4509" s="2" t="s">
        <v>15485</v>
      </c>
      <c r="O4509" s="2" t="s">
        <v>48</v>
      </c>
      <c r="P4509" s="2" t="s">
        <v>49</v>
      </c>
      <c r="Q4509" s="2" t="s">
        <v>50</v>
      </c>
      <c r="R4509" s="2" t="s">
        <v>35</v>
      </c>
      <c r="S4509" s="2" t="s">
        <v>15508</v>
      </c>
      <c r="T4509" s="2" t="s">
        <v>15509</v>
      </c>
      <c r="U4509" s="2" t="s">
        <v>38</v>
      </c>
      <c r="V4509" s="2" t="s">
        <v>43</v>
      </c>
      <c r="W4509" s="2" t="s">
        <v>10172</v>
      </c>
      <c r="X4509" s="2" t="s">
        <v>15488</v>
      </c>
      <c r="Y4509" s="2" t="s">
        <v>15489</v>
      </c>
    </row>
    <row r="4510">
      <c r="A4510" s="1" t="b">
        <v>0</v>
      </c>
      <c r="B4510" s="1"/>
      <c r="C4510" s="1"/>
      <c r="D4510" s="1"/>
      <c r="E4510" s="1" t="s">
        <v>43</v>
      </c>
      <c r="F4510" s="1"/>
      <c r="G4510" s="2" t="s">
        <v>27</v>
      </c>
      <c r="H4510" s="3"/>
      <c r="I4510" s="4" t="s">
        <v>15510</v>
      </c>
      <c r="J4510" s="2" t="s">
        <v>15511</v>
      </c>
      <c r="K4510" s="5">
        <v>1.0</v>
      </c>
      <c r="L4510" s="2" t="s">
        <v>46</v>
      </c>
      <c r="M4510" s="6" t="b">
        <v>1</v>
      </c>
      <c r="N4510" s="2" t="s">
        <v>15512</v>
      </c>
      <c r="O4510" s="2" t="s">
        <v>48</v>
      </c>
      <c r="P4510" s="2" t="s">
        <v>49</v>
      </c>
      <c r="Q4510" s="2" t="s">
        <v>50</v>
      </c>
      <c r="R4510" s="2" t="s">
        <v>35</v>
      </c>
      <c r="S4510" s="2" t="s">
        <v>15513</v>
      </c>
      <c r="T4510" s="2" t="s">
        <v>15514</v>
      </c>
      <c r="U4510" s="2" t="s">
        <v>38</v>
      </c>
      <c r="V4510" s="2" t="s">
        <v>43</v>
      </c>
      <c r="W4510" s="2" t="s">
        <v>10172</v>
      </c>
      <c r="X4510" s="2" t="s">
        <v>15515</v>
      </c>
      <c r="Y4510" s="2" t="s">
        <v>15516</v>
      </c>
    </row>
    <row r="4511">
      <c r="A4511" s="1" t="b">
        <v>0</v>
      </c>
      <c r="B4511" s="1"/>
      <c r="C4511" s="1"/>
      <c r="D4511" s="1"/>
      <c r="E4511" s="1" t="s">
        <v>43</v>
      </c>
      <c r="F4511" s="1"/>
      <c r="G4511" s="2" t="s">
        <v>27</v>
      </c>
      <c r="H4511" s="3"/>
      <c r="I4511" s="4" t="s">
        <v>15517</v>
      </c>
      <c r="J4511" s="2" t="s">
        <v>15518</v>
      </c>
      <c r="K4511" s="5">
        <v>1.0</v>
      </c>
      <c r="L4511" s="2" t="s">
        <v>46</v>
      </c>
      <c r="M4511" s="6" t="b">
        <v>1</v>
      </c>
      <c r="N4511" s="2" t="s">
        <v>15512</v>
      </c>
      <c r="O4511" s="2" t="s">
        <v>48</v>
      </c>
      <c r="P4511" s="2" t="s">
        <v>49</v>
      </c>
      <c r="Q4511" s="2" t="s">
        <v>50</v>
      </c>
      <c r="R4511" s="2" t="s">
        <v>35</v>
      </c>
      <c r="S4511" s="2" t="s">
        <v>15519</v>
      </c>
      <c r="T4511" s="2" t="s">
        <v>15520</v>
      </c>
      <c r="U4511" s="2" t="s">
        <v>38</v>
      </c>
      <c r="V4511" s="2" t="s">
        <v>43</v>
      </c>
      <c r="W4511" s="2" t="s">
        <v>10172</v>
      </c>
      <c r="X4511" s="2" t="s">
        <v>15515</v>
      </c>
      <c r="Y4511" s="2" t="s">
        <v>15516</v>
      </c>
    </row>
    <row r="4512">
      <c r="A4512" s="1" t="b">
        <v>0</v>
      </c>
      <c r="B4512" s="1"/>
      <c r="C4512" s="1"/>
      <c r="D4512" s="1"/>
      <c r="E4512" s="1" t="s">
        <v>43</v>
      </c>
      <c r="F4512" s="1"/>
      <c r="G4512" s="2" t="s">
        <v>27</v>
      </c>
      <c r="H4512" s="3"/>
      <c r="I4512" s="4" t="s">
        <v>15521</v>
      </c>
      <c r="J4512" s="2" t="s">
        <v>15522</v>
      </c>
      <c r="K4512" s="5">
        <v>1.0</v>
      </c>
      <c r="L4512" s="2" t="s">
        <v>46</v>
      </c>
      <c r="M4512" s="6" t="b">
        <v>1</v>
      </c>
      <c r="N4512" s="2" t="s">
        <v>15512</v>
      </c>
      <c r="O4512" s="2" t="s">
        <v>48</v>
      </c>
      <c r="P4512" s="2" t="s">
        <v>49</v>
      </c>
      <c r="Q4512" s="2" t="s">
        <v>50</v>
      </c>
      <c r="R4512" s="2" t="s">
        <v>35</v>
      </c>
      <c r="S4512" s="2" t="s">
        <v>15523</v>
      </c>
      <c r="T4512" s="2" t="s">
        <v>15524</v>
      </c>
      <c r="U4512" s="2" t="s">
        <v>38</v>
      </c>
      <c r="V4512" s="2" t="s">
        <v>43</v>
      </c>
      <c r="W4512" s="2" t="s">
        <v>10172</v>
      </c>
      <c r="X4512" s="2" t="s">
        <v>15515</v>
      </c>
      <c r="Y4512" s="2" t="s">
        <v>15516</v>
      </c>
    </row>
    <row r="4513">
      <c r="A4513" s="1" t="b">
        <v>0</v>
      </c>
      <c r="B4513" s="1"/>
      <c r="C4513" s="1"/>
      <c r="D4513" s="1"/>
      <c r="E4513" s="1"/>
      <c r="F4513" s="1"/>
      <c r="G4513" s="2" t="s">
        <v>27</v>
      </c>
      <c r="H4513" s="3"/>
      <c r="I4513" s="4" t="s">
        <v>15525</v>
      </c>
      <c r="J4513" s="2" t="s">
        <v>15526</v>
      </c>
      <c r="K4513" s="5">
        <v>1.0</v>
      </c>
      <c r="L4513" s="2" t="s">
        <v>65</v>
      </c>
      <c r="M4513" s="6" t="b">
        <v>1</v>
      </c>
      <c r="N4513" s="2" t="s">
        <v>15527</v>
      </c>
      <c r="O4513" s="2" t="s">
        <v>67</v>
      </c>
      <c r="P4513" s="2" t="s">
        <v>33</v>
      </c>
      <c r="Q4513" s="2" t="s">
        <v>69</v>
      </c>
      <c r="R4513" s="2" t="s">
        <v>35</v>
      </c>
      <c r="S4513" s="2" t="s">
        <v>15528</v>
      </c>
      <c r="T4513" s="2" t="s">
        <v>14889</v>
      </c>
      <c r="U4513" s="2" t="s">
        <v>2876</v>
      </c>
      <c r="V4513" s="2" t="s">
        <v>112</v>
      </c>
      <c r="W4513" s="2" t="s">
        <v>10172</v>
      </c>
      <c r="X4513" s="2" t="s">
        <v>15529</v>
      </c>
      <c r="Y4513" s="2" t="s">
        <v>15530</v>
      </c>
    </row>
    <row r="4514">
      <c r="A4514" s="1" t="b">
        <v>0</v>
      </c>
      <c r="B4514" s="1"/>
      <c r="C4514" s="1"/>
      <c r="D4514" s="1"/>
      <c r="E4514" s="1"/>
      <c r="F4514" s="1"/>
      <c r="G4514" s="2" t="s">
        <v>27</v>
      </c>
      <c r="H4514" s="3"/>
      <c r="I4514" s="4" t="s">
        <v>15531</v>
      </c>
      <c r="J4514" s="2" t="s">
        <v>15532</v>
      </c>
      <c r="K4514" s="5">
        <v>1.0</v>
      </c>
      <c r="L4514" s="2" t="s">
        <v>65</v>
      </c>
      <c r="M4514" s="6" t="b">
        <v>1</v>
      </c>
      <c r="N4514" s="2" t="s">
        <v>15527</v>
      </c>
      <c r="O4514" s="2" t="s">
        <v>67</v>
      </c>
      <c r="P4514" s="2" t="s">
        <v>33</v>
      </c>
      <c r="Q4514" s="2" t="s">
        <v>69</v>
      </c>
      <c r="R4514" s="2" t="s">
        <v>35</v>
      </c>
      <c r="S4514" s="2" t="s">
        <v>15533</v>
      </c>
      <c r="T4514" s="2" t="s">
        <v>14889</v>
      </c>
      <c r="U4514" s="2" t="s">
        <v>2876</v>
      </c>
      <c r="V4514" s="2" t="s">
        <v>112</v>
      </c>
      <c r="W4514" s="2" t="s">
        <v>10172</v>
      </c>
      <c r="X4514" s="2" t="s">
        <v>15529</v>
      </c>
      <c r="Y4514" s="2" t="s">
        <v>15530</v>
      </c>
    </row>
    <row r="4515">
      <c r="A4515" s="1" t="b">
        <v>0</v>
      </c>
      <c r="B4515" s="1"/>
      <c r="C4515" s="1"/>
      <c r="D4515" s="1"/>
      <c r="E4515" s="1"/>
      <c r="F4515" s="1"/>
      <c r="G4515" s="2" t="s">
        <v>27</v>
      </c>
      <c r="H4515" s="3"/>
      <c r="I4515" s="4" t="s">
        <v>15534</v>
      </c>
      <c r="J4515" s="2" t="s">
        <v>15535</v>
      </c>
      <c r="K4515" s="5">
        <v>1.0</v>
      </c>
      <c r="L4515" s="2" t="s">
        <v>65</v>
      </c>
      <c r="M4515" s="6" t="b">
        <v>1</v>
      </c>
      <c r="N4515" s="2" t="s">
        <v>15536</v>
      </c>
      <c r="O4515" s="2" t="s">
        <v>67</v>
      </c>
      <c r="P4515" s="2" t="s">
        <v>33</v>
      </c>
      <c r="Q4515" s="2" t="s">
        <v>69</v>
      </c>
      <c r="R4515" s="2" t="s">
        <v>35</v>
      </c>
      <c r="S4515" s="2" t="s">
        <v>15537</v>
      </c>
      <c r="T4515" s="2" t="s">
        <v>112</v>
      </c>
      <c r="U4515" s="2" t="s">
        <v>253</v>
      </c>
      <c r="V4515" s="2" t="s">
        <v>112</v>
      </c>
      <c r="W4515" s="2" t="s">
        <v>10172</v>
      </c>
      <c r="X4515" s="2" t="s">
        <v>15538</v>
      </c>
      <c r="Y4515" s="2" t="s">
        <v>15539</v>
      </c>
    </row>
    <row r="4516">
      <c r="A4516" s="1" t="b">
        <v>0</v>
      </c>
      <c r="B4516" s="1"/>
      <c r="C4516" s="1"/>
      <c r="D4516" s="1"/>
      <c r="E4516" s="1"/>
      <c r="F4516" s="1"/>
      <c r="G4516" s="2" t="s">
        <v>27</v>
      </c>
      <c r="H4516" s="3"/>
      <c r="I4516" s="4" t="s">
        <v>15540</v>
      </c>
      <c r="J4516" s="2" t="s">
        <v>15541</v>
      </c>
      <c r="K4516" s="5">
        <v>1.0</v>
      </c>
      <c r="L4516" s="2" t="s">
        <v>65</v>
      </c>
      <c r="M4516" s="6" t="b">
        <v>1</v>
      </c>
      <c r="N4516" s="2" t="s">
        <v>15536</v>
      </c>
      <c r="O4516" s="2" t="s">
        <v>67</v>
      </c>
      <c r="P4516" s="2" t="s">
        <v>33</v>
      </c>
      <c r="Q4516" s="2" t="s">
        <v>69</v>
      </c>
      <c r="R4516" s="2" t="s">
        <v>35</v>
      </c>
      <c r="S4516" s="2" t="s">
        <v>15533</v>
      </c>
      <c r="T4516" s="2" t="s">
        <v>15542</v>
      </c>
      <c r="U4516" s="2" t="s">
        <v>253</v>
      </c>
      <c r="V4516" s="2" t="s">
        <v>112</v>
      </c>
      <c r="W4516" s="2" t="s">
        <v>10172</v>
      </c>
      <c r="X4516" s="2" t="s">
        <v>15538</v>
      </c>
      <c r="Y4516" s="2" t="s">
        <v>15539</v>
      </c>
    </row>
    <row r="4517">
      <c r="A4517" s="1" t="b">
        <v>0</v>
      </c>
      <c r="B4517" s="1"/>
      <c r="C4517" s="1"/>
      <c r="D4517" s="1"/>
      <c r="E4517" s="1"/>
      <c r="F4517" s="1"/>
      <c r="G4517" s="2" t="s">
        <v>27</v>
      </c>
      <c r="H4517" s="2"/>
      <c r="I4517" s="4" t="s">
        <v>15543</v>
      </c>
      <c r="J4517" s="2" t="s">
        <v>15544</v>
      </c>
      <c r="K4517" s="5">
        <v>1.0</v>
      </c>
      <c r="L4517" s="2" t="s">
        <v>2870</v>
      </c>
      <c r="M4517" s="6" t="b">
        <v>1</v>
      </c>
      <c r="N4517" s="2" t="s">
        <v>2871</v>
      </c>
      <c r="O4517" s="2" t="s">
        <v>2872</v>
      </c>
      <c r="P4517" s="2" t="s">
        <v>33</v>
      </c>
      <c r="Q4517" s="2" t="s">
        <v>2873</v>
      </c>
      <c r="R4517" s="2" t="s">
        <v>35</v>
      </c>
      <c r="S4517" s="2" t="s">
        <v>15545</v>
      </c>
      <c r="T4517" s="2" t="s">
        <v>2875</v>
      </c>
      <c r="U4517" s="2" t="s">
        <v>2876</v>
      </c>
      <c r="V4517" s="2" t="s">
        <v>2885</v>
      </c>
      <c r="W4517" s="2" t="s">
        <v>10172</v>
      </c>
      <c r="X4517" s="2" t="s">
        <v>2878</v>
      </c>
      <c r="Y4517" s="2" t="s">
        <v>2879</v>
      </c>
    </row>
    <row r="4518">
      <c r="A4518" s="1" t="b">
        <v>0</v>
      </c>
      <c r="B4518" s="1"/>
      <c r="C4518" s="1"/>
      <c r="D4518" s="1"/>
      <c r="E4518" s="1" t="s">
        <v>2867</v>
      </c>
      <c r="F4518" s="1"/>
      <c r="G4518" s="2" t="s">
        <v>27</v>
      </c>
      <c r="H4518" s="2"/>
      <c r="I4518" s="4" t="s">
        <v>15546</v>
      </c>
      <c r="J4518" s="2" t="s">
        <v>15547</v>
      </c>
      <c r="K4518" s="5">
        <v>1.0</v>
      </c>
      <c r="L4518" s="2" t="s">
        <v>2870</v>
      </c>
      <c r="M4518" s="6" t="b">
        <v>1</v>
      </c>
      <c r="N4518" s="2" t="s">
        <v>2903</v>
      </c>
      <c r="O4518" s="2" t="s">
        <v>2872</v>
      </c>
      <c r="P4518" s="2" t="s">
        <v>33</v>
      </c>
      <c r="Q4518" s="2" t="s">
        <v>2873</v>
      </c>
      <c r="R4518" s="5">
        <v>10090.0</v>
      </c>
      <c r="S4518" s="2" t="s">
        <v>15545</v>
      </c>
      <c r="T4518" s="2" t="s">
        <v>2875</v>
      </c>
      <c r="U4518" s="2" t="s">
        <v>2876</v>
      </c>
      <c r="V4518" s="2" t="s">
        <v>2905</v>
      </c>
      <c r="W4518" s="2" t="s">
        <v>15548</v>
      </c>
      <c r="X4518" s="2" t="s">
        <v>2907</v>
      </c>
      <c r="Y4518" s="2" t="s">
        <v>2908</v>
      </c>
    </row>
    <row r="4519">
      <c r="A4519" s="1" t="b">
        <v>0</v>
      </c>
      <c r="B4519" s="1"/>
      <c r="C4519" s="1"/>
      <c r="D4519" s="1"/>
      <c r="E4519" s="1"/>
      <c r="F4519" s="1"/>
      <c r="G4519" s="2" t="s">
        <v>27</v>
      </c>
      <c r="H4519" s="2"/>
      <c r="I4519" s="4" t="s">
        <v>15549</v>
      </c>
      <c r="J4519" s="2" t="s">
        <v>15550</v>
      </c>
      <c r="K4519" s="5">
        <v>1.0</v>
      </c>
      <c r="L4519" s="2" t="s">
        <v>2870</v>
      </c>
      <c r="M4519" s="6" t="b">
        <v>1</v>
      </c>
      <c r="N4519" s="2" t="s">
        <v>15551</v>
      </c>
      <c r="O4519" s="2" t="s">
        <v>2872</v>
      </c>
      <c r="P4519" s="2" t="s">
        <v>33</v>
      </c>
      <c r="Q4519" s="2" t="s">
        <v>2873</v>
      </c>
      <c r="R4519" s="5">
        <v>10090.0</v>
      </c>
      <c r="S4519" s="2" t="s">
        <v>2883</v>
      </c>
      <c r="T4519" s="2" t="s">
        <v>2875</v>
      </c>
      <c r="U4519" s="2" t="s">
        <v>253</v>
      </c>
      <c r="V4519" s="2" t="s">
        <v>2885</v>
      </c>
      <c r="W4519" s="2" t="s">
        <v>15552</v>
      </c>
      <c r="X4519" s="2" t="s">
        <v>15553</v>
      </c>
      <c r="Y4519" s="2" t="s">
        <v>15554</v>
      </c>
    </row>
    <row r="4520">
      <c r="A4520" s="1" t="b">
        <v>0</v>
      </c>
      <c r="B4520" s="1"/>
      <c r="C4520" s="1"/>
      <c r="D4520" s="1"/>
      <c r="E4520" s="1"/>
      <c r="F4520" s="1"/>
      <c r="G4520" s="2" t="s">
        <v>27</v>
      </c>
      <c r="H4520" s="2"/>
      <c r="I4520" s="4" t="s">
        <v>15555</v>
      </c>
      <c r="J4520" s="2" t="s">
        <v>15556</v>
      </c>
      <c r="K4520" s="5">
        <v>1.0</v>
      </c>
      <c r="L4520" s="2" t="s">
        <v>2870</v>
      </c>
      <c r="M4520" s="6" t="b">
        <v>1</v>
      </c>
      <c r="N4520" s="2" t="s">
        <v>15557</v>
      </c>
      <c r="O4520" s="2" t="s">
        <v>2872</v>
      </c>
      <c r="P4520" s="2" t="s">
        <v>33</v>
      </c>
      <c r="Q4520" s="2" t="s">
        <v>2873</v>
      </c>
      <c r="R4520" s="5">
        <v>10090.0</v>
      </c>
      <c r="S4520" s="2" t="s">
        <v>2898</v>
      </c>
      <c r="T4520" s="2" t="s">
        <v>2875</v>
      </c>
      <c r="U4520" s="2" t="s">
        <v>253</v>
      </c>
      <c r="V4520" s="2" t="s">
        <v>2885</v>
      </c>
      <c r="W4520" s="2" t="s">
        <v>15552</v>
      </c>
      <c r="X4520" s="2" t="s">
        <v>15558</v>
      </c>
      <c r="Y4520" s="2" t="s">
        <v>15559</v>
      </c>
    </row>
    <row r="4521">
      <c r="A4521" s="1" t="b">
        <v>0</v>
      </c>
      <c r="B4521" s="1"/>
      <c r="C4521" s="1"/>
      <c r="D4521" s="1"/>
      <c r="E4521" s="1"/>
      <c r="F4521" s="1"/>
      <c r="G4521" s="2" t="s">
        <v>27</v>
      </c>
      <c r="H4521" s="2"/>
      <c r="I4521" s="4" t="s">
        <v>15560</v>
      </c>
      <c r="J4521" s="2" t="s">
        <v>15561</v>
      </c>
      <c r="K4521" s="5">
        <v>1.0</v>
      </c>
      <c r="L4521" s="2" t="s">
        <v>2870</v>
      </c>
      <c r="M4521" s="6" t="b">
        <v>1</v>
      </c>
      <c r="N4521" s="2" t="s">
        <v>15562</v>
      </c>
      <c r="O4521" s="2" t="s">
        <v>2872</v>
      </c>
      <c r="P4521" s="2" t="s">
        <v>33</v>
      </c>
      <c r="Q4521" s="2" t="s">
        <v>2873</v>
      </c>
      <c r="R4521" s="5">
        <v>10090.0</v>
      </c>
      <c r="S4521" s="2" t="s">
        <v>15563</v>
      </c>
      <c r="T4521" s="2" t="s">
        <v>2875</v>
      </c>
      <c r="U4521" s="2" t="s">
        <v>253</v>
      </c>
      <c r="V4521" s="2" t="s">
        <v>2885</v>
      </c>
      <c r="W4521" s="2" t="s">
        <v>15552</v>
      </c>
      <c r="X4521" s="2" t="s">
        <v>15564</v>
      </c>
      <c r="Y4521" s="2" t="s">
        <v>15565</v>
      </c>
    </row>
    <row r="4522">
      <c r="A4522" s="1" t="b">
        <v>0</v>
      </c>
      <c r="B4522" s="1"/>
      <c r="C4522" s="1"/>
      <c r="D4522" s="1"/>
      <c r="E4522" s="1"/>
      <c r="F4522" s="1"/>
      <c r="G4522" s="2" t="s">
        <v>27</v>
      </c>
      <c r="H4522" s="2"/>
      <c r="I4522" s="4" t="s">
        <v>15566</v>
      </c>
      <c r="J4522" s="2" t="s">
        <v>15567</v>
      </c>
      <c r="K4522" s="5">
        <v>1.0</v>
      </c>
      <c r="L4522" s="2" t="s">
        <v>2870</v>
      </c>
      <c r="M4522" s="6" t="b">
        <v>1</v>
      </c>
      <c r="N4522" s="2" t="s">
        <v>15568</v>
      </c>
      <c r="O4522" s="2" t="s">
        <v>2872</v>
      </c>
      <c r="P4522" s="2" t="s">
        <v>33</v>
      </c>
      <c r="Q4522" s="2" t="s">
        <v>2873</v>
      </c>
      <c r="R4522" s="5">
        <v>10090.0</v>
      </c>
      <c r="S4522" s="2" t="s">
        <v>2883</v>
      </c>
      <c r="T4522" s="2" t="s">
        <v>2875</v>
      </c>
      <c r="U4522" s="2" t="s">
        <v>253</v>
      </c>
      <c r="V4522" s="2" t="s">
        <v>2885</v>
      </c>
      <c r="W4522" s="2" t="s">
        <v>15552</v>
      </c>
      <c r="X4522" s="2" t="s">
        <v>15569</v>
      </c>
      <c r="Y4522" s="2" t="s">
        <v>15570</v>
      </c>
    </row>
    <row r="4523">
      <c r="A4523" s="1" t="b">
        <v>0</v>
      </c>
      <c r="B4523" s="1"/>
      <c r="C4523" s="1"/>
      <c r="D4523" s="1"/>
      <c r="E4523" s="1"/>
      <c r="F4523" s="1"/>
      <c r="G4523" s="2" t="s">
        <v>27</v>
      </c>
      <c r="H4523" s="2"/>
      <c r="I4523" s="4" t="s">
        <v>15571</v>
      </c>
      <c r="J4523" s="2" t="s">
        <v>15572</v>
      </c>
      <c r="K4523" s="5">
        <v>1.0</v>
      </c>
      <c r="L4523" s="2" t="s">
        <v>2870</v>
      </c>
      <c r="M4523" s="6" t="b">
        <v>1</v>
      </c>
      <c r="N4523" s="2" t="s">
        <v>15573</v>
      </c>
      <c r="O4523" s="2" t="s">
        <v>2872</v>
      </c>
      <c r="P4523" s="2" t="s">
        <v>33</v>
      </c>
      <c r="Q4523" s="2" t="s">
        <v>2873</v>
      </c>
      <c r="R4523" s="5">
        <v>10090.0</v>
      </c>
      <c r="S4523" s="2" t="s">
        <v>15574</v>
      </c>
      <c r="T4523" s="2" t="s">
        <v>2875</v>
      </c>
      <c r="U4523" s="2" t="s">
        <v>253</v>
      </c>
      <c r="V4523" s="2" t="s">
        <v>2885</v>
      </c>
      <c r="W4523" s="2" t="s">
        <v>15552</v>
      </c>
      <c r="X4523" s="2" t="s">
        <v>15575</v>
      </c>
      <c r="Y4523" s="2" t="s">
        <v>15576</v>
      </c>
    </row>
    <row r="4524">
      <c r="A4524" s="1" t="b">
        <v>0</v>
      </c>
      <c r="B4524" s="1"/>
      <c r="C4524" s="1"/>
      <c r="D4524" s="1"/>
      <c r="E4524" s="1"/>
      <c r="F4524" s="1"/>
      <c r="G4524" s="2" t="s">
        <v>27</v>
      </c>
      <c r="H4524" s="2"/>
      <c r="I4524" s="4" t="s">
        <v>15577</v>
      </c>
      <c r="J4524" s="2" t="s">
        <v>15578</v>
      </c>
      <c r="K4524" s="5">
        <v>1.0</v>
      </c>
      <c r="L4524" s="2" t="s">
        <v>2870</v>
      </c>
      <c r="M4524" s="6" t="b">
        <v>1</v>
      </c>
      <c r="N4524" s="2" t="s">
        <v>15579</v>
      </c>
      <c r="O4524" s="2" t="s">
        <v>2872</v>
      </c>
      <c r="P4524" s="2" t="s">
        <v>33</v>
      </c>
      <c r="Q4524" s="2" t="s">
        <v>2873</v>
      </c>
      <c r="R4524" s="5">
        <v>10090.0</v>
      </c>
      <c r="S4524" s="2" t="s">
        <v>2892</v>
      </c>
      <c r="T4524" s="2" t="s">
        <v>2875</v>
      </c>
      <c r="U4524" s="2" t="s">
        <v>253</v>
      </c>
      <c r="V4524" s="2" t="s">
        <v>2885</v>
      </c>
      <c r="W4524" s="2" t="s">
        <v>15552</v>
      </c>
      <c r="X4524" s="2" t="s">
        <v>15580</v>
      </c>
      <c r="Y4524" s="2" t="s">
        <v>15581</v>
      </c>
    </row>
    <row r="4525">
      <c r="A4525" s="1" t="b">
        <v>0</v>
      </c>
      <c r="B4525" s="1"/>
      <c r="C4525" s="1"/>
      <c r="D4525" s="1"/>
      <c r="E4525" s="1"/>
      <c r="F4525" s="1"/>
      <c r="G4525" s="2" t="s">
        <v>27</v>
      </c>
      <c r="H4525" s="2"/>
      <c r="I4525" s="4" t="s">
        <v>15582</v>
      </c>
      <c r="J4525" s="2" t="s">
        <v>15583</v>
      </c>
      <c r="K4525" s="5">
        <v>1.0</v>
      </c>
      <c r="L4525" s="2" t="s">
        <v>2870</v>
      </c>
      <c r="M4525" s="6" t="b">
        <v>1</v>
      </c>
      <c r="N4525" s="2" t="s">
        <v>15584</v>
      </c>
      <c r="O4525" s="2" t="s">
        <v>2872</v>
      </c>
      <c r="P4525" s="2" t="s">
        <v>33</v>
      </c>
      <c r="Q4525" s="2" t="s">
        <v>2873</v>
      </c>
      <c r="R4525" s="5">
        <v>10090.0</v>
      </c>
      <c r="S4525" s="2" t="s">
        <v>15585</v>
      </c>
      <c r="T4525" s="2" t="s">
        <v>2875</v>
      </c>
      <c r="U4525" s="2" t="s">
        <v>253</v>
      </c>
      <c r="V4525" s="2" t="s">
        <v>2885</v>
      </c>
      <c r="W4525" s="2" t="s">
        <v>15552</v>
      </c>
      <c r="X4525" s="2" t="s">
        <v>15586</v>
      </c>
      <c r="Y4525" s="2" t="s">
        <v>15587</v>
      </c>
    </row>
    <row r="4526">
      <c r="A4526" s="1" t="b">
        <v>0</v>
      </c>
      <c r="B4526" s="1"/>
      <c r="C4526" s="1"/>
      <c r="D4526" s="1"/>
      <c r="E4526" s="1"/>
      <c r="F4526" s="1"/>
      <c r="G4526" s="2" t="s">
        <v>27</v>
      </c>
      <c r="H4526" s="2"/>
      <c r="I4526" s="4" t="s">
        <v>15588</v>
      </c>
      <c r="J4526" s="2" t="s">
        <v>15589</v>
      </c>
      <c r="K4526" s="5">
        <v>1.0</v>
      </c>
      <c r="L4526" s="2" t="s">
        <v>2870</v>
      </c>
      <c r="M4526" s="6" t="b">
        <v>1</v>
      </c>
      <c r="N4526" s="2" t="s">
        <v>15590</v>
      </c>
      <c r="O4526" s="2" t="s">
        <v>2872</v>
      </c>
      <c r="P4526" s="2" t="s">
        <v>33</v>
      </c>
      <c r="Q4526" s="2" t="s">
        <v>2873</v>
      </c>
      <c r="R4526" s="5">
        <v>10090.0</v>
      </c>
      <c r="S4526" s="2" t="s">
        <v>15563</v>
      </c>
      <c r="T4526" s="2" t="s">
        <v>2875</v>
      </c>
      <c r="U4526" s="2" t="s">
        <v>253</v>
      </c>
      <c r="V4526" s="2" t="s">
        <v>2885</v>
      </c>
      <c r="W4526" s="2" t="s">
        <v>15552</v>
      </c>
      <c r="X4526" s="2" t="s">
        <v>15591</v>
      </c>
      <c r="Y4526" s="2" t="s">
        <v>15592</v>
      </c>
    </row>
    <row r="4527">
      <c r="A4527" s="1" t="b">
        <v>0</v>
      </c>
      <c r="B4527" s="1"/>
      <c r="C4527" s="1"/>
      <c r="D4527" s="1"/>
      <c r="E4527" s="1"/>
      <c r="F4527" s="1"/>
      <c r="G4527" s="2" t="s">
        <v>27</v>
      </c>
      <c r="H4527" s="2"/>
      <c r="I4527" s="4" t="s">
        <v>15593</v>
      </c>
      <c r="J4527" s="2" t="s">
        <v>15594</v>
      </c>
      <c r="K4527" s="5">
        <v>1.0</v>
      </c>
      <c r="L4527" s="2" t="s">
        <v>2870</v>
      </c>
      <c r="M4527" s="6" t="b">
        <v>1</v>
      </c>
      <c r="N4527" s="2" t="s">
        <v>15595</v>
      </c>
      <c r="O4527" s="2" t="s">
        <v>2872</v>
      </c>
      <c r="P4527" s="2" t="s">
        <v>33</v>
      </c>
      <c r="Q4527" s="2" t="s">
        <v>2873</v>
      </c>
      <c r="R4527" s="5">
        <v>10090.0</v>
      </c>
      <c r="S4527" s="2" t="s">
        <v>15596</v>
      </c>
      <c r="T4527" s="2" t="s">
        <v>2875</v>
      </c>
      <c r="U4527" s="2" t="s">
        <v>253</v>
      </c>
      <c r="V4527" s="2" t="s">
        <v>2885</v>
      </c>
      <c r="W4527" s="2" t="s">
        <v>15552</v>
      </c>
      <c r="X4527" s="2" t="s">
        <v>15597</v>
      </c>
      <c r="Y4527" s="2" t="s">
        <v>15598</v>
      </c>
    </row>
    <row r="4528">
      <c r="A4528" s="1" t="b">
        <v>0</v>
      </c>
      <c r="B4528" s="1"/>
      <c r="C4528" s="1"/>
      <c r="D4528" s="1"/>
      <c r="E4528" s="1"/>
      <c r="F4528" s="1"/>
      <c r="G4528" s="2" t="s">
        <v>27</v>
      </c>
      <c r="H4528" s="2"/>
      <c r="I4528" s="4" t="s">
        <v>15599</v>
      </c>
      <c r="J4528" s="2" t="s">
        <v>15600</v>
      </c>
      <c r="K4528" s="5">
        <v>1.0</v>
      </c>
      <c r="L4528" s="2" t="s">
        <v>2870</v>
      </c>
      <c r="M4528" s="6" t="b">
        <v>1</v>
      </c>
      <c r="N4528" s="2" t="s">
        <v>15601</v>
      </c>
      <c r="O4528" s="2" t="s">
        <v>2872</v>
      </c>
      <c r="P4528" s="2" t="s">
        <v>33</v>
      </c>
      <c r="Q4528" s="2" t="s">
        <v>2873</v>
      </c>
      <c r="R4528" s="5">
        <v>10090.0</v>
      </c>
      <c r="S4528" s="2" t="s">
        <v>15596</v>
      </c>
      <c r="T4528" s="2" t="s">
        <v>2875</v>
      </c>
      <c r="U4528" s="2" t="s">
        <v>253</v>
      </c>
      <c r="V4528" s="2" t="s">
        <v>2885</v>
      </c>
      <c r="W4528" s="2" t="s">
        <v>15552</v>
      </c>
      <c r="X4528" s="2" t="s">
        <v>15602</v>
      </c>
      <c r="Y4528" s="2" t="s">
        <v>15603</v>
      </c>
    </row>
    <row r="4529">
      <c r="A4529" s="1" t="b">
        <v>0</v>
      </c>
      <c r="B4529" s="1"/>
      <c r="C4529" s="1"/>
      <c r="D4529" s="1"/>
      <c r="E4529" s="1"/>
      <c r="F4529" s="1"/>
      <c r="G4529" s="2" t="s">
        <v>27</v>
      </c>
      <c r="H4529" s="2"/>
      <c r="I4529" s="4" t="s">
        <v>15604</v>
      </c>
      <c r="J4529" s="2" t="s">
        <v>15605</v>
      </c>
      <c r="K4529" s="5">
        <v>1.0</v>
      </c>
      <c r="L4529" s="2" t="s">
        <v>2870</v>
      </c>
      <c r="M4529" s="6" t="b">
        <v>1</v>
      </c>
      <c r="N4529" s="2" t="s">
        <v>15606</v>
      </c>
      <c r="O4529" s="2" t="s">
        <v>2872</v>
      </c>
      <c r="P4529" s="2" t="s">
        <v>33</v>
      </c>
      <c r="Q4529" s="2" t="s">
        <v>2873</v>
      </c>
      <c r="R4529" s="5">
        <v>10090.0</v>
      </c>
      <c r="S4529" s="2" t="s">
        <v>2892</v>
      </c>
      <c r="T4529" s="2" t="s">
        <v>2875</v>
      </c>
      <c r="U4529" s="2" t="s">
        <v>253</v>
      </c>
      <c r="V4529" s="2" t="s">
        <v>2885</v>
      </c>
      <c r="W4529" s="2" t="s">
        <v>15552</v>
      </c>
      <c r="X4529" s="2" t="s">
        <v>15607</v>
      </c>
      <c r="Y4529" s="2" t="s">
        <v>15608</v>
      </c>
    </row>
    <row r="4530">
      <c r="A4530" s="1" t="b">
        <v>0</v>
      </c>
      <c r="B4530" s="1"/>
      <c r="C4530" s="1"/>
      <c r="D4530" s="1"/>
      <c r="E4530" s="1"/>
      <c r="F4530" s="1"/>
      <c r="G4530" s="2" t="s">
        <v>27</v>
      </c>
      <c r="H4530" s="2"/>
      <c r="I4530" s="4" t="s">
        <v>15609</v>
      </c>
      <c r="J4530" s="2" t="s">
        <v>15610</v>
      </c>
      <c r="K4530" s="5">
        <v>1.0</v>
      </c>
      <c r="L4530" s="2" t="s">
        <v>2870</v>
      </c>
      <c r="M4530" s="6" t="b">
        <v>1</v>
      </c>
      <c r="N4530" s="2" t="s">
        <v>15611</v>
      </c>
      <c r="O4530" s="2" t="s">
        <v>2872</v>
      </c>
      <c r="P4530" s="2" t="s">
        <v>33</v>
      </c>
      <c r="Q4530" s="2" t="s">
        <v>2873</v>
      </c>
      <c r="R4530" s="5">
        <v>10090.0</v>
      </c>
      <c r="S4530" s="2" t="s">
        <v>15574</v>
      </c>
      <c r="T4530" s="2" t="s">
        <v>2875</v>
      </c>
      <c r="U4530" s="2" t="s">
        <v>253</v>
      </c>
      <c r="V4530" s="2" t="s">
        <v>2885</v>
      </c>
      <c r="W4530" s="2" t="s">
        <v>15552</v>
      </c>
      <c r="X4530" s="2" t="s">
        <v>15612</v>
      </c>
      <c r="Y4530" s="2" t="s">
        <v>15613</v>
      </c>
    </row>
    <row r="4531">
      <c r="A4531" s="1" t="b">
        <v>0</v>
      </c>
      <c r="B4531" s="1"/>
      <c r="C4531" s="1"/>
      <c r="D4531" s="1"/>
      <c r="E4531" s="1"/>
      <c r="F4531" s="1"/>
      <c r="G4531" s="2" t="s">
        <v>27</v>
      </c>
      <c r="H4531" s="2"/>
      <c r="I4531" s="4" t="s">
        <v>15614</v>
      </c>
      <c r="J4531" s="2" t="s">
        <v>15615</v>
      </c>
      <c r="K4531" s="5">
        <v>1.0</v>
      </c>
      <c r="L4531" s="2" t="s">
        <v>2870</v>
      </c>
      <c r="M4531" s="6" t="b">
        <v>1</v>
      </c>
      <c r="N4531" s="2" t="s">
        <v>15616</v>
      </c>
      <c r="O4531" s="2" t="s">
        <v>2872</v>
      </c>
      <c r="P4531" s="2" t="s">
        <v>33</v>
      </c>
      <c r="Q4531" s="2" t="s">
        <v>2873</v>
      </c>
      <c r="R4531" s="5">
        <v>10090.0</v>
      </c>
      <c r="S4531" s="2" t="s">
        <v>2898</v>
      </c>
      <c r="T4531" s="2" t="s">
        <v>2875</v>
      </c>
      <c r="U4531" s="2" t="s">
        <v>253</v>
      </c>
      <c r="V4531" s="2" t="s">
        <v>2885</v>
      </c>
      <c r="W4531" s="2" t="s">
        <v>15552</v>
      </c>
      <c r="X4531" s="2" t="s">
        <v>15617</v>
      </c>
      <c r="Y4531" s="2" t="s">
        <v>15618</v>
      </c>
    </row>
    <row r="4532">
      <c r="A4532" s="1" t="b">
        <v>0</v>
      </c>
      <c r="B4532" s="1"/>
      <c r="C4532" s="1"/>
      <c r="D4532" s="1"/>
      <c r="E4532" s="1"/>
      <c r="F4532" s="1"/>
      <c r="G4532" s="2" t="s">
        <v>27</v>
      </c>
      <c r="H4532" s="2"/>
      <c r="I4532" s="4" t="s">
        <v>15619</v>
      </c>
      <c r="J4532" s="2" t="s">
        <v>15620</v>
      </c>
      <c r="K4532" s="5">
        <v>1.0</v>
      </c>
      <c r="L4532" s="2" t="s">
        <v>2870</v>
      </c>
      <c r="M4532" s="6" t="b">
        <v>1</v>
      </c>
      <c r="N4532" s="2" t="s">
        <v>15621</v>
      </c>
      <c r="O4532" s="2" t="s">
        <v>2872</v>
      </c>
      <c r="P4532" s="2" t="s">
        <v>33</v>
      </c>
      <c r="Q4532" s="2" t="s">
        <v>2873</v>
      </c>
      <c r="R4532" s="2" t="s">
        <v>35</v>
      </c>
      <c r="S4532" s="2" t="s">
        <v>8219</v>
      </c>
      <c r="T4532" s="2" t="s">
        <v>8220</v>
      </c>
      <c r="U4532" s="2" t="s">
        <v>253</v>
      </c>
      <c r="V4532" s="2" t="s">
        <v>2885</v>
      </c>
      <c r="W4532" s="2" t="s">
        <v>15622</v>
      </c>
      <c r="X4532" s="2" t="s">
        <v>15623</v>
      </c>
      <c r="Y4532" s="2" t="s">
        <v>15624</v>
      </c>
    </row>
    <row r="4533">
      <c r="A4533" s="1" t="b">
        <v>0</v>
      </c>
      <c r="B4533" s="1"/>
      <c r="C4533" s="1"/>
      <c r="D4533" s="1"/>
      <c r="E4533" s="1"/>
      <c r="F4533" s="1"/>
      <c r="G4533" s="2" t="s">
        <v>27</v>
      </c>
      <c r="H4533" s="2"/>
      <c r="I4533" s="4" t="s">
        <v>15625</v>
      </c>
      <c r="J4533" s="2" t="s">
        <v>15626</v>
      </c>
      <c r="K4533" s="5">
        <v>1.0</v>
      </c>
      <c r="L4533" s="2" t="s">
        <v>2870</v>
      </c>
      <c r="M4533" s="6" t="b">
        <v>1</v>
      </c>
      <c r="N4533" s="2" t="s">
        <v>15627</v>
      </c>
      <c r="O4533" s="2" t="s">
        <v>2872</v>
      </c>
      <c r="P4533" s="2" t="s">
        <v>33</v>
      </c>
      <c r="Q4533" s="2" t="s">
        <v>2873</v>
      </c>
      <c r="R4533" s="5">
        <v>10090.0</v>
      </c>
      <c r="S4533" s="2" t="s">
        <v>15628</v>
      </c>
      <c r="T4533" s="2" t="s">
        <v>15629</v>
      </c>
      <c r="U4533" s="2" t="s">
        <v>253</v>
      </c>
      <c r="V4533" s="2" t="s">
        <v>2885</v>
      </c>
      <c r="W4533" s="2" t="s">
        <v>15622</v>
      </c>
      <c r="X4533" s="2" t="s">
        <v>15630</v>
      </c>
      <c r="Y4533" s="2" t="s">
        <v>15631</v>
      </c>
    </row>
    <row r="4534">
      <c r="A4534" s="1" t="b">
        <v>0</v>
      </c>
      <c r="B4534" s="1"/>
      <c r="C4534" s="1"/>
      <c r="D4534" s="1"/>
      <c r="E4534" s="1"/>
      <c r="F4534" s="1"/>
      <c r="G4534" s="2" t="s">
        <v>27</v>
      </c>
      <c r="H4534" s="2"/>
      <c r="I4534" s="4" t="s">
        <v>15632</v>
      </c>
      <c r="J4534" s="2" t="s">
        <v>15633</v>
      </c>
      <c r="K4534" s="5">
        <v>1.0</v>
      </c>
      <c r="L4534" s="2" t="s">
        <v>2870</v>
      </c>
      <c r="M4534" s="6" t="b">
        <v>1</v>
      </c>
      <c r="N4534" s="2" t="s">
        <v>15634</v>
      </c>
      <c r="O4534" s="2" t="s">
        <v>2872</v>
      </c>
      <c r="P4534" s="2" t="s">
        <v>33</v>
      </c>
      <c r="Q4534" s="2" t="s">
        <v>2873</v>
      </c>
      <c r="R4534" s="5">
        <v>10090.0</v>
      </c>
      <c r="S4534" s="2" t="s">
        <v>15635</v>
      </c>
      <c r="T4534" s="2" t="s">
        <v>15629</v>
      </c>
      <c r="U4534" s="2" t="s">
        <v>253</v>
      </c>
      <c r="V4534" s="2" t="s">
        <v>2885</v>
      </c>
      <c r="W4534" s="2" t="s">
        <v>15622</v>
      </c>
      <c r="X4534" s="2" t="s">
        <v>15636</v>
      </c>
      <c r="Y4534" s="2" t="s">
        <v>15637</v>
      </c>
    </row>
    <row r="4535">
      <c r="A4535" s="1" t="b">
        <v>0</v>
      </c>
      <c r="B4535" s="1"/>
      <c r="C4535" s="1"/>
      <c r="D4535" s="1"/>
      <c r="E4535" s="1"/>
      <c r="F4535" s="1"/>
      <c r="G4535" s="2" t="s">
        <v>27</v>
      </c>
      <c r="H4535" s="2"/>
      <c r="I4535" s="4" t="s">
        <v>15638</v>
      </c>
      <c r="J4535" s="2" t="s">
        <v>15639</v>
      </c>
      <c r="K4535" s="5">
        <v>1.0</v>
      </c>
      <c r="L4535" s="2" t="s">
        <v>2870</v>
      </c>
      <c r="M4535" s="6" t="b">
        <v>1</v>
      </c>
      <c r="N4535" s="2" t="s">
        <v>15640</v>
      </c>
      <c r="O4535" s="2" t="s">
        <v>2872</v>
      </c>
      <c r="P4535" s="2" t="s">
        <v>33</v>
      </c>
      <c r="Q4535" s="2" t="s">
        <v>2873</v>
      </c>
      <c r="R4535" s="5">
        <v>10090.0</v>
      </c>
      <c r="S4535" s="2" t="s">
        <v>15628</v>
      </c>
      <c r="T4535" s="2" t="s">
        <v>15629</v>
      </c>
      <c r="U4535" s="2" t="s">
        <v>253</v>
      </c>
      <c r="V4535" s="2" t="s">
        <v>2885</v>
      </c>
      <c r="W4535" s="2" t="s">
        <v>15622</v>
      </c>
      <c r="X4535" s="2" t="s">
        <v>15641</v>
      </c>
      <c r="Y4535" s="2" t="s">
        <v>15642</v>
      </c>
    </row>
    <row r="4536">
      <c r="A4536" s="1" t="b">
        <v>0</v>
      </c>
      <c r="B4536" s="1"/>
      <c r="C4536" s="1"/>
      <c r="D4536" s="1"/>
      <c r="E4536" s="1"/>
      <c r="F4536" s="1"/>
      <c r="G4536" s="2" t="s">
        <v>27</v>
      </c>
      <c r="H4536" s="2"/>
      <c r="I4536" s="4" t="s">
        <v>15643</v>
      </c>
      <c r="J4536" s="2" t="s">
        <v>15644</v>
      </c>
      <c r="K4536" s="5">
        <v>1.0</v>
      </c>
      <c r="L4536" s="2" t="s">
        <v>2870</v>
      </c>
      <c r="M4536" s="6" t="b">
        <v>1</v>
      </c>
      <c r="N4536" s="2" t="s">
        <v>15645</v>
      </c>
      <c r="O4536" s="2" t="s">
        <v>2872</v>
      </c>
      <c r="P4536" s="2" t="s">
        <v>33</v>
      </c>
      <c r="Q4536" s="2" t="s">
        <v>2873</v>
      </c>
      <c r="R4536" s="2" t="s">
        <v>35</v>
      </c>
      <c r="S4536" s="2" t="s">
        <v>15646</v>
      </c>
      <c r="T4536" s="2" t="s">
        <v>15629</v>
      </c>
      <c r="U4536" s="2" t="s">
        <v>253</v>
      </c>
      <c r="V4536" s="2" t="s">
        <v>2885</v>
      </c>
      <c r="W4536" s="2" t="s">
        <v>15622</v>
      </c>
      <c r="X4536" s="2" t="s">
        <v>15647</v>
      </c>
      <c r="Y4536" s="2" t="s">
        <v>15648</v>
      </c>
    </row>
    <row r="4537">
      <c r="A4537" s="1" t="b">
        <v>0</v>
      </c>
      <c r="B4537" s="1"/>
      <c r="C4537" s="1"/>
      <c r="D4537" s="1"/>
      <c r="E4537" s="1"/>
      <c r="F4537" s="1"/>
      <c r="G4537" s="2" t="s">
        <v>27</v>
      </c>
      <c r="H4537" s="2"/>
      <c r="I4537" s="4" t="s">
        <v>15649</v>
      </c>
      <c r="J4537" s="2" t="s">
        <v>15650</v>
      </c>
      <c r="K4537" s="5">
        <v>1.0</v>
      </c>
      <c r="L4537" s="2" t="s">
        <v>2870</v>
      </c>
      <c r="M4537" s="6" t="b">
        <v>1</v>
      </c>
      <c r="N4537" s="2" t="s">
        <v>15651</v>
      </c>
      <c r="O4537" s="2" t="s">
        <v>2872</v>
      </c>
      <c r="P4537" s="2" t="s">
        <v>33</v>
      </c>
      <c r="Q4537" s="2" t="s">
        <v>2873</v>
      </c>
      <c r="R4537" s="2" t="s">
        <v>35</v>
      </c>
      <c r="S4537" s="2" t="s">
        <v>15652</v>
      </c>
      <c r="T4537" s="2" t="s">
        <v>15629</v>
      </c>
      <c r="U4537" s="2" t="s">
        <v>253</v>
      </c>
      <c r="V4537" s="2" t="s">
        <v>2885</v>
      </c>
      <c r="W4537" s="2" t="s">
        <v>15622</v>
      </c>
      <c r="X4537" s="2" t="s">
        <v>15653</v>
      </c>
      <c r="Y4537" s="2" t="s">
        <v>15654</v>
      </c>
    </row>
    <row r="4538">
      <c r="A4538" s="1" t="b">
        <v>0</v>
      </c>
      <c r="B4538" s="1"/>
      <c r="C4538" s="1"/>
      <c r="D4538" s="1"/>
      <c r="E4538" s="1"/>
      <c r="F4538" s="1"/>
      <c r="G4538" s="2" t="s">
        <v>27</v>
      </c>
      <c r="H4538" s="2"/>
      <c r="I4538" s="4" t="s">
        <v>15655</v>
      </c>
      <c r="J4538" s="2" t="s">
        <v>15656</v>
      </c>
      <c r="K4538" s="5">
        <v>1.0</v>
      </c>
      <c r="L4538" s="2" t="s">
        <v>2870</v>
      </c>
      <c r="M4538" s="6" t="b">
        <v>1</v>
      </c>
      <c r="N4538" s="2" t="s">
        <v>15657</v>
      </c>
      <c r="O4538" s="2" t="s">
        <v>2872</v>
      </c>
      <c r="P4538" s="2" t="s">
        <v>33</v>
      </c>
      <c r="Q4538" s="2" t="s">
        <v>2873</v>
      </c>
      <c r="R4538" s="5">
        <v>10090.0</v>
      </c>
      <c r="S4538" s="2" t="s">
        <v>8251</v>
      </c>
      <c r="T4538" s="2" t="s">
        <v>8220</v>
      </c>
      <c r="U4538" s="2" t="s">
        <v>253</v>
      </c>
      <c r="V4538" s="2" t="s">
        <v>2885</v>
      </c>
      <c r="W4538" s="2" t="s">
        <v>15622</v>
      </c>
      <c r="X4538" s="2" t="s">
        <v>15658</v>
      </c>
      <c r="Y4538" s="2" t="s">
        <v>15659</v>
      </c>
    </row>
    <row r="4539">
      <c r="A4539" s="1" t="b">
        <v>0</v>
      </c>
      <c r="B4539" s="1"/>
      <c r="C4539" s="1"/>
      <c r="D4539" s="1"/>
      <c r="E4539" s="1"/>
      <c r="F4539" s="1"/>
      <c r="G4539" s="2" t="s">
        <v>27</v>
      </c>
      <c r="H4539" s="2"/>
      <c r="I4539" s="4" t="s">
        <v>15660</v>
      </c>
      <c r="J4539" s="2" t="s">
        <v>15661</v>
      </c>
      <c r="K4539" s="5">
        <v>1.0</v>
      </c>
      <c r="L4539" s="2" t="s">
        <v>2870</v>
      </c>
      <c r="M4539" s="6" t="b">
        <v>1</v>
      </c>
      <c r="N4539" s="2" t="s">
        <v>15662</v>
      </c>
      <c r="O4539" s="2" t="s">
        <v>2872</v>
      </c>
      <c r="P4539" s="2" t="s">
        <v>33</v>
      </c>
      <c r="Q4539" s="2" t="s">
        <v>2873</v>
      </c>
      <c r="R4539" s="5">
        <v>10090.0</v>
      </c>
      <c r="S4539" s="2" t="s">
        <v>8227</v>
      </c>
      <c r="T4539" s="2" t="s">
        <v>8220</v>
      </c>
      <c r="U4539" s="2" t="s">
        <v>253</v>
      </c>
      <c r="V4539" s="2" t="s">
        <v>2885</v>
      </c>
      <c r="W4539" s="2" t="s">
        <v>15622</v>
      </c>
      <c r="X4539" s="2" t="s">
        <v>15663</v>
      </c>
      <c r="Y4539" s="2" t="s">
        <v>15664</v>
      </c>
    </row>
    <row r="4540">
      <c r="A4540" s="1" t="b">
        <v>0</v>
      </c>
      <c r="B4540" s="1"/>
      <c r="C4540" s="1"/>
      <c r="D4540" s="1"/>
      <c r="E4540" s="1"/>
      <c r="F4540" s="1"/>
      <c r="G4540" s="2" t="s">
        <v>27</v>
      </c>
      <c r="H4540" s="2"/>
      <c r="I4540" s="4" t="s">
        <v>15665</v>
      </c>
      <c r="J4540" s="2" t="s">
        <v>15666</v>
      </c>
      <c r="K4540" s="5">
        <v>1.0</v>
      </c>
      <c r="L4540" s="2" t="s">
        <v>2870</v>
      </c>
      <c r="M4540" s="6" t="b">
        <v>1</v>
      </c>
      <c r="N4540" s="2" t="s">
        <v>15667</v>
      </c>
      <c r="O4540" s="2" t="s">
        <v>2872</v>
      </c>
      <c r="P4540" s="2" t="s">
        <v>33</v>
      </c>
      <c r="Q4540" s="2" t="s">
        <v>2873</v>
      </c>
      <c r="R4540" s="2" t="s">
        <v>35</v>
      </c>
      <c r="S4540" s="2" t="s">
        <v>15668</v>
      </c>
      <c r="T4540" s="2" t="s">
        <v>15629</v>
      </c>
      <c r="U4540" s="2" t="s">
        <v>253</v>
      </c>
      <c r="V4540" s="2" t="s">
        <v>2885</v>
      </c>
      <c r="W4540" s="2" t="s">
        <v>15622</v>
      </c>
      <c r="X4540" s="2" t="s">
        <v>15669</v>
      </c>
      <c r="Y4540" s="2" t="s">
        <v>15670</v>
      </c>
    </row>
    <row r="4541">
      <c r="A4541" s="1" t="b">
        <v>0</v>
      </c>
      <c r="B4541" s="1"/>
      <c r="C4541" s="1"/>
      <c r="D4541" s="1"/>
      <c r="E4541" s="1"/>
      <c r="F4541" s="1"/>
      <c r="G4541" s="2" t="s">
        <v>27</v>
      </c>
      <c r="H4541" s="2"/>
      <c r="I4541" s="4" t="s">
        <v>15671</v>
      </c>
      <c r="J4541" s="2" t="s">
        <v>15672</v>
      </c>
      <c r="K4541" s="5">
        <v>1.0</v>
      </c>
      <c r="L4541" s="2" t="s">
        <v>2870</v>
      </c>
      <c r="M4541" s="6" t="b">
        <v>1</v>
      </c>
      <c r="N4541" s="2" t="s">
        <v>15673</v>
      </c>
      <c r="O4541" s="2" t="s">
        <v>2872</v>
      </c>
      <c r="P4541" s="2" t="s">
        <v>33</v>
      </c>
      <c r="Q4541" s="2" t="s">
        <v>2873</v>
      </c>
      <c r="R4541" s="2" t="s">
        <v>35</v>
      </c>
      <c r="S4541" s="2" t="s">
        <v>15646</v>
      </c>
      <c r="T4541" s="2" t="s">
        <v>15629</v>
      </c>
      <c r="U4541" s="2" t="s">
        <v>253</v>
      </c>
      <c r="V4541" s="2" t="s">
        <v>2885</v>
      </c>
      <c r="W4541" s="2" t="s">
        <v>15622</v>
      </c>
      <c r="X4541" s="2" t="s">
        <v>15674</v>
      </c>
      <c r="Y4541" s="2" t="s">
        <v>15675</v>
      </c>
    </row>
    <row r="4542">
      <c r="A4542" s="1" t="b">
        <v>0</v>
      </c>
      <c r="B4542" s="1"/>
      <c r="C4542" s="1"/>
      <c r="D4542" s="1"/>
      <c r="E4542" s="1"/>
      <c r="F4542" s="1"/>
      <c r="G4542" s="2" t="s">
        <v>27</v>
      </c>
      <c r="H4542" s="2"/>
      <c r="I4542" s="4" t="s">
        <v>15676</v>
      </c>
      <c r="J4542" s="2" t="s">
        <v>15677</v>
      </c>
      <c r="K4542" s="5">
        <v>1.0</v>
      </c>
      <c r="L4542" s="2" t="s">
        <v>2870</v>
      </c>
      <c r="M4542" s="6" t="b">
        <v>1</v>
      </c>
      <c r="N4542" s="2" t="s">
        <v>15678</v>
      </c>
      <c r="O4542" s="2" t="s">
        <v>2872</v>
      </c>
      <c r="P4542" s="2" t="s">
        <v>33</v>
      </c>
      <c r="Q4542" s="2" t="s">
        <v>2873</v>
      </c>
      <c r="R4542" s="5">
        <v>10090.0</v>
      </c>
      <c r="S4542" s="2" t="s">
        <v>15679</v>
      </c>
      <c r="T4542" s="2" t="s">
        <v>8220</v>
      </c>
      <c r="U4542" s="2" t="s">
        <v>253</v>
      </c>
      <c r="V4542" s="2" t="s">
        <v>2885</v>
      </c>
      <c r="W4542" s="2" t="s">
        <v>15622</v>
      </c>
      <c r="X4542" s="2" t="s">
        <v>15680</v>
      </c>
      <c r="Y4542" s="2" t="s">
        <v>15681</v>
      </c>
    </row>
    <row r="4543">
      <c r="A4543" s="1" t="b">
        <v>0</v>
      </c>
      <c r="B4543" s="1"/>
      <c r="C4543" s="1"/>
      <c r="D4543" s="1"/>
      <c r="E4543" s="1"/>
      <c r="F4543" s="1"/>
      <c r="G4543" s="2" t="s">
        <v>27</v>
      </c>
      <c r="H4543" s="2"/>
      <c r="I4543" s="4" t="s">
        <v>15682</v>
      </c>
      <c r="J4543" s="2" t="s">
        <v>15683</v>
      </c>
      <c r="K4543" s="5">
        <v>1.0</v>
      </c>
      <c r="L4543" s="2" t="s">
        <v>2870</v>
      </c>
      <c r="M4543" s="6" t="b">
        <v>1</v>
      </c>
      <c r="N4543" s="2" t="s">
        <v>15684</v>
      </c>
      <c r="O4543" s="2" t="s">
        <v>2872</v>
      </c>
      <c r="P4543" s="2" t="s">
        <v>33</v>
      </c>
      <c r="Q4543" s="2" t="s">
        <v>2873</v>
      </c>
      <c r="R4543" s="5">
        <v>10090.0</v>
      </c>
      <c r="S4543" s="2" t="s">
        <v>15685</v>
      </c>
      <c r="T4543" s="2" t="s">
        <v>8220</v>
      </c>
      <c r="U4543" s="2" t="s">
        <v>253</v>
      </c>
      <c r="V4543" s="2" t="s">
        <v>2885</v>
      </c>
      <c r="W4543" s="2" t="s">
        <v>15622</v>
      </c>
      <c r="X4543" s="2" t="s">
        <v>15686</v>
      </c>
      <c r="Y4543" s="2" t="s">
        <v>15687</v>
      </c>
    </row>
    <row r="4544">
      <c r="A4544" s="1" t="b">
        <v>0</v>
      </c>
      <c r="B4544" s="1"/>
      <c r="C4544" s="1"/>
      <c r="D4544" s="1"/>
      <c r="E4544" s="1"/>
      <c r="F4544" s="1"/>
      <c r="G4544" s="2" t="s">
        <v>27</v>
      </c>
      <c r="H4544" s="2"/>
      <c r="I4544" s="4" t="s">
        <v>15688</v>
      </c>
      <c r="J4544" s="2" t="s">
        <v>15689</v>
      </c>
      <c r="K4544" s="5">
        <v>1.0</v>
      </c>
      <c r="L4544" s="2" t="s">
        <v>2870</v>
      </c>
      <c r="M4544" s="6" t="b">
        <v>1</v>
      </c>
      <c r="N4544" s="2" t="s">
        <v>15690</v>
      </c>
      <c r="O4544" s="2" t="s">
        <v>2872</v>
      </c>
      <c r="P4544" s="2" t="s">
        <v>33</v>
      </c>
      <c r="Q4544" s="2" t="s">
        <v>2873</v>
      </c>
      <c r="R4544" s="5">
        <v>10090.0</v>
      </c>
      <c r="S4544" s="2" t="s">
        <v>8245</v>
      </c>
      <c r="T4544" s="2" t="s">
        <v>8220</v>
      </c>
      <c r="U4544" s="2" t="s">
        <v>253</v>
      </c>
      <c r="V4544" s="2" t="s">
        <v>2885</v>
      </c>
      <c r="W4544" s="2" t="s">
        <v>15622</v>
      </c>
      <c r="X4544" s="2" t="s">
        <v>15691</v>
      </c>
      <c r="Y4544" s="2" t="s">
        <v>15692</v>
      </c>
    </row>
    <row r="4545">
      <c r="A4545" s="1" t="b">
        <v>0</v>
      </c>
      <c r="B4545" s="1"/>
      <c r="C4545" s="1"/>
      <c r="D4545" s="1"/>
      <c r="E4545" s="1"/>
      <c r="F4545" s="1"/>
      <c r="G4545" s="2" t="s">
        <v>27</v>
      </c>
      <c r="H4545" s="2"/>
      <c r="I4545" s="4" t="s">
        <v>15693</v>
      </c>
      <c r="J4545" s="2" t="s">
        <v>15694</v>
      </c>
      <c r="K4545" s="5">
        <v>1.0</v>
      </c>
      <c r="L4545" s="2" t="s">
        <v>2870</v>
      </c>
      <c r="M4545" s="6" t="b">
        <v>1</v>
      </c>
      <c r="N4545" s="2" t="s">
        <v>15695</v>
      </c>
      <c r="O4545" s="2" t="s">
        <v>2872</v>
      </c>
      <c r="P4545" s="2" t="s">
        <v>33</v>
      </c>
      <c r="Q4545" s="2" t="s">
        <v>2873</v>
      </c>
      <c r="R4545" s="5">
        <v>10090.0</v>
      </c>
      <c r="S4545" s="2" t="s">
        <v>8233</v>
      </c>
      <c r="T4545" s="2" t="s">
        <v>8220</v>
      </c>
      <c r="U4545" s="2" t="s">
        <v>253</v>
      </c>
      <c r="V4545" s="2" t="s">
        <v>2885</v>
      </c>
      <c r="W4545" s="2" t="s">
        <v>15622</v>
      </c>
      <c r="X4545" s="2" t="s">
        <v>15696</v>
      </c>
      <c r="Y4545" s="2" t="s">
        <v>15697</v>
      </c>
    </row>
    <row r="4546">
      <c r="A4546" s="1" t="b">
        <v>0</v>
      </c>
      <c r="B4546" s="1"/>
      <c r="C4546" s="1"/>
      <c r="D4546" s="1"/>
      <c r="E4546" s="1"/>
      <c r="F4546" s="1"/>
      <c r="G4546" s="2" t="s">
        <v>27</v>
      </c>
      <c r="H4546" s="2"/>
      <c r="I4546" s="4" t="s">
        <v>15698</v>
      </c>
      <c r="J4546" s="2" t="s">
        <v>15699</v>
      </c>
      <c r="K4546" s="5">
        <v>1.0</v>
      </c>
      <c r="L4546" s="2" t="s">
        <v>2870</v>
      </c>
      <c r="M4546" s="6" t="b">
        <v>1</v>
      </c>
      <c r="N4546" s="2" t="s">
        <v>15700</v>
      </c>
      <c r="O4546" s="2" t="s">
        <v>2872</v>
      </c>
      <c r="P4546" s="2" t="s">
        <v>33</v>
      </c>
      <c r="Q4546" s="2" t="s">
        <v>2873</v>
      </c>
      <c r="R4546" s="5">
        <v>10090.0</v>
      </c>
      <c r="S4546" s="2" t="s">
        <v>15701</v>
      </c>
      <c r="T4546" s="2" t="s">
        <v>8220</v>
      </c>
      <c r="U4546" s="2" t="s">
        <v>253</v>
      </c>
      <c r="V4546" s="2" t="s">
        <v>2885</v>
      </c>
      <c r="W4546" s="2" t="s">
        <v>15622</v>
      </c>
      <c r="X4546" s="2" t="s">
        <v>15702</v>
      </c>
      <c r="Y4546" s="2" t="s">
        <v>15703</v>
      </c>
    </row>
    <row r="4547">
      <c r="A4547" s="1" t="b">
        <v>0</v>
      </c>
      <c r="B4547" s="1"/>
      <c r="C4547" s="1"/>
      <c r="D4547" s="1"/>
      <c r="E4547" s="1"/>
      <c r="F4547" s="1"/>
      <c r="G4547" s="2" t="s">
        <v>27</v>
      </c>
      <c r="H4547" s="2"/>
      <c r="I4547" s="4" t="s">
        <v>15704</v>
      </c>
      <c r="J4547" s="2" t="s">
        <v>15705</v>
      </c>
      <c r="K4547" s="5">
        <v>1.0</v>
      </c>
      <c r="L4547" s="2" t="s">
        <v>2870</v>
      </c>
      <c r="M4547" s="6" t="b">
        <v>1</v>
      </c>
      <c r="N4547" s="2" t="s">
        <v>15706</v>
      </c>
      <c r="O4547" s="2" t="s">
        <v>2872</v>
      </c>
      <c r="P4547" s="2" t="s">
        <v>33</v>
      </c>
      <c r="Q4547" s="2" t="s">
        <v>2873</v>
      </c>
      <c r="R4547" s="2" t="s">
        <v>35</v>
      </c>
      <c r="S4547" s="2" t="s">
        <v>15652</v>
      </c>
      <c r="T4547" s="2" t="s">
        <v>15629</v>
      </c>
      <c r="U4547" s="2" t="s">
        <v>253</v>
      </c>
      <c r="V4547" s="2" t="s">
        <v>2885</v>
      </c>
      <c r="W4547" s="2" t="s">
        <v>15622</v>
      </c>
      <c r="X4547" s="2" t="s">
        <v>15707</v>
      </c>
      <c r="Y4547" s="2" t="s">
        <v>15708</v>
      </c>
    </row>
    <row r="4548">
      <c r="A4548" s="1" t="b">
        <v>0</v>
      </c>
      <c r="B4548" s="1"/>
      <c r="C4548" s="1"/>
      <c r="D4548" s="1"/>
      <c r="E4548" s="1"/>
      <c r="F4548" s="1"/>
      <c r="G4548" s="2" t="s">
        <v>27</v>
      </c>
      <c r="H4548" s="2"/>
      <c r="I4548" s="4" t="s">
        <v>15709</v>
      </c>
      <c r="J4548" s="2" t="s">
        <v>15710</v>
      </c>
      <c r="K4548" s="5">
        <v>1.0</v>
      </c>
      <c r="L4548" s="2" t="s">
        <v>2870</v>
      </c>
      <c r="M4548" s="6" t="b">
        <v>1</v>
      </c>
      <c r="N4548" s="2" t="s">
        <v>15711</v>
      </c>
      <c r="O4548" s="2" t="s">
        <v>2872</v>
      </c>
      <c r="P4548" s="2" t="s">
        <v>33</v>
      </c>
      <c r="Q4548" s="2" t="s">
        <v>2873</v>
      </c>
      <c r="R4548" s="5">
        <v>10090.0</v>
      </c>
      <c r="S4548" s="2" t="s">
        <v>15685</v>
      </c>
      <c r="T4548" s="2" t="s">
        <v>8220</v>
      </c>
      <c r="U4548" s="2" t="s">
        <v>253</v>
      </c>
      <c r="V4548" s="2" t="s">
        <v>2885</v>
      </c>
      <c r="W4548" s="2" t="s">
        <v>15622</v>
      </c>
      <c r="X4548" s="2" t="s">
        <v>15712</v>
      </c>
      <c r="Y4548" s="2" t="s">
        <v>15713</v>
      </c>
    </row>
    <row r="4549">
      <c r="A4549" s="1" t="b">
        <v>0</v>
      </c>
      <c r="B4549" s="1"/>
      <c r="C4549" s="1"/>
      <c r="D4549" s="1"/>
      <c r="E4549" s="1"/>
      <c r="F4549" s="1"/>
      <c r="G4549" s="2" t="s">
        <v>27</v>
      </c>
      <c r="H4549" s="2"/>
      <c r="I4549" s="4" t="s">
        <v>15714</v>
      </c>
      <c r="J4549" s="2" t="s">
        <v>15715</v>
      </c>
      <c r="K4549" s="5">
        <v>1.0</v>
      </c>
      <c r="L4549" s="2" t="s">
        <v>2870</v>
      </c>
      <c r="M4549" s="6" t="b">
        <v>1</v>
      </c>
      <c r="N4549" s="2" t="s">
        <v>15716</v>
      </c>
      <c r="O4549" s="2" t="s">
        <v>2872</v>
      </c>
      <c r="P4549" s="2" t="s">
        <v>33</v>
      </c>
      <c r="Q4549" s="2" t="s">
        <v>2873</v>
      </c>
      <c r="R4549" s="5">
        <v>10090.0</v>
      </c>
      <c r="S4549" s="2" t="s">
        <v>15701</v>
      </c>
      <c r="T4549" s="2" t="s">
        <v>8220</v>
      </c>
      <c r="U4549" s="2" t="s">
        <v>253</v>
      </c>
      <c r="V4549" s="2" t="s">
        <v>2885</v>
      </c>
      <c r="W4549" s="2" t="s">
        <v>15622</v>
      </c>
      <c r="X4549" s="2" t="s">
        <v>15717</v>
      </c>
      <c r="Y4549" s="2" t="s">
        <v>15718</v>
      </c>
    </row>
    <row r="4550">
      <c r="A4550" s="1" t="b">
        <v>0</v>
      </c>
      <c r="B4550" s="1"/>
      <c r="C4550" s="1"/>
      <c r="D4550" s="1"/>
      <c r="E4550" s="1"/>
      <c r="F4550" s="1"/>
      <c r="G4550" s="2" t="s">
        <v>27</v>
      </c>
      <c r="H4550" s="2"/>
      <c r="I4550" s="4" t="s">
        <v>15719</v>
      </c>
      <c r="J4550" s="2" t="s">
        <v>15720</v>
      </c>
      <c r="K4550" s="5">
        <v>1.0</v>
      </c>
      <c r="L4550" s="2" t="s">
        <v>2870</v>
      </c>
      <c r="M4550" s="6" t="b">
        <v>1</v>
      </c>
      <c r="N4550" s="2" t="s">
        <v>15721</v>
      </c>
      <c r="O4550" s="2" t="s">
        <v>2872</v>
      </c>
      <c r="P4550" s="2" t="s">
        <v>33</v>
      </c>
      <c r="Q4550" s="2" t="s">
        <v>2873</v>
      </c>
      <c r="R4550" s="5">
        <v>10090.0</v>
      </c>
      <c r="S4550" s="2" t="s">
        <v>15679</v>
      </c>
      <c r="T4550" s="2" t="s">
        <v>8220</v>
      </c>
      <c r="U4550" s="2" t="s">
        <v>253</v>
      </c>
      <c r="V4550" s="2" t="s">
        <v>2885</v>
      </c>
      <c r="W4550" s="2" t="s">
        <v>15622</v>
      </c>
      <c r="X4550" s="2" t="s">
        <v>15722</v>
      </c>
      <c r="Y4550" s="2" t="s">
        <v>15723</v>
      </c>
    </row>
    <row r="4551">
      <c r="A4551" s="1" t="b">
        <v>0</v>
      </c>
      <c r="B4551" s="1"/>
      <c r="C4551" s="1"/>
      <c r="D4551" s="1"/>
      <c r="E4551" s="1"/>
      <c r="F4551" s="1"/>
      <c r="G4551" s="2" t="s">
        <v>27</v>
      </c>
      <c r="H4551" s="2"/>
      <c r="I4551" s="4" t="s">
        <v>15724</v>
      </c>
      <c r="J4551" s="2" t="s">
        <v>15725</v>
      </c>
      <c r="K4551" s="5">
        <v>1.0</v>
      </c>
      <c r="L4551" s="2" t="s">
        <v>2870</v>
      </c>
      <c r="M4551" s="6" t="b">
        <v>1</v>
      </c>
      <c r="N4551" s="2" t="s">
        <v>15726</v>
      </c>
      <c r="O4551" s="2" t="s">
        <v>2872</v>
      </c>
      <c r="P4551" s="2" t="s">
        <v>33</v>
      </c>
      <c r="Q4551" s="2" t="s">
        <v>2873</v>
      </c>
      <c r="R4551" s="2" t="s">
        <v>35</v>
      </c>
      <c r="S4551" s="2" t="s">
        <v>15727</v>
      </c>
      <c r="T4551" s="2" t="s">
        <v>15629</v>
      </c>
      <c r="U4551" s="2" t="s">
        <v>253</v>
      </c>
      <c r="V4551" s="2" t="s">
        <v>2885</v>
      </c>
      <c r="W4551" s="2" t="s">
        <v>15622</v>
      </c>
      <c r="X4551" s="2" t="s">
        <v>15728</v>
      </c>
      <c r="Y4551" s="2" t="s">
        <v>15729</v>
      </c>
    </row>
    <row r="4552">
      <c r="A4552" s="1" t="b">
        <v>0</v>
      </c>
      <c r="B4552" s="1"/>
      <c r="C4552" s="1"/>
      <c r="D4552" s="1"/>
      <c r="E4552" s="1"/>
      <c r="F4552" s="1"/>
      <c r="G4552" s="2" t="s">
        <v>27</v>
      </c>
      <c r="H4552" s="2"/>
      <c r="I4552" s="4" t="s">
        <v>15730</v>
      </c>
      <c r="J4552" s="2" t="s">
        <v>15731</v>
      </c>
      <c r="K4552" s="5">
        <v>1.0</v>
      </c>
      <c r="L4552" s="2" t="s">
        <v>2870</v>
      </c>
      <c r="M4552" s="6" t="b">
        <v>1</v>
      </c>
      <c r="N4552" s="2" t="s">
        <v>15732</v>
      </c>
      <c r="O4552" s="2" t="s">
        <v>2872</v>
      </c>
      <c r="P4552" s="2" t="s">
        <v>33</v>
      </c>
      <c r="Q4552" s="2" t="s">
        <v>2873</v>
      </c>
      <c r="R4552" s="2" t="s">
        <v>35</v>
      </c>
      <c r="S4552" s="2" t="s">
        <v>15733</v>
      </c>
      <c r="T4552" s="2" t="s">
        <v>15629</v>
      </c>
      <c r="U4552" s="2" t="s">
        <v>253</v>
      </c>
      <c r="V4552" s="2" t="s">
        <v>2885</v>
      </c>
      <c r="W4552" s="2" t="s">
        <v>15622</v>
      </c>
      <c r="X4552" s="2" t="s">
        <v>15734</v>
      </c>
      <c r="Y4552" s="2" t="s">
        <v>15735</v>
      </c>
    </row>
    <row r="4553">
      <c r="A4553" s="1" t="b">
        <v>0</v>
      </c>
      <c r="B4553" s="1"/>
      <c r="C4553" s="1"/>
      <c r="D4553" s="1"/>
      <c r="E4553" s="1"/>
      <c r="F4553" s="1"/>
      <c r="G4553" s="2" t="s">
        <v>27</v>
      </c>
      <c r="H4553" s="2"/>
      <c r="I4553" s="4" t="s">
        <v>15736</v>
      </c>
      <c r="J4553" s="2" t="s">
        <v>15737</v>
      </c>
      <c r="K4553" s="5">
        <v>1.0</v>
      </c>
      <c r="L4553" s="2" t="s">
        <v>2870</v>
      </c>
      <c r="M4553" s="6" t="b">
        <v>1</v>
      </c>
      <c r="N4553" s="2" t="s">
        <v>15738</v>
      </c>
      <c r="O4553" s="2" t="s">
        <v>2872</v>
      </c>
      <c r="P4553" s="2" t="s">
        <v>33</v>
      </c>
      <c r="Q4553" s="2" t="s">
        <v>2873</v>
      </c>
      <c r="R4553" s="5">
        <v>10090.0</v>
      </c>
      <c r="S4553" s="2" t="s">
        <v>8219</v>
      </c>
      <c r="T4553" s="2" t="s">
        <v>8220</v>
      </c>
      <c r="U4553" s="2" t="s">
        <v>253</v>
      </c>
      <c r="V4553" s="2" t="s">
        <v>2885</v>
      </c>
      <c r="W4553" s="2" t="s">
        <v>15622</v>
      </c>
      <c r="X4553" s="2" t="s">
        <v>15739</v>
      </c>
      <c r="Y4553" s="2" t="s">
        <v>15740</v>
      </c>
    </row>
    <row r="4554">
      <c r="A4554" s="1" t="b">
        <v>0</v>
      </c>
      <c r="B4554" s="1"/>
      <c r="C4554" s="1"/>
      <c r="D4554" s="1"/>
      <c r="E4554" s="1"/>
      <c r="F4554" s="1"/>
      <c r="G4554" s="2" t="s">
        <v>27</v>
      </c>
      <c r="H4554" s="2"/>
      <c r="I4554" s="4" t="s">
        <v>15741</v>
      </c>
      <c r="J4554" s="2" t="s">
        <v>15742</v>
      </c>
      <c r="K4554" s="5">
        <v>1.0</v>
      </c>
      <c r="L4554" s="2" t="s">
        <v>2870</v>
      </c>
      <c r="M4554" s="6" t="b">
        <v>1</v>
      </c>
      <c r="N4554" s="2" t="s">
        <v>15743</v>
      </c>
      <c r="O4554" s="2" t="s">
        <v>2872</v>
      </c>
      <c r="P4554" s="2" t="s">
        <v>33</v>
      </c>
      <c r="Q4554" s="2" t="s">
        <v>2873</v>
      </c>
      <c r="R4554" s="5">
        <v>10090.0</v>
      </c>
      <c r="S4554" s="2" t="s">
        <v>15744</v>
      </c>
      <c r="T4554" s="2" t="s">
        <v>15745</v>
      </c>
      <c r="U4554" s="2" t="s">
        <v>253</v>
      </c>
      <c r="V4554" s="2" t="s">
        <v>2885</v>
      </c>
      <c r="W4554" s="2" t="s">
        <v>15622</v>
      </c>
      <c r="X4554" s="2" t="s">
        <v>15746</v>
      </c>
      <c r="Y4554" s="2" t="s">
        <v>15747</v>
      </c>
    </row>
    <row r="4555">
      <c r="A4555" s="1" t="b">
        <v>0</v>
      </c>
      <c r="B4555" s="1"/>
      <c r="C4555" s="1"/>
      <c r="D4555" s="1"/>
      <c r="E4555" s="1"/>
      <c r="F4555" s="1"/>
      <c r="G4555" s="2" t="s">
        <v>27</v>
      </c>
      <c r="H4555" s="2"/>
      <c r="I4555" s="4" t="s">
        <v>15748</v>
      </c>
      <c r="J4555" s="2" t="s">
        <v>15749</v>
      </c>
      <c r="K4555" s="5">
        <v>1.0</v>
      </c>
      <c r="L4555" s="2" t="s">
        <v>2870</v>
      </c>
      <c r="M4555" s="6" t="b">
        <v>1</v>
      </c>
      <c r="N4555" s="2" t="s">
        <v>15750</v>
      </c>
      <c r="O4555" s="2" t="s">
        <v>2872</v>
      </c>
      <c r="P4555" s="2" t="s">
        <v>33</v>
      </c>
      <c r="Q4555" s="2" t="s">
        <v>2873</v>
      </c>
      <c r="R4555" s="2" t="s">
        <v>35</v>
      </c>
      <c r="S4555" s="2" t="s">
        <v>15751</v>
      </c>
      <c r="T4555" s="2" t="s">
        <v>15629</v>
      </c>
      <c r="U4555" s="2" t="s">
        <v>253</v>
      </c>
      <c r="V4555" s="2" t="s">
        <v>2885</v>
      </c>
      <c r="W4555" s="2" t="s">
        <v>15622</v>
      </c>
      <c r="X4555" s="2" t="s">
        <v>15752</v>
      </c>
      <c r="Y4555" s="2" t="s">
        <v>15753</v>
      </c>
    </row>
    <row r="4556">
      <c r="A4556" s="1" t="b">
        <v>0</v>
      </c>
      <c r="B4556" s="1"/>
      <c r="C4556" s="1"/>
      <c r="D4556" s="1"/>
      <c r="E4556" s="1"/>
      <c r="F4556" s="1"/>
      <c r="G4556" s="2" t="s">
        <v>27</v>
      </c>
      <c r="H4556" s="2"/>
      <c r="I4556" s="4" t="s">
        <v>15754</v>
      </c>
      <c r="J4556" s="2" t="s">
        <v>15755</v>
      </c>
      <c r="K4556" s="5">
        <v>1.0</v>
      </c>
      <c r="L4556" s="2" t="s">
        <v>2870</v>
      </c>
      <c r="M4556" s="6" t="b">
        <v>1</v>
      </c>
      <c r="N4556" s="2" t="s">
        <v>15756</v>
      </c>
      <c r="O4556" s="2" t="s">
        <v>2872</v>
      </c>
      <c r="P4556" s="2" t="s">
        <v>33</v>
      </c>
      <c r="Q4556" s="2" t="s">
        <v>2873</v>
      </c>
      <c r="R4556" s="2" t="s">
        <v>35</v>
      </c>
      <c r="S4556" s="2" t="s">
        <v>15727</v>
      </c>
      <c r="T4556" s="2" t="s">
        <v>15629</v>
      </c>
      <c r="U4556" s="2" t="s">
        <v>253</v>
      </c>
      <c r="V4556" s="2" t="s">
        <v>2885</v>
      </c>
      <c r="W4556" s="2" t="s">
        <v>15622</v>
      </c>
      <c r="X4556" s="2" t="s">
        <v>15757</v>
      </c>
      <c r="Y4556" s="2" t="s">
        <v>15758</v>
      </c>
    </row>
    <row r="4557">
      <c r="A4557" s="1" t="b">
        <v>0</v>
      </c>
      <c r="B4557" s="1"/>
      <c r="C4557" s="1"/>
      <c r="D4557" s="1"/>
      <c r="E4557" s="1"/>
      <c r="F4557" s="1"/>
      <c r="G4557" s="2" t="s">
        <v>27</v>
      </c>
      <c r="H4557" s="2"/>
      <c r="I4557" s="4" t="s">
        <v>15759</v>
      </c>
      <c r="J4557" s="2" t="s">
        <v>15760</v>
      </c>
      <c r="K4557" s="5">
        <v>1.0</v>
      </c>
      <c r="L4557" s="2" t="s">
        <v>2870</v>
      </c>
      <c r="M4557" s="6" t="b">
        <v>1</v>
      </c>
      <c r="N4557" s="2" t="s">
        <v>15761</v>
      </c>
      <c r="O4557" s="2" t="s">
        <v>2872</v>
      </c>
      <c r="P4557" s="2" t="s">
        <v>33</v>
      </c>
      <c r="Q4557" s="2" t="s">
        <v>2873</v>
      </c>
      <c r="R4557" s="5">
        <v>10090.0</v>
      </c>
      <c r="S4557" s="2" t="s">
        <v>8251</v>
      </c>
      <c r="T4557" s="2" t="s">
        <v>8220</v>
      </c>
      <c r="U4557" s="2" t="s">
        <v>253</v>
      </c>
      <c r="V4557" s="2" t="s">
        <v>2885</v>
      </c>
      <c r="W4557" s="2" t="s">
        <v>15622</v>
      </c>
      <c r="X4557" s="2" t="s">
        <v>15762</v>
      </c>
      <c r="Y4557" s="2" t="s">
        <v>15763</v>
      </c>
    </row>
    <row r="4558">
      <c r="A4558" s="1" t="b">
        <v>0</v>
      </c>
      <c r="B4558" s="1"/>
      <c r="C4558" s="1"/>
      <c r="D4558" s="1"/>
      <c r="E4558" s="1"/>
      <c r="F4558" s="1"/>
      <c r="G4558" s="2" t="s">
        <v>27</v>
      </c>
      <c r="H4558" s="2"/>
      <c r="I4558" s="4" t="s">
        <v>15764</v>
      </c>
      <c r="J4558" s="2" t="s">
        <v>15765</v>
      </c>
      <c r="K4558" s="5">
        <v>1.0</v>
      </c>
      <c r="L4558" s="2" t="s">
        <v>2870</v>
      </c>
      <c r="M4558" s="6" t="b">
        <v>1</v>
      </c>
      <c r="N4558" s="2" t="s">
        <v>15766</v>
      </c>
      <c r="O4558" s="2" t="s">
        <v>2872</v>
      </c>
      <c r="P4558" s="2" t="s">
        <v>33</v>
      </c>
      <c r="Q4558" s="2" t="s">
        <v>2873</v>
      </c>
      <c r="R4558" s="5">
        <v>10090.0</v>
      </c>
      <c r="S4558" s="2" t="s">
        <v>8257</v>
      </c>
      <c r="T4558" s="2" t="s">
        <v>8220</v>
      </c>
      <c r="U4558" s="2" t="s">
        <v>253</v>
      </c>
      <c r="V4558" s="2" t="s">
        <v>2885</v>
      </c>
      <c r="W4558" s="2" t="s">
        <v>15622</v>
      </c>
      <c r="X4558" s="2" t="s">
        <v>15767</v>
      </c>
      <c r="Y4558" s="2" t="s">
        <v>15768</v>
      </c>
    </row>
    <row r="4559">
      <c r="A4559" s="1" t="b">
        <v>0</v>
      </c>
      <c r="B4559" s="1"/>
      <c r="C4559" s="1"/>
      <c r="D4559" s="1"/>
      <c r="E4559" s="1"/>
      <c r="F4559" s="1"/>
      <c r="G4559" s="2" t="s">
        <v>27</v>
      </c>
      <c r="H4559" s="2"/>
      <c r="I4559" s="4" t="s">
        <v>15769</v>
      </c>
      <c r="J4559" s="2" t="s">
        <v>15770</v>
      </c>
      <c r="K4559" s="5">
        <v>1.0</v>
      </c>
      <c r="L4559" s="2" t="s">
        <v>2870</v>
      </c>
      <c r="M4559" s="6" t="b">
        <v>1</v>
      </c>
      <c r="N4559" s="2" t="s">
        <v>15771</v>
      </c>
      <c r="O4559" s="2" t="s">
        <v>2872</v>
      </c>
      <c r="P4559" s="2" t="s">
        <v>33</v>
      </c>
      <c r="Q4559" s="2" t="s">
        <v>2873</v>
      </c>
      <c r="R4559" s="5">
        <v>10090.0</v>
      </c>
      <c r="S4559" s="2" t="s">
        <v>8239</v>
      </c>
      <c r="T4559" s="2" t="s">
        <v>8220</v>
      </c>
      <c r="U4559" s="2" t="s">
        <v>253</v>
      </c>
      <c r="V4559" s="2" t="s">
        <v>2885</v>
      </c>
      <c r="W4559" s="2" t="s">
        <v>15622</v>
      </c>
      <c r="X4559" s="2" t="s">
        <v>15772</v>
      </c>
      <c r="Y4559" s="2" t="s">
        <v>15773</v>
      </c>
    </row>
    <row r="4560">
      <c r="A4560" s="1" t="b">
        <v>0</v>
      </c>
      <c r="B4560" s="1"/>
      <c r="C4560" s="1"/>
      <c r="D4560" s="1"/>
      <c r="E4560" s="1"/>
      <c r="F4560" s="1"/>
      <c r="G4560" s="2" t="s">
        <v>27</v>
      </c>
      <c r="H4560" s="2"/>
      <c r="I4560" s="4" t="s">
        <v>15774</v>
      </c>
      <c r="J4560" s="2" t="s">
        <v>15775</v>
      </c>
      <c r="K4560" s="5">
        <v>1.0</v>
      </c>
      <c r="L4560" s="2" t="s">
        <v>2870</v>
      </c>
      <c r="M4560" s="6" t="b">
        <v>1</v>
      </c>
      <c r="N4560" s="2" t="s">
        <v>15776</v>
      </c>
      <c r="O4560" s="2" t="s">
        <v>2872</v>
      </c>
      <c r="P4560" s="2" t="s">
        <v>33</v>
      </c>
      <c r="Q4560" s="2" t="s">
        <v>2873</v>
      </c>
      <c r="R4560" s="2" t="s">
        <v>35</v>
      </c>
      <c r="S4560" s="2" t="s">
        <v>15733</v>
      </c>
      <c r="T4560" s="2" t="s">
        <v>15629</v>
      </c>
      <c r="U4560" s="2" t="s">
        <v>253</v>
      </c>
      <c r="V4560" s="2" t="s">
        <v>2885</v>
      </c>
      <c r="W4560" s="2" t="s">
        <v>15622</v>
      </c>
      <c r="X4560" s="2" t="s">
        <v>15777</v>
      </c>
      <c r="Y4560" s="2" t="s">
        <v>15778</v>
      </c>
    </row>
    <row r="4561">
      <c r="A4561" s="1" t="b">
        <v>0</v>
      </c>
      <c r="B4561" s="1"/>
      <c r="C4561" s="1"/>
      <c r="D4561" s="1"/>
      <c r="E4561" s="1"/>
      <c r="F4561" s="1"/>
      <c r="G4561" s="2" t="s">
        <v>27</v>
      </c>
      <c r="H4561" s="2"/>
      <c r="I4561" s="4" t="s">
        <v>15779</v>
      </c>
      <c r="J4561" s="2" t="s">
        <v>15780</v>
      </c>
      <c r="K4561" s="5">
        <v>1.0</v>
      </c>
      <c r="L4561" s="2" t="s">
        <v>2870</v>
      </c>
      <c r="M4561" s="6" t="b">
        <v>1</v>
      </c>
      <c r="N4561" s="2" t="s">
        <v>15781</v>
      </c>
      <c r="O4561" s="2" t="s">
        <v>2872</v>
      </c>
      <c r="P4561" s="2" t="s">
        <v>33</v>
      </c>
      <c r="Q4561" s="2" t="s">
        <v>2873</v>
      </c>
      <c r="R4561" s="5">
        <v>10090.0</v>
      </c>
      <c r="S4561" s="2" t="s">
        <v>15744</v>
      </c>
      <c r="T4561" s="2" t="s">
        <v>15745</v>
      </c>
      <c r="U4561" s="2" t="s">
        <v>253</v>
      </c>
      <c r="V4561" s="2" t="s">
        <v>2885</v>
      </c>
      <c r="W4561" s="2" t="s">
        <v>15622</v>
      </c>
      <c r="X4561" s="2" t="s">
        <v>15782</v>
      </c>
      <c r="Y4561" s="2" t="s">
        <v>15783</v>
      </c>
    </row>
    <row r="4562">
      <c r="A4562" s="1" t="b">
        <v>0</v>
      </c>
      <c r="B4562" s="1"/>
      <c r="C4562" s="1"/>
      <c r="D4562" s="1"/>
      <c r="E4562" s="1"/>
      <c r="F4562" s="1"/>
      <c r="G4562" s="2" t="s">
        <v>27</v>
      </c>
      <c r="H4562" s="2"/>
      <c r="I4562" s="4" t="s">
        <v>15784</v>
      </c>
      <c r="J4562" s="2" t="s">
        <v>15785</v>
      </c>
      <c r="K4562" s="5">
        <v>1.0</v>
      </c>
      <c r="L4562" s="2" t="s">
        <v>2870</v>
      </c>
      <c r="M4562" s="6" t="b">
        <v>1</v>
      </c>
      <c r="N4562" s="2" t="s">
        <v>15786</v>
      </c>
      <c r="O4562" s="2" t="s">
        <v>2872</v>
      </c>
      <c r="P4562" s="2" t="s">
        <v>33</v>
      </c>
      <c r="Q4562" s="2" t="s">
        <v>2873</v>
      </c>
      <c r="R4562" s="5">
        <v>10090.0</v>
      </c>
      <c r="S4562" s="2" t="s">
        <v>8239</v>
      </c>
      <c r="T4562" s="2" t="s">
        <v>8220</v>
      </c>
      <c r="U4562" s="2" t="s">
        <v>253</v>
      </c>
      <c r="V4562" s="2" t="s">
        <v>2885</v>
      </c>
      <c r="W4562" s="2" t="s">
        <v>15622</v>
      </c>
      <c r="X4562" s="2" t="s">
        <v>15787</v>
      </c>
      <c r="Y4562" s="2" t="s">
        <v>15788</v>
      </c>
    </row>
    <row r="4563">
      <c r="A4563" s="1" t="b">
        <v>0</v>
      </c>
      <c r="B4563" s="1"/>
      <c r="C4563" s="1"/>
      <c r="D4563" s="1"/>
      <c r="E4563" s="1"/>
      <c r="F4563" s="1"/>
      <c r="G4563" s="2" t="s">
        <v>27</v>
      </c>
      <c r="H4563" s="2"/>
      <c r="I4563" s="4" t="s">
        <v>15789</v>
      </c>
      <c r="J4563" s="2" t="s">
        <v>15790</v>
      </c>
      <c r="K4563" s="5">
        <v>1.0</v>
      </c>
      <c r="L4563" s="2" t="s">
        <v>2870</v>
      </c>
      <c r="M4563" s="6" t="b">
        <v>1</v>
      </c>
      <c r="N4563" s="2" t="s">
        <v>15791</v>
      </c>
      <c r="O4563" s="2" t="s">
        <v>2872</v>
      </c>
      <c r="P4563" s="2" t="s">
        <v>33</v>
      </c>
      <c r="Q4563" s="2" t="s">
        <v>2873</v>
      </c>
      <c r="R4563" s="5">
        <v>10090.0</v>
      </c>
      <c r="S4563" s="2" t="s">
        <v>15792</v>
      </c>
      <c r="T4563" s="2" t="s">
        <v>8220</v>
      </c>
      <c r="U4563" s="2" t="s">
        <v>253</v>
      </c>
      <c r="V4563" s="2" t="s">
        <v>2885</v>
      </c>
      <c r="W4563" s="2" t="s">
        <v>15622</v>
      </c>
      <c r="X4563" s="2" t="s">
        <v>15793</v>
      </c>
      <c r="Y4563" s="2" t="s">
        <v>15794</v>
      </c>
    </row>
    <row r="4564">
      <c r="A4564" s="1" t="b">
        <v>0</v>
      </c>
      <c r="B4564" s="1"/>
      <c r="C4564" s="1"/>
      <c r="D4564" s="1"/>
      <c r="E4564" s="1"/>
      <c r="F4564" s="1"/>
      <c r="G4564" s="2" t="s">
        <v>27</v>
      </c>
      <c r="H4564" s="2"/>
      <c r="I4564" s="4" t="s">
        <v>15795</v>
      </c>
      <c r="J4564" s="2" t="s">
        <v>15796</v>
      </c>
      <c r="K4564" s="5">
        <v>1.0</v>
      </c>
      <c r="L4564" s="2" t="s">
        <v>2870</v>
      </c>
      <c r="M4564" s="6" t="b">
        <v>1</v>
      </c>
      <c r="N4564" s="2" t="s">
        <v>15797</v>
      </c>
      <c r="O4564" s="2" t="s">
        <v>2872</v>
      </c>
      <c r="P4564" s="2" t="s">
        <v>33</v>
      </c>
      <c r="Q4564" s="2" t="s">
        <v>2873</v>
      </c>
      <c r="R4564" s="5">
        <v>10090.0</v>
      </c>
      <c r="S4564" s="2" t="s">
        <v>15798</v>
      </c>
      <c r="T4564" s="2" t="s">
        <v>8220</v>
      </c>
      <c r="U4564" s="2" t="s">
        <v>253</v>
      </c>
      <c r="V4564" s="2" t="s">
        <v>2885</v>
      </c>
      <c r="W4564" s="2" t="s">
        <v>15622</v>
      </c>
      <c r="X4564" s="2" t="s">
        <v>15799</v>
      </c>
      <c r="Y4564" s="2" t="s">
        <v>15800</v>
      </c>
    </row>
    <row r="4565">
      <c r="A4565" s="1" t="b">
        <v>0</v>
      </c>
      <c r="B4565" s="1"/>
      <c r="C4565" s="1"/>
      <c r="D4565" s="1"/>
      <c r="E4565" s="1"/>
      <c r="F4565" s="1"/>
      <c r="G4565" s="2" t="s">
        <v>27</v>
      </c>
      <c r="H4565" s="2"/>
      <c r="I4565" s="4" t="s">
        <v>15801</v>
      </c>
      <c r="J4565" s="2" t="s">
        <v>15802</v>
      </c>
      <c r="K4565" s="5">
        <v>1.0</v>
      </c>
      <c r="L4565" s="2" t="s">
        <v>2870</v>
      </c>
      <c r="M4565" s="6" t="b">
        <v>1</v>
      </c>
      <c r="N4565" s="2" t="s">
        <v>15803</v>
      </c>
      <c r="O4565" s="2" t="s">
        <v>2872</v>
      </c>
      <c r="P4565" s="2" t="s">
        <v>33</v>
      </c>
      <c r="Q4565" s="2" t="s">
        <v>2873</v>
      </c>
      <c r="R4565" s="5">
        <v>10090.0</v>
      </c>
      <c r="S4565" s="2" t="s">
        <v>15804</v>
      </c>
      <c r="T4565" s="2" t="s">
        <v>8220</v>
      </c>
      <c r="U4565" s="2" t="s">
        <v>253</v>
      </c>
      <c r="V4565" s="2" t="s">
        <v>2885</v>
      </c>
      <c r="W4565" s="2" t="s">
        <v>15622</v>
      </c>
      <c r="X4565" s="2" t="s">
        <v>15805</v>
      </c>
      <c r="Y4565" s="2" t="s">
        <v>15806</v>
      </c>
    </row>
    <row r="4566">
      <c r="A4566" s="1" t="b">
        <v>0</v>
      </c>
      <c r="B4566" s="1"/>
      <c r="C4566" s="1"/>
      <c r="D4566" s="1"/>
      <c r="E4566" s="1"/>
      <c r="F4566" s="1"/>
      <c r="G4566" s="2" t="s">
        <v>27</v>
      </c>
      <c r="H4566" s="2"/>
      <c r="I4566" s="4" t="s">
        <v>15807</v>
      </c>
      <c r="J4566" s="2" t="s">
        <v>15808</v>
      </c>
      <c r="K4566" s="5">
        <v>1.0</v>
      </c>
      <c r="L4566" s="2" t="s">
        <v>2870</v>
      </c>
      <c r="M4566" s="6" t="b">
        <v>1</v>
      </c>
      <c r="N4566" s="2" t="s">
        <v>15809</v>
      </c>
      <c r="O4566" s="2" t="s">
        <v>2872</v>
      </c>
      <c r="P4566" s="2" t="s">
        <v>33</v>
      </c>
      <c r="Q4566" s="2" t="s">
        <v>2873</v>
      </c>
      <c r="R4566" s="5">
        <v>10090.0</v>
      </c>
      <c r="S4566" s="2" t="s">
        <v>8245</v>
      </c>
      <c r="T4566" s="2" t="s">
        <v>8220</v>
      </c>
      <c r="U4566" s="2" t="s">
        <v>253</v>
      </c>
      <c r="V4566" s="2" t="s">
        <v>2885</v>
      </c>
      <c r="W4566" s="2" t="s">
        <v>15622</v>
      </c>
      <c r="X4566" s="2" t="s">
        <v>15810</v>
      </c>
      <c r="Y4566" s="2" t="s">
        <v>15811</v>
      </c>
    </row>
    <row r="4567">
      <c r="A4567" s="1" t="b">
        <v>0</v>
      </c>
      <c r="B4567" s="1"/>
      <c r="C4567" s="1"/>
      <c r="D4567" s="1"/>
      <c r="E4567" s="1"/>
      <c r="F4567" s="1"/>
      <c r="G4567" s="2" t="s">
        <v>27</v>
      </c>
      <c r="H4567" s="2"/>
      <c r="I4567" s="4" t="s">
        <v>15812</v>
      </c>
      <c r="J4567" s="2" t="s">
        <v>15813</v>
      </c>
      <c r="K4567" s="5">
        <v>1.0</v>
      </c>
      <c r="L4567" s="2" t="s">
        <v>2870</v>
      </c>
      <c r="M4567" s="6" t="b">
        <v>1</v>
      </c>
      <c r="N4567" s="2" t="s">
        <v>15814</v>
      </c>
      <c r="O4567" s="2" t="s">
        <v>2872</v>
      </c>
      <c r="P4567" s="2" t="s">
        <v>33</v>
      </c>
      <c r="Q4567" s="2" t="s">
        <v>2873</v>
      </c>
      <c r="R4567" s="2" t="s">
        <v>35</v>
      </c>
      <c r="S4567" s="2" t="s">
        <v>15815</v>
      </c>
      <c r="T4567" s="2" t="s">
        <v>15629</v>
      </c>
      <c r="U4567" s="2" t="s">
        <v>253</v>
      </c>
      <c r="V4567" s="2" t="s">
        <v>2885</v>
      </c>
      <c r="W4567" s="2" t="s">
        <v>15622</v>
      </c>
      <c r="X4567" s="2" t="s">
        <v>15816</v>
      </c>
      <c r="Y4567" s="2" t="s">
        <v>15817</v>
      </c>
    </row>
    <row r="4568">
      <c r="A4568" s="1" t="b">
        <v>0</v>
      </c>
      <c r="B4568" s="1"/>
      <c r="C4568" s="1"/>
      <c r="D4568" s="1"/>
      <c r="E4568" s="1"/>
      <c r="F4568" s="1"/>
      <c r="G4568" s="2" t="s">
        <v>27</v>
      </c>
      <c r="H4568" s="2"/>
      <c r="I4568" s="4" t="s">
        <v>15818</v>
      </c>
      <c r="J4568" s="2" t="s">
        <v>15819</v>
      </c>
      <c r="K4568" s="5">
        <v>1.0</v>
      </c>
      <c r="L4568" s="2" t="s">
        <v>2870</v>
      </c>
      <c r="M4568" s="6" t="b">
        <v>1</v>
      </c>
      <c r="N4568" s="2" t="s">
        <v>15820</v>
      </c>
      <c r="O4568" s="2" t="s">
        <v>2872</v>
      </c>
      <c r="P4568" s="2" t="s">
        <v>33</v>
      </c>
      <c r="Q4568" s="2" t="s">
        <v>2873</v>
      </c>
      <c r="R4568" s="5">
        <v>10090.0</v>
      </c>
      <c r="S4568" s="2" t="s">
        <v>8233</v>
      </c>
      <c r="T4568" s="2" t="s">
        <v>8220</v>
      </c>
      <c r="U4568" s="2" t="s">
        <v>253</v>
      </c>
      <c r="V4568" s="2" t="s">
        <v>2885</v>
      </c>
      <c r="W4568" s="2" t="s">
        <v>15622</v>
      </c>
      <c r="X4568" s="2" t="s">
        <v>15821</v>
      </c>
      <c r="Y4568" s="2" t="s">
        <v>15822</v>
      </c>
    </row>
    <row r="4569">
      <c r="A4569" s="1" t="b">
        <v>0</v>
      </c>
      <c r="B4569" s="1"/>
      <c r="C4569" s="1"/>
      <c r="D4569" s="1"/>
      <c r="E4569" s="1"/>
      <c r="F4569" s="1"/>
      <c r="G4569" s="2" t="s">
        <v>27</v>
      </c>
      <c r="H4569" s="2"/>
      <c r="I4569" s="4" t="s">
        <v>15823</v>
      </c>
      <c r="J4569" s="2" t="s">
        <v>15824</v>
      </c>
      <c r="K4569" s="5">
        <v>1.0</v>
      </c>
      <c r="L4569" s="2" t="s">
        <v>2870</v>
      </c>
      <c r="M4569" s="6" t="b">
        <v>1</v>
      </c>
      <c r="N4569" s="2" t="s">
        <v>15825</v>
      </c>
      <c r="O4569" s="2" t="s">
        <v>2872</v>
      </c>
      <c r="P4569" s="2" t="s">
        <v>33</v>
      </c>
      <c r="Q4569" s="2" t="s">
        <v>2873</v>
      </c>
      <c r="R4569" s="5">
        <v>10090.0</v>
      </c>
      <c r="S4569" s="2" t="s">
        <v>15792</v>
      </c>
      <c r="T4569" s="2" t="s">
        <v>8220</v>
      </c>
      <c r="U4569" s="2" t="s">
        <v>253</v>
      </c>
      <c r="V4569" s="2" t="s">
        <v>2885</v>
      </c>
      <c r="W4569" s="2" t="s">
        <v>15622</v>
      </c>
      <c r="X4569" s="2" t="s">
        <v>15826</v>
      </c>
      <c r="Y4569" s="2" t="s">
        <v>15827</v>
      </c>
    </row>
    <row r="4570">
      <c r="A4570" s="1" t="b">
        <v>0</v>
      </c>
      <c r="B4570" s="1"/>
      <c r="C4570" s="1"/>
      <c r="D4570" s="1"/>
      <c r="E4570" s="1"/>
      <c r="F4570" s="1"/>
      <c r="G4570" s="2" t="s">
        <v>27</v>
      </c>
      <c r="H4570" s="2"/>
      <c r="I4570" s="4" t="s">
        <v>15828</v>
      </c>
      <c r="J4570" s="2" t="s">
        <v>15829</v>
      </c>
      <c r="K4570" s="5">
        <v>1.0</v>
      </c>
      <c r="L4570" s="2" t="s">
        <v>2870</v>
      </c>
      <c r="M4570" s="6" t="b">
        <v>1</v>
      </c>
      <c r="N4570" s="2" t="s">
        <v>15830</v>
      </c>
      <c r="O4570" s="2" t="s">
        <v>2872</v>
      </c>
      <c r="P4570" s="2" t="s">
        <v>33</v>
      </c>
      <c r="Q4570" s="2" t="s">
        <v>2873</v>
      </c>
      <c r="R4570" s="2" t="s">
        <v>35</v>
      </c>
      <c r="S4570" s="2" t="s">
        <v>15751</v>
      </c>
      <c r="T4570" s="2" t="s">
        <v>15629</v>
      </c>
      <c r="U4570" s="2" t="s">
        <v>253</v>
      </c>
      <c r="V4570" s="2" t="s">
        <v>2885</v>
      </c>
      <c r="W4570" s="2" t="s">
        <v>15622</v>
      </c>
      <c r="X4570" s="2" t="s">
        <v>15831</v>
      </c>
      <c r="Y4570" s="2" t="s">
        <v>15832</v>
      </c>
    </row>
    <row r="4571">
      <c r="A4571" s="1" t="b">
        <v>0</v>
      </c>
      <c r="B4571" s="1"/>
      <c r="C4571" s="1"/>
      <c r="D4571" s="1"/>
      <c r="E4571" s="1"/>
      <c r="F4571" s="1"/>
      <c r="G4571" s="2" t="s">
        <v>27</v>
      </c>
      <c r="H4571" s="2"/>
      <c r="I4571" s="4" t="s">
        <v>15833</v>
      </c>
      <c r="J4571" s="2" t="s">
        <v>15834</v>
      </c>
      <c r="K4571" s="5">
        <v>1.0</v>
      </c>
      <c r="L4571" s="2" t="s">
        <v>2870</v>
      </c>
      <c r="M4571" s="6" t="b">
        <v>1</v>
      </c>
      <c r="N4571" s="2" t="s">
        <v>15835</v>
      </c>
      <c r="O4571" s="2" t="s">
        <v>2872</v>
      </c>
      <c r="P4571" s="2" t="s">
        <v>33</v>
      </c>
      <c r="Q4571" s="2" t="s">
        <v>2873</v>
      </c>
      <c r="R4571" s="5">
        <v>10090.0</v>
      </c>
      <c r="S4571" s="2" t="s">
        <v>15836</v>
      </c>
      <c r="T4571" s="2" t="s">
        <v>8220</v>
      </c>
      <c r="U4571" s="2" t="s">
        <v>253</v>
      </c>
      <c r="V4571" s="2" t="s">
        <v>2885</v>
      </c>
      <c r="W4571" s="2" t="s">
        <v>15622</v>
      </c>
      <c r="X4571" s="2" t="s">
        <v>15837</v>
      </c>
      <c r="Y4571" s="2" t="s">
        <v>15838</v>
      </c>
    </row>
    <row r="4572">
      <c r="A4572" s="1" t="b">
        <v>0</v>
      </c>
      <c r="B4572" s="1"/>
      <c r="C4572" s="1"/>
      <c r="D4572" s="1"/>
      <c r="E4572" s="1"/>
      <c r="F4572" s="1"/>
      <c r="G4572" s="2" t="s">
        <v>27</v>
      </c>
      <c r="H4572" s="2"/>
      <c r="I4572" s="4" t="s">
        <v>15839</v>
      </c>
      <c r="J4572" s="2" t="s">
        <v>15840</v>
      </c>
      <c r="K4572" s="5">
        <v>1.0</v>
      </c>
      <c r="L4572" s="2" t="s">
        <v>2870</v>
      </c>
      <c r="M4572" s="6" t="b">
        <v>1</v>
      </c>
      <c r="N4572" s="2" t="s">
        <v>15841</v>
      </c>
      <c r="O4572" s="2" t="s">
        <v>2872</v>
      </c>
      <c r="P4572" s="2" t="s">
        <v>33</v>
      </c>
      <c r="Q4572" s="2" t="s">
        <v>2873</v>
      </c>
      <c r="R4572" s="2" t="s">
        <v>35</v>
      </c>
      <c r="S4572" s="2" t="s">
        <v>15815</v>
      </c>
      <c r="T4572" s="2" t="s">
        <v>15629</v>
      </c>
      <c r="U4572" s="2" t="s">
        <v>253</v>
      </c>
      <c r="V4572" s="2" t="s">
        <v>2885</v>
      </c>
      <c r="W4572" s="2" t="s">
        <v>15622</v>
      </c>
      <c r="X4572" s="2" t="s">
        <v>15842</v>
      </c>
      <c r="Y4572" s="2" t="s">
        <v>15843</v>
      </c>
    </row>
    <row r="4573">
      <c r="A4573" s="1" t="b">
        <v>0</v>
      </c>
      <c r="B4573" s="1"/>
      <c r="C4573" s="1"/>
      <c r="D4573" s="1"/>
      <c r="E4573" s="1"/>
      <c r="F4573" s="1"/>
      <c r="G4573" s="2" t="s">
        <v>27</v>
      </c>
      <c r="H4573" s="2"/>
      <c r="I4573" s="4" t="s">
        <v>15844</v>
      </c>
      <c r="J4573" s="2" t="s">
        <v>15845</v>
      </c>
      <c r="K4573" s="5">
        <v>1.0</v>
      </c>
      <c r="L4573" s="2" t="s">
        <v>2870</v>
      </c>
      <c r="M4573" s="6" t="b">
        <v>1</v>
      </c>
      <c r="N4573" s="2" t="s">
        <v>15846</v>
      </c>
      <c r="O4573" s="2" t="s">
        <v>2872</v>
      </c>
      <c r="P4573" s="2" t="s">
        <v>33</v>
      </c>
      <c r="Q4573" s="2" t="s">
        <v>2873</v>
      </c>
      <c r="R4573" s="2" t="s">
        <v>35</v>
      </c>
      <c r="S4573" s="2" t="s">
        <v>15668</v>
      </c>
      <c r="T4573" s="2" t="s">
        <v>15629</v>
      </c>
      <c r="U4573" s="2" t="s">
        <v>253</v>
      </c>
      <c r="V4573" s="2" t="s">
        <v>2885</v>
      </c>
      <c r="W4573" s="2" t="s">
        <v>15622</v>
      </c>
      <c r="X4573" s="2" t="s">
        <v>15847</v>
      </c>
      <c r="Y4573" s="2" t="s">
        <v>15848</v>
      </c>
    </row>
    <row r="4574">
      <c r="A4574" s="1" t="b">
        <v>0</v>
      </c>
      <c r="B4574" s="1"/>
      <c r="C4574" s="1"/>
      <c r="D4574" s="1"/>
      <c r="E4574" s="1"/>
      <c r="F4574" s="1"/>
      <c r="G4574" s="2" t="s">
        <v>27</v>
      </c>
      <c r="H4574" s="2"/>
      <c r="I4574" s="4" t="s">
        <v>15849</v>
      </c>
      <c r="J4574" s="2" t="s">
        <v>15850</v>
      </c>
      <c r="K4574" s="5">
        <v>1.0</v>
      </c>
      <c r="L4574" s="2" t="s">
        <v>2870</v>
      </c>
      <c r="M4574" s="6" t="b">
        <v>1</v>
      </c>
      <c r="N4574" s="2" t="s">
        <v>15851</v>
      </c>
      <c r="O4574" s="2" t="s">
        <v>2872</v>
      </c>
      <c r="P4574" s="2" t="s">
        <v>33</v>
      </c>
      <c r="Q4574" s="2" t="s">
        <v>2873</v>
      </c>
      <c r="R4574" s="2" t="s">
        <v>35</v>
      </c>
      <c r="S4574" s="2" t="s">
        <v>15852</v>
      </c>
      <c r="T4574" s="2" t="s">
        <v>15629</v>
      </c>
      <c r="U4574" s="2" t="s">
        <v>253</v>
      </c>
      <c r="V4574" s="2" t="s">
        <v>2885</v>
      </c>
      <c r="W4574" s="2" t="s">
        <v>15622</v>
      </c>
      <c r="X4574" s="2" t="s">
        <v>15853</v>
      </c>
      <c r="Y4574" s="2" t="s">
        <v>15854</v>
      </c>
    </row>
    <row r="4575">
      <c r="A4575" s="1" t="b">
        <v>0</v>
      </c>
      <c r="B4575" s="1"/>
      <c r="C4575" s="1"/>
      <c r="D4575" s="1"/>
      <c r="E4575" s="1"/>
      <c r="F4575" s="1"/>
      <c r="G4575" s="2" t="s">
        <v>27</v>
      </c>
      <c r="H4575" s="2"/>
      <c r="I4575" s="4" t="s">
        <v>15855</v>
      </c>
      <c r="J4575" s="2" t="s">
        <v>15856</v>
      </c>
      <c r="K4575" s="5">
        <v>1.0</v>
      </c>
      <c r="L4575" s="2" t="s">
        <v>2870</v>
      </c>
      <c r="M4575" s="6" t="b">
        <v>1</v>
      </c>
      <c r="N4575" s="2" t="s">
        <v>15857</v>
      </c>
      <c r="O4575" s="2" t="s">
        <v>2872</v>
      </c>
      <c r="P4575" s="2" t="s">
        <v>33</v>
      </c>
      <c r="Q4575" s="2" t="s">
        <v>2873</v>
      </c>
      <c r="R4575" s="5">
        <v>10090.0</v>
      </c>
      <c r="S4575" s="2" t="s">
        <v>15836</v>
      </c>
      <c r="T4575" s="2" t="s">
        <v>8220</v>
      </c>
      <c r="U4575" s="2" t="s">
        <v>253</v>
      </c>
      <c r="V4575" s="2" t="s">
        <v>2885</v>
      </c>
      <c r="W4575" s="2" t="s">
        <v>15622</v>
      </c>
      <c r="X4575" s="2" t="s">
        <v>15858</v>
      </c>
      <c r="Y4575" s="2" t="s">
        <v>15859</v>
      </c>
    </row>
    <row r="4576">
      <c r="A4576" s="1" t="b">
        <v>0</v>
      </c>
      <c r="B4576" s="1"/>
      <c r="C4576" s="1"/>
      <c r="D4576" s="1"/>
      <c r="E4576" s="1"/>
      <c r="F4576" s="1"/>
      <c r="G4576" s="2" t="s">
        <v>27</v>
      </c>
      <c r="H4576" s="2"/>
      <c r="I4576" s="4" t="s">
        <v>15860</v>
      </c>
      <c r="J4576" s="2" t="s">
        <v>15861</v>
      </c>
      <c r="K4576" s="5">
        <v>1.0</v>
      </c>
      <c r="L4576" s="2" t="s">
        <v>2870</v>
      </c>
      <c r="M4576" s="6" t="b">
        <v>1</v>
      </c>
      <c r="N4576" s="2" t="s">
        <v>15862</v>
      </c>
      <c r="O4576" s="2" t="s">
        <v>2872</v>
      </c>
      <c r="P4576" s="2" t="s">
        <v>33</v>
      </c>
      <c r="Q4576" s="2" t="s">
        <v>2873</v>
      </c>
      <c r="R4576" s="5">
        <v>10090.0</v>
      </c>
      <c r="S4576" s="2" t="s">
        <v>8227</v>
      </c>
      <c r="T4576" s="2" t="s">
        <v>8220</v>
      </c>
      <c r="U4576" s="2" t="s">
        <v>253</v>
      </c>
      <c r="V4576" s="2" t="s">
        <v>2885</v>
      </c>
      <c r="W4576" s="2" t="s">
        <v>15622</v>
      </c>
      <c r="X4576" s="2" t="s">
        <v>15863</v>
      </c>
      <c r="Y4576" s="2" t="s">
        <v>15864</v>
      </c>
    </row>
    <row r="4577">
      <c r="A4577" s="1" t="b">
        <v>0</v>
      </c>
      <c r="B4577" s="1"/>
      <c r="C4577" s="1"/>
      <c r="D4577" s="1"/>
      <c r="E4577" s="1"/>
      <c r="F4577" s="1"/>
      <c r="G4577" s="2" t="s">
        <v>27</v>
      </c>
      <c r="H4577" s="2"/>
      <c r="I4577" s="4" t="s">
        <v>15865</v>
      </c>
      <c r="J4577" s="2" t="s">
        <v>15866</v>
      </c>
      <c r="K4577" s="5">
        <v>1.0</v>
      </c>
      <c r="L4577" s="2" t="s">
        <v>2870</v>
      </c>
      <c r="M4577" s="6" t="b">
        <v>1</v>
      </c>
      <c r="N4577" s="2" t="s">
        <v>15867</v>
      </c>
      <c r="O4577" s="2" t="s">
        <v>2872</v>
      </c>
      <c r="P4577" s="2" t="s">
        <v>33</v>
      </c>
      <c r="Q4577" s="2" t="s">
        <v>2873</v>
      </c>
      <c r="R4577" s="5">
        <v>10090.0</v>
      </c>
      <c r="S4577" s="2" t="s">
        <v>15798</v>
      </c>
      <c r="T4577" s="2" t="s">
        <v>8220</v>
      </c>
      <c r="U4577" s="2" t="s">
        <v>253</v>
      </c>
      <c r="V4577" s="2" t="s">
        <v>2885</v>
      </c>
      <c r="W4577" s="2" t="s">
        <v>15622</v>
      </c>
      <c r="X4577" s="2" t="s">
        <v>15868</v>
      </c>
      <c r="Y4577" s="2" t="s">
        <v>15869</v>
      </c>
    </row>
    <row r="4578">
      <c r="A4578" s="1" t="b">
        <v>0</v>
      </c>
      <c r="B4578" s="1"/>
      <c r="C4578" s="1"/>
      <c r="D4578" s="1"/>
      <c r="E4578" s="1"/>
      <c r="F4578" s="1"/>
      <c r="G4578" s="2" t="s">
        <v>27</v>
      </c>
      <c r="H4578" s="2"/>
      <c r="I4578" s="4" t="s">
        <v>15870</v>
      </c>
      <c r="J4578" s="2" t="s">
        <v>15871</v>
      </c>
      <c r="K4578" s="5">
        <v>1.0</v>
      </c>
      <c r="L4578" s="2" t="s">
        <v>2870</v>
      </c>
      <c r="M4578" s="6" t="b">
        <v>1</v>
      </c>
      <c r="N4578" s="2" t="s">
        <v>15872</v>
      </c>
      <c r="O4578" s="2" t="s">
        <v>2872</v>
      </c>
      <c r="P4578" s="2" t="s">
        <v>33</v>
      </c>
      <c r="Q4578" s="2" t="s">
        <v>2873</v>
      </c>
      <c r="R4578" s="2" t="s">
        <v>35</v>
      </c>
      <c r="S4578" s="2" t="s">
        <v>15852</v>
      </c>
      <c r="T4578" s="2" t="s">
        <v>15629</v>
      </c>
      <c r="U4578" s="2" t="s">
        <v>253</v>
      </c>
      <c r="V4578" s="2" t="s">
        <v>2885</v>
      </c>
      <c r="W4578" s="2" t="s">
        <v>15622</v>
      </c>
      <c r="X4578" s="2" t="s">
        <v>15873</v>
      </c>
      <c r="Y4578" s="2" t="s">
        <v>15654</v>
      </c>
    </row>
    <row r="4579">
      <c r="A4579" s="1" t="b">
        <v>0</v>
      </c>
      <c r="B4579" s="1"/>
      <c r="C4579" s="1"/>
      <c r="D4579" s="1"/>
      <c r="E4579" s="1"/>
      <c r="F4579" s="1"/>
      <c r="G4579" s="2" t="s">
        <v>27</v>
      </c>
      <c r="H4579" s="2"/>
      <c r="I4579" s="4" t="s">
        <v>15874</v>
      </c>
      <c r="J4579" s="2" t="s">
        <v>15875</v>
      </c>
      <c r="K4579" s="5">
        <v>1.0</v>
      </c>
      <c r="L4579" s="2" t="s">
        <v>2870</v>
      </c>
      <c r="M4579" s="6" t="b">
        <v>1</v>
      </c>
      <c r="N4579" s="2" t="s">
        <v>15876</v>
      </c>
      <c r="O4579" s="2" t="s">
        <v>2872</v>
      </c>
      <c r="P4579" s="2" t="s">
        <v>33</v>
      </c>
      <c r="Q4579" s="2" t="s">
        <v>2873</v>
      </c>
      <c r="R4579" s="5">
        <v>10090.0</v>
      </c>
      <c r="S4579" s="2" t="s">
        <v>8257</v>
      </c>
      <c r="T4579" s="2" t="s">
        <v>8220</v>
      </c>
      <c r="U4579" s="2" t="s">
        <v>253</v>
      </c>
      <c r="V4579" s="2" t="s">
        <v>2885</v>
      </c>
      <c r="W4579" s="2" t="s">
        <v>15622</v>
      </c>
      <c r="X4579" s="2" t="s">
        <v>15877</v>
      </c>
      <c r="Y4579" s="2" t="s">
        <v>15878</v>
      </c>
    </row>
    <row r="4580">
      <c r="A4580" s="1" t="b">
        <v>0</v>
      </c>
      <c r="B4580" s="1"/>
      <c r="C4580" s="1"/>
      <c r="D4580" s="1"/>
      <c r="E4580" s="1"/>
      <c r="F4580" s="1"/>
      <c r="G4580" s="2" t="s">
        <v>27</v>
      </c>
      <c r="H4580" s="2"/>
      <c r="I4580" s="4" t="s">
        <v>15879</v>
      </c>
      <c r="J4580" s="2" t="s">
        <v>15880</v>
      </c>
      <c r="K4580" s="5">
        <v>1.0</v>
      </c>
      <c r="L4580" s="2" t="s">
        <v>2870</v>
      </c>
      <c r="M4580" s="6" t="b">
        <v>1</v>
      </c>
      <c r="N4580" s="2" t="s">
        <v>15881</v>
      </c>
      <c r="O4580" s="2" t="s">
        <v>2872</v>
      </c>
      <c r="P4580" s="2" t="s">
        <v>33</v>
      </c>
      <c r="Q4580" s="2" t="s">
        <v>2873</v>
      </c>
      <c r="R4580" s="5">
        <v>10090.0</v>
      </c>
      <c r="S4580" s="2" t="s">
        <v>15804</v>
      </c>
      <c r="T4580" s="2" t="s">
        <v>8220</v>
      </c>
      <c r="U4580" s="2" t="s">
        <v>253</v>
      </c>
      <c r="V4580" s="2" t="s">
        <v>2885</v>
      </c>
      <c r="W4580" s="2" t="s">
        <v>15622</v>
      </c>
      <c r="X4580" s="2" t="s">
        <v>15882</v>
      </c>
      <c r="Y4580" s="2" t="s">
        <v>15883</v>
      </c>
    </row>
    <row r="4581">
      <c r="A4581" s="1" t="b">
        <v>0</v>
      </c>
      <c r="B4581" s="1"/>
      <c r="C4581" s="1"/>
      <c r="D4581" s="1"/>
      <c r="E4581" s="1"/>
      <c r="F4581" s="1"/>
      <c r="G4581" s="2" t="s">
        <v>27</v>
      </c>
      <c r="H4581" s="2"/>
      <c r="I4581" s="4" t="s">
        <v>15884</v>
      </c>
      <c r="J4581" s="2" t="s">
        <v>15885</v>
      </c>
      <c r="K4581" s="5">
        <v>1.0</v>
      </c>
      <c r="L4581" s="2" t="s">
        <v>2870</v>
      </c>
      <c r="M4581" s="6" t="b">
        <v>1</v>
      </c>
      <c r="N4581" s="2" t="s">
        <v>15886</v>
      </c>
      <c r="O4581" s="2" t="s">
        <v>2872</v>
      </c>
      <c r="P4581" s="2" t="s">
        <v>33</v>
      </c>
      <c r="Q4581" s="2" t="s">
        <v>2873</v>
      </c>
      <c r="R4581" s="5">
        <v>10090.0</v>
      </c>
      <c r="S4581" s="2" t="s">
        <v>15635</v>
      </c>
      <c r="T4581" s="2" t="s">
        <v>15629</v>
      </c>
      <c r="U4581" s="2" t="s">
        <v>253</v>
      </c>
      <c r="V4581" s="2" t="s">
        <v>2885</v>
      </c>
      <c r="W4581" s="2" t="s">
        <v>15622</v>
      </c>
      <c r="X4581" s="2" t="s">
        <v>15887</v>
      </c>
      <c r="Y4581" s="2" t="s">
        <v>15888</v>
      </c>
    </row>
    <row r="4582">
      <c r="A4582" s="1" t="b">
        <v>0</v>
      </c>
      <c r="B4582" s="1" t="s">
        <v>25</v>
      </c>
      <c r="C4582" s="1"/>
      <c r="D4582" s="1" t="s">
        <v>141</v>
      </c>
      <c r="E4582" s="1"/>
      <c r="F4582" s="1"/>
      <c r="G4582" s="2" t="s">
        <v>27</v>
      </c>
      <c r="H4582" s="3"/>
      <c r="I4582" s="4" t="s">
        <v>15889</v>
      </c>
      <c r="J4582" s="2" t="s">
        <v>15890</v>
      </c>
      <c r="K4582" s="5">
        <v>1.0</v>
      </c>
      <c r="L4582" s="2" t="s">
        <v>1289</v>
      </c>
      <c r="M4582" s="6" t="b">
        <v>1</v>
      </c>
      <c r="N4582" s="2" t="s">
        <v>15891</v>
      </c>
      <c r="O4582" s="2" t="s">
        <v>7249</v>
      </c>
      <c r="P4582" s="2" t="s">
        <v>68</v>
      </c>
      <c r="Q4582" s="2" t="s">
        <v>7233</v>
      </c>
      <c r="R4582" s="2" t="s">
        <v>35</v>
      </c>
      <c r="S4582" s="2" t="s">
        <v>15892</v>
      </c>
      <c r="T4582" s="2" t="s">
        <v>7259</v>
      </c>
      <c r="U4582" s="2" t="s">
        <v>2876</v>
      </c>
      <c r="V4582" s="2" t="s">
        <v>146</v>
      </c>
      <c r="W4582" s="2" t="s">
        <v>15893</v>
      </c>
      <c r="X4582" s="2" t="s">
        <v>15894</v>
      </c>
      <c r="Y4582" s="2" t="s">
        <v>15895</v>
      </c>
    </row>
    <row r="4583">
      <c r="A4583" s="1" t="b">
        <v>0</v>
      </c>
      <c r="B4583" s="1" t="s">
        <v>25</v>
      </c>
      <c r="C4583" s="1"/>
      <c r="D4583" s="1" t="s">
        <v>141</v>
      </c>
      <c r="E4583" s="1"/>
      <c r="F4583" s="1"/>
      <c r="G4583" s="2" t="s">
        <v>27</v>
      </c>
      <c r="H4583" s="3"/>
      <c r="I4583" s="4" t="s">
        <v>15896</v>
      </c>
      <c r="J4583" s="2" t="s">
        <v>15897</v>
      </c>
      <c r="K4583" s="5">
        <v>1.0</v>
      </c>
      <c r="L4583" s="2" t="s">
        <v>1289</v>
      </c>
      <c r="M4583" s="6" t="b">
        <v>1</v>
      </c>
      <c r="N4583" s="2" t="s">
        <v>15898</v>
      </c>
      <c r="O4583" s="2" t="s">
        <v>7249</v>
      </c>
      <c r="P4583" s="2" t="s">
        <v>7379</v>
      </c>
      <c r="Q4583" s="2" t="s">
        <v>7233</v>
      </c>
      <c r="R4583" s="2" t="s">
        <v>35</v>
      </c>
      <c r="S4583" s="2" t="s">
        <v>15899</v>
      </c>
      <c r="T4583" s="2" t="s">
        <v>112</v>
      </c>
      <c r="U4583" s="2" t="s">
        <v>253</v>
      </c>
      <c r="V4583" s="2" t="s">
        <v>146</v>
      </c>
      <c r="W4583" s="2" t="s">
        <v>15900</v>
      </c>
      <c r="X4583" s="2" t="s">
        <v>15901</v>
      </c>
      <c r="Y4583" s="2" t="s">
        <v>15902</v>
      </c>
    </row>
    <row r="4584">
      <c r="A4584" s="1" t="b">
        <v>0</v>
      </c>
      <c r="B4584" s="1" t="s">
        <v>25</v>
      </c>
      <c r="C4584" s="1"/>
      <c r="D4584" s="1" t="s">
        <v>141</v>
      </c>
      <c r="E4584" s="1"/>
      <c r="F4584" s="1"/>
      <c r="G4584" s="2" t="s">
        <v>27</v>
      </c>
      <c r="H4584" s="3"/>
      <c r="I4584" s="4" t="s">
        <v>15903</v>
      </c>
      <c r="J4584" s="2" t="s">
        <v>15904</v>
      </c>
      <c r="K4584" s="5">
        <v>1.0</v>
      </c>
      <c r="L4584" s="2" t="s">
        <v>1289</v>
      </c>
      <c r="M4584" s="6" t="b">
        <v>1</v>
      </c>
      <c r="N4584" s="2" t="s">
        <v>15905</v>
      </c>
      <c r="O4584" s="2" t="s">
        <v>7249</v>
      </c>
      <c r="P4584" s="2" t="s">
        <v>7379</v>
      </c>
      <c r="Q4584" s="2" t="s">
        <v>7233</v>
      </c>
      <c r="R4584" s="2" t="s">
        <v>35</v>
      </c>
      <c r="S4584" s="2" t="s">
        <v>15906</v>
      </c>
      <c r="T4584" s="2" t="s">
        <v>112</v>
      </c>
      <c r="U4584" s="2" t="s">
        <v>253</v>
      </c>
      <c r="V4584" s="2" t="s">
        <v>146</v>
      </c>
      <c r="W4584" s="2" t="s">
        <v>15900</v>
      </c>
      <c r="X4584" s="2" t="s">
        <v>15907</v>
      </c>
      <c r="Y4584" s="2" t="s">
        <v>7237</v>
      </c>
    </row>
    <row r="4585">
      <c r="A4585" s="1" t="b">
        <v>0</v>
      </c>
      <c r="B4585" s="1" t="s">
        <v>25</v>
      </c>
      <c r="C4585" s="1"/>
      <c r="D4585" s="1" t="s">
        <v>141</v>
      </c>
      <c r="E4585" s="1"/>
      <c r="F4585" s="1"/>
      <c r="G4585" s="2" t="s">
        <v>27</v>
      </c>
      <c r="H4585" s="3"/>
      <c r="I4585" s="4" t="s">
        <v>15908</v>
      </c>
      <c r="J4585" s="2" t="s">
        <v>15909</v>
      </c>
      <c r="K4585" s="5">
        <v>1.0</v>
      </c>
      <c r="L4585" s="2" t="s">
        <v>1289</v>
      </c>
      <c r="M4585" s="6" t="b">
        <v>1</v>
      </c>
      <c r="N4585" s="2" t="s">
        <v>15910</v>
      </c>
      <c r="O4585" s="2" t="s">
        <v>7249</v>
      </c>
      <c r="P4585" s="2" t="s">
        <v>7379</v>
      </c>
      <c r="Q4585" s="2" t="s">
        <v>7233</v>
      </c>
      <c r="R4585" s="2" t="s">
        <v>35</v>
      </c>
      <c r="S4585" s="2" t="s">
        <v>15911</v>
      </c>
      <c r="T4585" s="2" t="s">
        <v>112</v>
      </c>
      <c r="U4585" s="2" t="s">
        <v>253</v>
      </c>
      <c r="V4585" s="2" t="s">
        <v>146</v>
      </c>
      <c r="W4585" s="2" t="s">
        <v>15900</v>
      </c>
      <c r="X4585" s="2" t="s">
        <v>15912</v>
      </c>
      <c r="Y4585" s="2" t="s">
        <v>7237</v>
      </c>
    </row>
    <row r="4586">
      <c r="A4586" s="1" t="b">
        <v>0</v>
      </c>
      <c r="B4586" s="1" t="s">
        <v>25</v>
      </c>
      <c r="C4586" s="1"/>
      <c r="D4586" s="1" t="s">
        <v>141</v>
      </c>
      <c r="E4586" s="1"/>
      <c r="F4586" s="1"/>
      <c r="G4586" s="2" t="s">
        <v>27</v>
      </c>
      <c r="H4586" s="3"/>
      <c r="I4586" s="4" t="s">
        <v>15913</v>
      </c>
      <c r="J4586" s="2" t="s">
        <v>15914</v>
      </c>
      <c r="K4586" s="5">
        <v>1.0</v>
      </c>
      <c r="L4586" s="2" t="s">
        <v>1289</v>
      </c>
      <c r="M4586" s="6" t="b">
        <v>1</v>
      </c>
      <c r="N4586" s="2" t="s">
        <v>15915</v>
      </c>
      <c r="O4586" s="2" t="s">
        <v>7249</v>
      </c>
      <c r="P4586" s="2" t="s">
        <v>7379</v>
      </c>
      <c r="Q4586" s="2" t="s">
        <v>7233</v>
      </c>
      <c r="R4586" s="2" t="s">
        <v>35</v>
      </c>
      <c r="S4586" s="2" t="s">
        <v>15916</v>
      </c>
      <c r="T4586" s="2" t="s">
        <v>112</v>
      </c>
      <c r="U4586" s="2" t="s">
        <v>38</v>
      </c>
      <c r="V4586" s="2" t="s">
        <v>146</v>
      </c>
      <c r="W4586" s="2" t="s">
        <v>15900</v>
      </c>
      <c r="X4586" s="2" t="s">
        <v>15917</v>
      </c>
      <c r="Y4586" s="2" t="s">
        <v>7237</v>
      </c>
    </row>
    <row r="4587">
      <c r="A4587" s="1" t="b">
        <v>0</v>
      </c>
      <c r="B4587" s="1" t="s">
        <v>25</v>
      </c>
      <c r="C4587" s="1"/>
      <c r="D4587" s="1" t="s">
        <v>141</v>
      </c>
      <c r="E4587" s="1"/>
      <c r="F4587" s="1"/>
      <c r="G4587" s="2" t="s">
        <v>27</v>
      </c>
      <c r="H4587" s="3"/>
      <c r="I4587" s="4" t="s">
        <v>15918</v>
      </c>
      <c r="J4587" s="2" t="s">
        <v>15919</v>
      </c>
      <c r="K4587" s="5">
        <v>1.0</v>
      </c>
      <c r="L4587" s="2" t="s">
        <v>1289</v>
      </c>
      <c r="M4587" s="6" t="b">
        <v>1</v>
      </c>
      <c r="N4587" s="2" t="s">
        <v>15920</v>
      </c>
      <c r="O4587" s="2" t="s">
        <v>7249</v>
      </c>
      <c r="P4587" s="2" t="s">
        <v>7379</v>
      </c>
      <c r="Q4587" s="2" t="s">
        <v>7233</v>
      </c>
      <c r="R4587" s="2" t="s">
        <v>35</v>
      </c>
      <c r="S4587" s="2" t="s">
        <v>15921</v>
      </c>
      <c r="T4587" s="2" t="s">
        <v>112</v>
      </c>
      <c r="U4587" s="2" t="s">
        <v>38</v>
      </c>
      <c r="V4587" s="2" t="s">
        <v>146</v>
      </c>
      <c r="W4587" s="2" t="s">
        <v>15900</v>
      </c>
      <c r="X4587" s="2" t="s">
        <v>15922</v>
      </c>
      <c r="Y4587" s="2" t="s">
        <v>15923</v>
      </c>
    </row>
    <row r="4588">
      <c r="A4588" s="1" t="b">
        <v>0</v>
      </c>
      <c r="B4588" s="1" t="s">
        <v>25</v>
      </c>
      <c r="C4588" s="1"/>
      <c r="D4588" s="1" t="s">
        <v>141</v>
      </c>
      <c r="E4588" s="1"/>
      <c r="F4588" s="1"/>
      <c r="G4588" s="2" t="s">
        <v>27</v>
      </c>
      <c r="H4588" s="3"/>
      <c r="I4588" s="4" t="s">
        <v>15924</v>
      </c>
      <c r="J4588" s="2" t="s">
        <v>15925</v>
      </c>
      <c r="K4588" s="5">
        <v>1.0</v>
      </c>
      <c r="L4588" s="2" t="s">
        <v>1289</v>
      </c>
      <c r="M4588" s="6" t="b">
        <v>1</v>
      </c>
      <c r="N4588" s="2" t="s">
        <v>15926</v>
      </c>
      <c r="O4588" s="2" t="s">
        <v>7249</v>
      </c>
      <c r="P4588" s="2" t="s">
        <v>7379</v>
      </c>
      <c r="Q4588" s="2" t="s">
        <v>7233</v>
      </c>
      <c r="R4588" s="2" t="s">
        <v>35</v>
      </c>
      <c r="S4588" s="2" t="s">
        <v>15927</v>
      </c>
      <c r="T4588" s="2" t="s">
        <v>112</v>
      </c>
      <c r="U4588" s="2" t="s">
        <v>38</v>
      </c>
      <c r="V4588" s="2" t="s">
        <v>146</v>
      </c>
      <c r="W4588" s="2" t="s">
        <v>15900</v>
      </c>
      <c r="X4588" s="2" t="s">
        <v>15928</v>
      </c>
      <c r="Y4588" s="2" t="s">
        <v>7237</v>
      </c>
    </row>
    <row r="4589">
      <c r="A4589" s="1" t="b">
        <v>0</v>
      </c>
      <c r="B4589" s="1" t="s">
        <v>25</v>
      </c>
      <c r="C4589" s="1"/>
      <c r="D4589" s="1" t="s">
        <v>141</v>
      </c>
      <c r="E4589" s="1"/>
      <c r="F4589" s="1"/>
      <c r="G4589" s="2" t="s">
        <v>27</v>
      </c>
      <c r="H4589" s="3"/>
      <c r="I4589" s="4" t="s">
        <v>15929</v>
      </c>
      <c r="J4589" s="2" t="s">
        <v>15930</v>
      </c>
      <c r="K4589" s="5">
        <v>1.0</v>
      </c>
      <c r="L4589" s="2" t="s">
        <v>1289</v>
      </c>
      <c r="M4589" s="6" t="b">
        <v>1</v>
      </c>
      <c r="N4589" s="2" t="s">
        <v>15931</v>
      </c>
      <c r="O4589" s="2" t="s">
        <v>7249</v>
      </c>
      <c r="P4589" s="2" t="s">
        <v>7379</v>
      </c>
      <c r="Q4589" s="2" t="s">
        <v>7233</v>
      </c>
      <c r="R4589" s="2" t="s">
        <v>35</v>
      </c>
      <c r="S4589" s="2" t="s">
        <v>15932</v>
      </c>
      <c r="T4589" s="2" t="s">
        <v>112</v>
      </c>
      <c r="U4589" s="2" t="s">
        <v>38</v>
      </c>
      <c r="V4589" s="2" t="s">
        <v>146</v>
      </c>
      <c r="W4589" s="2" t="s">
        <v>15900</v>
      </c>
      <c r="X4589" s="2" t="s">
        <v>15933</v>
      </c>
      <c r="Y4589" s="2" t="s">
        <v>15934</v>
      </c>
    </row>
    <row r="4590">
      <c r="A4590" s="1" t="b">
        <v>0</v>
      </c>
      <c r="B4590" s="1" t="s">
        <v>25</v>
      </c>
      <c r="C4590" s="1"/>
      <c r="D4590" s="1" t="s">
        <v>141</v>
      </c>
      <c r="E4590" s="1"/>
      <c r="F4590" s="1"/>
      <c r="G4590" s="2" t="s">
        <v>27</v>
      </c>
      <c r="H4590" s="3"/>
      <c r="I4590" s="4" t="s">
        <v>15935</v>
      </c>
      <c r="J4590" s="2" t="s">
        <v>15936</v>
      </c>
      <c r="K4590" s="5">
        <v>1.0</v>
      </c>
      <c r="L4590" s="2" t="s">
        <v>1289</v>
      </c>
      <c r="M4590" s="6" t="b">
        <v>1</v>
      </c>
      <c r="N4590" s="2" t="s">
        <v>15937</v>
      </c>
      <c r="O4590" s="2" t="s">
        <v>7249</v>
      </c>
      <c r="P4590" s="2" t="s">
        <v>7379</v>
      </c>
      <c r="Q4590" s="2" t="s">
        <v>7233</v>
      </c>
      <c r="R4590" s="2" t="s">
        <v>35</v>
      </c>
      <c r="S4590" s="2" t="s">
        <v>15938</v>
      </c>
      <c r="T4590" s="2" t="s">
        <v>112</v>
      </c>
      <c r="U4590" s="2" t="s">
        <v>38</v>
      </c>
      <c r="V4590" s="2" t="s">
        <v>146</v>
      </c>
      <c r="W4590" s="2" t="s">
        <v>15900</v>
      </c>
      <c r="X4590" s="2" t="s">
        <v>15939</v>
      </c>
      <c r="Y4590" s="2" t="s">
        <v>15940</v>
      </c>
    </row>
    <row r="4591">
      <c r="A4591" s="1" t="b">
        <v>0</v>
      </c>
      <c r="B4591" s="1" t="s">
        <v>25</v>
      </c>
      <c r="C4591" s="1"/>
      <c r="D4591" s="1" t="s">
        <v>141</v>
      </c>
      <c r="E4591" s="1"/>
      <c r="F4591" s="1"/>
      <c r="G4591" s="2" t="s">
        <v>27</v>
      </c>
      <c r="H4591" s="3"/>
      <c r="I4591" s="4" t="s">
        <v>15941</v>
      </c>
      <c r="J4591" s="2" t="s">
        <v>15942</v>
      </c>
      <c r="K4591" s="5">
        <v>1.0</v>
      </c>
      <c r="L4591" s="2" t="s">
        <v>1289</v>
      </c>
      <c r="M4591" s="6" t="b">
        <v>1</v>
      </c>
      <c r="N4591" s="2" t="s">
        <v>15943</v>
      </c>
      <c r="O4591" s="2" t="s">
        <v>7249</v>
      </c>
      <c r="P4591" s="2" t="s">
        <v>7379</v>
      </c>
      <c r="Q4591" s="2" t="s">
        <v>7233</v>
      </c>
      <c r="R4591" s="2" t="s">
        <v>35</v>
      </c>
      <c r="S4591" s="2" t="s">
        <v>15944</v>
      </c>
      <c r="T4591" s="2" t="s">
        <v>112</v>
      </c>
      <c r="U4591" s="2" t="s">
        <v>38</v>
      </c>
      <c r="V4591" s="2" t="s">
        <v>146</v>
      </c>
      <c r="W4591" s="2" t="s">
        <v>15900</v>
      </c>
      <c r="X4591" s="2" t="s">
        <v>15945</v>
      </c>
      <c r="Y4591" s="2" t="s">
        <v>7237</v>
      </c>
    </row>
    <row r="4592">
      <c r="A4592" s="1" t="b">
        <v>0</v>
      </c>
      <c r="B4592" s="1" t="s">
        <v>25</v>
      </c>
      <c r="C4592" s="1"/>
      <c r="D4592" s="1" t="s">
        <v>141</v>
      </c>
      <c r="E4592" s="1"/>
      <c r="F4592" s="1"/>
      <c r="G4592" s="2" t="s">
        <v>27</v>
      </c>
      <c r="H4592" s="3"/>
      <c r="I4592" s="4" t="s">
        <v>15946</v>
      </c>
      <c r="J4592" s="2" t="s">
        <v>15947</v>
      </c>
      <c r="K4592" s="5">
        <v>1.0</v>
      </c>
      <c r="L4592" s="2" t="s">
        <v>1289</v>
      </c>
      <c r="M4592" s="6" t="b">
        <v>1</v>
      </c>
      <c r="N4592" s="2" t="s">
        <v>15948</v>
      </c>
      <c r="O4592" s="2" t="s">
        <v>7249</v>
      </c>
      <c r="P4592" s="2" t="s">
        <v>7379</v>
      </c>
      <c r="Q4592" s="2" t="s">
        <v>7233</v>
      </c>
      <c r="R4592" s="2" t="s">
        <v>35</v>
      </c>
      <c r="S4592" s="2" t="s">
        <v>15949</v>
      </c>
      <c r="T4592" s="2" t="s">
        <v>112</v>
      </c>
      <c r="U4592" s="2" t="s">
        <v>38</v>
      </c>
      <c r="V4592" s="2" t="s">
        <v>146</v>
      </c>
      <c r="W4592" s="2" t="s">
        <v>15900</v>
      </c>
      <c r="X4592" s="2" t="s">
        <v>15950</v>
      </c>
      <c r="Y4592" s="2" t="s">
        <v>15951</v>
      </c>
    </row>
    <row r="4593">
      <c r="A4593" s="1" t="b">
        <v>0</v>
      </c>
      <c r="B4593" s="1" t="s">
        <v>25</v>
      </c>
      <c r="C4593" s="1"/>
      <c r="D4593" s="1" t="s">
        <v>141</v>
      </c>
      <c r="E4593" s="1"/>
      <c r="F4593" s="1"/>
      <c r="G4593" s="2" t="s">
        <v>27</v>
      </c>
      <c r="H4593" s="3"/>
      <c r="I4593" s="4" t="s">
        <v>15952</v>
      </c>
      <c r="J4593" s="2" t="s">
        <v>15953</v>
      </c>
      <c r="K4593" s="5">
        <v>1.0</v>
      </c>
      <c r="L4593" s="2" t="s">
        <v>1289</v>
      </c>
      <c r="M4593" s="6" t="b">
        <v>1</v>
      </c>
      <c r="N4593" s="2" t="s">
        <v>15954</v>
      </c>
      <c r="O4593" s="2" t="s">
        <v>7249</v>
      </c>
      <c r="P4593" s="2" t="s">
        <v>7379</v>
      </c>
      <c r="Q4593" s="2" t="s">
        <v>7233</v>
      </c>
      <c r="R4593" s="2" t="s">
        <v>35</v>
      </c>
      <c r="S4593" s="2" t="s">
        <v>15955</v>
      </c>
      <c r="T4593" s="2" t="s">
        <v>112</v>
      </c>
      <c r="U4593" s="2" t="s">
        <v>38</v>
      </c>
      <c r="V4593" s="2" t="s">
        <v>146</v>
      </c>
      <c r="W4593" s="2" t="s">
        <v>15900</v>
      </c>
      <c r="X4593" s="2" t="s">
        <v>15956</v>
      </c>
      <c r="Y4593" s="2" t="s">
        <v>15957</v>
      </c>
    </row>
    <row r="4594">
      <c r="A4594" s="1" t="b">
        <v>0</v>
      </c>
      <c r="B4594" s="1" t="s">
        <v>25</v>
      </c>
      <c r="C4594" s="1"/>
      <c r="D4594" s="1" t="s">
        <v>141</v>
      </c>
      <c r="E4594" s="1"/>
      <c r="F4594" s="1"/>
      <c r="G4594" s="2" t="s">
        <v>27</v>
      </c>
      <c r="H4594" s="3"/>
      <c r="I4594" s="4" t="s">
        <v>15958</v>
      </c>
      <c r="J4594" s="2" t="s">
        <v>15959</v>
      </c>
      <c r="K4594" s="5">
        <v>1.0</v>
      </c>
      <c r="L4594" s="2" t="s">
        <v>1289</v>
      </c>
      <c r="M4594" s="6" t="b">
        <v>1</v>
      </c>
      <c r="N4594" s="2" t="s">
        <v>15960</v>
      </c>
      <c r="O4594" s="2" t="s">
        <v>7249</v>
      </c>
      <c r="P4594" s="2" t="s">
        <v>7379</v>
      </c>
      <c r="Q4594" s="2" t="s">
        <v>7233</v>
      </c>
      <c r="R4594" s="2" t="s">
        <v>35</v>
      </c>
      <c r="S4594" s="2" t="s">
        <v>15961</v>
      </c>
      <c r="T4594" s="2" t="s">
        <v>112</v>
      </c>
      <c r="U4594" s="2" t="s">
        <v>38</v>
      </c>
      <c r="V4594" s="2" t="s">
        <v>146</v>
      </c>
      <c r="W4594" s="2" t="s">
        <v>15900</v>
      </c>
      <c r="X4594" s="2" t="s">
        <v>15962</v>
      </c>
      <c r="Y4594" s="2" t="s">
        <v>7237</v>
      </c>
    </row>
    <row r="4595">
      <c r="A4595" s="1" t="b">
        <v>0</v>
      </c>
      <c r="B4595" s="1" t="s">
        <v>25</v>
      </c>
      <c r="C4595" s="1"/>
      <c r="D4595" s="1" t="s">
        <v>141</v>
      </c>
      <c r="E4595" s="1"/>
      <c r="F4595" s="1"/>
      <c r="G4595" s="2" t="s">
        <v>27</v>
      </c>
      <c r="H4595" s="3"/>
      <c r="I4595" s="4" t="s">
        <v>15963</v>
      </c>
      <c r="J4595" s="2" t="s">
        <v>15964</v>
      </c>
      <c r="K4595" s="5">
        <v>1.0</v>
      </c>
      <c r="L4595" s="2" t="s">
        <v>1289</v>
      </c>
      <c r="M4595" s="6" t="b">
        <v>1</v>
      </c>
      <c r="N4595" s="2" t="s">
        <v>15965</v>
      </c>
      <c r="O4595" s="2" t="s">
        <v>7249</v>
      </c>
      <c r="P4595" s="2" t="s">
        <v>7379</v>
      </c>
      <c r="Q4595" s="2" t="s">
        <v>7233</v>
      </c>
      <c r="R4595" s="2" t="s">
        <v>35</v>
      </c>
      <c r="S4595" s="2" t="s">
        <v>15966</v>
      </c>
      <c r="T4595" s="2" t="s">
        <v>112</v>
      </c>
      <c r="U4595" s="2" t="s">
        <v>38</v>
      </c>
      <c r="V4595" s="2" t="s">
        <v>146</v>
      </c>
      <c r="W4595" s="2" t="s">
        <v>15900</v>
      </c>
      <c r="X4595" s="2" t="s">
        <v>15967</v>
      </c>
      <c r="Y4595" s="2" t="s">
        <v>15968</v>
      </c>
    </row>
    <row r="4596">
      <c r="A4596" s="1" t="b">
        <v>0</v>
      </c>
      <c r="B4596" s="1" t="s">
        <v>25</v>
      </c>
      <c r="C4596" s="1"/>
      <c r="D4596" s="1" t="s">
        <v>141</v>
      </c>
      <c r="E4596" s="1"/>
      <c r="F4596" s="1"/>
      <c r="G4596" s="2" t="s">
        <v>27</v>
      </c>
      <c r="H4596" s="3"/>
      <c r="I4596" s="4" t="s">
        <v>15969</v>
      </c>
      <c r="J4596" s="2" t="s">
        <v>15970</v>
      </c>
      <c r="K4596" s="5">
        <v>1.0</v>
      </c>
      <c r="L4596" s="2" t="s">
        <v>1289</v>
      </c>
      <c r="M4596" s="6" t="b">
        <v>1</v>
      </c>
      <c r="N4596" s="2" t="s">
        <v>15971</v>
      </c>
      <c r="O4596" s="2" t="s">
        <v>7249</v>
      </c>
      <c r="P4596" s="2" t="s">
        <v>7379</v>
      </c>
      <c r="Q4596" s="2" t="s">
        <v>7233</v>
      </c>
      <c r="R4596" s="2" t="s">
        <v>35</v>
      </c>
      <c r="S4596" s="2" t="s">
        <v>15972</v>
      </c>
      <c r="T4596" s="2" t="s">
        <v>112</v>
      </c>
      <c r="U4596" s="2" t="s">
        <v>38</v>
      </c>
      <c r="V4596" s="2" t="s">
        <v>146</v>
      </c>
      <c r="W4596" s="2" t="s">
        <v>15900</v>
      </c>
      <c r="X4596" s="2" t="s">
        <v>15973</v>
      </c>
      <c r="Y4596" s="2" t="s">
        <v>7237</v>
      </c>
    </row>
    <row r="4597">
      <c r="A4597" s="1" t="b">
        <v>0</v>
      </c>
      <c r="B4597" s="1" t="s">
        <v>25</v>
      </c>
      <c r="C4597" s="1"/>
      <c r="D4597" s="1" t="s">
        <v>141</v>
      </c>
      <c r="E4597" s="1"/>
      <c r="F4597" s="1"/>
      <c r="G4597" s="2" t="s">
        <v>27</v>
      </c>
      <c r="H4597" s="3"/>
      <c r="I4597" s="4" t="s">
        <v>15974</v>
      </c>
      <c r="J4597" s="2" t="s">
        <v>15975</v>
      </c>
      <c r="K4597" s="5">
        <v>1.0</v>
      </c>
      <c r="L4597" s="2" t="s">
        <v>1289</v>
      </c>
      <c r="M4597" s="6" t="b">
        <v>1</v>
      </c>
      <c r="N4597" s="2" t="s">
        <v>15976</v>
      </c>
      <c r="O4597" s="2" t="s">
        <v>7249</v>
      </c>
      <c r="P4597" s="2" t="s">
        <v>7379</v>
      </c>
      <c r="Q4597" s="2" t="s">
        <v>7233</v>
      </c>
      <c r="R4597" s="2" t="s">
        <v>35</v>
      </c>
      <c r="S4597" s="2" t="s">
        <v>15977</v>
      </c>
      <c r="T4597" s="2" t="s">
        <v>112</v>
      </c>
      <c r="U4597" s="2" t="s">
        <v>38</v>
      </c>
      <c r="V4597" s="2" t="s">
        <v>146</v>
      </c>
      <c r="W4597" s="2" t="s">
        <v>15900</v>
      </c>
      <c r="X4597" s="2" t="s">
        <v>15978</v>
      </c>
      <c r="Y4597" s="2" t="s">
        <v>7237</v>
      </c>
    </row>
    <row r="4598">
      <c r="A4598" s="1" t="b">
        <v>0</v>
      </c>
      <c r="B4598" s="1" t="s">
        <v>25</v>
      </c>
      <c r="C4598" s="1"/>
      <c r="D4598" s="1"/>
      <c r="E4598" s="1" t="s">
        <v>43</v>
      </c>
      <c r="F4598" s="1"/>
      <c r="G4598" s="2" t="s">
        <v>27</v>
      </c>
      <c r="H4598" s="3"/>
      <c r="I4598" s="4" t="s">
        <v>15979</v>
      </c>
      <c r="J4598" s="2" t="s">
        <v>15980</v>
      </c>
      <c r="K4598" s="5">
        <v>1.0</v>
      </c>
      <c r="L4598" s="2" t="s">
        <v>1289</v>
      </c>
      <c r="M4598" s="6" t="b">
        <v>1</v>
      </c>
      <c r="N4598" s="2" t="s">
        <v>15981</v>
      </c>
      <c r="O4598" s="2" t="s">
        <v>7249</v>
      </c>
      <c r="P4598" s="2" t="s">
        <v>7379</v>
      </c>
      <c r="Q4598" s="2" t="s">
        <v>7233</v>
      </c>
      <c r="R4598" s="2" t="s">
        <v>35</v>
      </c>
      <c r="S4598" s="2" t="s">
        <v>15982</v>
      </c>
      <c r="T4598" s="2" t="s">
        <v>112</v>
      </c>
      <c r="U4598" s="2" t="s">
        <v>38</v>
      </c>
      <c r="V4598" s="2" t="s">
        <v>52</v>
      </c>
      <c r="W4598" s="2" t="s">
        <v>15900</v>
      </c>
      <c r="X4598" s="2" t="s">
        <v>15983</v>
      </c>
      <c r="Y4598" s="2" t="s">
        <v>15984</v>
      </c>
    </row>
    <row r="4599">
      <c r="A4599" s="1" t="b">
        <v>0</v>
      </c>
      <c r="B4599" s="1" t="s">
        <v>25</v>
      </c>
      <c r="C4599" s="1"/>
      <c r="D4599" s="1"/>
      <c r="E4599" s="1" t="s">
        <v>43</v>
      </c>
      <c r="F4599" s="1"/>
      <c r="G4599" s="2" t="s">
        <v>27</v>
      </c>
      <c r="H4599" s="3"/>
      <c r="I4599" s="4" t="s">
        <v>15985</v>
      </c>
      <c r="J4599" s="2" t="s">
        <v>15986</v>
      </c>
      <c r="K4599" s="5">
        <v>1.0</v>
      </c>
      <c r="L4599" s="2" t="s">
        <v>1289</v>
      </c>
      <c r="M4599" s="6" t="b">
        <v>1</v>
      </c>
      <c r="N4599" s="2" t="s">
        <v>15987</v>
      </c>
      <c r="O4599" s="2" t="s">
        <v>7249</v>
      </c>
      <c r="P4599" s="2" t="s">
        <v>7379</v>
      </c>
      <c r="Q4599" s="2" t="s">
        <v>7233</v>
      </c>
      <c r="R4599" s="2" t="s">
        <v>35</v>
      </c>
      <c r="S4599" s="2" t="s">
        <v>15988</v>
      </c>
      <c r="T4599" s="2" t="s">
        <v>112</v>
      </c>
      <c r="U4599" s="2" t="s">
        <v>38</v>
      </c>
      <c r="V4599" s="2" t="s">
        <v>52</v>
      </c>
      <c r="W4599" s="2" t="s">
        <v>15900</v>
      </c>
      <c r="X4599" s="2" t="s">
        <v>15989</v>
      </c>
      <c r="Y4599" s="2" t="s">
        <v>7237</v>
      </c>
    </row>
    <row r="4600">
      <c r="A4600" s="1" t="b">
        <v>0</v>
      </c>
      <c r="B4600" s="1" t="s">
        <v>25</v>
      </c>
      <c r="C4600" s="1"/>
      <c r="D4600" s="1"/>
      <c r="E4600" s="1" t="s">
        <v>43</v>
      </c>
      <c r="F4600" s="1"/>
      <c r="G4600" s="2" t="s">
        <v>27</v>
      </c>
      <c r="H4600" s="3"/>
      <c r="I4600" s="4" t="s">
        <v>15990</v>
      </c>
      <c r="J4600" s="2" t="s">
        <v>15991</v>
      </c>
      <c r="K4600" s="5">
        <v>1.0</v>
      </c>
      <c r="L4600" s="2" t="s">
        <v>1289</v>
      </c>
      <c r="M4600" s="6" t="b">
        <v>1</v>
      </c>
      <c r="N4600" s="2" t="s">
        <v>15992</v>
      </c>
      <c r="O4600" s="2" t="s">
        <v>7249</v>
      </c>
      <c r="P4600" s="2" t="s">
        <v>7379</v>
      </c>
      <c r="Q4600" s="2" t="s">
        <v>7233</v>
      </c>
      <c r="R4600" s="2" t="s">
        <v>35</v>
      </c>
      <c r="S4600" s="2" t="s">
        <v>15993</v>
      </c>
      <c r="T4600" s="2" t="s">
        <v>112</v>
      </c>
      <c r="U4600" s="2" t="s">
        <v>38</v>
      </c>
      <c r="V4600" s="2" t="s">
        <v>52</v>
      </c>
      <c r="W4600" s="2" t="s">
        <v>15900</v>
      </c>
      <c r="X4600" s="2" t="s">
        <v>15994</v>
      </c>
      <c r="Y4600" s="2" t="s">
        <v>7237</v>
      </c>
    </row>
    <row r="4601">
      <c r="A4601" s="1" t="b">
        <v>0</v>
      </c>
      <c r="B4601" s="1" t="s">
        <v>25</v>
      </c>
      <c r="C4601" s="1"/>
      <c r="D4601" s="1"/>
      <c r="E4601" s="1" t="s">
        <v>43</v>
      </c>
      <c r="F4601" s="1"/>
      <c r="G4601" s="2" t="s">
        <v>27</v>
      </c>
      <c r="H4601" s="3"/>
      <c r="I4601" s="4" t="s">
        <v>15995</v>
      </c>
      <c r="J4601" s="2" t="s">
        <v>15996</v>
      </c>
      <c r="K4601" s="5">
        <v>1.0</v>
      </c>
      <c r="L4601" s="2" t="s">
        <v>1289</v>
      </c>
      <c r="M4601" s="6" t="b">
        <v>1</v>
      </c>
      <c r="N4601" s="2" t="s">
        <v>15997</v>
      </c>
      <c r="O4601" s="2" t="s">
        <v>7249</v>
      </c>
      <c r="P4601" s="2" t="s">
        <v>7379</v>
      </c>
      <c r="Q4601" s="2" t="s">
        <v>7233</v>
      </c>
      <c r="R4601" s="2" t="s">
        <v>35</v>
      </c>
      <c r="S4601" s="2" t="s">
        <v>15998</v>
      </c>
      <c r="T4601" s="2" t="s">
        <v>112</v>
      </c>
      <c r="U4601" s="2" t="s">
        <v>38</v>
      </c>
      <c r="V4601" s="2" t="s">
        <v>52</v>
      </c>
      <c r="W4601" s="2" t="s">
        <v>15900</v>
      </c>
      <c r="X4601" s="2" t="s">
        <v>15999</v>
      </c>
      <c r="Y4601" s="2" t="s">
        <v>16000</v>
      </c>
    </row>
    <row r="4602">
      <c r="A4602" s="1" t="b">
        <v>0</v>
      </c>
      <c r="B4602" s="1"/>
      <c r="C4602" s="1"/>
      <c r="D4602" s="1"/>
      <c r="E4602" s="1" t="s">
        <v>7238</v>
      </c>
      <c r="F4602" s="1"/>
      <c r="G4602" s="2" t="s">
        <v>27</v>
      </c>
      <c r="H4602" s="3"/>
      <c r="I4602" s="4" t="s">
        <v>16001</v>
      </c>
      <c r="J4602" s="2" t="s">
        <v>16002</v>
      </c>
      <c r="K4602" s="5">
        <v>1.0</v>
      </c>
      <c r="L4602" s="2" t="s">
        <v>1289</v>
      </c>
      <c r="M4602" s="6" t="b">
        <v>1</v>
      </c>
      <c r="N4602" s="2" t="s">
        <v>16003</v>
      </c>
      <c r="O4602" s="2" t="s">
        <v>7232</v>
      </c>
      <c r="P4602" s="2" t="s">
        <v>68</v>
      </c>
      <c r="Q4602" s="2" t="s">
        <v>7233</v>
      </c>
      <c r="R4602" s="2" t="s">
        <v>35</v>
      </c>
      <c r="S4602" s="2" t="s">
        <v>16004</v>
      </c>
      <c r="T4602" s="2" t="s">
        <v>112</v>
      </c>
      <c r="U4602" s="2" t="s">
        <v>2876</v>
      </c>
      <c r="V4602" s="2" t="s">
        <v>7329</v>
      </c>
      <c r="W4602" s="2" t="s">
        <v>15900</v>
      </c>
      <c r="X4602" s="2" t="s">
        <v>16005</v>
      </c>
      <c r="Y4602" s="2" t="s">
        <v>16006</v>
      </c>
    </row>
    <row r="4603">
      <c r="A4603" s="1" t="b">
        <v>0</v>
      </c>
      <c r="B4603" s="1" t="s">
        <v>25</v>
      </c>
      <c r="C4603" s="1"/>
      <c r="D4603" s="1" t="s">
        <v>141</v>
      </c>
      <c r="E4603" s="1"/>
      <c r="F4603" s="1" t="b">
        <v>1</v>
      </c>
      <c r="G4603" s="2" t="s">
        <v>27</v>
      </c>
      <c r="H4603" s="3"/>
      <c r="I4603" s="4" t="s">
        <v>16007</v>
      </c>
      <c r="J4603" s="2" t="s">
        <v>16008</v>
      </c>
      <c r="K4603" s="5">
        <v>1.0</v>
      </c>
      <c r="L4603" s="2" t="s">
        <v>30</v>
      </c>
      <c r="M4603" s="6" t="b">
        <v>1</v>
      </c>
      <c r="N4603" s="2" t="s">
        <v>3219</v>
      </c>
      <c r="O4603" s="2" t="s">
        <v>67</v>
      </c>
      <c r="P4603" s="2" t="s">
        <v>68</v>
      </c>
      <c r="Q4603" s="2" t="s">
        <v>34</v>
      </c>
      <c r="R4603" s="2" t="s">
        <v>35</v>
      </c>
      <c r="S4603" s="2" t="s">
        <v>16009</v>
      </c>
      <c r="T4603" s="2" t="s">
        <v>37</v>
      </c>
      <c r="U4603" s="2" t="s">
        <v>38</v>
      </c>
      <c r="V4603" s="2" t="s">
        <v>146</v>
      </c>
      <c r="W4603" s="2" t="s">
        <v>16010</v>
      </c>
      <c r="X4603" s="2" t="s">
        <v>3222</v>
      </c>
      <c r="Y4603" s="2" t="s">
        <v>81</v>
      </c>
    </row>
    <row r="4604">
      <c r="A4604" s="1" t="b">
        <v>0</v>
      </c>
      <c r="B4604" s="1" t="s">
        <v>25</v>
      </c>
      <c r="C4604" s="1"/>
      <c r="D4604" s="1" t="s">
        <v>141</v>
      </c>
      <c r="E4604" s="1"/>
      <c r="F4604" s="1" t="b">
        <v>1</v>
      </c>
      <c r="G4604" s="2" t="s">
        <v>27</v>
      </c>
      <c r="H4604" s="3"/>
      <c r="I4604" s="4" t="s">
        <v>16011</v>
      </c>
      <c r="J4604" s="2" t="s">
        <v>16012</v>
      </c>
      <c r="K4604" s="5">
        <v>1.0</v>
      </c>
      <c r="L4604" s="2" t="s">
        <v>30</v>
      </c>
      <c r="M4604" s="6" t="b">
        <v>1</v>
      </c>
      <c r="N4604" s="2" t="s">
        <v>3219</v>
      </c>
      <c r="O4604" s="2" t="s">
        <v>67</v>
      </c>
      <c r="P4604" s="2" t="s">
        <v>68</v>
      </c>
      <c r="Q4604" s="2" t="s">
        <v>34</v>
      </c>
      <c r="R4604" s="2" t="s">
        <v>35</v>
      </c>
      <c r="S4604" s="2" t="s">
        <v>16013</v>
      </c>
      <c r="T4604" s="2" t="s">
        <v>37</v>
      </c>
      <c r="U4604" s="2" t="s">
        <v>38</v>
      </c>
      <c r="V4604" s="2" t="s">
        <v>146</v>
      </c>
      <c r="W4604" s="2" t="s">
        <v>16014</v>
      </c>
      <c r="X4604" s="2" t="s">
        <v>3222</v>
      </c>
      <c r="Y4604" s="2" t="s">
        <v>81</v>
      </c>
    </row>
    <row r="4605">
      <c r="A4605" s="1" t="b">
        <v>0</v>
      </c>
      <c r="B4605" s="1" t="s">
        <v>25</v>
      </c>
      <c r="C4605" s="1"/>
      <c r="D4605" s="1" t="s">
        <v>141</v>
      </c>
      <c r="E4605" s="1"/>
      <c r="F4605" s="1"/>
      <c r="G4605" s="2" t="s">
        <v>27</v>
      </c>
      <c r="H4605" s="3"/>
      <c r="I4605" s="4" t="s">
        <v>16015</v>
      </c>
      <c r="J4605" s="2" t="s">
        <v>16016</v>
      </c>
      <c r="K4605" s="5">
        <v>1.0</v>
      </c>
      <c r="L4605" s="2" t="s">
        <v>30</v>
      </c>
      <c r="M4605" s="6" t="b">
        <v>1</v>
      </c>
      <c r="N4605" s="2" t="s">
        <v>31</v>
      </c>
      <c r="O4605" s="2" t="s">
        <v>32</v>
      </c>
      <c r="P4605" s="2" t="s">
        <v>33</v>
      </c>
      <c r="Q4605" s="2" t="s">
        <v>34</v>
      </c>
      <c r="R4605" s="2" t="s">
        <v>35</v>
      </c>
      <c r="S4605" s="2" t="s">
        <v>16017</v>
      </c>
      <c r="T4605" s="2" t="s">
        <v>37</v>
      </c>
      <c r="U4605" s="2" t="s">
        <v>38</v>
      </c>
      <c r="V4605" s="2" t="s">
        <v>146</v>
      </c>
      <c r="W4605" s="2" t="s">
        <v>16018</v>
      </c>
      <c r="X4605" s="2" t="s">
        <v>41</v>
      </c>
      <c r="Y4605" s="2" t="s">
        <v>42</v>
      </c>
    </row>
    <row r="4606">
      <c r="A4606" s="1" t="b">
        <v>0</v>
      </c>
      <c r="B4606" s="1" t="s">
        <v>25</v>
      </c>
      <c r="C4606" s="1"/>
      <c r="D4606" s="1" t="s">
        <v>141</v>
      </c>
      <c r="E4606" s="1"/>
      <c r="F4606" s="1"/>
      <c r="G4606" s="2" t="s">
        <v>27</v>
      </c>
      <c r="H4606" s="3"/>
      <c r="I4606" s="4" t="s">
        <v>16019</v>
      </c>
      <c r="J4606" s="2" t="s">
        <v>16020</v>
      </c>
      <c r="K4606" s="5">
        <v>1.0</v>
      </c>
      <c r="L4606" s="2" t="s">
        <v>30</v>
      </c>
      <c r="M4606" s="6" t="b">
        <v>1</v>
      </c>
      <c r="N4606" s="2" t="s">
        <v>31</v>
      </c>
      <c r="O4606" s="2" t="s">
        <v>32</v>
      </c>
      <c r="P4606" s="2" t="s">
        <v>33</v>
      </c>
      <c r="Q4606" s="2" t="s">
        <v>34</v>
      </c>
      <c r="R4606" s="2" t="s">
        <v>35</v>
      </c>
      <c r="S4606" s="2" t="s">
        <v>16021</v>
      </c>
      <c r="T4606" s="2" t="s">
        <v>37</v>
      </c>
      <c r="U4606" s="2" t="s">
        <v>38</v>
      </c>
      <c r="V4606" s="2" t="s">
        <v>146</v>
      </c>
      <c r="W4606" s="2" t="s">
        <v>16022</v>
      </c>
      <c r="X4606" s="2" t="s">
        <v>41</v>
      </c>
      <c r="Y4606" s="2" t="s">
        <v>42</v>
      </c>
    </row>
    <row r="4607">
      <c r="A4607" s="1" t="b">
        <v>0</v>
      </c>
      <c r="B4607" s="1"/>
      <c r="C4607" s="1" t="s">
        <v>243</v>
      </c>
      <c r="D4607" s="1"/>
      <c r="E4607" s="1" t="s">
        <v>367</v>
      </c>
      <c r="F4607" s="1" t="s">
        <v>16023</v>
      </c>
      <c r="G4607" s="2" t="s">
        <v>27</v>
      </c>
      <c r="H4607" s="5">
        <v>2.0</v>
      </c>
      <c r="I4607" s="4" t="s">
        <v>16024</v>
      </c>
      <c r="J4607" s="2" t="s">
        <v>16025</v>
      </c>
      <c r="K4607" s="5">
        <v>2.0</v>
      </c>
      <c r="L4607" s="2" t="s">
        <v>46</v>
      </c>
      <c r="M4607" s="6" t="b">
        <v>1</v>
      </c>
      <c r="N4607" s="2" t="s">
        <v>16026</v>
      </c>
      <c r="O4607" s="2" t="s">
        <v>16027</v>
      </c>
      <c r="P4607" s="2" t="s">
        <v>16028</v>
      </c>
      <c r="Q4607" s="2" t="s">
        <v>50</v>
      </c>
      <c r="R4607" s="2" t="s">
        <v>35</v>
      </c>
      <c r="S4607" s="5">
        <v>423019.0</v>
      </c>
      <c r="T4607" s="2" t="s">
        <v>1887</v>
      </c>
      <c r="U4607" s="2" t="s">
        <v>253</v>
      </c>
      <c r="V4607" s="2" t="s">
        <v>367</v>
      </c>
      <c r="W4607" s="7"/>
      <c r="X4607" s="2" t="s">
        <v>16029</v>
      </c>
      <c r="Y4607" s="2" t="s">
        <v>16030</v>
      </c>
    </row>
    <row r="4608">
      <c r="A4608" s="1" t="b">
        <v>0</v>
      </c>
      <c r="B4608" s="1"/>
      <c r="C4608" s="1" t="s">
        <v>243</v>
      </c>
      <c r="D4608" s="1"/>
      <c r="E4608" s="1" t="s">
        <v>367</v>
      </c>
      <c r="F4608" s="1" t="s">
        <v>16023</v>
      </c>
      <c r="G4608" s="2" t="s">
        <v>27</v>
      </c>
      <c r="H4608" s="5">
        <v>6.0</v>
      </c>
      <c r="I4608" s="4" t="s">
        <v>16031</v>
      </c>
      <c r="J4608" s="2" t="s">
        <v>16032</v>
      </c>
      <c r="K4608" s="5">
        <v>2.0</v>
      </c>
      <c r="L4608" s="2" t="s">
        <v>46</v>
      </c>
      <c r="M4608" s="6" t="b">
        <v>1</v>
      </c>
      <c r="N4608" s="2" t="s">
        <v>16026</v>
      </c>
      <c r="O4608" s="2" t="s">
        <v>16027</v>
      </c>
      <c r="P4608" s="2" t="s">
        <v>16028</v>
      </c>
      <c r="Q4608" s="2" t="s">
        <v>50</v>
      </c>
      <c r="R4608" s="2" t="s">
        <v>35</v>
      </c>
      <c r="S4608" s="5">
        <v>378668.0</v>
      </c>
      <c r="T4608" s="2" t="s">
        <v>10179</v>
      </c>
      <c r="U4608" s="2" t="s">
        <v>253</v>
      </c>
      <c r="V4608" s="2" t="s">
        <v>367</v>
      </c>
      <c r="W4608" s="7"/>
      <c r="X4608" s="2" t="s">
        <v>16033</v>
      </c>
      <c r="Y4608" s="2" t="s">
        <v>16030</v>
      </c>
    </row>
    <row r="4609">
      <c r="A4609" s="1" t="b">
        <v>0</v>
      </c>
      <c r="B4609" s="1"/>
      <c r="C4609" s="1" t="s">
        <v>243</v>
      </c>
      <c r="D4609" s="1"/>
      <c r="E4609" s="1" t="s">
        <v>367</v>
      </c>
      <c r="F4609" s="1" t="s">
        <v>16023</v>
      </c>
      <c r="G4609" s="2" t="s">
        <v>27</v>
      </c>
      <c r="H4609" s="5">
        <v>8.0</v>
      </c>
      <c r="I4609" s="4" t="s">
        <v>16034</v>
      </c>
      <c r="J4609" s="2" t="s">
        <v>16035</v>
      </c>
      <c r="K4609" s="5">
        <v>2.0</v>
      </c>
      <c r="L4609" s="2" t="s">
        <v>46</v>
      </c>
      <c r="M4609" s="6" t="b">
        <v>1</v>
      </c>
      <c r="N4609" s="2" t="s">
        <v>16026</v>
      </c>
      <c r="O4609" s="2" t="s">
        <v>16027</v>
      </c>
      <c r="P4609" s="2" t="s">
        <v>16028</v>
      </c>
      <c r="Q4609" s="2" t="s">
        <v>50</v>
      </c>
      <c r="R4609" s="2" t="s">
        <v>35</v>
      </c>
      <c r="S4609" s="5">
        <v>351331.0</v>
      </c>
      <c r="T4609" s="2" t="s">
        <v>1881</v>
      </c>
      <c r="U4609" s="2" t="s">
        <v>253</v>
      </c>
      <c r="V4609" s="2" t="s">
        <v>367</v>
      </c>
      <c r="W4609" s="7"/>
      <c r="X4609" s="2" t="s">
        <v>16036</v>
      </c>
      <c r="Y4609" s="2" t="s">
        <v>16030</v>
      </c>
    </row>
    <row r="4610">
      <c r="A4610" s="1" t="b">
        <v>0</v>
      </c>
      <c r="B4610" s="1"/>
      <c r="C4610" s="1" t="s">
        <v>243</v>
      </c>
      <c r="D4610" s="1"/>
      <c r="E4610" s="1" t="s">
        <v>367</v>
      </c>
      <c r="F4610" s="1" t="s">
        <v>16023</v>
      </c>
      <c r="G4610" s="2" t="s">
        <v>27</v>
      </c>
      <c r="H4610" s="5">
        <v>10.0</v>
      </c>
      <c r="I4610" s="4" t="s">
        <v>16037</v>
      </c>
      <c r="J4610" s="2" t="s">
        <v>16038</v>
      </c>
      <c r="K4610" s="5">
        <v>2.0</v>
      </c>
      <c r="L4610" s="2" t="s">
        <v>46</v>
      </c>
      <c r="M4610" s="6" t="b">
        <v>1</v>
      </c>
      <c r="N4610" s="2" t="s">
        <v>16026</v>
      </c>
      <c r="O4610" s="2" t="s">
        <v>16027</v>
      </c>
      <c r="P4610" s="2" t="s">
        <v>16028</v>
      </c>
      <c r="Q4610" s="2" t="s">
        <v>50</v>
      </c>
      <c r="R4610" s="2" t="s">
        <v>35</v>
      </c>
      <c r="S4610" s="5">
        <v>420489.0</v>
      </c>
      <c r="T4610" s="2" t="s">
        <v>1887</v>
      </c>
      <c r="U4610" s="2" t="s">
        <v>253</v>
      </c>
      <c r="V4610" s="2" t="s">
        <v>367</v>
      </c>
      <c r="W4610" s="7"/>
      <c r="X4610" s="2" t="s">
        <v>16039</v>
      </c>
      <c r="Y4610" s="2" t="s">
        <v>16030</v>
      </c>
    </row>
    <row r="4611">
      <c r="A4611" s="1" t="b">
        <v>0</v>
      </c>
      <c r="B4611" s="1"/>
      <c r="C4611" s="1" t="s">
        <v>243</v>
      </c>
      <c r="D4611" s="1"/>
      <c r="E4611" s="1" t="s">
        <v>367</v>
      </c>
      <c r="F4611" s="1" t="s">
        <v>16023</v>
      </c>
      <c r="G4611" s="2" t="s">
        <v>27</v>
      </c>
      <c r="H4611" s="5">
        <v>12.0</v>
      </c>
      <c r="I4611" s="4" t="s">
        <v>16040</v>
      </c>
      <c r="J4611" s="2" t="s">
        <v>16041</v>
      </c>
      <c r="K4611" s="5">
        <v>2.0</v>
      </c>
      <c r="L4611" s="2" t="s">
        <v>46</v>
      </c>
      <c r="M4611" s="6" t="b">
        <v>1</v>
      </c>
      <c r="N4611" s="2" t="s">
        <v>16026</v>
      </c>
      <c r="O4611" s="2" t="s">
        <v>16027</v>
      </c>
      <c r="P4611" s="2" t="s">
        <v>16028</v>
      </c>
      <c r="Q4611" s="2" t="s">
        <v>50</v>
      </c>
      <c r="R4611" s="2" t="s">
        <v>35</v>
      </c>
      <c r="S4611" s="5">
        <v>314107.0</v>
      </c>
      <c r="T4611" s="2" t="s">
        <v>2912</v>
      </c>
      <c r="U4611" s="2" t="s">
        <v>253</v>
      </c>
      <c r="V4611" s="2" t="s">
        <v>367</v>
      </c>
      <c r="W4611" s="7"/>
      <c r="X4611" s="2" t="s">
        <v>16042</v>
      </c>
      <c r="Y4611" s="2" t="s">
        <v>16030</v>
      </c>
    </row>
    <row r="4612">
      <c r="A4612" s="1" t="b">
        <v>0</v>
      </c>
      <c r="B4612" s="1"/>
      <c r="C4612" s="1" t="s">
        <v>243</v>
      </c>
      <c r="D4612" s="1"/>
      <c r="E4612" s="1" t="s">
        <v>367</v>
      </c>
      <c r="F4612" s="1" t="s">
        <v>16023</v>
      </c>
      <c r="G4612" s="2" t="s">
        <v>27</v>
      </c>
      <c r="H4612" s="5">
        <v>14.0</v>
      </c>
      <c r="I4612" s="4" t="s">
        <v>16043</v>
      </c>
      <c r="J4612" s="2" t="s">
        <v>16044</v>
      </c>
      <c r="K4612" s="5">
        <v>2.0</v>
      </c>
      <c r="L4612" s="2" t="s">
        <v>46</v>
      </c>
      <c r="M4612" s="6" t="b">
        <v>1</v>
      </c>
      <c r="N4612" s="2" t="s">
        <v>16026</v>
      </c>
      <c r="O4612" s="2" t="s">
        <v>16027</v>
      </c>
      <c r="P4612" s="2" t="s">
        <v>16028</v>
      </c>
      <c r="Q4612" s="2" t="s">
        <v>50</v>
      </c>
      <c r="R4612" s="2" t="s">
        <v>35</v>
      </c>
      <c r="S4612" s="5">
        <v>339952.0</v>
      </c>
      <c r="T4612" s="2" t="s">
        <v>1871</v>
      </c>
      <c r="U4612" s="2" t="s">
        <v>253</v>
      </c>
      <c r="V4612" s="2" t="s">
        <v>367</v>
      </c>
      <c r="W4612" s="7"/>
      <c r="X4612" s="2" t="s">
        <v>16045</v>
      </c>
      <c r="Y4612" s="2" t="s">
        <v>16030</v>
      </c>
    </row>
    <row r="4613">
      <c r="A4613" s="1" t="b">
        <v>0</v>
      </c>
      <c r="B4613" s="1"/>
      <c r="C4613" s="1" t="s">
        <v>243</v>
      </c>
      <c r="D4613" s="1"/>
      <c r="E4613" s="1" t="s">
        <v>367</v>
      </c>
      <c r="F4613" s="1" t="s">
        <v>16023</v>
      </c>
      <c r="G4613" s="2" t="s">
        <v>27</v>
      </c>
      <c r="H4613" s="5">
        <v>14.0</v>
      </c>
      <c r="I4613" s="4" t="s">
        <v>16046</v>
      </c>
      <c r="J4613" s="2" t="s">
        <v>16047</v>
      </c>
      <c r="K4613" s="5">
        <v>2.0</v>
      </c>
      <c r="L4613" s="2" t="s">
        <v>46</v>
      </c>
      <c r="M4613" s="6" t="b">
        <v>1</v>
      </c>
      <c r="N4613" s="2" t="s">
        <v>16026</v>
      </c>
      <c r="O4613" s="2" t="s">
        <v>16027</v>
      </c>
      <c r="P4613" s="2" t="s">
        <v>16028</v>
      </c>
      <c r="Q4613" s="2" t="s">
        <v>50</v>
      </c>
      <c r="R4613" s="2" t="s">
        <v>35</v>
      </c>
      <c r="S4613" s="5">
        <v>358361.0</v>
      </c>
      <c r="T4613" s="2" t="s">
        <v>10179</v>
      </c>
      <c r="U4613" s="2" t="s">
        <v>253</v>
      </c>
      <c r="V4613" s="2" t="s">
        <v>367</v>
      </c>
      <c r="W4613" s="7"/>
      <c r="X4613" s="2" t="s">
        <v>16048</v>
      </c>
      <c r="Y4613" s="2" t="s">
        <v>16030</v>
      </c>
    </row>
    <row r="4614">
      <c r="A4614" s="1" t="b">
        <v>0</v>
      </c>
      <c r="B4614" s="1"/>
      <c r="C4614" s="1" t="s">
        <v>243</v>
      </c>
      <c r="D4614" s="1"/>
      <c r="E4614" s="1" t="s">
        <v>367</v>
      </c>
      <c r="F4614" s="1" t="s">
        <v>16023</v>
      </c>
      <c r="G4614" s="2" t="s">
        <v>27</v>
      </c>
      <c r="H4614" s="5">
        <v>14.0</v>
      </c>
      <c r="I4614" s="4" t="s">
        <v>16049</v>
      </c>
      <c r="J4614" s="2" t="s">
        <v>16050</v>
      </c>
      <c r="K4614" s="5">
        <v>2.0</v>
      </c>
      <c r="L4614" s="2" t="s">
        <v>46</v>
      </c>
      <c r="M4614" s="6" t="b">
        <v>1</v>
      </c>
      <c r="N4614" s="2" t="s">
        <v>16026</v>
      </c>
      <c r="O4614" s="2" t="s">
        <v>16027</v>
      </c>
      <c r="P4614" s="2" t="s">
        <v>16028</v>
      </c>
      <c r="Q4614" s="2" t="s">
        <v>50</v>
      </c>
      <c r="R4614" s="2" t="s">
        <v>35</v>
      </c>
      <c r="S4614" s="5">
        <v>374707.0</v>
      </c>
      <c r="T4614" s="2" t="s">
        <v>1887</v>
      </c>
      <c r="U4614" s="2" t="s">
        <v>253</v>
      </c>
      <c r="V4614" s="2" t="s">
        <v>367</v>
      </c>
      <c r="W4614" s="7"/>
      <c r="X4614" s="2" t="s">
        <v>16051</v>
      </c>
      <c r="Y4614" s="2" t="s">
        <v>16030</v>
      </c>
    </row>
    <row r="4615">
      <c r="A4615" s="1" t="b">
        <v>0</v>
      </c>
      <c r="B4615" s="1"/>
      <c r="C4615" s="1" t="s">
        <v>243</v>
      </c>
      <c r="D4615" s="1"/>
      <c r="E4615" s="1" t="s">
        <v>367</v>
      </c>
      <c r="F4615" s="1" t="s">
        <v>16023</v>
      </c>
      <c r="G4615" s="2" t="s">
        <v>27</v>
      </c>
      <c r="H4615" s="5">
        <v>18.0</v>
      </c>
      <c r="I4615" s="4" t="s">
        <v>16052</v>
      </c>
      <c r="J4615" s="2" t="s">
        <v>16053</v>
      </c>
      <c r="K4615" s="5">
        <v>2.0</v>
      </c>
      <c r="L4615" s="2" t="s">
        <v>46</v>
      </c>
      <c r="M4615" s="6" t="b">
        <v>1</v>
      </c>
      <c r="N4615" s="2" t="s">
        <v>16026</v>
      </c>
      <c r="O4615" s="2" t="s">
        <v>16027</v>
      </c>
      <c r="P4615" s="2" t="s">
        <v>16028</v>
      </c>
      <c r="Q4615" s="2" t="s">
        <v>50</v>
      </c>
      <c r="R4615" s="2" t="s">
        <v>35</v>
      </c>
      <c r="S4615" s="5">
        <v>210254.0</v>
      </c>
      <c r="T4615" s="2" t="s">
        <v>16054</v>
      </c>
      <c r="U4615" s="2" t="s">
        <v>253</v>
      </c>
      <c r="V4615" s="2" t="s">
        <v>367</v>
      </c>
      <c r="W4615" s="7"/>
      <c r="X4615" s="2" t="s">
        <v>16055</v>
      </c>
      <c r="Y4615" s="2" t="s">
        <v>16030</v>
      </c>
    </row>
    <row r="4616">
      <c r="A4616" s="1" t="b">
        <v>0</v>
      </c>
      <c r="B4616" s="1"/>
      <c r="C4616" s="1" t="s">
        <v>243</v>
      </c>
      <c r="D4616" s="1"/>
      <c r="E4616" s="1" t="s">
        <v>367</v>
      </c>
      <c r="F4616" s="1" t="s">
        <v>16023</v>
      </c>
      <c r="G4616" s="2" t="s">
        <v>27</v>
      </c>
      <c r="H4616" s="5">
        <v>20.0</v>
      </c>
      <c r="I4616" s="4" t="s">
        <v>16056</v>
      </c>
      <c r="J4616" s="2" t="s">
        <v>16057</v>
      </c>
      <c r="K4616" s="5">
        <v>2.0</v>
      </c>
      <c r="L4616" s="2" t="s">
        <v>46</v>
      </c>
      <c r="M4616" s="6" t="b">
        <v>1</v>
      </c>
      <c r="N4616" s="2" t="s">
        <v>16026</v>
      </c>
      <c r="O4616" s="2" t="s">
        <v>16027</v>
      </c>
      <c r="P4616" s="2" t="s">
        <v>16028</v>
      </c>
      <c r="Q4616" s="2" t="s">
        <v>50</v>
      </c>
      <c r="R4616" s="2" t="s">
        <v>35</v>
      </c>
      <c r="S4616" s="5">
        <v>325875.0</v>
      </c>
      <c r="T4616" s="2" t="s">
        <v>10193</v>
      </c>
      <c r="U4616" s="2" t="s">
        <v>253</v>
      </c>
      <c r="V4616" s="2" t="s">
        <v>367</v>
      </c>
      <c r="W4616" s="7"/>
      <c r="X4616" s="2" t="s">
        <v>16058</v>
      </c>
      <c r="Y4616" s="2" t="s">
        <v>16030</v>
      </c>
    </row>
    <row r="4617">
      <c r="A4617" s="1" t="b">
        <v>0</v>
      </c>
      <c r="B4617" s="1"/>
      <c r="C4617" s="1" t="s">
        <v>243</v>
      </c>
      <c r="D4617" s="1"/>
      <c r="E4617" s="1" t="s">
        <v>367</v>
      </c>
      <c r="F4617" s="1" t="s">
        <v>16023</v>
      </c>
      <c r="G4617" s="2" t="s">
        <v>27</v>
      </c>
      <c r="H4617" s="5">
        <v>24.0</v>
      </c>
      <c r="I4617" s="4" t="s">
        <v>16059</v>
      </c>
      <c r="J4617" s="2" t="s">
        <v>16060</v>
      </c>
      <c r="K4617" s="5">
        <v>2.0</v>
      </c>
      <c r="L4617" s="2" t="s">
        <v>46</v>
      </c>
      <c r="M4617" s="6" t="b">
        <v>1</v>
      </c>
      <c r="N4617" s="2" t="s">
        <v>16026</v>
      </c>
      <c r="O4617" s="2" t="s">
        <v>16027</v>
      </c>
      <c r="P4617" s="2" t="s">
        <v>16028</v>
      </c>
      <c r="Q4617" s="2" t="s">
        <v>50</v>
      </c>
      <c r="R4617" s="2" t="s">
        <v>35</v>
      </c>
      <c r="S4617" s="5">
        <v>351327.0</v>
      </c>
      <c r="T4617" s="2" t="s">
        <v>10182</v>
      </c>
      <c r="U4617" s="2" t="s">
        <v>253</v>
      </c>
      <c r="V4617" s="2" t="s">
        <v>367</v>
      </c>
      <c r="W4617" s="7"/>
      <c r="X4617" s="2" t="s">
        <v>16061</v>
      </c>
      <c r="Y4617" s="2" t="s">
        <v>16030</v>
      </c>
    </row>
    <row r="4618">
      <c r="A4618" s="1" t="b">
        <v>0</v>
      </c>
      <c r="B4618" s="1"/>
      <c r="C4618" s="1" t="s">
        <v>243</v>
      </c>
      <c r="D4618" s="1"/>
      <c r="E4618" s="1" t="s">
        <v>367</v>
      </c>
      <c r="F4618" s="1" t="s">
        <v>16023</v>
      </c>
      <c r="G4618" s="2" t="s">
        <v>27</v>
      </c>
      <c r="H4618" s="5">
        <v>24.0</v>
      </c>
      <c r="I4618" s="4" t="s">
        <v>16062</v>
      </c>
      <c r="J4618" s="2" t="s">
        <v>16063</v>
      </c>
      <c r="K4618" s="5">
        <v>2.0</v>
      </c>
      <c r="L4618" s="2" t="s">
        <v>46</v>
      </c>
      <c r="M4618" s="6" t="b">
        <v>1</v>
      </c>
      <c r="N4618" s="2" t="s">
        <v>16026</v>
      </c>
      <c r="O4618" s="2" t="s">
        <v>16027</v>
      </c>
      <c r="P4618" s="2" t="s">
        <v>16028</v>
      </c>
      <c r="Q4618" s="2" t="s">
        <v>50</v>
      </c>
      <c r="R4618" s="2" t="s">
        <v>35</v>
      </c>
      <c r="S4618" s="5">
        <v>374706.0</v>
      </c>
      <c r="T4618" s="2" t="s">
        <v>1887</v>
      </c>
      <c r="U4618" s="2" t="s">
        <v>253</v>
      </c>
      <c r="V4618" s="2" t="s">
        <v>367</v>
      </c>
      <c r="W4618" s="7"/>
      <c r="X4618" s="2" t="s">
        <v>16064</v>
      </c>
      <c r="Y4618" s="2" t="s">
        <v>16030</v>
      </c>
    </row>
    <row r="4619">
      <c r="A4619" s="1" t="b">
        <v>0</v>
      </c>
      <c r="B4619" s="1"/>
      <c r="C4619" s="1" t="s">
        <v>243</v>
      </c>
      <c r="D4619" s="1"/>
      <c r="E4619" s="1" t="s">
        <v>367</v>
      </c>
      <c r="F4619" s="1" t="s">
        <v>16023</v>
      </c>
      <c r="G4619" s="2" t="s">
        <v>27</v>
      </c>
      <c r="H4619" s="5">
        <v>26.0</v>
      </c>
      <c r="I4619" s="4" t="s">
        <v>16065</v>
      </c>
      <c r="J4619" s="2" t="s">
        <v>16066</v>
      </c>
      <c r="K4619" s="5">
        <v>2.0</v>
      </c>
      <c r="L4619" s="2" t="s">
        <v>46</v>
      </c>
      <c r="M4619" s="6" t="b">
        <v>1</v>
      </c>
      <c r="N4619" s="2" t="s">
        <v>16026</v>
      </c>
      <c r="O4619" s="2" t="s">
        <v>16027</v>
      </c>
      <c r="P4619" s="2" t="s">
        <v>16028</v>
      </c>
      <c r="Q4619" s="2" t="s">
        <v>50</v>
      </c>
      <c r="R4619" s="2" t="s">
        <v>35</v>
      </c>
      <c r="S4619" s="5">
        <v>439168.0</v>
      </c>
      <c r="T4619" s="2" t="s">
        <v>10179</v>
      </c>
      <c r="U4619" s="2" t="s">
        <v>253</v>
      </c>
      <c r="V4619" s="2" t="s">
        <v>367</v>
      </c>
      <c r="W4619" s="7"/>
      <c r="X4619" s="2" t="s">
        <v>16067</v>
      </c>
      <c r="Y4619" s="2" t="s">
        <v>16030</v>
      </c>
    </row>
    <row r="4620">
      <c r="A4620" s="1" t="b">
        <v>0</v>
      </c>
      <c r="B4620" s="1"/>
      <c r="C4620" s="1" t="s">
        <v>243</v>
      </c>
      <c r="D4620" s="1"/>
      <c r="E4620" s="1" t="s">
        <v>367</v>
      </c>
      <c r="F4620" s="1" t="s">
        <v>16023</v>
      </c>
      <c r="G4620" s="2" t="s">
        <v>27</v>
      </c>
      <c r="H4620" s="5">
        <v>30.0</v>
      </c>
      <c r="I4620" s="4" t="s">
        <v>16068</v>
      </c>
      <c r="J4620" s="2" t="s">
        <v>16069</v>
      </c>
      <c r="K4620" s="5">
        <v>2.0</v>
      </c>
      <c r="L4620" s="2" t="s">
        <v>46</v>
      </c>
      <c r="M4620" s="6" t="b">
        <v>1</v>
      </c>
      <c r="N4620" s="2" t="s">
        <v>16026</v>
      </c>
      <c r="O4620" s="2" t="s">
        <v>16027</v>
      </c>
      <c r="P4620" s="2" t="s">
        <v>16028</v>
      </c>
      <c r="Q4620" s="2" t="s">
        <v>50</v>
      </c>
      <c r="R4620" s="2" t="s">
        <v>35</v>
      </c>
      <c r="S4620" s="5">
        <v>405429.0</v>
      </c>
      <c r="T4620" s="2" t="s">
        <v>10179</v>
      </c>
      <c r="U4620" s="2" t="s">
        <v>253</v>
      </c>
      <c r="V4620" s="2" t="s">
        <v>367</v>
      </c>
      <c r="W4620" s="7"/>
      <c r="X4620" s="2" t="s">
        <v>16070</v>
      </c>
      <c r="Y4620" s="2" t="s">
        <v>16030</v>
      </c>
    </row>
    <row r="4621">
      <c r="A4621" s="1" t="b">
        <v>0</v>
      </c>
      <c r="B4621" s="1"/>
      <c r="C4621" s="1" t="s">
        <v>243</v>
      </c>
      <c r="D4621" s="1"/>
      <c r="E4621" s="1" t="s">
        <v>367</v>
      </c>
      <c r="F4621" s="1" t="s">
        <v>16023</v>
      </c>
      <c r="G4621" s="2" t="s">
        <v>27</v>
      </c>
      <c r="H4621" s="5">
        <v>44.0</v>
      </c>
      <c r="I4621" s="4" t="s">
        <v>16071</v>
      </c>
      <c r="J4621" s="2" t="s">
        <v>16072</v>
      </c>
      <c r="K4621" s="5">
        <v>2.0</v>
      </c>
      <c r="L4621" s="2" t="s">
        <v>46</v>
      </c>
      <c r="M4621" s="6" t="b">
        <v>1</v>
      </c>
      <c r="N4621" s="2" t="s">
        <v>16026</v>
      </c>
      <c r="O4621" s="2" t="s">
        <v>16027</v>
      </c>
      <c r="P4621" s="2" t="s">
        <v>16028</v>
      </c>
      <c r="Q4621" s="2" t="s">
        <v>50</v>
      </c>
      <c r="R4621" s="2" t="s">
        <v>35</v>
      </c>
      <c r="S4621" s="5">
        <v>405426.0</v>
      </c>
      <c r="T4621" s="2" t="s">
        <v>10179</v>
      </c>
      <c r="U4621" s="2" t="s">
        <v>253</v>
      </c>
      <c r="V4621" s="2" t="s">
        <v>367</v>
      </c>
      <c r="W4621" s="7"/>
      <c r="X4621" s="2" t="s">
        <v>16073</v>
      </c>
      <c r="Y4621" s="2" t="s">
        <v>16030</v>
      </c>
    </row>
    <row r="4622">
      <c r="A4622" s="1" t="b">
        <v>0</v>
      </c>
      <c r="B4622" s="1"/>
      <c r="C4622" s="1" t="s">
        <v>243</v>
      </c>
      <c r="D4622" s="1"/>
      <c r="E4622" s="1" t="s">
        <v>367</v>
      </c>
      <c r="F4622" s="1" t="s">
        <v>16023</v>
      </c>
      <c r="G4622" s="2" t="s">
        <v>27</v>
      </c>
      <c r="H4622" s="5">
        <v>60.0</v>
      </c>
      <c r="I4622" s="4" t="s">
        <v>16074</v>
      </c>
      <c r="J4622" s="2" t="s">
        <v>16075</v>
      </c>
      <c r="K4622" s="5">
        <v>2.0</v>
      </c>
      <c r="L4622" s="2" t="s">
        <v>46</v>
      </c>
      <c r="M4622" s="6" t="b">
        <v>1</v>
      </c>
      <c r="N4622" s="2" t="s">
        <v>16026</v>
      </c>
      <c r="O4622" s="2" t="s">
        <v>16027</v>
      </c>
      <c r="P4622" s="2" t="s">
        <v>16028</v>
      </c>
      <c r="Q4622" s="2" t="s">
        <v>50</v>
      </c>
      <c r="R4622" s="2" t="s">
        <v>35</v>
      </c>
      <c r="S4622" s="5">
        <v>297974.0</v>
      </c>
      <c r="T4622" s="2" t="s">
        <v>8266</v>
      </c>
      <c r="U4622" s="2" t="s">
        <v>253</v>
      </c>
      <c r="V4622" s="2" t="s">
        <v>367</v>
      </c>
      <c r="W4622" s="7"/>
      <c r="X4622" s="2" t="s">
        <v>16076</v>
      </c>
      <c r="Y4622" s="2" t="s">
        <v>16030</v>
      </c>
    </row>
    <row r="4623">
      <c r="A4623" s="1" t="b">
        <v>0</v>
      </c>
      <c r="B4623" s="1"/>
      <c r="C4623" s="1" t="s">
        <v>243</v>
      </c>
      <c r="D4623" s="1"/>
      <c r="E4623" s="1" t="s">
        <v>367</v>
      </c>
      <c r="F4623" s="1" t="s">
        <v>16023</v>
      </c>
      <c r="G4623" s="2" t="s">
        <v>27</v>
      </c>
      <c r="H4623" s="5">
        <v>62.0</v>
      </c>
      <c r="I4623" s="4" t="s">
        <v>16077</v>
      </c>
      <c r="J4623" s="2" t="s">
        <v>16078</v>
      </c>
      <c r="K4623" s="5">
        <v>2.0</v>
      </c>
      <c r="L4623" s="2" t="s">
        <v>46</v>
      </c>
      <c r="M4623" s="6" t="b">
        <v>1</v>
      </c>
      <c r="N4623" s="2" t="s">
        <v>16026</v>
      </c>
      <c r="O4623" s="2" t="s">
        <v>16027</v>
      </c>
      <c r="P4623" s="2" t="s">
        <v>16028</v>
      </c>
      <c r="Q4623" s="2" t="s">
        <v>50</v>
      </c>
      <c r="R4623" s="2" t="s">
        <v>35</v>
      </c>
      <c r="S4623" s="5">
        <v>339951.0</v>
      </c>
      <c r="T4623" s="2" t="s">
        <v>1871</v>
      </c>
      <c r="U4623" s="2" t="s">
        <v>253</v>
      </c>
      <c r="V4623" s="2" t="s">
        <v>367</v>
      </c>
      <c r="W4623" s="7"/>
      <c r="X4623" s="2" t="s">
        <v>16079</v>
      </c>
      <c r="Y4623" s="2" t="s">
        <v>16030</v>
      </c>
    </row>
    <row r="4624">
      <c r="A4624" s="1" t="b">
        <v>0</v>
      </c>
      <c r="B4624" s="1"/>
      <c r="C4624" s="1" t="s">
        <v>243</v>
      </c>
      <c r="D4624" s="1"/>
      <c r="E4624" s="1" t="s">
        <v>367</v>
      </c>
      <c r="F4624" s="1" t="s">
        <v>16023</v>
      </c>
      <c r="G4624" s="2" t="s">
        <v>27</v>
      </c>
      <c r="H4624" s="5">
        <v>64.0</v>
      </c>
      <c r="I4624" s="4" t="s">
        <v>16080</v>
      </c>
      <c r="J4624" s="2" t="s">
        <v>16081</v>
      </c>
      <c r="K4624" s="5">
        <v>2.0</v>
      </c>
      <c r="L4624" s="2" t="s">
        <v>46</v>
      </c>
      <c r="M4624" s="6" t="b">
        <v>1</v>
      </c>
      <c r="N4624" s="2" t="s">
        <v>16026</v>
      </c>
      <c r="O4624" s="2" t="s">
        <v>16027</v>
      </c>
      <c r="P4624" s="2" t="s">
        <v>16028</v>
      </c>
      <c r="Q4624" s="2" t="s">
        <v>50</v>
      </c>
      <c r="R4624" s="2" t="s">
        <v>35</v>
      </c>
      <c r="S4624" s="5">
        <v>380470.0</v>
      </c>
      <c r="T4624" s="2" t="s">
        <v>10182</v>
      </c>
      <c r="U4624" s="2" t="s">
        <v>253</v>
      </c>
      <c r="V4624" s="2" t="s">
        <v>367</v>
      </c>
      <c r="W4624" s="7"/>
      <c r="X4624" s="2" t="s">
        <v>16082</v>
      </c>
      <c r="Y4624" s="2" t="s">
        <v>16030</v>
      </c>
    </row>
    <row r="4625">
      <c r="A4625" s="1" t="b">
        <v>0</v>
      </c>
      <c r="B4625" s="1"/>
      <c r="C4625" s="1" t="s">
        <v>243</v>
      </c>
      <c r="D4625" s="1"/>
      <c r="E4625" s="1" t="s">
        <v>367</v>
      </c>
      <c r="F4625" s="1" t="s">
        <v>16023</v>
      </c>
      <c r="G4625" s="2" t="s">
        <v>27</v>
      </c>
      <c r="H4625" s="5">
        <v>88.0</v>
      </c>
      <c r="I4625" s="4" t="s">
        <v>16083</v>
      </c>
      <c r="J4625" s="2" t="s">
        <v>16084</v>
      </c>
      <c r="K4625" s="5">
        <v>2.0</v>
      </c>
      <c r="L4625" s="2" t="s">
        <v>46</v>
      </c>
      <c r="M4625" s="6" t="b">
        <v>1</v>
      </c>
      <c r="N4625" s="2" t="s">
        <v>16026</v>
      </c>
      <c r="O4625" s="2" t="s">
        <v>16027</v>
      </c>
      <c r="P4625" s="2" t="s">
        <v>16028</v>
      </c>
      <c r="Q4625" s="2" t="s">
        <v>50</v>
      </c>
      <c r="R4625" s="2" t="s">
        <v>35</v>
      </c>
      <c r="S4625" s="5">
        <v>236174.0</v>
      </c>
      <c r="T4625" s="2" t="s">
        <v>8262</v>
      </c>
      <c r="U4625" s="2" t="s">
        <v>253</v>
      </c>
      <c r="V4625" s="2" t="s">
        <v>367</v>
      </c>
      <c r="W4625" s="7"/>
      <c r="X4625" s="2" t="s">
        <v>16085</v>
      </c>
      <c r="Y4625" s="2" t="s">
        <v>16030</v>
      </c>
    </row>
    <row r="4626">
      <c r="A4626" s="1" t="b">
        <v>0</v>
      </c>
      <c r="B4626" s="1"/>
      <c r="C4626" s="1" t="s">
        <v>243</v>
      </c>
      <c r="D4626" s="1"/>
      <c r="E4626" s="1" t="s">
        <v>367</v>
      </c>
      <c r="F4626" s="1" t="s">
        <v>16023</v>
      </c>
      <c r="G4626" s="2" t="s">
        <v>27</v>
      </c>
      <c r="H4626" s="5">
        <v>94.0</v>
      </c>
      <c r="I4626" s="4" t="s">
        <v>16086</v>
      </c>
      <c r="J4626" s="2" t="s">
        <v>16087</v>
      </c>
      <c r="K4626" s="5">
        <v>2.0</v>
      </c>
      <c r="L4626" s="2" t="s">
        <v>46</v>
      </c>
      <c r="M4626" s="6" t="b">
        <v>1</v>
      </c>
      <c r="N4626" s="2" t="s">
        <v>16026</v>
      </c>
      <c r="O4626" s="2" t="s">
        <v>16027</v>
      </c>
      <c r="P4626" s="2" t="s">
        <v>16028</v>
      </c>
      <c r="Q4626" s="2" t="s">
        <v>50</v>
      </c>
      <c r="R4626" s="2" t="s">
        <v>35</v>
      </c>
      <c r="S4626" s="5">
        <v>373641.0</v>
      </c>
      <c r="T4626" s="2" t="s">
        <v>9113</v>
      </c>
      <c r="U4626" s="2" t="s">
        <v>253</v>
      </c>
      <c r="V4626" s="2" t="s">
        <v>367</v>
      </c>
      <c r="W4626" s="7"/>
      <c r="X4626" s="2" t="s">
        <v>16088</v>
      </c>
      <c r="Y4626" s="2" t="s">
        <v>16030</v>
      </c>
    </row>
    <row r="4627">
      <c r="A4627" s="1" t="b">
        <v>0</v>
      </c>
      <c r="B4627" s="1"/>
      <c r="C4627" s="1" t="s">
        <v>243</v>
      </c>
      <c r="D4627" s="1"/>
      <c r="E4627" s="1" t="s">
        <v>367</v>
      </c>
      <c r="F4627" s="1" t="s">
        <v>16023</v>
      </c>
      <c r="G4627" s="2" t="s">
        <v>27</v>
      </c>
      <c r="H4627" s="5">
        <v>98.0</v>
      </c>
      <c r="I4627" s="4" t="s">
        <v>16089</v>
      </c>
      <c r="J4627" s="2" t="s">
        <v>16090</v>
      </c>
      <c r="K4627" s="5">
        <v>2.0</v>
      </c>
      <c r="L4627" s="2" t="s">
        <v>46</v>
      </c>
      <c r="M4627" s="6" t="b">
        <v>1</v>
      </c>
      <c r="N4627" s="2" t="s">
        <v>16026</v>
      </c>
      <c r="O4627" s="2" t="s">
        <v>16027</v>
      </c>
      <c r="P4627" s="2" t="s">
        <v>16028</v>
      </c>
      <c r="Q4627" s="2" t="s">
        <v>50</v>
      </c>
      <c r="R4627" s="2" t="s">
        <v>35</v>
      </c>
      <c r="S4627" s="5">
        <v>383680.0</v>
      </c>
      <c r="T4627" s="2" t="s">
        <v>9113</v>
      </c>
      <c r="U4627" s="2" t="s">
        <v>253</v>
      </c>
      <c r="V4627" s="2" t="s">
        <v>367</v>
      </c>
      <c r="W4627" s="7"/>
      <c r="X4627" s="2" t="s">
        <v>16091</v>
      </c>
      <c r="Y4627" s="2" t="s">
        <v>16030</v>
      </c>
    </row>
    <row r="4628">
      <c r="A4628" s="1" t="b">
        <v>0</v>
      </c>
      <c r="B4628" s="1"/>
      <c r="C4628" s="1" t="s">
        <v>243</v>
      </c>
      <c r="D4628" s="1"/>
      <c r="E4628" s="1" t="s">
        <v>367</v>
      </c>
      <c r="F4628" s="1" t="s">
        <v>16023</v>
      </c>
      <c r="G4628" s="2" t="s">
        <v>27</v>
      </c>
      <c r="H4628" s="5">
        <v>104.0</v>
      </c>
      <c r="I4628" s="4" t="s">
        <v>16092</v>
      </c>
      <c r="J4628" s="2" t="s">
        <v>16093</v>
      </c>
      <c r="K4628" s="5">
        <v>2.0</v>
      </c>
      <c r="L4628" s="2" t="s">
        <v>46</v>
      </c>
      <c r="M4628" s="6" t="b">
        <v>1</v>
      </c>
      <c r="N4628" s="2" t="s">
        <v>16026</v>
      </c>
      <c r="O4628" s="2" t="s">
        <v>16027</v>
      </c>
      <c r="P4628" s="2" t="s">
        <v>16028</v>
      </c>
      <c r="Q4628" s="2" t="s">
        <v>50</v>
      </c>
      <c r="R4628" s="2" t="s">
        <v>35</v>
      </c>
      <c r="S4628" s="5">
        <v>381488.0</v>
      </c>
      <c r="T4628" s="2" t="s">
        <v>9144</v>
      </c>
      <c r="U4628" s="2" t="s">
        <v>253</v>
      </c>
      <c r="V4628" s="2" t="s">
        <v>367</v>
      </c>
      <c r="W4628" s="7"/>
      <c r="X4628" s="2" t="s">
        <v>16094</v>
      </c>
      <c r="Y4628" s="2" t="s">
        <v>16030</v>
      </c>
    </row>
    <row r="4629">
      <c r="A4629" s="1" t="b">
        <v>0</v>
      </c>
      <c r="B4629" s="1"/>
      <c r="C4629" s="1" t="s">
        <v>243</v>
      </c>
      <c r="D4629" s="1"/>
      <c r="E4629" s="1" t="s">
        <v>367</v>
      </c>
      <c r="F4629" s="1" t="s">
        <v>16023</v>
      </c>
      <c r="G4629" s="2" t="s">
        <v>27</v>
      </c>
      <c r="H4629" s="5">
        <v>112.0</v>
      </c>
      <c r="I4629" s="4" t="s">
        <v>16095</v>
      </c>
      <c r="J4629" s="2" t="s">
        <v>16096</v>
      </c>
      <c r="K4629" s="5">
        <v>2.0</v>
      </c>
      <c r="L4629" s="2" t="s">
        <v>46</v>
      </c>
      <c r="M4629" s="6" t="b">
        <v>1</v>
      </c>
      <c r="N4629" s="2" t="s">
        <v>16026</v>
      </c>
      <c r="O4629" s="2" t="s">
        <v>16027</v>
      </c>
      <c r="P4629" s="2" t="s">
        <v>16028</v>
      </c>
      <c r="Q4629" s="2" t="s">
        <v>50</v>
      </c>
      <c r="R4629" s="2" t="s">
        <v>35</v>
      </c>
      <c r="S4629" s="5">
        <v>382148.0</v>
      </c>
      <c r="T4629" s="2" t="s">
        <v>1887</v>
      </c>
      <c r="U4629" s="2" t="s">
        <v>253</v>
      </c>
      <c r="V4629" s="2" t="s">
        <v>367</v>
      </c>
      <c r="W4629" s="7"/>
      <c r="X4629" s="2" t="s">
        <v>16097</v>
      </c>
      <c r="Y4629" s="2" t="s">
        <v>16030</v>
      </c>
    </row>
    <row r="4630">
      <c r="A4630" s="1" t="b">
        <v>0</v>
      </c>
      <c r="B4630" s="1"/>
      <c r="C4630" s="1" t="s">
        <v>243</v>
      </c>
      <c r="D4630" s="1"/>
      <c r="E4630" s="1" t="s">
        <v>367</v>
      </c>
      <c r="F4630" s="1"/>
      <c r="G4630" s="9" t="s">
        <v>16098</v>
      </c>
      <c r="H4630" s="10">
        <v>117.0</v>
      </c>
      <c r="I4630" s="11" t="s">
        <v>16099</v>
      </c>
      <c r="J4630" s="9" t="s">
        <v>16100</v>
      </c>
      <c r="K4630" s="10">
        <v>2.0</v>
      </c>
      <c r="L4630" s="9" t="s">
        <v>30</v>
      </c>
      <c r="M4630" s="12" t="b">
        <v>1</v>
      </c>
      <c r="N4630" s="9" t="s">
        <v>16101</v>
      </c>
      <c r="O4630" s="9" t="s">
        <v>4204</v>
      </c>
      <c r="P4630" s="9" t="s">
        <v>4205</v>
      </c>
      <c r="Q4630" s="9" t="s">
        <v>34</v>
      </c>
      <c r="R4630" s="9" t="s">
        <v>35</v>
      </c>
      <c r="T4630" s="9" t="s">
        <v>16102</v>
      </c>
      <c r="U4630" s="9" t="s">
        <v>253</v>
      </c>
      <c r="V4630" s="9" t="s">
        <v>367</v>
      </c>
      <c r="W4630" s="13"/>
      <c r="X4630" s="9" t="s">
        <v>16103</v>
      </c>
      <c r="Y4630" s="9" t="s">
        <v>16104</v>
      </c>
    </row>
    <row r="4631">
      <c r="A4631" s="1" t="b">
        <v>0</v>
      </c>
      <c r="B4631" s="1"/>
      <c r="C4631" s="1" t="s">
        <v>243</v>
      </c>
      <c r="D4631" s="1"/>
      <c r="E4631" s="1" t="s">
        <v>367</v>
      </c>
      <c r="F4631" s="1" t="s">
        <v>16023</v>
      </c>
      <c r="G4631" s="2" t="s">
        <v>27</v>
      </c>
      <c r="H4631" s="5">
        <v>162.0</v>
      </c>
      <c r="I4631" s="4" t="s">
        <v>16105</v>
      </c>
      <c r="J4631" s="2" t="s">
        <v>16106</v>
      </c>
      <c r="K4631" s="5">
        <v>2.0</v>
      </c>
      <c r="L4631" s="2" t="s">
        <v>46</v>
      </c>
      <c r="M4631" s="6" t="b">
        <v>1</v>
      </c>
      <c r="N4631" s="2" t="s">
        <v>16026</v>
      </c>
      <c r="O4631" s="2" t="s">
        <v>16027</v>
      </c>
      <c r="P4631" s="2" t="s">
        <v>16028</v>
      </c>
      <c r="Q4631" s="2" t="s">
        <v>50</v>
      </c>
      <c r="R4631" s="2" t="s">
        <v>35</v>
      </c>
      <c r="S4631" s="5">
        <v>396476.0</v>
      </c>
      <c r="T4631" s="2" t="s">
        <v>1890</v>
      </c>
      <c r="U4631" s="2" t="s">
        <v>253</v>
      </c>
      <c r="V4631" s="2" t="s">
        <v>367</v>
      </c>
      <c r="W4631" s="7"/>
      <c r="X4631" s="2" t="s">
        <v>16107</v>
      </c>
      <c r="Y4631" s="2" t="s">
        <v>16030</v>
      </c>
    </row>
    <row r="4632">
      <c r="A4632" s="1" t="b">
        <v>0</v>
      </c>
      <c r="B4632" s="1"/>
      <c r="C4632" s="1" t="s">
        <v>243</v>
      </c>
      <c r="D4632" s="1"/>
      <c r="E4632" s="1" t="s">
        <v>367</v>
      </c>
      <c r="F4632" s="1" t="s">
        <v>16023</v>
      </c>
      <c r="G4632" s="2" t="s">
        <v>27</v>
      </c>
      <c r="H4632" s="5">
        <v>174.0</v>
      </c>
      <c r="I4632" s="4" t="s">
        <v>16108</v>
      </c>
      <c r="J4632" s="2" t="s">
        <v>16109</v>
      </c>
      <c r="K4632" s="5">
        <v>2.0</v>
      </c>
      <c r="L4632" s="2" t="s">
        <v>46</v>
      </c>
      <c r="M4632" s="6" t="b">
        <v>1</v>
      </c>
      <c r="N4632" s="2" t="s">
        <v>16026</v>
      </c>
      <c r="O4632" s="2" t="s">
        <v>16027</v>
      </c>
      <c r="P4632" s="2" t="s">
        <v>16028</v>
      </c>
      <c r="Q4632" s="2" t="s">
        <v>50</v>
      </c>
      <c r="R4632" s="2" t="s">
        <v>35</v>
      </c>
      <c r="S4632" s="5">
        <v>394528.0</v>
      </c>
      <c r="T4632" s="2" t="s">
        <v>1890</v>
      </c>
      <c r="U4632" s="2" t="s">
        <v>253</v>
      </c>
      <c r="V4632" s="2" t="s">
        <v>367</v>
      </c>
      <c r="W4632" s="7"/>
      <c r="X4632" s="2" t="s">
        <v>16110</v>
      </c>
      <c r="Y4632" s="2" t="s">
        <v>16030</v>
      </c>
    </row>
    <row r="4633">
      <c r="A4633" s="1" t="b">
        <v>0</v>
      </c>
      <c r="B4633" s="1"/>
      <c r="C4633" s="1" t="s">
        <v>243</v>
      </c>
      <c r="D4633" s="1"/>
      <c r="E4633" s="1" t="s">
        <v>367</v>
      </c>
      <c r="F4633" s="1" t="s">
        <v>16023</v>
      </c>
      <c r="G4633" s="2" t="s">
        <v>27</v>
      </c>
      <c r="H4633" s="5">
        <v>178.0</v>
      </c>
      <c r="I4633" s="4" t="s">
        <v>16111</v>
      </c>
      <c r="J4633" s="2" t="s">
        <v>16112</v>
      </c>
      <c r="K4633" s="5">
        <v>2.0</v>
      </c>
      <c r="L4633" s="2" t="s">
        <v>46</v>
      </c>
      <c r="M4633" s="6" t="b">
        <v>1</v>
      </c>
      <c r="N4633" s="2" t="s">
        <v>16026</v>
      </c>
      <c r="O4633" s="2" t="s">
        <v>16027</v>
      </c>
      <c r="P4633" s="2" t="s">
        <v>16028</v>
      </c>
      <c r="Q4633" s="2" t="s">
        <v>50</v>
      </c>
      <c r="R4633" s="2" t="s">
        <v>35</v>
      </c>
      <c r="S4633" s="5">
        <v>381487.0</v>
      </c>
      <c r="T4633" s="2" t="s">
        <v>9144</v>
      </c>
      <c r="U4633" s="2" t="s">
        <v>253</v>
      </c>
      <c r="V4633" s="2" t="s">
        <v>367</v>
      </c>
      <c r="W4633" s="7"/>
      <c r="X4633" s="2" t="s">
        <v>16113</v>
      </c>
      <c r="Y4633" s="2" t="s">
        <v>16030</v>
      </c>
    </row>
    <row r="4634">
      <c r="A4634" s="1" t="b">
        <v>0</v>
      </c>
      <c r="B4634" s="1"/>
      <c r="C4634" s="1" t="s">
        <v>243</v>
      </c>
      <c r="D4634" s="1"/>
      <c r="E4634" s="1" t="s">
        <v>367</v>
      </c>
      <c r="F4634" s="1" t="s">
        <v>16023</v>
      </c>
      <c r="G4634" s="2" t="s">
        <v>27</v>
      </c>
      <c r="H4634" s="5">
        <v>182.0</v>
      </c>
      <c r="I4634" s="4" t="s">
        <v>16114</v>
      </c>
      <c r="J4634" s="2" t="s">
        <v>16115</v>
      </c>
      <c r="K4634" s="5">
        <v>2.0</v>
      </c>
      <c r="L4634" s="2" t="s">
        <v>46</v>
      </c>
      <c r="M4634" s="6" t="b">
        <v>1</v>
      </c>
      <c r="N4634" s="2" t="s">
        <v>16026</v>
      </c>
      <c r="O4634" s="2" t="s">
        <v>16027</v>
      </c>
      <c r="P4634" s="2" t="s">
        <v>16028</v>
      </c>
      <c r="Q4634" s="2" t="s">
        <v>50</v>
      </c>
      <c r="R4634" s="2" t="s">
        <v>35</v>
      </c>
      <c r="S4634" s="5">
        <v>321237.0</v>
      </c>
      <c r="T4634" s="2" t="s">
        <v>9113</v>
      </c>
      <c r="U4634" s="2" t="s">
        <v>253</v>
      </c>
      <c r="V4634" s="2" t="s">
        <v>367</v>
      </c>
      <c r="W4634" s="7"/>
      <c r="X4634" s="2" t="s">
        <v>16116</v>
      </c>
      <c r="Y4634" s="2" t="s">
        <v>16030</v>
      </c>
    </row>
    <row r="4635">
      <c r="A4635" s="1" t="b">
        <v>0</v>
      </c>
      <c r="B4635" s="1"/>
      <c r="C4635" s="1" t="s">
        <v>243</v>
      </c>
      <c r="D4635" s="1"/>
      <c r="E4635" s="1" t="s">
        <v>367</v>
      </c>
      <c r="F4635" s="1" t="s">
        <v>16023</v>
      </c>
      <c r="G4635" s="2" t="s">
        <v>27</v>
      </c>
      <c r="H4635" s="5">
        <v>202.0</v>
      </c>
      <c r="I4635" s="4" t="s">
        <v>16117</v>
      </c>
      <c r="J4635" s="2" t="s">
        <v>16118</v>
      </c>
      <c r="K4635" s="5">
        <v>2.0</v>
      </c>
      <c r="L4635" s="2" t="s">
        <v>46</v>
      </c>
      <c r="M4635" s="6" t="b">
        <v>1</v>
      </c>
      <c r="N4635" s="2" t="s">
        <v>16026</v>
      </c>
      <c r="O4635" s="2" t="s">
        <v>16027</v>
      </c>
      <c r="P4635" s="2" t="s">
        <v>16028</v>
      </c>
      <c r="Q4635" s="2" t="s">
        <v>50</v>
      </c>
      <c r="R4635" s="2" t="s">
        <v>35</v>
      </c>
      <c r="S4635" s="5">
        <v>321244.0</v>
      </c>
      <c r="T4635" s="2" t="s">
        <v>9113</v>
      </c>
      <c r="U4635" s="2" t="s">
        <v>253</v>
      </c>
      <c r="V4635" s="2" t="s">
        <v>367</v>
      </c>
      <c r="W4635" s="7"/>
      <c r="X4635" s="2" t="s">
        <v>16119</v>
      </c>
      <c r="Y4635" s="2" t="s">
        <v>16030</v>
      </c>
    </row>
    <row r="4636">
      <c r="A4636" s="1" t="b">
        <v>0</v>
      </c>
      <c r="B4636" s="1"/>
      <c r="C4636" s="1" t="s">
        <v>243</v>
      </c>
      <c r="D4636" s="1"/>
      <c r="E4636" s="1" t="s">
        <v>367</v>
      </c>
      <c r="F4636" s="1" t="s">
        <v>16023</v>
      </c>
      <c r="G4636" s="2" t="s">
        <v>27</v>
      </c>
      <c r="H4636" s="5">
        <v>214.0</v>
      </c>
      <c r="I4636" s="4" t="s">
        <v>16120</v>
      </c>
      <c r="J4636" s="2" t="s">
        <v>16121</v>
      </c>
      <c r="K4636" s="5">
        <v>2.0</v>
      </c>
      <c r="L4636" s="2" t="s">
        <v>46</v>
      </c>
      <c r="M4636" s="6" t="b">
        <v>1</v>
      </c>
      <c r="N4636" s="2" t="s">
        <v>16026</v>
      </c>
      <c r="O4636" s="2" t="s">
        <v>16027</v>
      </c>
      <c r="P4636" s="2" t="s">
        <v>16028</v>
      </c>
      <c r="Q4636" s="2" t="s">
        <v>50</v>
      </c>
      <c r="R4636" s="2" t="s">
        <v>35</v>
      </c>
      <c r="S4636" s="5">
        <v>374712.0</v>
      </c>
      <c r="T4636" s="2" t="s">
        <v>1887</v>
      </c>
      <c r="U4636" s="2" t="s">
        <v>253</v>
      </c>
      <c r="V4636" s="2" t="s">
        <v>367</v>
      </c>
      <c r="W4636" s="7"/>
      <c r="X4636" s="2" t="s">
        <v>16122</v>
      </c>
      <c r="Y4636" s="2" t="s">
        <v>16030</v>
      </c>
    </row>
    <row r="4637">
      <c r="A4637" s="1" t="b">
        <v>0</v>
      </c>
      <c r="B4637" s="1"/>
      <c r="C4637" s="1" t="s">
        <v>243</v>
      </c>
      <c r="D4637" s="1"/>
      <c r="E4637" s="1" t="s">
        <v>367</v>
      </c>
      <c r="F4637" s="1" t="s">
        <v>16023</v>
      </c>
      <c r="G4637" s="2" t="s">
        <v>27</v>
      </c>
      <c r="H4637" s="5">
        <v>230.0</v>
      </c>
      <c r="I4637" s="4" t="s">
        <v>16123</v>
      </c>
      <c r="J4637" s="2" t="s">
        <v>16124</v>
      </c>
      <c r="K4637" s="5">
        <v>2.0</v>
      </c>
      <c r="L4637" s="2" t="s">
        <v>46</v>
      </c>
      <c r="M4637" s="6" t="b">
        <v>1</v>
      </c>
      <c r="N4637" s="2" t="s">
        <v>16026</v>
      </c>
      <c r="O4637" s="2" t="s">
        <v>16027</v>
      </c>
      <c r="P4637" s="2" t="s">
        <v>16028</v>
      </c>
      <c r="Q4637" s="2" t="s">
        <v>50</v>
      </c>
      <c r="R4637" s="2" t="s">
        <v>35</v>
      </c>
      <c r="S4637" s="5">
        <v>373368.0</v>
      </c>
      <c r="T4637" s="2" t="s">
        <v>9113</v>
      </c>
      <c r="U4637" s="2" t="s">
        <v>253</v>
      </c>
      <c r="V4637" s="2" t="s">
        <v>367</v>
      </c>
      <c r="W4637" s="7"/>
      <c r="X4637" s="2" t="s">
        <v>16125</v>
      </c>
      <c r="Y4637" s="2" t="s">
        <v>16030</v>
      </c>
    </row>
    <row r="4638">
      <c r="A4638" s="1" t="b">
        <v>0</v>
      </c>
      <c r="B4638" s="1"/>
      <c r="C4638" s="1" t="s">
        <v>243</v>
      </c>
      <c r="D4638" s="1"/>
      <c r="E4638" s="1" t="s">
        <v>367</v>
      </c>
      <c r="F4638" s="1" t="s">
        <v>16023</v>
      </c>
      <c r="G4638" s="2" t="s">
        <v>27</v>
      </c>
      <c r="H4638" s="5">
        <v>234.0</v>
      </c>
      <c r="I4638" s="4" t="s">
        <v>16126</v>
      </c>
      <c r="J4638" s="2" t="s">
        <v>16127</v>
      </c>
      <c r="K4638" s="5">
        <v>2.0</v>
      </c>
      <c r="L4638" s="2" t="s">
        <v>46</v>
      </c>
      <c r="M4638" s="6" t="b">
        <v>1</v>
      </c>
      <c r="N4638" s="2" t="s">
        <v>16026</v>
      </c>
      <c r="O4638" s="2" t="s">
        <v>16027</v>
      </c>
      <c r="P4638" s="2" t="s">
        <v>16028</v>
      </c>
      <c r="Q4638" s="2" t="s">
        <v>50</v>
      </c>
      <c r="R4638" s="2" t="s">
        <v>35</v>
      </c>
      <c r="S4638" s="5">
        <v>396477.0</v>
      </c>
      <c r="T4638" s="2" t="s">
        <v>1890</v>
      </c>
      <c r="U4638" s="2" t="s">
        <v>253</v>
      </c>
      <c r="V4638" s="2" t="s">
        <v>367</v>
      </c>
      <c r="W4638" s="7"/>
      <c r="X4638" s="2" t="s">
        <v>16128</v>
      </c>
      <c r="Y4638" s="2" t="s">
        <v>16030</v>
      </c>
    </row>
    <row r="4639">
      <c r="A4639" s="1" t="b">
        <v>0</v>
      </c>
      <c r="B4639" s="1"/>
      <c r="C4639" s="1" t="s">
        <v>243</v>
      </c>
      <c r="D4639" s="1"/>
      <c r="E4639" s="1" t="s">
        <v>367</v>
      </c>
      <c r="F4639" s="1" t="s">
        <v>16023</v>
      </c>
      <c r="G4639" s="2" t="s">
        <v>27</v>
      </c>
      <c r="H4639" s="5">
        <v>262.0</v>
      </c>
      <c r="I4639" s="4" t="s">
        <v>16129</v>
      </c>
      <c r="J4639" s="2" t="s">
        <v>16130</v>
      </c>
      <c r="K4639" s="5">
        <v>2.0</v>
      </c>
      <c r="L4639" s="2" t="s">
        <v>46</v>
      </c>
      <c r="M4639" s="6" t="b">
        <v>1</v>
      </c>
      <c r="N4639" s="2" t="s">
        <v>16026</v>
      </c>
      <c r="O4639" s="2" t="s">
        <v>16027</v>
      </c>
      <c r="P4639" s="2" t="s">
        <v>16028</v>
      </c>
      <c r="Q4639" s="2" t="s">
        <v>50</v>
      </c>
      <c r="R4639" s="2" t="s">
        <v>35</v>
      </c>
      <c r="S4639" s="5">
        <v>383128.0</v>
      </c>
      <c r="T4639" s="2" t="s">
        <v>9144</v>
      </c>
      <c r="U4639" s="2" t="s">
        <v>253</v>
      </c>
      <c r="V4639" s="2" t="s">
        <v>367</v>
      </c>
      <c r="W4639" s="7"/>
      <c r="X4639" s="2" t="s">
        <v>16131</v>
      </c>
      <c r="Y4639" s="2" t="s">
        <v>16030</v>
      </c>
    </row>
    <row r="4640">
      <c r="A4640" s="1" t="b">
        <v>0</v>
      </c>
      <c r="B4640" s="1"/>
      <c r="C4640" s="1" t="s">
        <v>243</v>
      </c>
      <c r="D4640" s="1"/>
      <c r="E4640" s="1" t="s">
        <v>367</v>
      </c>
      <c r="F4640" s="1" t="s">
        <v>16023</v>
      </c>
      <c r="G4640" s="2" t="s">
        <v>27</v>
      </c>
      <c r="H4640" s="5">
        <v>276.0</v>
      </c>
      <c r="I4640" s="4" t="s">
        <v>16132</v>
      </c>
      <c r="J4640" s="2" t="s">
        <v>16133</v>
      </c>
      <c r="K4640" s="5">
        <v>2.0</v>
      </c>
      <c r="L4640" s="2" t="s">
        <v>46</v>
      </c>
      <c r="M4640" s="6" t="b">
        <v>1</v>
      </c>
      <c r="N4640" s="2" t="s">
        <v>16026</v>
      </c>
      <c r="O4640" s="2" t="s">
        <v>16027</v>
      </c>
      <c r="P4640" s="2" t="s">
        <v>16028</v>
      </c>
      <c r="Q4640" s="2" t="s">
        <v>50</v>
      </c>
      <c r="R4640" s="2" t="s">
        <v>35</v>
      </c>
      <c r="S4640" s="5">
        <v>381484.0</v>
      </c>
      <c r="T4640" s="2" t="s">
        <v>9144</v>
      </c>
      <c r="U4640" s="2" t="s">
        <v>253</v>
      </c>
      <c r="V4640" s="2" t="s">
        <v>367</v>
      </c>
      <c r="W4640" s="7"/>
      <c r="X4640" s="2" t="s">
        <v>16134</v>
      </c>
      <c r="Y4640" s="2" t="s">
        <v>16030</v>
      </c>
    </row>
    <row r="4641">
      <c r="A4641" s="1" t="b">
        <v>0</v>
      </c>
      <c r="B4641" s="1"/>
      <c r="C4641" s="1" t="s">
        <v>243</v>
      </c>
      <c r="D4641" s="1"/>
      <c r="E4641" s="1" t="s">
        <v>367</v>
      </c>
      <c r="F4641" s="1" t="s">
        <v>16023</v>
      </c>
      <c r="G4641" s="2" t="s">
        <v>27</v>
      </c>
      <c r="H4641" s="5">
        <v>420.0</v>
      </c>
      <c r="I4641" s="4" t="s">
        <v>16135</v>
      </c>
      <c r="J4641" s="2" t="s">
        <v>16136</v>
      </c>
      <c r="K4641" s="5">
        <v>2.0</v>
      </c>
      <c r="L4641" s="2" t="s">
        <v>46</v>
      </c>
      <c r="M4641" s="6" t="b">
        <v>1</v>
      </c>
      <c r="N4641" s="2" t="s">
        <v>16026</v>
      </c>
      <c r="O4641" s="2" t="s">
        <v>16027</v>
      </c>
      <c r="P4641" s="2" t="s">
        <v>16028</v>
      </c>
      <c r="Q4641" s="2" t="s">
        <v>50</v>
      </c>
      <c r="R4641" s="2" t="s">
        <v>35</v>
      </c>
      <c r="S4641" s="5">
        <v>373367.0</v>
      </c>
      <c r="T4641" s="2" t="s">
        <v>9113</v>
      </c>
      <c r="U4641" s="2" t="s">
        <v>253</v>
      </c>
      <c r="V4641" s="2" t="s">
        <v>367</v>
      </c>
      <c r="W4641" s="7"/>
      <c r="X4641" s="2" t="s">
        <v>16137</v>
      </c>
      <c r="Y4641" s="2" t="s">
        <v>16030</v>
      </c>
    </row>
    <row r="4642">
      <c r="A4642" s="1" t="b">
        <v>0</v>
      </c>
      <c r="B4642" s="1" t="s">
        <v>25</v>
      </c>
      <c r="C4642" s="1"/>
      <c r="D4642" s="1" t="s">
        <v>26</v>
      </c>
      <c r="E4642" s="1" t="s">
        <v>43</v>
      </c>
      <c r="F4642" s="1"/>
      <c r="G4642" s="2" t="s">
        <v>27</v>
      </c>
      <c r="H4642" s="3"/>
      <c r="I4642" s="4" t="s">
        <v>16138</v>
      </c>
      <c r="J4642" s="2" t="s">
        <v>16139</v>
      </c>
      <c r="K4642" s="5">
        <v>2.0</v>
      </c>
      <c r="L4642" s="2" t="s">
        <v>65</v>
      </c>
      <c r="M4642" s="6" t="b">
        <v>1</v>
      </c>
      <c r="N4642" s="2" t="s">
        <v>16140</v>
      </c>
      <c r="O4642" s="2" t="s">
        <v>16141</v>
      </c>
      <c r="P4642" s="2" t="s">
        <v>33</v>
      </c>
      <c r="Q4642" s="2" t="s">
        <v>69</v>
      </c>
      <c r="R4642" s="2" t="s">
        <v>35</v>
      </c>
      <c r="S4642" s="2" t="s">
        <v>16142</v>
      </c>
      <c r="T4642" s="2" t="s">
        <v>14889</v>
      </c>
      <c r="U4642" s="2" t="s">
        <v>38</v>
      </c>
      <c r="V4642" s="2" t="s">
        <v>16143</v>
      </c>
      <c r="W4642" s="3"/>
      <c r="X4642" s="2" t="s">
        <v>16144</v>
      </c>
      <c r="Y4642" s="2" t="s">
        <v>16145</v>
      </c>
    </row>
    <row r="4643">
      <c r="A4643" s="1" t="b">
        <v>0</v>
      </c>
      <c r="B4643" s="1" t="s">
        <v>25</v>
      </c>
      <c r="C4643" s="1"/>
      <c r="D4643" s="1" t="s">
        <v>26</v>
      </c>
      <c r="E4643" s="1" t="s">
        <v>43</v>
      </c>
      <c r="F4643" s="1"/>
      <c r="G4643" s="2" t="s">
        <v>27</v>
      </c>
      <c r="H4643" s="3"/>
      <c r="I4643" s="4" t="s">
        <v>15021</v>
      </c>
      <c r="J4643" s="2" t="s">
        <v>15022</v>
      </c>
      <c r="K4643" s="5">
        <v>2.0</v>
      </c>
      <c r="L4643" s="2" t="s">
        <v>65</v>
      </c>
      <c r="M4643" s="6" t="b">
        <v>1</v>
      </c>
      <c r="N4643" s="2" t="s">
        <v>15023</v>
      </c>
      <c r="O4643" s="2" t="s">
        <v>16141</v>
      </c>
      <c r="P4643" s="2" t="s">
        <v>33</v>
      </c>
      <c r="Q4643" s="2" t="s">
        <v>69</v>
      </c>
      <c r="R4643" s="2" t="s">
        <v>35</v>
      </c>
      <c r="S4643" s="2" t="s">
        <v>16142</v>
      </c>
      <c r="T4643" s="2" t="s">
        <v>14889</v>
      </c>
      <c r="U4643" s="2" t="s">
        <v>38</v>
      </c>
      <c r="V4643" s="2" t="s">
        <v>16143</v>
      </c>
      <c r="W4643" s="3"/>
      <c r="X4643" s="2" t="s">
        <v>16146</v>
      </c>
      <c r="Y4643" s="2" t="s">
        <v>16147</v>
      </c>
    </row>
    <row r="4644">
      <c r="A4644" s="1" t="b">
        <v>0</v>
      </c>
      <c r="B4644" s="1" t="s">
        <v>25</v>
      </c>
      <c r="C4644" s="1"/>
      <c r="D4644" s="1" t="s">
        <v>26</v>
      </c>
      <c r="E4644" s="1"/>
      <c r="F4644" s="1" t="b">
        <v>1</v>
      </c>
      <c r="G4644" s="2" t="s">
        <v>27</v>
      </c>
      <c r="H4644" s="3"/>
      <c r="I4644" s="4" t="s">
        <v>16148</v>
      </c>
      <c r="J4644" s="2" t="s">
        <v>16149</v>
      </c>
      <c r="K4644" s="5">
        <v>1.0</v>
      </c>
      <c r="L4644" s="2" t="s">
        <v>30</v>
      </c>
      <c r="M4644" s="6" t="b">
        <v>1</v>
      </c>
      <c r="N4644" s="2" t="s">
        <v>3219</v>
      </c>
      <c r="O4644" s="2" t="s">
        <v>67</v>
      </c>
      <c r="P4644" s="2" t="s">
        <v>68</v>
      </c>
      <c r="Q4644" s="2" t="s">
        <v>34</v>
      </c>
      <c r="R4644" s="2" t="s">
        <v>35</v>
      </c>
      <c r="S4644" s="2" t="s">
        <v>16150</v>
      </c>
      <c r="T4644" s="2" t="s">
        <v>37</v>
      </c>
      <c r="U4644" s="2" t="s">
        <v>38</v>
      </c>
      <c r="V4644" s="2" t="s">
        <v>39</v>
      </c>
      <c r="W4644" s="7"/>
      <c r="X4644" s="2" t="s">
        <v>3222</v>
      </c>
      <c r="Y4644" s="2" t="s">
        <v>81</v>
      </c>
    </row>
    <row r="4645">
      <c r="A4645" s="1" t="b">
        <v>0</v>
      </c>
      <c r="B4645" s="1" t="s">
        <v>25</v>
      </c>
      <c r="C4645" s="1"/>
      <c r="D4645" s="1" t="s">
        <v>26</v>
      </c>
      <c r="E4645" s="1"/>
      <c r="F4645" s="1" t="b">
        <v>1</v>
      </c>
      <c r="G4645" s="2" t="s">
        <v>27</v>
      </c>
      <c r="H4645" s="3"/>
      <c r="I4645" s="4" t="s">
        <v>16151</v>
      </c>
      <c r="J4645" s="2" t="s">
        <v>16152</v>
      </c>
      <c r="K4645" s="5">
        <v>1.0</v>
      </c>
      <c r="L4645" s="2" t="s">
        <v>30</v>
      </c>
      <c r="M4645" s="6" t="b">
        <v>1</v>
      </c>
      <c r="N4645" s="2" t="s">
        <v>3219</v>
      </c>
      <c r="O4645" s="2" t="s">
        <v>67</v>
      </c>
      <c r="P4645" s="2" t="s">
        <v>68</v>
      </c>
      <c r="Q4645" s="2" t="s">
        <v>34</v>
      </c>
      <c r="R4645" s="2" t="s">
        <v>35</v>
      </c>
      <c r="S4645" s="2" t="s">
        <v>16153</v>
      </c>
      <c r="T4645" s="2" t="s">
        <v>37</v>
      </c>
      <c r="U4645" s="2" t="s">
        <v>38</v>
      </c>
      <c r="V4645" s="2" t="s">
        <v>39</v>
      </c>
      <c r="W4645" s="7"/>
      <c r="X4645" s="2" t="s">
        <v>3222</v>
      </c>
      <c r="Y4645" s="2" t="s">
        <v>81</v>
      </c>
    </row>
    <row r="4646">
      <c r="A4646" s="1" t="b">
        <v>0</v>
      </c>
      <c r="B4646" s="1" t="s">
        <v>25</v>
      </c>
      <c r="C4646" s="1"/>
      <c r="D4646" s="1" t="s">
        <v>26</v>
      </c>
      <c r="E4646" s="1"/>
      <c r="F4646" s="1" t="b">
        <v>1</v>
      </c>
      <c r="G4646" s="2" t="s">
        <v>27</v>
      </c>
      <c r="H4646" s="3"/>
      <c r="I4646" s="4" t="s">
        <v>16154</v>
      </c>
      <c r="J4646" s="2" t="s">
        <v>16155</v>
      </c>
      <c r="K4646" s="5">
        <v>1.0</v>
      </c>
      <c r="L4646" s="2" t="s">
        <v>30</v>
      </c>
      <c r="M4646" s="6" t="b">
        <v>1</v>
      </c>
      <c r="N4646" s="2" t="s">
        <v>3219</v>
      </c>
      <c r="O4646" s="2" t="s">
        <v>67</v>
      </c>
      <c r="P4646" s="2" t="s">
        <v>68</v>
      </c>
      <c r="Q4646" s="2" t="s">
        <v>34</v>
      </c>
      <c r="R4646" s="2" t="s">
        <v>35</v>
      </c>
      <c r="S4646" s="2" t="s">
        <v>16156</v>
      </c>
      <c r="T4646" s="2" t="s">
        <v>37</v>
      </c>
      <c r="U4646" s="2" t="s">
        <v>38</v>
      </c>
      <c r="V4646" s="2" t="s">
        <v>39</v>
      </c>
      <c r="W4646" s="7"/>
      <c r="X4646" s="2" t="s">
        <v>3222</v>
      </c>
      <c r="Y4646" s="2" t="s">
        <v>81</v>
      </c>
    </row>
    <row r="4647">
      <c r="A4647" s="1" t="b">
        <v>0</v>
      </c>
      <c r="B4647" s="1" t="s">
        <v>25</v>
      </c>
      <c r="C4647" s="1"/>
      <c r="D4647" s="1" t="s">
        <v>26</v>
      </c>
      <c r="E4647" s="1"/>
      <c r="F4647" s="1" t="b">
        <v>1</v>
      </c>
      <c r="G4647" s="2" t="s">
        <v>27</v>
      </c>
      <c r="H4647" s="3"/>
      <c r="I4647" s="4" t="s">
        <v>16157</v>
      </c>
      <c r="J4647" s="2" t="s">
        <v>16158</v>
      </c>
      <c r="K4647" s="5">
        <v>1.0</v>
      </c>
      <c r="L4647" s="2" t="s">
        <v>30</v>
      </c>
      <c r="M4647" s="6" t="b">
        <v>1</v>
      </c>
      <c r="N4647" s="2" t="s">
        <v>3219</v>
      </c>
      <c r="O4647" s="2" t="s">
        <v>67</v>
      </c>
      <c r="P4647" s="2" t="s">
        <v>68</v>
      </c>
      <c r="Q4647" s="2" t="s">
        <v>34</v>
      </c>
      <c r="R4647" s="2" t="s">
        <v>35</v>
      </c>
      <c r="S4647" s="2" t="s">
        <v>16159</v>
      </c>
      <c r="T4647" s="2" t="s">
        <v>37</v>
      </c>
      <c r="U4647" s="2" t="s">
        <v>38</v>
      </c>
      <c r="V4647" s="2" t="s">
        <v>39</v>
      </c>
      <c r="W4647" s="7"/>
      <c r="X4647" s="2" t="s">
        <v>3222</v>
      </c>
      <c r="Y4647" s="2" t="s">
        <v>81</v>
      </c>
    </row>
    <row r="4648">
      <c r="A4648" s="1" t="b">
        <v>0</v>
      </c>
      <c r="B4648" s="1" t="s">
        <v>25</v>
      </c>
      <c r="C4648" s="1"/>
      <c r="D4648" s="1" t="s">
        <v>26</v>
      </c>
      <c r="E4648" s="1"/>
      <c r="F4648" s="1" t="b">
        <v>1</v>
      </c>
      <c r="G4648" s="2" t="s">
        <v>27</v>
      </c>
      <c r="H4648" s="3"/>
      <c r="I4648" s="4" t="s">
        <v>16160</v>
      </c>
      <c r="J4648" s="2" t="s">
        <v>16161</v>
      </c>
      <c r="K4648" s="5">
        <v>1.0</v>
      </c>
      <c r="L4648" s="2" t="s">
        <v>30</v>
      </c>
      <c r="M4648" s="6" t="b">
        <v>1</v>
      </c>
      <c r="N4648" s="2" t="s">
        <v>3219</v>
      </c>
      <c r="O4648" s="2" t="s">
        <v>67</v>
      </c>
      <c r="P4648" s="2" t="s">
        <v>68</v>
      </c>
      <c r="Q4648" s="2" t="s">
        <v>34</v>
      </c>
      <c r="R4648" s="2" t="s">
        <v>35</v>
      </c>
      <c r="S4648" s="2" t="s">
        <v>16162</v>
      </c>
      <c r="T4648" s="2" t="s">
        <v>37</v>
      </c>
      <c r="U4648" s="2" t="s">
        <v>38</v>
      </c>
      <c r="V4648" s="2" t="s">
        <v>39</v>
      </c>
      <c r="W4648" s="7"/>
      <c r="X4648" s="2" t="s">
        <v>3222</v>
      </c>
      <c r="Y4648" s="2" t="s">
        <v>81</v>
      </c>
    </row>
    <row r="4649">
      <c r="A4649" s="1" t="b">
        <v>0</v>
      </c>
      <c r="B4649" s="1" t="s">
        <v>25</v>
      </c>
      <c r="C4649" s="1"/>
      <c r="D4649" s="1" t="s">
        <v>26</v>
      </c>
      <c r="E4649" s="1"/>
      <c r="F4649" s="1" t="b">
        <v>1</v>
      </c>
      <c r="G4649" s="2" t="s">
        <v>27</v>
      </c>
      <c r="H4649" s="3"/>
      <c r="I4649" s="4" t="s">
        <v>16163</v>
      </c>
      <c r="J4649" s="2" t="s">
        <v>16164</v>
      </c>
      <c r="K4649" s="5">
        <v>1.0</v>
      </c>
      <c r="L4649" s="2" t="s">
        <v>65</v>
      </c>
      <c r="M4649" s="6" t="b">
        <v>1</v>
      </c>
      <c r="N4649" s="2" t="s">
        <v>233</v>
      </c>
      <c r="O4649" s="2" t="s">
        <v>67</v>
      </c>
      <c r="P4649" s="2" t="s">
        <v>68</v>
      </c>
      <c r="Q4649" s="2" t="s">
        <v>69</v>
      </c>
      <c r="R4649" s="2" t="s">
        <v>2200</v>
      </c>
      <c r="S4649" s="2" t="s">
        <v>16165</v>
      </c>
      <c r="T4649" s="7"/>
      <c r="U4649" s="2" t="s">
        <v>38</v>
      </c>
      <c r="V4649" s="2" t="s">
        <v>39</v>
      </c>
      <c r="W4649" s="7"/>
      <c r="X4649" s="2" t="s">
        <v>237</v>
      </c>
      <c r="Y4649" s="2" t="s">
        <v>73</v>
      </c>
    </row>
    <row r="4650">
      <c r="A4650" s="1" t="b">
        <v>0</v>
      </c>
      <c r="B4650" s="1" t="s">
        <v>25</v>
      </c>
      <c r="C4650" s="1"/>
      <c r="D4650" s="1" t="s">
        <v>26</v>
      </c>
      <c r="E4650" s="1"/>
      <c r="F4650" s="1" t="b">
        <v>1</v>
      </c>
      <c r="G4650" s="2" t="s">
        <v>27</v>
      </c>
      <c r="H4650" s="3"/>
      <c r="I4650" s="4" t="s">
        <v>16166</v>
      </c>
      <c r="J4650" s="2" t="s">
        <v>16167</v>
      </c>
      <c r="K4650" s="5">
        <v>1.0</v>
      </c>
      <c r="L4650" s="2" t="s">
        <v>65</v>
      </c>
      <c r="M4650" s="6" t="b">
        <v>1</v>
      </c>
      <c r="N4650" s="2" t="s">
        <v>233</v>
      </c>
      <c r="O4650" s="2" t="s">
        <v>67</v>
      </c>
      <c r="P4650" s="2" t="s">
        <v>68</v>
      </c>
      <c r="Q4650" s="2" t="s">
        <v>69</v>
      </c>
      <c r="R4650" s="2" t="s">
        <v>16168</v>
      </c>
      <c r="S4650" s="2" t="s">
        <v>16169</v>
      </c>
      <c r="T4650" s="7"/>
      <c r="U4650" s="2" t="s">
        <v>38</v>
      </c>
      <c r="V4650" s="2" t="s">
        <v>39</v>
      </c>
      <c r="W4650" s="7"/>
      <c r="X4650" s="2" t="s">
        <v>237</v>
      </c>
      <c r="Y4650" s="2" t="s">
        <v>73</v>
      </c>
    </row>
    <row r="4651">
      <c r="A4651" s="1" t="b">
        <v>0</v>
      </c>
      <c r="B4651" s="1" t="s">
        <v>25</v>
      </c>
      <c r="C4651" s="1"/>
      <c r="D4651" s="1" t="s">
        <v>26</v>
      </c>
      <c r="E4651" s="1"/>
      <c r="F4651" s="1" t="b">
        <v>1</v>
      </c>
      <c r="G4651" s="2" t="s">
        <v>27</v>
      </c>
      <c r="H4651" s="3"/>
      <c r="I4651" s="4" t="s">
        <v>16170</v>
      </c>
      <c r="J4651" s="2" t="s">
        <v>16171</v>
      </c>
      <c r="K4651" s="5">
        <v>1.0</v>
      </c>
      <c r="L4651" s="2" t="s">
        <v>65</v>
      </c>
      <c r="M4651" s="6" t="b">
        <v>1</v>
      </c>
      <c r="N4651" s="2" t="s">
        <v>233</v>
      </c>
      <c r="O4651" s="2" t="s">
        <v>67</v>
      </c>
      <c r="P4651" s="2" t="s">
        <v>68</v>
      </c>
      <c r="Q4651" s="2" t="s">
        <v>69</v>
      </c>
      <c r="R4651" s="2" t="s">
        <v>14079</v>
      </c>
      <c r="S4651" s="2" t="s">
        <v>16172</v>
      </c>
      <c r="T4651" s="7"/>
      <c r="U4651" s="2" t="s">
        <v>38</v>
      </c>
      <c r="V4651" s="2" t="s">
        <v>39</v>
      </c>
      <c r="W4651" s="7"/>
      <c r="X4651" s="2" t="s">
        <v>237</v>
      </c>
      <c r="Y4651" s="2" t="s">
        <v>73</v>
      </c>
    </row>
    <row r="4652">
      <c r="A4652" s="1" t="b">
        <v>0</v>
      </c>
      <c r="B4652" s="1" t="s">
        <v>25</v>
      </c>
      <c r="C4652" s="1"/>
      <c r="D4652" s="1" t="s">
        <v>26</v>
      </c>
      <c r="E4652" s="1"/>
      <c r="F4652" s="1" t="b">
        <v>1</v>
      </c>
      <c r="G4652" s="2" t="s">
        <v>27</v>
      </c>
      <c r="H4652" s="3"/>
      <c r="I4652" s="4" t="s">
        <v>16173</v>
      </c>
      <c r="J4652" s="2" t="s">
        <v>16174</v>
      </c>
      <c r="K4652" s="5">
        <v>1.0</v>
      </c>
      <c r="L4652" s="2" t="s">
        <v>65</v>
      </c>
      <c r="M4652" s="6" t="b">
        <v>1</v>
      </c>
      <c r="N4652" s="2" t="s">
        <v>233</v>
      </c>
      <c r="O4652" s="2" t="s">
        <v>67</v>
      </c>
      <c r="P4652" s="2" t="s">
        <v>68</v>
      </c>
      <c r="Q4652" s="2" t="s">
        <v>69</v>
      </c>
      <c r="R4652" s="2" t="s">
        <v>2186</v>
      </c>
      <c r="S4652" s="2" t="s">
        <v>16175</v>
      </c>
      <c r="T4652" s="7"/>
      <c r="U4652" s="2" t="s">
        <v>38</v>
      </c>
      <c r="V4652" s="2" t="s">
        <v>39</v>
      </c>
      <c r="W4652" s="7"/>
      <c r="X4652" s="2" t="s">
        <v>237</v>
      </c>
      <c r="Y4652" s="2" t="s">
        <v>73</v>
      </c>
    </row>
    <row r="4653">
      <c r="A4653" s="1" t="b">
        <v>0</v>
      </c>
      <c r="B4653" s="1" t="s">
        <v>25</v>
      </c>
      <c r="C4653" s="1"/>
      <c r="D4653" s="1" t="s">
        <v>26</v>
      </c>
      <c r="E4653" s="1"/>
      <c r="F4653" s="1" t="b">
        <v>1</v>
      </c>
      <c r="G4653" s="2" t="s">
        <v>27</v>
      </c>
      <c r="H4653" s="3"/>
      <c r="I4653" s="4" t="s">
        <v>16176</v>
      </c>
      <c r="J4653" s="2" t="s">
        <v>16177</v>
      </c>
      <c r="K4653" s="5">
        <v>1.0</v>
      </c>
      <c r="L4653" s="2" t="s">
        <v>65</v>
      </c>
      <c r="M4653" s="6" t="b">
        <v>1</v>
      </c>
      <c r="N4653" s="2" t="s">
        <v>233</v>
      </c>
      <c r="O4653" s="2" t="s">
        <v>67</v>
      </c>
      <c r="P4653" s="2" t="s">
        <v>68</v>
      </c>
      <c r="Q4653" s="2" t="s">
        <v>69</v>
      </c>
      <c r="R4653" s="2" t="s">
        <v>16178</v>
      </c>
      <c r="S4653" s="2" t="s">
        <v>16179</v>
      </c>
      <c r="T4653" s="7"/>
      <c r="U4653" s="2" t="s">
        <v>38</v>
      </c>
      <c r="V4653" s="2" t="s">
        <v>39</v>
      </c>
      <c r="W4653" s="7"/>
      <c r="X4653" s="2" t="s">
        <v>237</v>
      </c>
      <c r="Y4653" s="2" t="s">
        <v>73</v>
      </c>
    </row>
    <row r="4654">
      <c r="A4654" s="1" t="b">
        <v>0</v>
      </c>
      <c r="B4654" s="1" t="s">
        <v>25</v>
      </c>
      <c r="C4654" s="1"/>
      <c r="D4654" s="1" t="s">
        <v>26</v>
      </c>
      <c r="E4654" s="1"/>
      <c r="F4654" s="1" t="b">
        <v>1</v>
      </c>
      <c r="G4654" s="2" t="s">
        <v>27</v>
      </c>
      <c r="H4654" s="3"/>
      <c r="I4654" s="4" t="s">
        <v>16180</v>
      </c>
      <c r="J4654" s="2" t="s">
        <v>16181</v>
      </c>
      <c r="K4654" s="5">
        <v>1.0</v>
      </c>
      <c r="L4654" s="2" t="s">
        <v>65</v>
      </c>
      <c r="M4654" s="6" t="b">
        <v>1</v>
      </c>
      <c r="N4654" s="2" t="s">
        <v>233</v>
      </c>
      <c r="O4654" s="2" t="s">
        <v>67</v>
      </c>
      <c r="P4654" s="2" t="s">
        <v>68</v>
      </c>
      <c r="Q4654" s="2" t="s">
        <v>69</v>
      </c>
      <c r="R4654" s="2" t="s">
        <v>16182</v>
      </c>
      <c r="S4654" s="2" t="s">
        <v>16183</v>
      </c>
      <c r="T4654" s="7"/>
      <c r="U4654" s="2" t="s">
        <v>38</v>
      </c>
      <c r="V4654" s="2" t="s">
        <v>39</v>
      </c>
      <c r="W4654" s="7"/>
      <c r="X4654" s="2" t="s">
        <v>237</v>
      </c>
      <c r="Y4654" s="2" t="s">
        <v>73</v>
      </c>
    </row>
    <row r="4655">
      <c r="A4655" s="1" t="b">
        <v>0</v>
      </c>
      <c r="B4655" s="1" t="s">
        <v>25</v>
      </c>
      <c r="C4655" s="1"/>
      <c r="D4655" s="1" t="s">
        <v>26</v>
      </c>
      <c r="E4655" s="1"/>
      <c r="F4655" s="1" t="b">
        <v>1</v>
      </c>
      <c r="G4655" s="2" t="s">
        <v>27</v>
      </c>
      <c r="H4655" s="3"/>
      <c r="I4655" s="4" t="s">
        <v>16184</v>
      </c>
      <c r="J4655" s="2" t="s">
        <v>16185</v>
      </c>
      <c r="K4655" s="5">
        <v>1.0</v>
      </c>
      <c r="L4655" s="2" t="s">
        <v>65</v>
      </c>
      <c r="M4655" s="6" t="b">
        <v>1</v>
      </c>
      <c r="N4655" s="2" t="s">
        <v>233</v>
      </c>
      <c r="O4655" s="2" t="s">
        <v>67</v>
      </c>
      <c r="P4655" s="2" t="s">
        <v>68</v>
      </c>
      <c r="Q4655" s="2" t="s">
        <v>69</v>
      </c>
      <c r="R4655" s="2" t="s">
        <v>16186</v>
      </c>
      <c r="S4655" s="2" t="s">
        <v>16187</v>
      </c>
      <c r="T4655" s="7"/>
      <c r="U4655" s="2" t="s">
        <v>38</v>
      </c>
      <c r="V4655" s="2" t="s">
        <v>39</v>
      </c>
      <c r="W4655" s="7"/>
      <c r="X4655" s="2" t="s">
        <v>237</v>
      </c>
      <c r="Y4655" s="2" t="s">
        <v>73</v>
      </c>
    </row>
    <row r="4656">
      <c r="A4656" s="1" t="b">
        <v>0</v>
      </c>
      <c r="B4656" s="1" t="s">
        <v>25</v>
      </c>
      <c r="C4656" s="1"/>
      <c r="D4656" s="1" t="s">
        <v>26</v>
      </c>
      <c r="E4656" s="1"/>
      <c r="F4656" s="1" t="b">
        <v>1</v>
      </c>
      <c r="G4656" s="2" t="s">
        <v>27</v>
      </c>
      <c r="H4656" s="3"/>
      <c r="I4656" s="4" t="s">
        <v>16188</v>
      </c>
      <c r="J4656" s="2" t="s">
        <v>16189</v>
      </c>
      <c r="K4656" s="5">
        <v>1.0</v>
      </c>
      <c r="L4656" s="2" t="s">
        <v>65</v>
      </c>
      <c r="M4656" s="6" t="b">
        <v>1</v>
      </c>
      <c r="N4656" s="2" t="s">
        <v>233</v>
      </c>
      <c r="O4656" s="2" t="s">
        <v>67</v>
      </c>
      <c r="P4656" s="2" t="s">
        <v>68</v>
      </c>
      <c r="Q4656" s="2" t="s">
        <v>69</v>
      </c>
      <c r="R4656" s="2" t="s">
        <v>2182</v>
      </c>
      <c r="S4656" s="2" t="s">
        <v>16190</v>
      </c>
      <c r="T4656" s="7"/>
      <c r="U4656" s="2" t="s">
        <v>38</v>
      </c>
      <c r="V4656" s="2" t="s">
        <v>39</v>
      </c>
      <c r="W4656" s="7"/>
      <c r="X4656" s="2" t="s">
        <v>237</v>
      </c>
      <c r="Y4656" s="2" t="s">
        <v>73</v>
      </c>
    </row>
    <row r="4657">
      <c r="A4657" s="1" t="b">
        <v>0</v>
      </c>
      <c r="B4657" s="1" t="s">
        <v>25</v>
      </c>
      <c r="C4657" s="1"/>
      <c r="D4657" s="1" t="s">
        <v>26</v>
      </c>
      <c r="E4657" s="1"/>
      <c r="F4657" s="1" t="b">
        <v>1</v>
      </c>
      <c r="G4657" s="2" t="s">
        <v>27</v>
      </c>
      <c r="H4657" s="3"/>
      <c r="I4657" s="4" t="s">
        <v>16191</v>
      </c>
      <c r="J4657" s="2" t="s">
        <v>16192</v>
      </c>
      <c r="K4657" s="5">
        <v>1.0</v>
      </c>
      <c r="L4657" s="2" t="s">
        <v>65</v>
      </c>
      <c r="M4657" s="6" t="b">
        <v>1</v>
      </c>
      <c r="N4657" s="2" t="s">
        <v>233</v>
      </c>
      <c r="O4657" s="2" t="s">
        <v>67</v>
      </c>
      <c r="P4657" s="2" t="s">
        <v>68</v>
      </c>
      <c r="Q4657" s="2" t="s">
        <v>69</v>
      </c>
      <c r="R4657" s="2" t="s">
        <v>16193</v>
      </c>
      <c r="S4657" s="2" t="s">
        <v>16194</v>
      </c>
      <c r="T4657" s="7"/>
      <c r="U4657" s="2" t="s">
        <v>38</v>
      </c>
      <c r="V4657" s="2" t="s">
        <v>39</v>
      </c>
      <c r="W4657" s="7"/>
      <c r="X4657" s="2" t="s">
        <v>237</v>
      </c>
      <c r="Y4657" s="2" t="s">
        <v>73</v>
      </c>
    </row>
    <row r="4658">
      <c r="A4658" s="1" t="b">
        <v>0</v>
      </c>
      <c r="B4658" s="1" t="s">
        <v>25</v>
      </c>
      <c r="C4658" s="1"/>
      <c r="D4658" s="1" t="s">
        <v>26</v>
      </c>
      <c r="E4658" s="1"/>
      <c r="F4658" s="1" t="b">
        <v>1</v>
      </c>
      <c r="G4658" s="2" t="s">
        <v>27</v>
      </c>
      <c r="H4658" s="3"/>
      <c r="I4658" s="4" t="s">
        <v>16195</v>
      </c>
      <c r="J4658" s="2" t="s">
        <v>16196</v>
      </c>
      <c r="K4658" s="5">
        <v>1.0</v>
      </c>
      <c r="L4658" s="2" t="s">
        <v>65</v>
      </c>
      <c r="M4658" s="6" t="b">
        <v>1</v>
      </c>
      <c r="N4658" s="2" t="s">
        <v>233</v>
      </c>
      <c r="O4658" s="2" t="s">
        <v>67</v>
      </c>
      <c r="P4658" s="2" t="s">
        <v>68</v>
      </c>
      <c r="Q4658" s="2" t="s">
        <v>69</v>
      </c>
      <c r="R4658" s="2" t="s">
        <v>16197</v>
      </c>
      <c r="S4658" s="2" t="s">
        <v>16198</v>
      </c>
      <c r="T4658" s="7"/>
      <c r="U4658" s="2" t="s">
        <v>38</v>
      </c>
      <c r="V4658" s="2" t="s">
        <v>39</v>
      </c>
      <c r="W4658" s="7"/>
      <c r="X4658" s="2" t="s">
        <v>237</v>
      </c>
      <c r="Y4658" s="2" t="s">
        <v>73</v>
      </c>
    </row>
    <row r="4659">
      <c r="A4659" s="1" t="b">
        <v>0</v>
      </c>
      <c r="B4659" s="1" t="s">
        <v>25</v>
      </c>
      <c r="C4659" s="1"/>
      <c r="D4659" s="1" t="s">
        <v>26</v>
      </c>
      <c r="E4659" s="1"/>
      <c r="F4659" s="1"/>
      <c r="G4659" s="2" t="s">
        <v>27</v>
      </c>
      <c r="H4659" s="3"/>
      <c r="I4659" s="4" t="s">
        <v>16199</v>
      </c>
      <c r="J4659" s="2" t="s">
        <v>16200</v>
      </c>
      <c r="K4659" s="5">
        <v>2.0</v>
      </c>
      <c r="L4659" s="2" t="s">
        <v>46</v>
      </c>
      <c r="M4659" s="6" t="b">
        <v>1</v>
      </c>
      <c r="N4659" s="2" t="s">
        <v>16201</v>
      </c>
      <c r="O4659" s="2" t="s">
        <v>16202</v>
      </c>
      <c r="P4659" s="2" t="s">
        <v>49</v>
      </c>
      <c r="Q4659" s="2" t="s">
        <v>50</v>
      </c>
      <c r="R4659" s="2" t="s">
        <v>35</v>
      </c>
      <c r="S4659" s="5">
        <v>5.39070404E8</v>
      </c>
      <c r="T4659" s="2" t="s">
        <v>409</v>
      </c>
      <c r="U4659" s="2" t="s">
        <v>38</v>
      </c>
      <c r="V4659" s="2" t="s">
        <v>100</v>
      </c>
      <c r="W4659" s="3"/>
      <c r="X4659" s="5">
        <v>599644.0</v>
      </c>
      <c r="Y4659" s="2" t="s">
        <v>16203</v>
      </c>
    </row>
    <row r="4660">
      <c r="A4660" s="1" t="b">
        <v>0</v>
      </c>
      <c r="B4660" s="1" t="s">
        <v>25</v>
      </c>
      <c r="C4660" s="1"/>
      <c r="D4660" s="1" t="s">
        <v>26</v>
      </c>
      <c r="E4660" s="1"/>
      <c r="F4660" s="1"/>
      <c r="G4660" s="2" t="s">
        <v>27</v>
      </c>
      <c r="H4660" s="3"/>
      <c r="I4660" s="4" t="s">
        <v>16204</v>
      </c>
      <c r="J4660" s="2" t="s">
        <v>16205</v>
      </c>
      <c r="K4660" s="5">
        <v>2.0</v>
      </c>
      <c r="L4660" s="2" t="s">
        <v>46</v>
      </c>
      <c r="M4660" s="6" t="b">
        <v>1</v>
      </c>
      <c r="N4660" s="2" t="s">
        <v>16201</v>
      </c>
      <c r="O4660" s="2" t="s">
        <v>16202</v>
      </c>
      <c r="P4660" s="2" t="s">
        <v>49</v>
      </c>
      <c r="Q4660" s="2" t="s">
        <v>50</v>
      </c>
      <c r="R4660" s="2" t="s">
        <v>35</v>
      </c>
      <c r="S4660" s="5">
        <v>5.39070408E8</v>
      </c>
      <c r="T4660" s="2" t="s">
        <v>409</v>
      </c>
      <c r="U4660" s="2" t="s">
        <v>38</v>
      </c>
      <c r="V4660" s="2" t="s">
        <v>100</v>
      </c>
      <c r="W4660" s="3"/>
      <c r="X4660" s="5">
        <v>597582.0</v>
      </c>
      <c r="Y4660" s="2" t="s">
        <v>16203</v>
      </c>
    </row>
    <row r="4661">
      <c r="A4661" s="1" t="b">
        <v>0</v>
      </c>
      <c r="B4661" s="1" t="s">
        <v>25</v>
      </c>
      <c r="C4661" s="1"/>
      <c r="D4661" s="1" t="s">
        <v>26</v>
      </c>
      <c r="E4661" s="1"/>
      <c r="F4661" s="1"/>
      <c r="G4661" s="2" t="s">
        <v>27</v>
      </c>
      <c r="H4661" s="3"/>
      <c r="I4661" s="4" t="s">
        <v>16206</v>
      </c>
      <c r="J4661" s="2" t="s">
        <v>16207</v>
      </c>
      <c r="K4661" s="5">
        <v>2.0</v>
      </c>
      <c r="L4661" s="2" t="s">
        <v>46</v>
      </c>
      <c r="M4661" s="6" t="b">
        <v>1</v>
      </c>
      <c r="N4661" s="2" t="s">
        <v>16201</v>
      </c>
      <c r="O4661" s="2" t="s">
        <v>16202</v>
      </c>
      <c r="P4661" s="2" t="s">
        <v>49</v>
      </c>
      <c r="Q4661" s="2" t="s">
        <v>50</v>
      </c>
      <c r="R4661" s="2" t="s">
        <v>35</v>
      </c>
      <c r="S4661" s="5">
        <v>5.3907042E8</v>
      </c>
      <c r="T4661" s="2" t="s">
        <v>16208</v>
      </c>
      <c r="U4661" s="2" t="s">
        <v>38</v>
      </c>
      <c r="V4661" s="2" t="s">
        <v>100</v>
      </c>
      <c r="W4661" s="3"/>
      <c r="X4661" s="5">
        <v>603563.0</v>
      </c>
      <c r="Y4661" s="2" t="s">
        <v>16203</v>
      </c>
    </row>
    <row r="4662">
      <c r="A4662" s="1" t="b">
        <v>0</v>
      </c>
      <c r="B4662" s="1" t="s">
        <v>25</v>
      </c>
      <c r="C4662" s="1"/>
      <c r="D4662" s="1" t="s">
        <v>26</v>
      </c>
      <c r="E4662" s="1"/>
      <c r="F4662" s="1"/>
      <c r="G4662" s="2" t="s">
        <v>27</v>
      </c>
      <c r="H4662" s="3"/>
      <c r="I4662" s="4" t="s">
        <v>16209</v>
      </c>
      <c r="J4662" s="2" t="s">
        <v>16210</v>
      </c>
      <c r="K4662" s="5">
        <v>2.0</v>
      </c>
      <c r="L4662" s="2" t="s">
        <v>46</v>
      </c>
      <c r="M4662" s="6" t="b">
        <v>1</v>
      </c>
      <c r="N4662" s="2" t="s">
        <v>16201</v>
      </c>
      <c r="O4662" s="2" t="s">
        <v>16202</v>
      </c>
      <c r="P4662" s="2" t="s">
        <v>49</v>
      </c>
      <c r="Q4662" s="2" t="s">
        <v>50</v>
      </c>
      <c r="R4662" s="2" t="s">
        <v>35</v>
      </c>
      <c r="S4662" s="5">
        <v>5.39070424E8</v>
      </c>
      <c r="T4662" s="2" t="s">
        <v>6893</v>
      </c>
      <c r="U4662" s="2" t="s">
        <v>38</v>
      </c>
      <c r="V4662" s="2" t="s">
        <v>100</v>
      </c>
      <c r="W4662" s="3"/>
      <c r="X4662" s="5">
        <v>602825.0</v>
      </c>
      <c r="Y4662" s="2" t="s">
        <v>16203</v>
      </c>
    </row>
    <row r="4663">
      <c r="A4663" s="1" t="b">
        <v>0</v>
      </c>
      <c r="B4663" s="1" t="s">
        <v>25</v>
      </c>
      <c r="C4663" s="1"/>
      <c r="D4663" s="1" t="s">
        <v>26</v>
      </c>
      <c r="E4663" s="1"/>
      <c r="F4663" s="1"/>
      <c r="G4663" s="2" t="s">
        <v>27</v>
      </c>
      <c r="H4663" s="3"/>
      <c r="I4663" s="4" t="s">
        <v>16211</v>
      </c>
      <c r="J4663" s="2" t="s">
        <v>16212</v>
      </c>
      <c r="K4663" s="5">
        <v>2.0</v>
      </c>
      <c r="L4663" s="2" t="s">
        <v>46</v>
      </c>
      <c r="M4663" s="6" t="b">
        <v>1</v>
      </c>
      <c r="N4663" s="2" t="s">
        <v>16201</v>
      </c>
      <c r="O4663" s="2" t="s">
        <v>16202</v>
      </c>
      <c r="P4663" s="2" t="s">
        <v>49</v>
      </c>
      <c r="Q4663" s="2" t="s">
        <v>50</v>
      </c>
      <c r="R4663" s="2" t="s">
        <v>35</v>
      </c>
      <c r="S4663" s="5">
        <v>5.39070434E8</v>
      </c>
      <c r="T4663" s="2" t="s">
        <v>16213</v>
      </c>
      <c r="U4663" s="2" t="s">
        <v>38</v>
      </c>
      <c r="V4663" s="2" t="s">
        <v>100</v>
      </c>
      <c r="W4663" s="3"/>
      <c r="X4663" s="5">
        <v>596240.0</v>
      </c>
      <c r="Y4663" s="2" t="s">
        <v>16203</v>
      </c>
    </row>
    <row r="4664">
      <c r="A4664" s="1" t="b">
        <v>0</v>
      </c>
      <c r="B4664" s="1" t="s">
        <v>25</v>
      </c>
      <c r="C4664" s="1"/>
      <c r="D4664" s="1" t="s">
        <v>26</v>
      </c>
      <c r="E4664" s="1"/>
      <c r="F4664" s="1"/>
      <c r="G4664" s="2" t="s">
        <v>27</v>
      </c>
      <c r="H4664" s="3"/>
      <c r="I4664" s="4" t="s">
        <v>16214</v>
      </c>
      <c r="J4664" s="2" t="s">
        <v>16215</v>
      </c>
      <c r="K4664" s="5">
        <v>2.0</v>
      </c>
      <c r="L4664" s="2" t="s">
        <v>46</v>
      </c>
      <c r="M4664" s="6" t="b">
        <v>1</v>
      </c>
      <c r="N4664" s="2" t="s">
        <v>16201</v>
      </c>
      <c r="O4664" s="2" t="s">
        <v>16202</v>
      </c>
      <c r="P4664" s="2" t="s">
        <v>49</v>
      </c>
      <c r="Q4664" s="2" t="s">
        <v>50</v>
      </c>
      <c r="R4664" s="2" t="s">
        <v>35</v>
      </c>
      <c r="S4664" s="5">
        <v>5.3907044E8</v>
      </c>
      <c r="T4664" s="2" t="s">
        <v>6893</v>
      </c>
      <c r="U4664" s="2" t="s">
        <v>38</v>
      </c>
      <c r="V4664" s="2" t="s">
        <v>100</v>
      </c>
      <c r="W4664" s="3"/>
      <c r="X4664" s="5">
        <v>595871.0</v>
      </c>
      <c r="Y4664" s="2" t="s">
        <v>16203</v>
      </c>
    </row>
    <row r="4665">
      <c r="A4665" s="1" t="b">
        <v>0</v>
      </c>
      <c r="B4665" s="1" t="s">
        <v>25</v>
      </c>
      <c r="C4665" s="1"/>
      <c r="D4665" s="1" t="s">
        <v>26</v>
      </c>
      <c r="E4665" s="1"/>
      <c r="F4665" s="1"/>
      <c r="G4665" s="2" t="s">
        <v>27</v>
      </c>
      <c r="H4665" s="3"/>
      <c r="I4665" s="4" t="s">
        <v>16216</v>
      </c>
      <c r="J4665" s="2" t="s">
        <v>16217</v>
      </c>
      <c r="K4665" s="5">
        <v>2.0</v>
      </c>
      <c r="L4665" s="2" t="s">
        <v>46</v>
      </c>
      <c r="M4665" s="6" t="b">
        <v>1</v>
      </c>
      <c r="N4665" s="2" t="s">
        <v>16201</v>
      </c>
      <c r="O4665" s="2" t="s">
        <v>16202</v>
      </c>
      <c r="P4665" s="2" t="s">
        <v>49</v>
      </c>
      <c r="Q4665" s="2" t="s">
        <v>50</v>
      </c>
      <c r="R4665" s="2" t="s">
        <v>35</v>
      </c>
      <c r="S4665" s="5">
        <v>5.39070446E8</v>
      </c>
      <c r="T4665" s="2" t="s">
        <v>9363</v>
      </c>
      <c r="U4665" s="2" t="s">
        <v>38</v>
      </c>
      <c r="V4665" s="2" t="s">
        <v>100</v>
      </c>
      <c r="W4665" s="3"/>
      <c r="X4665" s="5">
        <v>592052.0</v>
      </c>
      <c r="Y4665" s="2" t="s">
        <v>16203</v>
      </c>
    </row>
    <row r="4666">
      <c r="A4666" s="1" t="b">
        <v>0</v>
      </c>
      <c r="B4666" s="1" t="s">
        <v>25</v>
      </c>
      <c r="C4666" s="1"/>
      <c r="D4666" s="1" t="s">
        <v>26</v>
      </c>
      <c r="E4666" s="1"/>
      <c r="F4666" s="1"/>
      <c r="G4666" s="2" t="s">
        <v>27</v>
      </c>
      <c r="H4666" s="3"/>
      <c r="I4666" s="4" t="s">
        <v>16218</v>
      </c>
      <c r="J4666" s="2" t="s">
        <v>16219</v>
      </c>
      <c r="K4666" s="5">
        <v>2.0</v>
      </c>
      <c r="L4666" s="2" t="s">
        <v>46</v>
      </c>
      <c r="M4666" s="6" t="b">
        <v>1</v>
      </c>
      <c r="N4666" s="2" t="s">
        <v>16201</v>
      </c>
      <c r="O4666" s="2" t="s">
        <v>16202</v>
      </c>
      <c r="P4666" s="2" t="s">
        <v>49</v>
      </c>
      <c r="Q4666" s="2" t="s">
        <v>50</v>
      </c>
      <c r="R4666" s="2" t="s">
        <v>35</v>
      </c>
      <c r="S4666" s="5">
        <v>5.39070452E8</v>
      </c>
      <c r="T4666" s="2" t="s">
        <v>16213</v>
      </c>
      <c r="U4666" s="2" t="s">
        <v>38</v>
      </c>
      <c r="V4666" s="2" t="s">
        <v>100</v>
      </c>
      <c r="W4666" s="3"/>
      <c r="X4666" s="5">
        <v>596237.0</v>
      </c>
      <c r="Y4666" s="2" t="s">
        <v>16203</v>
      </c>
    </row>
    <row r="4667">
      <c r="A4667" s="1" t="b">
        <v>0</v>
      </c>
      <c r="B4667" s="1" t="s">
        <v>25</v>
      </c>
      <c r="C4667" s="1"/>
      <c r="D4667" s="1" t="s">
        <v>26</v>
      </c>
      <c r="E4667" s="1"/>
      <c r="F4667" s="1"/>
      <c r="G4667" s="2" t="s">
        <v>27</v>
      </c>
      <c r="H4667" s="3"/>
      <c r="I4667" s="4" t="s">
        <v>16220</v>
      </c>
      <c r="J4667" s="2" t="s">
        <v>16221</v>
      </c>
      <c r="K4667" s="5">
        <v>2.0</v>
      </c>
      <c r="L4667" s="2" t="s">
        <v>46</v>
      </c>
      <c r="M4667" s="6" t="b">
        <v>1</v>
      </c>
      <c r="N4667" s="2" t="s">
        <v>16201</v>
      </c>
      <c r="O4667" s="2" t="s">
        <v>16202</v>
      </c>
      <c r="P4667" s="2" t="s">
        <v>49</v>
      </c>
      <c r="Q4667" s="2" t="s">
        <v>50</v>
      </c>
      <c r="R4667" s="2" t="s">
        <v>35</v>
      </c>
      <c r="S4667" s="5">
        <v>5.39070456E8</v>
      </c>
      <c r="T4667" s="2" t="s">
        <v>129</v>
      </c>
      <c r="U4667" s="2" t="s">
        <v>38</v>
      </c>
      <c r="V4667" s="2" t="s">
        <v>100</v>
      </c>
      <c r="W4667" s="7"/>
      <c r="X4667" s="5">
        <v>596094.0</v>
      </c>
      <c r="Y4667" s="2" t="s">
        <v>16203</v>
      </c>
    </row>
    <row r="4668">
      <c r="A4668" s="1" t="b">
        <v>0</v>
      </c>
      <c r="B4668" s="1" t="s">
        <v>25</v>
      </c>
      <c r="C4668" s="1"/>
      <c r="D4668" s="1" t="s">
        <v>26</v>
      </c>
      <c r="E4668" s="1"/>
      <c r="F4668" s="1"/>
      <c r="G4668" s="2" t="s">
        <v>27</v>
      </c>
      <c r="H4668" s="3"/>
      <c r="I4668" s="4" t="s">
        <v>16222</v>
      </c>
      <c r="J4668" s="2" t="s">
        <v>16223</v>
      </c>
      <c r="K4668" s="5">
        <v>2.0</v>
      </c>
      <c r="L4668" s="2" t="s">
        <v>46</v>
      </c>
      <c r="M4668" s="6" t="b">
        <v>1</v>
      </c>
      <c r="N4668" s="2" t="s">
        <v>16201</v>
      </c>
      <c r="O4668" s="2" t="s">
        <v>16202</v>
      </c>
      <c r="P4668" s="2" t="s">
        <v>49</v>
      </c>
      <c r="Q4668" s="2" t="s">
        <v>50</v>
      </c>
      <c r="R4668" s="2" t="s">
        <v>35</v>
      </c>
      <c r="S4668" s="5">
        <v>5.3907046E8</v>
      </c>
      <c r="T4668" s="2" t="s">
        <v>9297</v>
      </c>
      <c r="U4668" s="2" t="s">
        <v>38</v>
      </c>
      <c r="V4668" s="2" t="s">
        <v>100</v>
      </c>
      <c r="W4668" s="7"/>
      <c r="X4668" s="5">
        <v>596296.0</v>
      </c>
      <c r="Y4668" s="2" t="s">
        <v>16203</v>
      </c>
    </row>
    <row r="4669">
      <c r="A4669" s="1" t="b">
        <v>0</v>
      </c>
      <c r="B4669" s="1" t="s">
        <v>25</v>
      </c>
      <c r="C4669" s="1"/>
      <c r="D4669" s="1" t="s">
        <v>26</v>
      </c>
      <c r="E4669" s="1"/>
      <c r="F4669" s="1"/>
      <c r="G4669" s="2" t="s">
        <v>27</v>
      </c>
      <c r="H4669" s="3"/>
      <c r="I4669" s="4" t="s">
        <v>16224</v>
      </c>
      <c r="J4669" s="2" t="s">
        <v>16225</v>
      </c>
      <c r="K4669" s="5">
        <v>2.0</v>
      </c>
      <c r="L4669" s="2" t="s">
        <v>46</v>
      </c>
      <c r="M4669" s="6" t="b">
        <v>1</v>
      </c>
      <c r="N4669" s="2" t="s">
        <v>16201</v>
      </c>
      <c r="O4669" s="2" t="s">
        <v>16202</v>
      </c>
      <c r="P4669" s="2" t="s">
        <v>49</v>
      </c>
      <c r="Q4669" s="2" t="s">
        <v>50</v>
      </c>
      <c r="R4669" s="2" t="s">
        <v>35</v>
      </c>
      <c r="S4669" s="5">
        <v>5.3907047E8</v>
      </c>
      <c r="T4669" s="2" t="s">
        <v>9200</v>
      </c>
      <c r="U4669" s="2" t="s">
        <v>38</v>
      </c>
      <c r="V4669" s="2" t="s">
        <v>100</v>
      </c>
      <c r="W4669" s="7"/>
      <c r="X4669" s="5">
        <v>594395.0</v>
      </c>
      <c r="Y4669" s="2" t="s">
        <v>16203</v>
      </c>
    </row>
    <row r="4670">
      <c r="A4670" s="1" t="b">
        <v>0</v>
      </c>
      <c r="B4670" s="1" t="s">
        <v>25</v>
      </c>
      <c r="C4670" s="1"/>
      <c r="D4670" s="1" t="s">
        <v>26</v>
      </c>
      <c r="E4670" s="1"/>
      <c r="F4670" s="1"/>
      <c r="G4670" s="2" t="s">
        <v>27</v>
      </c>
      <c r="H4670" s="3"/>
      <c r="I4670" s="4" t="s">
        <v>16226</v>
      </c>
      <c r="J4670" s="2" t="s">
        <v>16227</v>
      </c>
      <c r="K4670" s="5">
        <v>2.0</v>
      </c>
      <c r="L4670" s="2" t="s">
        <v>46</v>
      </c>
      <c r="M4670" s="6" t="b">
        <v>1</v>
      </c>
      <c r="N4670" s="2" t="s">
        <v>16201</v>
      </c>
      <c r="O4670" s="2" t="s">
        <v>16202</v>
      </c>
      <c r="P4670" s="2" t="s">
        <v>49</v>
      </c>
      <c r="Q4670" s="2" t="s">
        <v>50</v>
      </c>
      <c r="R4670" s="2" t="s">
        <v>35</v>
      </c>
      <c r="S4670" s="5">
        <v>5.39070476E8</v>
      </c>
      <c r="T4670" s="2" t="s">
        <v>7817</v>
      </c>
      <c r="U4670" s="2" t="s">
        <v>38</v>
      </c>
      <c r="V4670" s="2" t="s">
        <v>100</v>
      </c>
      <c r="W4670" s="7"/>
      <c r="X4670" s="5">
        <v>595406.0</v>
      </c>
      <c r="Y4670" s="2" t="s">
        <v>16203</v>
      </c>
    </row>
    <row r="4671">
      <c r="A4671" s="1" t="b">
        <v>0</v>
      </c>
      <c r="B4671" s="1" t="s">
        <v>25</v>
      </c>
      <c r="C4671" s="1"/>
      <c r="D4671" s="1" t="s">
        <v>26</v>
      </c>
      <c r="E4671" s="1"/>
      <c r="F4671" s="1"/>
      <c r="G4671" s="2" t="s">
        <v>27</v>
      </c>
      <c r="H4671" s="3"/>
      <c r="I4671" s="4" t="s">
        <v>16228</v>
      </c>
      <c r="J4671" s="2" t="s">
        <v>16229</v>
      </c>
      <c r="K4671" s="5">
        <v>2.0</v>
      </c>
      <c r="L4671" s="2" t="s">
        <v>46</v>
      </c>
      <c r="M4671" s="6" t="b">
        <v>1</v>
      </c>
      <c r="N4671" s="2" t="s">
        <v>16201</v>
      </c>
      <c r="O4671" s="2" t="s">
        <v>16202</v>
      </c>
      <c r="P4671" s="2" t="s">
        <v>49</v>
      </c>
      <c r="Q4671" s="2" t="s">
        <v>50</v>
      </c>
      <c r="R4671" s="2" t="s">
        <v>35</v>
      </c>
      <c r="S4671" s="5">
        <v>5.39070482E8</v>
      </c>
      <c r="T4671" s="2" t="s">
        <v>16230</v>
      </c>
      <c r="U4671" s="2" t="s">
        <v>38</v>
      </c>
      <c r="V4671" s="2" t="s">
        <v>100</v>
      </c>
      <c r="W4671" s="7"/>
      <c r="X4671" s="5">
        <v>598761.0</v>
      </c>
      <c r="Y4671" s="2" t="s">
        <v>16203</v>
      </c>
    </row>
    <row r="4672">
      <c r="A4672" s="1" t="b">
        <v>0</v>
      </c>
      <c r="B4672" s="1" t="s">
        <v>25</v>
      </c>
      <c r="C4672" s="1"/>
      <c r="D4672" s="1" t="s">
        <v>26</v>
      </c>
      <c r="E4672" s="1"/>
      <c r="F4672" s="1"/>
      <c r="G4672" s="2" t="s">
        <v>27</v>
      </c>
      <c r="H4672" s="3"/>
      <c r="I4672" s="4" t="s">
        <v>16231</v>
      </c>
      <c r="J4672" s="2" t="s">
        <v>16232</v>
      </c>
      <c r="K4672" s="5">
        <v>2.0</v>
      </c>
      <c r="L4672" s="2" t="s">
        <v>46</v>
      </c>
      <c r="M4672" s="6" t="b">
        <v>1</v>
      </c>
      <c r="N4672" s="2" t="s">
        <v>16201</v>
      </c>
      <c r="O4672" s="2" t="s">
        <v>16202</v>
      </c>
      <c r="P4672" s="2" t="s">
        <v>49</v>
      </c>
      <c r="Q4672" s="2" t="s">
        <v>50</v>
      </c>
      <c r="R4672" s="2" t="s">
        <v>35</v>
      </c>
      <c r="S4672" s="5">
        <v>5.39070486E8</v>
      </c>
      <c r="T4672" s="2" t="s">
        <v>9363</v>
      </c>
      <c r="U4672" s="2" t="s">
        <v>38</v>
      </c>
      <c r="V4672" s="2" t="s">
        <v>100</v>
      </c>
      <c r="W4672" s="7"/>
      <c r="X4672" s="5">
        <v>598671.0</v>
      </c>
      <c r="Y4672" s="2" t="s">
        <v>16203</v>
      </c>
    </row>
    <row r="4673">
      <c r="A4673" s="1" t="b">
        <v>0</v>
      </c>
      <c r="B4673" s="1" t="s">
        <v>25</v>
      </c>
      <c r="C4673" s="1"/>
      <c r="D4673" s="1" t="s">
        <v>26</v>
      </c>
      <c r="E4673" s="1"/>
      <c r="F4673" s="1"/>
      <c r="G4673" s="2" t="s">
        <v>27</v>
      </c>
      <c r="H4673" s="3"/>
      <c r="I4673" s="4" t="s">
        <v>16233</v>
      </c>
      <c r="J4673" s="2" t="s">
        <v>16234</v>
      </c>
      <c r="K4673" s="5">
        <v>2.0</v>
      </c>
      <c r="L4673" s="2" t="s">
        <v>46</v>
      </c>
      <c r="M4673" s="6" t="b">
        <v>1</v>
      </c>
      <c r="N4673" s="2" t="s">
        <v>16201</v>
      </c>
      <c r="O4673" s="2" t="s">
        <v>16202</v>
      </c>
      <c r="P4673" s="2" t="s">
        <v>49</v>
      </c>
      <c r="Q4673" s="2" t="s">
        <v>50</v>
      </c>
      <c r="R4673" s="2" t="s">
        <v>35</v>
      </c>
      <c r="S4673" s="5">
        <v>5.390705E8</v>
      </c>
      <c r="T4673" s="2" t="s">
        <v>16230</v>
      </c>
      <c r="U4673" s="2" t="s">
        <v>38</v>
      </c>
      <c r="V4673" s="2" t="s">
        <v>100</v>
      </c>
      <c r="W4673" s="7"/>
      <c r="X4673" s="5">
        <v>594977.0</v>
      </c>
      <c r="Y4673" s="2" t="s">
        <v>16203</v>
      </c>
    </row>
    <row r="4674">
      <c r="A4674" s="1" t="b">
        <v>0</v>
      </c>
      <c r="B4674" s="1" t="s">
        <v>25</v>
      </c>
      <c r="C4674" s="1"/>
      <c r="D4674" s="1" t="s">
        <v>26</v>
      </c>
      <c r="E4674" s="1"/>
      <c r="F4674" s="1"/>
      <c r="G4674" s="2" t="s">
        <v>27</v>
      </c>
      <c r="H4674" s="3"/>
      <c r="I4674" s="4" t="s">
        <v>16235</v>
      </c>
      <c r="J4674" s="2" t="s">
        <v>16236</v>
      </c>
      <c r="K4674" s="5">
        <v>2.0</v>
      </c>
      <c r="L4674" s="2" t="s">
        <v>46</v>
      </c>
      <c r="M4674" s="6" t="b">
        <v>1</v>
      </c>
      <c r="N4674" s="2" t="s">
        <v>16201</v>
      </c>
      <c r="O4674" s="2" t="s">
        <v>16202</v>
      </c>
      <c r="P4674" s="2" t="s">
        <v>49</v>
      </c>
      <c r="Q4674" s="2" t="s">
        <v>50</v>
      </c>
      <c r="R4674" s="2" t="s">
        <v>35</v>
      </c>
      <c r="S4674" s="5">
        <v>5.39070512E8</v>
      </c>
      <c r="T4674" s="2" t="s">
        <v>7817</v>
      </c>
      <c r="U4674" s="2" t="s">
        <v>38</v>
      </c>
      <c r="V4674" s="2" t="s">
        <v>100</v>
      </c>
      <c r="W4674" s="7"/>
      <c r="X4674" s="5">
        <v>592483.0</v>
      </c>
      <c r="Y4674" s="2" t="s">
        <v>16203</v>
      </c>
    </row>
    <row r="4675">
      <c r="A4675" s="1" t="b">
        <v>0</v>
      </c>
      <c r="B4675" s="1" t="s">
        <v>25</v>
      </c>
      <c r="C4675" s="1"/>
      <c r="D4675" s="1" t="s">
        <v>26</v>
      </c>
      <c r="E4675" s="1"/>
      <c r="F4675" s="1"/>
      <c r="G4675" s="2" t="s">
        <v>27</v>
      </c>
      <c r="H4675" s="3"/>
      <c r="I4675" s="4" t="s">
        <v>16237</v>
      </c>
      <c r="J4675" s="2" t="s">
        <v>16238</v>
      </c>
      <c r="K4675" s="5">
        <v>2.0</v>
      </c>
      <c r="L4675" s="2" t="s">
        <v>46</v>
      </c>
      <c r="M4675" s="6" t="b">
        <v>1</v>
      </c>
      <c r="N4675" s="2" t="s">
        <v>16201</v>
      </c>
      <c r="O4675" s="2" t="s">
        <v>16202</v>
      </c>
      <c r="P4675" s="2" t="s">
        <v>49</v>
      </c>
      <c r="Q4675" s="2" t="s">
        <v>50</v>
      </c>
      <c r="R4675" s="2" t="s">
        <v>35</v>
      </c>
      <c r="S4675" s="5">
        <v>5.39070514E8</v>
      </c>
      <c r="T4675" s="2" t="s">
        <v>409</v>
      </c>
      <c r="U4675" s="2" t="s">
        <v>38</v>
      </c>
      <c r="V4675" s="2" t="s">
        <v>100</v>
      </c>
      <c r="W4675" s="3"/>
      <c r="X4675" s="5">
        <v>597579.0</v>
      </c>
      <c r="Y4675" s="2" t="s">
        <v>16203</v>
      </c>
    </row>
    <row r="4676">
      <c r="A4676" s="1" t="b">
        <v>0</v>
      </c>
      <c r="B4676" s="1" t="s">
        <v>25</v>
      </c>
      <c r="C4676" s="1"/>
      <c r="D4676" s="1" t="s">
        <v>26</v>
      </c>
      <c r="E4676" s="1"/>
      <c r="F4676" s="1"/>
      <c r="G4676" s="2" t="s">
        <v>27</v>
      </c>
      <c r="H4676" s="3"/>
      <c r="I4676" s="4" t="s">
        <v>16239</v>
      </c>
      <c r="J4676" s="2" t="s">
        <v>16240</v>
      </c>
      <c r="K4676" s="5">
        <v>2.0</v>
      </c>
      <c r="L4676" s="2" t="s">
        <v>46</v>
      </c>
      <c r="M4676" s="6" t="b">
        <v>1</v>
      </c>
      <c r="N4676" s="2" t="s">
        <v>16201</v>
      </c>
      <c r="O4676" s="2" t="s">
        <v>16202</v>
      </c>
      <c r="P4676" s="2" t="s">
        <v>49</v>
      </c>
      <c r="Q4676" s="2" t="s">
        <v>50</v>
      </c>
      <c r="R4676" s="2" t="s">
        <v>35</v>
      </c>
      <c r="S4676" s="5">
        <v>5.39070518E8</v>
      </c>
      <c r="T4676" s="2" t="s">
        <v>1082</v>
      </c>
      <c r="U4676" s="2" t="s">
        <v>38</v>
      </c>
      <c r="V4676" s="2" t="s">
        <v>100</v>
      </c>
      <c r="W4676" s="3"/>
      <c r="X4676" s="5">
        <v>597580.0</v>
      </c>
      <c r="Y4676" s="2" t="s">
        <v>16203</v>
      </c>
    </row>
    <row r="4677">
      <c r="A4677" s="1" t="b">
        <v>0</v>
      </c>
      <c r="B4677" s="1" t="s">
        <v>25</v>
      </c>
      <c r="C4677" s="1"/>
      <c r="D4677" s="1" t="s">
        <v>26</v>
      </c>
      <c r="E4677" s="1"/>
      <c r="F4677" s="1"/>
      <c r="G4677" s="2" t="s">
        <v>27</v>
      </c>
      <c r="H4677" s="3"/>
      <c r="I4677" s="4" t="s">
        <v>16241</v>
      </c>
      <c r="J4677" s="2" t="s">
        <v>16242</v>
      </c>
      <c r="K4677" s="5">
        <v>2.0</v>
      </c>
      <c r="L4677" s="2" t="s">
        <v>46</v>
      </c>
      <c r="M4677" s="6" t="b">
        <v>1</v>
      </c>
      <c r="N4677" s="2" t="s">
        <v>16201</v>
      </c>
      <c r="O4677" s="2" t="s">
        <v>16202</v>
      </c>
      <c r="P4677" s="2" t="s">
        <v>49</v>
      </c>
      <c r="Q4677" s="2" t="s">
        <v>50</v>
      </c>
      <c r="R4677" s="2" t="s">
        <v>35</v>
      </c>
      <c r="S4677" s="5">
        <v>5.39070524E8</v>
      </c>
      <c r="T4677" s="2" t="s">
        <v>129</v>
      </c>
      <c r="U4677" s="2" t="s">
        <v>38</v>
      </c>
      <c r="V4677" s="2" t="s">
        <v>100</v>
      </c>
      <c r="W4677" s="3"/>
      <c r="X4677" s="5">
        <v>596096.0</v>
      </c>
      <c r="Y4677" s="2" t="s">
        <v>16203</v>
      </c>
    </row>
    <row r="4678">
      <c r="A4678" s="1" t="b">
        <v>0</v>
      </c>
      <c r="B4678" s="1" t="s">
        <v>25</v>
      </c>
      <c r="C4678" s="1"/>
      <c r="D4678" s="1" t="s">
        <v>26</v>
      </c>
      <c r="E4678" s="1"/>
      <c r="F4678" s="1"/>
      <c r="G4678" s="2" t="s">
        <v>27</v>
      </c>
      <c r="H4678" s="3"/>
      <c r="I4678" s="4" t="s">
        <v>16243</v>
      </c>
      <c r="J4678" s="2" t="s">
        <v>16244</v>
      </c>
      <c r="K4678" s="5">
        <v>2.0</v>
      </c>
      <c r="L4678" s="2" t="s">
        <v>46</v>
      </c>
      <c r="M4678" s="6" t="b">
        <v>1</v>
      </c>
      <c r="N4678" s="2" t="s">
        <v>16201</v>
      </c>
      <c r="O4678" s="2" t="s">
        <v>16202</v>
      </c>
      <c r="P4678" s="2" t="s">
        <v>49</v>
      </c>
      <c r="Q4678" s="2" t="s">
        <v>50</v>
      </c>
      <c r="R4678" s="2" t="s">
        <v>35</v>
      </c>
      <c r="S4678" s="5">
        <v>5.39070558E8</v>
      </c>
      <c r="T4678" s="2" t="s">
        <v>9302</v>
      </c>
      <c r="U4678" s="2" t="s">
        <v>38</v>
      </c>
      <c r="V4678" s="2" t="s">
        <v>100</v>
      </c>
      <c r="W4678" s="3"/>
      <c r="X4678" s="5">
        <v>593578.0</v>
      </c>
      <c r="Y4678" s="2" t="s">
        <v>16203</v>
      </c>
    </row>
    <row r="4679">
      <c r="A4679" s="1" t="b">
        <v>0</v>
      </c>
      <c r="B4679" s="1" t="s">
        <v>25</v>
      </c>
      <c r="C4679" s="1"/>
      <c r="D4679" s="1" t="s">
        <v>26</v>
      </c>
      <c r="E4679" s="1"/>
      <c r="F4679" s="1"/>
      <c r="G4679" s="2" t="s">
        <v>27</v>
      </c>
      <c r="H4679" s="3"/>
      <c r="I4679" s="4" t="s">
        <v>16245</v>
      </c>
      <c r="J4679" s="2" t="s">
        <v>16246</v>
      </c>
      <c r="K4679" s="5">
        <v>2.0</v>
      </c>
      <c r="L4679" s="2" t="s">
        <v>46</v>
      </c>
      <c r="M4679" s="6" t="b">
        <v>1</v>
      </c>
      <c r="N4679" s="2" t="s">
        <v>16201</v>
      </c>
      <c r="O4679" s="2" t="s">
        <v>16202</v>
      </c>
      <c r="P4679" s="2" t="s">
        <v>49</v>
      </c>
      <c r="Q4679" s="2" t="s">
        <v>50</v>
      </c>
      <c r="R4679" s="2" t="s">
        <v>35</v>
      </c>
      <c r="S4679" s="5">
        <v>5.39070564E8</v>
      </c>
      <c r="T4679" s="2" t="s">
        <v>136</v>
      </c>
      <c r="U4679" s="2" t="s">
        <v>38</v>
      </c>
      <c r="V4679" s="2" t="s">
        <v>100</v>
      </c>
      <c r="W4679" s="3"/>
      <c r="X4679" s="5">
        <v>592107.0</v>
      </c>
      <c r="Y4679" s="2" t="s">
        <v>16203</v>
      </c>
    </row>
    <row r="4680">
      <c r="A4680" s="1" t="b">
        <v>0</v>
      </c>
      <c r="B4680" s="1" t="s">
        <v>25</v>
      </c>
      <c r="C4680" s="1"/>
      <c r="D4680" s="1" t="s">
        <v>26</v>
      </c>
      <c r="E4680" s="1"/>
      <c r="F4680" s="1"/>
      <c r="G4680" s="2" t="s">
        <v>27</v>
      </c>
      <c r="H4680" s="3"/>
      <c r="I4680" s="4" t="s">
        <v>16247</v>
      </c>
      <c r="J4680" s="2" t="s">
        <v>16248</v>
      </c>
      <c r="K4680" s="5">
        <v>2.0</v>
      </c>
      <c r="L4680" s="2" t="s">
        <v>46</v>
      </c>
      <c r="M4680" s="6" t="b">
        <v>1</v>
      </c>
      <c r="N4680" s="2" t="s">
        <v>16201</v>
      </c>
      <c r="O4680" s="2" t="s">
        <v>16202</v>
      </c>
      <c r="P4680" s="2" t="s">
        <v>49</v>
      </c>
      <c r="Q4680" s="2" t="s">
        <v>50</v>
      </c>
      <c r="R4680" s="2" t="s">
        <v>35</v>
      </c>
      <c r="S4680" s="5">
        <v>5.3907083E8</v>
      </c>
      <c r="T4680" s="2" t="s">
        <v>7807</v>
      </c>
      <c r="U4680" s="2" t="s">
        <v>38</v>
      </c>
      <c r="V4680" s="2" t="s">
        <v>100</v>
      </c>
      <c r="W4680" s="3"/>
      <c r="X4680" s="5">
        <v>608109.0</v>
      </c>
      <c r="Y4680" s="2" t="s">
        <v>16203</v>
      </c>
    </row>
    <row r="4681">
      <c r="A4681" s="1" t="b">
        <v>0</v>
      </c>
      <c r="B4681" s="1" t="s">
        <v>25</v>
      </c>
      <c r="C4681" s="1"/>
      <c r="D4681" s="1" t="s">
        <v>26</v>
      </c>
      <c r="E4681" s="1"/>
      <c r="F4681" s="1"/>
      <c r="G4681" s="2" t="s">
        <v>27</v>
      </c>
      <c r="H4681" s="3"/>
      <c r="I4681" s="4" t="s">
        <v>16249</v>
      </c>
      <c r="J4681" s="2" t="s">
        <v>16250</v>
      </c>
      <c r="K4681" s="5">
        <v>2.0</v>
      </c>
      <c r="L4681" s="2" t="s">
        <v>46</v>
      </c>
      <c r="M4681" s="6" t="b">
        <v>1</v>
      </c>
      <c r="N4681" s="2" t="s">
        <v>16201</v>
      </c>
      <c r="O4681" s="2" t="s">
        <v>16202</v>
      </c>
      <c r="P4681" s="2" t="s">
        <v>49</v>
      </c>
      <c r="Q4681" s="2" t="s">
        <v>50</v>
      </c>
      <c r="R4681" s="2" t="s">
        <v>35</v>
      </c>
      <c r="S4681" s="5">
        <v>5.39070842E8</v>
      </c>
      <c r="T4681" s="2" t="s">
        <v>136</v>
      </c>
      <c r="U4681" s="2" t="s">
        <v>38</v>
      </c>
      <c r="V4681" s="2" t="s">
        <v>100</v>
      </c>
      <c r="W4681" s="3"/>
      <c r="X4681" s="5">
        <v>609635.0</v>
      </c>
      <c r="Y4681" s="2" t="s">
        <v>16203</v>
      </c>
    </row>
    <row r="4682">
      <c r="A4682" s="1" t="b">
        <v>0</v>
      </c>
      <c r="B4682" s="1" t="s">
        <v>25</v>
      </c>
      <c r="C4682" s="1"/>
      <c r="D4682" s="1" t="s">
        <v>26</v>
      </c>
      <c r="E4682" s="1"/>
      <c r="F4682" s="1"/>
      <c r="G4682" s="2" t="s">
        <v>27</v>
      </c>
      <c r="H4682" s="3"/>
      <c r="I4682" s="4" t="s">
        <v>16251</v>
      </c>
      <c r="J4682" s="2" t="s">
        <v>16252</v>
      </c>
      <c r="K4682" s="5">
        <v>2.0</v>
      </c>
      <c r="L4682" s="2" t="s">
        <v>46</v>
      </c>
      <c r="M4682" s="6" t="b">
        <v>1</v>
      </c>
      <c r="N4682" s="2" t="s">
        <v>16201</v>
      </c>
      <c r="O4682" s="2" t="s">
        <v>16202</v>
      </c>
      <c r="P4682" s="2" t="s">
        <v>49</v>
      </c>
      <c r="Q4682" s="2" t="s">
        <v>50</v>
      </c>
      <c r="R4682" s="2" t="s">
        <v>35</v>
      </c>
      <c r="S4682" s="5">
        <v>5.39070846E8</v>
      </c>
      <c r="T4682" s="2" t="s">
        <v>9297</v>
      </c>
      <c r="U4682" s="2" t="s">
        <v>38</v>
      </c>
      <c r="V4682" s="2" t="s">
        <v>100</v>
      </c>
      <c r="W4682" s="3"/>
      <c r="X4682" s="5">
        <v>610902.0</v>
      </c>
      <c r="Y4682" s="2" t="s">
        <v>16203</v>
      </c>
    </row>
    <row r="4683">
      <c r="A4683" s="1" t="b">
        <v>0</v>
      </c>
      <c r="B4683" s="1" t="s">
        <v>25</v>
      </c>
      <c r="C4683" s="1"/>
      <c r="D4683" s="1" t="s">
        <v>26</v>
      </c>
      <c r="E4683" s="1"/>
      <c r="F4683" s="1"/>
      <c r="G4683" s="2" t="s">
        <v>27</v>
      </c>
      <c r="H4683" s="3"/>
      <c r="I4683" s="4" t="s">
        <v>16253</v>
      </c>
      <c r="J4683" s="2" t="s">
        <v>16254</v>
      </c>
      <c r="K4683" s="5">
        <v>2.0</v>
      </c>
      <c r="L4683" s="2" t="s">
        <v>46</v>
      </c>
      <c r="M4683" s="6" t="b">
        <v>1</v>
      </c>
      <c r="N4683" s="2" t="s">
        <v>16201</v>
      </c>
      <c r="O4683" s="2" t="s">
        <v>16202</v>
      </c>
      <c r="P4683" s="2" t="s">
        <v>49</v>
      </c>
      <c r="Q4683" s="2" t="s">
        <v>50</v>
      </c>
      <c r="R4683" s="2" t="s">
        <v>35</v>
      </c>
      <c r="S4683" s="5">
        <v>5.39070894E8</v>
      </c>
      <c r="T4683" s="2" t="s">
        <v>9297</v>
      </c>
      <c r="U4683" s="2" t="s">
        <v>38</v>
      </c>
      <c r="V4683" s="2" t="s">
        <v>100</v>
      </c>
      <c r="W4683" s="3"/>
      <c r="X4683" s="5">
        <v>610903.0</v>
      </c>
      <c r="Y4683" s="2" t="s">
        <v>16203</v>
      </c>
    </row>
    <row r="4684">
      <c r="A4684" s="1" t="b">
        <v>0</v>
      </c>
      <c r="B4684" s="1" t="s">
        <v>25</v>
      </c>
      <c r="C4684" s="1"/>
      <c r="D4684" s="1" t="s">
        <v>26</v>
      </c>
      <c r="E4684" s="1"/>
      <c r="F4684" s="1"/>
      <c r="G4684" s="2" t="s">
        <v>27</v>
      </c>
      <c r="H4684" s="3"/>
      <c r="I4684" s="4" t="s">
        <v>16255</v>
      </c>
      <c r="J4684" s="2" t="s">
        <v>16256</v>
      </c>
      <c r="K4684" s="5">
        <v>2.0</v>
      </c>
      <c r="L4684" s="2" t="s">
        <v>46</v>
      </c>
      <c r="M4684" s="6" t="b">
        <v>1</v>
      </c>
      <c r="N4684" s="2" t="s">
        <v>16201</v>
      </c>
      <c r="O4684" s="2" t="s">
        <v>16202</v>
      </c>
      <c r="P4684" s="2" t="s">
        <v>49</v>
      </c>
      <c r="Q4684" s="2" t="s">
        <v>50</v>
      </c>
      <c r="R4684" s="2" t="s">
        <v>35</v>
      </c>
      <c r="S4684" s="5">
        <v>5.390709E8</v>
      </c>
      <c r="T4684" s="2" t="s">
        <v>404</v>
      </c>
      <c r="U4684" s="2" t="s">
        <v>38</v>
      </c>
      <c r="V4684" s="2" t="s">
        <v>100</v>
      </c>
      <c r="W4684" s="3"/>
      <c r="X4684" s="5">
        <v>609762.0</v>
      </c>
      <c r="Y4684" s="2" t="s">
        <v>16203</v>
      </c>
    </row>
    <row r="4685">
      <c r="A4685" s="1" t="b">
        <v>0</v>
      </c>
      <c r="B4685" s="1" t="s">
        <v>25</v>
      </c>
      <c r="C4685" s="1"/>
      <c r="D4685" s="1" t="s">
        <v>26</v>
      </c>
      <c r="E4685" s="1"/>
      <c r="F4685" s="1"/>
      <c r="G4685" s="2" t="s">
        <v>27</v>
      </c>
      <c r="H4685" s="3"/>
      <c r="I4685" s="4" t="s">
        <v>16257</v>
      </c>
      <c r="J4685" s="2" t="s">
        <v>16258</v>
      </c>
      <c r="K4685" s="5">
        <v>2.0</v>
      </c>
      <c r="L4685" s="2" t="s">
        <v>46</v>
      </c>
      <c r="M4685" s="6" t="b">
        <v>1</v>
      </c>
      <c r="N4685" s="2" t="s">
        <v>16201</v>
      </c>
      <c r="O4685" s="2" t="s">
        <v>16202</v>
      </c>
      <c r="P4685" s="2" t="s">
        <v>49</v>
      </c>
      <c r="Q4685" s="2" t="s">
        <v>50</v>
      </c>
      <c r="R4685" s="2" t="s">
        <v>35</v>
      </c>
      <c r="S4685" s="5">
        <v>5.39071292E8</v>
      </c>
      <c r="T4685" s="2" t="s">
        <v>404</v>
      </c>
      <c r="U4685" s="2" t="s">
        <v>38</v>
      </c>
      <c r="V4685" s="2" t="s">
        <v>100</v>
      </c>
      <c r="W4685" s="3"/>
      <c r="X4685" s="5">
        <v>600765.0</v>
      </c>
      <c r="Y4685" s="2" t="s">
        <v>16203</v>
      </c>
    </row>
    <row r="4686">
      <c r="A4686" s="1" t="b">
        <v>0</v>
      </c>
      <c r="B4686" s="1" t="s">
        <v>25</v>
      </c>
      <c r="C4686" s="1"/>
      <c r="D4686" s="1" t="s">
        <v>26</v>
      </c>
      <c r="E4686" s="1"/>
      <c r="F4686" s="1"/>
      <c r="G4686" s="2" t="s">
        <v>27</v>
      </c>
      <c r="H4686" s="3"/>
      <c r="I4686" s="4" t="s">
        <v>16259</v>
      </c>
      <c r="J4686" s="2" t="s">
        <v>16260</v>
      </c>
      <c r="K4686" s="5">
        <v>2.0</v>
      </c>
      <c r="L4686" s="2" t="s">
        <v>46</v>
      </c>
      <c r="M4686" s="6" t="b">
        <v>1</v>
      </c>
      <c r="N4686" s="2" t="s">
        <v>16201</v>
      </c>
      <c r="O4686" s="2" t="s">
        <v>16202</v>
      </c>
      <c r="P4686" s="2" t="s">
        <v>49</v>
      </c>
      <c r="Q4686" s="2" t="s">
        <v>50</v>
      </c>
      <c r="R4686" s="2" t="s">
        <v>35</v>
      </c>
      <c r="S4686" s="5">
        <v>5.39071294E8</v>
      </c>
      <c r="T4686" s="2" t="s">
        <v>16261</v>
      </c>
      <c r="U4686" s="2" t="s">
        <v>38</v>
      </c>
      <c r="V4686" s="2" t="s">
        <v>100</v>
      </c>
      <c r="W4686" s="3"/>
      <c r="X4686" s="5">
        <v>600567.0</v>
      </c>
      <c r="Y4686" s="2" t="s">
        <v>16203</v>
      </c>
    </row>
    <row r="4687">
      <c r="A4687" s="1" t="b">
        <v>0</v>
      </c>
      <c r="B4687" s="1" t="s">
        <v>25</v>
      </c>
      <c r="C4687" s="1"/>
      <c r="D4687" s="1" t="s">
        <v>26</v>
      </c>
      <c r="E4687" s="1"/>
      <c r="F4687" s="1"/>
      <c r="G4687" s="2" t="s">
        <v>27</v>
      </c>
      <c r="H4687" s="3"/>
      <c r="I4687" s="4" t="s">
        <v>16262</v>
      </c>
      <c r="J4687" s="2" t="s">
        <v>16263</v>
      </c>
      <c r="K4687" s="5">
        <v>2.0</v>
      </c>
      <c r="L4687" s="2" t="s">
        <v>46</v>
      </c>
      <c r="M4687" s="6" t="b">
        <v>1</v>
      </c>
      <c r="N4687" s="2" t="s">
        <v>16201</v>
      </c>
      <c r="O4687" s="2" t="s">
        <v>16202</v>
      </c>
      <c r="P4687" s="2" t="s">
        <v>49</v>
      </c>
      <c r="Q4687" s="2" t="s">
        <v>50</v>
      </c>
      <c r="R4687" s="2" t="s">
        <v>35</v>
      </c>
      <c r="S4687" s="5">
        <v>5.39071298E8</v>
      </c>
      <c r="T4687" s="2" t="s">
        <v>16230</v>
      </c>
      <c r="U4687" s="2" t="s">
        <v>38</v>
      </c>
      <c r="V4687" s="2" t="s">
        <v>100</v>
      </c>
      <c r="W4687" s="3"/>
      <c r="X4687" s="5">
        <v>601159.0</v>
      </c>
      <c r="Y4687" s="2" t="s">
        <v>16203</v>
      </c>
    </row>
    <row r="4688">
      <c r="A4688" s="1" t="b">
        <v>0</v>
      </c>
      <c r="B4688" s="1" t="s">
        <v>25</v>
      </c>
      <c r="C4688" s="1"/>
      <c r="D4688" s="1" t="s">
        <v>26</v>
      </c>
      <c r="E4688" s="1"/>
      <c r="F4688" s="1"/>
      <c r="G4688" s="2" t="s">
        <v>27</v>
      </c>
      <c r="H4688" s="3"/>
      <c r="I4688" s="4" t="s">
        <v>16264</v>
      </c>
      <c r="J4688" s="2" t="s">
        <v>16265</v>
      </c>
      <c r="K4688" s="5">
        <v>2.0</v>
      </c>
      <c r="L4688" s="2" t="s">
        <v>46</v>
      </c>
      <c r="M4688" s="6" t="b">
        <v>1</v>
      </c>
      <c r="N4688" s="2" t="s">
        <v>16201</v>
      </c>
      <c r="O4688" s="2" t="s">
        <v>16202</v>
      </c>
      <c r="P4688" s="2" t="s">
        <v>49</v>
      </c>
      <c r="Q4688" s="2" t="s">
        <v>50</v>
      </c>
      <c r="R4688" s="2" t="s">
        <v>35</v>
      </c>
      <c r="S4688" s="5">
        <v>5.39071567E8</v>
      </c>
      <c r="T4688" s="2" t="s">
        <v>9302</v>
      </c>
      <c r="U4688" s="2" t="s">
        <v>38</v>
      </c>
      <c r="V4688" s="2" t="s">
        <v>100</v>
      </c>
      <c r="W4688" s="3"/>
      <c r="X4688" s="5">
        <v>592853.0</v>
      </c>
      <c r="Y4688" s="2" t="s">
        <v>16203</v>
      </c>
    </row>
    <row r="4689">
      <c r="A4689" s="1" t="b">
        <v>0</v>
      </c>
      <c r="B4689" s="1" t="s">
        <v>25</v>
      </c>
      <c r="C4689" s="1"/>
      <c r="D4689" s="1" t="s">
        <v>26</v>
      </c>
      <c r="E4689" s="1"/>
      <c r="F4689" s="1"/>
      <c r="G4689" s="2" t="s">
        <v>27</v>
      </c>
      <c r="H4689" s="3"/>
      <c r="I4689" s="4" t="s">
        <v>16266</v>
      </c>
      <c r="J4689" s="2" t="s">
        <v>16267</v>
      </c>
      <c r="K4689" s="5">
        <v>2.0</v>
      </c>
      <c r="L4689" s="2" t="s">
        <v>46</v>
      </c>
      <c r="M4689" s="6" t="b">
        <v>1</v>
      </c>
      <c r="N4689" s="2" t="s">
        <v>16201</v>
      </c>
      <c r="O4689" s="2" t="s">
        <v>16202</v>
      </c>
      <c r="P4689" s="2" t="s">
        <v>49</v>
      </c>
      <c r="Q4689" s="2" t="s">
        <v>50</v>
      </c>
      <c r="R4689" s="2" t="s">
        <v>35</v>
      </c>
      <c r="S4689" s="5">
        <v>5.39071571E8</v>
      </c>
      <c r="T4689" s="2" t="s">
        <v>9302</v>
      </c>
      <c r="U4689" s="2" t="s">
        <v>38</v>
      </c>
      <c r="V4689" s="2" t="s">
        <v>100</v>
      </c>
      <c r="W4689" s="3"/>
      <c r="X4689" s="5">
        <v>591415.0</v>
      </c>
      <c r="Y4689" s="2" t="s">
        <v>16203</v>
      </c>
    </row>
    <row r="4690">
      <c r="A4690" s="1" t="b">
        <v>0</v>
      </c>
      <c r="B4690" s="1" t="s">
        <v>25</v>
      </c>
      <c r="C4690" s="1"/>
      <c r="D4690" s="1" t="s">
        <v>26</v>
      </c>
      <c r="E4690" s="1"/>
      <c r="F4690" s="1"/>
      <c r="G4690" s="2" t="s">
        <v>27</v>
      </c>
      <c r="H4690" s="3"/>
      <c r="I4690" s="4" t="s">
        <v>16268</v>
      </c>
      <c r="J4690" s="2" t="s">
        <v>16269</v>
      </c>
      <c r="K4690" s="5">
        <v>2.0</v>
      </c>
      <c r="L4690" s="2" t="s">
        <v>46</v>
      </c>
      <c r="M4690" s="6" t="b">
        <v>1</v>
      </c>
      <c r="N4690" s="2" t="s">
        <v>16201</v>
      </c>
      <c r="O4690" s="2" t="s">
        <v>16202</v>
      </c>
      <c r="P4690" s="2" t="s">
        <v>49</v>
      </c>
      <c r="Q4690" s="2" t="s">
        <v>50</v>
      </c>
      <c r="R4690" s="2" t="s">
        <v>35</v>
      </c>
      <c r="S4690" s="5">
        <v>5.39072129E8</v>
      </c>
      <c r="T4690" s="2" t="s">
        <v>16261</v>
      </c>
      <c r="U4690" s="2" t="s">
        <v>38</v>
      </c>
      <c r="V4690" s="2" t="s">
        <v>100</v>
      </c>
      <c r="W4690" s="3"/>
      <c r="X4690" s="5">
        <v>590276.0</v>
      </c>
      <c r="Y4690" s="2" t="s">
        <v>16203</v>
      </c>
    </row>
    <row r="4691">
      <c r="A4691" s="1" t="b">
        <v>0</v>
      </c>
      <c r="B4691" s="1" t="s">
        <v>25</v>
      </c>
      <c r="C4691" s="1"/>
      <c r="D4691" s="1" t="s">
        <v>26</v>
      </c>
      <c r="E4691" s="1"/>
      <c r="F4691" s="1"/>
      <c r="G4691" s="2" t="s">
        <v>27</v>
      </c>
      <c r="H4691" s="3"/>
      <c r="I4691" s="4" t="s">
        <v>16270</v>
      </c>
      <c r="J4691" s="2" t="s">
        <v>16271</v>
      </c>
      <c r="K4691" s="5">
        <v>2.0</v>
      </c>
      <c r="L4691" s="2" t="s">
        <v>46</v>
      </c>
      <c r="M4691" s="6" t="b">
        <v>1</v>
      </c>
      <c r="N4691" s="2" t="s">
        <v>16201</v>
      </c>
      <c r="O4691" s="2" t="s">
        <v>16202</v>
      </c>
      <c r="P4691" s="2" t="s">
        <v>49</v>
      </c>
      <c r="Q4691" s="2" t="s">
        <v>50</v>
      </c>
      <c r="R4691" s="2" t="s">
        <v>35</v>
      </c>
      <c r="S4691" s="5">
        <v>5.39072183E8</v>
      </c>
      <c r="T4691" s="2" t="s">
        <v>16261</v>
      </c>
      <c r="U4691" s="2" t="s">
        <v>38</v>
      </c>
      <c r="V4691" s="2" t="s">
        <v>100</v>
      </c>
      <c r="W4691" s="3"/>
      <c r="X4691" s="5">
        <v>590279.0</v>
      </c>
      <c r="Y4691" s="2" t="s">
        <v>16203</v>
      </c>
    </row>
    <row r="4692">
      <c r="A4692" s="1" t="b">
        <v>0</v>
      </c>
      <c r="B4692" s="1" t="s">
        <v>25</v>
      </c>
      <c r="C4692" s="1"/>
      <c r="D4692" s="1" t="s">
        <v>26</v>
      </c>
      <c r="E4692" s="1"/>
      <c r="F4692" s="1"/>
      <c r="G4692" s="2" t="s">
        <v>27</v>
      </c>
      <c r="H4692" s="3"/>
      <c r="I4692" s="4" t="s">
        <v>16272</v>
      </c>
      <c r="J4692" s="2" t="s">
        <v>16273</v>
      </c>
      <c r="K4692" s="5">
        <v>2.0</v>
      </c>
      <c r="L4692" s="2" t="s">
        <v>46</v>
      </c>
      <c r="M4692" s="6" t="b">
        <v>1</v>
      </c>
      <c r="N4692" s="2" t="s">
        <v>16201</v>
      </c>
      <c r="O4692" s="2" t="s">
        <v>16202</v>
      </c>
      <c r="P4692" s="2" t="s">
        <v>49</v>
      </c>
      <c r="Q4692" s="2" t="s">
        <v>50</v>
      </c>
      <c r="R4692" s="2" t="s">
        <v>35</v>
      </c>
      <c r="S4692" s="5">
        <v>5.3907232E8</v>
      </c>
      <c r="T4692" s="2" t="s">
        <v>9302</v>
      </c>
      <c r="U4692" s="2" t="s">
        <v>38</v>
      </c>
      <c r="V4692" s="2" t="s">
        <v>100</v>
      </c>
      <c r="W4692" s="3"/>
      <c r="X4692" s="5">
        <v>592849.0</v>
      </c>
      <c r="Y4692" s="2" t="s">
        <v>16203</v>
      </c>
    </row>
    <row r="4693">
      <c r="A4693" s="1" t="b">
        <v>0</v>
      </c>
      <c r="B4693" s="1" t="s">
        <v>25</v>
      </c>
      <c r="C4693" s="1"/>
      <c r="D4693" s="1" t="s">
        <v>26</v>
      </c>
      <c r="E4693" s="1"/>
      <c r="F4693" s="1"/>
      <c r="G4693" s="2" t="s">
        <v>27</v>
      </c>
      <c r="H4693" s="3"/>
      <c r="I4693" s="4" t="s">
        <v>16274</v>
      </c>
      <c r="J4693" s="2" t="s">
        <v>16275</v>
      </c>
      <c r="K4693" s="5">
        <v>2.0</v>
      </c>
      <c r="L4693" s="2" t="s">
        <v>46</v>
      </c>
      <c r="M4693" s="6" t="b">
        <v>1</v>
      </c>
      <c r="N4693" s="2" t="s">
        <v>16201</v>
      </c>
      <c r="O4693" s="2" t="s">
        <v>16202</v>
      </c>
      <c r="P4693" s="2" t="s">
        <v>49</v>
      </c>
      <c r="Q4693" s="2" t="s">
        <v>50</v>
      </c>
      <c r="R4693" s="2" t="s">
        <v>35</v>
      </c>
      <c r="S4693" s="5">
        <v>5.39072369E8</v>
      </c>
      <c r="T4693" s="2" t="s">
        <v>7817</v>
      </c>
      <c r="U4693" s="2" t="s">
        <v>38</v>
      </c>
      <c r="V4693" s="2" t="s">
        <v>100</v>
      </c>
      <c r="W4693" s="3"/>
      <c r="X4693" s="5">
        <v>599372.0</v>
      </c>
      <c r="Y4693" s="2" t="s">
        <v>16203</v>
      </c>
    </row>
    <row r="4694">
      <c r="A4694" s="1" t="b">
        <v>0</v>
      </c>
      <c r="B4694" s="1" t="s">
        <v>25</v>
      </c>
      <c r="C4694" s="1"/>
      <c r="D4694" s="1" t="s">
        <v>26</v>
      </c>
      <c r="E4694" s="1"/>
      <c r="F4694" s="1"/>
      <c r="G4694" s="2" t="s">
        <v>27</v>
      </c>
      <c r="H4694" s="3"/>
      <c r="I4694" s="4" t="s">
        <v>16276</v>
      </c>
      <c r="J4694" s="2" t="s">
        <v>16277</v>
      </c>
      <c r="K4694" s="5">
        <v>2.0</v>
      </c>
      <c r="L4694" s="2" t="s">
        <v>46</v>
      </c>
      <c r="M4694" s="6" t="b">
        <v>1</v>
      </c>
      <c r="N4694" s="2" t="s">
        <v>16201</v>
      </c>
      <c r="O4694" s="2" t="s">
        <v>16202</v>
      </c>
      <c r="P4694" s="2" t="s">
        <v>49</v>
      </c>
      <c r="Q4694" s="2" t="s">
        <v>50</v>
      </c>
      <c r="R4694" s="2" t="s">
        <v>35</v>
      </c>
      <c r="S4694" s="5">
        <v>5.39072371E8</v>
      </c>
      <c r="T4694" s="2" t="s">
        <v>409</v>
      </c>
      <c r="U4694" s="2" t="s">
        <v>38</v>
      </c>
      <c r="V4694" s="2" t="s">
        <v>100</v>
      </c>
      <c r="W4694" s="3"/>
      <c r="X4694" s="5">
        <v>596752.0</v>
      </c>
      <c r="Y4694" s="2" t="s">
        <v>16203</v>
      </c>
    </row>
    <row r="4695">
      <c r="A4695" s="1" t="b">
        <v>0</v>
      </c>
      <c r="B4695" s="1" t="s">
        <v>25</v>
      </c>
      <c r="C4695" s="1"/>
      <c r="D4695" s="1" t="s">
        <v>26</v>
      </c>
      <c r="E4695" s="1"/>
      <c r="F4695" s="1"/>
      <c r="G4695" s="2" t="s">
        <v>27</v>
      </c>
      <c r="H4695" s="3"/>
      <c r="I4695" s="4" t="s">
        <v>16278</v>
      </c>
      <c r="J4695" s="2" t="s">
        <v>16279</v>
      </c>
      <c r="K4695" s="5">
        <v>2.0</v>
      </c>
      <c r="L4695" s="2" t="s">
        <v>46</v>
      </c>
      <c r="M4695" s="6" t="b">
        <v>1</v>
      </c>
      <c r="N4695" s="2" t="s">
        <v>16201</v>
      </c>
      <c r="O4695" s="2" t="s">
        <v>16202</v>
      </c>
      <c r="P4695" s="2" t="s">
        <v>49</v>
      </c>
      <c r="Q4695" s="2" t="s">
        <v>50</v>
      </c>
      <c r="R4695" s="2" t="s">
        <v>35</v>
      </c>
      <c r="S4695" s="5">
        <v>5.39072373E8</v>
      </c>
      <c r="T4695" s="2" t="s">
        <v>404</v>
      </c>
      <c r="U4695" s="2" t="s">
        <v>38</v>
      </c>
      <c r="V4695" s="2" t="s">
        <v>100</v>
      </c>
      <c r="W4695" s="7"/>
      <c r="X4695" s="5">
        <v>600772.0</v>
      </c>
      <c r="Y4695" s="2" t="s">
        <v>16203</v>
      </c>
    </row>
    <row r="4696">
      <c r="A4696" s="1" t="b">
        <v>0</v>
      </c>
      <c r="B4696" s="1" t="s">
        <v>25</v>
      </c>
      <c r="C4696" s="1"/>
      <c r="D4696" s="1" t="s">
        <v>26</v>
      </c>
      <c r="E4696" s="1"/>
      <c r="F4696" s="1"/>
      <c r="G4696" s="2" t="s">
        <v>27</v>
      </c>
      <c r="H4696" s="3"/>
      <c r="I4696" s="4" t="s">
        <v>16280</v>
      </c>
      <c r="J4696" s="2" t="s">
        <v>16281</v>
      </c>
      <c r="K4696" s="5">
        <v>2.0</v>
      </c>
      <c r="L4696" s="2" t="s">
        <v>46</v>
      </c>
      <c r="M4696" s="6" t="b">
        <v>1</v>
      </c>
      <c r="N4696" s="2" t="s">
        <v>16201</v>
      </c>
      <c r="O4696" s="2" t="s">
        <v>16202</v>
      </c>
      <c r="P4696" s="2" t="s">
        <v>49</v>
      </c>
      <c r="Q4696" s="2" t="s">
        <v>50</v>
      </c>
      <c r="R4696" s="2" t="s">
        <v>35</v>
      </c>
      <c r="S4696" s="5">
        <v>5.39072375E8</v>
      </c>
      <c r="T4696" s="2" t="s">
        <v>413</v>
      </c>
      <c r="U4696" s="2" t="s">
        <v>38</v>
      </c>
      <c r="V4696" s="2" t="s">
        <v>100</v>
      </c>
      <c r="W4696" s="7"/>
      <c r="X4696" s="5">
        <v>597691.0</v>
      </c>
      <c r="Y4696" s="2" t="s">
        <v>16203</v>
      </c>
    </row>
    <row r="4697">
      <c r="A4697" s="1" t="b">
        <v>0</v>
      </c>
      <c r="B4697" s="1" t="s">
        <v>25</v>
      </c>
      <c r="C4697" s="1"/>
      <c r="D4697" s="1" t="s">
        <v>26</v>
      </c>
      <c r="E4697" s="1"/>
      <c r="F4697" s="1"/>
      <c r="G4697" s="2" t="s">
        <v>27</v>
      </c>
      <c r="H4697" s="3"/>
      <c r="I4697" s="4" t="s">
        <v>16282</v>
      </c>
      <c r="J4697" s="2" t="s">
        <v>16283</v>
      </c>
      <c r="K4697" s="5">
        <v>2.0</v>
      </c>
      <c r="L4697" s="2" t="s">
        <v>46</v>
      </c>
      <c r="M4697" s="6" t="b">
        <v>1</v>
      </c>
      <c r="N4697" s="2" t="s">
        <v>16201</v>
      </c>
      <c r="O4697" s="2" t="s">
        <v>16202</v>
      </c>
      <c r="P4697" s="2" t="s">
        <v>49</v>
      </c>
      <c r="Q4697" s="2" t="s">
        <v>50</v>
      </c>
      <c r="R4697" s="2" t="s">
        <v>35</v>
      </c>
      <c r="S4697" s="5">
        <v>5.39072379E8</v>
      </c>
      <c r="T4697" s="2" t="s">
        <v>413</v>
      </c>
      <c r="U4697" s="2" t="s">
        <v>38</v>
      </c>
      <c r="V4697" s="2" t="s">
        <v>100</v>
      </c>
      <c r="W4697" s="7"/>
      <c r="X4697" s="5">
        <v>597690.0</v>
      </c>
      <c r="Y4697" s="2" t="s">
        <v>16203</v>
      </c>
    </row>
    <row r="4698">
      <c r="A4698" s="1" t="b">
        <v>0</v>
      </c>
      <c r="B4698" s="1" t="s">
        <v>25</v>
      </c>
      <c r="C4698" s="1"/>
      <c r="D4698" s="1" t="s">
        <v>26</v>
      </c>
      <c r="E4698" s="1"/>
      <c r="F4698" s="1"/>
      <c r="G4698" s="2" t="s">
        <v>27</v>
      </c>
      <c r="H4698" s="3"/>
      <c r="I4698" s="4" t="s">
        <v>16284</v>
      </c>
      <c r="J4698" s="2" t="s">
        <v>16285</v>
      </c>
      <c r="K4698" s="5">
        <v>2.0</v>
      </c>
      <c r="L4698" s="2" t="s">
        <v>46</v>
      </c>
      <c r="M4698" s="6" t="b">
        <v>1</v>
      </c>
      <c r="N4698" s="2" t="s">
        <v>16201</v>
      </c>
      <c r="O4698" s="2" t="s">
        <v>16202</v>
      </c>
      <c r="P4698" s="2" t="s">
        <v>49</v>
      </c>
      <c r="Q4698" s="2" t="s">
        <v>50</v>
      </c>
      <c r="R4698" s="2" t="s">
        <v>35</v>
      </c>
      <c r="S4698" s="5">
        <v>5.39072385E8</v>
      </c>
      <c r="T4698" s="2" t="s">
        <v>16261</v>
      </c>
      <c r="U4698" s="2" t="s">
        <v>38</v>
      </c>
      <c r="V4698" s="2" t="s">
        <v>100</v>
      </c>
      <c r="W4698" s="7"/>
      <c r="X4698" s="5">
        <v>600569.0</v>
      </c>
      <c r="Y4698" s="2" t="s">
        <v>16203</v>
      </c>
    </row>
    <row r="4699">
      <c r="A4699" s="1" t="b">
        <v>0</v>
      </c>
      <c r="B4699" s="1" t="s">
        <v>25</v>
      </c>
      <c r="C4699" s="1"/>
      <c r="D4699" s="1" t="s">
        <v>26</v>
      </c>
      <c r="E4699" s="1"/>
      <c r="F4699" s="1"/>
      <c r="G4699" s="2" t="s">
        <v>27</v>
      </c>
      <c r="H4699" s="3"/>
      <c r="I4699" s="4" t="s">
        <v>16286</v>
      </c>
      <c r="J4699" s="2" t="s">
        <v>16287</v>
      </c>
      <c r="K4699" s="5">
        <v>2.0</v>
      </c>
      <c r="L4699" s="2" t="s">
        <v>46</v>
      </c>
      <c r="M4699" s="6" t="b">
        <v>1</v>
      </c>
      <c r="N4699" s="2" t="s">
        <v>16201</v>
      </c>
      <c r="O4699" s="2" t="s">
        <v>16202</v>
      </c>
      <c r="P4699" s="2" t="s">
        <v>49</v>
      </c>
      <c r="Q4699" s="2" t="s">
        <v>50</v>
      </c>
      <c r="R4699" s="2" t="s">
        <v>35</v>
      </c>
      <c r="S4699" s="5">
        <v>5.39072389E8</v>
      </c>
      <c r="T4699" s="2" t="s">
        <v>16261</v>
      </c>
      <c r="U4699" s="2" t="s">
        <v>38</v>
      </c>
      <c r="V4699" s="2" t="s">
        <v>100</v>
      </c>
      <c r="W4699" s="7"/>
      <c r="X4699" s="5">
        <v>600568.0</v>
      </c>
      <c r="Y4699" s="2" t="s">
        <v>16203</v>
      </c>
    </row>
    <row r="4700">
      <c r="A4700" s="1" t="b">
        <v>0</v>
      </c>
      <c r="B4700" s="1" t="s">
        <v>25</v>
      </c>
      <c r="C4700" s="1"/>
      <c r="D4700" s="1" t="s">
        <v>26</v>
      </c>
      <c r="E4700" s="1"/>
      <c r="F4700" s="1"/>
      <c r="G4700" s="2" t="s">
        <v>27</v>
      </c>
      <c r="H4700" s="3"/>
      <c r="I4700" s="4" t="s">
        <v>16288</v>
      </c>
      <c r="J4700" s="2" t="s">
        <v>16289</v>
      </c>
      <c r="K4700" s="5">
        <v>2.0</v>
      </c>
      <c r="L4700" s="2" t="s">
        <v>46</v>
      </c>
      <c r="M4700" s="6" t="b">
        <v>1</v>
      </c>
      <c r="N4700" s="2" t="s">
        <v>16201</v>
      </c>
      <c r="O4700" s="2" t="s">
        <v>16202</v>
      </c>
      <c r="P4700" s="2" t="s">
        <v>49</v>
      </c>
      <c r="Q4700" s="2" t="s">
        <v>50</v>
      </c>
      <c r="R4700" s="2" t="s">
        <v>35</v>
      </c>
      <c r="S4700" s="5">
        <v>5.39072401E8</v>
      </c>
      <c r="T4700" s="2" t="s">
        <v>409</v>
      </c>
      <c r="U4700" s="2" t="s">
        <v>38</v>
      </c>
      <c r="V4700" s="2" t="s">
        <v>100</v>
      </c>
      <c r="W4700" s="7"/>
      <c r="X4700" s="5">
        <v>599648.0</v>
      </c>
      <c r="Y4700" s="2" t="s">
        <v>16203</v>
      </c>
    </row>
    <row r="4701">
      <c r="A4701" s="1" t="b">
        <v>0</v>
      </c>
      <c r="B4701" s="1" t="s">
        <v>25</v>
      </c>
      <c r="C4701" s="1"/>
      <c r="D4701" s="1" t="s">
        <v>26</v>
      </c>
      <c r="E4701" s="1"/>
      <c r="F4701" s="1"/>
      <c r="G4701" s="2" t="s">
        <v>27</v>
      </c>
      <c r="H4701" s="3"/>
      <c r="I4701" s="4" t="s">
        <v>16290</v>
      </c>
      <c r="J4701" s="2" t="s">
        <v>16291</v>
      </c>
      <c r="K4701" s="5">
        <v>2.0</v>
      </c>
      <c r="L4701" s="2" t="s">
        <v>46</v>
      </c>
      <c r="M4701" s="6" t="b">
        <v>1</v>
      </c>
      <c r="N4701" s="2" t="s">
        <v>16201</v>
      </c>
      <c r="O4701" s="2" t="s">
        <v>16202</v>
      </c>
      <c r="P4701" s="2" t="s">
        <v>49</v>
      </c>
      <c r="Q4701" s="2" t="s">
        <v>50</v>
      </c>
      <c r="R4701" s="2" t="s">
        <v>35</v>
      </c>
      <c r="S4701" s="5">
        <v>5.39072403E8</v>
      </c>
      <c r="T4701" s="2" t="s">
        <v>16230</v>
      </c>
      <c r="U4701" s="2" t="s">
        <v>38</v>
      </c>
      <c r="V4701" s="2" t="s">
        <v>100</v>
      </c>
      <c r="W4701" s="7"/>
      <c r="X4701" s="5">
        <v>598093.0</v>
      </c>
      <c r="Y4701" s="2" t="s">
        <v>16203</v>
      </c>
    </row>
    <row r="4702">
      <c r="A4702" s="1" t="b">
        <v>0</v>
      </c>
      <c r="B4702" s="1" t="s">
        <v>25</v>
      </c>
      <c r="C4702" s="1"/>
      <c r="D4702" s="1" t="s">
        <v>26</v>
      </c>
      <c r="E4702" s="1"/>
      <c r="F4702" s="1"/>
      <c r="G4702" s="2" t="s">
        <v>27</v>
      </c>
      <c r="H4702" s="3"/>
      <c r="I4702" s="4" t="s">
        <v>16292</v>
      </c>
      <c r="J4702" s="2" t="s">
        <v>16293</v>
      </c>
      <c r="K4702" s="5">
        <v>2.0</v>
      </c>
      <c r="L4702" s="2" t="s">
        <v>46</v>
      </c>
      <c r="M4702" s="6" t="b">
        <v>1</v>
      </c>
      <c r="N4702" s="2" t="s">
        <v>16201</v>
      </c>
      <c r="O4702" s="2" t="s">
        <v>16202</v>
      </c>
      <c r="P4702" s="2" t="s">
        <v>49</v>
      </c>
      <c r="Q4702" s="2" t="s">
        <v>50</v>
      </c>
      <c r="R4702" s="2" t="s">
        <v>35</v>
      </c>
      <c r="S4702" s="5">
        <v>5.39072409E8</v>
      </c>
      <c r="T4702" s="2" t="s">
        <v>409</v>
      </c>
      <c r="U4702" s="2" t="s">
        <v>38</v>
      </c>
      <c r="V4702" s="2" t="s">
        <v>100</v>
      </c>
      <c r="W4702" s="7"/>
      <c r="X4702" s="5">
        <v>599643.0</v>
      </c>
      <c r="Y4702" s="2" t="s">
        <v>16203</v>
      </c>
    </row>
    <row r="4703">
      <c r="A4703" s="1" t="b">
        <v>0</v>
      </c>
      <c r="B4703" s="1" t="s">
        <v>25</v>
      </c>
      <c r="C4703" s="1"/>
      <c r="D4703" s="1"/>
      <c r="E4703" s="1" t="s">
        <v>43</v>
      </c>
      <c r="F4703" s="1"/>
      <c r="G4703" s="2" t="s">
        <v>27</v>
      </c>
      <c r="H4703" s="3"/>
      <c r="I4703" s="4" t="s">
        <v>16294</v>
      </c>
      <c r="J4703" s="2" t="s">
        <v>16295</v>
      </c>
      <c r="K4703" s="5">
        <v>1.0</v>
      </c>
      <c r="L4703" s="2" t="s">
        <v>46</v>
      </c>
      <c r="M4703" s="6" t="b">
        <v>1</v>
      </c>
      <c r="N4703" s="2" t="s">
        <v>16296</v>
      </c>
      <c r="O4703" s="2" t="s">
        <v>48</v>
      </c>
      <c r="P4703" s="2" t="s">
        <v>49</v>
      </c>
      <c r="Q4703" s="2" t="s">
        <v>50</v>
      </c>
      <c r="R4703" s="2" t="s">
        <v>35</v>
      </c>
      <c r="S4703" s="5">
        <v>6.8382392E8</v>
      </c>
      <c r="T4703" s="3"/>
      <c r="U4703" s="2" t="s">
        <v>38</v>
      </c>
      <c r="V4703" s="2" t="s">
        <v>52</v>
      </c>
      <c r="W4703" s="3"/>
      <c r="X4703" s="2" t="s">
        <v>16297</v>
      </c>
      <c r="Y4703" s="2" t="s">
        <v>16298</v>
      </c>
    </row>
    <row r="4704">
      <c r="A4704" s="1" t="b">
        <v>0</v>
      </c>
      <c r="B4704" s="1" t="s">
        <v>25</v>
      </c>
      <c r="C4704" s="1"/>
      <c r="D4704" s="1"/>
      <c r="E4704" s="1" t="s">
        <v>43</v>
      </c>
      <c r="F4704" s="1"/>
      <c r="G4704" s="2" t="s">
        <v>27</v>
      </c>
      <c r="H4704" s="3"/>
      <c r="I4704" s="4" t="s">
        <v>16299</v>
      </c>
      <c r="J4704" s="2" t="s">
        <v>16300</v>
      </c>
      <c r="K4704" s="5">
        <v>1.0</v>
      </c>
      <c r="L4704" s="2" t="s">
        <v>46</v>
      </c>
      <c r="M4704" s="6" t="b">
        <v>1</v>
      </c>
      <c r="N4704" s="2" t="s">
        <v>16296</v>
      </c>
      <c r="O4704" s="2" t="s">
        <v>48</v>
      </c>
      <c r="P4704" s="2" t="s">
        <v>49</v>
      </c>
      <c r="Q4704" s="2" t="s">
        <v>50</v>
      </c>
      <c r="R4704" s="2" t="s">
        <v>35</v>
      </c>
      <c r="S4704" s="5">
        <v>6.94402752E8</v>
      </c>
      <c r="T4704" s="3"/>
      <c r="U4704" s="2" t="s">
        <v>38</v>
      </c>
      <c r="V4704" s="2" t="s">
        <v>52</v>
      </c>
      <c r="W4704" s="3"/>
      <c r="X4704" s="2" t="s">
        <v>16297</v>
      </c>
      <c r="Y4704" s="2" t="s">
        <v>16298</v>
      </c>
    </row>
    <row r="4705">
      <c r="A4705" s="1" t="b">
        <v>0</v>
      </c>
      <c r="B4705" s="1" t="s">
        <v>25</v>
      </c>
      <c r="C4705" s="1"/>
      <c r="D4705" s="1"/>
      <c r="E4705" s="1" t="s">
        <v>43</v>
      </c>
      <c r="F4705" s="1"/>
      <c r="G4705" s="2" t="s">
        <v>27</v>
      </c>
      <c r="H4705" s="3"/>
      <c r="I4705" s="4" t="s">
        <v>16301</v>
      </c>
      <c r="J4705" s="2" t="s">
        <v>16302</v>
      </c>
      <c r="K4705" s="5">
        <v>1.0</v>
      </c>
      <c r="L4705" s="2" t="s">
        <v>46</v>
      </c>
      <c r="M4705" s="6" t="b">
        <v>1</v>
      </c>
      <c r="N4705" s="2" t="s">
        <v>16296</v>
      </c>
      <c r="O4705" s="2" t="s">
        <v>48</v>
      </c>
      <c r="P4705" s="2" t="s">
        <v>49</v>
      </c>
      <c r="Q4705" s="2" t="s">
        <v>50</v>
      </c>
      <c r="R4705" s="2" t="s">
        <v>35</v>
      </c>
      <c r="S4705" s="5">
        <v>7.23545403E8</v>
      </c>
      <c r="T4705" s="3"/>
      <c r="U4705" s="2" t="s">
        <v>38</v>
      </c>
      <c r="V4705" s="2" t="s">
        <v>52</v>
      </c>
      <c r="W4705" s="3"/>
      <c r="X4705" s="2" t="s">
        <v>16297</v>
      </c>
      <c r="Y4705" s="2" t="s">
        <v>16298</v>
      </c>
    </row>
    <row r="4706">
      <c r="A4706" s="1" t="b">
        <v>0</v>
      </c>
      <c r="B4706" s="1" t="s">
        <v>25</v>
      </c>
      <c r="C4706" s="1"/>
      <c r="D4706" s="1"/>
      <c r="E4706" s="1" t="s">
        <v>43</v>
      </c>
      <c r="F4706" s="1"/>
      <c r="G4706" s="2" t="s">
        <v>27</v>
      </c>
      <c r="H4706" s="3"/>
      <c r="I4706" s="4" t="s">
        <v>16303</v>
      </c>
      <c r="J4706" s="2" t="s">
        <v>16304</v>
      </c>
      <c r="K4706" s="5">
        <v>1.0</v>
      </c>
      <c r="L4706" s="2" t="s">
        <v>46</v>
      </c>
      <c r="M4706" s="6" t="b">
        <v>1</v>
      </c>
      <c r="N4706" s="2" t="s">
        <v>16296</v>
      </c>
      <c r="O4706" s="2" t="s">
        <v>48</v>
      </c>
      <c r="P4706" s="2" t="s">
        <v>49</v>
      </c>
      <c r="Q4706" s="2" t="s">
        <v>50</v>
      </c>
      <c r="R4706" s="2" t="s">
        <v>35</v>
      </c>
      <c r="S4706" s="5">
        <v>7.13188371E8</v>
      </c>
      <c r="T4706" s="3"/>
      <c r="U4706" s="2" t="s">
        <v>38</v>
      </c>
      <c r="V4706" s="2" t="s">
        <v>52</v>
      </c>
      <c r="W4706" s="3"/>
      <c r="X4706" s="2" t="s">
        <v>16297</v>
      </c>
      <c r="Y4706" s="2" t="s">
        <v>16298</v>
      </c>
    </row>
    <row r="4707">
      <c r="A4707" s="1" t="b">
        <v>0</v>
      </c>
      <c r="B4707" s="1" t="s">
        <v>25</v>
      </c>
      <c r="C4707" s="1"/>
      <c r="D4707" s="1"/>
      <c r="E4707" s="1" t="s">
        <v>43</v>
      </c>
      <c r="F4707" s="1"/>
      <c r="G4707" s="2" t="s">
        <v>27</v>
      </c>
      <c r="H4707" s="3"/>
      <c r="I4707" s="4" t="s">
        <v>16305</v>
      </c>
      <c r="J4707" s="2" t="s">
        <v>16306</v>
      </c>
      <c r="K4707" s="5">
        <v>1.0</v>
      </c>
      <c r="L4707" s="2" t="s">
        <v>46</v>
      </c>
      <c r="M4707" s="6" t="b">
        <v>1</v>
      </c>
      <c r="N4707" s="2" t="s">
        <v>16296</v>
      </c>
      <c r="O4707" s="2" t="s">
        <v>48</v>
      </c>
      <c r="P4707" s="2" t="s">
        <v>49</v>
      </c>
      <c r="Q4707" s="2" t="s">
        <v>50</v>
      </c>
      <c r="R4707" s="2" t="s">
        <v>35</v>
      </c>
      <c r="S4707" s="5">
        <v>7.23540129E8</v>
      </c>
      <c r="T4707" s="3"/>
      <c r="U4707" s="2" t="s">
        <v>38</v>
      </c>
      <c r="V4707" s="2" t="s">
        <v>52</v>
      </c>
      <c r="W4707" s="3"/>
      <c r="X4707" s="2" t="s">
        <v>16297</v>
      </c>
      <c r="Y4707" s="2" t="s">
        <v>16298</v>
      </c>
    </row>
    <row r="4708">
      <c r="A4708" s="1" t="b">
        <v>0</v>
      </c>
      <c r="B4708" s="1" t="s">
        <v>25</v>
      </c>
      <c r="C4708" s="1"/>
      <c r="D4708" s="1"/>
      <c r="E4708" s="1" t="s">
        <v>43</v>
      </c>
      <c r="F4708" s="1"/>
      <c r="G4708" s="2" t="s">
        <v>27</v>
      </c>
      <c r="H4708" s="3"/>
      <c r="I4708" s="4" t="s">
        <v>16307</v>
      </c>
      <c r="J4708" s="2" t="s">
        <v>16308</v>
      </c>
      <c r="K4708" s="5">
        <v>1.0</v>
      </c>
      <c r="L4708" s="2" t="s">
        <v>46</v>
      </c>
      <c r="M4708" s="6" t="b">
        <v>1</v>
      </c>
      <c r="N4708" s="2" t="s">
        <v>16296</v>
      </c>
      <c r="O4708" s="2" t="s">
        <v>48</v>
      </c>
      <c r="P4708" s="2" t="s">
        <v>49</v>
      </c>
      <c r="Q4708" s="2" t="s">
        <v>50</v>
      </c>
      <c r="R4708" s="2" t="s">
        <v>35</v>
      </c>
      <c r="S4708" s="5">
        <v>7.23550501E8</v>
      </c>
      <c r="T4708" s="3"/>
      <c r="U4708" s="2" t="s">
        <v>38</v>
      </c>
      <c r="V4708" s="2" t="s">
        <v>52</v>
      </c>
      <c r="W4708" s="3"/>
      <c r="X4708" s="2" t="s">
        <v>16297</v>
      </c>
      <c r="Y4708" s="2" t="s">
        <v>16298</v>
      </c>
    </row>
    <row r="4709">
      <c r="A4709" s="1" t="b">
        <v>0</v>
      </c>
      <c r="B4709" s="1" t="s">
        <v>25</v>
      </c>
      <c r="C4709" s="1"/>
      <c r="D4709" s="1"/>
      <c r="E4709" s="1" t="s">
        <v>43</v>
      </c>
      <c r="F4709" s="1"/>
      <c r="G4709" s="2" t="s">
        <v>27</v>
      </c>
      <c r="H4709" s="3"/>
      <c r="I4709" s="4" t="s">
        <v>16309</v>
      </c>
      <c r="J4709" s="2" t="s">
        <v>16310</v>
      </c>
      <c r="K4709" s="5">
        <v>1.0</v>
      </c>
      <c r="L4709" s="2" t="s">
        <v>46</v>
      </c>
      <c r="M4709" s="6" t="b">
        <v>1</v>
      </c>
      <c r="N4709" s="2" t="s">
        <v>16296</v>
      </c>
      <c r="O4709" s="2" t="s">
        <v>48</v>
      </c>
      <c r="P4709" s="2" t="s">
        <v>49</v>
      </c>
      <c r="Q4709" s="2" t="s">
        <v>50</v>
      </c>
      <c r="R4709" s="2" t="s">
        <v>35</v>
      </c>
      <c r="S4709" s="5">
        <v>7.22340165E8</v>
      </c>
      <c r="T4709" s="3"/>
      <c r="U4709" s="2" t="s">
        <v>38</v>
      </c>
      <c r="V4709" s="2" t="s">
        <v>52</v>
      </c>
      <c r="W4709" s="3"/>
      <c r="X4709" s="2" t="s">
        <v>16297</v>
      </c>
      <c r="Y4709" s="2" t="s">
        <v>16298</v>
      </c>
    </row>
    <row r="4710">
      <c r="A4710" s="1" t="b">
        <v>0</v>
      </c>
      <c r="B4710" s="1" t="s">
        <v>25</v>
      </c>
      <c r="C4710" s="1"/>
      <c r="D4710" s="1"/>
      <c r="E4710" s="1" t="s">
        <v>43</v>
      </c>
      <c r="F4710" s="1"/>
      <c r="G4710" s="2" t="s">
        <v>27</v>
      </c>
      <c r="H4710" s="3"/>
      <c r="I4710" s="4" t="s">
        <v>16311</v>
      </c>
      <c r="J4710" s="2" t="s">
        <v>16312</v>
      </c>
      <c r="K4710" s="5">
        <v>1.0</v>
      </c>
      <c r="L4710" s="2" t="s">
        <v>46</v>
      </c>
      <c r="M4710" s="6" t="b">
        <v>1</v>
      </c>
      <c r="N4710" s="2" t="s">
        <v>16296</v>
      </c>
      <c r="O4710" s="2" t="s">
        <v>48</v>
      </c>
      <c r="P4710" s="2" t="s">
        <v>49</v>
      </c>
      <c r="Q4710" s="2" t="s">
        <v>50</v>
      </c>
      <c r="R4710" s="2" t="s">
        <v>35</v>
      </c>
      <c r="S4710" s="5">
        <v>7.09455439E8</v>
      </c>
      <c r="T4710" s="3"/>
      <c r="U4710" s="2" t="s">
        <v>38</v>
      </c>
      <c r="V4710" s="2" t="s">
        <v>52</v>
      </c>
      <c r="W4710" s="3"/>
      <c r="X4710" s="2" t="s">
        <v>16297</v>
      </c>
      <c r="Y4710" s="2" t="s">
        <v>16298</v>
      </c>
    </row>
    <row r="4711">
      <c r="A4711" s="1" t="b">
        <v>0</v>
      </c>
      <c r="B4711" s="1" t="s">
        <v>25</v>
      </c>
      <c r="C4711" s="1"/>
      <c r="D4711" s="1"/>
      <c r="E4711" s="1" t="s">
        <v>43</v>
      </c>
      <c r="F4711" s="1"/>
      <c r="G4711" s="2" t="s">
        <v>27</v>
      </c>
      <c r="H4711" s="3"/>
      <c r="I4711" s="4" t="s">
        <v>16313</v>
      </c>
      <c r="J4711" s="2" t="s">
        <v>16314</v>
      </c>
      <c r="K4711" s="5">
        <v>1.0</v>
      </c>
      <c r="L4711" s="2" t="s">
        <v>46</v>
      </c>
      <c r="M4711" s="6" t="b">
        <v>1</v>
      </c>
      <c r="N4711" s="2" t="s">
        <v>16296</v>
      </c>
      <c r="O4711" s="2" t="s">
        <v>48</v>
      </c>
      <c r="P4711" s="2" t="s">
        <v>49</v>
      </c>
      <c r="Q4711" s="2" t="s">
        <v>50</v>
      </c>
      <c r="R4711" s="2" t="s">
        <v>35</v>
      </c>
      <c r="S4711" s="5">
        <v>7.18177926E8</v>
      </c>
      <c r="T4711" s="3"/>
      <c r="U4711" s="2" t="s">
        <v>38</v>
      </c>
      <c r="V4711" s="2" t="s">
        <v>52</v>
      </c>
      <c r="W4711" s="3"/>
      <c r="X4711" s="2" t="s">
        <v>16297</v>
      </c>
      <c r="Y4711" s="2" t="s">
        <v>16298</v>
      </c>
    </row>
    <row r="4712">
      <c r="A4712" s="1" t="b">
        <v>0</v>
      </c>
      <c r="B4712" s="1" t="s">
        <v>25</v>
      </c>
      <c r="C4712" s="1"/>
      <c r="D4712" s="1"/>
      <c r="E4712" s="1" t="s">
        <v>43</v>
      </c>
      <c r="F4712" s="1"/>
      <c r="G4712" s="2" t="s">
        <v>27</v>
      </c>
      <c r="H4712" s="3"/>
      <c r="I4712" s="4" t="s">
        <v>16315</v>
      </c>
      <c r="J4712" s="2" t="s">
        <v>16316</v>
      </c>
      <c r="K4712" s="5">
        <v>1.0</v>
      </c>
      <c r="L4712" s="2" t="s">
        <v>46</v>
      </c>
      <c r="M4712" s="6" t="b">
        <v>1</v>
      </c>
      <c r="N4712" s="2" t="s">
        <v>16296</v>
      </c>
      <c r="O4712" s="2" t="s">
        <v>48</v>
      </c>
      <c r="P4712" s="2" t="s">
        <v>49</v>
      </c>
      <c r="Q4712" s="2" t="s">
        <v>50</v>
      </c>
      <c r="R4712" s="2" t="s">
        <v>35</v>
      </c>
      <c r="S4712" s="5">
        <v>7.16520769E8</v>
      </c>
      <c r="T4712" s="3"/>
      <c r="U4712" s="2" t="s">
        <v>38</v>
      </c>
      <c r="V4712" s="2" t="s">
        <v>52</v>
      </c>
      <c r="W4712" s="3"/>
      <c r="X4712" s="2" t="s">
        <v>16297</v>
      </c>
      <c r="Y4712" s="2" t="s">
        <v>16298</v>
      </c>
    </row>
    <row r="4713">
      <c r="A4713" s="1" t="b">
        <v>0</v>
      </c>
      <c r="B4713" s="1" t="s">
        <v>25</v>
      </c>
      <c r="C4713" s="1"/>
      <c r="D4713" s="1"/>
      <c r="E4713" s="1" t="s">
        <v>43</v>
      </c>
      <c r="F4713" s="1"/>
      <c r="G4713" s="2" t="s">
        <v>27</v>
      </c>
      <c r="H4713" s="3"/>
      <c r="I4713" s="4" t="s">
        <v>16317</v>
      </c>
      <c r="J4713" s="2" t="s">
        <v>16318</v>
      </c>
      <c r="K4713" s="5">
        <v>1.0</v>
      </c>
      <c r="L4713" s="2" t="s">
        <v>46</v>
      </c>
      <c r="M4713" s="6" t="b">
        <v>1</v>
      </c>
      <c r="N4713" s="2" t="s">
        <v>16296</v>
      </c>
      <c r="O4713" s="2" t="s">
        <v>48</v>
      </c>
      <c r="P4713" s="2" t="s">
        <v>49</v>
      </c>
      <c r="Q4713" s="2" t="s">
        <v>50</v>
      </c>
      <c r="R4713" s="2" t="s">
        <v>35</v>
      </c>
      <c r="S4713" s="5">
        <v>7.26052386E8</v>
      </c>
      <c r="T4713" s="3"/>
      <c r="U4713" s="2" t="s">
        <v>38</v>
      </c>
      <c r="V4713" s="2" t="s">
        <v>52</v>
      </c>
      <c r="W4713" s="3"/>
      <c r="X4713" s="2" t="s">
        <v>16297</v>
      </c>
      <c r="Y4713" s="2" t="s">
        <v>16298</v>
      </c>
    </row>
    <row r="4714">
      <c r="A4714" s="1" t="b">
        <v>0</v>
      </c>
      <c r="B4714" s="1" t="s">
        <v>25</v>
      </c>
      <c r="C4714" s="1"/>
      <c r="D4714" s="1"/>
      <c r="E4714" s="1" t="s">
        <v>43</v>
      </c>
      <c r="F4714" s="1"/>
      <c r="G4714" s="2" t="s">
        <v>27</v>
      </c>
      <c r="H4714" s="3"/>
      <c r="I4714" s="4" t="s">
        <v>16319</v>
      </c>
      <c r="J4714" s="2" t="s">
        <v>16320</v>
      </c>
      <c r="K4714" s="5">
        <v>1.0</v>
      </c>
      <c r="L4714" s="2" t="s">
        <v>46</v>
      </c>
      <c r="M4714" s="6" t="b">
        <v>1</v>
      </c>
      <c r="N4714" s="2" t="s">
        <v>16296</v>
      </c>
      <c r="O4714" s="2" t="s">
        <v>48</v>
      </c>
      <c r="P4714" s="2" t="s">
        <v>49</v>
      </c>
      <c r="Q4714" s="2" t="s">
        <v>50</v>
      </c>
      <c r="R4714" s="2" t="s">
        <v>35</v>
      </c>
      <c r="S4714" s="5">
        <v>7.22341092E8</v>
      </c>
      <c r="T4714" s="3"/>
      <c r="U4714" s="2" t="s">
        <v>38</v>
      </c>
      <c r="V4714" s="2" t="s">
        <v>52</v>
      </c>
      <c r="W4714" s="3"/>
      <c r="X4714" s="2" t="s">
        <v>16297</v>
      </c>
      <c r="Y4714" s="2" t="s">
        <v>16298</v>
      </c>
    </row>
    <row r="4715">
      <c r="A4715" s="1" t="b">
        <v>0</v>
      </c>
      <c r="B4715" s="1" t="s">
        <v>25</v>
      </c>
      <c r="C4715" s="1"/>
      <c r="D4715" s="1"/>
      <c r="E4715" s="1" t="s">
        <v>43</v>
      </c>
      <c r="F4715" s="1"/>
      <c r="G4715" s="2" t="s">
        <v>27</v>
      </c>
      <c r="H4715" s="3"/>
      <c r="I4715" s="4" t="s">
        <v>16321</v>
      </c>
      <c r="J4715" s="2" t="s">
        <v>16322</v>
      </c>
      <c r="K4715" s="5">
        <v>1.0</v>
      </c>
      <c r="L4715" s="2" t="s">
        <v>46</v>
      </c>
      <c r="M4715" s="6" t="b">
        <v>1</v>
      </c>
      <c r="N4715" s="2" t="s">
        <v>16296</v>
      </c>
      <c r="O4715" s="2" t="s">
        <v>48</v>
      </c>
      <c r="P4715" s="2" t="s">
        <v>49</v>
      </c>
      <c r="Q4715" s="2" t="s">
        <v>50</v>
      </c>
      <c r="R4715" s="2" t="s">
        <v>35</v>
      </c>
      <c r="S4715" s="5">
        <v>7.1817879E8</v>
      </c>
      <c r="T4715" s="3"/>
      <c r="U4715" s="2" t="s">
        <v>38</v>
      </c>
      <c r="V4715" s="2" t="s">
        <v>52</v>
      </c>
      <c r="W4715" s="3"/>
      <c r="X4715" s="2" t="s">
        <v>16297</v>
      </c>
      <c r="Y4715" s="2" t="s">
        <v>16298</v>
      </c>
    </row>
    <row r="4716">
      <c r="A4716" s="1" t="b">
        <v>0</v>
      </c>
      <c r="B4716" s="1" t="s">
        <v>25</v>
      </c>
      <c r="C4716" s="1"/>
      <c r="D4716" s="1"/>
      <c r="E4716" s="1" t="s">
        <v>43</v>
      </c>
      <c r="F4716" s="1"/>
      <c r="G4716" s="2" t="s">
        <v>27</v>
      </c>
      <c r="H4716" s="3"/>
      <c r="I4716" s="4" t="s">
        <v>16323</v>
      </c>
      <c r="J4716" s="2" t="s">
        <v>16324</v>
      </c>
      <c r="K4716" s="5">
        <v>1.0</v>
      </c>
      <c r="L4716" s="2" t="s">
        <v>46</v>
      </c>
      <c r="M4716" s="6" t="b">
        <v>1</v>
      </c>
      <c r="N4716" s="2" t="s">
        <v>16296</v>
      </c>
      <c r="O4716" s="2" t="s">
        <v>48</v>
      </c>
      <c r="P4716" s="2" t="s">
        <v>49</v>
      </c>
      <c r="Q4716" s="2" t="s">
        <v>50</v>
      </c>
      <c r="R4716" s="2" t="s">
        <v>35</v>
      </c>
      <c r="S4716" s="5">
        <v>7.16522292E8</v>
      </c>
      <c r="T4716" s="3"/>
      <c r="U4716" s="2" t="s">
        <v>38</v>
      </c>
      <c r="V4716" s="2" t="s">
        <v>52</v>
      </c>
      <c r="W4716" s="3"/>
      <c r="X4716" s="2" t="s">
        <v>16297</v>
      </c>
      <c r="Y4716" s="2" t="s">
        <v>16298</v>
      </c>
    </row>
    <row r="4717">
      <c r="A4717" s="1" t="b">
        <v>0</v>
      </c>
      <c r="B4717" s="1" t="s">
        <v>25</v>
      </c>
      <c r="C4717" s="1"/>
      <c r="D4717" s="1"/>
      <c r="E4717" s="1" t="s">
        <v>43</v>
      </c>
      <c r="F4717" s="1"/>
      <c r="G4717" s="2" t="s">
        <v>27</v>
      </c>
      <c r="H4717" s="3"/>
      <c r="I4717" s="4" t="s">
        <v>16325</v>
      </c>
      <c r="J4717" s="2" t="s">
        <v>16326</v>
      </c>
      <c r="K4717" s="5">
        <v>1.0</v>
      </c>
      <c r="L4717" s="2" t="s">
        <v>46</v>
      </c>
      <c r="M4717" s="6" t="b">
        <v>1</v>
      </c>
      <c r="N4717" s="2" t="s">
        <v>16296</v>
      </c>
      <c r="O4717" s="2" t="s">
        <v>48</v>
      </c>
      <c r="P4717" s="2" t="s">
        <v>49</v>
      </c>
      <c r="Q4717" s="2" t="s">
        <v>50</v>
      </c>
      <c r="R4717" s="2" t="s">
        <v>35</v>
      </c>
      <c r="S4717" s="5">
        <v>7.16818487E8</v>
      </c>
      <c r="T4717" s="3"/>
      <c r="U4717" s="2" t="s">
        <v>38</v>
      </c>
      <c r="V4717" s="2" t="s">
        <v>52</v>
      </c>
      <c r="W4717" s="3"/>
      <c r="X4717" s="2" t="s">
        <v>16297</v>
      </c>
      <c r="Y4717" s="2" t="s">
        <v>16298</v>
      </c>
    </row>
    <row r="4718">
      <c r="A4718" s="1" t="b">
        <v>0</v>
      </c>
      <c r="B4718" s="1" t="s">
        <v>25</v>
      </c>
      <c r="C4718" s="1"/>
      <c r="D4718" s="1"/>
      <c r="E4718" s="1" t="s">
        <v>43</v>
      </c>
      <c r="F4718" s="1"/>
      <c r="G4718" s="2" t="s">
        <v>27</v>
      </c>
      <c r="H4718" s="3"/>
      <c r="I4718" s="4" t="s">
        <v>16327</v>
      </c>
      <c r="J4718" s="2" t="s">
        <v>16328</v>
      </c>
      <c r="K4718" s="5">
        <v>1.0</v>
      </c>
      <c r="L4718" s="2" t="s">
        <v>46</v>
      </c>
      <c r="M4718" s="6" t="b">
        <v>1</v>
      </c>
      <c r="N4718" s="2" t="s">
        <v>16296</v>
      </c>
      <c r="O4718" s="2" t="s">
        <v>48</v>
      </c>
      <c r="P4718" s="2" t="s">
        <v>49</v>
      </c>
      <c r="Q4718" s="2" t="s">
        <v>50</v>
      </c>
      <c r="R4718" s="2" t="s">
        <v>35</v>
      </c>
      <c r="S4718" s="5">
        <v>7.16830143E8</v>
      </c>
      <c r="T4718" s="3"/>
      <c r="U4718" s="2" t="s">
        <v>38</v>
      </c>
      <c r="V4718" s="2" t="s">
        <v>52</v>
      </c>
      <c r="W4718" s="3"/>
      <c r="X4718" s="2" t="s">
        <v>16297</v>
      </c>
      <c r="Y4718" s="2" t="s">
        <v>16298</v>
      </c>
    </row>
    <row r="4719">
      <c r="A4719" s="1" t="b">
        <v>0</v>
      </c>
      <c r="B4719" s="1" t="s">
        <v>25</v>
      </c>
      <c r="C4719" s="1"/>
      <c r="D4719" s="1"/>
      <c r="E4719" s="1" t="s">
        <v>43</v>
      </c>
      <c r="F4719" s="1"/>
      <c r="G4719" s="2" t="s">
        <v>27</v>
      </c>
      <c r="H4719" s="3"/>
      <c r="I4719" s="4" t="s">
        <v>16329</v>
      </c>
      <c r="J4719" s="2" t="s">
        <v>16330</v>
      </c>
      <c r="K4719" s="5">
        <v>1.0</v>
      </c>
      <c r="L4719" s="2" t="s">
        <v>46</v>
      </c>
      <c r="M4719" s="6" t="b">
        <v>1</v>
      </c>
      <c r="N4719" s="2" t="s">
        <v>16296</v>
      </c>
      <c r="O4719" s="2" t="s">
        <v>48</v>
      </c>
      <c r="P4719" s="2" t="s">
        <v>49</v>
      </c>
      <c r="Q4719" s="2" t="s">
        <v>50</v>
      </c>
      <c r="R4719" s="2" t="s">
        <v>35</v>
      </c>
      <c r="S4719" s="5">
        <v>7.0945543E8</v>
      </c>
      <c r="T4719" s="3"/>
      <c r="U4719" s="2" t="s">
        <v>38</v>
      </c>
      <c r="V4719" s="2" t="s">
        <v>52</v>
      </c>
      <c r="W4719" s="3"/>
      <c r="X4719" s="2" t="s">
        <v>16297</v>
      </c>
      <c r="Y4719" s="2" t="s">
        <v>16298</v>
      </c>
    </row>
    <row r="4720">
      <c r="A4720" s="1" t="b">
        <v>0</v>
      </c>
      <c r="B4720" s="1" t="s">
        <v>25</v>
      </c>
      <c r="C4720" s="1"/>
      <c r="D4720" s="1"/>
      <c r="E4720" s="1" t="s">
        <v>43</v>
      </c>
      <c r="F4720" s="1"/>
      <c r="G4720" s="2" t="s">
        <v>27</v>
      </c>
      <c r="H4720" s="3"/>
      <c r="I4720" s="4" t="s">
        <v>16331</v>
      </c>
      <c r="J4720" s="2" t="s">
        <v>16332</v>
      </c>
      <c r="K4720" s="5">
        <v>1.0</v>
      </c>
      <c r="L4720" s="2" t="s">
        <v>46</v>
      </c>
      <c r="M4720" s="6" t="b">
        <v>1</v>
      </c>
      <c r="N4720" s="2" t="s">
        <v>16296</v>
      </c>
      <c r="O4720" s="2" t="s">
        <v>48</v>
      </c>
      <c r="P4720" s="2" t="s">
        <v>49</v>
      </c>
      <c r="Q4720" s="2" t="s">
        <v>50</v>
      </c>
      <c r="R4720" s="2" t="s">
        <v>35</v>
      </c>
      <c r="S4720" s="5">
        <v>7.18177177E8</v>
      </c>
      <c r="T4720" s="3"/>
      <c r="U4720" s="2" t="s">
        <v>38</v>
      </c>
      <c r="V4720" s="2" t="s">
        <v>52</v>
      </c>
      <c r="W4720" s="3"/>
      <c r="X4720" s="2" t="s">
        <v>16297</v>
      </c>
      <c r="Y4720" s="2" t="s">
        <v>16298</v>
      </c>
    </row>
    <row r="4721">
      <c r="A4721" s="1" t="b">
        <v>0</v>
      </c>
      <c r="B4721" s="1" t="s">
        <v>25</v>
      </c>
      <c r="C4721" s="1"/>
      <c r="D4721" s="1"/>
      <c r="E4721" s="1" t="s">
        <v>43</v>
      </c>
      <c r="F4721" s="1"/>
      <c r="G4721" s="2" t="s">
        <v>27</v>
      </c>
      <c r="H4721" s="3"/>
      <c r="I4721" s="4" t="s">
        <v>16333</v>
      </c>
      <c r="J4721" s="2" t="s">
        <v>16334</v>
      </c>
      <c r="K4721" s="5">
        <v>1.0</v>
      </c>
      <c r="L4721" s="2" t="s">
        <v>46</v>
      </c>
      <c r="M4721" s="6" t="b">
        <v>1</v>
      </c>
      <c r="N4721" s="2" t="s">
        <v>16296</v>
      </c>
      <c r="O4721" s="2" t="s">
        <v>48</v>
      </c>
      <c r="P4721" s="2" t="s">
        <v>49</v>
      </c>
      <c r="Q4721" s="2" t="s">
        <v>50</v>
      </c>
      <c r="R4721" s="2" t="s">
        <v>35</v>
      </c>
      <c r="S4721" s="5">
        <v>7.16822433E8</v>
      </c>
      <c r="T4721" s="3"/>
      <c r="U4721" s="2" t="s">
        <v>38</v>
      </c>
      <c r="V4721" s="2" t="s">
        <v>52</v>
      </c>
      <c r="W4721" s="3"/>
      <c r="X4721" s="2" t="s">
        <v>16297</v>
      </c>
      <c r="Y4721" s="2" t="s">
        <v>16298</v>
      </c>
    </row>
    <row r="4722">
      <c r="A4722" s="1" t="b">
        <v>0</v>
      </c>
      <c r="B4722" s="1" t="s">
        <v>25</v>
      </c>
      <c r="C4722" s="1"/>
      <c r="D4722" s="1"/>
      <c r="E4722" s="1" t="s">
        <v>43</v>
      </c>
      <c r="F4722" s="1"/>
      <c r="G4722" s="2" t="s">
        <v>27</v>
      </c>
      <c r="H4722" s="3"/>
      <c r="I4722" s="4" t="s">
        <v>16335</v>
      </c>
      <c r="J4722" s="2" t="s">
        <v>16336</v>
      </c>
      <c r="K4722" s="5">
        <v>1.0</v>
      </c>
      <c r="L4722" s="2" t="s">
        <v>46</v>
      </c>
      <c r="M4722" s="6" t="b">
        <v>1</v>
      </c>
      <c r="N4722" s="2" t="s">
        <v>16296</v>
      </c>
      <c r="O4722" s="2" t="s">
        <v>48</v>
      </c>
      <c r="P4722" s="2" t="s">
        <v>49</v>
      </c>
      <c r="Q4722" s="2" t="s">
        <v>50</v>
      </c>
      <c r="R4722" s="2" t="s">
        <v>35</v>
      </c>
      <c r="S4722" s="5">
        <v>7.10315691E8</v>
      </c>
      <c r="T4722" s="3"/>
      <c r="U4722" s="2" t="s">
        <v>38</v>
      </c>
      <c r="V4722" s="2" t="s">
        <v>52</v>
      </c>
      <c r="W4722" s="3"/>
      <c r="X4722" s="2" t="s">
        <v>16297</v>
      </c>
      <c r="Y4722" s="2" t="s">
        <v>16298</v>
      </c>
    </row>
    <row r="4723">
      <c r="A4723" s="1" t="b">
        <v>0</v>
      </c>
      <c r="B4723" s="1" t="s">
        <v>25</v>
      </c>
      <c r="C4723" s="1"/>
      <c r="D4723" s="1"/>
      <c r="E4723" s="1" t="s">
        <v>43</v>
      </c>
      <c r="F4723" s="1"/>
      <c r="G4723" s="2" t="s">
        <v>27</v>
      </c>
      <c r="H4723" s="3"/>
      <c r="I4723" s="4" t="s">
        <v>16337</v>
      </c>
      <c r="J4723" s="2" t="s">
        <v>16338</v>
      </c>
      <c r="K4723" s="5">
        <v>1.0</v>
      </c>
      <c r="L4723" s="2" t="s">
        <v>46</v>
      </c>
      <c r="M4723" s="6" t="b">
        <v>1</v>
      </c>
      <c r="N4723" s="2" t="s">
        <v>16296</v>
      </c>
      <c r="O4723" s="2" t="s">
        <v>48</v>
      </c>
      <c r="P4723" s="2" t="s">
        <v>49</v>
      </c>
      <c r="Q4723" s="2" t="s">
        <v>50</v>
      </c>
      <c r="R4723" s="2" t="s">
        <v>35</v>
      </c>
      <c r="S4723" s="5">
        <v>7.07303336E8</v>
      </c>
      <c r="T4723" s="7"/>
      <c r="U4723" s="2" t="s">
        <v>38</v>
      </c>
      <c r="V4723" s="2" t="s">
        <v>52</v>
      </c>
      <c r="W4723" s="7"/>
      <c r="X4723" s="2" t="s">
        <v>16297</v>
      </c>
      <c r="Y4723" s="2" t="s">
        <v>16298</v>
      </c>
    </row>
    <row r="4724">
      <c r="A4724" s="1" t="b">
        <v>0</v>
      </c>
      <c r="B4724" s="1" t="s">
        <v>25</v>
      </c>
      <c r="C4724" s="1"/>
      <c r="D4724" s="1"/>
      <c r="E4724" s="1" t="s">
        <v>43</v>
      </c>
      <c r="F4724" s="1"/>
      <c r="G4724" s="2" t="s">
        <v>27</v>
      </c>
      <c r="H4724" s="3"/>
      <c r="I4724" s="4" t="s">
        <v>16339</v>
      </c>
      <c r="J4724" s="2" t="s">
        <v>16340</v>
      </c>
      <c r="K4724" s="5">
        <v>1.0</v>
      </c>
      <c r="L4724" s="2" t="s">
        <v>46</v>
      </c>
      <c r="M4724" s="6" t="b">
        <v>1</v>
      </c>
      <c r="N4724" s="2" t="s">
        <v>16296</v>
      </c>
      <c r="O4724" s="2" t="s">
        <v>48</v>
      </c>
      <c r="P4724" s="2" t="s">
        <v>49</v>
      </c>
      <c r="Q4724" s="2" t="s">
        <v>50</v>
      </c>
      <c r="R4724" s="2" t="s">
        <v>35</v>
      </c>
      <c r="S4724" s="5">
        <v>7.05653683E8</v>
      </c>
      <c r="T4724" s="7"/>
      <c r="U4724" s="2" t="s">
        <v>38</v>
      </c>
      <c r="V4724" s="2" t="s">
        <v>52</v>
      </c>
      <c r="W4724" s="7"/>
      <c r="X4724" s="2" t="s">
        <v>16297</v>
      </c>
      <c r="Y4724" s="2" t="s">
        <v>16298</v>
      </c>
    </row>
    <row r="4725">
      <c r="A4725" s="1" t="b">
        <v>0</v>
      </c>
      <c r="B4725" s="1" t="s">
        <v>25</v>
      </c>
      <c r="C4725" s="1"/>
      <c r="D4725" s="1"/>
      <c r="E4725" s="1" t="s">
        <v>43</v>
      </c>
      <c r="F4725" s="1"/>
      <c r="G4725" s="2" t="s">
        <v>27</v>
      </c>
      <c r="H4725" s="3"/>
      <c r="I4725" s="4" t="s">
        <v>16341</v>
      </c>
      <c r="J4725" s="2" t="s">
        <v>16342</v>
      </c>
      <c r="K4725" s="5">
        <v>1.0</v>
      </c>
      <c r="L4725" s="2" t="s">
        <v>46</v>
      </c>
      <c r="M4725" s="6" t="b">
        <v>1</v>
      </c>
      <c r="N4725" s="2" t="s">
        <v>16296</v>
      </c>
      <c r="O4725" s="2" t="s">
        <v>48</v>
      </c>
      <c r="P4725" s="2" t="s">
        <v>49</v>
      </c>
      <c r="Q4725" s="2" t="s">
        <v>50</v>
      </c>
      <c r="R4725" s="2" t="s">
        <v>35</v>
      </c>
      <c r="S4725" s="5">
        <v>7.1026438E8</v>
      </c>
      <c r="T4725" s="7"/>
      <c r="U4725" s="2" t="s">
        <v>38</v>
      </c>
      <c r="V4725" s="2" t="s">
        <v>52</v>
      </c>
      <c r="W4725" s="7"/>
      <c r="X4725" s="2" t="s">
        <v>16297</v>
      </c>
      <c r="Y4725" s="2" t="s">
        <v>16298</v>
      </c>
    </row>
    <row r="4726">
      <c r="A4726" s="1" t="b">
        <v>0</v>
      </c>
      <c r="B4726" s="1" t="s">
        <v>25</v>
      </c>
      <c r="C4726" s="1"/>
      <c r="D4726" s="1"/>
      <c r="E4726" s="1" t="s">
        <v>43</v>
      </c>
      <c r="F4726" s="1"/>
      <c r="G4726" s="2" t="s">
        <v>27</v>
      </c>
      <c r="H4726" s="3"/>
      <c r="I4726" s="4" t="s">
        <v>16343</v>
      </c>
      <c r="J4726" s="2" t="s">
        <v>16344</v>
      </c>
      <c r="K4726" s="5">
        <v>1.0</v>
      </c>
      <c r="L4726" s="2" t="s">
        <v>46</v>
      </c>
      <c r="M4726" s="6" t="b">
        <v>1</v>
      </c>
      <c r="N4726" s="2" t="s">
        <v>16296</v>
      </c>
      <c r="O4726" s="2" t="s">
        <v>48</v>
      </c>
      <c r="P4726" s="2" t="s">
        <v>49</v>
      </c>
      <c r="Q4726" s="2" t="s">
        <v>50</v>
      </c>
      <c r="R4726" s="2" t="s">
        <v>35</v>
      </c>
      <c r="S4726" s="5">
        <v>7.32789627E8</v>
      </c>
      <c r="T4726" s="7"/>
      <c r="U4726" s="2" t="s">
        <v>38</v>
      </c>
      <c r="V4726" s="2" t="s">
        <v>52</v>
      </c>
      <c r="W4726" s="7"/>
      <c r="X4726" s="2" t="s">
        <v>16297</v>
      </c>
      <c r="Y4726" s="2" t="s">
        <v>16298</v>
      </c>
    </row>
    <row r="4727">
      <c r="A4727" s="1" t="b">
        <v>0</v>
      </c>
      <c r="B4727" s="1" t="s">
        <v>25</v>
      </c>
      <c r="C4727" s="1"/>
      <c r="D4727" s="1"/>
      <c r="E4727" s="1" t="s">
        <v>43</v>
      </c>
      <c r="F4727" s="1"/>
      <c r="G4727" s="2" t="s">
        <v>27</v>
      </c>
      <c r="H4727" s="3"/>
      <c r="I4727" s="4" t="s">
        <v>16345</v>
      </c>
      <c r="J4727" s="2" t="s">
        <v>16346</v>
      </c>
      <c r="K4727" s="5">
        <v>1.0</v>
      </c>
      <c r="L4727" s="2" t="s">
        <v>46</v>
      </c>
      <c r="M4727" s="6" t="b">
        <v>1</v>
      </c>
      <c r="N4727" s="2" t="s">
        <v>16296</v>
      </c>
      <c r="O4727" s="2" t="s">
        <v>48</v>
      </c>
      <c r="P4727" s="2" t="s">
        <v>49</v>
      </c>
      <c r="Q4727" s="2" t="s">
        <v>50</v>
      </c>
      <c r="R4727" s="2" t="s">
        <v>35</v>
      </c>
      <c r="S4727" s="5">
        <v>7.10280892E8</v>
      </c>
      <c r="T4727" s="7"/>
      <c r="U4727" s="2" t="s">
        <v>38</v>
      </c>
      <c r="V4727" s="2" t="s">
        <v>52</v>
      </c>
      <c r="W4727" s="7"/>
      <c r="X4727" s="2" t="s">
        <v>16297</v>
      </c>
      <c r="Y4727" s="2" t="s">
        <v>16298</v>
      </c>
    </row>
    <row r="4728">
      <c r="A4728" s="1" t="b">
        <v>0</v>
      </c>
      <c r="B4728" s="1" t="s">
        <v>25</v>
      </c>
      <c r="C4728" s="1"/>
      <c r="D4728" s="1"/>
      <c r="E4728" s="1" t="s">
        <v>43</v>
      </c>
      <c r="F4728" s="1"/>
      <c r="G4728" s="2" t="s">
        <v>27</v>
      </c>
      <c r="H4728" s="3"/>
      <c r="I4728" s="4" t="s">
        <v>16347</v>
      </c>
      <c r="J4728" s="2" t="s">
        <v>16348</v>
      </c>
      <c r="K4728" s="5">
        <v>1.0</v>
      </c>
      <c r="L4728" s="2" t="s">
        <v>46</v>
      </c>
      <c r="M4728" s="6" t="b">
        <v>1</v>
      </c>
      <c r="N4728" s="2" t="s">
        <v>16296</v>
      </c>
      <c r="O4728" s="2" t="s">
        <v>48</v>
      </c>
      <c r="P4728" s="2" t="s">
        <v>49</v>
      </c>
      <c r="Q4728" s="2" t="s">
        <v>50</v>
      </c>
      <c r="R4728" s="2" t="s">
        <v>35</v>
      </c>
      <c r="S4728" s="5">
        <v>7.10308924E8</v>
      </c>
      <c r="T4728" s="7"/>
      <c r="U4728" s="2" t="s">
        <v>38</v>
      </c>
      <c r="V4728" s="2" t="s">
        <v>52</v>
      </c>
      <c r="W4728" s="7"/>
      <c r="X4728" s="2" t="s">
        <v>16297</v>
      </c>
      <c r="Y4728" s="2" t="s">
        <v>16298</v>
      </c>
    </row>
    <row r="4729">
      <c r="A4729" s="1" t="b">
        <v>0</v>
      </c>
      <c r="B4729" s="1" t="s">
        <v>25</v>
      </c>
      <c r="C4729" s="1"/>
      <c r="D4729" s="1"/>
      <c r="E4729" s="1" t="s">
        <v>43</v>
      </c>
      <c r="F4729" s="1"/>
      <c r="G4729" s="2" t="s">
        <v>27</v>
      </c>
      <c r="H4729" s="3"/>
      <c r="I4729" s="4" t="s">
        <v>16349</v>
      </c>
      <c r="J4729" s="2" t="s">
        <v>16350</v>
      </c>
      <c r="K4729" s="5">
        <v>1.0</v>
      </c>
      <c r="L4729" s="2" t="s">
        <v>46</v>
      </c>
      <c r="M4729" s="6" t="b">
        <v>1</v>
      </c>
      <c r="N4729" s="2" t="s">
        <v>16296</v>
      </c>
      <c r="O4729" s="2" t="s">
        <v>48</v>
      </c>
      <c r="P4729" s="2" t="s">
        <v>49</v>
      </c>
      <c r="Q4729" s="2" t="s">
        <v>50</v>
      </c>
      <c r="R4729" s="2" t="s">
        <v>35</v>
      </c>
      <c r="S4729" s="5">
        <v>7.07306522E8</v>
      </c>
      <c r="T4729" s="7"/>
      <c r="U4729" s="2" t="s">
        <v>38</v>
      </c>
      <c r="V4729" s="2" t="s">
        <v>52</v>
      </c>
      <c r="W4729" s="7"/>
      <c r="X4729" s="2" t="s">
        <v>16297</v>
      </c>
      <c r="Y4729" s="2" t="s">
        <v>16298</v>
      </c>
    </row>
    <row r="4730">
      <c r="A4730" s="1" t="b">
        <v>0</v>
      </c>
      <c r="B4730" s="1" t="s">
        <v>25</v>
      </c>
      <c r="C4730" s="1"/>
      <c r="D4730" s="1"/>
      <c r="E4730" s="1" t="s">
        <v>43</v>
      </c>
      <c r="F4730" s="1"/>
      <c r="G4730" s="2" t="s">
        <v>27</v>
      </c>
      <c r="H4730" s="3"/>
      <c r="I4730" s="4" t="s">
        <v>16351</v>
      </c>
      <c r="J4730" s="2" t="s">
        <v>16352</v>
      </c>
      <c r="K4730" s="5">
        <v>1.0</v>
      </c>
      <c r="L4730" s="2" t="s">
        <v>46</v>
      </c>
      <c r="M4730" s="6" t="b">
        <v>1</v>
      </c>
      <c r="N4730" s="2" t="s">
        <v>16296</v>
      </c>
      <c r="O4730" s="2" t="s">
        <v>48</v>
      </c>
      <c r="P4730" s="2" t="s">
        <v>49</v>
      </c>
      <c r="Q4730" s="2" t="s">
        <v>50</v>
      </c>
      <c r="R4730" s="2" t="s">
        <v>35</v>
      </c>
      <c r="S4730" s="5">
        <v>7.13188379E8</v>
      </c>
      <c r="T4730" s="7"/>
      <c r="U4730" s="2" t="s">
        <v>38</v>
      </c>
      <c r="V4730" s="2" t="s">
        <v>52</v>
      </c>
      <c r="W4730" s="7"/>
      <c r="X4730" s="2" t="s">
        <v>16297</v>
      </c>
      <c r="Y4730" s="2" t="s">
        <v>16298</v>
      </c>
    </row>
    <row r="4731">
      <c r="A4731" s="1" t="b">
        <v>0</v>
      </c>
      <c r="B4731" s="1" t="s">
        <v>25</v>
      </c>
      <c r="C4731" s="1"/>
      <c r="D4731" s="1"/>
      <c r="E4731" s="1" t="s">
        <v>43</v>
      </c>
      <c r="F4731" s="1"/>
      <c r="G4731" s="2" t="s">
        <v>27</v>
      </c>
      <c r="H4731" s="3"/>
      <c r="I4731" s="4" t="s">
        <v>16353</v>
      </c>
      <c r="J4731" s="2" t="s">
        <v>16354</v>
      </c>
      <c r="K4731" s="5">
        <v>1.0</v>
      </c>
      <c r="L4731" s="2" t="s">
        <v>46</v>
      </c>
      <c r="M4731" s="6" t="b">
        <v>1</v>
      </c>
      <c r="N4731" s="2" t="s">
        <v>16296</v>
      </c>
      <c r="O4731" s="2" t="s">
        <v>48</v>
      </c>
      <c r="P4731" s="2" t="s">
        <v>49</v>
      </c>
      <c r="Q4731" s="2" t="s">
        <v>50</v>
      </c>
      <c r="R4731" s="2" t="s">
        <v>35</v>
      </c>
      <c r="S4731" s="5">
        <v>7.22339374E8</v>
      </c>
      <c r="T4731" s="7"/>
      <c r="U4731" s="2" t="s">
        <v>38</v>
      </c>
      <c r="V4731" s="2" t="s">
        <v>52</v>
      </c>
      <c r="W4731" s="7"/>
      <c r="X4731" s="2" t="s">
        <v>16297</v>
      </c>
      <c r="Y4731" s="2" t="s">
        <v>16298</v>
      </c>
    </row>
    <row r="4732">
      <c r="A4732" s="1" t="b">
        <v>0</v>
      </c>
      <c r="B4732" s="1" t="s">
        <v>25</v>
      </c>
      <c r="C4732" s="1"/>
      <c r="D4732" s="1"/>
      <c r="E4732" s="1" t="s">
        <v>43</v>
      </c>
      <c r="F4732" s="1"/>
      <c r="G4732" s="2" t="s">
        <v>27</v>
      </c>
      <c r="H4732" s="3"/>
      <c r="I4732" s="4" t="s">
        <v>16355</v>
      </c>
      <c r="J4732" s="2" t="s">
        <v>16356</v>
      </c>
      <c r="K4732" s="5">
        <v>1.0</v>
      </c>
      <c r="L4732" s="2" t="s">
        <v>46</v>
      </c>
      <c r="M4732" s="6" t="b">
        <v>1</v>
      </c>
      <c r="N4732" s="2" t="s">
        <v>16296</v>
      </c>
      <c r="O4732" s="2" t="s">
        <v>48</v>
      </c>
      <c r="P4732" s="2" t="s">
        <v>49</v>
      </c>
      <c r="Q4732" s="2" t="s">
        <v>50</v>
      </c>
      <c r="R4732" s="2" t="s">
        <v>35</v>
      </c>
      <c r="S4732" s="5">
        <v>7.24673429E8</v>
      </c>
      <c r="T4732" s="7"/>
      <c r="U4732" s="2" t="s">
        <v>38</v>
      </c>
      <c r="V4732" s="2" t="s">
        <v>52</v>
      </c>
      <c r="W4732" s="7"/>
      <c r="X4732" s="2" t="s">
        <v>16297</v>
      </c>
      <c r="Y4732" s="2" t="s">
        <v>16298</v>
      </c>
    </row>
    <row r="4733">
      <c r="A4733" s="1" t="b">
        <v>0</v>
      </c>
      <c r="B4733" s="1" t="s">
        <v>25</v>
      </c>
      <c r="C4733" s="1"/>
      <c r="D4733" s="1"/>
      <c r="E4733" s="1" t="s">
        <v>43</v>
      </c>
      <c r="F4733" s="1"/>
      <c r="G4733" s="2" t="s">
        <v>27</v>
      </c>
      <c r="H4733" s="3"/>
      <c r="I4733" s="4" t="s">
        <v>16357</v>
      </c>
      <c r="J4733" s="2" t="s">
        <v>16358</v>
      </c>
      <c r="K4733" s="5">
        <v>1.0</v>
      </c>
      <c r="L4733" s="2" t="s">
        <v>46</v>
      </c>
      <c r="M4733" s="6" t="b">
        <v>1</v>
      </c>
      <c r="N4733" s="2" t="s">
        <v>16296</v>
      </c>
      <c r="O4733" s="2" t="s">
        <v>48</v>
      </c>
      <c r="P4733" s="2" t="s">
        <v>49</v>
      </c>
      <c r="Q4733" s="2" t="s">
        <v>50</v>
      </c>
      <c r="R4733" s="2" t="s">
        <v>35</v>
      </c>
      <c r="S4733" s="5">
        <v>7.26153874E8</v>
      </c>
      <c r="T4733" s="7"/>
      <c r="U4733" s="2" t="s">
        <v>38</v>
      </c>
      <c r="V4733" s="2" t="s">
        <v>52</v>
      </c>
      <c r="W4733" s="7"/>
      <c r="X4733" s="2" t="s">
        <v>16297</v>
      </c>
      <c r="Y4733" s="2" t="s">
        <v>16298</v>
      </c>
    </row>
    <row r="4734">
      <c r="A4734" s="1" t="b">
        <v>0</v>
      </c>
      <c r="B4734" s="1" t="s">
        <v>25</v>
      </c>
      <c r="C4734" s="1"/>
      <c r="D4734" s="1"/>
      <c r="E4734" s="1" t="s">
        <v>43</v>
      </c>
      <c r="F4734" s="1"/>
      <c r="G4734" s="2" t="s">
        <v>27</v>
      </c>
      <c r="H4734" s="3"/>
      <c r="I4734" s="4" t="s">
        <v>16359</v>
      </c>
      <c r="J4734" s="2" t="s">
        <v>16360</v>
      </c>
      <c r="K4734" s="5">
        <v>1.0</v>
      </c>
      <c r="L4734" s="2" t="s">
        <v>46</v>
      </c>
      <c r="M4734" s="6" t="b">
        <v>1</v>
      </c>
      <c r="N4734" s="2" t="s">
        <v>16296</v>
      </c>
      <c r="O4734" s="2" t="s">
        <v>48</v>
      </c>
      <c r="P4734" s="2" t="s">
        <v>49</v>
      </c>
      <c r="Q4734" s="2" t="s">
        <v>50</v>
      </c>
      <c r="R4734" s="2" t="s">
        <v>35</v>
      </c>
      <c r="S4734" s="5">
        <v>7.23549727E8</v>
      </c>
      <c r="T4734" s="7"/>
      <c r="U4734" s="2" t="s">
        <v>38</v>
      </c>
      <c r="V4734" s="2" t="s">
        <v>52</v>
      </c>
      <c r="W4734" s="7"/>
      <c r="X4734" s="2" t="s">
        <v>16297</v>
      </c>
      <c r="Y4734" s="2" t="s">
        <v>16298</v>
      </c>
    </row>
    <row r="4735">
      <c r="A4735" s="1" t="b">
        <v>0</v>
      </c>
      <c r="B4735" s="1" t="s">
        <v>25</v>
      </c>
      <c r="C4735" s="1"/>
      <c r="D4735" s="1"/>
      <c r="E4735" s="1" t="s">
        <v>43</v>
      </c>
      <c r="F4735" s="1"/>
      <c r="G4735" s="2" t="s">
        <v>27</v>
      </c>
      <c r="H4735" s="3"/>
      <c r="I4735" s="4" t="s">
        <v>16361</v>
      </c>
      <c r="J4735" s="2" t="s">
        <v>16362</v>
      </c>
      <c r="K4735" s="5">
        <v>1.0</v>
      </c>
      <c r="L4735" s="2" t="s">
        <v>46</v>
      </c>
      <c r="M4735" s="6" t="b">
        <v>1</v>
      </c>
      <c r="N4735" s="2" t="s">
        <v>16296</v>
      </c>
      <c r="O4735" s="2" t="s">
        <v>48</v>
      </c>
      <c r="P4735" s="2" t="s">
        <v>49</v>
      </c>
      <c r="Q4735" s="2" t="s">
        <v>50</v>
      </c>
      <c r="R4735" s="2" t="s">
        <v>35</v>
      </c>
      <c r="S4735" s="5">
        <v>7.23547969E8</v>
      </c>
      <c r="T4735" s="7"/>
      <c r="U4735" s="2" t="s">
        <v>38</v>
      </c>
      <c r="V4735" s="2" t="s">
        <v>52</v>
      </c>
      <c r="W4735" s="7"/>
      <c r="X4735" s="2" t="s">
        <v>16297</v>
      </c>
      <c r="Y4735" s="2" t="s">
        <v>16298</v>
      </c>
    </row>
    <row r="4736">
      <c r="A4736" s="1" t="b">
        <v>0</v>
      </c>
      <c r="B4736" s="1" t="s">
        <v>25</v>
      </c>
      <c r="C4736" s="1"/>
      <c r="D4736" s="1"/>
      <c r="E4736" s="1" t="s">
        <v>43</v>
      </c>
      <c r="F4736" s="1"/>
      <c r="G4736" s="2" t="s">
        <v>27</v>
      </c>
      <c r="H4736" s="3"/>
      <c r="I4736" s="4" t="s">
        <v>16363</v>
      </c>
      <c r="J4736" s="2" t="s">
        <v>16364</v>
      </c>
      <c r="K4736" s="5">
        <v>1.0</v>
      </c>
      <c r="L4736" s="2" t="s">
        <v>46</v>
      </c>
      <c r="M4736" s="6" t="b">
        <v>1</v>
      </c>
      <c r="N4736" s="2" t="s">
        <v>16296</v>
      </c>
      <c r="O4736" s="2" t="s">
        <v>48</v>
      </c>
      <c r="P4736" s="2" t="s">
        <v>49</v>
      </c>
      <c r="Q4736" s="2" t="s">
        <v>50</v>
      </c>
      <c r="R4736" s="2" t="s">
        <v>35</v>
      </c>
      <c r="S4736" s="5">
        <v>7.24674313E8</v>
      </c>
      <c r="T4736" s="7"/>
      <c r="U4736" s="2" t="s">
        <v>38</v>
      </c>
      <c r="V4736" s="2" t="s">
        <v>52</v>
      </c>
      <c r="W4736" s="7"/>
      <c r="X4736" s="2" t="s">
        <v>16297</v>
      </c>
      <c r="Y4736" s="2" t="s">
        <v>16298</v>
      </c>
    </row>
    <row r="4737">
      <c r="A4737" s="1" t="b">
        <v>0</v>
      </c>
      <c r="B4737" s="1" t="s">
        <v>25</v>
      </c>
      <c r="C4737" s="1"/>
      <c r="D4737" s="1"/>
      <c r="E4737" s="1" t="s">
        <v>43</v>
      </c>
      <c r="F4737" s="1"/>
      <c r="G4737" s="2" t="s">
        <v>27</v>
      </c>
      <c r="H4737" s="3"/>
      <c r="I4737" s="4" t="s">
        <v>16365</v>
      </c>
      <c r="J4737" s="2" t="s">
        <v>16366</v>
      </c>
      <c r="K4737" s="5">
        <v>1.0</v>
      </c>
      <c r="L4737" s="2" t="s">
        <v>46</v>
      </c>
      <c r="M4737" s="6" t="b">
        <v>1</v>
      </c>
      <c r="N4737" s="2" t="s">
        <v>16296</v>
      </c>
      <c r="O4737" s="2" t="s">
        <v>48</v>
      </c>
      <c r="P4737" s="2" t="s">
        <v>49</v>
      </c>
      <c r="Q4737" s="2" t="s">
        <v>50</v>
      </c>
      <c r="R4737" s="2" t="s">
        <v>35</v>
      </c>
      <c r="S4737" s="5">
        <v>7.13431791E8</v>
      </c>
      <c r="T4737" s="7"/>
      <c r="U4737" s="2" t="s">
        <v>38</v>
      </c>
      <c r="V4737" s="2" t="s">
        <v>52</v>
      </c>
      <c r="W4737" s="7"/>
      <c r="X4737" s="2" t="s">
        <v>16297</v>
      </c>
      <c r="Y4737" s="2" t="s">
        <v>16298</v>
      </c>
    </row>
    <row r="4738">
      <c r="A4738" s="1" t="b">
        <v>0</v>
      </c>
      <c r="B4738" s="1" t="s">
        <v>25</v>
      </c>
      <c r="C4738" s="1"/>
      <c r="D4738" s="1"/>
      <c r="E4738" s="1" t="s">
        <v>43</v>
      </c>
      <c r="F4738" s="1"/>
      <c r="G4738" s="2" t="s">
        <v>27</v>
      </c>
      <c r="H4738" s="3"/>
      <c r="I4738" s="4" t="s">
        <v>16367</v>
      </c>
      <c r="J4738" s="2" t="s">
        <v>16368</v>
      </c>
      <c r="K4738" s="5">
        <v>1.0</v>
      </c>
      <c r="L4738" s="2" t="s">
        <v>46</v>
      </c>
      <c r="M4738" s="6" t="b">
        <v>1</v>
      </c>
      <c r="N4738" s="2" t="s">
        <v>16296</v>
      </c>
      <c r="O4738" s="2" t="s">
        <v>48</v>
      </c>
      <c r="P4738" s="2" t="s">
        <v>49</v>
      </c>
      <c r="Q4738" s="2" t="s">
        <v>50</v>
      </c>
      <c r="R4738" s="2" t="s">
        <v>35</v>
      </c>
      <c r="S4738" s="5">
        <v>7.09455468E8</v>
      </c>
      <c r="T4738" s="7"/>
      <c r="U4738" s="2" t="s">
        <v>38</v>
      </c>
      <c r="V4738" s="2" t="s">
        <v>52</v>
      </c>
      <c r="W4738" s="7"/>
      <c r="X4738" s="2" t="s">
        <v>16297</v>
      </c>
      <c r="Y4738" s="2" t="s">
        <v>16298</v>
      </c>
    </row>
    <row r="4739">
      <c r="A4739" s="1" t="b">
        <v>0</v>
      </c>
      <c r="B4739" s="1" t="s">
        <v>25</v>
      </c>
      <c r="C4739" s="1"/>
      <c r="D4739" s="1"/>
      <c r="E4739" s="1" t="s">
        <v>43</v>
      </c>
      <c r="F4739" s="1"/>
      <c r="G4739" s="2" t="s">
        <v>27</v>
      </c>
      <c r="H4739" s="3"/>
      <c r="I4739" s="4" t="s">
        <v>16369</v>
      </c>
      <c r="J4739" s="2" t="s">
        <v>16370</v>
      </c>
      <c r="K4739" s="5">
        <v>1.0</v>
      </c>
      <c r="L4739" s="2" t="s">
        <v>46</v>
      </c>
      <c r="M4739" s="6" t="b">
        <v>1</v>
      </c>
      <c r="N4739" s="2" t="s">
        <v>16296</v>
      </c>
      <c r="O4739" s="2" t="s">
        <v>48</v>
      </c>
      <c r="P4739" s="2" t="s">
        <v>49</v>
      </c>
      <c r="Q4739" s="2" t="s">
        <v>50</v>
      </c>
      <c r="R4739" s="2" t="s">
        <v>35</v>
      </c>
      <c r="S4739" s="5">
        <v>7.13431782E8</v>
      </c>
      <c r="T4739" s="7"/>
      <c r="U4739" s="2" t="s">
        <v>38</v>
      </c>
      <c r="V4739" s="2" t="s">
        <v>52</v>
      </c>
      <c r="W4739" s="7"/>
      <c r="X4739" s="2" t="s">
        <v>16297</v>
      </c>
      <c r="Y4739" s="2" t="s">
        <v>16298</v>
      </c>
    </row>
    <row r="4740">
      <c r="A4740" s="1" t="b">
        <v>0</v>
      </c>
      <c r="B4740" s="1" t="s">
        <v>25</v>
      </c>
      <c r="C4740" s="1"/>
      <c r="D4740" s="1"/>
      <c r="E4740" s="1" t="s">
        <v>43</v>
      </c>
      <c r="F4740" s="1"/>
      <c r="G4740" s="2" t="s">
        <v>27</v>
      </c>
      <c r="H4740" s="3"/>
      <c r="I4740" s="4" t="s">
        <v>16371</v>
      </c>
      <c r="J4740" s="2" t="s">
        <v>16372</v>
      </c>
      <c r="K4740" s="5">
        <v>1.0</v>
      </c>
      <c r="L4740" s="2" t="s">
        <v>46</v>
      </c>
      <c r="M4740" s="6" t="b">
        <v>1</v>
      </c>
      <c r="N4740" s="2" t="s">
        <v>16296</v>
      </c>
      <c r="O4740" s="2" t="s">
        <v>48</v>
      </c>
      <c r="P4740" s="2" t="s">
        <v>49</v>
      </c>
      <c r="Q4740" s="2" t="s">
        <v>50</v>
      </c>
      <c r="R4740" s="2" t="s">
        <v>35</v>
      </c>
      <c r="S4740" s="5">
        <v>7.42706657E8</v>
      </c>
      <c r="T4740" s="7"/>
      <c r="U4740" s="2" t="s">
        <v>38</v>
      </c>
      <c r="V4740" s="2" t="s">
        <v>52</v>
      </c>
      <c r="W4740" s="7"/>
      <c r="X4740" s="2" t="s">
        <v>16297</v>
      </c>
      <c r="Y4740" s="2" t="s">
        <v>16298</v>
      </c>
    </row>
    <row r="4741">
      <c r="A4741" s="1" t="b">
        <v>0</v>
      </c>
      <c r="B4741" s="1" t="s">
        <v>25</v>
      </c>
      <c r="C4741" s="1"/>
      <c r="D4741" s="1"/>
      <c r="E4741" s="1" t="s">
        <v>43</v>
      </c>
      <c r="F4741" s="1"/>
      <c r="G4741" s="2" t="s">
        <v>27</v>
      </c>
      <c r="H4741" s="3"/>
      <c r="I4741" s="4" t="s">
        <v>16373</v>
      </c>
      <c r="J4741" s="2" t="s">
        <v>16374</v>
      </c>
      <c r="K4741" s="5">
        <v>1.0</v>
      </c>
      <c r="L4741" s="2" t="s">
        <v>46</v>
      </c>
      <c r="M4741" s="6" t="b">
        <v>1</v>
      </c>
      <c r="N4741" s="2" t="s">
        <v>16296</v>
      </c>
      <c r="O4741" s="2" t="s">
        <v>48</v>
      </c>
      <c r="P4741" s="2" t="s">
        <v>49</v>
      </c>
      <c r="Q4741" s="2" t="s">
        <v>50</v>
      </c>
      <c r="R4741" s="2" t="s">
        <v>35</v>
      </c>
      <c r="S4741" s="5">
        <v>7.24673675E8</v>
      </c>
      <c r="T4741" s="7"/>
      <c r="U4741" s="2" t="s">
        <v>38</v>
      </c>
      <c r="V4741" s="2" t="s">
        <v>52</v>
      </c>
      <c r="W4741" s="7"/>
      <c r="X4741" s="2" t="s">
        <v>16297</v>
      </c>
      <c r="Y4741" s="2" t="s">
        <v>16298</v>
      </c>
    </row>
    <row r="4742">
      <c r="A4742" s="1" t="b">
        <v>0</v>
      </c>
      <c r="B4742" s="1" t="s">
        <v>25</v>
      </c>
      <c r="C4742" s="1"/>
      <c r="D4742" s="1"/>
      <c r="E4742" s="1" t="s">
        <v>43</v>
      </c>
      <c r="F4742" s="1"/>
      <c r="G4742" s="2" t="s">
        <v>27</v>
      </c>
      <c r="H4742" s="3"/>
      <c r="I4742" s="4" t="s">
        <v>16375</v>
      </c>
      <c r="J4742" s="2" t="s">
        <v>16376</v>
      </c>
      <c r="K4742" s="5">
        <v>1.0</v>
      </c>
      <c r="L4742" s="2" t="s">
        <v>46</v>
      </c>
      <c r="M4742" s="6" t="b">
        <v>1</v>
      </c>
      <c r="N4742" s="2" t="s">
        <v>16296</v>
      </c>
      <c r="O4742" s="2" t="s">
        <v>48</v>
      </c>
      <c r="P4742" s="2" t="s">
        <v>49</v>
      </c>
      <c r="Q4742" s="2" t="s">
        <v>50</v>
      </c>
      <c r="R4742" s="2" t="s">
        <v>35</v>
      </c>
      <c r="S4742" s="5">
        <v>7.16819123E8</v>
      </c>
      <c r="T4742" s="7"/>
      <c r="U4742" s="2" t="s">
        <v>38</v>
      </c>
      <c r="V4742" s="2" t="s">
        <v>52</v>
      </c>
      <c r="W4742" s="7"/>
      <c r="X4742" s="2" t="s">
        <v>16297</v>
      </c>
      <c r="Y4742" s="2" t="s">
        <v>16298</v>
      </c>
    </row>
    <row r="4743">
      <c r="A4743" s="1" t="b">
        <v>0</v>
      </c>
      <c r="B4743" s="1" t="s">
        <v>25</v>
      </c>
      <c r="C4743" s="1"/>
      <c r="D4743" s="1"/>
      <c r="E4743" s="1" t="s">
        <v>43</v>
      </c>
      <c r="F4743" s="1"/>
      <c r="G4743" s="2" t="s">
        <v>27</v>
      </c>
      <c r="H4743" s="3"/>
      <c r="I4743" s="4" t="s">
        <v>16377</v>
      </c>
      <c r="J4743" s="2" t="s">
        <v>16378</v>
      </c>
      <c r="K4743" s="5">
        <v>1.0</v>
      </c>
      <c r="L4743" s="2" t="s">
        <v>46</v>
      </c>
      <c r="M4743" s="6" t="b">
        <v>1</v>
      </c>
      <c r="N4743" s="2" t="s">
        <v>16296</v>
      </c>
      <c r="O4743" s="2" t="s">
        <v>48</v>
      </c>
      <c r="P4743" s="2" t="s">
        <v>49</v>
      </c>
      <c r="Q4743" s="2" t="s">
        <v>50</v>
      </c>
      <c r="R4743" s="2" t="s">
        <v>35</v>
      </c>
      <c r="S4743" s="5">
        <v>7.09455459E8</v>
      </c>
      <c r="T4743" s="7"/>
      <c r="U4743" s="2" t="s">
        <v>38</v>
      </c>
      <c r="V4743" s="2" t="s">
        <v>52</v>
      </c>
      <c r="W4743" s="7"/>
      <c r="X4743" s="2" t="s">
        <v>16297</v>
      </c>
      <c r="Y4743" s="2" t="s">
        <v>16298</v>
      </c>
    </row>
    <row r="4744">
      <c r="A4744" s="1" t="b">
        <v>0</v>
      </c>
      <c r="B4744" s="1" t="s">
        <v>25</v>
      </c>
      <c r="C4744" s="1"/>
      <c r="D4744" s="1"/>
      <c r="E4744" s="1" t="s">
        <v>43</v>
      </c>
      <c r="F4744" s="1"/>
      <c r="G4744" s="2" t="s">
        <v>27</v>
      </c>
      <c r="H4744" s="3"/>
      <c r="I4744" s="4" t="s">
        <v>16379</v>
      </c>
      <c r="J4744" s="2" t="s">
        <v>16380</v>
      </c>
      <c r="K4744" s="5">
        <v>1.0</v>
      </c>
      <c r="L4744" s="2" t="s">
        <v>46</v>
      </c>
      <c r="M4744" s="6" t="b">
        <v>1</v>
      </c>
      <c r="N4744" s="2" t="s">
        <v>16296</v>
      </c>
      <c r="O4744" s="2" t="s">
        <v>48</v>
      </c>
      <c r="P4744" s="2" t="s">
        <v>49</v>
      </c>
      <c r="Q4744" s="2" t="s">
        <v>50</v>
      </c>
      <c r="R4744" s="2" t="s">
        <v>35</v>
      </c>
      <c r="S4744" s="5">
        <v>7.07268655E8</v>
      </c>
      <c r="T4744" s="7"/>
      <c r="U4744" s="2" t="s">
        <v>38</v>
      </c>
      <c r="V4744" s="2" t="s">
        <v>52</v>
      </c>
      <c r="W4744" s="7"/>
      <c r="X4744" s="2" t="s">
        <v>16297</v>
      </c>
      <c r="Y4744" s="2" t="s">
        <v>16298</v>
      </c>
    </row>
    <row r="4745">
      <c r="A4745" s="1" t="b">
        <v>0</v>
      </c>
      <c r="B4745" s="1" t="s">
        <v>25</v>
      </c>
      <c r="C4745" s="1"/>
      <c r="D4745" s="1"/>
      <c r="E4745" s="1" t="s">
        <v>43</v>
      </c>
      <c r="F4745" s="1"/>
      <c r="G4745" s="2" t="s">
        <v>27</v>
      </c>
      <c r="H4745" s="3"/>
      <c r="I4745" s="4" t="s">
        <v>16381</v>
      </c>
      <c r="J4745" s="2" t="s">
        <v>16382</v>
      </c>
      <c r="K4745" s="5">
        <v>1.0</v>
      </c>
      <c r="L4745" s="2" t="s">
        <v>46</v>
      </c>
      <c r="M4745" s="6" t="b">
        <v>1</v>
      </c>
      <c r="N4745" s="2" t="s">
        <v>16296</v>
      </c>
      <c r="O4745" s="2" t="s">
        <v>48</v>
      </c>
      <c r="P4745" s="2" t="s">
        <v>49</v>
      </c>
      <c r="Q4745" s="2" t="s">
        <v>50</v>
      </c>
      <c r="R4745" s="2" t="s">
        <v>35</v>
      </c>
      <c r="S4745" s="5">
        <v>7.35109537E8</v>
      </c>
      <c r="T4745" s="7"/>
      <c r="U4745" s="2" t="s">
        <v>38</v>
      </c>
      <c r="V4745" s="2" t="s">
        <v>52</v>
      </c>
      <c r="W4745" s="7"/>
      <c r="X4745" s="2" t="s">
        <v>16297</v>
      </c>
      <c r="Y4745" s="2" t="s">
        <v>16298</v>
      </c>
    </row>
    <row r="4746">
      <c r="A4746" s="1" t="b">
        <v>0</v>
      </c>
      <c r="B4746" s="1" t="s">
        <v>25</v>
      </c>
      <c r="C4746" s="1"/>
      <c r="D4746" s="1"/>
      <c r="E4746" s="1" t="s">
        <v>43</v>
      </c>
      <c r="F4746" s="1"/>
      <c r="G4746" s="2" t="s">
        <v>27</v>
      </c>
      <c r="H4746" s="3"/>
      <c r="I4746" s="4" t="s">
        <v>16383</v>
      </c>
      <c r="J4746" s="2" t="s">
        <v>16384</v>
      </c>
      <c r="K4746" s="5">
        <v>1.0</v>
      </c>
      <c r="L4746" s="2" t="s">
        <v>46</v>
      </c>
      <c r="M4746" s="6" t="b">
        <v>1</v>
      </c>
      <c r="N4746" s="2" t="s">
        <v>16296</v>
      </c>
      <c r="O4746" s="2" t="s">
        <v>48</v>
      </c>
      <c r="P4746" s="2" t="s">
        <v>49</v>
      </c>
      <c r="Q4746" s="2" t="s">
        <v>50</v>
      </c>
      <c r="R4746" s="2" t="s">
        <v>35</v>
      </c>
      <c r="S4746" s="5">
        <v>7.16519297E8</v>
      </c>
      <c r="T4746" s="7"/>
      <c r="U4746" s="2" t="s">
        <v>38</v>
      </c>
      <c r="V4746" s="2" t="s">
        <v>52</v>
      </c>
      <c r="W4746" s="7"/>
      <c r="X4746" s="2" t="s">
        <v>16297</v>
      </c>
      <c r="Y4746" s="2" t="s">
        <v>16298</v>
      </c>
    </row>
    <row r="4747">
      <c r="A4747" s="1" t="b">
        <v>0</v>
      </c>
      <c r="B4747" s="1" t="s">
        <v>25</v>
      </c>
      <c r="C4747" s="1"/>
      <c r="D4747" s="1"/>
      <c r="E4747" s="1" t="s">
        <v>43</v>
      </c>
      <c r="F4747" s="1"/>
      <c r="G4747" s="2" t="s">
        <v>27</v>
      </c>
      <c r="H4747" s="3"/>
      <c r="I4747" s="4" t="s">
        <v>16385</v>
      </c>
      <c r="J4747" s="2" t="s">
        <v>16386</v>
      </c>
      <c r="K4747" s="5">
        <v>1.0</v>
      </c>
      <c r="L4747" s="2" t="s">
        <v>46</v>
      </c>
      <c r="M4747" s="6" t="b">
        <v>1</v>
      </c>
      <c r="N4747" s="2" t="s">
        <v>16296</v>
      </c>
      <c r="O4747" s="2" t="s">
        <v>48</v>
      </c>
      <c r="P4747" s="2" t="s">
        <v>49</v>
      </c>
      <c r="Q4747" s="2" t="s">
        <v>50</v>
      </c>
      <c r="R4747" s="2" t="s">
        <v>35</v>
      </c>
      <c r="S4747" s="5">
        <v>7.10308916E8</v>
      </c>
      <c r="T4747" s="7"/>
      <c r="U4747" s="2" t="s">
        <v>38</v>
      </c>
      <c r="V4747" s="2" t="s">
        <v>52</v>
      </c>
      <c r="W4747" s="7"/>
      <c r="X4747" s="2" t="s">
        <v>16297</v>
      </c>
      <c r="Y4747" s="2" t="s">
        <v>16298</v>
      </c>
    </row>
    <row r="4748">
      <c r="A4748" s="1" t="b">
        <v>0</v>
      </c>
      <c r="B4748" s="1" t="s">
        <v>25</v>
      </c>
      <c r="C4748" s="1"/>
      <c r="D4748" s="1"/>
      <c r="E4748" s="1" t="s">
        <v>43</v>
      </c>
      <c r="F4748" s="1"/>
      <c r="G4748" s="2" t="s">
        <v>27</v>
      </c>
      <c r="H4748" s="3"/>
      <c r="I4748" s="4" t="s">
        <v>16387</v>
      </c>
      <c r="J4748" s="2" t="s">
        <v>16388</v>
      </c>
      <c r="K4748" s="5">
        <v>1.0</v>
      </c>
      <c r="L4748" s="2" t="s">
        <v>46</v>
      </c>
      <c r="M4748" s="6" t="b">
        <v>1</v>
      </c>
      <c r="N4748" s="2" t="s">
        <v>16296</v>
      </c>
      <c r="O4748" s="2" t="s">
        <v>48</v>
      </c>
      <c r="P4748" s="2" t="s">
        <v>49</v>
      </c>
      <c r="Q4748" s="2" t="s">
        <v>50</v>
      </c>
      <c r="R4748" s="2" t="s">
        <v>35</v>
      </c>
      <c r="S4748" s="5">
        <v>7.17602796E8</v>
      </c>
      <c r="T4748" s="7"/>
      <c r="U4748" s="2" t="s">
        <v>38</v>
      </c>
      <c r="V4748" s="2" t="s">
        <v>52</v>
      </c>
      <c r="W4748" s="7"/>
      <c r="X4748" s="2" t="s">
        <v>16297</v>
      </c>
      <c r="Y4748" s="2" t="s">
        <v>16298</v>
      </c>
    </row>
    <row r="4749">
      <c r="A4749" s="1" t="b">
        <v>0</v>
      </c>
      <c r="B4749" s="1" t="s">
        <v>25</v>
      </c>
      <c r="C4749" s="1"/>
      <c r="D4749" s="1"/>
      <c r="E4749" s="1" t="s">
        <v>43</v>
      </c>
      <c r="F4749" s="1"/>
      <c r="G4749" s="2" t="s">
        <v>27</v>
      </c>
      <c r="H4749" s="3"/>
      <c r="I4749" s="4" t="s">
        <v>16389</v>
      </c>
      <c r="J4749" s="2" t="s">
        <v>16390</v>
      </c>
      <c r="K4749" s="5">
        <v>1.0</v>
      </c>
      <c r="L4749" s="2" t="s">
        <v>46</v>
      </c>
      <c r="M4749" s="6" t="b">
        <v>1</v>
      </c>
      <c r="N4749" s="2" t="s">
        <v>16296</v>
      </c>
      <c r="O4749" s="2" t="s">
        <v>48</v>
      </c>
      <c r="P4749" s="2" t="s">
        <v>49</v>
      </c>
      <c r="Q4749" s="2" t="s">
        <v>50</v>
      </c>
      <c r="R4749" s="2" t="s">
        <v>35</v>
      </c>
      <c r="S4749" s="5">
        <v>7.13412843E8</v>
      </c>
      <c r="T4749" s="7"/>
      <c r="U4749" s="2" t="s">
        <v>38</v>
      </c>
      <c r="V4749" s="2" t="s">
        <v>52</v>
      </c>
      <c r="W4749" s="7"/>
      <c r="X4749" s="2" t="s">
        <v>16297</v>
      </c>
      <c r="Y4749" s="2" t="s">
        <v>16298</v>
      </c>
    </row>
    <row r="4750">
      <c r="A4750" s="1" t="b">
        <v>0</v>
      </c>
      <c r="B4750" s="1" t="s">
        <v>25</v>
      </c>
      <c r="C4750" s="1"/>
      <c r="D4750" s="1"/>
      <c r="E4750" s="1" t="s">
        <v>43</v>
      </c>
      <c r="F4750" s="1"/>
      <c r="G4750" s="2" t="s">
        <v>27</v>
      </c>
      <c r="H4750" s="3"/>
      <c r="I4750" s="4" t="s">
        <v>16391</v>
      </c>
      <c r="J4750" s="2" t="s">
        <v>16392</v>
      </c>
      <c r="K4750" s="5">
        <v>1.0</v>
      </c>
      <c r="L4750" s="2" t="s">
        <v>46</v>
      </c>
      <c r="M4750" s="6" t="b">
        <v>1</v>
      </c>
      <c r="N4750" s="2" t="s">
        <v>16296</v>
      </c>
      <c r="O4750" s="2" t="s">
        <v>48</v>
      </c>
      <c r="P4750" s="2" t="s">
        <v>49</v>
      </c>
      <c r="Q4750" s="2" t="s">
        <v>50</v>
      </c>
      <c r="R4750" s="2" t="s">
        <v>35</v>
      </c>
      <c r="S4750" s="5">
        <v>7.26052987E8</v>
      </c>
      <c r="T4750" s="7"/>
      <c r="U4750" s="2" t="s">
        <v>38</v>
      </c>
      <c r="V4750" s="2" t="s">
        <v>52</v>
      </c>
      <c r="W4750" s="7"/>
      <c r="X4750" s="2" t="s">
        <v>16297</v>
      </c>
      <c r="Y4750" s="2" t="s">
        <v>16298</v>
      </c>
    </row>
    <row r="4751">
      <c r="A4751" s="1" t="b">
        <v>0</v>
      </c>
      <c r="B4751" s="1" t="s">
        <v>25</v>
      </c>
      <c r="C4751" s="1"/>
      <c r="D4751" s="1"/>
      <c r="E4751" s="1" t="s">
        <v>43</v>
      </c>
      <c r="F4751" s="1"/>
      <c r="G4751" s="2" t="s">
        <v>27</v>
      </c>
      <c r="H4751" s="3"/>
      <c r="I4751" s="4" t="s">
        <v>16393</v>
      </c>
      <c r="J4751" s="2" t="s">
        <v>16394</v>
      </c>
      <c r="K4751" s="5">
        <v>1.0</v>
      </c>
      <c r="L4751" s="2" t="s">
        <v>46</v>
      </c>
      <c r="M4751" s="6" t="b">
        <v>1</v>
      </c>
      <c r="N4751" s="2" t="s">
        <v>16296</v>
      </c>
      <c r="O4751" s="2" t="s">
        <v>48</v>
      </c>
      <c r="P4751" s="2" t="s">
        <v>49</v>
      </c>
      <c r="Q4751" s="2" t="s">
        <v>50</v>
      </c>
      <c r="R4751" s="2" t="s">
        <v>35</v>
      </c>
      <c r="S4751" s="5">
        <v>7.18177323E8</v>
      </c>
      <c r="T4751" s="7"/>
      <c r="U4751" s="2" t="s">
        <v>38</v>
      </c>
      <c r="V4751" s="2" t="s">
        <v>52</v>
      </c>
      <c r="W4751" s="7"/>
      <c r="X4751" s="2" t="s">
        <v>16297</v>
      </c>
      <c r="Y4751" s="2" t="s">
        <v>16298</v>
      </c>
    </row>
    <row r="4752">
      <c r="A4752" s="1" t="b">
        <v>0</v>
      </c>
      <c r="B4752" s="1" t="s">
        <v>25</v>
      </c>
      <c r="C4752" s="1"/>
      <c r="D4752" s="1"/>
      <c r="E4752" s="1" t="s">
        <v>43</v>
      </c>
      <c r="F4752" s="1"/>
      <c r="G4752" s="2" t="s">
        <v>27</v>
      </c>
      <c r="H4752" s="3"/>
      <c r="I4752" s="4" t="s">
        <v>16395</v>
      </c>
      <c r="J4752" s="2" t="s">
        <v>16396</v>
      </c>
      <c r="K4752" s="5">
        <v>1.0</v>
      </c>
      <c r="L4752" s="2" t="s">
        <v>46</v>
      </c>
      <c r="M4752" s="6" t="b">
        <v>1</v>
      </c>
      <c r="N4752" s="2" t="s">
        <v>16296</v>
      </c>
      <c r="O4752" s="2" t="s">
        <v>48</v>
      </c>
      <c r="P4752" s="2" t="s">
        <v>49</v>
      </c>
      <c r="Q4752" s="2" t="s">
        <v>50</v>
      </c>
      <c r="R4752" s="2" t="s">
        <v>35</v>
      </c>
      <c r="S4752" s="5">
        <v>7.13412852E8</v>
      </c>
      <c r="T4752" s="7"/>
      <c r="U4752" s="2" t="s">
        <v>38</v>
      </c>
      <c r="V4752" s="2" t="s">
        <v>52</v>
      </c>
      <c r="W4752" s="7"/>
      <c r="X4752" s="2" t="s">
        <v>16297</v>
      </c>
      <c r="Y4752" s="2" t="s">
        <v>16298</v>
      </c>
    </row>
    <row r="4753">
      <c r="A4753" s="1" t="b">
        <v>0</v>
      </c>
      <c r="B4753" s="1" t="s">
        <v>25</v>
      </c>
      <c r="C4753" s="1"/>
      <c r="D4753" s="1"/>
      <c r="E4753" s="1" t="s">
        <v>43</v>
      </c>
      <c r="F4753" s="1"/>
      <c r="G4753" s="2" t="s">
        <v>27</v>
      </c>
      <c r="H4753" s="3"/>
      <c r="I4753" s="4" t="s">
        <v>16397</v>
      </c>
      <c r="J4753" s="2" t="s">
        <v>16398</v>
      </c>
      <c r="K4753" s="5">
        <v>1.0</v>
      </c>
      <c r="L4753" s="2" t="s">
        <v>46</v>
      </c>
      <c r="M4753" s="6" t="b">
        <v>1</v>
      </c>
      <c r="N4753" s="2" t="s">
        <v>16296</v>
      </c>
      <c r="O4753" s="2" t="s">
        <v>48</v>
      </c>
      <c r="P4753" s="2" t="s">
        <v>49</v>
      </c>
      <c r="Q4753" s="2" t="s">
        <v>50</v>
      </c>
      <c r="R4753" s="2" t="s">
        <v>35</v>
      </c>
      <c r="S4753" s="5">
        <v>7.10264389E8</v>
      </c>
      <c r="T4753" s="7"/>
      <c r="U4753" s="2" t="s">
        <v>38</v>
      </c>
      <c r="V4753" s="2" t="s">
        <v>52</v>
      </c>
      <c r="W4753" s="7"/>
      <c r="X4753" s="2" t="s">
        <v>16297</v>
      </c>
      <c r="Y4753" s="2" t="s">
        <v>16298</v>
      </c>
    </row>
    <row r="4754">
      <c r="A4754" s="1" t="b">
        <v>0</v>
      </c>
      <c r="B4754" s="1" t="s">
        <v>25</v>
      </c>
      <c r="C4754" s="1"/>
      <c r="D4754" s="1"/>
      <c r="E4754" s="1" t="s">
        <v>43</v>
      </c>
      <c r="F4754" s="1"/>
      <c r="G4754" s="2" t="s">
        <v>27</v>
      </c>
      <c r="H4754" s="3"/>
      <c r="I4754" s="4" t="s">
        <v>16399</v>
      </c>
      <c r="J4754" s="2" t="s">
        <v>16400</v>
      </c>
      <c r="K4754" s="5">
        <v>1.0</v>
      </c>
      <c r="L4754" s="2" t="s">
        <v>46</v>
      </c>
      <c r="M4754" s="6" t="b">
        <v>1</v>
      </c>
      <c r="N4754" s="2" t="s">
        <v>16296</v>
      </c>
      <c r="O4754" s="2" t="s">
        <v>48</v>
      </c>
      <c r="P4754" s="2" t="s">
        <v>49</v>
      </c>
      <c r="Q4754" s="2" t="s">
        <v>50</v>
      </c>
      <c r="R4754" s="2" t="s">
        <v>35</v>
      </c>
      <c r="S4754" s="5">
        <v>7.10317302E8</v>
      </c>
      <c r="T4754" s="7"/>
      <c r="U4754" s="2" t="s">
        <v>38</v>
      </c>
      <c r="V4754" s="2" t="s">
        <v>52</v>
      </c>
      <c r="W4754" s="7"/>
      <c r="X4754" s="2" t="s">
        <v>16297</v>
      </c>
      <c r="Y4754" s="2" t="s">
        <v>16298</v>
      </c>
    </row>
    <row r="4755">
      <c r="A4755" s="1" t="b">
        <v>0</v>
      </c>
      <c r="B4755" s="1" t="s">
        <v>25</v>
      </c>
      <c r="C4755" s="1"/>
      <c r="D4755" s="1"/>
      <c r="E4755" s="1" t="s">
        <v>43</v>
      </c>
      <c r="F4755" s="1"/>
      <c r="G4755" s="2" t="s">
        <v>27</v>
      </c>
      <c r="H4755" s="3"/>
      <c r="I4755" s="4" t="s">
        <v>16401</v>
      </c>
      <c r="J4755" s="2" t="s">
        <v>16402</v>
      </c>
      <c r="K4755" s="5">
        <v>1.0</v>
      </c>
      <c r="L4755" s="2" t="s">
        <v>46</v>
      </c>
      <c r="M4755" s="6" t="b">
        <v>1</v>
      </c>
      <c r="N4755" s="2" t="s">
        <v>16296</v>
      </c>
      <c r="O4755" s="2" t="s">
        <v>48</v>
      </c>
      <c r="P4755" s="2" t="s">
        <v>49</v>
      </c>
      <c r="Q4755" s="2" t="s">
        <v>50</v>
      </c>
      <c r="R4755" s="2" t="s">
        <v>35</v>
      </c>
      <c r="S4755" s="5">
        <v>7.10318443E8</v>
      </c>
      <c r="T4755" s="7"/>
      <c r="U4755" s="2" t="s">
        <v>38</v>
      </c>
      <c r="V4755" s="2" t="s">
        <v>52</v>
      </c>
      <c r="W4755" s="7"/>
      <c r="X4755" s="2" t="s">
        <v>16297</v>
      </c>
      <c r="Y4755" s="2" t="s">
        <v>16298</v>
      </c>
    </row>
    <row r="4756">
      <c r="A4756" s="1" t="b">
        <v>0</v>
      </c>
      <c r="B4756" s="1" t="s">
        <v>25</v>
      </c>
      <c r="C4756" s="1"/>
      <c r="D4756" s="1"/>
      <c r="E4756" s="1" t="s">
        <v>43</v>
      </c>
      <c r="F4756" s="1"/>
      <c r="G4756" s="2" t="s">
        <v>27</v>
      </c>
      <c r="H4756" s="3"/>
      <c r="I4756" s="4" t="s">
        <v>16403</v>
      </c>
      <c r="J4756" s="2" t="s">
        <v>16404</v>
      </c>
      <c r="K4756" s="5">
        <v>1.0</v>
      </c>
      <c r="L4756" s="2" t="s">
        <v>46</v>
      </c>
      <c r="M4756" s="6" t="b">
        <v>1</v>
      </c>
      <c r="N4756" s="2" t="s">
        <v>16296</v>
      </c>
      <c r="O4756" s="2" t="s">
        <v>48</v>
      </c>
      <c r="P4756" s="2" t="s">
        <v>49</v>
      </c>
      <c r="Q4756" s="2" t="s">
        <v>50</v>
      </c>
      <c r="R4756" s="2" t="s">
        <v>35</v>
      </c>
      <c r="S4756" s="5">
        <v>7.32790089E8</v>
      </c>
      <c r="T4756" s="7"/>
      <c r="U4756" s="2" t="s">
        <v>38</v>
      </c>
      <c r="V4756" s="2" t="s">
        <v>52</v>
      </c>
      <c r="W4756" s="7"/>
      <c r="X4756" s="2" t="s">
        <v>16297</v>
      </c>
      <c r="Y4756" s="2" t="s">
        <v>16298</v>
      </c>
    </row>
    <row r="4757">
      <c r="A4757" s="1" t="b">
        <v>0</v>
      </c>
      <c r="B4757" s="1" t="s">
        <v>25</v>
      </c>
      <c r="C4757" s="1"/>
      <c r="D4757" s="1"/>
      <c r="E4757" s="1" t="s">
        <v>43</v>
      </c>
      <c r="F4757" s="1"/>
      <c r="G4757" s="2" t="s">
        <v>27</v>
      </c>
      <c r="H4757" s="3"/>
      <c r="I4757" s="4" t="s">
        <v>16405</v>
      </c>
      <c r="J4757" s="2" t="s">
        <v>16406</v>
      </c>
      <c r="K4757" s="5">
        <v>1.0</v>
      </c>
      <c r="L4757" s="2" t="s">
        <v>46</v>
      </c>
      <c r="M4757" s="6" t="b">
        <v>1</v>
      </c>
      <c r="N4757" s="2" t="s">
        <v>47</v>
      </c>
      <c r="O4757" s="2" t="s">
        <v>48</v>
      </c>
      <c r="P4757" s="2" t="s">
        <v>49</v>
      </c>
      <c r="Q4757" s="2" t="s">
        <v>50</v>
      </c>
      <c r="R4757" s="2" t="s">
        <v>35</v>
      </c>
      <c r="S4757" s="5">
        <v>6.78177135E8</v>
      </c>
      <c r="T4757" s="7"/>
      <c r="U4757" s="2" t="s">
        <v>38</v>
      </c>
      <c r="V4757" s="2" t="s">
        <v>52</v>
      </c>
      <c r="W4757" s="7"/>
      <c r="X4757" s="2" t="s">
        <v>54</v>
      </c>
      <c r="Y4757" s="2" t="s">
        <v>55</v>
      </c>
    </row>
    <row r="4758">
      <c r="A4758" s="1" t="b">
        <v>0</v>
      </c>
      <c r="B4758" s="1" t="s">
        <v>25</v>
      </c>
      <c r="C4758" s="1"/>
      <c r="D4758" s="1"/>
      <c r="E4758" s="1" t="s">
        <v>43</v>
      </c>
      <c r="F4758" s="1"/>
      <c r="G4758" s="2" t="s">
        <v>27</v>
      </c>
      <c r="H4758" s="3"/>
      <c r="I4758" s="4" t="s">
        <v>16407</v>
      </c>
      <c r="J4758" s="2" t="s">
        <v>16408</v>
      </c>
      <c r="K4758" s="5">
        <v>1.0</v>
      </c>
      <c r="L4758" s="2" t="s">
        <v>46</v>
      </c>
      <c r="M4758" s="6" t="b">
        <v>1</v>
      </c>
      <c r="N4758" s="2" t="s">
        <v>47</v>
      </c>
      <c r="O4758" s="2" t="s">
        <v>48</v>
      </c>
      <c r="P4758" s="2" t="s">
        <v>49</v>
      </c>
      <c r="Q4758" s="2" t="s">
        <v>50</v>
      </c>
      <c r="R4758" s="2" t="s">
        <v>35</v>
      </c>
      <c r="S4758" s="5">
        <v>6.75849391E8</v>
      </c>
      <c r="T4758" s="7"/>
      <c r="U4758" s="2" t="s">
        <v>38</v>
      </c>
      <c r="V4758" s="2" t="s">
        <v>52</v>
      </c>
      <c r="W4758" s="7"/>
      <c r="X4758" s="2" t="s">
        <v>54</v>
      </c>
      <c r="Y4758" s="2" t="s">
        <v>55</v>
      </c>
    </row>
    <row r="4759">
      <c r="A4759" s="1" t="b">
        <v>0</v>
      </c>
      <c r="B4759" s="1" t="s">
        <v>25</v>
      </c>
      <c r="C4759" s="1"/>
      <c r="D4759" s="1"/>
      <c r="E4759" s="1" t="s">
        <v>43</v>
      </c>
      <c r="F4759" s="1"/>
      <c r="G4759" s="2" t="s">
        <v>27</v>
      </c>
      <c r="H4759" s="3"/>
      <c r="I4759" s="4" t="s">
        <v>16409</v>
      </c>
      <c r="J4759" s="2" t="s">
        <v>16410</v>
      </c>
      <c r="K4759" s="5">
        <v>1.0</v>
      </c>
      <c r="L4759" s="2" t="s">
        <v>46</v>
      </c>
      <c r="M4759" s="6" t="b">
        <v>1</v>
      </c>
      <c r="N4759" s="2" t="s">
        <v>47</v>
      </c>
      <c r="O4759" s="2" t="s">
        <v>48</v>
      </c>
      <c r="P4759" s="2" t="s">
        <v>49</v>
      </c>
      <c r="Q4759" s="2" t="s">
        <v>50</v>
      </c>
      <c r="R4759" s="2" t="s">
        <v>35</v>
      </c>
      <c r="S4759" s="5">
        <v>6.81537021E8</v>
      </c>
      <c r="T4759" s="3"/>
      <c r="U4759" s="2" t="s">
        <v>38</v>
      </c>
      <c r="V4759" s="2" t="s">
        <v>52</v>
      </c>
      <c r="W4759" s="3"/>
      <c r="X4759" s="2" t="s">
        <v>54</v>
      </c>
      <c r="Y4759" s="2" t="s">
        <v>55</v>
      </c>
    </row>
    <row r="4760">
      <c r="A4760" s="1" t="b">
        <v>0</v>
      </c>
      <c r="B4760" s="1" t="s">
        <v>25</v>
      </c>
      <c r="C4760" s="1"/>
      <c r="D4760" s="1"/>
      <c r="E4760" s="1" t="s">
        <v>43</v>
      </c>
      <c r="F4760" s="1"/>
      <c r="G4760" s="2" t="s">
        <v>27</v>
      </c>
      <c r="H4760" s="3"/>
      <c r="I4760" s="4" t="s">
        <v>16411</v>
      </c>
      <c r="J4760" s="2" t="s">
        <v>16412</v>
      </c>
      <c r="K4760" s="5">
        <v>1.0</v>
      </c>
      <c r="L4760" s="2" t="s">
        <v>46</v>
      </c>
      <c r="M4760" s="6" t="b">
        <v>1</v>
      </c>
      <c r="N4760" s="2" t="s">
        <v>47</v>
      </c>
      <c r="O4760" s="2" t="s">
        <v>48</v>
      </c>
      <c r="P4760" s="2" t="s">
        <v>49</v>
      </c>
      <c r="Q4760" s="2" t="s">
        <v>50</v>
      </c>
      <c r="R4760" s="2" t="s">
        <v>35</v>
      </c>
      <c r="S4760" s="5">
        <v>6.83703738E8</v>
      </c>
      <c r="T4760" s="7"/>
      <c r="U4760" s="2" t="s">
        <v>38</v>
      </c>
      <c r="V4760" s="2" t="s">
        <v>52</v>
      </c>
      <c r="W4760" s="7"/>
      <c r="X4760" s="2" t="s">
        <v>54</v>
      </c>
      <c r="Y4760" s="2" t="s">
        <v>55</v>
      </c>
    </row>
    <row r="4761">
      <c r="A4761" s="1" t="b">
        <v>0</v>
      </c>
      <c r="B4761" s="1" t="s">
        <v>25</v>
      </c>
      <c r="C4761" s="1"/>
      <c r="D4761" s="1"/>
      <c r="E4761" s="1" t="s">
        <v>43</v>
      </c>
      <c r="F4761" s="1"/>
      <c r="G4761" s="2" t="s">
        <v>27</v>
      </c>
      <c r="H4761" s="3"/>
      <c r="I4761" s="4" t="s">
        <v>16413</v>
      </c>
      <c r="J4761" s="2" t="s">
        <v>16414</v>
      </c>
      <c r="K4761" s="5">
        <v>1.0</v>
      </c>
      <c r="L4761" s="2" t="s">
        <v>46</v>
      </c>
      <c r="M4761" s="6" t="b">
        <v>1</v>
      </c>
      <c r="N4761" s="2" t="s">
        <v>47</v>
      </c>
      <c r="O4761" s="2" t="s">
        <v>48</v>
      </c>
      <c r="P4761" s="2" t="s">
        <v>49</v>
      </c>
      <c r="Q4761" s="2" t="s">
        <v>50</v>
      </c>
      <c r="R4761" s="2" t="s">
        <v>35</v>
      </c>
      <c r="S4761" s="5">
        <v>6.83703721E8</v>
      </c>
      <c r="T4761" s="3"/>
      <c r="U4761" s="2" t="s">
        <v>38</v>
      </c>
      <c r="V4761" s="2" t="s">
        <v>52</v>
      </c>
      <c r="W4761" s="3"/>
      <c r="X4761" s="2" t="s">
        <v>54</v>
      </c>
      <c r="Y4761" s="2" t="s">
        <v>55</v>
      </c>
    </row>
    <row r="4762">
      <c r="A4762" s="1" t="b">
        <v>0</v>
      </c>
      <c r="B4762" s="1" t="s">
        <v>25</v>
      </c>
      <c r="C4762" s="1"/>
      <c r="D4762" s="1"/>
      <c r="E4762" s="1" t="s">
        <v>43</v>
      </c>
      <c r="F4762" s="1"/>
      <c r="G4762" s="2" t="s">
        <v>27</v>
      </c>
      <c r="H4762" s="3"/>
      <c r="I4762" s="4" t="s">
        <v>16415</v>
      </c>
      <c r="J4762" s="2" t="s">
        <v>16416</v>
      </c>
      <c r="K4762" s="5">
        <v>1.0</v>
      </c>
      <c r="L4762" s="2" t="s">
        <v>46</v>
      </c>
      <c r="M4762" s="6" t="b">
        <v>1</v>
      </c>
      <c r="N4762" s="2" t="s">
        <v>47</v>
      </c>
      <c r="O4762" s="2" t="s">
        <v>48</v>
      </c>
      <c r="P4762" s="2" t="s">
        <v>49</v>
      </c>
      <c r="Q4762" s="2" t="s">
        <v>50</v>
      </c>
      <c r="R4762" s="2" t="s">
        <v>35</v>
      </c>
      <c r="S4762" s="5">
        <v>6.832692E8</v>
      </c>
      <c r="T4762" s="7"/>
      <c r="U4762" s="2" t="s">
        <v>38</v>
      </c>
      <c r="V4762" s="2" t="s">
        <v>52</v>
      </c>
      <c r="W4762" s="7"/>
      <c r="X4762" s="2" t="s">
        <v>54</v>
      </c>
      <c r="Y4762" s="2" t="s">
        <v>55</v>
      </c>
    </row>
    <row r="4763">
      <c r="A4763" s="1" t="b">
        <v>0</v>
      </c>
      <c r="B4763" s="1" t="s">
        <v>25</v>
      </c>
      <c r="C4763" s="1"/>
      <c r="D4763" s="1"/>
      <c r="E4763" s="1" t="s">
        <v>43</v>
      </c>
      <c r="F4763" s="1"/>
      <c r="G4763" s="2" t="s">
        <v>27</v>
      </c>
      <c r="H4763" s="3"/>
      <c r="I4763" s="4" t="s">
        <v>16417</v>
      </c>
      <c r="J4763" s="2" t="s">
        <v>16418</v>
      </c>
      <c r="K4763" s="5">
        <v>1.0</v>
      </c>
      <c r="L4763" s="2" t="s">
        <v>46</v>
      </c>
      <c r="M4763" s="6" t="b">
        <v>1</v>
      </c>
      <c r="N4763" s="2" t="s">
        <v>47</v>
      </c>
      <c r="O4763" s="2" t="s">
        <v>48</v>
      </c>
      <c r="P4763" s="2" t="s">
        <v>49</v>
      </c>
      <c r="Q4763" s="2" t="s">
        <v>50</v>
      </c>
      <c r="R4763" s="2" t="s">
        <v>35</v>
      </c>
      <c r="S4763" s="5">
        <v>6.79097185E8</v>
      </c>
      <c r="T4763" s="7"/>
      <c r="U4763" s="2" t="s">
        <v>38</v>
      </c>
      <c r="V4763" s="2" t="s">
        <v>52</v>
      </c>
      <c r="W4763" s="7"/>
      <c r="X4763" s="2" t="s">
        <v>54</v>
      </c>
      <c r="Y4763" s="2" t="s">
        <v>55</v>
      </c>
    </row>
    <row r="4764">
      <c r="A4764" s="1" t="b">
        <v>0</v>
      </c>
      <c r="B4764" s="1" t="s">
        <v>25</v>
      </c>
      <c r="C4764" s="1"/>
      <c r="D4764" s="1"/>
      <c r="E4764" s="1" t="s">
        <v>43</v>
      </c>
      <c r="F4764" s="1"/>
      <c r="G4764" s="2" t="s">
        <v>27</v>
      </c>
      <c r="H4764" s="3"/>
      <c r="I4764" s="4" t="s">
        <v>16419</v>
      </c>
      <c r="J4764" s="2" t="s">
        <v>16420</v>
      </c>
      <c r="K4764" s="5">
        <v>1.0</v>
      </c>
      <c r="L4764" s="2" t="s">
        <v>46</v>
      </c>
      <c r="M4764" s="6" t="b">
        <v>1</v>
      </c>
      <c r="N4764" s="2" t="s">
        <v>47</v>
      </c>
      <c r="O4764" s="2" t="s">
        <v>48</v>
      </c>
      <c r="P4764" s="2" t="s">
        <v>49</v>
      </c>
      <c r="Q4764" s="2" t="s">
        <v>50</v>
      </c>
      <c r="R4764" s="2" t="s">
        <v>35</v>
      </c>
      <c r="S4764" s="5">
        <v>6.78535141E8</v>
      </c>
      <c r="T4764" s="7"/>
      <c r="U4764" s="2" t="s">
        <v>38</v>
      </c>
      <c r="V4764" s="2" t="s">
        <v>52</v>
      </c>
      <c r="W4764" s="7"/>
      <c r="X4764" s="2" t="s">
        <v>54</v>
      </c>
      <c r="Y4764" s="2" t="s">
        <v>55</v>
      </c>
    </row>
    <row r="4765">
      <c r="A4765" s="1" t="b">
        <v>0</v>
      </c>
      <c r="B4765" s="1" t="s">
        <v>25</v>
      </c>
      <c r="C4765" s="1"/>
      <c r="D4765" s="1"/>
      <c r="E4765" s="1" t="s">
        <v>43</v>
      </c>
      <c r="F4765" s="1"/>
      <c r="G4765" s="2" t="s">
        <v>27</v>
      </c>
      <c r="H4765" s="3"/>
      <c r="I4765" s="4" t="s">
        <v>16421</v>
      </c>
      <c r="J4765" s="2" t="s">
        <v>16422</v>
      </c>
      <c r="K4765" s="5">
        <v>1.0</v>
      </c>
      <c r="L4765" s="2" t="s">
        <v>46</v>
      </c>
      <c r="M4765" s="6" t="b">
        <v>1</v>
      </c>
      <c r="N4765" s="2" t="s">
        <v>47</v>
      </c>
      <c r="O4765" s="2" t="s">
        <v>48</v>
      </c>
      <c r="P4765" s="2" t="s">
        <v>49</v>
      </c>
      <c r="Q4765" s="2" t="s">
        <v>50</v>
      </c>
      <c r="R4765" s="2" t="s">
        <v>35</v>
      </c>
      <c r="S4765" s="5">
        <v>6.78177102E8</v>
      </c>
      <c r="T4765" s="7"/>
      <c r="U4765" s="2" t="s">
        <v>38</v>
      </c>
      <c r="V4765" s="2" t="s">
        <v>52</v>
      </c>
      <c r="W4765" s="7"/>
      <c r="X4765" s="2" t="s">
        <v>54</v>
      </c>
      <c r="Y4765" s="2" t="s">
        <v>55</v>
      </c>
    </row>
    <row r="4766">
      <c r="A4766" s="1" t="b">
        <v>0</v>
      </c>
      <c r="B4766" s="1" t="s">
        <v>25</v>
      </c>
      <c r="C4766" s="1"/>
      <c r="D4766" s="1"/>
      <c r="E4766" s="1" t="s">
        <v>43</v>
      </c>
      <c r="F4766" s="1"/>
      <c r="G4766" s="2" t="s">
        <v>27</v>
      </c>
      <c r="H4766" s="3"/>
      <c r="I4766" s="4" t="s">
        <v>16423</v>
      </c>
      <c r="J4766" s="2" t="s">
        <v>16424</v>
      </c>
      <c r="K4766" s="5">
        <v>1.0</v>
      </c>
      <c r="L4766" s="2" t="s">
        <v>46</v>
      </c>
      <c r="M4766" s="6" t="b">
        <v>1</v>
      </c>
      <c r="N4766" s="2" t="s">
        <v>47</v>
      </c>
      <c r="O4766" s="2" t="s">
        <v>48</v>
      </c>
      <c r="P4766" s="2" t="s">
        <v>49</v>
      </c>
      <c r="Q4766" s="2" t="s">
        <v>50</v>
      </c>
      <c r="R4766" s="2" t="s">
        <v>35</v>
      </c>
      <c r="S4766" s="5">
        <v>6.7853513E8</v>
      </c>
      <c r="T4766" s="7"/>
      <c r="U4766" s="2" t="s">
        <v>38</v>
      </c>
      <c r="V4766" s="2" t="s">
        <v>52</v>
      </c>
      <c r="W4766" s="7"/>
      <c r="X4766" s="2" t="s">
        <v>54</v>
      </c>
      <c r="Y4766" s="2" t="s">
        <v>55</v>
      </c>
    </row>
    <row r="4767">
      <c r="A4767" s="1" t="b">
        <v>0</v>
      </c>
      <c r="B4767" s="1" t="s">
        <v>25</v>
      </c>
      <c r="C4767" s="1"/>
      <c r="D4767" s="1"/>
      <c r="E4767" s="1" t="s">
        <v>43</v>
      </c>
      <c r="F4767" s="1"/>
      <c r="G4767" s="2" t="s">
        <v>27</v>
      </c>
      <c r="H4767" s="3"/>
      <c r="I4767" s="4" t="s">
        <v>16425</v>
      </c>
      <c r="J4767" s="2" t="s">
        <v>16426</v>
      </c>
      <c r="K4767" s="5">
        <v>1.0</v>
      </c>
      <c r="L4767" s="2" t="s">
        <v>46</v>
      </c>
      <c r="M4767" s="6" t="b">
        <v>1</v>
      </c>
      <c r="N4767" s="2" t="s">
        <v>47</v>
      </c>
      <c r="O4767" s="2" t="s">
        <v>48</v>
      </c>
      <c r="P4767" s="2" t="s">
        <v>49</v>
      </c>
      <c r="Q4767" s="2" t="s">
        <v>50</v>
      </c>
      <c r="R4767" s="2" t="s">
        <v>35</v>
      </c>
      <c r="S4767" s="5">
        <v>6.85147768E8</v>
      </c>
      <c r="T4767" s="3"/>
      <c r="U4767" s="2" t="s">
        <v>38</v>
      </c>
      <c r="V4767" s="2" t="s">
        <v>52</v>
      </c>
      <c r="W4767" s="3"/>
      <c r="X4767" s="2" t="s">
        <v>54</v>
      </c>
      <c r="Y4767" s="2" t="s">
        <v>55</v>
      </c>
    </row>
    <row r="4768">
      <c r="A4768" s="1" t="b">
        <v>0</v>
      </c>
      <c r="B4768" s="1" t="s">
        <v>25</v>
      </c>
      <c r="C4768" s="1"/>
      <c r="D4768" s="1"/>
      <c r="E4768" s="1" t="s">
        <v>43</v>
      </c>
      <c r="F4768" s="1"/>
      <c r="G4768" s="2" t="s">
        <v>27</v>
      </c>
      <c r="H4768" s="3"/>
      <c r="I4768" s="4" t="s">
        <v>16427</v>
      </c>
      <c r="J4768" s="2" t="s">
        <v>16428</v>
      </c>
      <c r="K4768" s="5">
        <v>1.0</v>
      </c>
      <c r="L4768" s="2" t="s">
        <v>46</v>
      </c>
      <c r="M4768" s="6" t="b">
        <v>1</v>
      </c>
      <c r="N4768" s="2" t="s">
        <v>47</v>
      </c>
      <c r="O4768" s="2" t="s">
        <v>48</v>
      </c>
      <c r="P4768" s="2" t="s">
        <v>49</v>
      </c>
      <c r="Q4768" s="2" t="s">
        <v>50</v>
      </c>
      <c r="R4768" s="2" t="s">
        <v>35</v>
      </c>
      <c r="S4768" s="5">
        <v>6.85615231E8</v>
      </c>
      <c r="T4768" s="3"/>
      <c r="U4768" s="2" t="s">
        <v>38</v>
      </c>
      <c r="V4768" s="2" t="s">
        <v>52</v>
      </c>
      <c r="W4768" s="3"/>
      <c r="X4768" s="2" t="s">
        <v>54</v>
      </c>
      <c r="Y4768" s="2" t="s">
        <v>55</v>
      </c>
    </row>
    <row r="4769">
      <c r="A4769" s="1" t="b">
        <v>0</v>
      </c>
      <c r="B4769" s="1" t="s">
        <v>25</v>
      </c>
      <c r="C4769" s="1"/>
      <c r="D4769" s="1"/>
      <c r="E4769" s="1" t="s">
        <v>43</v>
      </c>
      <c r="F4769" s="1"/>
      <c r="G4769" s="2" t="s">
        <v>27</v>
      </c>
      <c r="H4769" s="3"/>
      <c r="I4769" s="4" t="s">
        <v>16429</v>
      </c>
      <c r="J4769" s="2" t="s">
        <v>16430</v>
      </c>
      <c r="K4769" s="5">
        <v>1.0</v>
      </c>
      <c r="L4769" s="2" t="s">
        <v>46</v>
      </c>
      <c r="M4769" s="6" t="b">
        <v>1</v>
      </c>
      <c r="N4769" s="2" t="s">
        <v>47</v>
      </c>
      <c r="O4769" s="2" t="s">
        <v>48</v>
      </c>
      <c r="P4769" s="2" t="s">
        <v>49</v>
      </c>
      <c r="Q4769" s="2" t="s">
        <v>50</v>
      </c>
      <c r="R4769" s="2" t="s">
        <v>35</v>
      </c>
      <c r="S4769" s="5">
        <v>6.83675157E8</v>
      </c>
      <c r="T4769" s="3"/>
      <c r="U4769" s="2" t="s">
        <v>38</v>
      </c>
      <c r="V4769" s="2" t="s">
        <v>52</v>
      </c>
      <c r="W4769" s="3"/>
      <c r="X4769" s="2" t="s">
        <v>54</v>
      </c>
      <c r="Y4769" s="2" t="s">
        <v>55</v>
      </c>
    </row>
    <row r="4770">
      <c r="A4770" s="1" t="b">
        <v>0</v>
      </c>
      <c r="B4770" s="1" t="s">
        <v>25</v>
      </c>
      <c r="C4770" s="1"/>
      <c r="D4770" s="1"/>
      <c r="E4770" s="1" t="s">
        <v>43</v>
      </c>
      <c r="F4770" s="1"/>
      <c r="G4770" s="2" t="s">
        <v>27</v>
      </c>
      <c r="H4770" s="3"/>
      <c r="I4770" s="4" t="s">
        <v>16431</v>
      </c>
      <c r="J4770" s="2" t="s">
        <v>16432</v>
      </c>
      <c r="K4770" s="5">
        <v>1.0</v>
      </c>
      <c r="L4770" s="2" t="s">
        <v>46</v>
      </c>
      <c r="M4770" s="6" t="b">
        <v>1</v>
      </c>
      <c r="N4770" s="2" t="s">
        <v>47</v>
      </c>
      <c r="O4770" s="2" t="s">
        <v>48</v>
      </c>
      <c r="P4770" s="2" t="s">
        <v>49</v>
      </c>
      <c r="Q4770" s="2" t="s">
        <v>50</v>
      </c>
      <c r="R4770" s="2" t="s">
        <v>35</v>
      </c>
      <c r="S4770" s="5">
        <v>6.85147792E8</v>
      </c>
      <c r="T4770" s="3"/>
      <c r="U4770" s="2" t="s">
        <v>38</v>
      </c>
      <c r="V4770" s="2" t="s">
        <v>52</v>
      </c>
      <c r="W4770" s="3"/>
      <c r="X4770" s="2" t="s">
        <v>54</v>
      </c>
      <c r="Y4770" s="2" t="s">
        <v>55</v>
      </c>
    </row>
    <row r="4771">
      <c r="A4771" s="1" t="b">
        <v>0</v>
      </c>
      <c r="B4771" s="1" t="s">
        <v>25</v>
      </c>
      <c r="C4771" s="1"/>
      <c r="D4771" s="1"/>
      <c r="E4771" s="1" t="s">
        <v>43</v>
      </c>
      <c r="F4771" s="1"/>
      <c r="G4771" s="2" t="s">
        <v>27</v>
      </c>
      <c r="H4771" s="3"/>
      <c r="I4771" s="4" t="s">
        <v>16433</v>
      </c>
      <c r="J4771" s="2" t="s">
        <v>16434</v>
      </c>
      <c r="K4771" s="5">
        <v>1.0</v>
      </c>
      <c r="L4771" s="2" t="s">
        <v>46</v>
      </c>
      <c r="M4771" s="6" t="b">
        <v>1</v>
      </c>
      <c r="N4771" s="2" t="s">
        <v>47</v>
      </c>
      <c r="O4771" s="2" t="s">
        <v>48</v>
      </c>
      <c r="P4771" s="2" t="s">
        <v>49</v>
      </c>
      <c r="Q4771" s="2" t="s">
        <v>50</v>
      </c>
      <c r="R4771" s="2" t="s">
        <v>35</v>
      </c>
      <c r="S4771" s="5">
        <v>6.83703754E8</v>
      </c>
      <c r="T4771" s="3"/>
      <c r="U4771" s="2" t="s">
        <v>38</v>
      </c>
      <c r="V4771" s="2" t="s">
        <v>52</v>
      </c>
      <c r="W4771" s="3"/>
      <c r="X4771" s="2" t="s">
        <v>54</v>
      </c>
      <c r="Y4771" s="2" t="s">
        <v>55</v>
      </c>
    </row>
    <row r="4772">
      <c r="A4772" s="1" t="b">
        <v>0</v>
      </c>
      <c r="B4772" s="1" t="s">
        <v>25</v>
      </c>
      <c r="C4772" s="1"/>
      <c r="D4772" s="1"/>
      <c r="E4772" s="1" t="s">
        <v>43</v>
      </c>
      <c r="F4772" s="1"/>
      <c r="G4772" s="2" t="s">
        <v>27</v>
      </c>
      <c r="H4772" s="3"/>
      <c r="I4772" s="4" t="s">
        <v>16435</v>
      </c>
      <c r="J4772" s="2" t="s">
        <v>16436</v>
      </c>
      <c r="K4772" s="5">
        <v>1.0</v>
      </c>
      <c r="L4772" s="2" t="s">
        <v>46</v>
      </c>
      <c r="M4772" s="6" t="b">
        <v>1</v>
      </c>
      <c r="N4772" s="2" t="s">
        <v>47</v>
      </c>
      <c r="O4772" s="2" t="s">
        <v>48</v>
      </c>
      <c r="P4772" s="2" t="s">
        <v>49</v>
      </c>
      <c r="Q4772" s="2" t="s">
        <v>50</v>
      </c>
      <c r="R4772" s="2" t="s">
        <v>35</v>
      </c>
      <c r="S4772" s="5">
        <v>6.83695812E8</v>
      </c>
      <c r="T4772" s="3"/>
      <c r="U4772" s="2" t="s">
        <v>38</v>
      </c>
      <c r="V4772" s="2" t="s">
        <v>52</v>
      </c>
      <c r="W4772" s="3"/>
      <c r="X4772" s="2" t="s">
        <v>54</v>
      </c>
      <c r="Y4772" s="2" t="s">
        <v>55</v>
      </c>
    </row>
    <row r="4773">
      <c r="A4773" s="1" t="b">
        <v>0</v>
      </c>
      <c r="B4773" s="1" t="s">
        <v>25</v>
      </c>
      <c r="C4773" s="1"/>
      <c r="D4773" s="1"/>
      <c r="E4773" s="1" t="s">
        <v>43</v>
      </c>
      <c r="F4773" s="1"/>
      <c r="G4773" s="2" t="s">
        <v>27</v>
      </c>
      <c r="H4773" s="3"/>
      <c r="I4773" s="4" t="s">
        <v>16437</v>
      </c>
      <c r="J4773" s="2" t="s">
        <v>16438</v>
      </c>
      <c r="K4773" s="5">
        <v>1.0</v>
      </c>
      <c r="L4773" s="2" t="s">
        <v>46</v>
      </c>
      <c r="M4773" s="6" t="b">
        <v>1</v>
      </c>
      <c r="N4773" s="2" t="s">
        <v>47</v>
      </c>
      <c r="O4773" s="2" t="s">
        <v>48</v>
      </c>
      <c r="P4773" s="2" t="s">
        <v>49</v>
      </c>
      <c r="Q4773" s="2" t="s">
        <v>50</v>
      </c>
      <c r="R4773" s="2" t="s">
        <v>35</v>
      </c>
      <c r="S4773" s="5">
        <v>6.85167496E8</v>
      </c>
      <c r="T4773" s="7"/>
      <c r="U4773" s="2" t="s">
        <v>38</v>
      </c>
      <c r="V4773" s="2" t="s">
        <v>52</v>
      </c>
      <c r="W4773" s="7"/>
      <c r="X4773" s="2" t="s">
        <v>54</v>
      </c>
      <c r="Y4773" s="2" t="s">
        <v>55</v>
      </c>
    </row>
    <row r="4774">
      <c r="A4774" s="1" t="b">
        <v>0</v>
      </c>
      <c r="B4774" s="1" t="s">
        <v>25</v>
      </c>
      <c r="C4774" s="1"/>
      <c r="D4774" s="1"/>
      <c r="E4774" s="1" t="s">
        <v>43</v>
      </c>
      <c r="F4774" s="1"/>
      <c r="G4774" s="2" t="s">
        <v>27</v>
      </c>
      <c r="H4774" s="3"/>
      <c r="I4774" s="4" t="s">
        <v>16439</v>
      </c>
      <c r="J4774" s="2" t="s">
        <v>16440</v>
      </c>
      <c r="K4774" s="5">
        <v>1.0</v>
      </c>
      <c r="L4774" s="2" t="s">
        <v>46</v>
      </c>
      <c r="M4774" s="6" t="b">
        <v>1</v>
      </c>
      <c r="N4774" s="2" t="s">
        <v>47</v>
      </c>
      <c r="O4774" s="2" t="s">
        <v>48</v>
      </c>
      <c r="P4774" s="2" t="s">
        <v>49</v>
      </c>
      <c r="Q4774" s="2" t="s">
        <v>50</v>
      </c>
      <c r="R4774" s="2" t="s">
        <v>35</v>
      </c>
      <c r="S4774" s="5">
        <v>6.86171837E8</v>
      </c>
      <c r="T4774" s="7"/>
      <c r="U4774" s="2" t="s">
        <v>38</v>
      </c>
      <c r="V4774" s="2" t="s">
        <v>52</v>
      </c>
      <c r="W4774" s="7"/>
      <c r="X4774" s="2" t="s">
        <v>54</v>
      </c>
      <c r="Y4774" s="2" t="s">
        <v>55</v>
      </c>
    </row>
    <row r="4775">
      <c r="A4775" s="1" t="b">
        <v>0</v>
      </c>
      <c r="B4775" s="1" t="s">
        <v>25</v>
      </c>
      <c r="C4775" s="1"/>
      <c r="D4775" s="1"/>
      <c r="E4775" s="1" t="s">
        <v>43</v>
      </c>
      <c r="F4775" s="1"/>
      <c r="G4775" s="2" t="s">
        <v>27</v>
      </c>
      <c r="H4775" s="3"/>
      <c r="I4775" s="4" t="s">
        <v>16441</v>
      </c>
      <c r="J4775" s="2" t="s">
        <v>16442</v>
      </c>
      <c r="K4775" s="5">
        <v>1.0</v>
      </c>
      <c r="L4775" s="2" t="s">
        <v>46</v>
      </c>
      <c r="M4775" s="6" t="b">
        <v>1</v>
      </c>
      <c r="N4775" s="2" t="s">
        <v>47</v>
      </c>
      <c r="O4775" s="2" t="s">
        <v>48</v>
      </c>
      <c r="P4775" s="2" t="s">
        <v>49</v>
      </c>
      <c r="Q4775" s="2" t="s">
        <v>50</v>
      </c>
      <c r="R4775" s="2" t="s">
        <v>35</v>
      </c>
      <c r="S4775" s="5">
        <v>6.79113381E8</v>
      </c>
      <c r="T4775" s="7"/>
      <c r="U4775" s="2" t="s">
        <v>38</v>
      </c>
      <c r="V4775" s="2" t="s">
        <v>52</v>
      </c>
      <c r="W4775" s="7"/>
      <c r="X4775" s="2" t="s">
        <v>54</v>
      </c>
      <c r="Y4775" s="2" t="s">
        <v>55</v>
      </c>
    </row>
    <row r="4776">
      <c r="A4776" s="1" t="b">
        <v>0</v>
      </c>
      <c r="B4776" s="1" t="s">
        <v>25</v>
      </c>
      <c r="C4776" s="1"/>
      <c r="D4776" s="1"/>
      <c r="E4776" s="1" t="s">
        <v>43</v>
      </c>
      <c r="F4776" s="1"/>
      <c r="G4776" s="2" t="s">
        <v>27</v>
      </c>
      <c r="H4776" s="3"/>
      <c r="I4776" s="4" t="s">
        <v>16443</v>
      </c>
      <c r="J4776" s="2" t="s">
        <v>16444</v>
      </c>
      <c r="K4776" s="5">
        <v>1.0</v>
      </c>
      <c r="L4776" s="2" t="s">
        <v>46</v>
      </c>
      <c r="M4776" s="6" t="b">
        <v>1</v>
      </c>
      <c r="N4776" s="2" t="s">
        <v>47</v>
      </c>
      <c r="O4776" s="2" t="s">
        <v>48</v>
      </c>
      <c r="P4776" s="2" t="s">
        <v>49</v>
      </c>
      <c r="Q4776" s="2" t="s">
        <v>50</v>
      </c>
      <c r="R4776" s="2" t="s">
        <v>35</v>
      </c>
      <c r="S4776" s="5">
        <v>6.83675147E8</v>
      </c>
      <c r="T4776" s="7"/>
      <c r="U4776" s="2" t="s">
        <v>38</v>
      </c>
      <c r="V4776" s="2" t="s">
        <v>52</v>
      </c>
      <c r="W4776" s="7"/>
      <c r="X4776" s="2" t="s">
        <v>54</v>
      </c>
      <c r="Y4776" s="2" t="s">
        <v>55</v>
      </c>
    </row>
    <row r="4777">
      <c r="A4777" s="1" t="b">
        <v>0</v>
      </c>
      <c r="B4777" s="1" t="s">
        <v>25</v>
      </c>
      <c r="C4777" s="1"/>
      <c r="D4777" s="1"/>
      <c r="E4777" s="1" t="s">
        <v>43</v>
      </c>
      <c r="F4777" s="1"/>
      <c r="G4777" s="2" t="s">
        <v>27</v>
      </c>
      <c r="H4777" s="3"/>
      <c r="I4777" s="4" t="s">
        <v>16445</v>
      </c>
      <c r="J4777" s="2" t="s">
        <v>16446</v>
      </c>
      <c r="K4777" s="5">
        <v>1.0</v>
      </c>
      <c r="L4777" s="2" t="s">
        <v>46</v>
      </c>
      <c r="M4777" s="6" t="b">
        <v>1</v>
      </c>
      <c r="N4777" s="2" t="s">
        <v>47</v>
      </c>
      <c r="O4777" s="2" t="s">
        <v>48</v>
      </c>
      <c r="P4777" s="2" t="s">
        <v>49</v>
      </c>
      <c r="Q4777" s="2" t="s">
        <v>50</v>
      </c>
      <c r="R4777" s="2" t="s">
        <v>35</v>
      </c>
      <c r="S4777" s="5">
        <v>6.75959717E8</v>
      </c>
      <c r="T4777" s="7"/>
      <c r="U4777" s="2" t="s">
        <v>38</v>
      </c>
      <c r="V4777" s="2" t="s">
        <v>52</v>
      </c>
      <c r="W4777" s="7"/>
      <c r="X4777" s="2" t="s">
        <v>54</v>
      </c>
      <c r="Y4777" s="2" t="s">
        <v>55</v>
      </c>
    </row>
    <row r="4778">
      <c r="A4778" s="1" t="b">
        <v>0</v>
      </c>
      <c r="B4778" s="1" t="s">
        <v>25</v>
      </c>
      <c r="C4778" s="1"/>
      <c r="D4778" s="1"/>
      <c r="E4778" s="1" t="s">
        <v>43</v>
      </c>
      <c r="F4778" s="1"/>
      <c r="G4778" s="2" t="s">
        <v>27</v>
      </c>
      <c r="H4778" s="3"/>
      <c r="I4778" s="4" t="s">
        <v>16447</v>
      </c>
      <c r="J4778" s="2" t="s">
        <v>16448</v>
      </c>
      <c r="K4778" s="5">
        <v>1.0</v>
      </c>
      <c r="L4778" s="2" t="s">
        <v>46</v>
      </c>
      <c r="M4778" s="6" t="b">
        <v>1</v>
      </c>
      <c r="N4778" s="2" t="s">
        <v>47</v>
      </c>
      <c r="O4778" s="2" t="s">
        <v>48</v>
      </c>
      <c r="P4778" s="2" t="s">
        <v>49</v>
      </c>
      <c r="Q4778" s="2" t="s">
        <v>50</v>
      </c>
      <c r="R4778" s="2" t="s">
        <v>35</v>
      </c>
      <c r="S4778" s="5">
        <v>6.86171843E8</v>
      </c>
      <c r="T4778" s="7"/>
      <c r="U4778" s="2" t="s">
        <v>38</v>
      </c>
      <c r="V4778" s="2" t="s">
        <v>52</v>
      </c>
      <c r="W4778" s="7"/>
      <c r="X4778" s="2" t="s">
        <v>54</v>
      </c>
      <c r="Y4778" s="2" t="s">
        <v>55</v>
      </c>
    </row>
    <row r="4779">
      <c r="A4779" s="1" t="b">
        <v>0</v>
      </c>
      <c r="B4779" s="1" t="s">
        <v>25</v>
      </c>
      <c r="C4779" s="1"/>
      <c r="D4779" s="1"/>
      <c r="E4779" s="1" t="s">
        <v>43</v>
      </c>
      <c r="F4779" s="1"/>
      <c r="G4779" s="2" t="s">
        <v>27</v>
      </c>
      <c r="H4779" s="3"/>
      <c r="I4779" s="4" t="s">
        <v>16449</v>
      </c>
      <c r="J4779" s="2" t="s">
        <v>16450</v>
      </c>
      <c r="K4779" s="5">
        <v>1.0</v>
      </c>
      <c r="L4779" s="2" t="s">
        <v>46</v>
      </c>
      <c r="M4779" s="6" t="b">
        <v>1</v>
      </c>
      <c r="N4779" s="2" t="s">
        <v>47</v>
      </c>
      <c r="O4779" s="2" t="s">
        <v>48</v>
      </c>
      <c r="P4779" s="2" t="s">
        <v>49</v>
      </c>
      <c r="Q4779" s="2" t="s">
        <v>50</v>
      </c>
      <c r="R4779" s="2" t="s">
        <v>35</v>
      </c>
      <c r="S4779" s="5">
        <v>6.83675138E8</v>
      </c>
      <c r="T4779" s="7"/>
      <c r="U4779" s="2" t="s">
        <v>38</v>
      </c>
      <c r="V4779" s="2" t="s">
        <v>52</v>
      </c>
      <c r="W4779" s="7"/>
      <c r="X4779" s="2" t="s">
        <v>54</v>
      </c>
      <c r="Y4779" s="2" t="s">
        <v>55</v>
      </c>
    </row>
    <row r="4780">
      <c r="A4780" s="1" t="b">
        <v>0</v>
      </c>
      <c r="B4780" s="1" t="s">
        <v>25</v>
      </c>
      <c r="C4780" s="1"/>
      <c r="D4780" s="1"/>
      <c r="E4780" s="1" t="s">
        <v>43</v>
      </c>
      <c r="F4780" s="1"/>
      <c r="G4780" s="2" t="s">
        <v>27</v>
      </c>
      <c r="H4780" s="3"/>
      <c r="I4780" s="4" t="s">
        <v>16451</v>
      </c>
      <c r="J4780" s="2" t="s">
        <v>16452</v>
      </c>
      <c r="K4780" s="5">
        <v>1.0</v>
      </c>
      <c r="L4780" s="2" t="s">
        <v>46</v>
      </c>
      <c r="M4780" s="6" t="b">
        <v>1</v>
      </c>
      <c r="N4780" s="2" t="s">
        <v>47</v>
      </c>
      <c r="O4780" s="2" t="s">
        <v>48</v>
      </c>
      <c r="P4780" s="2" t="s">
        <v>49</v>
      </c>
      <c r="Q4780" s="2" t="s">
        <v>50</v>
      </c>
      <c r="R4780" s="2" t="s">
        <v>35</v>
      </c>
      <c r="S4780" s="5">
        <v>6.83675129E8</v>
      </c>
      <c r="T4780" s="7"/>
      <c r="U4780" s="2" t="s">
        <v>38</v>
      </c>
      <c r="V4780" s="2" t="s">
        <v>52</v>
      </c>
      <c r="W4780" s="7"/>
      <c r="X4780" s="2" t="s">
        <v>54</v>
      </c>
      <c r="Y4780" s="2" t="s">
        <v>55</v>
      </c>
    </row>
    <row r="4781">
      <c r="A4781" s="1" t="b">
        <v>0</v>
      </c>
      <c r="B4781" s="1" t="s">
        <v>25</v>
      </c>
      <c r="C4781" s="1"/>
      <c r="D4781" s="1"/>
      <c r="E4781" s="1" t="s">
        <v>43</v>
      </c>
      <c r="F4781" s="1"/>
      <c r="G4781" s="2" t="s">
        <v>27</v>
      </c>
      <c r="H4781" s="3"/>
      <c r="I4781" s="4" t="s">
        <v>16453</v>
      </c>
      <c r="J4781" s="2" t="s">
        <v>16454</v>
      </c>
      <c r="K4781" s="5">
        <v>1.0</v>
      </c>
      <c r="L4781" s="2" t="s">
        <v>46</v>
      </c>
      <c r="M4781" s="6" t="b">
        <v>1</v>
      </c>
      <c r="N4781" s="2" t="s">
        <v>47</v>
      </c>
      <c r="O4781" s="2" t="s">
        <v>48</v>
      </c>
      <c r="P4781" s="2" t="s">
        <v>49</v>
      </c>
      <c r="Q4781" s="2" t="s">
        <v>50</v>
      </c>
      <c r="R4781" s="2" t="s">
        <v>35</v>
      </c>
      <c r="S4781" s="5">
        <v>6.75857839E8</v>
      </c>
      <c r="T4781" s="7"/>
      <c r="U4781" s="2" t="s">
        <v>38</v>
      </c>
      <c r="V4781" s="2" t="s">
        <v>52</v>
      </c>
      <c r="W4781" s="7"/>
      <c r="X4781" s="2" t="s">
        <v>54</v>
      </c>
      <c r="Y4781" s="2" t="s">
        <v>55</v>
      </c>
    </row>
    <row r="4782">
      <c r="A4782" s="1" t="b">
        <v>0</v>
      </c>
      <c r="B4782" s="1" t="s">
        <v>25</v>
      </c>
      <c r="C4782" s="1"/>
      <c r="D4782" s="1"/>
      <c r="E4782" s="1" t="s">
        <v>43</v>
      </c>
      <c r="F4782" s="1"/>
      <c r="G4782" s="2" t="s">
        <v>27</v>
      </c>
      <c r="H4782" s="3"/>
      <c r="I4782" s="4" t="s">
        <v>16455</v>
      </c>
      <c r="J4782" s="2" t="s">
        <v>16456</v>
      </c>
      <c r="K4782" s="5">
        <v>1.0</v>
      </c>
      <c r="L4782" s="2" t="s">
        <v>46</v>
      </c>
      <c r="M4782" s="6" t="b">
        <v>1</v>
      </c>
      <c r="N4782" s="2" t="s">
        <v>47</v>
      </c>
      <c r="O4782" s="2" t="s">
        <v>48</v>
      </c>
      <c r="P4782" s="2" t="s">
        <v>49</v>
      </c>
      <c r="Q4782" s="2" t="s">
        <v>50</v>
      </c>
      <c r="R4782" s="2" t="s">
        <v>35</v>
      </c>
      <c r="S4782" s="5">
        <v>6.83695806E8</v>
      </c>
      <c r="T4782" s="7"/>
      <c r="U4782" s="2" t="s">
        <v>38</v>
      </c>
      <c r="V4782" s="2" t="s">
        <v>52</v>
      </c>
      <c r="W4782" s="7"/>
      <c r="X4782" s="2" t="s">
        <v>54</v>
      </c>
      <c r="Y4782" s="2" t="s">
        <v>55</v>
      </c>
    </row>
    <row r="4783">
      <c r="A4783" s="1" t="b">
        <v>0</v>
      </c>
      <c r="B4783" s="1" t="s">
        <v>25</v>
      </c>
      <c r="C4783" s="1"/>
      <c r="D4783" s="1"/>
      <c r="E4783" s="1" t="s">
        <v>43</v>
      </c>
      <c r="F4783" s="1"/>
      <c r="G4783" s="2" t="s">
        <v>27</v>
      </c>
      <c r="H4783" s="3"/>
      <c r="I4783" s="4" t="s">
        <v>16457</v>
      </c>
      <c r="J4783" s="2" t="s">
        <v>16458</v>
      </c>
      <c r="K4783" s="5">
        <v>1.0</v>
      </c>
      <c r="L4783" s="2" t="s">
        <v>46</v>
      </c>
      <c r="M4783" s="6" t="b">
        <v>1</v>
      </c>
      <c r="N4783" s="2" t="s">
        <v>47</v>
      </c>
      <c r="O4783" s="2" t="s">
        <v>48</v>
      </c>
      <c r="P4783" s="2" t="s">
        <v>49</v>
      </c>
      <c r="Q4783" s="2" t="s">
        <v>50</v>
      </c>
      <c r="R4783" s="2" t="s">
        <v>35</v>
      </c>
      <c r="S4783" s="5">
        <v>6.83703747E8</v>
      </c>
      <c r="T4783" s="7"/>
      <c r="U4783" s="2" t="s">
        <v>38</v>
      </c>
      <c r="V4783" s="2" t="s">
        <v>52</v>
      </c>
      <c r="W4783" s="7"/>
      <c r="X4783" s="2" t="s">
        <v>54</v>
      </c>
      <c r="Y4783" s="2" t="s">
        <v>55</v>
      </c>
    </row>
    <row r="4784">
      <c r="A4784" s="1" t="b">
        <v>0</v>
      </c>
      <c r="B4784" s="1" t="s">
        <v>25</v>
      </c>
      <c r="C4784" s="1"/>
      <c r="D4784" s="1"/>
      <c r="E4784" s="1" t="s">
        <v>43</v>
      </c>
      <c r="F4784" s="1"/>
      <c r="G4784" s="2" t="s">
        <v>27</v>
      </c>
      <c r="H4784" s="3"/>
      <c r="I4784" s="4" t="s">
        <v>16459</v>
      </c>
      <c r="J4784" s="2" t="s">
        <v>16460</v>
      </c>
      <c r="K4784" s="5">
        <v>1.0</v>
      </c>
      <c r="L4784" s="2" t="s">
        <v>46</v>
      </c>
      <c r="M4784" s="6" t="b">
        <v>1</v>
      </c>
      <c r="N4784" s="2" t="s">
        <v>47</v>
      </c>
      <c r="O4784" s="2" t="s">
        <v>48</v>
      </c>
      <c r="P4784" s="2" t="s">
        <v>49</v>
      </c>
      <c r="Q4784" s="2" t="s">
        <v>50</v>
      </c>
      <c r="R4784" s="2" t="s">
        <v>35</v>
      </c>
      <c r="S4784" s="5">
        <v>6.86171859E8</v>
      </c>
      <c r="T4784" s="7"/>
      <c r="U4784" s="2" t="s">
        <v>38</v>
      </c>
      <c r="V4784" s="2" t="s">
        <v>52</v>
      </c>
      <c r="W4784" s="7"/>
      <c r="X4784" s="2" t="s">
        <v>54</v>
      </c>
      <c r="Y4784" s="2" t="s">
        <v>55</v>
      </c>
    </row>
    <row r="4785">
      <c r="A4785" s="1" t="b">
        <v>0</v>
      </c>
      <c r="B4785" s="1" t="s">
        <v>25</v>
      </c>
      <c r="C4785" s="1"/>
      <c r="D4785" s="1"/>
      <c r="E4785" s="1" t="s">
        <v>43</v>
      </c>
      <c r="F4785" s="1"/>
      <c r="G4785" s="2" t="s">
        <v>27</v>
      </c>
      <c r="H4785" s="3"/>
      <c r="I4785" s="4" t="s">
        <v>16461</v>
      </c>
      <c r="J4785" s="2" t="s">
        <v>16462</v>
      </c>
      <c r="K4785" s="5">
        <v>1.0</v>
      </c>
      <c r="L4785" s="2" t="s">
        <v>46</v>
      </c>
      <c r="M4785" s="6" t="b">
        <v>1</v>
      </c>
      <c r="N4785" s="2" t="s">
        <v>47</v>
      </c>
      <c r="O4785" s="2" t="s">
        <v>48</v>
      </c>
      <c r="P4785" s="2" t="s">
        <v>49</v>
      </c>
      <c r="Q4785" s="2" t="s">
        <v>50</v>
      </c>
      <c r="R4785" s="2" t="s">
        <v>35</v>
      </c>
      <c r="S4785" s="5">
        <v>6.8367511E8</v>
      </c>
      <c r="T4785" s="7"/>
      <c r="U4785" s="2" t="s">
        <v>38</v>
      </c>
      <c r="V4785" s="2" t="s">
        <v>52</v>
      </c>
      <c r="W4785" s="7"/>
      <c r="X4785" s="2" t="s">
        <v>54</v>
      </c>
      <c r="Y4785" s="2" t="s">
        <v>55</v>
      </c>
    </row>
    <row r="4786">
      <c r="A4786" s="1" t="b">
        <v>0</v>
      </c>
      <c r="B4786" s="1" t="s">
        <v>25</v>
      </c>
      <c r="C4786" s="1"/>
      <c r="D4786" s="1"/>
      <c r="E4786" s="1" t="s">
        <v>43</v>
      </c>
      <c r="F4786" s="1"/>
      <c r="G4786" s="2" t="s">
        <v>27</v>
      </c>
      <c r="H4786" s="3"/>
      <c r="I4786" s="4" t="s">
        <v>16463</v>
      </c>
      <c r="J4786" s="2" t="s">
        <v>16464</v>
      </c>
      <c r="K4786" s="5">
        <v>1.0</v>
      </c>
      <c r="L4786" s="2" t="s">
        <v>46</v>
      </c>
      <c r="M4786" s="6" t="b">
        <v>1</v>
      </c>
      <c r="N4786" s="2" t="s">
        <v>47</v>
      </c>
      <c r="O4786" s="2" t="s">
        <v>48</v>
      </c>
      <c r="P4786" s="2" t="s">
        <v>49</v>
      </c>
      <c r="Q4786" s="2" t="s">
        <v>50</v>
      </c>
      <c r="R4786" s="2" t="s">
        <v>35</v>
      </c>
      <c r="S4786" s="5">
        <v>6.86171851E8</v>
      </c>
      <c r="T4786" s="7"/>
      <c r="U4786" s="2" t="s">
        <v>38</v>
      </c>
      <c r="V4786" s="2" t="s">
        <v>52</v>
      </c>
      <c r="W4786" s="7"/>
      <c r="X4786" s="2" t="s">
        <v>54</v>
      </c>
      <c r="Y4786" s="2" t="s">
        <v>55</v>
      </c>
    </row>
    <row r="4787">
      <c r="A4787" s="1" t="b">
        <v>0</v>
      </c>
      <c r="B4787" s="1" t="s">
        <v>25</v>
      </c>
      <c r="C4787" s="1"/>
      <c r="D4787" s="1"/>
      <c r="E4787" s="1" t="s">
        <v>43</v>
      </c>
      <c r="F4787" s="1"/>
      <c r="G4787" s="2" t="s">
        <v>27</v>
      </c>
      <c r="H4787" s="3"/>
      <c r="I4787" s="4" t="s">
        <v>16465</v>
      </c>
      <c r="J4787" s="2" t="s">
        <v>16466</v>
      </c>
      <c r="K4787" s="5">
        <v>1.0</v>
      </c>
      <c r="L4787" s="2" t="s">
        <v>46</v>
      </c>
      <c r="M4787" s="6" t="b">
        <v>1</v>
      </c>
      <c r="N4787" s="2" t="s">
        <v>47</v>
      </c>
      <c r="O4787" s="2" t="s">
        <v>48</v>
      </c>
      <c r="P4787" s="2" t="s">
        <v>49</v>
      </c>
      <c r="Q4787" s="2" t="s">
        <v>50</v>
      </c>
      <c r="R4787" s="2" t="s">
        <v>35</v>
      </c>
      <c r="S4787" s="5">
        <v>6.81537032E8</v>
      </c>
      <c r="T4787" s="7"/>
      <c r="U4787" s="2" t="s">
        <v>38</v>
      </c>
      <c r="V4787" s="2" t="s">
        <v>52</v>
      </c>
      <c r="W4787" s="7"/>
      <c r="X4787" s="2" t="s">
        <v>54</v>
      </c>
      <c r="Y4787" s="2" t="s">
        <v>55</v>
      </c>
    </row>
    <row r="4788">
      <c r="A4788" s="1" t="b">
        <v>0</v>
      </c>
      <c r="B4788" s="1" t="s">
        <v>25</v>
      </c>
      <c r="C4788" s="1"/>
      <c r="D4788" s="1"/>
      <c r="E4788" s="1" t="s">
        <v>43</v>
      </c>
      <c r="F4788" s="1"/>
      <c r="G4788" s="2" t="s">
        <v>27</v>
      </c>
      <c r="H4788" s="3"/>
      <c r="I4788" s="4" t="s">
        <v>16467</v>
      </c>
      <c r="J4788" s="2" t="s">
        <v>16468</v>
      </c>
      <c r="K4788" s="5">
        <v>1.0</v>
      </c>
      <c r="L4788" s="2" t="s">
        <v>46</v>
      </c>
      <c r="M4788" s="6" t="b">
        <v>1</v>
      </c>
      <c r="N4788" s="2" t="s">
        <v>47</v>
      </c>
      <c r="O4788" s="2" t="s">
        <v>48</v>
      </c>
      <c r="P4788" s="2" t="s">
        <v>49</v>
      </c>
      <c r="Q4788" s="2" t="s">
        <v>50</v>
      </c>
      <c r="R4788" s="2" t="s">
        <v>35</v>
      </c>
      <c r="S4788" s="5">
        <v>6.85155517E8</v>
      </c>
      <c r="T4788" s="7"/>
      <c r="U4788" s="2" t="s">
        <v>38</v>
      </c>
      <c r="V4788" s="2" t="s">
        <v>52</v>
      </c>
      <c r="W4788" s="7"/>
      <c r="X4788" s="2" t="s">
        <v>54</v>
      </c>
      <c r="Y4788" s="2" t="s">
        <v>55</v>
      </c>
    </row>
    <row r="4789">
      <c r="A4789" s="1" t="b">
        <v>0</v>
      </c>
      <c r="B4789" s="1" t="s">
        <v>25</v>
      </c>
      <c r="C4789" s="1"/>
      <c r="D4789" s="1"/>
      <c r="E4789" s="1" t="s">
        <v>43</v>
      </c>
      <c r="F4789" s="1"/>
      <c r="G4789" s="2" t="s">
        <v>27</v>
      </c>
      <c r="H4789" s="3"/>
      <c r="I4789" s="4" t="s">
        <v>16469</v>
      </c>
      <c r="J4789" s="2" t="s">
        <v>16470</v>
      </c>
      <c r="K4789" s="5">
        <v>1.0</v>
      </c>
      <c r="L4789" s="2" t="s">
        <v>46</v>
      </c>
      <c r="M4789" s="6" t="b">
        <v>1</v>
      </c>
      <c r="N4789" s="2" t="s">
        <v>47</v>
      </c>
      <c r="O4789" s="2" t="s">
        <v>48</v>
      </c>
      <c r="P4789" s="2" t="s">
        <v>49</v>
      </c>
      <c r="Q4789" s="2" t="s">
        <v>50</v>
      </c>
      <c r="R4789" s="2" t="s">
        <v>35</v>
      </c>
      <c r="S4789" s="5">
        <v>6.78177119E8</v>
      </c>
      <c r="T4789" s="7"/>
      <c r="U4789" s="2" t="s">
        <v>38</v>
      </c>
      <c r="V4789" s="2" t="s">
        <v>52</v>
      </c>
      <c r="W4789" s="7"/>
      <c r="X4789" s="2" t="s">
        <v>54</v>
      </c>
      <c r="Y4789" s="2" t="s">
        <v>55</v>
      </c>
    </row>
    <row r="4790">
      <c r="A4790" s="1" t="b">
        <v>0</v>
      </c>
      <c r="B4790" s="1" t="s">
        <v>25</v>
      </c>
      <c r="C4790" s="1"/>
      <c r="D4790" s="1"/>
      <c r="E4790" s="1" t="s">
        <v>43</v>
      </c>
      <c r="F4790" s="1"/>
      <c r="G4790" s="2" t="s">
        <v>27</v>
      </c>
      <c r="H4790" s="3"/>
      <c r="I4790" s="4" t="s">
        <v>16471</v>
      </c>
      <c r="J4790" s="2" t="s">
        <v>16472</v>
      </c>
      <c r="K4790" s="5">
        <v>1.0</v>
      </c>
      <c r="L4790" s="2" t="s">
        <v>46</v>
      </c>
      <c r="M4790" s="6" t="b">
        <v>1</v>
      </c>
      <c r="N4790" s="2" t="s">
        <v>47</v>
      </c>
      <c r="O4790" s="2" t="s">
        <v>48</v>
      </c>
      <c r="P4790" s="2" t="s">
        <v>49</v>
      </c>
      <c r="Q4790" s="2" t="s">
        <v>50</v>
      </c>
      <c r="R4790" s="2" t="s">
        <v>35</v>
      </c>
      <c r="S4790" s="5">
        <v>6.78177127E8</v>
      </c>
      <c r="T4790" s="7"/>
      <c r="U4790" s="2" t="s">
        <v>38</v>
      </c>
      <c r="V4790" s="2" t="s">
        <v>52</v>
      </c>
      <c r="W4790" s="7"/>
      <c r="X4790" s="2" t="s">
        <v>54</v>
      </c>
      <c r="Y4790" s="2" t="s">
        <v>55</v>
      </c>
    </row>
    <row r="4791">
      <c r="A4791" s="1" t="b">
        <v>0</v>
      </c>
      <c r="B4791" s="1" t="s">
        <v>25</v>
      </c>
      <c r="C4791" s="1"/>
      <c r="D4791" s="1"/>
      <c r="E4791" s="1" t="s">
        <v>43</v>
      </c>
      <c r="F4791" s="1"/>
      <c r="G4791" s="2" t="s">
        <v>27</v>
      </c>
      <c r="H4791" s="3"/>
      <c r="I4791" s="4" t="s">
        <v>16473</v>
      </c>
      <c r="J4791" s="2" t="s">
        <v>16474</v>
      </c>
      <c r="K4791" s="5">
        <v>1.0</v>
      </c>
      <c r="L4791" s="2" t="s">
        <v>46</v>
      </c>
      <c r="M4791" s="6" t="b">
        <v>1</v>
      </c>
      <c r="N4791" s="2" t="s">
        <v>47</v>
      </c>
      <c r="O4791" s="2" t="s">
        <v>48</v>
      </c>
      <c r="P4791" s="2" t="s">
        <v>49</v>
      </c>
      <c r="Q4791" s="2" t="s">
        <v>50</v>
      </c>
      <c r="R4791" s="2" t="s">
        <v>35</v>
      </c>
      <c r="S4791" s="5">
        <v>6.86171831E8</v>
      </c>
      <c r="T4791" s="7"/>
      <c r="U4791" s="2" t="s">
        <v>38</v>
      </c>
      <c r="V4791" s="2" t="s">
        <v>52</v>
      </c>
      <c r="W4791" s="7"/>
      <c r="X4791" s="2" t="s">
        <v>54</v>
      </c>
      <c r="Y4791" s="2" t="s">
        <v>55</v>
      </c>
    </row>
    <row r="4792">
      <c r="A4792" s="1" t="b">
        <v>0</v>
      </c>
      <c r="B4792" s="1" t="s">
        <v>25</v>
      </c>
      <c r="C4792" s="1"/>
      <c r="D4792" s="1"/>
      <c r="E4792" s="1" t="s">
        <v>43</v>
      </c>
      <c r="F4792" s="1"/>
      <c r="G4792" s="2" t="s">
        <v>27</v>
      </c>
      <c r="H4792" s="3"/>
      <c r="I4792" s="4" t="s">
        <v>16475</v>
      </c>
      <c r="J4792" s="2" t="s">
        <v>16476</v>
      </c>
      <c r="K4792" s="5">
        <v>1.0</v>
      </c>
      <c r="L4792" s="2" t="s">
        <v>46</v>
      </c>
      <c r="M4792" s="6" t="b">
        <v>1</v>
      </c>
      <c r="N4792" s="2" t="s">
        <v>16477</v>
      </c>
      <c r="O4792" s="2" t="s">
        <v>48</v>
      </c>
      <c r="P4792" s="2" t="s">
        <v>49</v>
      </c>
      <c r="Q4792" s="2" t="s">
        <v>50</v>
      </c>
      <c r="R4792" s="2" t="s">
        <v>35</v>
      </c>
      <c r="S4792" s="5">
        <v>6.91668054E8</v>
      </c>
      <c r="T4792" s="2" t="s">
        <v>222</v>
      </c>
      <c r="U4792" s="2" t="s">
        <v>38</v>
      </c>
      <c r="V4792" s="2" t="s">
        <v>52</v>
      </c>
      <c r="W4792" s="3"/>
      <c r="X4792" s="2" t="s">
        <v>16478</v>
      </c>
      <c r="Y4792" s="2" t="s">
        <v>55</v>
      </c>
    </row>
    <row r="4793">
      <c r="A4793" s="1" t="b">
        <v>0</v>
      </c>
      <c r="B4793" s="1" t="s">
        <v>25</v>
      </c>
      <c r="C4793" s="1"/>
      <c r="D4793" s="1"/>
      <c r="E4793" s="1" t="s">
        <v>43</v>
      </c>
      <c r="F4793" s="1"/>
      <c r="G4793" s="2" t="s">
        <v>27</v>
      </c>
      <c r="H4793" s="3"/>
      <c r="I4793" s="4" t="s">
        <v>16479</v>
      </c>
      <c r="J4793" s="2" t="s">
        <v>16480</v>
      </c>
      <c r="K4793" s="5">
        <v>1.0</v>
      </c>
      <c r="L4793" s="2" t="s">
        <v>46</v>
      </c>
      <c r="M4793" s="6" t="b">
        <v>1</v>
      </c>
      <c r="N4793" s="2" t="s">
        <v>16477</v>
      </c>
      <c r="O4793" s="2" t="s">
        <v>48</v>
      </c>
      <c r="P4793" s="2" t="s">
        <v>49</v>
      </c>
      <c r="Q4793" s="2" t="s">
        <v>50</v>
      </c>
      <c r="R4793" s="2" t="s">
        <v>35</v>
      </c>
      <c r="S4793" s="5">
        <v>6.89134816E8</v>
      </c>
      <c r="T4793" s="2" t="s">
        <v>303</v>
      </c>
      <c r="U4793" s="2" t="s">
        <v>38</v>
      </c>
      <c r="V4793" s="2" t="s">
        <v>52</v>
      </c>
      <c r="W4793" s="3"/>
      <c r="X4793" s="2" t="s">
        <v>16478</v>
      </c>
      <c r="Y4793" s="2" t="s">
        <v>55</v>
      </c>
    </row>
    <row r="4794">
      <c r="A4794" s="1" t="b">
        <v>0</v>
      </c>
      <c r="B4794" s="1" t="s">
        <v>25</v>
      </c>
      <c r="C4794" s="1"/>
      <c r="D4794" s="1"/>
      <c r="E4794" s="1" t="s">
        <v>43</v>
      </c>
      <c r="F4794" s="1"/>
      <c r="G4794" s="2" t="s">
        <v>27</v>
      </c>
      <c r="H4794" s="3"/>
      <c r="I4794" s="4" t="s">
        <v>16481</v>
      </c>
      <c r="J4794" s="2" t="s">
        <v>16482</v>
      </c>
      <c r="K4794" s="5">
        <v>1.0</v>
      </c>
      <c r="L4794" s="2" t="s">
        <v>46</v>
      </c>
      <c r="M4794" s="6" t="b">
        <v>1</v>
      </c>
      <c r="N4794" s="2" t="s">
        <v>16477</v>
      </c>
      <c r="O4794" s="2" t="s">
        <v>48</v>
      </c>
      <c r="P4794" s="2" t="s">
        <v>49</v>
      </c>
      <c r="Q4794" s="2" t="s">
        <v>50</v>
      </c>
      <c r="R4794" s="2" t="s">
        <v>35</v>
      </c>
      <c r="S4794" s="5">
        <v>6.89134835E8</v>
      </c>
      <c r="T4794" s="2" t="s">
        <v>16483</v>
      </c>
      <c r="U4794" s="2" t="s">
        <v>38</v>
      </c>
      <c r="V4794" s="2" t="s">
        <v>52</v>
      </c>
      <c r="W4794" s="3"/>
      <c r="X4794" s="2" t="s">
        <v>16478</v>
      </c>
      <c r="Y4794" s="2" t="s">
        <v>55</v>
      </c>
    </row>
    <row r="4795">
      <c r="A4795" s="1" t="b">
        <v>0</v>
      </c>
      <c r="B4795" s="1" t="s">
        <v>25</v>
      </c>
      <c r="C4795" s="1"/>
      <c r="D4795" s="1"/>
      <c r="E4795" s="1" t="s">
        <v>43</v>
      </c>
      <c r="F4795" s="1"/>
      <c r="G4795" s="2" t="s">
        <v>27</v>
      </c>
      <c r="H4795" s="3"/>
      <c r="I4795" s="4" t="s">
        <v>16484</v>
      </c>
      <c r="J4795" s="2" t="s">
        <v>16485</v>
      </c>
      <c r="K4795" s="5">
        <v>1.0</v>
      </c>
      <c r="L4795" s="2" t="s">
        <v>46</v>
      </c>
      <c r="M4795" s="6" t="b">
        <v>1</v>
      </c>
      <c r="N4795" s="2" t="s">
        <v>16477</v>
      </c>
      <c r="O4795" s="2" t="s">
        <v>48</v>
      </c>
      <c r="P4795" s="2" t="s">
        <v>49</v>
      </c>
      <c r="Q4795" s="2" t="s">
        <v>50</v>
      </c>
      <c r="R4795" s="2" t="s">
        <v>35</v>
      </c>
      <c r="S4795" s="5">
        <v>6.87961142E8</v>
      </c>
      <c r="T4795" s="2" t="s">
        <v>222</v>
      </c>
      <c r="U4795" s="2" t="s">
        <v>38</v>
      </c>
      <c r="V4795" s="2" t="s">
        <v>52</v>
      </c>
      <c r="W4795" s="3"/>
      <c r="X4795" s="2" t="s">
        <v>16478</v>
      </c>
      <c r="Y4795" s="2" t="s">
        <v>55</v>
      </c>
    </row>
    <row r="4796">
      <c r="A4796" s="1" t="b">
        <v>0</v>
      </c>
      <c r="B4796" s="1" t="s">
        <v>25</v>
      </c>
      <c r="C4796" s="1"/>
      <c r="D4796" s="1"/>
      <c r="E4796" s="1" t="s">
        <v>43</v>
      </c>
      <c r="F4796" s="1"/>
      <c r="G4796" s="2" t="s">
        <v>27</v>
      </c>
      <c r="H4796" s="3"/>
      <c r="I4796" s="4" t="s">
        <v>16486</v>
      </c>
      <c r="J4796" s="2" t="s">
        <v>16487</v>
      </c>
      <c r="K4796" s="5">
        <v>1.0</v>
      </c>
      <c r="L4796" s="2" t="s">
        <v>46</v>
      </c>
      <c r="M4796" s="6" t="b">
        <v>1</v>
      </c>
      <c r="N4796" s="2" t="s">
        <v>16477</v>
      </c>
      <c r="O4796" s="2" t="s">
        <v>48</v>
      </c>
      <c r="P4796" s="2" t="s">
        <v>49</v>
      </c>
      <c r="Q4796" s="2" t="s">
        <v>50</v>
      </c>
      <c r="R4796" s="2" t="s">
        <v>35</v>
      </c>
      <c r="S4796" s="5">
        <v>6.87961131E8</v>
      </c>
      <c r="T4796" s="2" t="s">
        <v>222</v>
      </c>
      <c r="U4796" s="2" t="s">
        <v>38</v>
      </c>
      <c r="V4796" s="2" t="s">
        <v>52</v>
      </c>
      <c r="W4796" s="3"/>
      <c r="X4796" s="2" t="s">
        <v>16478</v>
      </c>
      <c r="Y4796" s="2" t="s">
        <v>55</v>
      </c>
    </row>
    <row r="4797">
      <c r="A4797" s="1" t="b">
        <v>0</v>
      </c>
      <c r="B4797" s="1" t="s">
        <v>25</v>
      </c>
      <c r="C4797" s="1"/>
      <c r="D4797" s="1"/>
      <c r="E4797" s="1" t="s">
        <v>43</v>
      </c>
      <c r="F4797" s="1"/>
      <c r="G4797" s="2" t="s">
        <v>27</v>
      </c>
      <c r="H4797" s="3"/>
      <c r="I4797" s="4" t="s">
        <v>16488</v>
      </c>
      <c r="J4797" s="2" t="s">
        <v>16489</v>
      </c>
      <c r="K4797" s="5">
        <v>1.0</v>
      </c>
      <c r="L4797" s="2" t="s">
        <v>46</v>
      </c>
      <c r="M4797" s="6" t="b">
        <v>1</v>
      </c>
      <c r="N4797" s="2" t="s">
        <v>16477</v>
      </c>
      <c r="O4797" s="2" t="s">
        <v>48</v>
      </c>
      <c r="P4797" s="2" t="s">
        <v>49</v>
      </c>
      <c r="Q4797" s="2" t="s">
        <v>50</v>
      </c>
      <c r="R4797" s="2" t="s">
        <v>35</v>
      </c>
      <c r="S4797" s="5">
        <v>6.87952307E8</v>
      </c>
      <c r="T4797" s="2" t="s">
        <v>3324</v>
      </c>
      <c r="U4797" s="2" t="s">
        <v>38</v>
      </c>
      <c r="V4797" s="2" t="s">
        <v>52</v>
      </c>
      <c r="W4797" s="3"/>
      <c r="X4797" s="2" t="s">
        <v>16478</v>
      </c>
      <c r="Y4797" s="2" t="s">
        <v>55</v>
      </c>
    </row>
    <row r="4798">
      <c r="A4798" s="1" t="b">
        <v>0</v>
      </c>
      <c r="B4798" s="1" t="s">
        <v>25</v>
      </c>
      <c r="C4798" s="1"/>
      <c r="D4798" s="1"/>
      <c r="E4798" s="1" t="s">
        <v>43</v>
      </c>
      <c r="F4798" s="1"/>
      <c r="G4798" s="2" t="s">
        <v>27</v>
      </c>
      <c r="H4798" s="3"/>
      <c r="I4798" s="4" t="s">
        <v>16490</v>
      </c>
      <c r="J4798" s="2" t="s">
        <v>16491</v>
      </c>
      <c r="K4798" s="5">
        <v>1.0</v>
      </c>
      <c r="L4798" s="2" t="s">
        <v>46</v>
      </c>
      <c r="M4798" s="6" t="b">
        <v>1</v>
      </c>
      <c r="N4798" s="2" t="s">
        <v>16477</v>
      </c>
      <c r="O4798" s="2" t="s">
        <v>48</v>
      </c>
      <c r="P4798" s="2" t="s">
        <v>49</v>
      </c>
      <c r="Q4798" s="2" t="s">
        <v>50</v>
      </c>
      <c r="R4798" s="2" t="s">
        <v>35</v>
      </c>
      <c r="S4798" s="5">
        <v>6.87952298E8</v>
      </c>
      <c r="T4798" s="2" t="s">
        <v>3324</v>
      </c>
      <c r="U4798" s="2" t="s">
        <v>38</v>
      </c>
      <c r="V4798" s="2" t="s">
        <v>52</v>
      </c>
      <c r="W4798" s="3"/>
      <c r="X4798" s="2" t="s">
        <v>16478</v>
      </c>
      <c r="Y4798" s="2" t="s">
        <v>55</v>
      </c>
    </row>
    <row r="4799">
      <c r="A4799" s="1" t="b">
        <v>0</v>
      </c>
      <c r="B4799" s="1" t="s">
        <v>25</v>
      </c>
      <c r="C4799" s="1"/>
      <c r="D4799" s="1"/>
      <c r="E4799" s="1" t="s">
        <v>43</v>
      </c>
      <c r="F4799" s="1"/>
      <c r="G4799" s="2" t="s">
        <v>27</v>
      </c>
      <c r="H4799" s="3"/>
      <c r="I4799" s="4" t="s">
        <v>16492</v>
      </c>
      <c r="J4799" s="2" t="s">
        <v>16493</v>
      </c>
      <c r="K4799" s="5">
        <v>1.0</v>
      </c>
      <c r="L4799" s="2" t="s">
        <v>46</v>
      </c>
      <c r="M4799" s="6" t="b">
        <v>1</v>
      </c>
      <c r="N4799" s="2" t="s">
        <v>16477</v>
      </c>
      <c r="O4799" s="2" t="s">
        <v>48</v>
      </c>
      <c r="P4799" s="2" t="s">
        <v>49</v>
      </c>
      <c r="Q4799" s="2" t="s">
        <v>50</v>
      </c>
      <c r="R4799" s="2" t="s">
        <v>35</v>
      </c>
      <c r="S4799" s="5">
        <v>6.88004546E8</v>
      </c>
      <c r="T4799" s="2" t="s">
        <v>303</v>
      </c>
      <c r="U4799" s="2" t="s">
        <v>38</v>
      </c>
      <c r="V4799" s="2" t="s">
        <v>52</v>
      </c>
      <c r="W4799" s="3"/>
      <c r="X4799" s="2" t="s">
        <v>16478</v>
      </c>
      <c r="Y4799" s="2" t="s">
        <v>55</v>
      </c>
    </row>
    <row r="4800">
      <c r="A4800" s="1" t="b">
        <v>0</v>
      </c>
      <c r="B4800" s="1" t="s">
        <v>25</v>
      </c>
      <c r="C4800" s="1"/>
      <c r="D4800" s="1"/>
      <c r="E4800" s="1" t="s">
        <v>43</v>
      </c>
      <c r="F4800" s="1"/>
      <c r="G4800" s="2" t="s">
        <v>27</v>
      </c>
      <c r="H4800" s="3"/>
      <c r="I4800" s="4" t="s">
        <v>16494</v>
      </c>
      <c r="J4800" s="2" t="s">
        <v>16495</v>
      </c>
      <c r="K4800" s="5">
        <v>1.0</v>
      </c>
      <c r="L4800" s="2" t="s">
        <v>46</v>
      </c>
      <c r="M4800" s="6" t="b">
        <v>1</v>
      </c>
      <c r="N4800" s="2" t="s">
        <v>16477</v>
      </c>
      <c r="O4800" s="2" t="s">
        <v>48</v>
      </c>
      <c r="P4800" s="2" t="s">
        <v>49</v>
      </c>
      <c r="Q4800" s="2" t="s">
        <v>50</v>
      </c>
      <c r="R4800" s="2" t="s">
        <v>35</v>
      </c>
      <c r="S4800" s="5">
        <v>6.8669631E8</v>
      </c>
      <c r="T4800" s="2" t="s">
        <v>351</v>
      </c>
      <c r="U4800" s="2" t="s">
        <v>38</v>
      </c>
      <c r="V4800" s="2" t="s">
        <v>52</v>
      </c>
      <c r="W4800" s="3"/>
      <c r="X4800" s="2" t="s">
        <v>16478</v>
      </c>
      <c r="Y4800" s="2" t="s">
        <v>55</v>
      </c>
    </row>
    <row r="4801">
      <c r="A4801" s="1" t="b">
        <v>0</v>
      </c>
      <c r="B4801" s="1" t="s">
        <v>25</v>
      </c>
      <c r="C4801" s="1"/>
      <c r="D4801" s="1"/>
      <c r="E4801" s="1" t="s">
        <v>43</v>
      </c>
      <c r="F4801" s="1"/>
      <c r="G4801" s="2" t="s">
        <v>27</v>
      </c>
      <c r="H4801" s="3"/>
      <c r="I4801" s="4" t="s">
        <v>16496</v>
      </c>
      <c r="J4801" s="2" t="s">
        <v>16497</v>
      </c>
      <c r="K4801" s="5">
        <v>1.0</v>
      </c>
      <c r="L4801" s="2" t="s">
        <v>46</v>
      </c>
      <c r="M4801" s="6" t="b">
        <v>1</v>
      </c>
      <c r="N4801" s="2" t="s">
        <v>16477</v>
      </c>
      <c r="O4801" s="2" t="s">
        <v>48</v>
      </c>
      <c r="P4801" s="2" t="s">
        <v>49</v>
      </c>
      <c r="Q4801" s="2" t="s">
        <v>50</v>
      </c>
      <c r="R4801" s="2" t="s">
        <v>35</v>
      </c>
      <c r="S4801" s="5">
        <v>6.86696318E8</v>
      </c>
      <c r="T4801" s="2" t="s">
        <v>6997</v>
      </c>
      <c r="U4801" s="2" t="s">
        <v>38</v>
      </c>
      <c r="V4801" s="2" t="s">
        <v>52</v>
      </c>
      <c r="W4801" s="3"/>
      <c r="X4801" s="2" t="s">
        <v>16478</v>
      </c>
      <c r="Y4801" s="2" t="s">
        <v>55</v>
      </c>
    </row>
    <row r="4802">
      <c r="A4802" s="1" t="b">
        <v>0</v>
      </c>
      <c r="B4802" s="1" t="s">
        <v>25</v>
      </c>
      <c r="C4802" s="1"/>
      <c r="D4802" s="1"/>
      <c r="E4802" s="1" t="s">
        <v>43</v>
      </c>
      <c r="F4802" s="1"/>
      <c r="G4802" s="2" t="s">
        <v>27</v>
      </c>
      <c r="H4802" s="3"/>
      <c r="I4802" s="4" t="s">
        <v>16498</v>
      </c>
      <c r="J4802" s="2" t="s">
        <v>16499</v>
      </c>
      <c r="K4802" s="5">
        <v>1.0</v>
      </c>
      <c r="L4802" s="2" t="s">
        <v>46</v>
      </c>
      <c r="M4802" s="6" t="b">
        <v>1</v>
      </c>
      <c r="N4802" s="2" t="s">
        <v>16477</v>
      </c>
      <c r="O4802" s="2" t="s">
        <v>48</v>
      </c>
      <c r="P4802" s="2" t="s">
        <v>49</v>
      </c>
      <c r="Q4802" s="2" t="s">
        <v>50</v>
      </c>
      <c r="R4802" s="2" t="s">
        <v>35</v>
      </c>
      <c r="S4802" s="5">
        <v>6.86729847E8</v>
      </c>
      <c r="T4802" s="2" t="s">
        <v>303</v>
      </c>
      <c r="U4802" s="2" t="s">
        <v>38</v>
      </c>
      <c r="V4802" s="2" t="s">
        <v>52</v>
      </c>
      <c r="W4802" s="3"/>
      <c r="X4802" s="2" t="s">
        <v>16478</v>
      </c>
      <c r="Y4802" s="2" t="s">
        <v>55</v>
      </c>
    </row>
    <row r="4803">
      <c r="A4803" s="1" t="b">
        <v>0</v>
      </c>
      <c r="B4803" s="1" t="s">
        <v>25</v>
      </c>
      <c r="C4803" s="1"/>
      <c r="D4803" s="1"/>
      <c r="E4803" s="1" t="s">
        <v>43</v>
      </c>
      <c r="F4803" s="1"/>
      <c r="G4803" s="2" t="s">
        <v>27</v>
      </c>
      <c r="H4803" s="3"/>
      <c r="I4803" s="4" t="s">
        <v>16500</v>
      </c>
      <c r="J4803" s="2" t="s">
        <v>16501</v>
      </c>
      <c r="K4803" s="5">
        <v>1.0</v>
      </c>
      <c r="L4803" s="2" t="s">
        <v>46</v>
      </c>
      <c r="M4803" s="6" t="b">
        <v>1</v>
      </c>
      <c r="N4803" s="2" t="s">
        <v>16477</v>
      </c>
      <c r="O4803" s="2" t="s">
        <v>48</v>
      </c>
      <c r="P4803" s="2" t="s">
        <v>49</v>
      </c>
      <c r="Q4803" s="2" t="s">
        <v>50</v>
      </c>
      <c r="R4803" s="2" t="s">
        <v>35</v>
      </c>
      <c r="S4803" s="5">
        <v>6.89134785E8</v>
      </c>
      <c r="T4803" s="2" t="s">
        <v>303</v>
      </c>
      <c r="U4803" s="2" t="s">
        <v>38</v>
      </c>
      <c r="V4803" s="2" t="s">
        <v>52</v>
      </c>
      <c r="W4803" s="3"/>
      <c r="X4803" s="2" t="s">
        <v>16478</v>
      </c>
      <c r="Y4803" s="2" t="s">
        <v>55</v>
      </c>
    </row>
    <row r="4804">
      <c r="A4804" s="1" t="b">
        <v>0</v>
      </c>
      <c r="B4804" s="1" t="s">
        <v>25</v>
      </c>
      <c r="C4804" s="1"/>
      <c r="D4804" s="1"/>
      <c r="E4804" s="1" t="s">
        <v>43</v>
      </c>
      <c r="F4804" s="1"/>
      <c r="G4804" s="2" t="s">
        <v>27</v>
      </c>
      <c r="H4804" s="3"/>
      <c r="I4804" s="4" t="s">
        <v>16502</v>
      </c>
      <c r="J4804" s="2" t="s">
        <v>16503</v>
      </c>
      <c r="K4804" s="5">
        <v>1.0</v>
      </c>
      <c r="L4804" s="2" t="s">
        <v>46</v>
      </c>
      <c r="M4804" s="6" t="b">
        <v>1</v>
      </c>
      <c r="N4804" s="2" t="s">
        <v>16477</v>
      </c>
      <c r="O4804" s="2" t="s">
        <v>48</v>
      </c>
      <c r="P4804" s="2" t="s">
        <v>49</v>
      </c>
      <c r="Q4804" s="2" t="s">
        <v>50</v>
      </c>
      <c r="R4804" s="2" t="s">
        <v>35</v>
      </c>
      <c r="S4804" s="5">
        <v>6.87333591E8</v>
      </c>
      <c r="T4804" s="2" t="s">
        <v>16504</v>
      </c>
      <c r="U4804" s="2" t="s">
        <v>38</v>
      </c>
      <c r="V4804" s="2" t="s">
        <v>52</v>
      </c>
      <c r="W4804" s="3"/>
      <c r="X4804" s="2" t="s">
        <v>16478</v>
      </c>
      <c r="Y4804" s="2" t="s">
        <v>55</v>
      </c>
    </row>
    <row r="4805">
      <c r="A4805" s="1" t="b">
        <v>0</v>
      </c>
      <c r="B4805" s="1" t="s">
        <v>25</v>
      </c>
      <c r="C4805" s="1"/>
      <c r="D4805" s="1"/>
      <c r="E4805" s="1" t="s">
        <v>43</v>
      </c>
      <c r="F4805" s="1"/>
      <c r="G4805" s="2" t="s">
        <v>27</v>
      </c>
      <c r="H4805" s="3"/>
      <c r="I4805" s="4" t="s">
        <v>16505</v>
      </c>
      <c r="J4805" s="2" t="s">
        <v>16506</v>
      </c>
      <c r="K4805" s="5">
        <v>1.0</v>
      </c>
      <c r="L4805" s="2" t="s">
        <v>46</v>
      </c>
      <c r="M4805" s="6" t="b">
        <v>1</v>
      </c>
      <c r="N4805" s="2" t="s">
        <v>16477</v>
      </c>
      <c r="O4805" s="2" t="s">
        <v>48</v>
      </c>
      <c r="P4805" s="2" t="s">
        <v>49</v>
      </c>
      <c r="Q4805" s="2" t="s">
        <v>50</v>
      </c>
      <c r="R4805" s="2" t="s">
        <v>35</v>
      </c>
      <c r="S4805" s="5">
        <v>6.99779941E8</v>
      </c>
      <c r="T4805" s="2" t="s">
        <v>4137</v>
      </c>
      <c r="U4805" s="2" t="s">
        <v>38</v>
      </c>
      <c r="V4805" s="2" t="s">
        <v>52</v>
      </c>
      <c r="W4805" s="3"/>
      <c r="X4805" s="2" t="s">
        <v>16478</v>
      </c>
      <c r="Y4805" s="2" t="s">
        <v>55</v>
      </c>
    </row>
    <row r="4806">
      <c r="A4806" s="1" t="b">
        <v>0</v>
      </c>
      <c r="B4806" s="1" t="s">
        <v>25</v>
      </c>
      <c r="C4806" s="1"/>
      <c r="D4806" s="1"/>
      <c r="E4806" s="1" t="s">
        <v>43</v>
      </c>
      <c r="F4806" s="1"/>
      <c r="G4806" s="2" t="s">
        <v>27</v>
      </c>
      <c r="H4806" s="3"/>
      <c r="I4806" s="4" t="s">
        <v>16507</v>
      </c>
      <c r="J4806" s="2" t="s">
        <v>16508</v>
      </c>
      <c r="K4806" s="5">
        <v>1.0</v>
      </c>
      <c r="L4806" s="2" t="s">
        <v>46</v>
      </c>
      <c r="M4806" s="6" t="b">
        <v>1</v>
      </c>
      <c r="N4806" s="2" t="s">
        <v>16477</v>
      </c>
      <c r="O4806" s="2" t="s">
        <v>48</v>
      </c>
      <c r="P4806" s="2" t="s">
        <v>49</v>
      </c>
      <c r="Q4806" s="2" t="s">
        <v>50</v>
      </c>
      <c r="R4806" s="2" t="s">
        <v>35</v>
      </c>
      <c r="S4806" s="5">
        <v>7.05653659E8</v>
      </c>
      <c r="T4806" s="2" t="s">
        <v>16509</v>
      </c>
      <c r="U4806" s="2" t="s">
        <v>38</v>
      </c>
      <c r="V4806" s="2" t="s">
        <v>52</v>
      </c>
      <c r="W4806" s="3"/>
      <c r="X4806" s="2" t="s">
        <v>16478</v>
      </c>
      <c r="Y4806" s="2" t="s">
        <v>55</v>
      </c>
    </row>
    <row r="4807">
      <c r="A4807" s="1" t="b">
        <v>0</v>
      </c>
      <c r="B4807" s="1" t="s">
        <v>25</v>
      </c>
      <c r="C4807" s="1"/>
      <c r="D4807" s="1"/>
      <c r="E4807" s="1" t="s">
        <v>43</v>
      </c>
      <c r="F4807" s="1"/>
      <c r="G4807" s="2" t="s">
        <v>27</v>
      </c>
      <c r="H4807" s="3"/>
      <c r="I4807" s="4" t="s">
        <v>16510</v>
      </c>
      <c r="J4807" s="2" t="s">
        <v>16511</v>
      </c>
      <c r="K4807" s="5">
        <v>1.0</v>
      </c>
      <c r="L4807" s="2" t="s">
        <v>46</v>
      </c>
      <c r="M4807" s="6" t="b">
        <v>1</v>
      </c>
      <c r="N4807" s="2" t="s">
        <v>16477</v>
      </c>
      <c r="O4807" s="2" t="s">
        <v>48</v>
      </c>
      <c r="P4807" s="2" t="s">
        <v>49</v>
      </c>
      <c r="Q4807" s="2" t="s">
        <v>50</v>
      </c>
      <c r="R4807" s="2" t="s">
        <v>35</v>
      </c>
      <c r="S4807" s="5">
        <v>7.06880743E8</v>
      </c>
      <c r="T4807" s="2" t="s">
        <v>3320</v>
      </c>
      <c r="U4807" s="2" t="s">
        <v>38</v>
      </c>
      <c r="V4807" s="2" t="s">
        <v>52</v>
      </c>
      <c r="W4807" s="3"/>
      <c r="X4807" s="2" t="s">
        <v>16478</v>
      </c>
      <c r="Y4807" s="2" t="s">
        <v>55</v>
      </c>
    </row>
    <row r="4808">
      <c r="A4808" s="1" t="b">
        <v>0</v>
      </c>
      <c r="B4808" s="1" t="s">
        <v>25</v>
      </c>
      <c r="C4808" s="1"/>
      <c r="D4808" s="1"/>
      <c r="E4808" s="1" t="s">
        <v>43</v>
      </c>
      <c r="F4808" s="1"/>
      <c r="G4808" s="2" t="s">
        <v>27</v>
      </c>
      <c r="H4808" s="3"/>
      <c r="I4808" s="4" t="s">
        <v>16512</v>
      </c>
      <c r="J4808" s="2" t="s">
        <v>16513</v>
      </c>
      <c r="K4808" s="5">
        <v>1.0</v>
      </c>
      <c r="L4808" s="2" t="s">
        <v>46</v>
      </c>
      <c r="M4808" s="6" t="b">
        <v>1</v>
      </c>
      <c r="N4808" s="2" t="s">
        <v>16477</v>
      </c>
      <c r="O4808" s="2" t="s">
        <v>48</v>
      </c>
      <c r="P4808" s="2" t="s">
        <v>49</v>
      </c>
      <c r="Q4808" s="2" t="s">
        <v>50</v>
      </c>
      <c r="R4808" s="2" t="s">
        <v>35</v>
      </c>
      <c r="S4808" s="5">
        <v>6.93745745E8</v>
      </c>
      <c r="T4808" s="2" t="s">
        <v>6997</v>
      </c>
      <c r="U4808" s="2" t="s">
        <v>38</v>
      </c>
      <c r="V4808" s="2" t="s">
        <v>52</v>
      </c>
      <c r="W4808" s="3"/>
      <c r="X4808" s="2" t="s">
        <v>16478</v>
      </c>
      <c r="Y4808" s="2" t="s">
        <v>55</v>
      </c>
    </row>
    <row r="4809">
      <c r="A4809" s="1" t="b">
        <v>0</v>
      </c>
      <c r="B4809" s="1" t="s">
        <v>25</v>
      </c>
      <c r="C4809" s="1"/>
      <c r="D4809" s="1"/>
      <c r="E4809" s="1" t="s">
        <v>43</v>
      </c>
      <c r="F4809" s="1"/>
      <c r="G4809" s="2" t="s">
        <v>27</v>
      </c>
      <c r="H4809" s="3"/>
      <c r="I4809" s="4" t="s">
        <v>16514</v>
      </c>
      <c r="J4809" s="2" t="s">
        <v>16515</v>
      </c>
      <c r="K4809" s="5">
        <v>1.0</v>
      </c>
      <c r="L4809" s="2" t="s">
        <v>46</v>
      </c>
      <c r="M4809" s="6" t="b">
        <v>1</v>
      </c>
      <c r="N4809" s="2" t="s">
        <v>16477</v>
      </c>
      <c r="O4809" s="2" t="s">
        <v>48</v>
      </c>
      <c r="P4809" s="2" t="s">
        <v>49</v>
      </c>
      <c r="Q4809" s="2" t="s">
        <v>50</v>
      </c>
      <c r="R4809" s="2" t="s">
        <v>35</v>
      </c>
      <c r="S4809" s="5">
        <v>7.04471848E8</v>
      </c>
      <c r="T4809" s="2" t="s">
        <v>357</v>
      </c>
      <c r="U4809" s="2" t="s">
        <v>38</v>
      </c>
      <c r="V4809" s="2" t="s">
        <v>52</v>
      </c>
      <c r="W4809" s="7"/>
      <c r="X4809" s="2" t="s">
        <v>16478</v>
      </c>
      <c r="Y4809" s="2" t="s">
        <v>55</v>
      </c>
    </row>
    <row r="4810">
      <c r="A4810" s="1" t="b">
        <v>0</v>
      </c>
      <c r="B4810" s="1" t="s">
        <v>25</v>
      </c>
      <c r="C4810" s="1"/>
      <c r="D4810" s="1"/>
      <c r="E4810" s="1" t="s">
        <v>43</v>
      </c>
      <c r="F4810" s="1"/>
      <c r="G4810" s="2" t="s">
        <v>27</v>
      </c>
      <c r="H4810" s="3"/>
      <c r="I4810" s="4" t="s">
        <v>16516</v>
      </c>
      <c r="J4810" s="2" t="s">
        <v>16517</v>
      </c>
      <c r="K4810" s="5">
        <v>1.0</v>
      </c>
      <c r="L4810" s="2" t="s">
        <v>46</v>
      </c>
      <c r="M4810" s="6" t="b">
        <v>1</v>
      </c>
      <c r="N4810" s="2" t="s">
        <v>16477</v>
      </c>
      <c r="O4810" s="2" t="s">
        <v>48</v>
      </c>
      <c r="P4810" s="2" t="s">
        <v>49</v>
      </c>
      <c r="Q4810" s="2" t="s">
        <v>50</v>
      </c>
      <c r="R4810" s="2" t="s">
        <v>35</v>
      </c>
      <c r="S4810" s="5">
        <v>7.05241578E8</v>
      </c>
      <c r="T4810" s="2" t="s">
        <v>360</v>
      </c>
      <c r="U4810" s="2" t="s">
        <v>38</v>
      </c>
      <c r="V4810" s="2" t="s">
        <v>52</v>
      </c>
      <c r="W4810" s="7"/>
      <c r="X4810" s="2" t="s">
        <v>16478</v>
      </c>
      <c r="Y4810" s="2" t="s">
        <v>55</v>
      </c>
    </row>
    <row r="4811">
      <c r="A4811" s="1" t="b">
        <v>0</v>
      </c>
      <c r="B4811" s="1" t="s">
        <v>25</v>
      </c>
      <c r="C4811" s="1"/>
      <c r="D4811" s="1"/>
      <c r="E4811" s="1" t="s">
        <v>43</v>
      </c>
      <c r="F4811" s="1"/>
      <c r="G4811" s="2" t="s">
        <v>27</v>
      </c>
      <c r="H4811" s="3"/>
      <c r="I4811" s="4" t="s">
        <v>16518</v>
      </c>
      <c r="J4811" s="2" t="s">
        <v>16519</v>
      </c>
      <c r="K4811" s="5">
        <v>1.0</v>
      </c>
      <c r="L4811" s="2" t="s">
        <v>46</v>
      </c>
      <c r="M4811" s="6" t="b">
        <v>1</v>
      </c>
      <c r="N4811" s="2" t="s">
        <v>16477</v>
      </c>
      <c r="O4811" s="2" t="s">
        <v>48</v>
      </c>
      <c r="P4811" s="2" t="s">
        <v>49</v>
      </c>
      <c r="Q4811" s="2" t="s">
        <v>50</v>
      </c>
      <c r="R4811" s="2" t="s">
        <v>35</v>
      </c>
      <c r="S4811" s="5">
        <v>7.0321843E8</v>
      </c>
      <c r="T4811" s="2" t="s">
        <v>4137</v>
      </c>
      <c r="U4811" s="2" t="s">
        <v>38</v>
      </c>
      <c r="V4811" s="2" t="s">
        <v>52</v>
      </c>
      <c r="W4811" s="7"/>
      <c r="X4811" s="2" t="s">
        <v>16478</v>
      </c>
      <c r="Y4811" s="2" t="s">
        <v>55</v>
      </c>
    </row>
    <row r="4812">
      <c r="A4812" s="1" t="b">
        <v>0</v>
      </c>
      <c r="B4812" s="1" t="s">
        <v>25</v>
      </c>
      <c r="C4812" s="1"/>
      <c r="D4812" s="1"/>
      <c r="E4812" s="1" t="s">
        <v>43</v>
      </c>
      <c r="F4812" s="1"/>
      <c r="G4812" s="2" t="s">
        <v>27</v>
      </c>
      <c r="H4812" s="3"/>
      <c r="I4812" s="4" t="s">
        <v>16520</v>
      </c>
      <c r="J4812" s="2" t="s">
        <v>16521</v>
      </c>
      <c r="K4812" s="5">
        <v>1.0</v>
      </c>
      <c r="L4812" s="2" t="s">
        <v>46</v>
      </c>
      <c r="M4812" s="6" t="b">
        <v>1</v>
      </c>
      <c r="N4812" s="2" t="s">
        <v>16477</v>
      </c>
      <c r="O4812" s="2" t="s">
        <v>48</v>
      </c>
      <c r="P4812" s="2" t="s">
        <v>49</v>
      </c>
      <c r="Q4812" s="2" t="s">
        <v>50</v>
      </c>
      <c r="R4812" s="2" t="s">
        <v>35</v>
      </c>
      <c r="S4812" s="5">
        <v>6.93745751E8</v>
      </c>
      <c r="T4812" s="2" t="s">
        <v>357</v>
      </c>
      <c r="U4812" s="2" t="s">
        <v>38</v>
      </c>
      <c r="V4812" s="2" t="s">
        <v>52</v>
      </c>
      <c r="W4812" s="7"/>
      <c r="X4812" s="2" t="s">
        <v>16478</v>
      </c>
      <c r="Y4812" s="2" t="s">
        <v>55</v>
      </c>
    </row>
    <row r="4813">
      <c r="A4813" s="1" t="b">
        <v>0</v>
      </c>
      <c r="B4813" s="1" t="s">
        <v>25</v>
      </c>
      <c r="C4813" s="1"/>
      <c r="D4813" s="1"/>
      <c r="E4813" s="1" t="s">
        <v>43</v>
      </c>
      <c r="F4813" s="1"/>
      <c r="G4813" s="2" t="s">
        <v>27</v>
      </c>
      <c r="H4813" s="3"/>
      <c r="I4813" s="4" t="s">
        <v>16522</v>
      </c>
      <c r="J4813" s="2" t="s">
        <v>16523</v>
      </c>
      <c r="K4813" s="5">
        <v>1.0</v>
      </c>
      <c r="L4813" s="2" t="s">
        <v>46</v>
      </c>
      <c r="M4813" s="6" t="b">
        <v>1</v>
      </c>
      <c r="N4813" s="2" t="s">
        <v>16477</v>
      </c>
      <c r="O4813" s="2" t="s">
        <v>48</v>
      </c>
      <c r="P4813" s="2" t="s">
        <v>49</v>
      </c>
      <c r="Q4813" s="2" t="s">
        <v>50</v>
      </c>
      <c r="R4813" s="2" t="s">
        <v>35</v>
      </c>
      <c r="S4813" s="5">
        <v>7.04654917E8</v>
      </c>
      <c r="T4813" s="2" t="s">
        <v>226</v>
      </c>
      <c r="U4813" s="2" t="s">
        <v>38</v>
      </c>
      <c r="V4813" s="2" t="s">
        <v>52</v>
      </c>
      <c r="W4813" s="7"/>
      <c r="X4813" s="2" t="s">
        <v>16478</v>
      </c>
      <c r="Y4813" s="2" t="s">
        <v>55</v>
      </c>
    </row>
    <row r="4814">
      <c r="A4814" s="1" t="b">
        <v>0</v>
      </c>
      <c r="B4814" s="1" t="s">
        <v>25</v>
      </c>
      <c r="C4814" s="1"/>
      <c r="D4814" s="1"/>
      <c r="E4814" s="1" t="s">
        <v>43</v>
      </c>
      <c r="F4814" s="1"/>
      <c r="G4814" s="2" t="s">
        <v>27</v>
      </c>
      <c r="H4814" s="3"/>
      <c r="I4814" s="4" t="s">
        <v>16524</v>
      </c>
      <c r="J4814" s="2" t="s">
        <v>16525</v>
      </c>
      <c r="K4814" s="5">
        <v>1.0</v>
      </c>
      <c r="L4814" s="2" t="s">
        <v>46</v>
      </c>
      <c r="M4814" s="6" t="b">
        <v>1</v>
      </c>
      <c r="N4814" s="2" t="s">
        <v>16477</v>
      </c>
      <c r="O4814" s="2" t="s">
        <v>48</v>
      </c>
      <c r="P4814" s="2" t="s">
        <v>49</v>
      </c>
      <c r="Q4814" s="2" t="s">
        <v>50</v>
      </c>
      <c r="R4814" s="2" t="s">
        <v>35</v>
      </c>
      <c r="S4814" s="5">
        <v>7.04463899E8</v>
      </c>
      <c r="T4814" s="2" t="s">
        <v>4137</v>
      </c>
      <c r="U4814" s="2" t="s">
        <v>38</v>
      </c>
      <c r="V4814" s="2" t="s">
        <v>52</v>
      </c>
      <c r="W4814" s="7"/>
      <c r="X4814" s="2" t="s">
        <v>16478</v>
      </c>
      <c r="Y4814" s="2" t="s">
        <v>55</v>
      </c>
    </row>
    <row r="4815">
      <c r="A4815" s="1" t="b">
        <v>0</v>
      </c>
      <c r="B4815" s="1" t="s">
        <v>25</v>
      </c>
      <c r="C4815" s="1"/>
      <c r="D4815" s="1"/>
      <c r="E4815" s="1" t="s">
        <v>43</v>
      </c>
      <c r="F4815" s="1"/>
      <c r="G4815" s="2" t="s">
        <v>27</v>
      </c>
      <c r="H4815" s="3"/>
      <c r="I4815" s="4" t="s">
        <v>16526</v>
      </c>
      <c r="J4815" s="2" t="s">
        <v>16527</v>
      </c>
      <c r="K4815" s="5">
        <v>1.0</v>
      </c>
      <c r="L4815" s="2" t="s">
        <v>46</v>
      </c>
      <c r="M4815" s="6" t="b">
        <v>1</v>
      </c>
      <c r="N4815" s="2" t="s">
        <v>16477</v>
      </c>
      <c r="O4815" s="2" t="s">
        <v>48</v>
      </c>
      <c r="P4815" s="2" t="s">
        <v>49</v>
      </c>
      <c r="Q4815" s="2" t="s">
        <v>50</v>
      </c>
      <c r="R4815" s="2" t="s">
        <v>35</v>
      </c>
      <c r="S4815" s="5">
        <v>7.0320245E8</v>
      </c>
      <c r="T4815" s="2" t="s">
        <v>222</v>
      </c>
      <c r="U4815" s="2" t="s">
        <v>38</v>
      </c>
      <c r="V4815" s="2" t="s">
        <v>52</v>
      </c>
      <c r="W4815" s="7"/>
      <c r="X4815" s="2" t="s">
        <v>16478</v>
      </c>
      <c r="Y4815" s="2" t="s">
        <v>55</v>
      </c>
    </row>
    <row r="4816">
      <c r="A4816" s="1" t="b">
        <v>0</v>
      </c>
      <c r="B4816" s="1" t="s">
        <v>25</v>
      </c>
      <c r="C4816" s="1"/>
      <c r="D4816" s="1"/>
      <c r="E4816" s="1" t="s">
        <v>43</v>
      </c>
      <c r="F4816" s="1"/>
      <c r="G4816" s="2" t="s">
        <v>27</v>
      </c>
      <c r="H4816" s="3"/>
      <c r="I4816" s="4" t="s">
        <v>16528</v>
      </c>
      <c r="J4816" s="2" t="s">
        <v>16529</v>
      </c>
      <c r="K4816" s="5">
        <v>1.0</v>
      </c>
      <c r="L4816" s="2" t="s">
        <v>46</v>
      </c>
      <c r="M4816" s="6" t="b">
        <v>1</v>
      </c>
      <c r="N4816" s="2" t="s">
        <v>16477</v>
      </c>
      <c r="O4816" s="2" t="s">
        <v>48</v>
      </c>
      <c r="P4816" s="2" t="s">
        <v>49</v>
      </c>
      <c r="Q4816" s="2" t="s">
        <v>50</v>
      </c>
      <c r="R4816" s="2" t="s">
        <v>35</v>
      </c>
      <c r="S4816" s="5">
        <v>6.97694358E8</v>
      </c>
      <c r="T4816" s="2" t="s">
        <v>16509</v>
      </c>
      <c r="U4816" s="2" t="s">
        <v>38</v>
      </c>
      <c r="V4816" s="2" t="s">
        <v>52</v>
      </c>
      <c r="W4816" s="7"/>
      <c r="X4816" s="2" t="s">
        <v>16478</v>
      </c>
      <c r="Y4816" s="2" t="s">
        <v>55</v>
      </c>
    </row>
    <row r="4817">
      <c r="A4817" s="1" t="b">
        <v>0</v>
      </c>
      <c r="B4817" s="1" t="s">
        <v>25</v>
      </c>
      <c r="C4817" s="1"/>
      <c r="D4817" s="1"/>
      <c r="E4817" s="1" t="s">
        <v>43</v>
      </c>
      <c r="F4817" s="1"/>
      <c r="G4817" s="2" t="s">
        <v>27</v>
      </c>
      <c r="H4817" s="3"/>
      <c r="I4817" s="4" t="s">
        <v>16530</v>
      </c>
      <c r="J4817" s="2" t="s">
        <v>16531</v>
      </c>
      <c r="K4817" s="5">
        <v>1.0</v>
      </c>
      <c r="L4817" s="2" t="s">
        <v>46</v>
      </c>
      <c r="M4817" s="6" t="b">
        <v>1</v>
      </c>
      <c r="N4817" s="2" t="s">
        <v>16477</v>
      </c>
      <c r="O4817" s="2" t="s">
        <v>48</v>
      </c>
      <c r="P4817" s="2" t="s">
        <v>49</v>
      </c>
      <c r="Q4817" s="2" t="s">
        <v>50</v>
      </c>
      <c r="R4817" s="2" t="s">
        <v>35</v>
      </c>
      <c r="S4817" s="5">
        <v>6.97022868E8</v>
      </c>
      <c r="T4817" s="2" t="s">
        <v>4148</v>
      </c>
      <c r="U4817" s="2" t="s">
        <v>38</v>
      </c>
      <c r="V4817" s="2" t="s">
        <v>52</v>
      </c>
      <c r="W4817" s="7"/>
      <c r="X4817" s="2" t="s">
        <v>16478</v>
      </c>
      <c r="Y4817" s="2" t="s">
        <v>55</v>
      </c>
    </row>
    <row r="4818">
      <c r="A4818" s="1" t="b">
        <v>0</v>
      </c>
      <c r="B4818" s="1" t="s">
        <v>25</v>
      </c>
      <c r="C4818" s="1"/>
      <c r="D4818" s="1"/>
      <c r="E4818" s="1" t="s">
        <v>43</v>
      </c>
      <c r="F4818" s="1"/>
      <c r="G4818" s="2" t="s">
        <v>27</v>
      </c>
      <c r="H4818" s="3"/>
      <c r="I4818" s="4" t="s">
        <v>16532</v>
      </c>
      <c r="J4818" s="2" t="s">
        <v>16533</v>
      </c>
      <c r="K4818" s="5">
        <v>1.0</v>
      </c>
      <c r="L4818" s="2" t="s">
        <v>46</v>
      </c>
      <c r="M4818" s="6" t="b">
        <v>1</v>
      </c>
      <c r="N4818" s="2" t="s">
        <v>16477</v>
      </c>
      <c r="O4818" s="2" t="s">
        <v>48</v>
      </c>
      <c r="P4818" s="2" t="s">
        <v>49</v>
      </c>
      <c r="Q4818" s="2" t="s">
        <v>50</v>
      </c>
      <c r="R4818" s="2" t="s">
        <v>35</v>
      </c>
      <c r="S4818" s="5">
        <v>6.97113934E8</v>
      </c>
      <c r="T4818" s="2" t="s">
        <v>4148</v>
      </c>
      <c r="U4818" s="2" t="s">
        <v>38</v>
      </c>
      <c r="V4818" s="2" t="s">
        <v>52</v>
      </c>
      <c r="W4818" s="7"/>
      <c r="X4818" s="2" t="s">
        <v>16478</v>
      </c>
      <c r="Y4818" s="2" t="s">
        <v>55</v>
      </c>
    </row>
    <row r="4819">
      <c r="A4819" s="1" t="b">
        <v>0</v>
      </c>
      <c r="B4819" s="1" t="s">
        <v>25</v>
      </c>
      <c r="C4819" s="1"/>
      <c r="D4819" s="1"/>
      <c r="E4819" s="1" t="s">
        <v>43</v>
      </c>
      <c r="F4819" s="1"/>
      <c r="G4819" s="2" t="s">
        <v>27</v>
      </c>
      <c r="H4819" s="3"/>
      <c r="I4819" s="4" t="s">
        <v>16534</v>
      </c>
      <c r="J4819" s="2" t="s">
        <v>16535</v>
      </c>
      <c r="K4819" s="5">
        <v>1.0</v>
      </c>
      <c r="L4819" s="2" t="s">
        <v>46</v>
      </c>
      <c r="M4819" s="6" t="b">
        <v>1</v>
      </c>
      <c r="N4819" s="2" t="s">
        <v>16477</v>
      </c>
      <c r="O4819" s="2" t="s">
        <v>48</v>
      </c>
      <c r="P4819" s="2" t="s">
        <v>49</v>
      </c>
      <c r="Q4819" s="2" t="s">
        <v>50</v>
      </c>
      <c r="R4819" s="2" t="s">
        <v>35</v>
      </c>
      <c r="S4819" s="5">
        <v>6.99779933E8</v>
      </c>
      <c r="T4819" s="2" t="s">
        <v>4137</v>
      </c>
      <c r="U4819" s="2" t="s">
        <v>38</v>
      </c>
      <c r="V4819" s="2" t="s">
        <v>52</v>
      </c>
      <c r="W4819" s="7"/>
      <c r="X4819" s="2" t="s">
        <v>16478</v>
      </c>
      <c r="Y4819" s="2" t="s">
        <v>55</v>
      </c>
    </row>
    <row r="4820">
      <c r="A4820" s="1" t="b">
        <v>0</v>
      </c>
      <c r="B4820" s="1" t="s">
        <v>25</v>
      </c>
      <c r="C4820" s="1"/>
      <c r="D4820" s="1"/>
      <c r="E4820" s="1" t="s">
        <v>43</v>
      </c>
      <c r="F4820" s="1"/>
      <c r="G4820" s="2" t="s">
        <v>27</v>
      </c>
      <c r="H4820" s="3"/>
      <c r="I4820" s="4" t="s">
        <v>16536</v>
      </c>
      <c r="J4820" s="2" t="s">
        <v>16537</v>
      </c>
      <c r="K4820" s="5">
        <v>1.0</v>
      </c>
      <c r="L4820" s="2" t="s">
        <v>46</v>
      </c>
      <c r="M4820" s="6" t="b">
        <v>1</v>
      </c>
      <c r="N4820" s="2" t="s">
        <v>16477</v>
      </c>
      <c r="O4820" s="2" t="s">
        <v>48</v>
      </c>
      <c r="P4820" s="2" t="s">
        <v>49</v>
      </c>
      <c r="Q4820" s="2" t="s">
        <v>50</v>
      </c>
      <c r="R4820" s="2" t="s">
        <v>35</v>
      </c>
      <c r="S4820" s="5">
        <v>6.99779925E8</v>
      </c>
      <c r="T4820" s="2" t="s">
        <v>4137</v>
      </c>
      <c r="U4820" s="2" t="s">
        <v>38</v>
      </c>
      <c r="V4820" s="2" t="s">
        <v>52</v>
      </c>
      <c r="W4820" s="7"/>
      <c r="X4820" s="2" t="s">
        <v>16478</v>
      </c>
      <c r="Y4820" s="2" t="s">
        <v>55</v>
      </c>
    </row>
    <row r="4821">
      <c r="A4821" s="1" t="b">
        <v>0</v>
      </c>
      <c r="B4821" s="1" t="s">
        <v>25</v>
      </c>
      <c r="C4821" s="1"/>
      <c r="D4821" s="1"/>
      <c r="E4821" s="1" t="s">
        <v>43</v>
      </c>
      <c r="F4821" s="1"/>
      <c r="G4821" s="2" t="s">
        <v>27</v>
      </c>
      <c r="H4821" s="3"/>
      <c r="I4821" s="4" t="s">
        <v>16538</v>
      </c>
      <c r="J4821" s="2" t="s">
        <v>16539</v>
      </c>
      <c r="K4821" s="5">
        <v>1.0</v>
      </c>
      <c r="L4821" s="2" t="s">
        <v>46</v>
      </c>
      <c r="M4821" s="6" t="b">
        <v>1</v>
      </c>
      <c r="N4821" s="2" t="s">
        <v>16477</v>
      </c>
      <c r="O4821" s="2" t="s">
        <v>48</v>
      </c>
      <c r="P4821" s="2" t="s">
        <v>49</v>
      </c>
      <c r="Q4821" s="2" t="s">
        <v>50</v>
      </c>
      <c r="R4821" s="2" t="s">
        <v>35</v>
      </c>
      <c r="S4821" s="5">
        <v>6.99740917E8</v>
      </c>
      <c r="T4821" s="2" t="s">
        <v>222</v>
      </c>
      <c r="U4821" s="2" t="s">
        <v>38</v>
      </c>
      <c r="V4821" s="2" t="s">
        <v>52</v>
      </c>
      <c r="W4821" s="7"/>
      <c r="X4821" s="2" t="s">
        <v>16478</v>
      </c>
      <c r="Y4821" s="2" t="s">
        <v>55</v>
      </c>
    </row>
    <row r="4822">
      <c r="A4822" s="1" t="b">
        <v>0</v>
      </c>
      <c r="B4822" s="1" t="s">
        <v>25</v>
      </c>
      <c r="C4822" s="1"/>
      <c r="D4822" s="1"/>
      <c r="E4822" s="1" t="s">
        <v>43</v>
      </c>
      <c r="F4822" s="1"/>
      <c r="G4822" s="2" t="s">
        <v>27</v>
      </c>
      <c r="H4822" s="3"/>
      <c r="I4822" s="4" t="s">
        <v>16540</v>
      </c>
      <c r="J4822" s="2" t="s">
        <v>16541</v>
      </c>
      <c r="K4822" s="5">
        <v>1.0</v>
      </c>
      <c r="L4822" s="2" t="s">
        <v>46</v>
      </c>
      <c r="M4822" s="6" t="b">
        <v>1</v>
      </c>
      <c r="N4822" s="2" t="s">
        <v>16477</v>
      </c>
      <c r="O4822" s="2" t="s">
        <v>48</v>
      </c>
      <c r="P4822" s="2" t="s">
        <v>49</v>
      </c>
      <c r="Q4822" s="2" t="s">
        <v>50</v>
      </c>
      <c r="R4822" s="2" t="s">
        <v>35</v>
      </c>
      <c r="S4822" s="5">
        <v>7.025229E8</v>
      </c>
      <c r="T4822" s="2" t="s">
        <v>226</v>
      </c>
      <c r="U4822" s="2" t="s">
        <v>38</v>
      </c>
      <c r="V4822" s="2" t="s">
        <v>52</v>
      </c>
      <c r="W4822" s="7"/>
      <c r="X4822" s="2" t="s">
        <v>16478</v>
      </c>
      <c r="Y4822" s="2" t="s">
        <v>55</v>
      </c>
    </row>
    <row r="4823">
      <c r="A4823" s="1" t="b">
        <v>0</v>
      </c>
      <c r="B4823" s="1" t="s">
        <v>25</v>
      </c>
      <c r="C4823" s="1"/>
      <c r="D4823" s="1"/>
      <c r="E4823" s="1" t="s">
        <v>43</v>
      </c>
      <c r="F4823" s="1"/>
      <c r="G4823" s="2" t="s">
        <v>27</v>
      </c>
      <c r="H4823" s="3"/>
      <c r="I4823" s="4" t="s">
        <v>16542</v>
      </c>
      <c r="J4823" s="2" t="s">
        <v>16543</v>
      </c>
      <c r="K4823" s="5">
        <v>1.0</v>
      </c>
      <c r="L4823" s="2" t="s">
        <v>46</v>
      </c>
      <c r="M4823" s="6" t="b">
        <v>1</v>
      </c>
      <c r="N4823" s="2" t="s">
        <v>16477</v>
      </c>
      <c r="O4823" s="2" t="s">
        <v>48</v>
      </c>
      <c r="P4823" s="2" t="s">
        <v>49</v>
      </c>
      <c r="Q4823" s="2" t="s">
        <v>50</v>
      </c>
      <c r="R4823" s="2" t="s">
        <v>35</v>
      </c>
      <c r="S4823" s="5">
        <v>7.00286229E8</v>
      </c>
      <c r="T4823" s="2" t="s">
        <v>16483</v>
      </c>
      <c r="U4823" s="2" t="s">
        <v>38</v>
      </c>
      <c r="V4823" s="2" t="s">
        <v>52</v>
      </c>
      <c r="W4823" s="7"/>
      <c r="X4823" s="2" t="s">
        <v>16478</v>
      </c>
      <c r="Y4823" s="2" t="s">
        <v>55</v>
      </c>
    </row>
    <row r="4824">
      <c r="A4824" s="1" t="b">
        <v>0</v>
      </c>
      <c r="B4824" s="1" t="s">
        <v>25</v>
      </c>
      <c r="C4824" s="1"/>
      <c r="D4824" s="1"/>
      <c r="E4824" s="1" t="s">
        <v>43</v>
      </c>
      <c r="F4824" s="1"/>
      <c r="G4824" s="2" t="s">
        <v>27</v>
      </c>
      <c r="H4824" s="3"/>
      <c r="I4824" s="4" t="s">
        <v>16544</v>
      </c>
      <c r="J4824" s="2" t="s">
        <v>16545</v>
      </c>
      <c r="K4824" s="5">
        <v>1.0</v>
      </c>
      <c r="L4824" s="2" t="s">
        <v>46</v>
      </c>
      <c r="M4824" s="6" t="b">
        <v>1</v>
      </c>
      <c r="N4824" s="2" t="s">
        <v>16477</v>
      </c>
      <c r="O4824" s="2" t="s">
        <v>48</v>
      </c>
      <c r="P4824" s="2" t="s">
        <v>49</v>
      </c>
      <c r="Q4824" s="2" t="s">
        <v>50</v>
      </c>
      <c r="R4824" s="2" t="s">
        <v>35</v>
      </c>
      <c r="S4824" s="5">
        <v>6.99704547E8</v>
      </c>
      <c r="T4824" s="2" t="s">
        <v>4280</v>
      </c>
      <c r="U4824" s="2" t="s">
        <v>38</v>
      </c>
      <c r="V4824" s="2" t="s">
        <v>52</v>
      </c>
      <c r="W4824" s="7"/>
      <c r="X4824" s="2" t="s">
        <v>16478</v>
      </c>
      <c r="Y4824" s="2" t="s">
        <v>55</v>
      </c>
    </row>
    <row r="4825">
      <c r="A4825" s="1" t="b">
        <v>0</v>
      </c>
      <c r="B4825" s="1" t="s">
        <v>25</v>
      </c>
      <c r="C4825" s="1"/>
      <c r="D4825" s="1"/>
      <c r="E4825" s="1" t="s">
        <v>43</v>
      </c>
      <c r="F4825" s="1"/>
      <c r="G4825" s="2" t="s">
        <v>27</v>
      </c>
      <c r="H4825" s="3"/>
      <c r="I4825" s="4" t="s">
        <v>16546</v>
      </c>
      <c r="J4825" s="2" t="s">
        <v>16547</v>
      </c>
      <c r="K4825" s="5">
        <v>1.0</v>
      </c>
      <c r="L4825" s="2" t="s">
        <v>46</v>
      </c>
      <c r="M4825" s="6" t="b">
        <v>1</v>
      </c>
      <c r="N4825" s="2" t="s">
        <v>16477</v>
      </c>
      <c r="O4825" s="2" t="s">
        <v>48</v>
      </c>
      <c r="P4825" s="2" t="s">
        <v>49</v>
      </c>
      <c r="Q4825" s="2" t="s">
        <v>50</v>
      </c>
      <c r="R4825" s="2" t="s">
        <v>35</v>
      </c>
      <c r="S4825" s="5">
        <v>7.00286214E8</v>
      </c>
      <c r="T4825" s="2" t="s">
        <v>226</v>
      </c>
      <c r="U4825" s="2" t="s">
        <v>38</v>
      </c>
      <c r="V4825" s="2" t="s">
        <v>52</v>
      </c>
      <c r="W4825" s="7"/>
      <c r="X4825" s="2" t="s">
        <v>16478</v>
      </c>
      <c r="Y4825" s="2" t="s">
        <v>55</v>
      </c>
    </row>
    <row r="4826">
      <c r="A4826" s="1" t="b">
        <v>0</v>
      </c>
      <c r="B4826" s="1" t="s">
        <v>25</v>
      </c>
      <c r="C4826" s="1"/>
      <c r="D4826" s="1"/>
      <c r="E4826" s="1" t="s">
        <v>43</v>
      </c>
      <c r="F4826" s="1"/>
      <c r="G4826" s="2" t="s">
        <v>27</v>
      </c>
      <c r="H4826" s="3"/>
      <c r="I4826" s="4" t="s">
        <v>16548</v>
      </c>
      <c r="J4826" s="2" t="s">
        <v>16549</v>
      </c>
      <c r="K4826" s="5">
        <v>1.0</v>
      </c>
      <c r="L4826" s="2" t="s">
        <v>46</v>
      </c>
      <c r="M4826" s="6" t="b">
        <v>1</v>
      </c>
      <c r="N4826" s="2" t="s">
        <v>16477</v>
      </c>
      <c r="O4826" s="2" t="s">
        <v>48</v>
      </c>
      <c r="P4826" s="2" t="s">
        <v>49</v>
      </c>
      <c r="Q4826" s="2" t="s">
        <v>50</v>
      </c>
      <c r="R4826" s="2" t="s">
        <v>35</v>
      </c>
      <c r="S4826" s="5">
        <v>6.99607105E8</v>
      </c>
      <c r="T4826" s="2" t="s">
        <v>58</v>
      </c>
      <c r="U4826" s="2" t="s">
        <v>38</v>
      </c>
      <c r="V4826" s="2" t="s">
        <v>52</v>
      </c>
      <c r="W4826" s="7"/>
      <c r="X4826" s="2" t="s">
        <v>16478</v>
      </c>
      <c r="Y4826" s="2" t="s">
        <v>55</v>
      </c>
    </row>
    <row r="4827">
      <c r="A4827" s="1" t="b">
        <v>0</v>
      </c>
      <c r="B4827" s="1" t="s">
        <v>25</v>
      </c>
      <c r="C4827" s="1"/>
      <c r="D4827" s="1"/>
      <c r="E4827" s="1" t="s">
        <v>43</v>
      </c>
      <c r="F4827" s="1"/>
      <c r="G4827" s="2" t="s">
        <v>27</v>
      </c>
      <c r="H4827" s="3"/>
      <c r="I4827" s="4" t="s">
        <v>16550</v>
      </c>
      <c r="J4827" s="2" t="s">
        <v>16551</v>
      </c>
      <c r="K4827" s="5">
        <v>1.0</v>
      </c>
      <c r="L4827" s="2" t="s">
        <v>46</v>
      </c>
      <c r="M4827" s="6" t="b">
        <v>1</v>
      </c>
      <c r="N4827" s="2" t="s">
        <v>16477</v>
      </c>
      <c r="O4827" s="2" t="s">
        <v>48</v>
      </c>
      <c r="P4827" s="2" t="s">
        <v>49</v>
      </c>
      <c r="Q4827" s="2" t="s">
        <v>50</v>
      </c>
      <c r="R4827" s="2" t="s">
        <v>35</v>
      </c>
      <c r="S4827" s="5">
        <v>7.00286201E8</v>
      </c>
      <c r="T4827" s="2" t="s">
        <v>226</v>
      </c>
      <c r="U4827" s="2" t="s">
        <v>38</v>
      </c>
      <c r="V4827" s="2" t="s">
        <v>52</v>
      </c>
      <c r="W4827" s="7"/>
      <c r="X4827" s="2" t="s">
        <v>16478</v>
      </c>
      <c r="Y4827" s="2" t="s">
        <v>55</v>
      </c>
    </row>
    <row r="4828">
      <c r="A4828" s="1" t="b">
        <v>0</v>
      </c>
      <c r="B4828" s="1" t="s">
        <v>25</v>
      </c>
      <c r="C4828" s="1"/>
      <c r="D4828" s="1"/>
      <c r="E4828" s="1" t="s">
        <v>43</v>
      </c>
      <c r="F4828" s="1"/>
      <c r="G4828" s="2" t="s">
        <v>27</v>
      </c>
      <c r="H4828" s="3"/>
      <c r="I4828" s="4" t="s">
        <v>16552</v>
      </c>
      <c r="J4828" s="2" t="s">
        <v>16553</v>
      </c>
      <c r="K4828" s="5">
        <v>1.0</v>
      </c>
      <c r="L4828" s="2" t="s">
        <v>46</v>
      </c>
      <c r="M4828" s="6" t="b">
        <v>1</v>
      </c>
      <c r="N4828" s="2" t="s">
        <v>16477</v>
      </c>
      <c r="O4828" s="2" t="s">
        <v>48</v>
      </c>
      <c r="P4828" s="2" t="s">
        <v>49</v>
      </c>
      <c r="Q4828" s="2" t="s">
        <v>50</v>
      </c>
      <c r="R4828" s="2" t="s">
        <v>35</v>
      </c>
      <c r="S4828" s="5">
        <v>6.94420305E8</v>
      </c>
      <c r="T4828" s="2" t="s">
        <v>16554</v>
      </c>
      <c r="U4828" s="2" t="s">
        <v>38</v>
      </c>
      <c r="V4828" s="2" t="s">
        <v>52</v>
      </c>
      <c r="W4828" s="7"/>
      <c r="X4828" s="2" t="s">
        <v>16478</v>
      </c>
      <c r="Y4828" s="2" t="s">
        <v>55</v>
      </c>
    </row>
    <row r="4829">
      <c r="A4829" s="1" t="b">
        <v>0</v>
      </c>
      <c r="B4829" s="1" t="s">
        <v>25</v>
      </c>
      <c r="C4829" s="1"/>
      <c r="D4829" s="1"/>
      <c r="E4829" s="1" t="s">
        <v>43</v>
      </c>
      <c r="F4829" s="1"/>
      <c r="G4829" s="2" t="s">
        <v>27</v>
      </c>
      <c r="H4829" s="3"/>
      <c r="I4829" s="4" t="s">
        <v>16555</v>
      </c>
      <c r="J4829" s="2" t="s">
        <v>16556</v>
      </c>
      <c r="K4829" s="5">
        <v>1.0</v>
      </c>
      <c r="L4829" s="2" t="s">
        <v>46</v>
      </c>
      <c r="M4829" s="6" t="b">
        <v>1</v>
      </c>
      <c r="N4829" s="2" t="s">
        <v>16477</v>
      </c>
      <c r="O4829" s="2" t="s">
        <v>48</v>
      </c>
      <c r="P4829" s="2" t="s">
        <v>49</v>
      </c>
      <c r="Q4829" s="2" t="s">
        <v>50</v>
      </c>
      <c r="R4829" s="2" t="s">
        <v>35</v>
      </c>
      <c r="S4829" s="5">
        <v>6.99704556E8</v>
      </c>
      <c r="T4829" s="2" t="s">
        <v>4280</v>
      </c>
      <c r="U4829" s="2" t="s">
        <v>38</v>
      </c>
      <c r="V4829" s="2" t="s">
        <v>52</v>
      </c>
      <c r="W4829" s="7"/>
      <c r="X4829" s="2" t="s">
        <v>16478</v>
      </c>
      <c r="Y4829" s="2" t="s">
        <v>55</v>
      </c>
    </row>
    <row r="4830">
      <c r="A4830" s="1" t="b">
        <v>0</v>
      </c>
      <c r="B4830" s="1" t="s">
        <v>25</v>
      </c>
      <c r="C4830" s="1"/>
      <c r="D4830" s="1"/>
      <c r="E4830" s="1" t="s">
        <v>43</v>
      </c>
      <c r="F4830" s="1"/>
      <c r="G4830" s="2" t="s">
        <v>27</v>
      </c>
      <c r="H4830" s="3"/>
      <c r="I4830" s="4" t="s">
        <v>16557</v>
      </c>
      <c r="J4830" s="2" t="s">
        <v>16558</v>
      </c>
      <c r="K4830" s="5">
        <v>1.0</v>
      </c>
      <c r="L4830" s="2" t="s">
        <v>46</v>
      </c>
      <c r="M4830" s="6" t="b">
        <v>1</v>
      </c>
      <c r="N4830" s="2" t="s">
        <v>16477</v>
      </c>
      <c r="O4830" s="2" t="s">
        <v>48</v>
      </c>
      <c r="P4830" s="2" t="s">
        <v>49</v>
      </c>
      <c r="Q4830" s="2" t="s">
        <v>50</v>
      </c>
      <c r="R4830" s="2" t="s">
        <v>35</v>
      </c>
      <c r="S4830" s="5">
        <v>6.93745759E8</v>
      </c>
      <c r="T4830" s="2" t="s">
        <v>226</v>
      </c>
      <c r="U4830" s="2" t="s">
        <v>38</v>
      </c>
      <c r="V4830" s="2" t="s">
        <v>52</v>
      </c>
      <c r="W4830" s="7"/>
      <c r="X4830" s="2" t="s">
        <v>16478</v>
      </c>
      <c r="Y4830" s="2" t="s">
        <v>55</v>
      </c>
    </row>
    <row r="4831">
      <c r="A4831" s="1" t="b">
        <v>0</v>
      </c>
      <c r="B4831" s="1" t="s">
        <v>25</v>
      </c>
      <c r="C4831" s="1"/>
      <c r="D4831" s="1"/>
      <c r="E4831" s="1" t="s">
        <v>43</v>
      </c>
      <c r="F4831" s="1"/>
      <c r="G4831" s="2" t="s">
        <v>27</v>
      </c>
      <c r="H4831" s="3"/>
      <c r="I4831" s="4" t="s">
        <v>16559</v>
      </c>
      <c r="J4831" s="2" t="s">
        <v>16560</v>
      </c>
      <c r="K4831" s="5">
        <v>1.0</v>
      </c>
      <c r="L4831" s="2" t="s">
        <v>46</v>
      </c>
      <c r="M4831" s="6" t="b">
        <v>1</v>
      </c>
      <c r="N4831" s="2" t="s">
        <v>16477</v>
      </c>
      <c r="O4831" s="2" t="s">
        <v>48</v>
      </c>
      <c r="P4831" s="2" t="s">
        <v>49</v>
      </c>
      <c r="Q4831" s="2" t="s">
        <v>50</v>
      </c>
      <c r="R4831" s="2" t="s">
        <v>35</v>
      </c>
      <c r="S4831" s="5">
        <v>6.98664338E8</v>
      </c>
      <c r="T4831" s="2" t="s">
        <v>6157</v>
      </c>
      <c r="U4831" s="2" t="s">
        <v>38</v>
      </c>
      <c r="V4831" s="2" t="s">
        <v>52</v>
      </c>
      <c r="W4831" s="7"/>
      <c r="X4831" s="2" t="s">
        <v>16478</v>
      </c>
      <c r="Y4831" s="2" t="s">
        <v>55</v>
      </c>
    </row>
    <row r="4832">
      <c r="A4832" s="1" t="b">
        <v>0</v>
      </c>
      <c r="B4832" s="1" t="s">
        <v>25</v>
      </c>
      <c r="C4832" s="1"/>
      <c r="D4832" s="1"/>
      <c r="E4832" s="1" t="s">
        <v>43</v>
      </c>
      <c r="F4832" s="1"/>
      <c r="G4832" s="2" t="s">
        <v>27</v>
      </c>
      <c r="H4832" s="3"/>
      <c r="I4832" s="4" t="s">
        <v>16561</v>
      </c>
      <c r="J4832" s="2" t="s">
        <v>16562</v>
      </c>
      <c r="K4832" s="5">
        <v>1.0</v>
      </c>
      <c r="L4832" s="2" t="s">
        <v>46</v>
      </c>
      <c r="M4832" s="6" t="b">
        <v>1</v>
      </c>
      <c r="N4832" s="2" t="s">
        <v>16477</v>
      </c>
      <c r="O4832" s="2" t="s">
        <v>48</v>
      </c>
      <c r="P4832" s="2" t="s">
        <v>49</v>
      </c>
      <c r="Q4832" s="2" t="s">
        <v>50</v>
      </c>
      <c r="R4832" s="2" t="s">
        <v>35</v>
      </c>
      <c r="S4832" s="5">
        <v>6.93745773E8</v>
      </c>
      <c r="T4832" s="2" t="s">
        <v>4137</v>
      </c>
      <c r="U4832" s="2" t="s">
        <v>38</v>
      </c>
      <c r="V4832" s="2" t="s">
        <v>52</v>
      </c>
      <c r="W4832" s="7"/>
      <c r="X4832" s="2" t="s">
        <v>16478</v>
      </c>
      <c r="Y4832" s="2" t="s">
        <v>55</v>
      </c>
    </row>
    <row r="4833">
      <c r="A4833" s="1" t="b">
        <v>0</v>
      </c>
      <c r="B4833" s="1" t="s">
        <v>25</v>
      </c>
      <c r="C4833" s="1"/>
      <c r="D4833" s="1"/>
      <c r="E4833" s="1" t="s">
        <v>43</v>
      </c>
      <c r="F4833" s="1"/>
      <c r="G4833" s="2" t="s">
        <v>27</v>
      </c>
      <c r="H4833" s="3"/>
      <c r="I4833" s="4" t="s">
        <v>16563</v>
      </c>
      <c r="J4833" s="2" t="s">
        <v>16564</v>
      </c>
      <c r="K4833" s="5">
        <v>1.0</v>
      </c>
      <c r="L4833" s="2" t="s">
        <v>46</v>
      </c>
      <c r="M4833" s="6" t="b">
        <v>1</v>
      </c>
      <c r="N4833" s="2" t="s">
        <v>16477</v>
      </c>
      <c r="O4833" s="2" t="s">
        <v>48</v>
      </c>
      <c r="P4833" s="2" t="s">
        <v>49</v>
      </c>
      <c r="Q4833" s="2" t="s">
        <v>50</v>
      </c>
      <c r="R4833" s="2" t="s">
        <v>35</v>
      </c>
      <c r="S4833" s="5">
        <v>7.05653667E8</v>
      </c>
      <c r="T4833" s="2" t="s">
        <v>354</v>
      </c>
      <c r="U4833" s="2" t="s">
        <v>38</v>
      </c>
      <c r="V4833" s="2" t="s">
        <v>52</v>
      </c>
      <c r="W4833" s="7"/>
      <c r="X4833" s="2" t="s">
        <v>16478</v>
      </c>
      <c r="Y4833" s="2" t="s">
        <v>55</v>
      </c>
    </row>
    <row r="4834">
      <c r="A4834" s="1" t="b">
        <v>0</v>
      </c>
      <c r="B4834" s="1" t="s">
        <v>25</v>
      </c>
      <c r="C4834" s="1"/>
      <c r="D4834" s="1"/>
      <c r="E4834" s="1" t="s">
        <v>43</v>
      </c>
      <c r="F4834" s="1"/>
      <c r="G4834" s="2" t="s">
        <v>27</v>
      </c>
      <c r="H4834" s="3"/>
      <c r="I4834" s="4" t="s">
        <v>16565</v>
      </c>
      <c r="J4834" s="2" t="s">
        <v>16566</v>
      </c>
      <c r="K4834" s="5">
        <v>1.0</v>
      </c>
      <c r="L4834" s="2" t="s">
        <v>46</v>
      </c>
      <c r="M4834" s="6" t="b">
        <v>1</v>
      </c>
      <c r="N4834" s="2" t="s">
        <v>16477</v>
      </c>
      <c r="O4834" s="2" t="s">
        <v>48</v>
      </c>
      <c r="P4834" s="2" t="s">
        <v>49</v>
      </c>
      <c r="Q4834" s="2" t="s">
        <v>50</v>
      </c>
      <c r="R4834" s="2" t="s">
        <v>35</v>
      </c>
      <c r="S4834" s="5">
        <v>6.93745765E8</v>
      </c>
      <c r="T4834" s="2" t="s">
        <v>222</v>
      </c>
      <c r="U4834" s="2" t="s">
        <v>38</v>
      </c>
      <c r="V4834" s="2" t="s">
        <v>52</v>
      </c>
      <c r="W4834" s="7"/>
      <c r="X4834" s="2" t="s">
        <v>16478</v>
      </c>
      <c r="Y4834" s="2" t="s">
        <v>55</v>
      </c>
    </row>
    <row r="4835">
      <c r="A4835" s="1" t="b">
        <v>0</v>
      </c>
      <c r="B4835" s="1" t="s">
        <v>25</v>
      </c>
      <c r="C4835" s="1"/>
      <c r="D4835" s="1"/>
      <c r="E4835" s="1" t="s">
        <v>43</v>
      </c>
      <c r="F4835" s="1"/>
      <c r="G4835" s="2" t="s">
        <v>27</v>
      </c>
      <c r="H4835" s="3"/>
      <c r="I4835" s="4" t="s">
        <v>16567</v>
      </c>
      <c r="J4835" s="2" t="s">
        <v>16568</v>
      </c>
      <c r="K4835" s="5">
        <v>1.0</v>
      </c>
      <c r="L4835" s="2" t="s">
        <v>46</v>
      </c>
      <c r="M4835" s="6" t="b">
        <v>1</v>
      </c>
      <c r="N4835" s="2" t="s">
        <v>16477</v>
      </c>
      <c r="O4835" s="2" t="s">
        <v>48</v>
      </c>
      <c r="P4835" s="2" t="s">
        <v>49</v>
      </c>
      <c r="Q4835" s="2" t="s">
        <v>50</v>
      </c>
      <c r="R4835" s="2" t="s">
        <v>35</v>
      </c>
      <c r="S4835" s="5">
        <v>6.98664325E8</v>
      </c>
      <c r="T4835" s="2" t="s">
        <v>6157</v>
      </c>
      <c r="U4835" s="2" t="s">
        <v>38</v>
      </c>
      <c r="V4835" s="2" t="s">
        <v>52</v>
      </c>
      <c r="W4835" s="7"/>
      <c r="X4835" s="2" t="s">
        <v>16478</v>
      </c>
      <c r="Y4835" s="2" t="s">
        <v>55</v>
      </c>
    </row>
    <row r="4836">
      <c r="A4836" s="1" t="b">
        <v>0</v>
      </c>
      <c r="B4836" s="1" t="s">
        <v>25</v>
      </c>
      <c r="C4836" s="1"/>
      <c r="D4836" s="1"/>
      <c r="E4836" s="1" t="s">
        <v>43</v>
      </c>
      <c r="F4836" s="1"/>
      <c r="G4836" s="2" t="s">
        <v>27</v>
      </c>
      <c r="H4836" s="3"/>
      <c r="I4836" s="4" t="s">
        <v>16569</v>
      </c>
      <c r="J4836" s="2" t="s">
        <v>16570</v>
      </c>
      <c r="K4836" s="5">
        <v>1.0</v>
      </c>
      <c r="L4836" s="2" t="s">
        <v>46</v>
      </c>
      <c r="M4836" s="6" t="b">
        <v>1</v>
      </c>
      <c r="N4836" s="2" t="s">
        <v>16477</v>
      </c>
      <c r="O4836" s="2" t="s">
        <v>48</v>
      </c>
      <c r="P4836" s="2" t="s">
        <v>49</v>
      </c>
      <c r="Q4836" s="2" t="s">
        <v>50</v>
      </c>
      <c r="R4836" s="2" t="s">
        <v>35</v>
      </c>
      <c r="S4836" s="5">
        <v>7.05885964E8</v>
      </c>
      <c r="T4836" s="2" t="s">
        <v>6997</v>
      </c>
      <c r="U4836" s="2" t="s">
        <v>38</v>
      </c>
      <c r="V4836" s="2" t="s">
        <v>52</v>
      </c>
      <c r="W4836" s="7"/>
      <c r="X4836" s="2" t="s">
        <v>16478</v>
      </c>
      <c r="Y4836" s="2" t="s">
        <v>55</v>
      </c>
    </row>
    <row r="4837">
      <c r="A4837" s="1" t="b">
        <v>0</v>
      </c>
      <c r="B4837" s="1" t="s">
        <v>25</v>
      </c>
      <c r="C4837" s="1"/>
      <c r="D4837" s="1"/>
      <c r="E4837" s="1" t="s">
        <v>43</v>
      </c>
      <c r="F4837" s="1"/>
      <c r="G4837" s="2" t="s">
        <v>27</v>
      </c>
      <c r="H4837" s="3"/>
      <c r="I4837" s="4" t="s">
        <v>16571</v>
      </c>
      <c r="J4837" s="2" t="s">
        <v>16572</v>
      </c>
      <c r="K4837" s="5">
        <v>1.0</v>
      </c>
      <c r="L4837" s="2" t="s">
        <v>46</v>
      </c>
      <c r="M4837" s="6" t="b">
        <v>1</v>
      </c>
      <c r="N4837" s="2" t="s">
        <v>16477</v>
      </c>
      <c r="O4837" s="2" t="s">
        <v>48</v>
      </c>
      <c r="P4837" s="2" t="s">
        <v>49</v>
      </c>
      <c r="Q4837" s="2" t="s">
        <v>50</v>
      </c>
      <c r="R4837" s="2" t="s">
        <v>35</v>
      </c>
      <c r="S4837" s="5">
        <v>7.00286169E8</v>
      </c>
      <c r="T4837" s="2" t="s">
        <v>6997</v>
      </c>
      <c r="U4837" s="2" t="s">
        <v>38</v>
      </c>
      <c r="V4837" s="2" t="s">
        <v>52</v>
      </c>
      <c r="W4837" s="7"/>
      <c r="X4837" s="2" t="s">
        <v>16478</v>
      </c>
      <c r="Y4837" s="2" t="s">
        <v>55</v>
      </c>
    </row>
    <row r="4838">
      <c r="A4838" s="1" t="b">
        <v>0</v>
      </c>
      <c r="B4838" s="1" t="s">
        <v>25</v>
      </c>
      <c r="C4838" s="1"/>
      <c r="D4838" s="1"/>
      <c r="E4838" s="1" t="s">
        <v>43</v>
      </c>
      <c r="F4838" s="1"/>
      <c r="G4838" s="2" t="s">
        <v>27</v>
      </c>
      <c r="H4838" s="3"/>
      <c r="I4838" s="4" t="s">
        <v>16573</v>
      </c>
      <c r="J4838" s="2" t="s">
        <v>16574</v>
      </c>
      <c r="K4838" s="5">
        <v>1.0</v>
      </c>
      <c r="L4838" s="2" t="s">
        <v>46</v>
      </c>
      <c r="M4838" s="6" t="b">
        <v>1</v>
      </c>
      <c r="N4838" s="2" t="s">
        <v>16477</v>
      </c>
      <c r="O4838" s="2" t="s">
        <v>48</v>
      </c>
      <c r="P4838" s="2" t="s">
        <v>49</v>
      </c>
      <c r="Q4838" s="2" t="s">
        <v>50</v>
      </c>
      <c r="R4838" s="2" t="s">
        <v>35</v>
      </c>
      <c r="S4838" s="5">
        <v>7.05653675E8</v>
      </c>
      <c r="T4838" s="2" t="s">
        <v>6997</v>
      </c>
      <c r="U4838" s="2" t="s">
        <v>38</v>
      </c>
      <c r="V4838" s="2" t="s">
        <v>52</v>
      </c>
      <c r="W4838" s="7"/>
      <c r="X4838" s="2" t="s">
        <v>16478</v>
      </c>
      <c r="Y4838" s="2" t="s">
        <v>55</v>
      </c>
    </row>
    <row r="4839">
      <c r="A4839" s="1" t="b">
        <v>0</v>
      </c>
      <c r="B4839" s="1" t="s">
        <v>25</v>
      </c>
      <c r="C4839" s="1"/>
      <c r="D4839" s="1"/>
      <c r="E4839" s="1" t="s">
        <v>43</v>
      </c>
      <c r="F4839" s="1"/>
      <c r="G4839" s="2" t="s">
        <v>27</v>
      </c>
      <c r="H4839" s="3"/>
      <c r="I4839" s="4" t="s">
        <v>16575</v>
      </c>
      <c r="J4839" s="2" t="s">
        <v>16576</v>
      </c>
      <c r="K4839" s="5">
        <v>1.0</v>
      </c>
      <c r="L4839" s="2" t="s">
        <v>46</v>
      </c>
      <c r="M4839" s="6" t="b">
        <v>1</v>
      </c>
      <c r="N4839" s="2" t="s">
        <v>16477</v>
      </c>
      <c r="O4839" s="2" t="s">
        <v>48</v>
      </c>
      <c r="P4839" s="2" t="s">
        <v>49</v>
      </c>
      <c r="Q4839" s="2" t="s">
        <v>50</v>
      </c>
      <c r="R4839" s="2" t="s">
        <v>35</v>
      </c>
      <c r="S4839" s="5">
        <v>6.99779957E8</v>
      </c>
      <c r="T4839" s="2" t="s">
        <v>4137</v>
      </c>
      <c r="U4839" s="2" t="s">
        <v>38</v>
      </c>
      <c r="V4839" s="2" t="s">
        <v>52</v>
      </c>
      <c r="W4839" s="7"/>
      <c r="X4839" s="2" t="s">
        <v>16478</v>
      </c>
      <c r="Y4839" s="2" t="s">
        <v>55</v>
      </c>
    </row>
    <row r="4840">
      <c r="A4840" s="1" t="b">
        <v>0</v>
      </c>
      <c r="B4840" s="1" t="s">
        <v>25</v>
      </c>
      <c r="C4840" s="1"/>
      <c r="D4840" s="1"/>
      <c r="E4840" s="1" t="s">
        <v>43</v>
      </c>
      <c r="F4840" s="1"/>
      <c r="G4840" s="2" t="s">
        <v>27</v>
      </c>
      <c r="H4840" s="3"/>
      <c r="I4840" s="4" t="s">
        <v>16577</v>
      </c>
      <c r="J4840" s="2" t="s">
        <v>16578</v>
      </c>
      <c r="K4840" s="5">
        <v>1.0</v>
      </c>
      <c r="L4840" s="2" t="s">
        <v>46</v>
      </c>
      <c r="M4840" s="6" t="b">
        <v>1</v>
      </c>
      <c r="N4840" s="2" t="s">
        <v>16477</v>
      </c>
      <c r="O4840" s="2" t="s">
        <v>48</v>
      </c>
      <c r="P4840" s="2" t="s">
        <v>49</v>
      </c>
      <c r="Q4840" s="2" t="s">
        <v>50</v>
      </c>
      <c r="R4840" s="2" t="s">
        <v>35</v>
      </c>
      <c r="S4840" s="5">
        <v>6.94420329E8</v>
      </c>
      <c r="T4840" s="2" t="s">
        <v>351</v>
      </c>
      <c r="U4840" s="2" t="s">
        <v>38</v>
      </c>
      <c r="V4840" s="2" t="s">
        <v>52</v>
      </c>
      <c r="W4840" s="7"/>
      <c r="X4840" s="2" t="s">
        <v>16478</v>
      </c>
      <c r="Y4840" s="2" t="s">
        <v>55</v>
      </c>
    </row>
    <row r="4841">
      <c r="A4841" s="1" t="b">
        <v>0</v>
      </c>
      <c r="B4841" s="1" t="s">
        <v>25</v>
      </c>
      <c r="C4841" s="1"/>
      <c r="D4841" s="1"/>
      <c r="E4841" s="1" t="s">
        <v>43</v>
      </c>
      <c r="F4841" s="1"/>
      <c r="G4841" s="2" t="s">
        <v>27</v>
      </c>
      <c r="H4841" s="3"/>
      <c r="I4841" s="4" t="s">
        <v>16579</v>
      </c>
      <c r="J4841" s="2" t="s">
        <v>16580</v>
      </c>
      <c r="K4841" s="5">
        <v>1.0</v>
      </c>
      <c r="L4841" s="2" t="s">
        <v>46</v>
      </c>
      <c r="M4841" s="6" t="b">
        <v>1</v>
      </c>
      <c r="N4841" s="2" t="s">
        <v>16477</v>
      </c>
      <c r="O4841" s="2" t="s">
        <v>48</v>
      </c>
      <c r="P4841" s="2" t="s">
        <v>49</v>
      </c>
      <c r="Q4841" s="2" t="s">
        <v>50</v>
      </c>
      <c r="R4841" s="2" t="s">
        <v>35</v>
      </c>
      <c r="S4841" s="5">
        <v>7.06880759E8</v>
      </c>
      <c r="T4841" s="2" t="s">
        <v>3320</v>
      </c>
      <c r="U4841" s="2" t="s">
        <v>38</v>
      </c>
      <c r="V4841" s="2" t="s">
        <v>52</v>
      </c>
      <c r="W4841" s="7"/>
      <c r="X4841" s="2" t="s">
        <v>16478</v>
      </c>
      <c r="Y4841" s="2" t="s">
        <v>55</v>
      </c>
    </row>
    <row r="4842">
      <c r="A4842" s="1" t="b">
        <v>0</v>
      </c>
      <c r="B4842" s="1" t="s">
        <v>25</v>
      </c>
      <c r="C4842" s="1"/>
      <c r="D4842" s="1"/>
      <c r="E4842" s="1" t="s">
        <v>43</v>
      </c>
      <c r="F4842" s="1"/>
      <c r="G4842" s="2" t="s">
        <v>27</v>
      </c>
      <c r="H4842" s="3"/>
      <c r="I4842" s="4" t="s">
        <v>16581</v>
      </c>
      <c r="J4842" s="2" t="s">
        <v>16582</v>
      </c>
      <c r="K4842" s="5">
        <v>1.0</v>
      </c>
      <c r="L4842" s="2" t="s">
        <v>46</v>
      </c>
      <c r="M4842" s="6" t="b">
        <v>1</v>
      </c>
      <c r="N4842" s="2" t="s">
        <v>16477</v>
      </c>
      <c r="O4842" s="2" t="s">
        <v>48</v>
      </c>
      <c r="P4842" s="2" t="s">
        <v>49</v>
      </c>
      <c r="Q4842" s="2" t="s">
        <v>50</v>
      </c>
      <c r="R4842" s="2" t="s">
        <v>35</v>
      </c>
      <c r="S4842" s="5">
        <v>6.99779949E8</v>
      </c>
      <c r="T4842" s="2" t="s">
        <v>4137</v>
      </c>
      <c r="U4842" s="2" t="s">
        <v>38</v>
      </c>
      <c r="V4842" s="2" t="s">
        <v>52</v>
      </c>
      <c r="W4842" s="7"/>
      <c r="X4842" s="2" t="s">
        <v>16478</v>
      </c>
      <c r="Y4842" s="2" t="s">
        <v>55</v>
      </c>
    </row>
    <row r="4843">
      <c r="A4843" s="1" t="b">
        <v>0</v>
      </c>
      <c r="B4843" s="1" t="s">
        <v>25</v>
      </c>
      <c r="C4843" s="1"/>
      <c r="D4843" s="1"/>
      <c r="E4843" s="1" t="s">
        <v>43</v>
      </c>
      <c r="F4843" s="1"/>
      <c r="G4843" s="2" t="s">
        <v>27</v>
      </c>
      <c r="H4843" s="3"/>
      <c r="I4843" s="4" t="s">
        <v>16583</v>
      </c>
      <c r="J4843" s="2" t="s">
        <v>16584</v>
      </c>
      <c r="K4843" s="5">
        <v>1.0</v>
      </c>
      <c r="L4843" s="2" t="s">
        <v>46</v>
      </c>
      <c r="M4843" s="6" t="b">
        <v>1</v>
      </c>
      <c r="N4843" s="2" t="s">
        <v>16477</v>
      </c>
      <c r="O4843" s="2" t="s">
        <v>48</v>
      </c>
      <c r="P4843" s="2" t="s">
        <v>49</v>
      </c>
      <c r="Q4843" s="2" t="s">
        <v>50</v>
      </c>
      <c r="R4843" s="2" t="s">
        <v>35</v>
      </c>
      <c r="S4843" s="5">
        <v>6.99725795E8</v>
      </c>
      <c r="T4843" s="2" t="s">
        <v>3320</v>
      </c>
      <c r="U4843" s="2" t="s">
        <v>38</v>
      </c>
      <c r="V4843" s="2" t="s">
        <v>52</v>
      </c>
      <c r="W4843" s="7"/>
      <c r="X4843" s="2" t="s">
        <v>16478</v>
      </c>
      <c r="Y4843" s="2" t="s">
        <v>55</v>
      </c>
    </row>
    <row r="4844">
      <c r="A4844" s="1" t="b">
        <v>0</v>
      </c>
      <c r="B4844" s="1" t="s">
        <v>25</v>
      </c>
      <c r="C4844" s="1"/>
      <c r="D4844" s="1"/>
      <c r="E4844" s="1" t="s">
        <v>43</v>
      </c>
      <c r="F4844" s="1"/>
      <c r="G4844" s="2" t="s">
        <v>27</v>
      </c>
      <c r="H4844" s="3"/>
      <c r="I4844" s="4" t="s">
        <v>16585</v>
      </c>
      <c r="J4844" s="2" t="s">
        <v>16586</v>
      </c>
      <c r="K4844" s="5">
        <v>1.0</v>
      </c>
      <c r="L4844" s="2" t="s">
        <v>46</v>
      </c>
      <c r="M4844" s="6" t="b">
        <v>1</v>
      </c>
      <c r="N4844" s="2" t="s">
        <v>16477</v>
      </c>
      <c r="O4844" s="2" t="s">
        <v>48</v>
      </c>
      <c r="P4844" s="2" t="s">
        <v>49</v>
      </c>
      <c r="Q4844" s="2" t="s">
        <v>50</v>
      </c>
      <c r="R4844" s="2" t="s">
        <v>35</v>
      </c>
      <c r="S4844" s="5">
        <v>6.94420321E8</v>
      </c>
      <c r="T4844" s="2" t="s">
        <v>351</v>
      </c>
      <c r="U4844" s="2" t="s">
        <v>38</v>
      </c>
      <c r="V4844" s="2" t="s">
        <v>52</v>
      </c>
      <c r="W4844" s="7"/>
      <c r="X4844" s="2" t="s">
        <v>16478</v>
      </c>
      <c r="Y4844" s="2" t="s">
        <v>55</v>
      </c>
    </row>
    <row r="4845">
      <c r="A4845" s="1" t="b">
        <v>0</v>
      </c>
      <c r="B4845" s="1" t="s">
        <v>104</v>
      </c>
      <c r="C4845" s="1"/>
      <c r="D4845" s="1"/>
      <c r="E4845" s="1" t="s">
        <v>43</v>
      </c>
      <c r="F4845" s="1"/>
      <c r="G4845" s="2" t="s">
        <v>27</v>
      </c>
      <c r="H4845" s="3"/>
      <c r="I4845" s="4" t="s">
        <v>16587</v>
      </c>
      <c r="J4845" s="2" t="s">
        <v>16588</v>
      </c>
      <c r="K4845" s="5">
        <v>2.0</v>
      </c>
      <c r="L4845" s="2" t="s">
        <v>686</v>
      </c>
      <c r="M4845" s="6" t="b">
        <v>1</v>
      </c>
      <c r="N4845" s="2" t="s">
        <v>16589</v>
      </c>
      <c r="O4845" s="2" t="s">
        <v>688</v>
      </c>
      <c r="P4845" s="2" t="s">
        <v>49</v>
      </c>
      <c r="Q4845" s="2" t="s">
        <v>16590</v>
      </c>
      <c r="R4845" s="2" t="s">
        <v>35</v>
      </c>
      <c r="S4845" s="5">
        <v>5.39070554E8</v>
      </c>
      <c r="T4845" s="2" t="s">
        <v>1082</v>
      </c>
      <c r="U4845" s="2" t="s">
        <v>113</v>
      </c>
      <c r="V4845" s="2" t="s">
        <v>692</v>
      </c>
      <c r="W4845" s="3"/>
      <c r="X4845" s="5">
        <v>623000.0</v>
      </c>
      <c r="Y4845" s="2" t="s">
        <v>16591</v>
      </c>
    </row>
    <row r="4846">
      <c r="A4846" s="1" t="b">
        <v>0</v>
      </c>
      <c r="B4846" s="1" t="s">
        <v>104</v>
      </c>
      <c r="C4846" s="1"/>
      <c r="D4846" s="1"/>
      <c r="E4846" s="1" t="s">
        <v>43</v>
      </c>
      <c r="F4846" s="1"/>
      <c r="G4846" s="2" t="s">
        <v>27</v>
      </c>
      <c r="H4846" s="3"/>
      <c r="I4846" s="4" t="s">
        <v>16592</v>
      </c>
      <c r="J4846" s="2" t="s">
        <v>16593</v>
      </c>
      <c r="K4846" s="5">
        <v>2.0</v>
      </c>
      <c r="L4846" s="2" t="s">
        <v>686</v>
      </c>
      <c r="M4846" s="6" t="b">
        <v>1</v>
      </c>
      <c r="N4846" s="2" t="s">
        <v>16589</v>
      </c>
      <c r="O4846" s="2" t="s">
        <v>688</v>
      </c>
      <c r="P4846" s="2" t="s">
        <v>49</v>
      </c>
      <c r="Q4846" s="2" t="s">
        <v>16590</v>
      </c>
      <c r="R4846" s="2" t="s">
        <v>35</v>
      </c>
      <c r="S4846" s="5">
        <v>5.3907094E8</v>
      </c>
      <c r="T4846" s="2" t="s">
        <v>1082</v>
      </c>
      <c r="U4846" s="2" t="s">
        <v>113</v>
      </c>
      <c r="V4846" s="2" t="s">
        <v>692</v>
      </c>
      <c r="W4846" s="7"/>
      <c r="X4846" s="5">
        <v>623659.0</v>
      </c>
      <c r="Y4846" s="2" t="s">
        <v>16591</v>
      </c>
    </row>
    <row r="4847">
      <c r="A4847" s="1" t="b">
        <v>0</v>
      </c>
      <c r="B4847" s="1" t="s">
        <v>104</v>
      </c>
      <c r="C4847" s="1"/>
      <c r="D4847" s="1"/>
      <c r="E4847" s="1" t="s">
        <v>43</v>
      </c>
      <c r="F4847" s="1"/>
      <c r="G4847" s="2" t="s">
        <v>27</v>
      </c>
      <c r="H4847" s="3"/>
      <c r="I4847" s="4" t="s">
        <v>16594</v>
      </c>
      <c r="J4847" s="2" t="s">
        <v>16595</v>
      </c>
      <c r="K4847" s="5">
        <v>2.0</v>
      </c>
      <c r="L4847" s="2" t="s">
        <v>686</v>
      </c>
      <c r="M4847" s="6" t="b">
        <v>1</v>
      </c>
      <c r="N4847" s="2" t="s">
        <v>16589</v>
      </c>
      <c r="O4847" s="2" t="s">
        <v>688</v>
      </c>
      <c r="P4847" s="2" t="s">
        <v>49</v>
      </c>
      <c r="Q4847" s="2" t="s">
        <v>16590</v>
      </c>
      <c r="R4847" s="2" t="s">
        <v>35</v>
      </c>
      <c r="S4847" s="5">
        <v>5.39070952E8</v>
      </c>
      <c r="T4847" s="2" t="s">
        <v>1082</v>
      </c>
      <c r="U4847" s="2" t="s">
        <v>113</v>
      </c>
      <c r="V4847" s="2" t="s">
        <v>692</v>
      </c>
      <c r="W4847" s="7"/>
      <c r="X4847" s="5">
        <v>622134.0</v>
      </c>
      <c r="Y4847" s="2" t="s">
        <v>16591</v>
      </c>
    </row>
    <row r="4848">
      <c r="A4848" s="1" t="b">
        <v>0</v>
      </c>
      <c r="B4848" s="1" t="s">
        <v>104</v>
      </c>
      <c r="C4848" s="1"/>
      <c r="D4848" s="1"/>
      <c r="E4848" s="1" t="s">
        <v>43</v>
      </c>
      <c r="F4848" s="1"/>
      <c r="G4848" s="2" t="s">
        <v>27</v>
      </c>
      <c r="H4848" s="3"/>
      <c r="I4848" s="4" t="s">
        <v>16596</v>
      </c>
      <c r="J4848" s="2" t="s">
        <v>16597</v>
      </c>
      <c r="K4848" s="5">
        <v>2.0</v>
      </c>
      <c r="L4848" s="2" t="s">
        <v>686</v>
      </c>
      <c r="M4848" s="6" t="b">
        <v>1</v>
      </c>
      <c r="N4848" s="2" t="s">
        <v>16589</v>
      </c>
      <c r="O4848" s="2" t="s">
        <v>688</v>
      </c>
      <c r="P4848" s="2" t="s">
        <v>49</v>
      </c>
      <c r="Q4848" s="2" t="s">
        <v>16590</v>
      </c>
      <c r="R4848" s="2" t="s">
        <v>35</v>
      </c>
      <c r="S4848" s="5">
        <v>5.39070954E8</v>
      </c>
      <c r="T4848" s="2" t="s">
        <v>1082</v>
      </c>
      <c r="U4848" s="2" t="s">
        <v>113</v>
      </c>
      <c r="V4848" s="2" t="s">
        <v>692</v>
      </c>
      <c r="W4848" s="7"/>
      <c r="X4848" s="5">
        <v>629425.0</v>
      </c>
      <c r="Y4848" s="2" t="s">
        <v>16591</v>
      </c>
    </row>
    <row r="4849">
      <c r="A4849" s="1" t="b">
        <v>0</v>
      </c>
      <c r="B4849" s="1" t="s">
        <v>104</v>
      </c>
      <c r="C4849" s="1"/>
      <c r="D4849" s="1"/>
      <c r="E4849" s="1" t="s">
        <v>43</v>
      </c>
      <c r="F4849" s="1"/>
      <c r="G4849" s="2" t="s">
        <v>27</v>
      </c>
      <c r="H4849" s="3"/>
      <c r="I4849" s="4" t="s">
        <v>16598</v>
      </c>
      <c r="J4849" s="2" t="s">
        <v>16599</v>
      </c>
      <c r="K4849" s="5">
        <v>2.0</v>
      </c>
      <c r="L4849" s="2" t="s">
        <v>686</v>
      </c>
      <c r="M4849" s="6" t="b">
        <v>1</v>
      </c>
      <c r="N4849" s="2" t="s">
        <v>16589</v>
      </c>
      <c r="O4849" s="2" t="s">
        <v>688</v>
      </c>
      <c r="P4849" s="2" t="s">
        <v>49</v>
      </c>
      <c r="Q4849" s="2" t="s">
        <v>16590</v>
      </c>
      <c r="R4849" s="2" t="s">
        <v>35</v>
      </c>
      <c r="S4849" s="5">
        <v>5.39070964E8</v>
      </c>
      <c r="T4849" s="2" t="s">
        <v>1082</v>
      </c>
      <c r="U4849" s="2" t="s">
        <v>113</v>
      </c>
      <c r="V4849" s="2" t="s">
        <v>692</v>
      </c>
      <c r="W4849" s="7"/>
      <c r="X4849" s="5">
        <v>622133.0</v>
      </c>
      <c r="Y4849" s="2" t="s">
        <v>16591</v>
      </c>
    </row>
    <row r="4850">
      <c r="A4850" s="1" t="b">
        <v>0</v>
      </c>
      <c r="B4850" s="1" t="s">
        <v>104</v>
      </c>
      <c r="C4850" s="1"/>
      <c r="D4850" s="1"/>
      <c r="E4850" s="1" t="s">
        <v>43</v>
      </c>
      <c r="F4850" s="1"/>
      <c r="G4850" s="2" t="s">
        <v>27</v>
      </c>
      <c r="H4850" s="3"/>
      <c r="I4850" s="4" t="s">
        <v>16600</v>
      </c>
      <c r="J4850" s="2" t="s">
        <v>16601</v>
      </c>
      <c r="K4850" s="5">
        <v>2.0</v>
      </c>
      <c r="L4850" s="2" t="s">
        <v>686</v>
      </c>
      <c r="M4850" s="6" t="b">
        <v>1</v>
      </c>
      <c r="N4850" s="2" t="s">
        <v>16589</v>
      </c>
      <c r="O4850" s="2" t="s">
        <v>688</v>
      </c>
      <c r="P4850" s="2" t="s">
        <v>49</v>
      </c>
      <c r="Q4850" s="2" t="s">
        <v>16590</v>
      </c>
      <c r="R4850" s="2" t="s">
        <v>35</v>
      </c>
      <c r="S4850" s="5">
        <v>5.39070968E8</v>
      </c>
      <c r="T4850" s="2" t="s">
        <v>1082</v>
      </c>
      <c r="U4850" s="2" t="s">
        <v>113</v>
      </c>
      <c r="V4850" s="2" t="s">
        <v>692</v>
      </c>
      <c r="W4850" s="7"/>
      <c r="X4850" s="5">
        <v>629427.0</v>
      </c>
      <c r="Y4850" s="2" t="s">
        <v>16591</v>
      </c>
    </row>
    <row r="4851">
      <c r="A4851" s="1" t="b">
        <v>0</v>
      </c>
      <c r="B4851" s="1" t="s">
        <v>104</v>
      </c>
      <c r="C4851" s="1"/>
      <c r="D4851" s="1"/>
      <c r="E4851" s="1" t="s">
        <v>43</v>
      </c>
      <c r="F4851" s="1"/>
      <c r="G4851" s="2" t="s">
        <v>27</v>
      </c>
      <c r="H4851" s="3"/>
      <c r="I4851" s="4" t="s">
        <v>16602</v>
      </c>
      <c r="J4851" s="2" t="s">
        <v>16603</v>
      </c>
      <c r="K4851" s="5">
        <v>2.0</v>
      </c>
      <c r="L4851" s="2" t="s">
        <v>686</v>
      </c>
      <c r="M4851" s="6" t="b">
        <v>1</v>
      </c>
      <c r="N4851" s="2" t="s">
        <v>16589</v>
      </c>
      <c r="O4851" s="2" t="s">
        <v>688</v>
      </c>
      <c r="P4851" s="2" t="s">
        <v>49</v>
      </c>
      <c r="Q4851" s="2" t="s">
        <v>16590</v>
      </c>
      <c r="R4851" s="2" t="s">
        <v>35</v>
      </c>
      <c r="S4851" s="5">
        <v>5.39070986E8</v>
      </c>
      <c r="T4851" s="2" t="s">
        <v>1082</v>
      </c>
      <c r="U4851" s="2" t="s">
        <v>113</v>
      </c>
      <c r="V4851" s="2" t="s">
        <v>692</v>
      </c>
      <c r="W4851" s="7"/>
      <c r="X4851" s="5">
        <v>622132.0</v>
      </c>
      <c r="Y4851" s="2" t="s">
        <v>16591</v>
      </c>
    </row>
    <row r="4852">
      <c r="A4852" s="1" t="b">
        <v>0</v>
      </c>
      <c r="B4852" s="1" t="s">
        <v>104</v>
      </c>
      <c r="C4852" s="1"/>
      <c r="D4852" s="1"/>
      <c r="E4852" s="1" t="s">
        <v>43</v>
      </c>
      <c r="F4852" s="1"/>
      <c r="G4852" s="2" t="s">
        <v>27</v>
      </c>
      <c r="H4852" s="3"/>
      <c r="I4852" s="4" t="s">
        <v>16604</v>
      </c>
      <c r="J4852" s="2" t="s">
        <v>16605</v>
      </c>
      <c r="K4852" s="5">
        <v>2.0</v>
      </c>
      <c r="L4852" s="2" t="s">
        <v>686</v>
      </c>
      <c r="M4852" s="6" t="b">
        <v>1</v>
      </c>
      <c r="N4852" s="2" t="s">
        <v>16589</v>
      </c>
      <c r="O4852" s="2" t="s">
        <v>688</v>
      </c>
      <c r="P4852" s="2" t="s">
        <v>49</v>
      </c>
      <c r="Q4852" s="2" t="s">
        <v>16590</v>
      </c>
      <c r="R4852" s="2" t="s">
        <v>35</v>
      </c>
      <c r="S4852" s="5">
        <v>5.39070992E8</v>
      </c>
      <c r="T4852" s="2" t="s">
        <v>1082</v>
      </c>
      <c r="U4852" s="2" t="s">
        <v>113</v>
      </c>
      <c r="V4852" s="2" t="s">
        <v>692</v>
      </c>
      <c r="W4852" s="7"/>
      <c r="X4852" s="5">
        <v>629423.0</v>
      </c>
      <c r="Y4852" s="2" t="s">
        <v>16591</v>
      </c>
    </row>
    <row r="4853">
      <c r="A4853" s="1" t="b">
        <v>0</v>
      </c>
      <c r="B4853" s="1" t="s">
        <v>104</v>
      </c>
      <c r="C4853" s="1"/>
      <c r="D4853" s="1"/>
      <c r="E4853" s="1" t="s">
        <v>43</v>
      </c>
      <c r="F4853" s="1"/>
      <c r="G4853" s="2" t="s">
        <v>27</v>
      </c>
      <c r="H4853" s="3"/>
      <c r="I4853" s="4" t="s">
        <v>16606</v>
      </c>
      <c r="J4853" s="2" t="s">
        <v>16607</v>
      </c>
      <c r="K4853" s="5">
        <v>2.0</v>
      </c>
      <c r="L4853" s="2" t="s">
        <v>686</v>
      </c>
      <c r="M4853" s="6" t="b">
        <v>1</v>
      </c>
      <c r="N4853" s="2" t="s">
        <v>16589</v>
      </c>
      <c r="O4853" s="2" t="s">
        <v>688</v>
      </c>
      <c r="P4853" s="2" t="s">
        <v>49</v>
      </c>
      <c r="Q4853" s="2" t="s">
        <v>16590</v>
      </c>
      <c r="R4853" s="2" t="s">
        <v>35</v>
      </c>
      <c r="S4853" s="5">
        <v>5.39071E8</v>
      </c>
      <c r="T4853" s="2" t="s">
        <v>1082</v>
      </c>
      <c r="U4853" s="2" t="s">
        <v>113</v>
      </c>
      <c r="V4853" s="2" t="s">
        <v>692</v>
      </c>
      <c r="W4853" s="3"/>
      <c r="X4853" s="5">
        <v>622128.0</v>
      </c>
      <c r="Y4853" s="2" t="s">
        <v>16591</v>
      </c>
    </row>
    <row r="4854">
      <c r="A4854" s="1" t="b">
        <v>0</v>
      </c>
      <c r="B4854" s="1" t="s">
        <v>104</v>
      </c>
      <c r="C4854" s="1"/>
      <c r="D4854" s="1"/>
      <c r="E4854" s="1" t="s">
        <v>43</v>
      </c>
      <c r="F4854" s="1"/>
      <c r="G4854" s="2" t="s">
        <v>27</v>
      </c>
      <c r="H4854" s="3"/>
      <c r="I4854" s="4" t="s">
        <v>16608</v>
      </c>
      <c r="J4854" s="2" t="s">
        <v>16609</v>
      </c>
      <c r="K4854" s="5">
        <v>2.0</v>
      </c>
      <c r="L4854" s="2" t="s">
        <v>686</v>
      </c>
      <c r="M4854" s="6" t="b">
        <v>1</v>
      </c>
      <c r="N4854" s="2" t="s">
        <v>16589</v>
      </c>
      <c r="O4854" s="2" t="s">
        <v>688</v>
      </c>
      <c r="P4854" s="2" t="s">
        <v>49</v>
      </c>
      <c r="Q4854" s="2" t="s">
        <v>16590</v>
      </c>
      <c r="R4854" s="2" t="s">
        <v>35</v>
      </c>
      <c r="S4854" s="5">
        <v>5.3907105E8</v>
      </c>
      <c r="T4854" s="2" t="s">
        <v>1082</v>
      </c>
      <c r="U4854" s="2" t="s">
        <v>113</v>
      </c>
      <c r="V4854" s="2" t="s">
        <v>692</v>
      </c>
      <c r="W4854" s="3"/>
      <c r="X4854" s="5">
        <v>623001.0</v>
      </c>
      <c r="Y4854" s="2" t="s">
        <v>16591</v>
      </c>
    </row>
    <row r="4855">
      <c r="A4855" s="1" t="b">
        <v>0</v>
      </c>
      <c r="B4855" s="1" t="s">
        <v>104</v>
      </c>
      <c r="C4855" s="1"/>
      <c r="D4855" s="1"/>
      <c r="E4855" s="1" t="s">
        <v>43</v>
      </c>
      <c r="F4855" s="1"/>
      <c r="G4855" s="2" t="s">
        <v>27</v>
      </c>
      <c r="H4855" s="3"/>
      <c r="I4855" s="4" t="s">
        <v>16610</v>
      </c>
      <c r="J4855" s="2" t="s">
        <v>16611</v>
      </c>
      <c r="K4855" s="5">
        <v>2.0</v>
      </c>
      <c r="L4855" s="2" t="s">
        <v>686</v>
      </c>
      <c r="M4855" s="6" t="b">
        <v>1</v>
      </c>
      <c r="N4855" s="2" t="s">
        <v>16589</v>
      </c>
      <c r="O4855" s="2" t="s">
        <v>688</v>
      </c>
      <c r="P4855" s="2" t="s">
        <v>49</v>
      </c>
      <c r="Q4855" s="2" t="s">
        <v>16590</v>
      </c>
      <c r="R4855" s="2" t="s">
        <v>35</v>
      </c>
      <c r="S4855" s="5">
        <v>5.3907107E8</v>
      </c>
      <c r="T4855" s="2" t="s">
        <v>1082</v>
      </c>
      <c r="U4855" s="2" t="s">
        <v>113</v>
      </c>
      <c r="V4855" s="2" t="s">
        <v>692</v>
      </c>
      <c r="W4855" s="3"/>
      <c r="X4855" s="5">
        <v>623005.0</v>
      </c>
      <c r="Y4855" s="2" t="s">
        <v>16591</v>
      </c>
    </row>
    <row r="4856">
      <c r="A4856" s="1" t="b">
        <v>0</v>
      </c>
      <c r="B4856" s="1" t="s">
        <v>104</v>
      </c>
      <c r="C4856" s="1"/>
      <c r="D4856" s="1"/>
      <c r="E4856" s="1" t="s">
        <v>43</v>
      </c>
      <c r="F4856" s="1"/>
      <c r="G4856" s="2" t="s">
        <v>27</v>
      </c>
      <c r="H4856" s="3"/>
      <c r="I4856" s="4" t="s">
        <v>16612</v>
      </c>
      <c r="J4856" s="2" t="s">
        <v>16613</v>
      </c>
      <c r="K4856" s="5">
        <v>2.0</v>
      </c>
      <c r="L4856" s="2" t="s">
        <v>686</v>
      </c>
      <c r="M4856" s="6" t="b">
        <v>1</v>
      </c>
      <c r="N4856" s="2" t="s">
        <v>16589</v>
      </c>
      <c r="O4856" s="2" t="s">
        <v>688</v>
      </c>
      <c r="P4856" s="2" t="s">
        <v>49</v>
      </c>
      <c r="Q4856" s="2" t="s">
        <v>16590</v>
      </c>
      <c r="R4856" s="2" t="s">
        <v>35</v>
      </c>
      <c r="S4856" s="5">
        <v>5.39071074E8</v>
      </c>
      <c r="T4856" s="2" t="s">
        <v>1082</v>
      </c>
      <c r="U4856" s="2" t="s">
        <v>113</v>
      </c>
      <c r="V4856" s="2" t="s">
        <v>692</v>
      </c>
      <c r="W4856" s="3"/>
      <c r="X4856" s="5">
        <v>629426.0</v>
      </c>
      <c r="Y4856" s="2" t="s">
        <v>16591</v>
      </c>
    </row>
    <row r="4857">
      <c r="A4857" s="1" t="b">
        <v>0</v>
      </c>
      <c r="B4857" s="1" t="s">
        <v>104</v>
      </c>
      <c r="C4857" s="1"/>
      <c r="D4857" s="1"/>
      <c r="E4857" s="1" t="s">
        <v>43</v>
      </c>
      <c r="F4857" s="1"/>
      <c r="G4857" s="2" t="s">
        <v>27</v>
      </c>
      <c r="H4857" s="3"/>
      <c r="I4857" s="4" t="s">
        <v>16614</v>
      </c>
      <c r="J4857" s="2" t="s">
        <v>16615</v>
      </c>
      <c r="K4857" s="5">
        <v>2.0</v>
      </c>
      <c r="L4857" s="2" t="s">
        <v>686</v>
      </c>
      <c r="M4857" s="6" t="b">
        <v>1</v>
      </c>
      <c r="N4857" s="2" t="s">
        <v>16589</v>
      </c>
      <c r="O4857" s="2" t="s">
        <v>688</v>
      </c>
      <c r="P4857" s="2" t="s">
        <v>49</v>
      </c>
      <c r="Q4857" s="2" t="s">
        <v>16590</v>
      </c>
      <c r="R4857" s="2" t="s">
        <v>35</v>
      </c>
      <c r="S4857" s="5">
        <v>5.39071157E8</v>
      </c>
      <c r="T4857" s="2" t="s">
        <v>1082</v>
      </c>
      <c r="U4857" s="2" t="s">
        <v>113</v>
      </c>
      <c r="V4857" s="2" t="s">
        <v>692</v>
      </c>
      <c r="W4857" s="3"/>
      <c r="X4857" s="5">
        <v>617533.0</v>
      </c>
      <c r="Y4857" s="2" t="s">
        <v>16591</v>
      </c>
    </row>
    <row r="4858">
      <c r="A4858" s="1" t="b">
        <v>0</v>
      </c>
      <c r="B4858" s="1" t="s">
        <v>104</v>
      </c>
      <c r="C4858" s="1"/>
      <c r="D4858" s="1"/>
      <c r="E4858" s="1" t="s">
        <v>43</v>
      </c>
      <c r="F4858" s="1"/>
      <c r="G4858" s="2" t="s">
        <v>27</v>
      </c>
      <c r="H4858" s="3"/>
      <c r="I4858" s="4" t="s">
        <v>16616</v>
      </c>
      <c r="J4858" s="2" t="s">
        <v>16617</v>
      </c>
      <c r="K4858" s="5">
        <v>2.0</v>
      </c>
      <c r="L4858" s="2" t="s">
        <v>686</v>
      </c>
      <c r="M4858" s="6" t="b">
        <v>1</v>
      </c>
      <c r="N4858" s="2" t="s">
        <v>16589</v>
      </c>
      <c r="O4858" s="2" t="s">
        <v>688</v>
      </c>
      <c r="P4858" s="2" t="s">
        <v>49</v>
      </c>
      <c r="Q4858" s="2" t="s">
        <v>16590</v>
      </c>
      <c r="R4858" s="2" t="s">
        <v>35</v>
      </c>
      <c r="S4858" s="5">
        <v>5.39071169E8</v>
      </c>
      <c r="T4858" s="2" t="s">
        <v>1082</v>
      </c>
      <c r="U4858" s="2" t="s">
        <v>113</v>
      </c>
      <c r="V4858" s="2" t="s">
        <v>692</v>
      </c>
      <c r="W4858" s="3"/>
      <c r="X4858" s="5">
        <v>616881.0</v>
      </c>
      <c r="Y4858" s="2" t="s">
        <v>16591</v>
      </c>
    </row>
    <row r="4859">
      <c r="A4859" s="1" t="b">
        <v>0</v>
      </c>
      <c r="B4859" s="1" t="s">
        <v>104</v>
      </c>
      <c r="C4859" s="1"/>
      <c r="D4859" s="1"/>
      <c r="E4859" s="1" t="s">
        <v>43</v>
      </c>
      <c r="F4859" s="1"/>
      <c r="G4859" s="2" t="s">
        <v>27</v>
      </c>
      <c r="H4859" s="3"/>
      <c r="I4859" s="4" t="s">
        <v>16618</v>
      </c>
      <c r="J4859" s="2" t="s">
        <v>16619</v>
      </c>
      <c r="K4859" s="5">
        <v>2.0</v>
      </c>
      <c r="L4859" s="2" t="s">
        <v>686</v>
      </c>
      <c r="M4859" s="6" t="b">
        <v>1</v>
      </c>
      <c r="N4859" s="2" t="s">
        <v>16589</v>
      </c>
      <c r="O4859" s="2" t="s">
        <v>688</v>
      </c>
      <c r="P4859" s="2" t="s">
        <v>49</v>
      </c>
      <c r="Q4859" s="2" t="s">
        <v>16590</v>
      </c>
      <c r="R4859" s="2" t="s">
        <v>35</v>
      </c>
      <c r="S4859" s="5">
        <v>5.39071219E8</v>
      </c>
      <c r="T4859" s="2" t="s">
        <v>1082</v>
      </c>
      <c r="U4859" s="2" t="s">
        <v>113</v>
      </c>
      <c r="V4859" s="2" t="s">
        <v>692</v>
      </c>
      <c r="W4859" s="3"/>
      <c r="X4859" s="5">
        <v>616884.0</v>
      </c>
      <c r="Y4859" s="2" t="s">
        <v>16591</v>
      </c>
    </row>
    <row r="4860">
      <c r="A4860" s="1" t="b">
        <v>0</v>
      </c>
      <c r="B4860" s="1" t="s">
        <v>104</v>
      </c>
      <c r="C4860" s="1"/>
      <c r="D4860" s="1"/>
      <c r="E4860" s="1" t="s">
        <v>43</v>
      </c>
      <c r="F4860" s="1"/>
      <c r="G4860" s="2" t="s">
        <v>27</v>
      </c>
      <c r="H4860" s="3"/>
      <c r="I4860" s="4" t="s">
        <v>16620</v>
      </c>
      <c r="J4860" s="2" t="s">
        <v>16621</v>
      </c>
      <c r="K4860" s="5">
        <v>2.0</v>
      </c>
      <c r="L4860" s="2" t="s">
        <v>686</v>
      </c>
      <c r="M4860" s="6" t="b">
        <v>1</v>
      </c>
      <c r="N4860" s="2" t="s">
        <v>16589</v>
      </c>
      <c r="O4860" s="2" t="s">
        <v>688</v>
      </c>
      <c r="P4860" s="2" t="s">
        <v>49</v>
      </c>
      <c r="Q4860" s="2" t="s">
        <v>16590</v>
      </c>
      <c r="R4860" s="2" t="s">
        <v>35</v>
      </c>
      <c r="S4860" s="5">
        <v>5.39071239E8</v>
      </c>
      <c r="T4860" s="2" t="s">
        <v>1082</v>
      </c>
      <c r="U4860" s="2" t="s">
        <v>113</v>
      </c>
      <c r="V4860" s="2" t="s">
        <v>692</v>
      </c>
      <c r="W4860" s="3"/>
      <c r="X4860" s="5">
        <v>615688.0</v>
      </c>
      <c r="Y4860" s="2" t="s">
        <v>16591</v>
      </c>
    </row>
    <row r="4861">
      <c r="A4861" s="1" t="b">
        <v>0</v>
      </c>
      <c r="B4861" s="1" t="s">
        <v>104</v>
      </c>
      <c r="C4861" s="1"/>
      <c r="D4861" s="1"/>
      <c r="E4861" s="1" t="s">
        <v>43</v>
      </c>
      <c r="F4861" s="1"/>
      <c r="G4861" s="2" t="s">
        <v>27</v>
      </c>
      <c r="H4861" s="3"/>
      <c r="I4861" s="4" t="s">
        <v>16622</v>
      </c>
      <c r="J4861" s="2" t="s">
        <v>16623</v>
      </c>
      <c r="K4861" s="5">
        <v>2.0</v>
      </c>
      <c r="L4861" s="2" t="s">
        <v>686</v>
      </c>
      <c r="M4861" s="6" t="b">
        <v>1</v>
      </c>
      <c r="N4861" s="2" t="s">
        <v>16589</v>
      </c>
      <c r="O4861" s="2" t="s">
        <v>688</v>
      </c>
      <c r="P4861" s="2" t="s">
        <v>49</v>
      </c>
      <c r="Q4861" s="2" t="s">
        <v>16590</v>
      </c>
      <c r="R4861" s="2" t="s">
        <v>35</v>
      </c>
      <c r="S4861" s="5">
        <v>5.39071259E8</v>
      </c>
      <c r="T4861" s="2" t="s">
        <v>1082</v>
      </c>
      <c r="U4861" s="2" t="s">
        <v>113</v>
      </c>
      <c r="V4861" s="2" t="s">
        <v>692</v>
      </c>
      <c r="W4861" s="3"/>
      <c r="X4861" s="5">
        <v>615691.0</v>
      </c>
      <c r="Y4861" s="2" t="s">
        <v>16591</v>
      </c>
    </row>
    <row r="4862">
      <c r="A4862" s="1" t="b">
        <v>0</v>
      </c>
      <c r="B4862" s="1" t="s">
        <v>104</v>
      </c>
      <c r="C4862" s="1"/>
      <c r="D4862" s="1"/>
      <c r="E4862" s="1" t="s">
        <v>43</v>
      </c>
      <c r="F4862" s="1"/>
      <c r="G4862" s="2" t="s">
        <v>27</v>
      </c>
      <c r="H4862" s="3"/>
      <c r="I4862" s="4" t="s">
        <v>16624</v>
      </c>
      <c r="J4862" s="2" t="s">
        <v>16625</v>
      </c>
      <c r="K4862" s="5">
        <v>2.0</v>
      </c>
      <c r="L4862" s="2" t="s">
        <v>686</v>
      </c>
      <c r="M4862" s="6" t="b">
        <v>1</v>
      </c>
      <c r="N4862" s="2" t="s">
        <v>16589</v>
      </c>
      <c r="O4862" s="2" t="s">
        <v>688</v>
      </c>
      <c r="P4862" s="2" t="s">
        <v>49</v>
      </c>
      <c r="Q4862" s="2" t="s">
        <v>16590</v>
      </c>
      <c r="R4862" s="2" t="s">
        <v>35</v>
      </c>
      <c r="S4862" s="5">
        <v>5.39071337E8</v>
      </c>
      <c r="T4862" s="2" t="s">
        <v>1082</v>
      </c>
      <c r="U4862" s="2" t="s">
        <v>113</v>
      </c>
      <c r="V4862" s="2" t="s">
        <v>692</v>
      </c>
      <c r="W4862" s="3"/>
      <c r="X4862" s="5">
        <v>571073.0</v>
      </c>
      <c r="Y4862" s="2" t="s">
        <v>16591</v>
      </c>
    </row>
    <row r="4863">
      <c r="A4863" s="1" t="b">
        <v>0</v>
      </c>
      <c r="B4863" s="1" t="s">
        <v>104</v>
      </c>
      <c r="C4863" s="1"/>
      <c r="D4863" s="1"/>
      <c r="E4863" s="1" t="s">
        <v>43</v>
      </c>
      <c r="F4863" s="1"/>
      <c r="G4863" s="2" t="s">
        <v>27</v>
      </c>
      <c r="H4863" s="3"/>
      <c r="I4863" s="4" t="s">
        <v>16626</v>
      </c>
      <c r="J4863" s="2" t="s">
        <v>16627</v>
      </c>
      <c r="K4863" s="5">
        <v>2.0</v>
      </c>
      <c r="L4863" s="2" t="s">
        <v>686</v>
      </c>
      <c r="M4863" s="6" t="b">
        <v>1</v>
      </c>
      <c r="N4863" s="2" t="s">
        <v>16589</v>
      </c>
      <c r="O4863" s="2" t="s">
        <v>688</v>
      </c>
      <c r="P4863" s="2" t="s">
        <v>49</v>
      </c>
      <c r="Q4863" s="2" t="s">
        <v>16590</v>
      </c>
      <c r="R4863" s="2" t="s">
        <v>35</v>
      </c>
      <c r="S4863" s="5">
        <v>5.39071544E8</v>
      </c>
      <c r="T4863" s="2" t="s">
        <v>981</v>
      </c>
      <c r="U4863" s="2" t="s">
        <v>113</v>
      </c>
      <c r="V4863" s="2" t="s">
        <v>692</v>
      </c>
      <c r="W4863" s="3"/>
      <c r="X4863" s="5">
        <v>616115.0</v>
      </c>
      <c r="Y4863" s="2" t="s">
        <v>16591</v>
      </c>
    </row>
    <row r="4864">
      <c r="A4864" s="1" t="b">
        <v>0</v>
      </c>
      <c r="B4864" s="1" t="s">
        <v>104</v>
      </c>
      <c r="C4864" s="1"/>
      <c r="D4864" s="1"/>
      <c r="E4864" s="1" t="s">
        <v>43</v>
      </c>
      <c r="F4864" s="1"/>
      <c r="G4864" s="2" t="s">
        <v>27</v>
      </c>
      <c r="H4864" s="3"/>
      <c r="I4864" s="4" t="s">
        <v>16628</v>
      </c>
      <c r="J4864" s="2" t="s">
        <v>16629</v>
      </c>
      <c r="K4864" s="5">
        <v>2.0</v>
      </c>
      <c r="L4864" s="2" t="s">
        <v>686</v>
      </c>
      <c r="M4864" s="6" t="b">
        <v>1</v>
      </c>
      <c r="N4864" s="2" t="s">
        <v>16589</v>
      </c>
      <c r="O4864" s="2" t="s">
        <v>688</v>
      </c>
      <c r="P4864" s="2" t="s">
        <v>49</v>
      </c>
      <c r="Q4864" s="2" t="s">
        <v>16590</v>
      </c>
      <c r="R4864" s="2" t="s">
        <v>35</v>
      </c>
      <c r="S4864" s="5">
        <v>5.39071552E8</v>
      </c>
      <c r="T4864" s="2" t="s">
        <v>1082</v>
      </c>
      <c r="U4864" s="2" t="s">
        <v>113</v>
      </c>
      <c r="V4864" s="2" t="s">
        <v>692</v>
      </c>
      <c r="W4864" s="3"/>
      <c r="X4864" s="5">
        <v>616885.0</v>
      </c>
      <c r="Y4864" s="2" t="s">
        <v>16591</v>
      </c>
    </row>
    <row r="4865">
      <c r="A4865" s="1" t="b">
        <v>0</v>
      </c>
      <c r="B4865" s="1" t="s">
        <v>104</v>
      </c>
      <c r="C4865" s="1"/>
      <c r="D4865" s="1"/>
      <c r="E4865" s="1" t="s">
        <v>43</v>
      </c>
      <c r="F4865" s="1"/>
      <c r="G4865" s="2" t="s">
        <v>27</v>
      </c>
      <c r="H4865" s="3"/>
      <c r="I4865" s="4" t="s">
        <v>16630</v>
      </c>
      <c r="J4865" s="2" t="s">
        <v>16631</v>
      </c>
      <c r="K4865" s="5">
        <v>2.0</v>
      </c>
      <c r="L4865" s="2" t="s">
        <v>686</v>
      </c>
      <c r="M4865" s="6" t="b">
        <v>1</v>
      </c>
      <c r="N4865" s="2" t="s">
        <v>16589</v>
      </c>
      <c r="O4865" s="2" t="s">
        <v>688</v>
      </c>
      <c r="P4865" s="2" t="s">
        <v>49</v>
      </c>
      <c r="Q4865" s="2" t="s">
        <v>16590</v>
      </c>
      <c r="R4865" s="2" t="s">
        <v>35</v>
      </c>
      <c r="S4865" s="5">
        <v>5.39071729E8</v>
      </c>
      <c r="T4865" s="2" t="s">
        <v>1082</v>
      </c>
      <c r="U4865" s="2" t="s">
        <v>113</v>
      </c>
      <c r="V4865" s="2" t="s">
        <v>692</v>
      </c>
      <c r="W4865" s="3"/>
      <c r="X4865" s="5">
        <v>620453.0</v>
      </c>
      <c r="Y4865" s="2" t="s">
        <v>16591</v>
      </c>
    </row>
    <row r="4866">
      <c r="A4866" s="1" t="b">
        <v>0</v>
      </c>
      <c r="B4866" s="1" t="s">
        <v>104</v>
      </c>
      <c r="C4866" s="1"/>
      <c r="D4866" s="1"/>
      <c r="E4866" s="1" t="s">
        <v>43</v>
      </c>
      <c r="F4866" s="1"/>
      <c r="G4866" s="2" t="s">
        <v>27</v>
      </c>
      <c r="H4866" s="3"/>
      <c r="I4866" s="4" t="s">
        <v>16632</v>
      </c>
      <c r="J4866" s="2" t="s">
        <v>16633</v>
      </c>
      <c r="K4866" s="5">
        <v>2.0</v>
      </c>
      <c r="L4866" s="2" t="s">
        <v>686</v>
      </c>
      <c r="M4866" s="6" t="b">
        <v>1</v>
      </c>
      <c r="N4866" s="2" t="s">
        <v>16589</v>
      </c>
      <c r="O4866" s="2" t="s">
        <v>688</v>
      </c>
      <c r="P4866" s="2" t="s">
        <v>49</v>
      </c>
      <c r="Q4866" s="2" t="s">
        <v>16590</v>
      </c>
      <c r="R4866" s="2" t="s">
        <v>35</v>
      </c>
      <c r="S4866" s="5">
        <v>5.39071753E8</v>
      </c>
      <c r="T4866" s="2" t="s">
        <v>1082</v>
      </c>
      <c r="U4866" s="2" t="s">
        <v>113</v>
      </c>
      <c r="V4866" s="2" t="s">
        <v>692</v>
      </c>
      <c r="W4866" s="3"/>
      <c r="X4866" s="5">
        <v>623655.0</v>
      </c>
      <c r="Y4866" s="2" t="s">
        <v>16591</v>
      </c>
    </row>
    <row r="4867">
      <c r="A4867" s="1" t="b">
        <v>0</v>
      </c>
      <c r="B4867" s="1" t="s">
        <v>104</v>
      </c>
      <c r="C4867" s="1"/>
      <c r="D4867" s="1"/>
      <c r="E4867" s="1" t="s">
        <v>43</v>
      </c>
      <c r="F4867" s="1"/>
      <c r="G4867" s="2" t="s">
        <v>27</v>
      </c>
      <c r="H4867" s="3"/>
      <c r="I4867" s="4" t="s">
        <v>16634</v>
      </c>
      <c r="J4867" s="2" t="s">
        <v>16635</v>
      </c>
      <c r="K4867" s="5">
        <v>2.0</v>
      </c>
      <c r="L4867" s="2" t="s">
        <v>686</v>
      </c>
      <c r="M4867" s="6" t="b">
        <v>1</v>
      </c>
      <c r="N4867" s="2" t="s">
        <v>16589</v>
      </c>
      <c r="O4867" s="2" t="s">
        <v>688</v>
      </c>
      <c r="P4867" s="2" t="s">
        <v>49</v>
      </c>
      <c r="Q4867" s="2" t="s">
        <v>16590</v>
      </c>
      <c r="R4867" s="2" t="s">
        <v>35</v>
      </c>
      <c r="S4867" s="5">
        <v>5.39071765E8</v>
      </c>
      <c r="T4867" s="2" t="s">
        <v>1082</v>
      </c>
      <c r="U4867" s="2" t="s">
        <v>113</v>
      </c>
      <c r="V4867" s="2" t="s">
        <v>692</v>
      </c>
      <c r="W4867" s="3"/>
      <c r="X4867" s="5">
        <v>624060.0</v>
      </c>
      <c r="Y4867" s="2" t="s">
        <v>16591</v>
      </c>
    </row>
    <row r="4868">
      <c r="A4868" s="1" t="b">
        <v>0</v>
      </c>
      <c r="B4868" s="1" t="s">
        <v>104</v>
      </c>
      <c r="C4868" s="1"/>
      <c r="D4868" s="1"/>
      <c r="E4868" s="1" t="s">
        <v>43</v>
      </c>
      <c r="F4868" s="1"/>
      <c r="G4868" s="2" t="s">
        <v>27</v>
      </c>
      <c r="H4868" s="3"/>
      <c r="I4868" s="4" t="s">
        <v>16636</v>
      </c>
      <c r="J4868" s="2" t="s">
        <v>16637</v>
      </c>
      <c r="K4868" s="5">
        <v>2.0</v>
      </c>
      <c r="L4868" s="2" t="s">
        <v>686</v>
      </c>
      <c r="M4868" s="6" t="b">
        <v>1</v>
      </c>
      <c r="N4868" s="2" t="s">
        <v>16589</v>
      </c>
      <c r="O4868" s="2" t="s">
        <v>688</v>
      </c>
      <c r="P4868" s="2" t="s">
        <v>49</v>
      </c>
      <c r="Q4868" s="2" t="s">
        <v>16590</v>
      </c>
      <c r="R4868" s="2" t="s">
        <v>35</v>
      </c>
      <c r="S4868" s="5">
        <v>5.39071771E8</v>
      </c>
      <c r="T4868" s="2" t="s">
        <v>1082</v>
      </c>
      <c r="U4868" s="2" t="s">
        <v>113</v>
      </c>
      <c r="V4868" s="2" t="s">
        <v>692</v>
      </c>
      <c r="W4868" s="3"/>
      <c r="X4868" s="5">
        <v>620454.0</v>
      </c>
      <c r="Y4868" s="2" t="s">
        <v>16591</v>
      </c>
    </row>
    <row r="4869">
      <c r="A4869" s="1" t="b">
        <v>0</v>
      </c>
      <c r="B4869" s="1" t="s">
        <v>104</v>
      </c>
      <c r="C4869" s="1"/>
      <c r="D4869" s="1"/>
      <c r="E4869" s="1" t="s">
        <v>43</v>
      </c>
      <c r="F4869" s="1"/>
      <c r="G4869" s="2" t="s">
        <v>27</v>
      </c>
      <c r="H4869" s="3"/>
      <c r="I4869" s="4" t="s">
        <v>16638</v>
      </c>
      <c r="J4869" s="2" t="s">
        <v>16639</v>
      </c>
      <c r="K4869" s="5">
        <v>2.0</v>
      </c>
      <c r="L4869" s="2" t="s">
        <v>686</v>
      </c>
      <c r="M4869" s="6" t="b">
        <v>1</v>
      </c>
      <c r="N4869" s="2" t="s">
        <v>16589</v>
      </c>
      <c r="O4869" s="2" t="s">
        <v>688</v>
      </c>
      <c r="P4869" s="2" t="s">
        <v>49</v>
      </c>
      <c r="Q4869" s="2" t="s">
        <v>16590</v>
      </c>
      <c r="R4869" s="2" t="s">
        <v>35</v>
      </c>
      <c r="S4869" s="5">
        <v>5.39071795E8</v>
      </c>
      <c r="T4869" s="2" t="s">
        <v>1082</v>
      </c>
      <c r="U4869" s="2" t="s">
        <v>113</v>
      </c>
      <c r="V4869" s="2" t="s">
        <v>692</v>
      </c>
      <c r="W4869" s="3"/>
      <c r="X4869" s="5">
        <v>620452.0</v>
      </c>
      <c r="Y4869" s="2" t="s">
        <v>16591</v>
      </c>
    </row>
    <row r="4870">
      <c r="A4870" s="1" t="b">
        <v>0</v>
      </c>
      <c r="B4870" s="1" t="s">
        <v>104</v>
      </c>
      <c r="C4870" s="1"/>
      <c r="D4870" s="1"/>
      <c r="E4870" s="1" t="s">
        <v>43</v>
      </c>
      <c r="F4870" s="1"/>
      <c r="G4870" s="2" t="s">
        <v>27</v>
      </c>
      <c r="H4870" s="3"/>
      <c r="I4870" s="4" t="s">
        <v>16640</v>
      </c>
      <c r="J4870" s="2" t="s">
        <v>16641</v>
      </c>
      <c r="K4870" s="5">
        <v>2.0</v>
      </c>
      <c r="L4870" s="2" t="s">
        <v>686</v>
      </c>
      <c r="M4870" s="6" t="b">
        <v>1</v>
      </c>
      <c r="N4870" s="2" t="s">
        <v>16589</v>
      </c>
      <c r="O4870" s="2" t="s">
        <v>688</v>
      </c>
      <c r="P4870" s="2" t="s">
        <v>49</v>
      </c>
      <c r="Q4870" s="2" t="s">
        <v>16590</v>
      </c>
      <c r="R4870" s="2" t="s">
        <v>35</v>
      </c>
      <c r="S4870" s="5">
        <v>5.39071813E8</v>
      </c>
      <c r="T4870" s="2" t="s">
        <v>1082</v>
      </c>
      <c r="U4870" s="2" t="s">
        <v>113</v>
      </c>
      <c r="V4870" s="2" t="s">
        <v>692</v>
      </c>
      <c r="W4870" s="3"/>
      <c r="X4870" s="5">
        <v>624061.0</v>
      </c>
      <c r="Y4870" s="2" t="s">
        <v>16591</v>
      </c>
    </row>
    <row r="4871">
      <c r="A4871" s="1" t="b">
        <v>0</v>
      </c>
      <c r="B4871" s="1" t="s">
        <v>104</v>
      </c>
      <c r="C4871" s="1"/>
      <c r="D4871" s="1"/>
      <c r="E4871" s="1" t="s">
        <v>43</v>
      </c>
      <c r="F4871" s="1"/>
      <c r="G4871" s="2" t="s">
        <v>27</v>
      </c>
      <c r="H4871" s="3"/>
      <c r="I4871" s="4" t="s">
        <v>16642</v>
      </c>
      <c r="J4871" s="2" t="s">
        <v>16643</v>
      </c>
      <c r="K4871" s="5">
        <v>2.0</v>
      </c>
      <c r="L4871" s="2" t="s">
        <v>686</v>
      </c>
      <c r="M4871" s="6" t="b">
        <v>1</v>
      </c>
      <c r="N4871" s="2" t="s">
        <v>16589</v>
      </c>
      <c r="O4871" s="2" t="s">
        <v>688</v>
      </c>
      <c r="P4871" s="2" t="s">
        <v>49</v>
      </c>
      <c r="Q4871" s="2" t="s">
        <v>16590</v>
      </c>
      <c r="R4871" s="2" t="s">
        <v>35</v>
      </c>
      <c r="S4871" s="5">
        <v>5.39071815E8</v>
      </c>
      <c r="T4871" s="2" t="s">
        <v>1082</v>
      </c>
      <c r="U4871" s="2" t="s">
        <v>113</v>
      </c>
      <c r="V4871" s="2" t="s">
        <v>692</v>
      </c>
      <c r="W4871" s="3"/>
      <c r="X4871" s="5">
        <v>624059.0</v>
      </c>
      <c r="Y4871" s="2" t="s">
        <v>16591</v>
      </c>
    </row>
    <row r="4872">
      <c r="A4872" s="1" t="b">
        <v>0</v>
      </c>
      <c r="B4872" s="1" t="s">
        <v>104</v>
      </c>
      <c r="C4872" s="1"/>
      <c r="D4872" s="1"/>
      <c r="E4872" s="1" t="s">
        <v>43</v>
      </c>
      <c r="F4872" s="1"/>
      <c r="G4872" s="2" t="s">
        <v>27</v>
      </c>
      <c r="H4872" s="3"/>
      <c r="I4872" s="4" t="s">
        <v>16644</v>
      </c>
      <c r="J4872" s="2" t="s">
        <v>16645</v>
      </c>
      <c r="K4872" s="5">
        <v>2.0</v>
      </c>
      <c r="L4872" s="2" t="s">
        <v>686</v>
      </c>
      <c r="M4872" s="6" t="b">
        <v>1</v>
      </c>
      <c r="N4872" s="2" t="s">
        <v>16589</v>
      </c>
      <c r="O4872" s="2" t="s">
        <v>688</v>
      </c>
      <c r="P4872" s="2" t="s">
        <v>49</v>
      </c>
      <c r="Q4872" s="2" t="s">
        <v>16590</v>
      </c>
      <c r="R4872" s="2" t="s">
        <v>35</v>
      </c>
      <c r="S4872" s="5">
        <v>5.39071825E8</v>
      </c>
      <c r="T4872" s="2" t="s">
        <v>1082</v>
      </c>
      <c r="U4872" s="2" t="s">
        <v>113</v>
      </c>
      <c r="V4872" s="2" t="s">
        <v>692</v>
      </c>
      <c r="W4872" s="3"/>
      <c r="X4872" s="5">
        <v>623657.0</v>
      </c>
      <c r="Y4872" s="2" t="s">
        <v>16591</v>
      </c>
    </row>
    <row r="4873">
      <c r="A4873" s="1" t="b">
        <v>0</v>
      </c>
      <c r="B4873" s="1" t="s">
        <v>104</v>
      </c>
      <c r="C4873" s="1"/>
      <c r="D4873" s="1"/>
      <c r="E4873" s="1" t="s">
        <v>43</v>
      </c>
      <c r="F4873" s="1"/>
      <c r="G4873" s="2" t="s">
        <v>27</v>
      </c>
      <c r="H4873" s="3"/>
      <c r="I4873" s="4" t="s">
        <v>16646</v>
      </c>
      <c r="J4873" s="2" t="s">
        <v>16647</v>
      </c>
      <c r="K4873" s="5">
        <v>2.0</v>
      </c>
      <c r="L4873" s="2" t="s">
        <v>686</v>
      </c>
      <c r="M4873" s="6" t="b">
        <v>1</v>
      </c>
      <c r="N4873" s="2" t="s">
        <v>16589</v>
      </c>
      <c r="O4873" s="2" t="s">
        <v>688</v>
      </c>
      <c r="P4873" s="2" t="s">
        <v>49</v>
      </c>
      <c r="Q4873" s="2" t="s">
        <v>16590</v>
      </c>
      <c r="R4873" s="2" t="s">
        <v>35</v>
      </c>
      <c r="S4873" s="5">
        <v>5.39071826E8</v>
      </c>
      <c r="T4873" s="2" t="s">
        <v>1082</v>
      </c>
      <c r="U4873" s="2" t="s">
        <v>113</v>
      </c>
      <c r="V4873" s="2" t="s">
        <v>692</v>
      </c>
      <c r="W4873" s="3"/>
      <c r="X4873" s="5">
        <v>616878.0</v>
      </c>
      <c r="Y4873" s="2" t="s">
        <v>16591</v>
      </c>
    </row>
    <row r="4874">
      <c r="A4874" s="1" t="b">
        <v>0</v>
      </c>
      <c r="B4874" s="1" t="s">
        <v>104</v>
      </c>
      <c r="C4874" s="1"/>
      <c r="D4874" s="1"/>
      <c r="E4874" s="1" t="s">
        <v>43</v>
      </c>
      <c r="F4874" s="1"/>
      <c r="G4874" s="2" t="s">
        <v>27</v>
      </c>
      <c r="H4874" s="3"/>
      <c r="I4874" s="4" t="s">
        <v>16648</v>
      </c>
      <c r="J4874" s="2" t="s">
        <v>16649</v>
      </c>
      <c r="K4874" s="5">
        <v>2.0</v>
      </c>
      <c r="L4874" s="2" t="s">
        <v>686</v>
      </c>
      <c r="M4874" s="6" t="b">
        <v>1</v>
      </c>
      <c r="N4874" s="2" t="s">
        <v>16589</v>
      </c>
      <c r="O4874" s="2" t="s">
        <v>688</v>
      </c>
      <c r="P4874" s="2" t="s">
        <v>49</v>
      </c>
      <c r="Q4874" s="2" t="s">
        <v>16590</v>
      </c>
      <c r="R4874" s="2" t="s">
        <v>35</v>
      </c>
      <c r="S4874" s="5">
        <v>5.39071829E8</v>
      </c>
      <c r="T4874" s="2" t="s">
        <v>1082</v>
      </c>
      <c r="U4874" s="2" t="s">
        <v>113</v>
      </c>
      <c r="V4874" s="2" t="s">
        <v>692</v>
      </c>
      <c r="W4874" s="3"/>
      <c r="X4874" s="5">
        <v>623653.0</v>
      </c>
      <c r="Y4874" s="2" t="s">
        <v>16591</v>
      </c>
    </row>
    <row r="4875">
      <c r="A4875" s="1" t="b">
        <v>0</v>
      </c>
      <c r="B4875" s="1" t="s">
        <v>104</v>
      </c>
      <c r="C4875" s="1"/>
      <c r="D4875" s="1"/>
      <c r="E4875" s="1" t="s">
        <v>43</v>
      </c>
      <c r="F4875" s="1"/>
      <c r="G4875" s="2" t="s">
        <v>27</v>
      </c>
      <c r="H4875" s="3"/>
      <c r="I4875" s="4" t="s">
        <v>16650</v>
      </c>
      <c r="J4875" s="2" t="s">
        <v>16651</v>
      </c>
      <c r="K4875" s="5">
        <v>2.0</v>
      </c>
      <c r="L4875" s="2" t="s">
        <v>686</v>
      </c>
      <c r="M4875" s="6" t="b">
        <v>1</v>
      </c>
      <c r="N4875" s="2" t="s">
        <v>16589</v>
      </c>
      <c r="O4875" s="2" t="s">
        <v>688</v>
      </c>
      <c r="P4875" s="2" t="s">
        <v>49</v>
      </c>
      <c r="Q4875" s="2" t="s">
        <v>16590</v>
      </c>
      <c r="R4875" s="2" t="s">
        <v>35</v>
      </c>
      <c r="S4875" s="5">
        <v>5.39071832E8</v>
      </c>
      <c r="T4875" s="2" t="s">
        <v>1082</v>
      </c>
      <c r="U4875" s="2" t="s">
        <v>113</v>
      </c>
      <c r="V4875" s="2" t="s">
        <v>692</v>
      </c>
      <c r="W4875" s="3"/>
      <c r="X4875" s="5">
        <v>629428.0</v>
      </c>
      <c r="Y4875" s="2" t="s">
        <v>16591</v>
      </c>
    </row>
    <row r="4876">
      <c r="A4876" s="1" t="b">
        <v>0</v>
      </c>
      <c r="B4876" s="1" t="s">
        <v>104</v>
      </c>
      <c r="C4876" s="1"/>
      <c r="D4876" s="1"/>
      <c r="E4876" s="1" t="s">
        <v>43</v>
      </c>
      <c r="F4876" s="1"/>
      <c r="G4876" s="2" t="s">
        <v>27</v>
      </c>
      <c r="H4876" s="3"/>
      <c r="I4876" s="4" t="s">
        <v>16652</v>
      </c>
      <c r="J4876" s="2" t="s">
        <v>16653</v>
      </c>
      <c r="K4876" s="5">
        <v>2.0</v>
      </c>
      <c r="L4876" s="2" t="s">
        <v>686</v>
      </c>
      <c r="M4876" s="6" t="b">
        <v>1</v>
      </c>
      <c r="N4876" s="2" t="s">
        <v>16589</v>
      </c>
      <c r="O4876" s="2" t="s">
        <v>688</v>
      </c>
      <c r="P4876" s="2" t="s">
        <v>49</v>
      </c>
      <c r="Q4876" s="2" t="s">
        <v>16590</v>
      </c>
      <c r="R4876" s="2" t="s">
        <v>35</v>
      </c>
      <c r="S4876" s="5">
        <v>5.39071837E8</v>
      </c>
      <c r="T4876" s="2" t="s">
        <v>1082</v>
      </c>
      <c r="U4876" s="2" t="s">
        <v>113</v>
      </c>
      <c r="V4876" s="2" t="s">
        <v>692</v>
      </c>
      <c r="W4876" s="3"/>
      <c r="X4876" s="5">
        <v>622123.0</v>
      </c>
      <c r="Y4876" s="2" t="s">
        <v>16591</v>
      </c>
    </row>
    <row r="4877">
      <c r="A4877" s="1" t="b">
        <v>0</v>
      </c>
      <c r="B4877" s="1" t="s">
        <v>104</v>
      </c>
      <c r="C4877" s="1"/>
      <c r="D4877" s="1"/>
      <c r="E4877" s="1" t="s">
        <v>43</v>
      </c>
      <c r="F4877" s="1"/>
      <c r="G4877" s="2" t="s">
        <v>27</v>
      </c>
      <c r="H4877" s="3"/>
      <c r="I4877" s="4" t="s">
        <v>16654</v>
      </c>
      <c r="J4877" s="2" t="s">
        <v>16655</v>
      </c>
      <c r="K4877" s="5">
        <v>2.0</v>
      </c>
      <c r="L4877" s="2" t="s">
        <v>686</v>
      </c>
      <c r="M4877" s="6" t="b">
        <v>1</v>
      </c>
      <c r="N4877" s="2" t="s">
        <v>16589</v>
      </c>
      <c r="O4877" s="2" t="s">
        <v>688</v>
      </c>
      <c r="P4877" s="2" t="s">
        <v>49</v>
      </c>
      <c r="Q4877" s="2" t="s">
        <v>16590</v>
      </c>
      <c r="R4877" s="2" t="s">
        <v>35</v>
      </c>
      <c r="S4877" s="5">
        <v>5.39071844E8</v>
      </c>
      <c r="T4877" s="2" t="s">
        <v>1082</v>
      </c>
      <c r="U4877" s="2" t="s">
        <v>113</v>
      </c>
      <c r="V4877" s="2" t="s">
        <v>692</v>
      </c>
      <c r="W4877" s="3"/>
      <c r="X4877" s="5">
        <v>622130.0</v>
      </c>
      <c r="Y4877" s="2" t="s">
        <v>16591</v>
      </c>
    </row>
    <row r="4878">
      <c r="A4878" s="1" t="b">
        <v>0</v>
      </c>
      <c r="B4878" s="1" t="s">
        <v>104</v>
      </c>
      <c r="C4878" s="1"/>
      <c r="D4878" s="1"/>
      <c r="E4878" s="1" t="s">
        <v>43</v>
      </c>
      <c r="F4878" s="1"/>
      <c r="G4878" s="2" t="s">
        <v>27</v>
      </c>
      <c r="H4878" s="3"/>
      <c r="I4878" s="4" t="s">
        <v>16656</v>
      </c>
      <c r="J4878" s="2" t="s">
        <v>16657</v>
      </c>
      <c r="K4878" s="5">
        <v>2.0</v>
      </c>
      <c r="L4878" s="2" t="s">
        <v>686</v>
      </c>
      <c r="M4878" s="6" t="b">
        <v>1</v>
      </c>
      <c r="N4878" s="2" t="s">
        <v>16589</v>
      </c>
      <c r="O4878" s="2" t="s">
        <v>688</v>
      </c>
      <c r="P4878" s="2" t="s">
        <v>49</v>
      </c>
      <c r="Q4878" s="2" t="s">
        <v>16590</v>
      </c>
      <c r="R4878" s="2" t="s">
        <v>35</v>
      </c>
      <c r="S4878" s="5">
        <v>5.39071846E8</v>
      </c>
      <c r="T4878" s="2" t="s">
        <v>1082</v>
      </c>
      <c r="U4878" s="2" t="s">
        <v>113</v>
      </c>
      <c r="V4878" s="2" t="s">
        <v>692</v>
      </c>
      <c r="W4878" s="3"/>
      <c r="X4878" s="5">
        <v>615687.0</v>
      </c>
      <c r="Y4878" s="2" t="s">
        <v>16591</v>
      </c>
    </row>
    <row r="4879">
      <c r="A4879" s="1" t="b">
        <v>0</v>
      </c>
      <c r="B4879" s="1" t="s">
        <v>104</v>
      </c>
      <c r="C4879" s="1"/>
      <c r="D4879" s="1"/>
      <c r="E4879" s="1" t="s">
        <v>43</v>
      </c>
      <c r="F4879" s="1"/>
      <c r="G4879" s="2" t="s">
        <v>27</v>
      </c>
      <c r="H4879" s="3"/>
      <c r="I4879" s="4" t="s">
        <v>16658</v>
      </c>
      <c r="J4879" s="2" t="s">
        <v>16659</v>
      </c>
      <c r="K4879" s="5">
        <v>2.0</v>
      </c>
      <c r="L4879" s="2" t="s">
        <v>686</v>
      </c>
      <c r="M4879" s="6" t="b">
        <v>1</v>
      </c>
      <c r="N4879" s="2" t="s">
        <v>16589</v>
      </c>
      <c r="O4879" s="2" t="s">
        <v>688</v>
      </c>
      <c r="P4879" s="2" t="s">
        <v>49</v>
      </c>
      <c r="Q4879" s="2" t="s">
        <v>16590</v>
      </c>
      <c r="R4879" s="2" t="s">
        <v>35</v>
      </c>
      <c r="S4879" s="5">
        <v>5.39071848E8</v>
      </c>
      <c r="T4879" s="2" t="s">
        <v>1082</v>
      </c>
      <c r="U4879" s="2" t="s">
        <v>113</v>
      </c>
      <c r="V4879" s="2" t="s">
        <v>692</v>
      </c>
      <c r="W4879" s="3"/>
      <c r="X4879" s="5">
        <v>629429.0</v>
      </c>
      <c r="Y4879" s="2" t="s">
        <v>16591</v>
      </c>
    </row>
    <row r="4880">
      <c r="A4880" s="1" t="b">
        <v>0</v>
      </c>
      <c r="B4880" s="1" t="s">
        <v>104</v>
      </c>
      <c r="C4880" s="1"/>
      <c r="D4880" s="1"/>
      <c r="E4880" s="1" t="s">
        <v>43</v>
      </c>
      <c r="F4880" s="1"/>
      <c r="G4880" s="2" t="s">
        <v>27</v>
      </c>
      <c r="H4880" s="3"/>
      <c r="I4880" s="4" t="s">
        <v>16660</v>
      </c>
      <c r="J4880" s="2" t="s">
        <v>16661</v>
      </c>
      <c r="K4880" s="5">
        <v>2.0</v>
      </c>
      <c r="L4880" s="2" t="s">
        <v>686</v>
      </c>
      <c r="M4880" s="6" t="b">
        <v>1</v>
      </c>
      <c r="N4880" s="2" t="s">
        <v>16589</v>
      </c>
      <c r="O4880" s="2" t="s">
        <v>688</v>
      </c>
      <c r="P4880" s="2" t="s">
        <v>49</v>
      </c>
      <c r="Q4880" s="2" t="s">
        <v>16590</v>
      </c>
      <c r="R4880" s="2" t="s">
        <v>35</v>
      </c>
      <c r="S4880" s="5">
        <v>5.39071849E8</v>
      </c>
      <c r="T4880" s="2" t="s">
        <v>974</v>
      </c>
      <c r="U4880" s="2" t="s">
        <v>113</v>
      </c>
      <c r="V4880" s="2" t="s">
        <v>692</v>
      </c>
      <c r="W4880" s="3"/>
      <c r="X4880" s="5">
        <v>622958.0</v>
      </c>
      <c r="Y4880" s="2" t="s">
        <v>16591</v>
      </c>
    </row>
    <row r="4881">
      <c r="A4881" s="1" t="b">
        <v>0</v>
      </c>
      <c r="B4881" s="1" t="s">
        <v>104</v>
      </c>
      <c r="C4881" s="1"/>
      <c r="D4881" s="1"/>
      <c r="E4881" s="1" t="s">
        <v>43</v>
      </c>
      <c r="F4881" s="1"/>
      <c r="G4881" s="2" t="s">
        <v>27</v>
      </c>
      <c r="H4881" s="3"/>
      <c r="I4881" s="4" t="s">
        <v>16662</v>
      </c>
      <c r="J4881" s="2" t="s">
        <v>16663</v>
      </c>
      <c r="K4881" s="5">
        <v>2.0</v>
      </c>
      <c r="L4881" s="2" t="s">
        <v>686</v>
      </c>
      <c r="M4881" s="6" t="b">
        <v>1</v>
      </c>
      <c r="N4881" s="2" t="s">
        <v>16589</v>
      </c>
      <c r="O4881" s="2" t="s">
        <v>688</v>
      </c>
      <c r="P4881" s="2" t="s">
        <v>49</v>
      </c>
      <c r="Q4881" s="2" t="s">
        <v>16590</v>
      </c>
      <c r="R4881" s="2" t="s">
        <v>35</v>
      </c>
      <c r="S4881" s="5">
        <v>5.39072007E8</v>
      </c>
      <c r="T4881" s="2" t="s">
        <v>1082</v>
      </c>
      <c r="U4881" s="2" t="s">
        <v>113</v>
      </c>
      <c r="V4881" s="2" t="s">
        <v>692</v>
      </c>
      <c r="W4881" s="3"/>
      <c r="X4881" s="5">
        <v>571077.0</v>
      </c>
      <c r="Y4881" s="2" t="s">
        <v>16591</v>
      </c>
    </row>
    <row r="4882">
      <c r="A4882" s="1" t="b">
        <v>0</v>
      </c>
      <c r="B4882" s="1" t="s">
        <v>104</v>
      </c>
      <c r="C4882" s="1"/>
      <c r="D4882" s="1"/>
      <c r="E4882" s="1" t="s">
        <v>43</v>
      </c>
      <c r="F4882" s="1"/>
      <c r="G4882" s="2" t="s">
        <v>27</v>
      </c>
      <c r="H4882" s="3"/>
      <c r="I4882" s="4" t="s">
        <v>16664</v>
      </c>
      <c r="J4882" s="2" t="s">
        <v>16665</v>
      </c>
      <c r="K4882" s="5">
        <v>2.0</v>
      </c>
      <c r="L4882" s="2" t="s">
        <v>686</v>
      </c>
      <c r="M4882" s="6" t="b">
        <v>1</v>
      </c>
      <c r="N4882" s="2" t="s">
        <v>16666</v>
      </c>
      <c r="O4882" s="2" t="s">
        <v>688</v>
      </c>
      <c r="P4882" s="2" t="s">
        <v>49</v>
      </c>
      <c r="Q4882" s="2" t="s">
        <v>16590</v>
      </c>
      <c r="R4882" s="2" t="s">
        <v>35</v>
      </c>
      <c r="S4882" s="5">
        <v>5.3907039E8</v>
      </c>
      <c r="T4882" s="2" t="s">
        <v>1082</v>
      </c>
      <c r="U4882" s="2" t="s">
        <v>113</v>
      </c>
      <c r="V4882" s="2" t="s">
        <v>692</v>
      </c>
      <c r="W4882" s="7"/>
      <c r="X4882" s="5">
        <v>579527.0</v>
      </c>
      <c r="Y4882" s="2" t="s">
        <v>16591</v>
      </c>
    </row>
    <row r="4883">
      <c r="A4883" s="1" t="b">
        <v>0</v>
      </c>
      <c r="B4883" s="1" t="s">
        <v>104</v>
      </c>
      <c r="C4883" s="1"/>
      <c r="D4883" s="1"/>
      <c r="E4883" s="1" t="s">
        <v>43</v>
      </c>
      <c r="F4883" s="1"/>
      <c r="G4883" s="2" t="s">
        <v>27</v>
      </c>
      <c r="H4883" s="3"/>
      <c r="I4883" s="4" t="s">
        <v>16667</v>
      </c>
      <c r="J4883" s="2" t="s">
        <v>16668</v>
      </c>
      <c r="K4883" s="5">
        <v>2.0</v>
      </c>
      <c r="L4883" s="2" t="s">
        <v>686</v>
      </c>
      <c r="M4883" s="6" t="b">
        <v>1</v>
      </c>
      <c r="N4883" s="2" t="s">
        <v>16666</v>
      </c>
      <c r="O4883" s="2" t="s">
        <v>688</v>
      </c>
      <c r="P4883" s="2" t="s">
        <v>49</v>
      </c>
      <c r="Q4883" s="2" t="s">
        <v>16590</v>
      </c>
      <c r="R4883" s="2" t="s">
        <v>35</v>
      </c>
      <c r="S4883" s="5">
        <v>5.39070438E8</v>
      </c>
      <c r="T4883" s="2" t="s">
        <v>974</v>
      </c>
      <c r="U4883" s="2" t="s">
        <v>113</v>
      </c>
      <c r="V4883" s="2" t="s">
        <v>692</v>
      </c>
      <c r="W4883" s="7"/>
      <c r="X4883" s="5">
        <v>604709.0</v>
      </c>
      <c r="Y4883" s="2" t="s">
        <v>16591</v>
      </c>
    </row>
    <row r="4884">
      <c r="A4884" s="1" t="b">
        <v>0</v>
      </c>
      <c r="B4884" s="1" t="s">
        <v>104</v>
      </c>
      <c r="C4884" s="1"/>
      <c r="D4884" s="1"/>
      <c r="E4884" s="1" t="s">
        <v>43</v>
      </c>
      <c r="F4884" s="1"/>
      <c r="G4884" s="2" t="s">
        <v>27</v>
      </c>
      <c r="H4884" s="3"/>
      <c r="I4884" s="4" t="s">
        <v>16669</v>
      </c>
      <c r="J4884" s="2" t="s">
        <v>16670</v>
      </c>
      <c r="K4884" s="5">
        <v>2.0</v>
      </c>
      <c r="L4884" s="2" t="s">
        <v>686</v>
      </c>
      <c r="M4884" s="6" t="b">
        <v>1</v>
      </c>
      <c r="N4884" s="2" t="s">
        <v>16666</v>
      </c>
      <c r="O4884" s="2" t="s">
        <v>688</v>
      </c>
      <c r="P4884" s="2" t="s">
        <v>49</v>
      </c>
      <c r="Q4884" s="2" t="s">
        <v>16590</v>
      </c>
      <c r="R4884" s="2" t="s">
        <v>35</v>
      </c>
      <c r="S4884" s="5">
        <v>5.39070442E8</v>
      </c>
      <c r="T4884" s="2" t="s">
        <v>974</v>
      </c>
      <c r="U4884" s="2" t="s">
        <v>113</v>
      </c>
      <c r="V4884" s="2" t="s">
        <v>692</v>
      </c>
      <c r="W4884" s="7"/>
      <c r="X4884" s="5">
        <v>604710.0</v>
      </c>
      <c r="Y4884" s="2" t="s">
        <v>16591</v>
      </c>
    </row>
    <row r="4885">
      <c r="A4885" s="1" t="b">
        <v>0</v>
      </c>
      <c r="B4885" s="1" t="s">
        <v>104</v>
      </c>
      <c r="C4885" s="1"/>
      <c r="D4885" s="1"/>
      <c r="E4885" s="1" t="s">
        <v>43</v>
      </c>
      <c r="F4885" s="1"/>
      <c r="G4885" s="2" t="s">
        <v>27</v>
      </c>
      <c r="H4885" s="3"/>
      <c r="I4885" s="4" t="s">
        <v>16671</v>
      </c>
      <c r="J4885" s="2" t="s">
        <v>16672</v>
      </c>
      <c r="K4885" s="5">
        <v>2.0</v>
      </c>
      <c r="L4885" s="2" t="s">
        <v>686</v>
      </c>
      <c r="M4885" s="6" t="b">
        <v>1</v>
      </c>
      <c r="N4885" s="2" t="s">
        <v>16666</v>
      </c>
      <c r="O4885" s="2" t="s">
        <v>688</v>
      </c>
      <c r="P4885" s="2" t="s">
        <v>49</v>
      </c>
      <c r="Q4885" s="2" t="s">
        <v>16590</v>
      </c>
      <c r="R4885" s="2" t="s">
        <v>35</v>
      </c>
      <c r="S4885" s="5">
        <v>5.39070448E8</v>
      </c>
      <c r="T4885" s="2" t="s">
        <v>974</v>
      </c>
      <c r="U4885" s="2" t="s">
        <v>113</v>
      </c>
      <c r="V4885" s="2" t="s">
        <v>692</v>
      </c>
      <c r="W4885" s="7"/>
      <c r="X4885" s="5">
        <v>604711.0</v>
      </c>
      <c r="Y4885" s="2" t="s">
        <v>16591</v>
      </c>
    </row>
    <row r="4886">
      <c r="A4886" s="1" t="b">
        <v>0</v>
      </c>
      <c r="B4886" s="1" t="s">
        <v>104</v>
      </c>
      <c r="C4886" s="1"/>
      <c r="D4886" s="1"/>
      <c r="E4886" s="1" t="s">
        <v>43</v>
      </c>
      <c r="F4886" s="1"/>
      <c r="G4886" s="2" t="s">
        <v>27</v>
      </c>
      <c r="H4886" s="3"/>
      <c r="I4886" s="4" t="s">
        <v>16673</v>
      </c>
      <c r="J4886" s="2" t="s">
        <v>16674</v>
      </c>
      <c r="K4886" s="5">
        <v>2.0</v>
      </c>
      <c r="L4886" s="2" t="s">
        <v>686</v>
      </c>
      <c r="M4886" s="6" t="b">
        <v>1</v>
      </c>
      <c r="N4886" s="2" t="s">
        <v>16666</v>
      </c>
      <c r="O4886" s="2" t="s">
        <v>688</v>
      </c>
      <c r="P4886" s="2" t="s">
        <v>49</v>
      </c>
      <c r="Q4886" s="2" t="s">
        <v>16590</v>
      </c>
      <c r="R4886" s="2" t="s">
        <v>35</v>
      </c>
      <c r="S4886" s="5">
        <v>5.39070454E8</v>
      </c>
      <c r="T4886" s="2" t="s">
        <v>16675</v>
      </c>
      <c r="U4886" s="2" t="s">
        <v>113</v>
      </c>
      <c r="V4886" s="2" t="s">
        <v>692</v>
      </c>
      <c r="W4886" s="7"/>
      <c r="X4886" s="5">
        <v>601332.0</v>
      </c>
      <c r="Y4886" s="2" t="s">
        <v>16591</v>
      </c>
    </row>
    <row r="4887">
      <c r="A4887" s="1" t="b">
        <v>0</v>
      </c>
      <c r="B4887" s="1" t="s">
        <v>104</v>
      </c>
      <c r="C4887" s="1"/>
      <c r="D4887" s="1"/>
      <c r="E4887" s="1" t="s">
        <v>43</v>
      </c>
      <c r="F4887" s="1"/>
      <c r="G4887" s="2" t="s">
        <v>27</v>
      </c>
      <c r="H4887" s="3"/>
      <c r="I4887" s="4" t="s">
        <v>16676</v>
      </c>
      <c r="J4887" s="2" t="s">
        <v>16677</v>
      </c>
      <c r="K4887" s="5">
        <v>2.0</v>
      </c>
      <c r="L4887" s="2" t="s">
        <v>686</v>
      </c>
      <c r="M4887" s="6" t="b">
        <v>1</v>
      </c>
      <c r="N4887" s="2" t="s">
        <v>16666</v>
      </c>
      <c r="O4887" s="2" t="s">
        <v>688</v>
      </c>
      <c r="P4887" s="2" t="s">
        <v>49</v>
      </c>
      <c r="Q4887" s="2" t="s">
        <v>16590</v>
      </c>
      <c r="R4887" s="2" t="s">
        <v>35</v>
      </c>
      <c r="S4887" s="5">
        <v>5.39070763E8</v>
      </c>
      <c r="T4887" s="2" t="s">
        <v>1082</v>
      </c>
      <c r="U4887" s="2" t="s">
        <v>113</v>
      </c>
      <c r="V4887" s="2" t="s">
        <v>692</v>
      </c>
      <c r="W4887" s="7"/>
      <c r="X4887" s="5">
        <v>610981.0</v>
      </c>
      <c r="Y4887" s="2" t="s">
        <v>16591</v>
      </c>
    </row>
    <row r="4888">
      <c r="A4888" s="1" t="b">
        <v>0</v>
      </c>
      <c r="B4888" s="1" t="s">
        <v>104</v>
      </c>
      <c r="C4888" s="1"/>
      <c r="D4888" s="1"/>
      <c r="E4888" s="1" t="s">
        <v>43</v>
      </c>
      <c r="F4888" s="1"/>
      <c r="G4888" s="2" t="s">
        <v>27</v>
      </c>
      <c r="H4888" s="3"/>
      <c r="I4888" s="4" t="s">
        <v>16678</v>
      </c>
      <c r="J4888" s="2" t="s">
        <v>16679</v>
      </c>
      <c r="K4888" s="5">
        <v>2.0</v>
      </c>
      <c r="L4888" s="2" t="s">
        <v>686</v>
      </c>
      <c r="M4888" s="6" t="b">
        <v>1</v>
      </c>
      <c r="N4888" s="2" t="s">
        <v>16666</v>
      </c>
      <c r="O4888" s="2" t="s">
        <v>688</v>
      </c>
      <c r="P4888" s="2" t="s">
        <v>49</v>
      </c>
      <c r="Q4888" s="2" t="s">
        <v>16590</v>
      </c>
      <c r="R4888" s="2" t="s">
        <v>35</v>
      </c>
      <c r="S4888" s="5">
        <v>5.39070767E8</v>
      </c>
      <c r="T4888" s="2" t="s">
        <v>1082</v>
      </c>
      <c r="U4888" s="2" t="s">
        <v>113</v>
      </c>
      <c r="V4888" s="2" t="s">
        <v>692</v>
      </c>
      <c r="W4888" s="7"/>
      <c r="X4888" s="5">
        <v>610742.0</v>
      </c>
      <c r="Y4888" s="2" t="s">
        <v>16591</v>
      </c>
    </row>
    <row r="4889">
      <c r="A4889" s="1" t="b">
        <v>0</v>
      </c>
      <c r="B4889" s="1" t="s">
        <v>104</v>
      </c>
      <c r="C4889" s="1"/>
      <c r="D4889" s="1"/>
      <c r="E4889" s="1" t="s">
        <v>43</v>
      </c>
      <c r="F4889" s="1"/>
      <c r="G4889" s="2" t="s">
        <v>27</v>
      </c>
      <c r="H4889" s="3"/>
      <c r="I4889" s="4" t="s">
        <v>16680</v>
      </c>
      <c r="J4889" s="2" t="s">
        <v>16681</v>
      </c>
      <c r="K4889" s="5">
        <v>2.0</v>
      </c>
      <c r="L4889" s="2" t="s">
        <v>686</v>
      </c>
      <c r="M4889" s="6" t="b">
        <v>1</v>
      </c>
      <c r="N4889" s="2" t="s">
        <v>16666</v>
      </c>
      <c r="O4889" s="2" t="s">
        <v>688</v>
      </c>
      <c r="P4889" s="2" t="s">
        <v>49</v>
      </c>
      <c r="Q4889" s="2" t="s">
        <v>16590</v>
      </c>
      <c r="R4889" s="2" t="s">
        <v>35</v>
      </c>
      <c r="S4889" s="5">
        <v>5.39070779E8</v>
      </c>
      <c r="T4889" s="2" t="s">
        <v>16682</v>
      </c>
      <c r="U4889" s="2" t="s">
        <v>113</v>
      </c>
      <c r="V4889" s="2" t="s">
        <v>692</v>
      </c>
      <c r="W4889" s="7"/>
      <c r="X4889" s="5">
        <v>611350.0</v>
      </c>
      <c r="Y4889" s="2" t="s">
        <v>16591</v>
      </c>
    </row>
    <row r="4890">
      <c r="A4890" s="1" t="b">
        <v>0</v>
      </c>
      <c r="B4890" s="1" t="s">
        <v>104</v>
      </c>
      <c r="C4890" s="1"/>
      <c r="D4890" s="1"/>
      <c r="E4890" s="1" t="s">
        <v>43</v>
      </c>
      <c r="F4890" s="1"/>
      <c r="G4890" s="2" t="s">
        <v>27</v>
      </c>
      <c r="H4890" s="3"/>
      <c r="I4890" s="4" t="s">
        <v>16683</v>
      </c>
      <c r="J4890" s="2" t="s">
        <v>16684</v>
      </c>
      <c r="K4890" s="5">
        <v>2.0</v>
      </c>
      <c r="L4890" s="2" t="s">
        <v>686</v>
      </c>
      <c r="M4890" s="6" t="b">
        <v>1</v>
      </c>
      <c r="N4890" s="2" t="s">
        <v>16666</v>
      </c>
      <c r="O4890" s="2" t="s">
        <v>688</v>
      </c>
      <c r="P4890" s="2" t="s">
        <v>49</v>
      </c>
      <c r="Q4890" s="2" t="s">
        <v>16590</v>
      </c>
      <c r="R4890" s="2" t="s">
        <v>35</v>
      </c>
      <c r="S4890" s="5">
        <v>5.39070786E8</v>
      </c>
      <c r="T4890" s="2" t="s">
        <v>1082</v>
      </c>
      <c r="U4890" s="2" t="s">
        <v>113</v>
      </c>
      <c r="V4890" s="2" t="s">
        <v>692</v>
      </c>
      <c r="W4890" s="7"/>
      <c r="X4890" s="5">
        <v>610741.0</v>
      </c>
      <c r="Y4890" s="2" t="s">
        <v>16591</v>
      </c>
    </row>
    <row r="4891">
      <c r="A4891" s="1" t="b">
        <v>0</v>
      </c>
      <c r="B4891" s="1" t="s">
        <v>104</v>
      </c>
      <c r="C4891" s="1"/>
      <c r="D4891" s="1"/>
      <c r="E4891" s="1" t="s">
        <v>43</v>
      </c>
      <c r="F4891" s="1"/>
      <c r="G4891" s="2" t="s">
        <v>27</v>
      </c>
      <c r="H4891" s="3"/>
      <c r="I4891" s="4" t="s">
        <v>16685</v>
      </c>
      <c r="J4891" s="2" t="s">
        <v>16686</v>
      </c>
      <c r="K4891" s="5">
        <v>2.0</v>
      </c>
      <c r="L4891" s="2" t="s">
        <v>686</v>
      </c>
      <c r="M4891" s="6" t="b">
        <v>1</v>
      </c>
      <c r="N4891" s="2" t="s">
        <v>16666</v>
      </c>
      <c r="O4891" s="2" t="s">
        <v>688</v>
      </c>
      <c r="P4891" s="2" t="s">
        <v>49</v>
      </c>
      <c r="Q4891" s="2" t="s">
        <v>16590</v>
      </c>
      <c r="R4891" s="2" t="s">
        <v>35</v>
      </c>
      <c r="S4891" s="5">
        <v>5.39070789E8</v>
      </c>
      <c r="T4891" s="2" t="s">
        <v>16682</v>
      </c>
      <c r="U4891" s="2" t="s">
        <v>113</v>
      </c>
      <c r="V4891" s="2" t="s">
        <v>692</v>
      </c>
      <c r="W4891" s="7"/>
      <c r="X4891" s="5">
        <v>611352.0</v>
      </c>
      <c r="Y4891" s="2" t="s">
        <v>16591</v>
      </c>
    </row>
    <row r="4892">
      <c r="A4892" s="1" t="b">
        <v>0</v>
      </c>
      <c r="B4892" s="1" t="s">
        <v>104</v>
      </c>
      <c r="C4892" s="1"/>
      <c r="D4892" s="1"/>
      <c r="E4892" s="1" t="s">
        <v>43</v>
      </c>
      <c r="F4892" s="1"/>
      <c r="G4892" s="2" t="s">
        <v>27</v>
      </c>
      <c r="H4892" s="3"/>
      <c r="I4892" s="4" t="s">
        <v>16687</v>
      </c>
      <c r="J4892" s="2" t="s">
        <v>16688</v>
      </c>
      <c r="K4892" s="5">
        <v>2.0</v>
      </c>
      <c r="L4892" s="2" t="s">
        <v>686</v>
      </c>
      <c r="M4892" s="6" t="b">
        <v>1</v>
      </c>
      <c r="N4892" s="2" t="s">
        <v>16666</v>
      </c>
      <c r="O4892" s="2" t="s">
        <v>688</v>
      </c>
      <c r="P4892" s="2" t="s">
        <v>49</v>
      </c>
      <c r="Q4892" s="2" t="s">
        <v>16590</v>
      </c>
      <c r="R4892" s="2" t="s">
        <v>35</v>
      </c>
      <c r="S4892" s="5">
        <v>5.39070806E8</v>
      </c>
      <c r="T4892" s="2" t="s">
        <v>1082</v>
      </c>
      <c r="U4892" s="2" t="s">
        <v>113</v>
      </c>
      <c r="V4892" s="2" t="s">
        <v>692</v>
      </c>
      <c r="W4892" s="7"/>
      <c r="X4892" s="5">
        <v>609271.0</v>
      </c>
      <c r="Y4892" s="2" t="s">
        <v>16591</v>
      </c>
    </row>
    <row r="4893">
      <c r="A4893" s="1" t="b">
        <v>0</v>
      </c>
      <c r="B4893" s="1" t="s">
        <v>104</v>
      </c>
      <c r="C4893" s="1"/>
      <c r="D4893" s="1"/>
      <c r="E4893" s="1" t="s">
        <v>43</v>
      </c>
      <c r="F4893" s="1"/>
      <c r="G4893" s="2" t="s">
        <v>27</v>
      </c>
      <c r="H4893" s="3"/>
      <c r="I4893" s="4" t="s">
        <v>16689</v>
      </c>
      <c r="J4893" s="2" t="s">
        <v>16690</v>
      </c>
      <c r="K4893" s="5">
        <v>2.0</v>
      </c>
      <c r="L4893" s="2" t="s">
        <v>686</v>
      </c>
      <c r="M4893" s="6" t="b">
        <v>1</v>
      </c>
      <c r="N4893" s="2" t="s">
        <v>16666</v>
      </c>
      <c r="O4893" s="2" t="s">
        <v>688</v>
      </c>
      <c r="P4893" s="2" t="s">
        <v>49</v>
      </c>
      <c r="Q4893" s="2" t="s">
        <v>16590</v>
      </c>
      <c r="R4893" s="2" t="s">
        <v>35</v>
      </c>
      <c r="S4893" s="5">
        <v>5.39070818E8</v>
      </c>
      <c r="T4893" s="2" t="s">
        <v>1082</v>
      </c>
      <c r="U4893" s="2" t="s">
        <v>113</v>
      </c>
      <c r="V4893" s="2" t="s">
        <v>692</v>
      </c>
      <c r="W4893" s="7"/>
      <c r="X4893" s="5">
        <v>613555.0</v>
      </c>
      <c r="Y4893" s="2" t="s">
        <v>16591</v>
      </c>
    </row>
    <row r="4894">
      <c r="A4894" s="1" t="b">
        <v>0</v>
      </c>
      <c r="B4894" s="1" t="s">
        <v>104</v>
      </c>
      <c r="C4894" s="1"/>
      <c r="D4894" s="1"/>
      <c r="E4894" s="1" t="s">
        <v>43</v>
      </c>
      <c r="F4894" s="1"/>
      <c r="G4894" s="2" t="s">
        <v>27</v>
      </c>
      <c r="H4894" s="3"/>
      <c r="I4894" s="4" t="s">
        <v>16691</v>
      </c>
      <c r="J4894" s="2" t="s">
        <v>16692</v>
      </c>
      <c r="K4894" s="5">
        <v>2.0</v>
      </c>
      <c r="L4894" s="2" t="s">
        <v>686</v>
      </c>
      <c r="M4894" s="6" t="b">
        <v>1</v>
      </c>
      <c r="N4894" s="2" t="s">
        <v>16666</v>
      </c>
      <c r="O4894" s="2" t="s">
        <v>688</v>
      </c>
      <c r="P4894" s="2" t="s">
        <v>49</v>
      </c>
      <c r="Q4894" s="2" t="s">
        <v>16590</v>
      </c>
      <c r="R4894" s="2" t="s">
        <v>35</v>
      </c>
      <c r="S4894" s="5">
        <v>5.39070822E8</v>
      </c>
      <c r="T4894" s="2" t="s">
        <v>1082</v>
      </c>
      <c r="U4894" s="2" t="s">
        <v>113</v>
      </c>
      <c r="V4894" s="2" t="s">
        <v>692</v>
      </c>
      <c r="W4894" s="3"/>
      <c r="X4894" s="5">
        <v>613554.0</v>
      </c>
      <c r="Y4894" s="2" t="s">
        <v>16591</v>
      </c>
    </row>
    <row r="4895">
      <c r="A4895" s="1" t="b">
        <v>0</v>
      </c>
      <c r="B4895" s="1" t="s">
        <v>104</v>
      </c>
      <c r="C4895" s="1"/>
      <c r="D4895" s="1"/>
      <c r="E4895" s="1" t="s">
        <v>43</v>
      </c>
      <c r="F4895" s="1"/>
      <c r="G4895" s="2" t="s">
        <v>27</v>
      </c>
      <c r="H4895" s="3"/>
      <c r="I4895" s="4" t="s">
        <v>16693</v>
      </c>
      <c r="J4895" s="2" t="s">
        <v>16694</v>
      </c>
      <c r="K4895" s="5">
        <v>2.0</v>
      </c>
      <c r="L4895" s="2" t="s">
        <v>686</v>
      </c>
      <c r="M4895" s="6" t="b">
        <v>1</v>
      </c>
      <c r="N4895" s="2" t="s">
        <v>16666</v>
      </c>
      <c r="O4895" s="2" t="s">
        <v>688</v>
      </c>
      <c r="P4895" s="2" t="s">
        <v>49</v>
      </c>
      <c r="Q4895" s="2" t="s">
        <v>16590</v>
      </c>
      <c r="R4895" s="2" t="s">
        <v>35</v>
      </c>
      <c r="S4895" s="5">
        <v>5.39070834E8</v>
      </c>
      <c r="T4895" s="2" t="s">
        <v>1082</v>
      </c>
      <c r="U4895" s="2" t="s">
        <v>113</v>
      </c>
      <c r="V4895" s="2" t="s">
        <v>692</v>
      </c>
      <c r="W4895" s="3"/>
      <c r="X4895" s="5">
        <v>613550.0</v>
      </c>
      <c r="Y4895" s="2" t="s">
        <v>16591</v>
      </c>
    </row>
    <row r="4896">
      <c r="A4896" s="1" t="b">
        <v>0</v>
      </c>
      <c r="B4896" s="1" t="s">
        <v>104</v>
      </c>
      <c r="C4896" s="1"/>
      <c r="D4896" s="1"/>
      <c r="E4896" s="1" t="s">
        <v>43</v>
      </c>
      <c r="F4896" s="1"/>
      <c r="G4896" s="2" t="s">
        <v>27</v>
      </c>
      <c r="H4896" s="3"/>
      <c r="I4896" s="4" t="s">
        <v>16695</v>
      </c>
      <c r="J4896" s="2" t="s">
        <v>16696</v>
      </c>
      <c r="K4896" s="5">
        <v>2.0</v>
      </c>
      <c r="L4896" s="2" t="s">
        <v>686</v>
      </c>
      <c r="M4896" s="6" t="b">
        <v>1</v>
      </c>
      <c r="N4896" s="2" t="s">
        <v>16666</v>
      </c>
      <c r="O4896" s="2" t="s">
        <v>688</v>
      </c>
      <c r="P4896" s="2" t="s">
        <v>49</v>
      </c>
      <c r="Q4896" s="2" t="s">
        <v>16590</v>
      </c>
      <c r="R4896" s="2" t="s">
        <v>35</v>
      </c>
      <c r="S4896" s="5">
        <v>5.39070906E8</v>
      </c>
      <c r="T4896" s="2" t="s">
        <v>1082</v>
      </c>
      <c r="U4896" s="2" t="s">
        <v>113</v>
      </c>
      <c r="V4896" s="2" t="s">
        <v>692</v>
      </c>
      <c r="W4896" s="7"/>
      <c r="X4896" s="5">
        <v>615684.0</v>
      </c>
      <c r="Y4896" s="2" t="s">
        <v>16591</v>
      </c>
    </row>
    <row r="4897">
      <c r="A4897" s="1" t="b">
        <v>0</v>
      </c>
      <c r="B4897" s="1" t="s">
        <v>104</v>
      </c>
      <c r="C4897" s="1"/>
      <c r="D4897" s="1"/>
      <c r="E4897" s="1" t="s">
        <v>43</v>
      </c>
      <c r="F4897" s="1"/>
      <c r="G4897" s="2" t="s">
        <v>27</v>
      </c>
      <c r="H4897" s="3"/>
      <c r="I4897" s="4" t="s">
        <v>16697</v>
      </c>
      <c r="J4897" s="2" t="s">
        <v>16698</v>
      </c>
      <c r="K4897" s="5">
        <v>2.0</v>
      </c>
      <c r="L4897" s="2" t="s">
        <v>686</v>
      </c>
      <c r="M4897" s="6" t="b">
        <v>1</v>
      </c>
      <c r="N4897" s="2" t="s">
        <v>16666</v>
      </c>
      <c r="O4897" s="2" t="s">
        <v>688</v>
      </c>
      <c r="P4897" s="2" t="s">
        <v>49</v>
      </c>
      <c r="Q4897" s="2" t="s">
        <v>16590</v>
      </c>
      <c r="R4897" s="2" t="s">
        <v>35</v>
      </c>
      <c r="S4897" s="5">
        <v>5.3907091E8</v>
      </c>
      <c r="T4897" s="2" t="s">
        <v>974</v>
      </c>
      <c r="U4897" s="2" t="s">
        <v>113</v>
      </c>
      <c r="V4897" s="2" t="s">
        <v>692</v>
      </c>
      <c r="W4897" s="7"/>
      <c r="X4897" s="5">
        <v>615538.0</v>
      </c>
      <c r="Y4897" s="2" t="s">
        <v>16591</v>
      </c>
    </row>
    <row r="4898">
      <c r="A4898" s="1" t="b">
        <v>0</v>
      </c>
      <c r="B4898" s="1" t="s">
        <v>104</v>
      </c>
      <c r="C4898" s="1"/>
      <c r="D4898" s="1"/>
      <c r="E4898" s="1" t="s">
        <v>43</v>
      </c>
      <c r="F4898" s="1"/>
      <c r="G4898" s="2" t="s">
        <v>27</v>
      </c>
      <c r="H4898" s="3"/>
      <c r="I4898" s="4" t="s">
        <v>16699</v>
      </c>
      <c r="J4898" s="2" t="s">
        <v>16700</v>
      </c>
      <c r="K4898" s="5">
        <v>2.0</v>
      </c>
      <c r="L4898" s="2" t="s">
        <v>686</v>
      </c>
      <c r="M4898" s="6" t="b">
        <v>1</v>
      </c>
      <c r="N4898" s="2" t="s">
        <v>16666</v>
      </c>
      <c r="O4898" s="2" t="s">
        <v>688</v>
      </c>
      <c r="P4898" s="2" t="s">
        <v>49</v>
      </c>
      <c r="Q4898" s="2" t="s">
        <v>16590</v>
      </c>
      <c r="R4898" s="2" t="s">
        <v>35</v>
      </c>
      <c r="S4898" s="5">
        <v>5.39070934E8</v>
      </c>
      <c r="T4898" s="2" t="s">
        <v>1082</v>
      </c>
      <c r="U4898" s="2" t="s">
        <v>113</v>
      </c>
      <c r="V4898" s="2" t="s">
        <v>692</v>
      </c>
      <c r="W4898" s="3"/>
      <c r="X4898" s="5">
        <v>610984.0</v>
      </c>
      <c r="Y4898" s="2" t="s">
        <v>16591</v>
      </c>
    </row>
    <row r="4899">
      <c r="A4899" s="1" t="b">
        <v>0</v>
      </c>
      <c r="B4899" s="1" t="s">
        <v>104</v>
      </c>
      <c r="C4899" s="1"/>
      <c r="D4899" s="1"/>
      <c r="E4899" s="1" t="s">
        <v>43</v>
      </c>
      <c r="F4899" s="1"/>
      <c r="G4899" s="2" t="s">
        <v>27</v>
      </c>
      <c r="H4899" s="3"/>
      <c r="I4899" s="4" t="s">
        <v>16701</v>
      </c>
      <c r="J4899" s="2" t="s">
        <v>16702</v>
      </c>
      <c r="K4899" s="5">
        <v>2.0</v>
      </c>
      <c r="L4899" s="2" t="s">
        <v>686</v>
      </c>
      <c r="M4899" s="6" t="b">
        <v>1</v>
      </c>
      <c r="N4899" s="2" t="s">
        <v>16666</v>
      </c>
      <c r="O4899" s="2" t="s">
        <v>688</v>
      </c>
      <c r="P4899" s="2" t="s">
        <v>49</v>
      </c>
      <c r="Q4899" s="2" t="s">
        <v>16590</v>
      </c>
      <c r="R4899" s="2" t="s">
        <v>35</v>
      </c>
      <c r="S4899" s="5">
        <v>5.39070938E8</v>
      </c>
      <c r="T4899" s="2" t="s">
        <v>1082</v>
      </c>
      <c r="U4899" s="2" t="s">
        <v>113</v>
      </c>
      <c r="V4899" s="2" t="s">
        <v>692</v>
      </c>
      <c r="W4899" s="3"/>
      <c r="X4899" s="5">
        <v>610985.0</v>
      </c>
      <c r="Y4899" s="2" t="s">
        <v>16591</v>
      </c>
    </row>
    <row r="4900">
      <c r="A4900" s="1" t="b">
        <v>0</v>
      </c>
      <c r="B4900" s="1" t="s">
        <v>104</v>
      </c>
      <c r="C4900" s="1"/>
      <c r="D4900" s="1"/>
      <c r="E4900" s="1" t="s">
        <v>43</v>
      </c>
      <c r="F4900" s="1"/>
      <c r="G4900" s="2" t="s">
        <v>27</v>
      </c>
      <c r="H4900" s="3"/>
      <c r="I4900" s="4" t="s">
        <v>16703</v>
      </c>
      <c r="J4900" s="2" t="s">
        <v>16704</v>
      </c>
      <c r="K4900" s="5">
        <v>2.0</v>
      </c>
      <c r="L4900" s="2" t="s">
        <v>686</v>
      </c>
      <c r="M4900" s="6" t="b">
        <v>1</v>
      </c>
      <c r="N4900" s="2" t="s">
        <v>16666</v>
      </c>
      <c r="O4900" s="2" t="s">
        <v>688</v>
      </c>
      <c r="P4900" s="2" t="s">
        <v>49</v>
      </c>
      <c r="Q4900" s="2" t="s">
        <v>16590</v>
      </c>
      <c r="R4900" s="2" t="s">
        <v>35</v>
      </c>
      <c r="S4900" s="5">
        <v>5.39071264E8</v>
      </c>
      <c r="T4900" s="2" t="s">
        <v>1082</v>
      </c>
      <c r="U4900" s="2" t="s">
        <v>113</v>
      </c>
      <c r="V4900" s="2" t="s">
        <v>692</v>
      </c>
      <c r="W4900" s="3"/>
      <c r="X4900" s="5">
        <v>609038.0</v>
      </c>
      <c r="Y4900" s="2" t="s">
        <v>16591</v>
      </c>
    </row>
    <row r="4901">
      <c r="A4901" s="1" t="b">
        <v>0</v>
      </c>
      <c r="B4901" s="1" t="s">
        <v>104</v>
      </c>
      <c r="C4901" s="1"/>
      <c r="D4901" s="1"/>
      <c r="E4901" s="1" t="s">
        <v>43</v>
      </c>
      <c r="F4901" s="1"/>
      <c r="G4901" s="2" t="s">
        <v>27</v>
      </c>
      <c r="H4901" s="3"/>
      <c r="I4901" s="4" t="s">
        <v>16705</v>
      </c>
      <c r="J4901" s="2" t="s">
        <v>16706</v>
      </c>
      <c r="K4901" s="5">
        <v>2.0</v>
      </c>
      <c r="L4901" s="2" t="s">
        <v>686</v>
      </c>
      <c r="M4901" s="6" t="b">
        <v>1</v>
      </c>
      <c r="N4901" s="2" t="s">
        <v>16666</v>
      </c>
      <c r="O4901" s="2" t="s">
        <v>688</v>
      </c>
      <c r="P4901" s="2" t="s">
        <v>49</v>
      </c>
      <c r="Q4901" s="2" t="s">
        <v>16590</v>
      </c>
      <c r="R4901" s="2" t="s">
        <v>35</v>
      </c>
      <c r="S4901" s="5">
        <v>5.39071286E8</v>
      </c>
      <c r="T4901" s="2" t="s">
        <v>1082</v>
      </c>
      <c r="U4901" s="2" t="s">
        <v>113</v>
      </c>
      <c r="V4901" s="2" t="s">
        <v>692</v>
      </c>
      <c r="W4901" s="3"/>
      <c r="X4901" s="5">
        <v>609037.0</v>
      </c>
      <c r="Y4901" s="2" t="s">
        <v>16591</v>
      </c>
    </row>
    <row r="4902">
      <c r="A4902" s="1" t="b">
        <v>0</v>
      </c>
      <c r="B4902" s="1" t="s">
        <v>104</v>
      </c>
      <c r="C4902" s="1"/>
      <c r="D4902" s="1"/>
      <c r="E4902" s="1" t="s">
        <v>43</v>
      </c>
      <c r="F4902" s="1"/>
      <c r="G4902" s="2" t="s">
        <v>27</v>
      </c>
      <c r="H4902" s="3"/>
      <c r="I4902" s="4" t="s">
        <v>16707</v>
      </c>
      <c r="J4902" s="2" t="s">
        <v>16708</v>
      </c>
      <c r="K4902" s="5">
        <v>2.0</v>
      </c>
      <c r="L4902" s="2" t="s">
        <v>686</v>
      </c>
      <c r="M4902" s="6" t="b">
        <v>1</v>
      </c>
      <c r="N4902" s="2" t="s">
        <v>16666</v>
      </c>
      <c r="O4902" s="2" t="s">
        <v>688</v>
      </c>
      <c r="P4902" s="2" t="s">
        <v>49</v>
      </c>
      <c r="Q4902" s="2" t="s">
        <v>16590</v>
      </c>
      <c r="R4902" s="2" t="s">
        <v>35</v>
      </c>
      <c r="S4902" s="5">
        <v>5.39071311E8</v>
      </c>
      <c r="T4902" s="2" t="s">
        <v>1082</v>
      </c>
      <c r="U4902" s="2" t="s">
        <v>113</v>
      </c>
      <c r="V4902" s="2" t="s">
        <v>692</v>
      </c>
      <c r="W4902" s="3"/>
      <c r="X4902" s="5">
        <v>571075.0</v>
      </c>
      <c r="Y4902" s="2" t="s">
        <v>16591</v>
      </c>
    </row>
    <row r="4903">
      <c r="A4903" s="1" t="b">
        <v>0</v>
      </c>
      <c r="B4903" s="1" t="s">
        <v>104</v>
      </c>
      <c r="C4903" s="1"/>
      <c r="D4903" s="1"/>
      <c r="E4903" s="1" t="s">
        <v>43</v>
      </c>
      <c r="F4903" s="1"/>
      <c r="G4903" s="2" t="s">
        <v>27</v>
      </c>
      <c r="H4903" s="3"/>
      <c r="I4903" s="4" t="s">
        <v>16709</v>
      </c>
      <c r="J4903" s="2" t="s">
        <v>16710</v>
      </c>
      <c r="K4903" s="5">
        <v>2.0</v>
      </c>
      <c r="L4903" s="2" t="s">
        <v>686</v>
      </c>
      <c r="M4903" s="6" t="b">
        <v>1</v>
      </c>
      <c r="N4903" s="2" t="s">
        <v>16666</v>
      </c>
      <c r="O4903" s="2" t="s">
        <v>688</v>
      </c>
      <c r="P4903" s="2" t="s">
        <v>49</v>
      </c>
      <c r="Q4903" s="2" t="s">
        <v>16590</v>
      </c>
      <c r="R4903" s="2" t="s">
        <v>35</v>
      </c>
      <c r="S4903" s="5">
        <v>5.39071361E8</v>
      </c>
      <c r="T4903" s="2" t="s">
        <v>1082</v>
      </c>
      <c r="U4903" s="2" t="s">
        <v>113</v>
      </c>
      <c r="V4903" s="2" t="s">
        <v>692</v>
      </c>
      <c r="W4903" s="3"/>
      <c r="X4903" s="5">
        <v>574638.0</v>
      </c>
      <c r="Y4903" s="2" t="s">
        <v>16591</v>
      </c>
    </row>
    <row r="4904">
      <c r="A4904" s="1" t="b">
        <v>0</v>
      </c>
      <c r="B4904" s="1" t="s">
        <v>104</v>
      </c>
      <c r="C4904" s="1"/>
      <c r="D4904" s="1"/>
      <c r="E4904" s="1" t="s">
        <v>43</v>
      </c>
      <c r="F4904" s="1"/>
      <c r="G4904" s="2" t="s">
        <v>27</v>
      </c>
      <c r="H4904" s="3"/>
      <c r="I4904" s="4" t="s">
        <v>16711</v>
      </c>
      <c r="J4904" s="2" t="s">
        <v>16712</v>
      </c>
      <c r="K4904" s="5">
        <v>2.0</v>
      </c>
      <c r="L4904" s="2" t="s">
        <v>686</v>
      </c>
      <c r="M4904" s="6" t="b">
        <v>1</v>
      </c>
      <c r="N4904" s="2" t="s">
        <v>16666</v>
      </c>
      <c r="O4904" s="2" t="s">
        <v>688</v>
      </c>
      <c r="P4904" s="2" t="s">
        <v>49</v>
      </c>
      <c r="Q4904" s="2" t="s">
        <v>16590</v>
      </c>
      <c r="R4904" s="2" t="s">
        <v>35</v>
      </c>
      <c r="S4904" s="5">
        <v>5.39071387E8</v>
      </c>
      <c r="T4904" s="2" t="s">
        <v>1082</v>
      </c>
      <c r="U4904" s="2" t="s">
        <v>113</v>
      </c>
      <c r="V4904" s="2" t="s">
        <v>692</v>
      </c>
      <c r="W4904" s="3"/>
      <c r="X4904" s="5">
        <v>572043.0</v>
      </c>
      <c r="Y4904" s="2" t="s">
        <v>16591</v>
      </c>
    </row>
    <row r="4905">
      <c r="A4905" s="1" t="b">
        <v>0</v>
      </c>
      <c r="B4905" s="1" t="s">
        <v>104</v>
      </c>
      <c r="C4905" s="1"/>
      <c r="D4905" s="1"/>
      <c r="E4905" s="1" t="s">
        <v>43</v>
      </c>
      <c r="F4905" s="1"/>
      <c r="G4905" s="2" t="s">
        <v>27</v>
      </c>
      <c r="H4905" s="3"/>
      <c r="I4905" s="4" t="s">
        <v>16713</v>
      </c>
      <c r="J4905" s="2" t="s">
        <v>16714</v>
      </c>
      <c r="K4905" s="5">
        <v>2.0</v>
      </c>
      <c r="L4905" s="2" t="s">
        <v>686</v>
      </c>
      <c r="M4905" s="6" t="b">
        <v>1</v>
      </c>
      <c r="N4905" s="2" t="s">
        <v>16666</v>
      </c>
      <c r="O4905" s="2" t="s">
        <v>688</v>
      </c>
      <c r="P4905" s="2" t="s">
        <v>49</v>
      </c>
      <c r="Q4905" s="2" t="s">
        <v>16590</v>
      </c>
      <c r="R4905" s="2" t="s">
        <v>35</v>
      </c>
      <c r="S4905" s="5">
        <v>5.3907165E8</v>
      </c>
      <c r="T4905" s="2" t="s">
        <v>974</v>
      </c>
      <c r="U4905" s="2" t="s">
        <v>113</v>
      </c>
      <c r="V4905" s="2" t="s">
        <v>692</v>
      </c>
      <c r="W4905" s="3"/>
      <c r="X4905" s="5">
        <v>581995.0</v>
      </c>
      <c r="Y4905" s="2" t="s">
        <v>16591</v>
      </c>
    </row>
    <row r="4906">
      <c r="A4906" s="1" t="b">
        <v>0</v>
      </c>
      <c r="B4906" s="1" t="s">
        <v>104</v>
      </c>
      <c r="C4906" s="1"/>
      <c r="D4906" s="1"/>
      <c r="E4906" s="1" t="s">
        <v>43</v>
      </c>
      <c r="F4906" s="1"/>
      <c r="G4906" s="2" t="s">
        <v>27</v>
      </c>
      <c r="H4906" s="3"/>
      <c r="I4906" s="4" t="s">
        <v>16715</v>
      </c>
      <c r="J4906" s="2" t="s">
        <v>16716</v>
      </c>
      <c r="K4906" s="5">
        <v>2.0</v>
      </c>
      <c r="L4906" s="2" t="s">
        <v>686</v>
      </c>
      <c r="M4906" s="6" t="b">
        <v>1</v>
      </c>
      <c r="N4906" s="2" t="s">
        <v>16666</v>
      </c>
      <c r="O4906" s="2" t="s">
        <v>688</v>
      </c>
      <c r="P4906" s="2" t="s">
        <v>49</v>
      </c>
      <c r="Q4906" s="2" t="s">
        <v>16590</v>
      </c>
      <c r="R4906" s="2" t="s">
        <v>35</v>
      </c>
      <c r="S4906" s="5">
        <v>5.39072097E8</v>
      </c>
      <c r="T4906" s="2" t="s">
        <v>1082</v>
      </c>
      <c r="U4906" s="2" t="s">
        <v>113</v>
      </c>
      <c r="V4906" s="2" t="s">
        <v>692</v>
      </c>
      <c r="W4906" s="3"/>
      <c r="X4906" s="5">
        <v>580932.0</v>
      </c>
      <c r="Y4906" s="2" t="s">
        <v>16591</v>
      </c>
    </row>
    <row r="4907">
      <c r="A4907" s="1" t="b">
        <v>0</v>
      </c>
      <c r="B4907" s="1" t="s">
        <v>104</v>
      </c>
      <c r="C4907" s="1"/>
      <c r="D4907" s="1"/>
      <c r="E4907" s="1" t="s">
        <v>43</v>
      </c>
      <c r="F4907" s="1"/>
      <c r="G4907" s="2" t="s">
        <v>27</v>
      </c>
      <c r="H4907" s="3"/>
      <c r="I4907" s="4" t="s">
        <v>16717</v>
      </c>
      <c r="J4907" s="2" t="s">
        <v>16718</v>
      </c>
      <c r="K4907" s="5">
        <v>2.0</v>
      </c>
      <c r="L4907" s="2" t="s">
        <v>686</v>
      </c>
      <c r="M4907" s="6" t="b">
        <v>1</v>
      </c>
      <c r="N4907" s="2" t="s">
        <v>16666</v>
      </c>
      <c r="O4907" s="2" t="s">
        <v>688</v>
      </c>
      <c r="P4907" s="2" t="s">
        <v>49</v>
      </c>
      <c r="Q4907" s="2" t="s">
        <v>16590</v>
      </c>
      <c r="R4907" s="2" t="s">
        <v>35</v>
      </c>
      <c r="S4907" s="5">
        <v>5.39072107E8</v>
      </c>
      <c r="T4907" s="2" t="s">
        <v>1082</v>
      </c>
      <c r="U4907" s="2" t="s">
        <v>113</v>
      </c>
      <c r="V4907" s="2" t="s">
        <v>692</v>
      </c>
      <c r="W4907" s="3"/>
      <c r="X4907" s="5">
        <v>579923.0</v>
      </c>
      <c r="Y4907" s="2" t="s">
        <v>16591</v>
      </c>
    </row>
    <row r="4908">
      <c r="A4908" s="1" t="b">
        <v>0</v>
      </c>
      <c r="B4908" s="1" t="s">
        <v>104</v>
      </c>
      <c r="C4908" s="1"/>
      <c r="D4908" s="1"/>
      <c r="E4908" s="1" t="s">
        <v>43</v>
      </c>
      <c r="F4908" s="1"/>
      <c r="G4908" s="2" t="s">
        <v>27</v>
      </c>
      <c r="H4908" s="3"/>
      <c r="I4908" s="4" t="s">
        <v>16719</v>
      </c>
      <c r="J4908" s="2" t="s">
        <v>16720</v>
      </c>
      <c r="K4908" s="5">
        <v>2.0</v>
      </c>
      <c r="L4908" s="2" t="s">
        <v>686</v>
      </c>
      <c r="M4908" s="6" t="b">
        <v>1</v>
      </c>
      <c r="N4908" s="2" t="s">
        <v>16666</v>
      </c>
      <c r="O4908" s="2" t="s">
        <v>688</v>
      </c>
      <c r="P4908" s="2" t="s">
        <v>49</v>
      </c>
      <c r="Q4908" s="2" t="s">
        <v>16590</v>
      </c>
      <c r="R4908" s="2" t="s">
        <v>35</v>
      </c>
      <c r="S4908" s="5">
        <v>5.39072223E8</v>
      </c>
      <c r="T4908" s="2" t="s">
        <v>1082</v>
      </c>
      <c r="U4908" s="2" t="s">
        <v>113</v>
      </c>
      <c r="V4908" s="2" t="s">
        <v>692</v>
      </c>
      <c r="W4908" s="3"/>
      <c r="X4908" s="5">
        <v>588181.0</v>
      </c>
      <c r="Y4908" s="2" t="s">
        <v>16591</v>
      </c>
    </row>
    <row r="4909">
      <c r="A4909" s="1" t="b">
        <v>0</v>
      </c>
      <c r="B4909" s="1" t="s">
        <v>104</v>
      </c>
      <c r="C4909" s="1"/>
      <c r="D4909" s="1"/>
      <c r="E4909" s="1" t="s">
        <v>43</v>
      </c>
      <c r="F4909" s="1"/>
      <c r="G4909" s="2" t="s">
        <v>27</v>
      </c>
      <c r="H4909" s="3"/>
      <c r="I4909" s="4" t="s">
        <v>16721</v>
      </c>
      <c r="J4909" s="2" t="s">
        <v>16722</v>
      </c>
      <c r="K4909" s="5">
        <v>1.0</v>
      </c>
      <c r="L4909" s="2" t="s">
        <v>1117</v>
      </c>
      <c r="M4909" s="6" t="b">
        <v>1</v>
      </c>
      <c r="N4909" s="2" t="s">
        <v>16723</v>
      </c>
      <c r="O4909" s="2" t="s">
        <v>1127</v>
      </c>
      <c r="P4909" s="2" t="s">
        <v>109</v>
      </c>
      <c r="Q4909" s="2" t="s">
        <v>1120</v>
      </c>
      <c r="R4909" s="2" t="s">
        <v>35</v>
      </c>
      <c r="S4909" s="2" t="s">
        <v>16724</v>
      </c>
      <c r="T4909" s="3"/>
      <c r="U4909" s="2" t="s">
        <v>13575</v>
      </c>
      <c r="V4909" s="2" t="s">
        <v>43</v>
      </c>
      <c r="W4909" s="3"/>
      <c r="X4909" s="2" t="s">
        <v>16725</v>
      </c>
      <c r="Y4909" s="2" t="s">
        <v>16725</v>
      </c>
    </row>
    <row r="4910">
      <c r="A4910" s="1" t="b">
        <v>0</v>
      </c>
      <c r="B4910" s="1" t="s">
        <v>104</v>
      </c>
      <c r="C4910" s="1"/>
      <c r="D4910" s="1"/>
      <c r="E4910" s="1" t="s">
        <v>43</v>
      </c>
      <c r="F4910" s="1"/>
      <c r="G4910" s="2" t="s">
        <v>27</v>
      </c>
      <c r="H4910" s="3"/>
      <c r="I4910" s="4" t="s">
        <v>16726</v>
      </c>
      <c r="J4910" s="2" t="s">
        <v>16727</v>
      </c>
      <c r="K4910" s="5">
        <v>1.0</v>
      </c>
      <c r="L4910" s="2" t="s">
        <v>1117</v>
      </c>
      <c r="M4910" s="6" t="b">
        <v>1</v>
      </c>
      <c r="N4910" s="2" t="s">
        <v>16728</v>
      </c>
      <c r="O4910" s="2" t="s">
        <v>1127</v>
      </c>
      <c r="P4910" s="2" t="s">
        <v>109</v>
      </c>
      <c r="Q4910" s="2" t="s">
        <v>1120</v>
      </c>
      <c r="R4910" s="2" t="s">
        <v>35</v>
      </c>
      <c r="S4910" s="2" t="s">
        <v>16729</v>
      </c>
      <c r="T4910" s="3"/>
      <c r="U4910" s="2" t="s">
        <v>13575</v>
      </c>
      <c r="V4910" s="2" t="s">
        <v>43</v>
      </c>
      <c r="W4910" s="3"/>
      <c r="X4910" s="2" t="s">
        <v>16730</v>
      </c>
      <c r="Y4910" s="2" t="s">
        <v>16730</v>
      </c>
    </row>
    <row r="4911">
      <c r="A4911" s="1" t="b">
        <v>0</v>
      </c>
      <c r="B4911" s="1" t="s">
        <v>104</v>
      </c>
      <c r="C4911" s="1"/>
      <c r="D4911" s="1"/>
      <c r="E4911" s="1" t="s">
        <v>43</v>
      </c>
      <c r="F4911" s="1"/>
      <c r="G4911" s="2" t="s">
        <v>27</v>
      </c>
      <c r="H4911" s="3"/>
      <c r="I4911" s="4" t="s">
        <v>16731</v>
      </c>
      <c r="J4911" s="2" t="s">
        <v>16732</v>
      </c>
      <c r="K4911" s="5">
        <v>1.0</v>
      </c>
      <c r="L4911" s="2" t="s">
        <v>1117</v>
      </c>
      <c r="M4911" s="6" t="b">
        <v>1</v>
      </c>
      <c r="N4911" s="2" t="s">
        <v>16733</v>
      </c>
      <c r="O4911" s="2" t="s">
        <v>1127</v>
      </c>
      <c r="P4911" s="2" t="s">
        <v>109</v>
      </c>
      <c r="Q4911" s="2" t="s">
        <v>1120</v>
      </c>
      <c r="R4911" s="2" t="s">
        <v>35</v>
      </c>
      <c r="S4911" s="2" t="s">
        <v>16734</v>
      </c>
      <c r="T4911" s="7"/>
      <c r="U4911" s="2" t="s">
        <v>13575</v>
      </c>
      <c r="V4911" s="2" t="s">
        <v>43</v>
      </c>
      <c r="W4911" s="7"/>
      <c r="X4911" s="2" t="s">
        <v>16735</v>
      </c>
      <c r="Y4911" s="2" t="s">
        <v>16735</v>
      </c>
    </row>
    <row r="4912">
      <c r="A4912" s="1" t="b">
        <v>0</v>
      </c>
      <c r="B4912" s="1" t="s">
        <v>104</v>
      </c>
      <c r="C4912" s="1"/>
      <c r="D4912" s="1"/>
      <c r="E4912" s="1" t="s">
        <v>43</v>
      </c>
      <c r="F4912" s="1"/>
      <c r="G4912" s="2" t="s">
        <v>27</v>
      </c>
      <c r="H4912" s="3"/>
      <c r="I4912" s="4" t="s">
        <v>16736</v>
      </c>
      <c r="J4912" s="2" t="s">
        <v>16737</v>
      </c>
      <c r="K4912" s="5">
        <v>1.0</v>
      </c>
      <c r="L4912" s="2" t="s">
        <v>1117</v>
      </c>
      <c r="M4912" s="6" t="b">
        <v>1</v>
      </c>
      <c r="N4912" s="2" t="s">
        <v>16738</v>
      </c>
      <c r="O4912" s="2" t="s">
        <v>1127</v>
      </c>
      <c r="P4912" s="2" t="s">
        <v>109</v>
      </c>
      <c r="Q4912" s="2" t="s">
        <v>1120</v>
      </c>
      <c r="R4912" s="2" t="s">
        <v>35</v>
      </c>
      <c r="S4912" s="2" t="s">
        <v>16739</v>
      </c>
      <c r="T4912" s="7"/>
      <c r="U4912" s="2" t="s">
        <v>13575</v>
      </c>
      <c r="V4912" s="2" t="s">
        <v>43</v>
      </c>
      <c r="W4912" s="7"/>
      <c r="X4912" s="2" t="s">
        <v>16740</v>
      </c>
      <c r="Y4912" s="2" t="s">
        <v>16740</v>
      </c>
    </row>
    <row r="4913">
      <c r="A4913" s="1" t="b">
        <v>0</v>
      </c>
      <c r="B4913" s="1" t="s">
        <v>104</v>
      </c>
      <c r="C4913" s="1"/>
      <c r="D4913" s="1"/>
      <c r="E4913" s="1" t="s">
        <v>43</v>
      </c>
      <c r="F4913" s="1"/>
      <c r="G4913" s="2" t="s">
        <v>27</v>
      </c>
      <c r="H4913" s="3"/>
      <c r="I4913" s="4" t="s">
        <v>16741</v>
      </c>
      <c r="J4913" s="2" t="s">
        <v>16742</v>
      </c>
      <c r="K4913" s="5">
        <v>1.0</v>
      </c>
      <c r="L4913" s="2" t="s">
        <v>1117</v>
      </c>
      <c r="M4913" s="6" t="b">
        <v>1</v>
      </c>
      <c r="N4913" s="2" t="s">
        <v>16743</v>
      </c>
      <c r="O4913" s="2" t="s">
        <v>1127</v>
      </c>
      <c r="P4913" s="2" t="s">
        <v>109</v>
      </c>
      <c r="Q4913" s="2" t="s">
        <v>1120</v>
      </c>
      <c r="R4913" s="2" t="s">
        <v>35</v>
      </c>
      <c r="S4913" s="2" t="s">
        <v>16744</v>
      </c>
      <c r="T4913" s="7"/>
      <c r="U4913" s="2" t="s">
        <v>13575</v>
      </c>
      <c r="V4913" s="2" t="s">
        <v>43</v>
      </c>
      <c r="W4913" s="7"/>
      <c r="X4913" s="2" t="s">
        <v>16745</v>
      </c>
      <c r="Y4913" s="2" t="s">
        <v>16745</v>
      </c>
    </row>
    <row r="4914">
      <c r="A4914" s="1" t="b">
        <v>0</v>
      </c>
      <c r="B4914" s="1" t="s">
        <v>104</v>
      </c>
      <c r="C4914" s="1"/>
      <c r="D4914" s="1"/>
      <c r="E4914" s="1" t="s">
        <v>43</v>
      </c>
      <c r="F4914" s="1"/>
      <c r="G4914" s="2" t="s">
        <v>27</v>
      </c>
      <c r="H4914" s="3"/>
      <c r="I4914" s="4" t="s">
        <v>16746</v>
      </c>
      <c r="J4914" s="2" t="s">
        <v>16747</v>
      </c>
      <c r="K4914" s="5">
        <v>1.0</v>
      </c>
      <c r="L4914" s="2" t="s">
        <v>1117</v>
      </c>
      <c r="M4914" s="6" t="b">
        <v>1</v>
      </c>
      <c r="N4914" s="2" t="s">
        <v>16748</v>
      </c>
      <c r="O4914" s="2" t="s">
        <v>1127</v>
      </c>
      <c r="P4914" s="2" t="s">
        <v>109</v>
      </c>
      <c r="Q4914" s="2" t="s">
        <v>1120</v>
      </c>
      <c r="R4914" s="2" t="s">
        <v>35</v>
      </c>
      <c r="S4914" s="2" t="s">
        <v>16749</v>
      </c>
      <c r="T4914" s="7"/>
      <c r="U4914" s="2" t="s">
        <v>13575</v>
      </c>
      <c r="V4914" s="2" t="s">
        <v>43</v>
      </c>
      <c r="W4914" s="7"/>
      <c r="X4914" s="2" t="s">
        <v>16750</v>
      </c>
      <c r="Y4914" s="2" t="s">
        <v>16750</v>
      </c>
    </row>
    <row r="4915">
      <c r="A4915" s="1" t="b">
        <v>0</v>
      </c>
      <c r="B4915" s="1" t="s">
        <v>104</v>
      </c>
      <c r="C4915" s="1"/>
      <c r="D4915" s="1"/>
      <c r="E4915" s="1" t="s">
        <v>43</v>
      </c>
      <c r="F4915" s="1"/>
      <c r="G4915" s="2" t="s">
        <v>27</v>
      </c>
      <c r="H4915" s="3"/>
      <c r="I4915" s="4" t="s">
        <v>16751</v>
      </c>
      <c r="J4915" s="2" t="s">
        <v>16752</v>
      </c>
      <c r="K4915" s="5">
        <v>1.0</v>
      </c>
      <c r="L4915" s="2" t="s">
        <v>1117</v>
      </c>
      <c r="M4915" s="6" t="b">
        <v>1</v>
      </c>
      <c r="N4915" s="2" t="s">
        <v>16753</v>
      </c>
      <c r="O4915" s="2" t="s">
        <v>1127</v>
      </c>
      <c r="P4915" s="2" t="s">
        <v>109</v>
      </c>
      <c r="Q4915" s="2" t="s">
        <v>1120</v>
      </c>
      <c r="R4915" s="2" t="s">
        <v>35</v>
      </c>
      <c r="S4915" s="2" t="s">
        <v>16754</v>
      </c>
      <c r="T4915" s="7"/>
      <c r="U4915" s="2" t="s">
        <v>13575</v>
      </c>
      <c r="V4915" s="2" t="s">
        <v>43</v>
      </c>
      <c r="W4915" s="7"/>
      <c r="X4915" s="2" t="s">
        <v>16755</v>
      </c>
      <c r="Y4915" s="2" t="s">
        <v>16755</v>
      </c>
    </row>
    <row r="4916">
      <c r="A4916" s="1" t="b">
        <v>0</v>
      </c>
      <c r="B4916" s="1" t="s">
        <v>104</v>
      </c>
      <c r="C4916" s="1"/>
      <c r="D4916" s="1"/>
      <c r="E4916" s="1" t="s">
        <v>43</v>
      </c>
      <c r="F4916" s="1"/>
      <c r="G4916" s="2" t="s">
        <v>27</v>
      </c>
      <c r="H4916" s="3"/>
      <c r="I4916" s="4" t="s">
        <v>16756</v>
      </c>
      <c r="J4916" s="2" t="s">
        <v>16757</v>
      </c>
      <c r="K4916" s="5">
        <v>1.0</v>
      </c>
      <c r="L4916" s="2" t="s">
        <v>1117</v>
      </c>
      <c r="M4916" s="6" t="b">
        <v>1</v>
      </c>
      <c r="N4916" s="2" t="s">
        <v>16758</v>
      </c>
      <c r="O4916" s="2" t="s">
        <v>1127</v>
      </c>
      <c r="P4916" s="2" t="s">
        <v>109</v>
      </c>
      <c r="Q4916" s="2" t="s">
        <v>1120</v>
      </c>
      <c r="R4916" s="2" t="s">
        <v>35</v>
      </c>
      <c r="S4916" s="2" t="s">
        <v>16759</v>
      </c>
      <c r="T4916" s="7"/>
      <c r="U4916" s="2" t="s">
        <v>13575</v>
      </c>
      <c r="V4916" s="2" t="s">
        <v>43</v>
      </c>
      <c r="W4916" s="3"/>
      <c r="X4916" s="2" t="s">
        <v>16760</v>
      </c>
      <c r="Y4916" s="2" t="s">
        <v>16760</v>
      </c>
    </row>
    <row r="4917">
      <c r="A4917" s="1" t="b">
        <v>0</v>
      </c>
      <c r="B4917" s="1" t="s">
        <v>104</v>
      </c>
      <c r="C4917" s="1"/>
      <c r="D4917" s="1"/>
      <c r="E4917" s="1" t="s">
        <v>43</v>
      </c>
      <c r="F4917" s="1"/>
      <c r="G4917" s="2" t="s">
        <v>27</v>
      </c>
      <c r="H4917" s="3"/>
      <c r="I4917" s="4" t="s">
        <v>16761</v>
      </c>
      <c r="J4917" s="2" t="s">
        <v>16762</v>
      </c>
      <c r="K4917" s="5">
        <v>1.0</v>
      </c>
      <c r="L4917" s="2" t="s">
        <v>1117</v>
      </c>
      <c r="M4917" s="6" t="b">
        <v>1</v>
      </c>
      <c r="N4917" s="2" t="s">
        <v>16763</v>
      </c>
      <c r="O4917" s="2" t="s">
        <v>1127</v>
      </c>
      <c r="P4917" s="2" t="s">
        <v>109</v>
      </c>
      <c r="Q4917" s="2" t="s">
        <v>1120</v>
      </c>
      <c r="R4917" s="2" t="s">
        <v>35</v>
      </c>
      <c r="S4917" s="2" t="s">
        <v>16764</v>
      </c>
      <c r="T4917" s="7"/>
      <c r="U4917" s="2" t="s">
        <v>13575</v>
      </c>
      <c r="V4917" s="2" t="s">
        <v>43</v>
      </c>
      <c r="W4917" s="3"/>
      <c r="X4917" s="2" t="s">
        <v>16765</v>
      </c>
      <c r="Y4917" s="2" t="s">
        <v>16765</v>
      </c>
    </row>
    <row r="4918">
      <c r="A4918" s="1" t="b">
        <v>0</v>
      </c>
      <c r="B4918" s="1" t="s">
        <v>104</v>
      </c>
      <c r="C4918" s="1"/>
      <c r="D4918" s="1"/>
      <c r="E4918" s="1" t="s">
        <v>43</v>
      </c>
      <c r="F4918" s="1"/>
      <c r="G4918" s="2" t="s">
        <v>27</v>
      </c>
      <c r="H4918" s="3"/>
      <c r="I4918" s="4" t="s">
        <v>16766</v>
      </c>
      <c r="J4918" s="2" t="s">
        <v>16767</v>
      </c>
      <c r="K4918" s="5">
        <v>1.0</v>
      </c>
      <c r="L4918" s="2" t="s">
        <v>1117</v>
      </c>
      <c r="M4918" s="6" t="b">
        <v>1</v>
      </c>
      <c r="N4918" s="2" t="s">
        <v>16768</v>
      </c>
      <c r="O4918" s="2" t="s">
        <v>1127</v>
      </c>
      <c r="P4918" s="2" t="s">
        <v>109</v>
      </c>
      <c r="Q4918" s="2" t="s">
        <v>1120</v>
      </c>
      <c r="R4918" s="2" t="s">
        <v>35</v>
      </c>
      <c r="S4918" s="2" t="s">
        <v>16769</v>
      </c>
      <c r="T4918" s="7"/>
      <c r="U4918" s="2" t="s">
        <v>13575</v>
      </c>
      <c r="V4918" s="2" t="s">
        <v>43</v>
      </c>
      <c r="W4918" s="3"/>
      <c r="X4918" s="2" t="s">
        <v>16770</v>
      </c>
      <c r="Y4918" s="2" t="s">
        <v>16770</v>
      </c>
    </row>
    <row r="4919">
      <c r="A4919" s="1" t="b">
        <v>0</v>
      </c>
      <c r="B4919" s="1" t="s">
        <v>104</v>
      </c>
      <c r="C4919" s="1"/>
      <c r="D4919" s="1"/>
      <c r="E4919" s="1" t="s">
        <v>43</v>
      </c>
      <c r="F4919" s="1"/>
      <c r="G4919" s="2" t="s">
        <v>27</v>
      </c>
      <c r="H4919" s="3"/>
      <c r="I4919" s="4" t="s">
        <v>16771</v>
      </c>
      <c r="J4919" s="2" t="s">
        <v>16772</v>
      </c>
      <c r="K4919" s="5">
        <v>1.0</v>
      </c>
      <c r="L4919" s="2" t="s">
        <v>1117</v>
      </c>
      <c r="M4919" s="6" t="b">
        <v>1</v>
      </c>
      <c r="N4919" s="2" t="s">
        <v>16773</v>
      </c>
      <c r="O4919" s="2" t="s">
        <v>1127</v>
      </c>
      <c r="P4919" s="2" t="s">
        <v>109</v>
      </c>
      <c r="Q4919" s="2" t="s">
        <v>1120</v>
      </c>
      <c r="R4919" s="2" t="s">
        <v>35</v>
      </c>
      <c r="S4919" s="2" t="s">
        <v>16774</v>
      </c>
      <c r="T4919" s="3"/>
      <c r="U4919" s="2" t="s">
        <v>13575</v>
      </c>
      <c r="V4919" s="2" t="s">
        <v>43</v>
      </c>
      <c r="W4919" s="7"/>
      <c r="X4919" s="2" t="s">
        <v>16775</v>
      </c>
      <c r="Y4919" s="2" t="s">
        <v>16775</v>
      </c>
    </row>
    <row r="4920">
      <c r="A4920" s="1" t="b">
        <v>0</v>
      </c>
      <c r="B4920" s="1" t="s">
        <v>104</v>
      </c>
      <c r="C4920" s="1"/>
      <c r="D4920" s="1"/>
      <c r="E4920" s="1" t="s">
        <v>43</v>
      </c>
      <c r="F4920" s="1"/>
      <c r="G4920" s="2" t="s">
        <v>27</v>
      </c>
      <c r="H4920" s="3"/>
      <c r="I4920" s="4" t="s">
        <v>16776</v>
      </c>
      <c r="J4920" s="2" t="s">
        <v>16777</v>
      </c>
      <c r="K4920" s="5">
        <v>1.0</v>
      </c>
      <c r="L4920" s="2" t="s">
        <v>1117</v>
      </c>
      <c r="M4920" s="6" t="b">
        <v>1</v>
      </c>
      <c r="N4920" s="2" t="s">
        <v>16778</v>
      </c>
      <c r="O4920" s="2" t="s">
        <v>1127</v>
      </c>
      <c r="P4920" s="2" t="s">
        <v>109</v>
      </c>
      <c r="Q4920" s="2" t="s">
        <v>1120</v>
      </c>
      <c r="R4920" s="2" t="s">
        <v>35</v>
      </c>
      <c r="S4920" s="2" t="s">
        <v>16779</v>
      </c>
      <c r="T4920" s="3"/>
      <c r="U4920" s="2" t="s">
        <v>13575</v>
      </c>
      <c r="V4920" s="2" t="s">
        <v>43</v>
      </c>
      <c r="W4920" s="7"/>
      <c r="X4920" s="2" t="s">
        <v>16780</v>
      </c>
      <c r="Y4920" s="2" t="s">
        <v>16780</v>
      </c>
    </row>
    <row r="4921">
      <c r="A4921" s="1" t="b">
        <v>0</v>
      </c>
      <c r="B4921" s="1" t="s">
        <v>104</v>
      </c>
      <c r="C4921" s="1"/>
      <c r="D4921" s="1"/>
      <c r="E4921" s="1" t="s">
        <v>43</v>
      </c>
      <c r="F4921" s="1"/>
      <c r="G4921" s="2" t="s">
        <v>27</v>
      </c>
      <c r="H4921" s="3"/>
      <c r="I4921" s="4" t="s">
        <v>16781</v>
      </c>
      <c r="J4921" s="2" t="s">
        <v>16782</v>
      </c>
      <c r="K4921" s="5">
        <v>1.0</v>
      </c>
      <c r="L4921" s="2" t="s">
        <v>1117</v>
      </c>
      <c r="M4921" s="6" t="b">
        <v>1</v>
      </c>
      <c r="N4921" s="2" t="s">
        <v>16783</v>
      </c>
      <c r="O4921" s="2" t="s">
        <v>1127</v>
      </c>
      <c r="P4921" s="2" t="s">
        <v>109</v>
      </c>
      <c r="Q4921" s="2" t="s">
        <v>1120</v>
      </c>
      <c r="R4921" s="2" t="s">
        <v>35</v>
      </c>
      <c r="S4921" s="2" t="s">
        <v>16784</v>
      </c>
      <c r="T4921" s="7"/>
      <c r="U4921" s="2" t="s">
        <v>13575</v>
      </c>
      <c r="V4921" s="2" t="s">
        <v>43</v>
      </c>
      <c r="W4921" s="7"/>
      <c r="X4921" s="2" t="s">
        <v>16785</v>
      </c>
      <c r="Y4921" s="2" t="s">
        <v>16785</v>
      </c>
    </row>
    <row r="4922">
      <c r="A4922" s="1" t="b">
        <v>0</v>
      </c>
      <c r="B4922" s="1" t="s">
        <v>104</v>
      </c>
      <c r="C4922" s="1"/>
      <c r="D4922" s="1"/>
      <c r="E4922" s="1" t="s">
        <v>43</v>
      </c>
      <c r="F4922" s="1"/>
      <c r="G4922" s="2" t="s">
        <v>27</v>
      </c>
      <c r="H4922" s="3"/>
      <c r="I4922" s="4" t="s">
        <v>16786</v>
      </c>
      <c r="J4922" s="2" t="s">
        <v>16787</v>
      </c>
      <c r="K4922" s="5">
        <v>1.0</v>
      </c>
      <c r="L4922" s="2" t="s">
        <v>1117</v>
      </c>
      <c r="M4922" s="6" t="b">
        <v>1</v>
      </c>
      <c r="N4922" s="2" t="s">
        <v>16788</v>
      </c>
      <c r="O4922" s="2" t="s">
        <v>1127</v>
      </c>
      <c r="P4922" s="2" t="s">
        <v>109</v>
      </c>
      <c r="Q4922" s="2" t="s">
        <v>1120</v>
      </c>
      <c r="R4922" s="2" t="s">
        <v>35</v>
      </c>
      <c r="S4922" s="2" t="s">
        <v>16789</v>
      </c>
      <c r="T4922" s="3"/>
      <c r="U4922" s="2" t="s">
        <v>13575</v>
      </c>
      <c r="V4922" s="2" t="s">
        <v>43</v>
      </c>
      <c r="W4922" s="7"/>
      <c r="X4922" s="2" t="s">
        <v>16790</v>
      </c>
      <c r="Y4922" s="2" t="s">
        <v>16790</v>
      </c>
    </row>
    <row r="4923">
      <c r="A4923" s="1" t="b">
        <v>0</v>
      </c>
      <c r="B4923" s="1" t="s">
        <v>104</v>
      </c>
      <c r="C4923" s="1"/>
      <c r="D4923" s="1"/>
      <c r="E4923" s="1" t="s">
        <v>43</v>
      </c>
      <c r="F4923" s="1"/>
      <c r="G4923" s="2" t="s">
        <v>27</v>
      </c>
      <c r="H4923" s="3"/>
      <c r="I4923" s="4" t="s">
        <v>16791</v>
      </c>
      <c r="J4923" s="2" t="s">
        <v>16792</v>
      </c>
      <c r="K4923" s="5">
        <v>1.0</v>
      </c>
      <c r="L4923" s="2" t="s">
        <v>1117</v>
      </c>
      <c r="M4923" s="6" t="b">
        <v>1</v>
      </c>
      <c r="N4923" s="2" t="s">
        <v>16793</v>
      </c>
      <c r="O4923" s="2" t="s">
        <v>1127</v>
      </c>
      <c r="P4923" s="2" t="s">
        <v>109</v>
      </c>
      <c r="Q4923" s="2" t="s">
        <v>1120</v>
      </c>
      <c r="R4923" s="2" t="s">
        <v>35</v>
      </c>
      <c r="S4923" s="2" t="s">
        <v>16794</v>
      </c>
      <c r="T4923" s="7"/>
      <c r="U4923" s="2" t="s">
        <v>13575</v>
      </c>
      <c r="V4923" s="2" t="s">
        <v>43</v>
      </c>
      <c r="W4923" s="7"/>
      <c r="X4923" s="2" t="s">
        <v>16795</v>
      </c>
      <c r="Y4923" s="2" t="s">
        <v>16795</v>
      </c>
    </row>
    <row r="4924">
      <c r="A4924" s="1" t="b">
        <v>0</v>
      </c>
      <c r="B4924" s="1" t="s">
        <v>104</v>
      </c>
      <c r="C4924" s="1"/>
      <c r="D4924" s="1"/>
      <c r="E4924" s="1" t="s">
        <v>43</v>
      </c>
      <c r="F4924" s="1"/>
      <c r="G4924" s="2" t="s">
        <v>27</v>
      </c>
      <c r="H4924" s="3"/>
      <c r="I4924" s="4" t="s">
        <v>16796</v>
      </c>
      <c r="J4924" s="2" t="s">
        <v>16797</v>
      </c>
      <c r="K4924" s="5">
        <v>1.0</v>
      </c>
      <c r="L4924" s="2" t="s">
        <v>1117</v>
      </c>
      <c r="M4924" s="6" t="b">
        <v>1</v>
      </c>
      <c r="N4924" s="2" t="s">
        <v>16798</v>
      </c>
      <c r="O4924" s="2" t="s">
        <v>1127</v>
      </c>
      <c r="P4924" s="2" t="s">
        <v>109</v>
      </c>
      <c r="Q4924" s="2" t="s">
        <v>1120</v>
      </c>
      <c r="R4924" s="2" t="s">
        <v>35</v>
      </c>
      <c r="S4924" s="2" t="s">
        <v>16799</v>
      </c>
      <c r="T4924" s="7"/>
      <c r="U4924" s="2" t="s">
        <v>13575</v>
      </c>
      <c r="V4924" s="2" t="s">
        <v>43</v>
      </c>
      <c r="W4924" s="7"/>
      <c r="X4924" s="2" t="s">
        <v>16800</v>
      </c>
      <c r="Y4924" s="2" t="s">
        <v>16800</v>
      </c>
    </row>
    <row r="4925">
      <c r="A4925" s="1" t="b">
        <v>0</v>
      </c>
      <c r="B4925" s="1" t="s">
        <v>104</v>
      </c>
      <c r="C4925" s="1"/>
      <c r="D4925" s="1"/>
      <c r="E4925" s="1" t="s">
        <v>43</v>
      </c>
      <c r="F4925" s="1"/>
      <c r="G4925" s="2" t="s">
        <v>27</v>
      </c>
      <c r="H4925" s="3"/>
      <c r="I4925" s="4" t="s">
        <v>16801</v>
      </c>
      <c r="J4925" s="2" t="s">
        <v>16802</v>
      </c>
      <c r="K4925" s="5">
        <v>1.0</v>
      </c>
      <c r="L4925" s="2" t="s">
        <v>1117</v>
      </c>
      <c r="M4925" s="6" t="b">
        <v>1</v>
      </c>
      <c r="N4925" s="2" t="s">
        <v>16803</v>
      </c>
      <c r="O4925" s="2" t="s">
        <v>1127</v>
      </c>
      <c r="P4925" s="2" t="s">
        <v>109</v>
      </c>
      <c r="Q4925" s="2" t="s">
        <v>1120</v>
      </c>
      <c r="R4925" s="2" t="s">
        <v>35</v>
      </c>
      <c r="S4925" s="2" t="s">
        <v>16804</v>
      </c>
      <c r="T4925" s="7"/>
      <c r="U4925" s="2" t="s">
        <v>13575</v>
      </c>
      <c r="V4925" s="2" t="s">
        <v>43</v>
      </c>
      <c r="W4925" s="7"/>
      <c r="X4925" s="2" t="s">
        <v>16805</v>
      </c>
      <c r="Y4925" s="2" t="s">
        <v>16805</v>
      </c>
    </row>
    <row r="4926">
      <c r="A4926" s="1" t="b">
        <v>0</v>
      </c>
      <c r="B4926" s="1" t="s">
        <v>104</v>
      </c>
      <c r="C4926" s="1"/>
      <c r="D4926" s="1"/>
      <c r="E4926" s="1" t="s">
        <v>43</v>
      </c>
      <c r="F4926" s="1"/>
      <c r="G4926" s="2" t="s">
        <v>27</v>
      </c>
      <c r="H4926" s="3"/>
      <c r="I4926" s="4" t="s">
        <v>16806</v>
      </c>
      <c r="J4926" s="2" t="s">
        <v>16807</v>
      </c>
      <c r="K4926" s="5">
        <v>1.0</v>
      </c>
      <c r="L4926" s="2" t="s">
        <v>1117</v>
      </c>
      <c r="M4926" s="6" t="b">
        <v>1</v>
      </c>
      <c r="N4926" s="2" t="s">
        <v>16808</v>
      </c>
      <c r="O4926" s="2" t="s">
        <v>1127</v>
      </c>
      <c r="P4926" s="2" t="s">
        <v>109</v>
      </c>
      <c r="Q4926" s="2" t="s">
        <v>1120</v>
      </c>
      <c r="R4926" s="2" t="s">
        <v>35</v>
      </c>
      <c r="S4926" s="2" t="s">
        <v>16809</v>
      </c>
      <c r="T4926" s="7"/>
      <c r="U4926" s="2" t="s">
        <v>13575</v>
      </c>
      <c r="V4926" s="2" t="s">
        <v>43</v>
      </c>
      <c r="W4926" s="7"/>
      <c r="X4926" s="2" t="s">
        <v>16810</v>
      </c>
      <c r="Y4926" s="2" t="s">
        <v>16810</v>
      </c>
    </row>
    <row r="4927">
      <c r="A4927" s="1" t="b">
        <v>0</v>
      </c>
      <c r="B4927" s="1" t="s">
        <v>104</v>
      </c>
      <c r="C4927" s="1"/>
      <c r="D4927" s="1"/>
      <c r="E4927" s="1" t="s">
        <v>43</v>
      </c>
      <c r="F4927" s="1"/>
      <c r="G4927" s="2" t="s">
        <v>27</v>
      </c>
      <c r="H4927" s="3"/>
      <c r="I4927" s="4" t="s">
        <v>16811</v>
      </c>
      <c r="J4927" s="2" t="s">
        <v>16812</v>
      </c>
      <c r="K4927" s="5">
        <v>1.0</v>
      </c>
      <c r="L4927" s="2" t="s">
        <v>1117</v>
      </c>
      <c r="M4927" s="6" t="b">
        <v>1</v>
      </c>
      <c r="N4927" s="2" t="s">
        <v>16813</v>
      </c>
      <c r="O4927" s="2" t="s">
        <v>1127</v>
      </c>
      <c r="P4927" s="2" t="s">
        <v>109</v>
      </c>
      <c r="Q4927" s="2" t="s">
        <v>1120</v>
      </c>
      <c r="R4927" s="2" t="s">
        <v>35</v>
      </c>
      <c r="S4927" s="2" t="s">
        <v>16814</v>
      </c>
      <c r="T4927" s="7"/>
      <c r="U4927" s="2" t="s">
        <v>13575</v>
      </c>
      <c r="V4927" s="2" t="s">
        <v>43</v>
      </c>
      <c r="W4927" s="3"/>
      <c r="X4927" s="2" t="s">
        <v>16815</v>
      </c>
      <c r="Y4927" s="2" t="s">
        <v>16815</v>
      </c>
    </row>
    <row r="4928">
      <c r="A4928" s="1" t="b">
        <v>0</v>
      </c>
      <c r="B4928" s="1" t="s">
        <v>104</v>
      </c>
      <c r="C4928" s="1"/>
      <c r="D4928" s="1"/>
      <c r="E4928" s="1" t="s">
        <v>43</v>
      </c>
      <c r="F4928" s="1"/>
      <c r="G4928" s="2" t="s">
        <v>27</v>
      </c>
      <c r="H4928" s="3"/>
      <c r="I4928" s="4" t="s">
        <v>16816</v>
      </c>
      <c r="J4928" s="2" t="s">
        <v>16817</v>
      </c>
      <c r="K4928" s="5">
        <v>1.0</v>
      </c>
      <c r="L4928" s="2" t="s">
        <v>1117</v>
      </c>
      <c r="M4928" s="6" t="b">
        <v>1</v>
      </c>
      <c r="N4928" s="2" t="s">
        <v>16818</v>
      </c>
      <c r="O4928" s="2" t="s">
        <v>1127</v>
      </c>
      <c r="P4928" s="2" t="s">
        <v>109</v>
      </c>
      <c r="Q4928" s="2" t="s">
        <v>1120</v>
      </c>
      <c r="R4928" s="2" t="s">
        <v>35</v>
      </c>
      <c r="S4928" s="2" t="s">
        <v>16819</v>
      </c>
      <c r="T4928" s="3"/>
      <c r="U4928" s="2" t="s">
        <v>13575</v>
      </c>
      <c r="V4928" s="2" t="s">
        <v>43</v>
      </c>
      <c r="W4928" s="7"/>
      <c r="X4928" s="2" t="s">
        <v>16820</v>
      </c>
      <c r="Y4928" s="2" t="s">
        <v>16820</v>
      </c>
    </row>
    <row r="4929">
      <c r="A4929" s="1" t="b">
        <v>0</v>
      </c>
      <c r="B4929" s="1" t="s">
        <v>104</v>
      </c>
      <c r="C4929" s="1"/>
      <c r="D4929" s="1"/>
      <c r="E4929" s="1" t="s">
        <v>43</v>
      </c>
      <c r="F4929" s="1"/>
      <c r="G4929" s="2" t="s">
        <v>27</v>
      </c>
      <c r="H4929" s="3"/>
      <c r="I4929" s="4" t="s">
        <v>16821</v>
      </c>
      <c r="J4929" s="2" t="s">
        <v>16822</v>
      </c>
      <c r="K4929" s="5">
        <v>1.0</v>
      </c>
      <c r="L4929" s="2" t="s">
        <v>1117</v>
      </c>
      <c r="M4929" s="6" t="b">
        <v>1</v>
      </c>
      <c r="N4929" s="2" t="s">
        <v>16823</v>
      </c>
      <c r="O4929" s="2" t="s">
        <v>1127</v>
      </c>
      <c r="P4929" s="2" t="s">
        <v>109</v>
      </c>
      <c r="Q4929" s="2" t="s">
        <v>1120</v>
      </c>
      <c r="R4929" s="2" t="s">
        <v>35</v>
      </c>
      <c r="S4929" s="2" t="s">
        <v>16824</v>
      </c>
      <c r="T4929" s="3"/>
      <c r="U4929" s="2" t="s">
        <v>13575</v>
      </c>
      <c r="V4929" s="2" t="s">
        <v>43</v>
      </c>
      <c r="W4929" s="7"/>
      <c r="X4929" s="2" t="s">
        <v>16825</v>
      </c>
      <c r="Y4929" s="2" t="s">
        <v>16825</v>
      </c>
    </row>
    <row r="4930">
      <c r="A4930" s="1" t="b">
        <v>0</v>
      </c>
      <c r="B4930" s="1" t="s">
        <v>104</v>
      </c>
      <c r="C4930" s="1"/>
      <c r="D4930" s="1"/>
      <c r="E4930" s="1" t="s">
        <v>43</v>
      </c>
      <c r="F4930" s="1"/>
      <c r="G4930" s="2" t="s">
        <v>27</v>
      </c>
      <c r="H4930" s="3"/>
      <c r="I4930" s="4" t="s">
        <v>16826</v>
      </c>
      <c r="J4930" s="2" t="s">
        <v>16827</v>
      </c>
      <c r="K4930" s="5">
        <v>1.0</v>
      </c>
      <c r="L4930" s="2" t="s">
        <v>1117</v>
      </c>
      <c r="M4930" s="6" t="b">
        <v>1</v>
      </c>
      <c r="N4930" s="2" t="s">
        <v>16828</v>
      </c>
      <c r="O4930" s="2" t="s">
        <v>1127</v>
      </c>
      <c r="P4930" s="2" t="s">
        <v>109</v>
      </c>
      <c r="Q4930" s="2" t="s">
        <v>1120</v>
      </c>
      <c r="R4930" s="2" t="s">
        <v>35</v>
      </c>
      <c r="S4930" s="2" t="s">
        <v>16829</v>
      </c>
      <c r="T4930" s="7"/>
      <c r="U4930" s="2" t="s">
        <v>13575</v>
      </c>
      <c r="V4930" s="2" t="s">
        <v>43</v>
      </c>
      <c r="W4930" s="7"/>
      <c r="X4930" s="2" t="s">
        <v>16830</v>
      </c>
      <c r="Y4930" s="2" t="s">
        <v>16830</v>
      </c>
    </row>
    <row r="4931">
      <c r="A4931" s="1" t="b">
        <v>0</v>
      </c>
      <c r="B4931" s="1" t="s">
        <v>104</v>
      </c>
      <c r="C4931" s="1"/>
      <c r="D4931" s="1"/>
      <c r="E4931" s="1" t="s">
        <v>43</v>
      </c>
      <c r="F4931" s="1"/>
      <c r="G4931" s="2" t="s">
        <v>27</v>
      </c>
      <c r="H4931" s="3"/>
      <c r="I4931" s="4" t="s">
        <v>16831</v>
      </c>
      <c r="J4931" s="2" t="s">
        <v>16832</v>
      </c>
      <c r="K4931" s="5">
        <v>1.0</v>
      </c>
      <c r="L4931" s="2" t="s">
        <v>1117</v>
      </c>
      <c r="M4931" s="6" t="b">
        <v>1</v>
      </c>
      <c r="N4931" s="2" t="s">
        <v>16833</v>
      </c>
      <c r="O4931" s="2" t="s">
        <v>1127</v>
      </c>
      <c r="P4931" s="2" t="s">
        <v>109</v>
      </c>
      <c r="Q4931" s="2" t="s">
        <v>1120</v>
      </c>
      <c r="R4931" s="2" t="s">
        <v>35</v>
      </c>
      <c r="S4931" s="2" t="s">
        <v>16834</v>
      </c>
      <c r="T4931" s="7"/>
      <c r="U4931" s="2" t="s">
        <v>13575</v>
      </c>
      <c r="V4931" s="2" t="s">
        <v>43</v>
      </c>
      <c r="W4931" s="7"/>
      <c r="X4931" s="2" t="s">
        <v>16835</v>
      </c>
      <c r="Y4931" s="2" t="s">
        <v>16835</v>
      </c>
    </row>
    <row r="4932">
      <c r="A4932" s="1" t="b">
        <v>0</v>
      </c>
      <c r="B4932" s="1" t="s">
        <v>104</v>
      </c>
      <c r="C4932" s="1"/>
      <c r="D4932" s="1"/>
      <c r="E4932" s="1" t="s">
        <v>43</v>
      </c>
      <c r="F4932" s="1"/>
      <c r="G4932" s="2" t="s">
        <v>27</v>
      </c>
      <c r="H4932" s="3"/>
      <c r="I4932" s="4" t="s">
        <v>16836</v>
      </c>
      <c r="J4932" s="2" t="s">
        <v>16837</v>
      </c>
      <c r="K4932" s="5">
        <v>1.0</v>
      </c>
      <c r="L4932" s="2" t="s">
        <v>1117</v>
      </c>
      <c r="M4932" s="6" t="b">
        <v>1</v>
      </c>
      <c r="N4932" s="2" t="s">
        <v>16838</v>
      </c>
      <c r="O4932" s="2" t="s">
        <v>1127</v>
      </c>
      <c r="P4932" s="2" t="s">
        <v>109</v>
      </c>
      <c r="Q4932" s="2" t="s">
        <v>1120</v>
      </c>
      <c r="R4932" s="2" t="s">
        <v>35</v>
      </c>
      <c r="S4932" s="2" t="s">
        <v>16839</v>
      </c>
      <c r="T4932" s="7"/>
      <c r="U4932" s="2" t="s">
        <v>13575</v>
      </c>
      <c r="V4932" s="2" t="s">
        <v>43</v>
      </c>
      <c r="W4932" s="7"/>
      <c r="X4932" s="2" t="s">
        <v>16840</v>
      </c>
      <c r="Y4932" s="2" t="s">
        <v>16840</v>
      </c>
    </row>
    <row r="4933">
      <c r="A4933" s="1" t="b">
        <v>0</v>
      </c>
      <c r="B4933" s="1" t="s">
        <v>104</v>
      </c>
      <c r="C4933" s="1"/>
      <c r="D4933" s="1"/>
      <c r="E4933" s="1" t="s">
        <v>43</v>
      </c>
      <c r="F4933" s="1"/>
      <c r="G4933" s="2" t="s">
        <v>27</v>
      </c>
      <c r="H4933" s="3"/>
      <c r="I4933" s="4" t="s">
        <v>16841</v>
      </c>
      <c r="J4933" s="2" t="s">
        <v>16842</v>
      </c>
      <c r="K4933" s="5">
        <v>1.0</v>
      </c>
      <c r="L4933" s="2" t="s">
        <v>1117</v>
      </c>
      <c r="M4933" s="6" t="b">
        <v>1</v>
      </c>
      <c r="N4933" s="2" t="s">
        <v>16843</v>
      </c>
      <c r="O4933" s="2" t="s">
        <v>1127</v>
      </c>
      <c r="P4933" s="2" t="s">
        <v>109</v>
      </c>
      <c r="Q4933" s="2" t="s">
        <v>1120</v>
      </c>
      <c r="R4933" s="2" t="s">
        <v>35</v>
      </c>
      <c r="S4933" s="2" t="s">
        <v>16844</v>
      </c>
      <c r="T4933" s="7"/>
      <c r="U4933" s="2" t="s">
        <v>13575</v>
      </c>
      <c r="V4933" s="2" t="s">
        <v>43</v>
      </c>
      <c r="W4933" s="3"/>
      <c r="X4933" s="2" t="s">
        <v>16845</v>
      </c>
      <c r="Y4933" s="2" t="s">
        <v>16845</v>
      </c>
    </row>
    <row r="4934">
      <c r="A4934" s="1" t="b">
        <v>0</v>
      </c>
      <c r="B4934" s="1" t="s">
        <v>104</v>
      </c>
      <c r="C4934" s="1"/>
      <c r="D4934" s="1"/>
      <c r="E4934" s="1" t="s">
        <v>43</v>
      </c>
      <c r="F4934" s="1"/>
      <c r="G4934" s="2" t="s">
        <v>27</v>
      </c>
      <c r="H4934" s="3"/>
      <c r="I4934" s="4" t="s">
        <v>16846</v>
      </c>
      <c r="J4934" s="2" t="s">
        <v>16847</v>
      </c>
      <c r="K4934" s="5">
        <v>1.0</v>
      </c>
      <c r="L4934" s="2" t="s">
        <v>1117</v>
      </c>
      <c r="M4934" s="6" t="b">
        <v>1</v>
      </c>
      <c r="N4934" s="2" t="s">
        <v>16848</v>
      </c>
      <c r="O4934" s="2" t="s">
        <v>1127</v>
      </c>
      <c r="P4934" s="2" t="s">
        <v>109</v>
      </c>
      <c r="Q4934" s="2" t="s">
        <v>1120</v>
      </c>
      <c r="R4934" s="2" t="s">
        <v>35</v>
      </c>
      <c r="S4934" s="2" t="s">
        <v>16849</v>
      </c>
      <c r="T4934" s="7"/>
      <c r="U4934" s="2" t="s">
        <v>13575</v>
      </c>
      <c r="V4934" s="2" t="s">
        <v>43</v>
      </c>
      <c r="W4934" s="7"/>
      <c r="X4934" s="2" t="s">
        <v>16850</v>
      </c>
      <c r="Y4934" s="2" t="s">
        <v>16850</v>
      </c>
    </row>
    <row r="4935">
      <c r="A4935" s="1" t="b">
        <v>0</v>
      </c>
      <c r="B4935" s="1" t="s">
        <v>104</v>
      </c>
      <c r="C4935" s="1"/>
      <c r="D4935" s="1"/>
      <c r="E4935" s="1" t="s">
        <v>43</v>
      </c>
      <c r="F4935" s="1"/>
      <c r="G4935" s="2" t="s">
        <v>27</v>
      </c>
      <c r="H4935" s="3"/>
      <c r="I4935" s="4" t="s">
        <v>16851</v>
      </c>
      <c r="J4935" s="2" t="s">
        <v>16852</v>
      </c>
      <c r="K4935" s="5">
        <v>1.0</v>
      </c>
      <c r="L4935" s="2" t="s">
        <v>1117</v>
      </c>
      <c r="M4935" s="6" t="b">
        <v>1</v>
      </c>
      <c r="N4935" s="2" t="s">
        <v>16853</v>
      </c>
      <c r="O4935" s="2" t="s">
        <v>1127</v>
      </c>
      <c r="P4935" s="2" t="s">
        <v>109</v>
      </c>
      <c r="Q4935" s="2" t="s">
        <v>1120</v>
      </c>
      <c r="R4935" s="2" t="s">
        <v>35</v>
      </c>
      <c r="S4935" s="2" t="s">
        <v>16854</v>
      </c>
      <c r="T4935" s="7"/>
      <c r="U4935" s="2" t="s">
        <v>13575</v>
      </c>
      <c r="V4935" s="2" t="s">
        <v>43</v>
      </c>
      <c r="W4935" s="7"/>
      <c r="X4935" s="2" t="s">
        <v>16855</v>
      </c>
      <c r="Y4935" s="2" t="s">
        <v>16855</v>
      </c>
    </row>
    <row r="4936">
      <c r="A4936" s="1" t="b">
        <v>0</v>
      </c>
      <c r="B4936" s="1" t="s">
        <v>104</v>
      </c>
      <c r="C4936" s="1"/>
      <c r="D4936" s="1"/>
      <c r="E4936" s="1" t="s">
        <v>43</v>
      </c>
      <c r="F4936" s="1"/>
      <c r="G4936" s="2" t="s">
        <v>27</v>
      </c>
      <c r="H4936" s="3"/>
      <c r="I4936" s="4" t="s">
        <v>16856</v>
      </c>
      <c r="J4936" s="2" t="s">
        <v>16857</v>
      </c>
      <c r="K4936" s="5">
        <v>1.0</v>
      </c>
      <c r="L4936" s="2" t="s">
        <v>1117</v>
      </c>
      <c r="M4936" s="6" t="b">
        <v>1</v>
      </c>
      <c r="N4936" s="2" t="s">
        <v>16858</v>
      </c>
      <c r="O4936" s="2" t="s">
        <v>1127</v>
      </c>
      <c r="P4936" s="2" t="s">
        <v>109</v>
      </c>
      <c r="Q4936" s="2" t="s">
        <v>1120</v>
      </c>
      <c r="R4936" s="2" t="s">
        <v>35</v>
      </c>
      <c r="S4936" s="2" t="s">
        <v>16859</v>
      </c>
      <c r="T4936" s="7"/>
      <c r="U4936" s="2" t="s">
        <v>13575</v>
      </c>
      <c r="V4936" s="2" t="s">
        <v>43</v>
      </c>
      <c r="W4936" s="7"/>
      <c r="X4936" s="2" t="s">
        <v>16860</v>
      </c>
      <c r="Y4936" s="2" t="s">
        <v>16860</v>
      </c>
    </row>
    <row r="4937">
      <c r="A4937" s="1" t="b">
        <v>0</v>
      </c>
      <c r="B4937" s="1" t="s">
        <v>104</v>
      </c>
      <c r="C4937" s="1"/>
      <c r="D4937" s="1"/>
      <c r="E4937" s="1" t="s">
        <v>43</v>
      </c>
      <c r="F4937" s="1"/>
      <c r="G4937" s="2" t="s">
        <v>27</v>
      </c>
      <c r="H4937" s="3"/>
      <c r="I4937" s="4" t="s">
        <v>16861</v>
      </c>
      <c r="J4937" s="2" t="s">
        <v>16862</v>
      </c>
      <c r="K4937" s="5">
        <v>1.0</v>
      </c>
      <c r="L4937" s="2" t="s">
        <v>1117</v>
      </c>
      <c r="M4937" s="6" t="b">
        <v>1</v>
      </c>
      <c r="N4937" s="2" t="s">
        <v>16863</v>
      </c>
      <c r="O4937" s="2" t="s">
        <v>1127</v>
      </c>
      <c r="P4937" s="2" t="s">
        <v>109</v>
      </c>
      <c r="Q4937" s="2" t="s">
        <v>1120</v>
      </c>
      <c r="R4937" s="2" t="s">
        <v>35</v>
      </c>
      <c r="S4937" s="2" t="s">
        <v>16864</v>
      </c>
      <c r="T4937" s="7"/>
      <c r="U4937" s="2" t="s">
        <v>13575</v>
      </c>
      <c r="V4937" s="2" t="s">
        <v>43</v>
      </c>
      <c r="W4937" s="3"/>
      <c r="X4937" s="2" t="s">
        <v>16865</v>
      </c>
      <c r="Y4937" s="2" t="s">
        <v>16865</v>
      </c>
    </row>
    <row r="4938">
      <c r="A4938" s="1" t="b">
        <v>0</v>
      </c>
      <c r="B4938" s="1" t="s">
        <v>104</v>
      </c>
      <c r="C4938" s="1"/>
      <c r="D4938" s="1"/>
      <c r="E4938" s="1" t="s">
        <v>43</v>
      </c>
      <c r="F4938" s="1"/>
      <c r="G4938" s="2" t="s">
        <v>27</v>
      </c>
      <c r="H4938" s="3"/>
      <c r="I4938" s="4" t="s">
        <v>16866</v>
      </c>
      <c r="J4938" s="2" t="s">
        <v>16867</v>
      </c>
      <c r="K4938" s="5">
        <v>1.0</v>
      </c>
      <c r="L4938" s="2" t="s">
        <v>1117</v>
      </c>
      <c r="M4938" s="6" t="b">
        <v>1</v>
      </c>
      <c r="N4938" s="2" t="s">
        <v>16868</v>
      </c>
      <c r="O4938" s="2" t="s">
        <v>1127</v>
      </c>
      <c r="P4938" s="2" t="s">
        <v>109</v>
      </c>
      <c r="Q4938" s="2" t="s">
        <v>1120</v>
      </c>
      <c r="R4938" s="2" t="s">
        <v>35</v>
      </c>
      <c r="S4938" s="2" t="s">
        <v>16869</v>
      </c>
      <c r="T4938" s="7"/>
      <c r="U4938" s="2" t="s">
        <v>13575</v>
      </c>
      <c r="V4938" s="2" t="s">
        <v>43</v>
      </c>
      <c r="W4938" s="3"/>
      <c r="X4938" s="2" t="s">
        <v>16870</v>
      </c>
      <c r="Y4938" s="2" t="s">
        <v>16870</v>
      </c>
    </row>
    <row r="4939">
      <c r="A4939" s="1" t="b">
        <v>0</v>
      </c>
      <c r="B4939" s="1" t="s">
        <v>104</v>
      </c>
      <c r="C4939" s="1"/>
      <c r="D4939" s="1"/>
      <c r="E4939" s="1" t="s">
        <v>43</v>
      </c>
      <c r="F4939" s="1"/>
      <c r="G4939" s="2" t="s">
        <v>27</v>
      </c>
      <c r="H4939" s="3"/>
      <c r="I4939" s="4" t="s">
        <v>16871</v>
      </c>
      <c r="J4939" s="2" t="s">
        <v>16872</v>
      </c>
      <c r="K4939" s="5">
        <v>1.0</v>
      </c>
      <c r="L4939" s="2" t="s">
        <v>1117</v>
      </c>
      <c r="M4939" s="6" t="b">
        <v>1</v>
      </c>
      <c r="N4939" s="2" t="s">
        <v>16873</v>
      </c>
      <c r="O4939" s="2" t="s">
        <v>1127</v>
      </c>
      <c r="P4939" s="2" t="s">
        <v>109</v>
      </c>
      <c r="Q4939" s="2" t="s">
        <v>1120</v>
      </c>
      <c r="R4939" s="2" t="s">
        <v>35</v>
      </c>
      <c r="S4939" s="2" t="s">
        <v>16874</v>
      </c>
      <c r="T4939" s="7"/>
      <c r="U4939" s="2" t="s">
        <v>13575</v>
      </c>
      <c r="V4939" s="2" t="s">
        <v>43</v>
      </c>
      <c r="W4939" s="7"/>
      <c r="X4939" s="2" t="s">
        <v>16875</v>
      </c>
      <c r="Y4939" s="2" t="s">
        <v>16875</v>
      </c>
    </row>
    <row r="4940">
      <c r="A4940" s="1" t="b">
        <v>0</v>
      </c>
      <c r="B4940" s="1" t="s">
        <v>104</v>
      </c>
      <c r="C4940" s="1"/>
      <c r="D4940" s="1"/>
      <c r="E4940" s="1" t="s">
        <v>43</v>
      </c>
      <c r="F4940" s="1"/>
      <c r="G4940" s="2" t="s">
        <v>27</v>
      </c>
      <c r="H4940" s="3"/>
      <c r="I4940" s="4" t="s">
        <v>16876</v>
      </c>
      <c r="J4940" s="2" t="s">
        <v>16877</v>
      </c>
      <c r="K4940" s="5">
        <v>1.0</v>
      </c>
      <c r="L4940" s="2" t="s">
        <v>1117</v>
      </c>
      <c r="M4940" s="6" t="b">
        <v>1</v>
      </c>
      <c r="N4940" s="2" t="s">
        <v>16878</v>
      </c>
      <c r="O4940" s="2" t="s">
        <v>1127</v>
      </c>
      <c r="P4940" s="2" t="s">
        <v>109</v>
      </c>
      <c r="Q4940" s="2" t="s">
        <v>1120</v>
      </c>
      <c r="R4940" s="2" t="s">
        <v>35</v>
      </c>
      <c r="S4940" s="2" t="s">
        <v>16879</v>
      </c>
      <c r="T4940" s="7"/>
      <c r="U4940" s="2" t="s">
        <v>13575</v>
      </c>
      <c r="V4940" s="2" t="s">
        <v>43</v>
      </c>
      <c r="W4940" s="7"/>
      <c r="X4940" s="2" t="s">
        <v>16880</v>
      </c>
      <c r="Y4940" s="2" t="s">
        <v>16880</v>
      </c>
    </row>
    <row r="4941">
      <c r="A4941" s="1" t="b">
        <v>0</v>
      </c>
      <c r="B4941" s="1" t="s">
        <v>104</v>
      </c>
      <c r="C4941" s="1"/>
      <c r="D4941" s="1"/>
      <c r="E4941" s="1" t="s">
        <v>43</v>
      </c>
      <c r="F4941" s="1"/>
      <c r="G4941" s="2" t="s">
        <v>27</v>
      </c>
      <c r="H4941" s="3"/>
      <c r="I4941" s="4" t="s">
        <v>16881</v>
      </c>
      <c r="J4941" s="2" t="s">
        <v>16882</v>
      </c>
      <c r="K4941" s="5">
        <v>1.0</v>
      </c>
      <c r="L4941" s="2" t="s">
        <v>1117</v>
      </c>
      <c r="M4941" s="6" t="b">
        <v>1</v>
      </c>
      <c r="N4941" s="2" t="s">
        <v>16883</v>
      </c>
      <c r="O4941" s="2" t="s">
        <v>1127</v>
      </c>
      <c r="P4941" s="2" t="s">
        <v>109</v>
      </c>
      <c r="Q4941" s="2" t="s">
        <v>1120</v>
      </c>
      <c r="R4941" s="2" t="s">
        <v>35</v>
      </c>
      <c r="S4941" s="2" t="s">
        <v>16884</v>
      </c>
      <c r="T4941" s="7"/>
      <c r="U4941" s="2" t="s">
        <v>13575</v>
      </c>
      <c r="V4941" s="2" t="s">
        <v>43</v>
      </c>
      <c r="W4941" s="7"/>
      <c r="X4941" s="2" t="s">
        <v>16885</v>
      </c>
      <c r="Y4941" s="2" t="s">
        <v>16885</v>
      </c>
    </row>
    <row r="4942">
      <c r="A4942" s="1" t="b">
        <v>0</v>
      </c>
      <c r="B4942" s="1" t="s">
        <v>104</v>
      </c>
      <c r="C4942" s="1"/>
      <c r="D4942" s="1"/>
      <c r="E4942" s="1" t="s">
        <v>43</v>
      </c>
      <c r="F4942" s="1"/>
      <c r="G4942" s="2" t="s">
        <v>27</v>
      </c>
      <c r="H4942" s="3"/>
      <c r="I4942" s="4" t="s">
        <v>16886</v>
      </c>
      <c r="J4942" s="2" t="s">
        <v>16887</v>
      </c>
      <c r="K4942" s="5">
        <v>1.0</v>
      </c>
      <c r="L4942" s="2" t="s">
        <v>1117</v>
      </c>
      <c r="M4942" s="6" t="b">
        <v>1</v>
      </c>
      <c r="N4942" s="2" t="s">
        <v>16888</v>
      </c>
      <c r="O4942" s="2" t="s">
        <v>1127</v>
      </c>
      <c r="P4942" s="2" t="s">
        <v>109</v>
      </c>
      <c r="Q4942" s="2" t="s">
        <v>1120</v>
      </c>
      <c r="R4942" s="2" t="s">
        <v>35</v>
      </c>
      <c r="S4942" s="2" t="s">
        <v>16889</v>
      </c>
      <c r="T4942" s="7"/>
      <c r="U4942" s="2" t="s">
        <v>13575</v>
      </c>
      <c r="V4942" s="2" t="s">
        <v>43</v>
      </c>
      <c r="W4942" s="7"/>
      <c r="X4942" s="2" t="s">
        <v>16890</v>
      </c>
      <c r="Y4942" s="2" t="s">
        <v>16890</v>
      </c>
    </row>
    <row r="4943">
      <c r="A4943" s="1" t="b">
        <v>0</v>
      </c>
      <c r="B4943" s="1" t="s">
        <v>104</v>
      </c>
      <c r="C4943" s="1"/>
      <c r="D4943" s="1"/>
      <c r="E4943" s="1" t="s">
        <v>43</v>
      </c>
      <c r="F4943" s="1"/>
      <c r="G4943" s="2" t="s">
        <v>27</v>
      </c>
      <c r="H4943" s="3"/>
      <c r="I4943" s="4" t="s">
        <v>16891</v>
      </c>
      <c r="J4943" s="2" t="s">
        <v>16892</v>
      </c>
      <c r="K4943" s="5">
        <v>1.0</v>
      </c>
      <c r="L4943" s="2" t="s">
        <v>1117</v>
      </c>
      <c r="M4943" s="6" t="b">
        <v>1</v>
      </c>
      <c r="N4943" s="2" t="s">
        <v>16893</v>
      </c>
      <c r="O4943" s="2" t="s">
        <v>1127</v>
      </c>
      <c r="P4943" s="2" t="s">
        <v>109</v>
      </c>
      <c r="Q4943" s="2" t="s">
        <v>1120</v>
      </c>
      <c r="R4943" s="2" t="s">
        <v>35</v>
      </c>
      <c r="S4943" s="2" t="s">
        <v>16894</v>
      </c>
      <c r="T4943" s="7"/>
      <c r="U4943" s="2" t="s">
        <v>13575</v>
      </c>
      <c r="V4943" s="2" t="s">
        <v>43</v>
      </c>
      <c r="W4943" s="7"/>
      <c r="X4943" s="2" t="s">
        <v>16895</v>
      </c>
      <c r="Y4943" s="2" t="s">
        <v>16895</v>
      </c>
    </row>
    <row r="4944">
      <c r="A4944" s="1" t="b">
        <v>0</v>
      </c>
      <c r="B4944" s="1" t="s">
        <v>104</v>
      </c>
      <c r="C4944" s="1"/>
      <c r="D4944" s="1"/>
      <c r="E4944" s="1" t="s">
        <v>43</v>
      </c>
      <c r="F4944" s="1"/>
      <c r="G4944" s="2" t="s">
        <v>27</v>
      </c>
      <c r="H4944" s="3"/>
      <c r="I4944" s="4" t="s">
        <v>16896</v>
      </c>
      <c r="J4944" s="2" t="s">
        <v>16897</v>
      </c>
      <c r="K4944" s="5">
        <v>1.0</v>
      </c>
      <c r="L4944" s="2" t="s">
        <v>1117</v>
      </c>
      <c r="M4944" s="6" t="b">
        <v>1</v>
      </c>
      <c r="N4944" s="2" t="s">
        <v>16898</v>
      </c>
      <c r="O4944" s="2" t="s">
        <v>1127</v>
      </c>
      <c r="P4944" s="2" t="s">
        <v>109</v>
      </c>
      <c r="Q4944" s="2" t="s">
        <v>1120</v>
      </c>
      <c r="R4944" s="2" t="s">
        <v>35</v>
      </c>
      <c r="S4944" s="2" t="s">
        <v>16899</v>
      </c>
      <c r="T4944" s="7"/>
      <c r="U4944" s="2" t="s">
        <v>13575</v>
      </c>
      <c r="V4944" s="2" t="s">
        <v>43</v>
      </c>
      <c r="W4944" s="7"/>
      <c r="X4944" s="2" t="s">
        <v>16900</v>
      </c>
      <c r="Y4944" s="2" t="s">
        <v>16900</v>
      </c>
    </row>
    <row r="4945">
      <c r="A4945" s="1" t="b">
        <v>0</v>
      </c>
      <c r="B4945" s="1" t="s">
        <v>104</v>
      </c>
      <c r="C4945" s="1"/>
      <c r="D4945" s="1"/>
      <c r="E4945" s="1" t="s">
        <v>43</v>
      </c>
      <c r="F4945" s="1"/>
      <c r="G4945" s="2" t="s">
        <v>27</v>
      </c>
      <c r="H4945" s="3"/>
      <c r="I4945" s="4" t="s">
        <v>16901</v>
      </c>
      <c r="J4945" s="2" t="s">
        <v>16902</v>
      </c>
      <c r="K4945" s="5">
        <v>1.0</v>
      </c>
      <c r="L4945" s="2" t="s">
        <v>1117</v>
      </c>
      <c r="M4945" s="6" t="b">
        <v>1</v>
      </c>
      <c r="N4945" s="2" t="s">
        <v>16903</v>
      </c>
      <c r="O4945" s="2" t="s">
        <v>1127</v>
      </c>
      <c r="P4945" s="2" t="s">
        <v>109</v>
      </c>
      <c r="Q4945" s="2" t="s">
        <v>1120</v>
      </c>
      <c r="R4945" s="2" t="s">
        <v>35</v>
      </c>
      <c r="S4945" s="2" t="s">
        <v>16904</v>
      </c>
      <c r="T4945" s="7"/>
      <c r="U4945" s="2" t="s">
        <v>13575</v>
      </c>
      <c r="V4945" s="2" t="s">
        <v>43</v>
      </c>
      <c r="W4945" s="7"/>
      <c r="X4945" s="2" t="s">
        <v>16905</v>
      </c>
      <c r="Y4945" s="2" t="s">
        <v>16905</v>
      </c>
    </row>
    <row r="4946">
      <c r="A4946" s="1" t="b">
        <v>0</v>
      </c>
      <c r="B4946" s="1" t="s">
        <v>104</v>
      </c>
      <c r="C4946" s="1"/>
      <c r="D4946" s="1"/>
      <c r="E4946" s="1" t="s">
        <v>43</v>
      </c>
      <c r="F4946" s="1"/>
      <c r="G4946" s="2" t="s">
        <v>27</v>
      </c>
      <c r="H4946" s="3"/>
      <c r="I4946" s="4" t="s">
        <v>16906</v>
      </c>
      <c r="J4946" s="2" t="s">
        <v>16907</v>
      </c>
      <c r="K4946" s="5">
        <v>1.0</v>
      </c>
      <c r="L4946" s="2" t="s">
        <v>1117</v>
      </c>
      <c r="M4946" s="6" t="b">
        <v>1</v>
      </c>
      <c r="N4946" s="2" t="s">
        <v>16908</v>
      </c>
      <c r="O4946" s="2" t="s">
        <v>1127</v>
      </c>
      <c r="P4946" s="2" t="s">
        <v>109</v>
      </c>
      <c r="Q4946" s="2" t="s">
        <v>1120</v>
      </c>
      <c r="R4946" s="2" t="s">
        <v>35</v>
      </c>
      <c r="S4946" s="2" t="s">
        <v>16909</v>
      </c>
      <c r="T4946" s="7"/>
      <c r="U4946" s="2" t="s">
        <v>13575</v>
      </c>
      <c r="V4946" s="2" t="s">
        <v>43</v>
      </c>
      <c r="W4946" s="7"/>
      <c r="X4946" s="2" t="s">
        <v>16910</v>
      </c>
      <c r="Y4946" s="2" t="s">
        <v>16910</v>
      </c>
    </row>
    <row r="4947">
      <c r="A4947" s="1" t="b">
        <v>0</v>
      </c>
      <c r="B4947" s="1" t="s">
        <v>104</v>
      </c>
      <c r="C4947" s="1"/>
      <c r="D4947" s="1"/>
      <c r="E4947" s="1" t="s">
        <v>43</v>
      </c>
      <c r="F4947" s="1"/>
      <c r="G4947" s="2" t="s">
        <v>27</v>
      </c>
      <c r="H4947" s="3"/>
      <c r="I4947" s="4" t="s">
        <v>16911</v>
      </c>
      <c r="J4947" s="2" t="s">
        <v>16912</v>
      </c>
      <c r="K4947" s="5">
        <v>1.0</v>
      </c>
      <c r="L4947" s="2" t="s">
        <v>1117</v>
      </c>
      <c r="M4947" s="6" t="b">
        <v>1</v>
      </c>
      <c r="N4947" s="2" t="s">
        <v>16913</v>
      </c>
      <c r="O4947" s="2" t="s">
        <v>1127</v>
      </c>
      <c r="P4947" s="2" t="s">
        <v>109</v>
      </c>
      <c r="Q4947" s="2" t="s">
        <v>1120</v>
      </c>
      <c r="R4947" s="2" t="s">
        <v>35</v>
      </c>
      <c r="S4947" s="2" t="s">
        <v>16914</v>
      </c>
      <c r="T4947" s="7"/>
      <c r="U4947" s="2" t="s">
        <v>13575</v>
      </c>
      <c r="V4947" s="2" t="s">
        <v>43</v>
      </c>
      <c r="W4947" s="7"/>
      <c r="X4947" s="2" t="s">
        <v>16915</v>
      </c>
      <c r="Y4947" s="2" t="s">
        <v>16915</v>
      </c>
    </row>
    <row r="4948">
      <c r="A4948" s="1" t="b">
        <v>0</v>
      </c>
      <c r="B4948" s="1" t="s">
        <v>104</v>
      </c>
      <c r="C4948" s="1"/>
      <c r="D4948" s="1"/>
      <c r="E4948" s="1" t="s">
        <v>43</v>
      </c>
      <c r="F4948" s="1"/>
      <c r="G4948" s="2" t="s">
        <v>27</v>
      </c>
      <c r="H4948" s="3"/>
      <c r="I4948" s="4" t="s">
        <v>16916</v>
      </c>
      <c r="J4948" s="2" t="s">
        <v>16917</v>
      </c>
      <c r="K4948" s="5">
        <v>1.0</v>
      </c>
      <c r="L4948" s="2" t="s">
        <v>1117</v>
      </c>
      <c r="M4948" s="6" t="b">
        <v>1</v>
      </c>
      <c r="N4948" s="2" t="s">
        <v>16918</v>
      </c>
      <c r="O4948" s="2" t="s">
        <v>1127</v>
      </c>
      <c r="P4948" s="2" t="s">
        <v>109</v>
      </c>
      <c r="Q4948" s="2" t="s">
        <v>1120</v>
      </c>
      <c r="R4948" s="2" t="s">
        <v>35</v>
      </c>
      <c r="S4948" s="2" t="s">
        <v>16919</v>
      </c>
      <c r="T4948" s="3"/>
      <c r="U4948" s="2" t="s">
        <v>13575</v>
      </c>
      <c r="V4948" s="2" t="s">
        <v>43</v>
      </c>
      <c r="W4948" s="3"/>
      <c r="X4948" s="2" t="s">
        <v>16920</v>
      </c>
      <c r="Y4948" s="2" t="s">
        <v>16920</v>
      </c>
    </row>
    <row r="4949">
      <c r="A4949" s="1" t="b">
        <v>0</v>
      </c>
      <c r="B4949" s="1" t="s">
        <v>104</v>
      </c>
      <c r="C4949" s="1"/>
      <c r="D4949" s="1"/>
      <c r="E4949" s="1" t="s">
        <v>43</v>
      </c>
      <c r="F4949" s="1"/>
      <c r="G4949" s="2" t="s">
        <v>27</v>
      </c>
      <c r="H4949" s="3"/>
      <c r="I4949" s="4" t="s">
        <v>16921</v>
      </c>
      <c r="J4949" s="2" t="s">
        <v>16922</v>
      </c>
      <c r="K4949" s="5">
        <v>1.0</v>
      </c>
      <c r="L4949" s="2" t="s">
        <v>1117</v>
      </c>
      <c r="M4949" s="6" t="b">
        <v>1</v>
      </c>
      <c r="N4949" s="2" t="s">
        <v>16923</v>
      </c>
      <c r="O4949" s="2" t="s">
        <v>1127</v>
      </c>
      <c r="P4949" s="2" t="s">
        <v>109</v>
      </c>
      <c r="Q4949" s="2" t="s">
        <v>1120</v>
      </c>
      <c r="R4949" s="2" t="s">
        <v>35</v>
      </c>
      <c r="S4949" s="2" t="s">
        <v>16924</v>
      </c>
      <c r="T4949" s="7"/>
      <c r="U4949" s="2" t="s">
        <v>13575</v>
      </c>
      <c r="V4949" s="2" t="s">
        <v>43</v>
      </c>
      <c r="W4949" s="3"/>
      <c r="X4949" s="2" t="s">
        <v>16925</v>
      </c>
      <c r="Y4949" s="2" t="s">
        <v>16925</v>
      </c>
    </row>
    <row r="4950">
      <c r="A4950" s="1" t="b">
        <v>0</v>
      </c>
      <c r="B4950" s="1" t="s">
        <v>104</v>
      </c>
      <c r="C4950" s="1"/>
      <c r="D4950" s="1"/>
      <c r="E4950" s="1" t="s">
        <v>43</v>
      </c>
      <c r="F4950" s="1"/>
      <c r="G4950" s="2" t="s">
        <v>27</v>
      </c>
      <c r="H4950" s="3"/>
      <c r="I4950" s="4" t="s">
        <v>16926</v>
      </c>
      <c r="J4950" s="2" t="s">
        <v>16927</v>
      </c>
      <c r="K4950" s="5">
        <v>1.0</v>
      </c>
      <c r="L4950" s="2" t="s">
        <v>1117</v>
      </c>
      <c r="M4950" s="6" t="b">
        <v>1</v>
      </c>
      <c r="N4950" s="2" t="s">
        <v>16928</v>
      </c>
      <c r="O4950" s="2" t="s">
        <v>1127</v>
      </c>
      <c r="P4950" s="2" t="s">
        <v>109</v>
      </c>
      <c r="Q4950" s="2" t="s">
        <v>1120</v>
      </c>
      <c r="R4950" s="2" t="s">
        <v>35</v>
      </c>
      <c r="S4950" s="2" t="s">
        <v>16929</v>
      </c>
      <c r="T4950" s="7"/>
      <c r="U4950" s="2" t="s">
        <v>13575</v>
      </c>
      <c r="V4950" s="2" t="s">
        <v>43</v>
      </c>
      <c r="W4950" s="3"/>
      <c r="X4950" s="2" t="s">
        <v>16930</v>
      </c>
      <c r="Y4950" s="2" t="s">
        <v>16930</v>
      </c>
    </row>
    <row r="4951">
      <c r="A4951" s="1" t="b">
        <v>0</v>
      </c>
      <c r="B4951" s="1" t="s">
        <v>104</v>
      </c>
      <c r="C4951" s="1"/>
      <c r="D4951" s="1"/>
      <c r="E4951" s="1" t="s">
        <v>43</v>
      </c>
      <c r="F4951" s="1"/>
      <c r="G4951" s="2" t="s">
        <v>27</v>
      </c>
      <c r="H4951" s="3"/>
      <c r="I4951" s="4" t="s">
        <v>16931</v>
      </c>
      <c r="J4951" s="2" t="s">
        <v>16932</v>
      </c>
      <c r="K4951" s="5">
        <v>1.0</v>
      </c>
      <c r="L4951" s="2" t="s">
        <v>1117</v>
      </c>
      <c r="M4951" s="6" t="b">
        <v>1</v>
      </c>
      <c r="N4951" s="2" t="s">
        <v>16933</v>
      </c>
      <c r="O4951" s="2" t="s">
        <v>1127</v>
      </c>
      <c r="P4951" s="2" t="s">
        <v>109</v>
      </c>
      <c r="Q4951" s="2" t="s">
        <v>1120</v>
      </c>
      <c r="R4951" s="2" t="s">
        <v>35</v>
      </c>
      <c r="S4951" s="2" t="s">
        <v>16934</v>
      </c>
      <c r="T4951" s="7"/>
      <c r="U4951" s="2" t="s">
        <v>13575</v>
      </c>
      <c r="V4951" s="2" t="s">
        <v>43</v>
      </c>
      <c r="W4951" s="3"/>
      <c r="X4951" s="2" t="s">
        <v>16935</v>
      </c>
      <c r="Y4951" s="2" t="s">
        <v>16935</v>
      </c>
    </row>
    <row r="4952">
      <c r="A4952" s="1" t="b">
        <v>0</v>
      </c>
      <c r="B4952" s="1" t="s">
        <v>104</v>
      </c>
      <c r="C4952" s="1"/>
      <c r="D4952" s="1"/>
      <c r="E4952" s="1" t="s">
        <v>43</v>
      </c>
      <c r="F4952" s="1"/>
      <c r="G4952" s="2" t="s">
        <v>27</v>
      </c>
      <c r="H4952" s="3"/>
      <c r="I4952" s="4" t="s">
        <v>16936</v>
      </c>
      <c r="J4952" s="2" t="s">
        <v>16937</v>
      </c>
      <c r="K4952" s="5">
        <v>1.0</v>
      </c>
      <c r="L4952" s="2" t="s">
        <v>1117</v>
      </c>
      <c r="M4952" s="6" t="b">
        <v>1</v>
      </c>
      <c r="N4952" s="2" t="s">
        <v>16938</v>
      </c>
      <c r="O4952" s="2" t="s">
        <v>1127</v>
      </c>
      <c r="P4952" s="2" t="s">
        <v>109</v>
      </c>
      <c r="Q4952" s="2" t="s">
        <v>1120</v>
      </c>
      <c r="R4952" s="2" t="s">
        <v>35</v>
      </c>
      <c r="S4952" s="2" t="s">
        <v>16939</v>
      </c>
      <c r="T4952" s="7"/>
      <c r="U4952" s="2" t="s">
        <v>13575</v>
      </c>
      <c r="V4952" s="2" t="s">
        <v>43</v>
      </c>
      <c r="W4952" s="7"/>
      <c r="X4952" s="2" t="s">
        <v>16940</v>
      </c>
      <c r="Y4952" s="2" t="s">
        <v>16940</v>
      </c>
    </row>
    <row r="4953">
      <c r="A4953" s="1" t="b">
        <v>0</v>
      </c>
      <c r="B4953" s="1" t="s">
        <v>104</v>
      </c>
      <c r="C4953" s="1"/>
      <c r="D4953" s="1"/>
      <c r="E4953" s="1" t="s">
        <v>43</v>
      </c>
      <c r="F4953" s="1"/>
      <c r="G4953" s="2" t="s">
        <v>27</v>
      </c>
      <c r="H4953" s="3"/>
      <c r="I4953" s="4" t="s">
        <v>16941</v>
      </c>
      <c r="J4953" s="2" t="s">
        <v>16942</v>
      </c>
      <c r="K4953" s="5">
        <v>1.0</v>
      </c>
      <c r="L4953" s="2" t="s">
        <v>1117</v>
      </c>
      <c r="M4953" s="6" t="b">
        <v>1</v>
      </c>
      <c r="N4953" s="2" t="s">
        <v>16943</v>
      </c>
      <c r="O4953" s="2" t="s">
        <v>1127</v>
      </c>
      <c r="P4953" s="2" t="s">
        <v>109</v>
      </c>
      <c r="Q4953" s="2" t="s">
        <v>1120</v>
      </c>
      <c r="R4953" s="2" t="s">
        <v>35</v>
      </c>
      <c r="S4953" s="2" t="s">
        <v>16944</v>
      </c>
      <c r="T4953" s="3"/>
      <c r="U4953" s="2" t="s">
        <v>13575</v>
      </c>
      <c r="V4953" s="2" t="s">
        <v>43</v>
      </c>
      <c r="W4953" s="7"/>
      <c r="X4953" s="2" t="s">
        <v>16945</v>
      </c>
      <c r="Y4953" s="2" t="s">
        <v>16945</v>
      </c>
    </row>
    <row r="4954">
      <c r="A4954" s="1" t="b">
        <v>0</v>
      </c>
      <c r="B4954" s="1" t="s">
        <v>104</v>
      </c>
      <c r="C4954" s="1"/>
      <c r="D4954" s="1"/>
      <c r="E4954" s="1" t="s">
        <v>43</v>
      </c>
      <c r="F4954" s="1"/>
      <c r="G4954" s="2" t="s">
        <v>27</v>
      </c>
      <c r="H4954" s="3"/>
      <c r="I4954" s="4" t="s">
        <v>16946</v>
      </c>
      <c r="J4954" s="2" t="s">
        <v>16947</v>
      </c>
      <c r="K4954" s="5">
        <v>1.0</v>
      </c>
      <c r="L4954" s="2" t="s">
        <v>1117</v>
      </c>
      <c r="M4954" s="6" t="b">
        <v>1</v>
      </c>
      <c r="N4954" s="2" t="s">
        <v>16948</v>
      </c>
      <c r="O4954" s="2" t="s">
        <v>1127</v>
      </c>
      <c r="P4954" s="2" t="s">
        <v>109</v>
      </c>
      <c r="Q4954" s="2" t="s">
        <v>1120</v>
      </c>
      <c r="R4954" s="2" t="s">
        <v>35</v>
      </c>
      <c r="S4954" s="2" t="s">
        <v>16949</v>
      </c>
      <c r="T4954" s="3"/>
      <c r="U4954" s="2" t="s">
        <v>13575</v>
      </c>
      <c r="V4954" s="2" t="s">
        <v>43</v>
      </c>
      <c r="W4954" s="7"/>
      <c r="X4954" s="2" t="s">
        <v>16950</v>
      </c>
      <c r="Y4954" s="2" t="s">
        <v>16950</v>
      </c>
    </row>
    <row r="4955">
      <c r="A4955" s="1" t="b">
        <v>0</v>
      </c>
      <c r="B4955" s="1" t="s">
        <v>104</v>
      </c>
      <c r="C4955" s="1"/>
      <c r="D4955" s="1"/>
      <c r="E4955" s="1" t="s">
        <v>43</v>
      </c>
      <c r="F4955" s="1"/>
      <c r="G4955" s="2" t="s">
        <v>27</v>
      </c>
      <c r="H4955" s="3"/>
      <c r="I4955" s="4" t="s">
        <v>16951</v>
      </c>
      <c r="J4955" s="2" t="s">
        <v>16952</v>
      </c>
      <c r="K4955" s="5">
        <v>1.0</v>
      </c>
      <c r="L4955" s="2" t="s">
        <v>1117</v>
      </c>
      <c r="M4955" s="6" t="b">
        <v>1</v>
      </c>
      <c r="N4955" s="2" t="s">
        <v>16953</v>
      </c>
      <c r="O4955" s="2" t="s">
        <v>1127</v>
      </c>
      <c r="P4955" s="2" t="s">
        <v>109</v>
      </c>
      <c r="Q4955" s="2" t="s">
        <v>1120</v>
      </c>
      <c r="R4955" s="2" t="s">
        <v>35</v>
      </c>
      <c r="S4955" s="2" t="s">
        <v>16954</v>
      </c>
      <c r="T4955" s="7"/>
      <c r="U4955" s="2" t="s">
        <v>13575</v>
      </c>
      <c r="V4955" s="2" t="s">
        <v>43</v>
      </c>
      <c r="W4955" s="7"/>
      <c r="X4955" s="2" t="s">
        <v>16955</v>
      </c>
      <c r="Y4955" s="2" t="s">
        <v>16955</v>
      </c>
    </row>
    <row r="4956">
      <c r="A4956" s="1" t="b">
        <v>0</v>
      </c>
      <c r="B4956" s="1" t="s">
        <v>104</v>
      </c>
      <c r="C4956" s="1"/>
      <c r="D4956" s="1"/>
      <c r="E4956" s="1" t="s">
        <v>43</v>
      </c>
      <c r="F4956" s="1"/>
      <c r="G4956" s="2" t="s">
        <v>27</v>
      </c>
      <c r="H4956" s="3"/>
      <c r="I4956" s="4" t="s">
        <v>16956</v>
      </c>
      <c r="J4956" s="2" t="s">
        <v>16957</v>
      </c>
      <c r="K4956" s="5">
        <v>1.0</v>
      </c>
      <c r="L4956" s="2" t="s">
        <v>1117</v>
      </c>
      <c r="M4956" s="6" t="b">
        <v>1</v>
      </c>
      <c r="N4956" s="2" t="s">
        <v>16958</v>
      </c>
      <c r="O4956" s="2" t="s">
        <v>1127</v>
      </c>
      <c r="P4956" s="2" t="s">
        <v>109</v>
      </c>
      <c r="Q4956" s="2" t="s">
        <v>1120</v>
      </c>
      <c r="R4956" s="2" t="s">
        <v>35</v>
      </c>
      <c r="S4956" s="2" t="s">
        <v>16959</v>
      </c>
      <c r="T4956" s="7"/>
      <c r="U4956" s="2" t="s">
        <v>13575</v>
      </c>
      <c r="V4956" s="2" t="s">
        <v>43</v>
      </c>
      <c r="W4956" s="3"/>
      <c r="X4956" s="2" t="s">
        <v>16960</v>
      </c>
      <c r="Y4956" s="2" t="s">
        <v>16960</v>
      </c>
    </row>
    <row r="4957">
      <c r="A4957" s="1" t="b">
        <v>0</v>
      </c>
      <c r="B4957" s="1" t="s">
        <v>104</v>
      </c>
      <c r="C4957" s="1"/>
      <c r="D4957" s="1"/>
      <c r="E4957" s="1" t="s">
        <v>43</v>
      </c>
      <c r="F4957" s="1"/>
      <c r="G4957" s="2" t="s">
        <v>27</v>
      </c>
      <c r="H4957" s="3"/>
      <c r="I4957" s="4" t="s">
        <v>16961</v>
      </c>
      <c r="J4957" s="2" t="s">
        <v>16962</v>
      </c>
      <c r="K4957" s="5">
        <v>1.0</v>
      </c>
      <c r="L4957" s="2" t="s">
        <v>1117</v>
      </c>
      <c r="M4957" s="6" t="b">
        <v>1</v>
      </c>
      <c r="N4957" s="2" t="s">
        <v>16963</v>
      </c>
      <c r="O4957" s="2" t="s">
        <v>1127</v>
      </c>
      <c r="P4957" s="2" t="s">
        <v>109</v>
      </c>
      <c r="Q4957" s="2" t="s">
        <v>1120</v>
      </c>
      <c r="R4957" s="2" t="s">
        <v>35</v>
      </c>
      <c r="S4957" s="2" t="s">
        <v>16964</v>
      </c>
      <c r="T4957" s="7"/>
      <c r="U4957" s="2" t="s">
        <v>13575</v>
      </c>
      <c r="V4957" s="2" t="s">
        <v>43</v>
      </c>
      <c r="W4957" s="3"/>
      <c r="X4957" s="2" t="s">
        <v>16965</v>
      </c>
      <c r="Y4957" s="2" t="s">
        <v>16965</v>
      </c>
    </row>
    <row r="4958">
      <c r="A4958" s="1" t="b">
        <v>0</v>
      </c>
      <c r="B4958" s="1" t="s">
        <v>104</v>
      </c>
      <c r="C4958" s="1"/>
      <c r="D4958" s="1"/>
      <c r="E4958" s="1" t="s">
        <v>43</v>
      </c>
      <c r="F4958" s="1"/>
      <c r="G4958" s="2" t="s">
        <v>27</v>
      </c>
      <c r="H4958" s="3"/>
      <c r="I4958" s="4" t="s">
        <v>16966</v>
      </c>
      <c r="J4958" s="2" t="s">
        <v>16967</v>
      </c>
      <c r="K4958" s="5">
        <v>1.0</v>
      </c>
      <c r="L4958" s="2" t="s">
        <v>1117</v>
      </c>
      <c r="M4958" s="6" t="b">
        <v>1</v>
      </c>
      <c r="N4958" s="2" t="s">
        <v>16968</v>
      </c>
      <c r="O4958" s="2" t="s">
        <v>1127</v>
      </c>
      <c r="P4958" s="2" t="s">
        <v>109</v>
      </c>
      <c r="Q4958" s="2" t="s">
        <v>1120</v>
      </c>
      <c r="R4958" s="2" t="s">
        <v>35</v>
      </c>
      <c r="S4958" s="2" t="s">
        <v>16969</v>
      </c>
      <c r="T4958" s="7"/>
      <c r="U4958" s="2" t="s">
        <v>13575</v>
      </c>
      <c r="V4958" s="2" t="s">
        <v>43</v>
      </c>
      <c r="W4958" s="3"/>
      <c r="X4958" s="2" t="s">
        <v>16970</v>
      </c>
      <c r="Y4958" s="2" t="s">
        <v>16970</v>
      </c>
    </row>
    <row r="4959">
      <c r="A4959" s="1" t="b">
        <v>0</v>
      </c>
      <c r="B4959" s="1" t="s">
        <v>104</v>
      </c>
      <c r="C4959" s="1"/>
      <c r="D4959" s="1"/>
      <c r="E4959" s="1" t="s">
        <v>43</v>
      </c>
      <c r="F4959" s="1"/>
      <c r="G4959" s="2" t="s">
        <v>27</v>
      </c>
      <c r="H4959" s="3"/>
      <c r="I4959" s="4" t="s">
        <v>16971</v>
      </c>
      <c r="J4959" s="2" t="s">
        <v>16972</v>
      </c>
      <c r="K4959" s="5">
        <v>1.0</v>
      </c>
      <c r="L4959" s="2" t="s">
        <v>1117</v>
      </c>
      <c r="M4959" s="6" t="b">
        <v>1</v>
      </c>
      <c r="N4959" s="2" t="s">
        <v>16973</v>
      </c>
      <c r="O4959" s="2" t="s">
        <v>1127</v>
      </c>
      <c r="P4959" s="2" t="s">
        <v>109</v>
      </c>
      <c r="Q4959" s="2" t="s">
        <v>1120</v>
      </c>
      <c r="R4959" s="2" t="s">
        <v>35</v>
      </c>
      <c r="S4959" s="2" t="s">
        <v>16974</v>
      </c>
      <c r="T4959" s="7"/>
      <c r="U4959" s="2" t="s">
        <v>13575</v>
      </c>
      <c r="V4959" s="2" t="s">
        <v>43</v>
      </c>
      <c r="W4959" s="3"/>
      <c r="X4959" s="2" t="s">
        <v>16975</v>
      </c>
      <c r="Y4959" s="2" t="s">
        <v>16975</v>
      </c>
    </row>
    <row r="4960">
      <c r="A4960" s="1" t="b">
        <v>0</v>
      </c>
      <c r="B4960" s="1" t="s">
        <v>104</v>
      </c>
      <c r="C4960" s="1"/>
      <c r="D4960" s="1"/>
      <c r="E4960" s="1" t="s">
        <v>43</v>
      </c>
      <c r="F4960" s="1"/>
      <c r="G4960" s="2" t="s">
        <v>27</v>
      </c>
      <c r="H4960" s="3"/>
      <c r="I4960" s="4" t="s">
        <v>16976</v>
      </c>
      <c r="J4960" s="2" t="s">
        <v>16977</v>
      </c>
      <c r="K4960" s="5">
        <v>1.0</v>
      </c>
      <c r="L4960" s="2" t="s">
        <v>30</v>
      </c>
      <c r="M4960" s="6" t="b">
        <v>1</v>
      </c>
      <c r="N4960" s="2" t="s">
        <v>16978</v>
      </c>
      <c r="O4960" s="2" t="s">
        <v>108</v>
      </c>
      <c r="P4960" s="2" t="s">
        <v>109</v>
      </c>
      <c r="Q4960" s="2" t="s">
        <v>34</v>
      </c>
      <c r="R4960" s="2" t="s">
        <v>35</v>
      </c>
      <c r="S4960" s="2" t="s">
        <v>16979</v>
      </c>
      <c r="U4960" s="2" t="s">
        <v>13575</v>
      </c>
      <c r="V4960" s="2" t="s">
        <v>43</v>
      </c>
      <c r="W4960" s="7"/>
      <c r="X4960" s="2" t="s">
        <v>16979</v>
      </c>
      <c r="Y4960" s="2" t="s">
        <v>16979</v>
      </c>
    </row>
    <row r="4961">
      <c r="A4961" s="1" t="b">
        <v>0</v>
      </c>
      <c r="B4961" s="1" t="s">
        <v>104</v>
      </c>
      <c r="C4961" s="1"/>
      <c r="D4961" s="1"/>
      <c r="E4961" s="1" t="s">
        <v>43</v>
      </c>
      <c r="F4961" s="1"/>
      <c r="G4961" s="2" t="s">
        <v>27</v>
      </c>
      <c r="H4961" s="3"/>
      <c r="I4961" s="4" t="s">
        <v>16980</v>
      </c>
      <c r="J4961" s="2" t="s">
        <v>16981</v>
      </c>
      <c r="K4961" s="5">
        <v>1.0</v>
      </c>
      <c r="L4961" s="2" t="s">
        <v>30</v>
      </c>
      <c r="M4961" s="6" t="b">
        <v>1</v>
      </c>
      <c r="N4961" s="2" t="s">
        <v>16982</v>
      </c>
      <c r="O4961" s="2" t="s">
        <v>108</v>
      </c>
      <c r="P4961" s="2" t="s">
        <v>109</v>
      </c>
      <c r="Q4961" s="2" t="s">
        <v>34</v>
      </c>
      <c r="R4961" s="2" t="s">
        <v>35</v>
      </c>
      <c r="S4961" s="2" t="s">
        <v>16983</v>
      </c>
      <c r="U4961" s="2" t="s">
        <v>13575</v>
      </c>
      <c r="V4961" s="2" t="s">
        <v>43</v>
      </c>
      <c r="W4961" s="7"/>
      <c r="X4961" s="2" t="s">
        <v>16983</v>
      </c>
      <c r="Y4961" s="2" t="s">
        <v>16983</v>
      </c>
    </row>
    <row r="4962">
      <c r="A4962" s="1" t="b">
        <v>0</v>
      </c>
      <c r="B4962" s="1" t="s">
        <v>104</v>
      </c>
      <c r="C4962" s="1"/>
      <c r="D4962" s="1"/>
      <c r="E4962" s="1" t="s">
        <v>43</v>
      </c>
      <c r="F4962" s="1"/>
      <c r="G4962" s="2" t="s">
        <v>27</v>
      </c>
      <c r="H4962" s="3"/>
      <c r="I4962" s="4" t="s">
        <v>16984</v>
      </c>
      <c r="J4962" s="2" t="s">
        <v>16985</v>
      </c>
      <c r="K4962" s="5">
        <v>1.0</v>
      </c>
      <c r="L4962" s="2" t="s">
        <v>30</v>
      </c>
      <c r="M4962" s="6" t="b">
        <v>1</v>
      </c>
      <c r="N4962" s="2" t="s">
        <v>16986</v>
      </c>
      <c r="O4962" s="2" t="s">
        <v>108</v>
      </c>
      <c r="P4962" s="2" t="s">
        <v>109</v>
      </c>
      <c r="Q4962" s="2" t="s">
        <v>34</v>
      </c>
      <c r="R4962" s="2" t="s">
        <v>35</v>
      </c>
      <c r="S4962" s="2" t="s">
        <v>16987</v>
      </c>
      <c r="U4962" s="2" t="s">
        <v>13575</v>
      </c>
      <c r="V4962" s="2" t="s">
        <v>43</v>
      </c>
      <c r="W4962" s="7"/>
      <c r="X4962" s="2" t="s">
        <v>16987</v>
      </c>
      <c r="Y4962" s="2" t="s">
        <v>16987</v>
      </c>
    </row>
    <row r="4963">
      <c r="A4963" s="1" t="b">
        <v>0</v>
      </c>
      <c r="B4963" s="1" t="s">
        <v>104</v>
      </c>
      <c r="C4963" s="1"/>
      <c r="D4963" s="1"/>
      <c r="E4963" s="1" t="s">
        <v>43</v>
      </c>
      <c r="F4963" s="1"/>
      <c r="G4963" s="2" t="s">
        <v>27</v>
      </c>
      <c r="H4963" s="3"/>
      <c r="I4963" s="4" t="s">
        <v>16988</v>
      </c>
      <c r="J4963" s="2" t="s">
        <v>16989</v>
      </c>
      <c r="K4963" s="5">
        <v>1.0</v>
      </c>
      <c r="L4963" s="2" t="s">
        <v>30</v>
      </c>
      <c r="M4963" s="6" t="b">
        <v>1</v>
      </c>
      <c r="N4963" s="2" t="s">
        <v>16990</v>
      </c>
      <c r="O4963" s="2" t="s">
        <v>108</v>
      </c>
      <c r="P4963" s="2" t="s">
        <v>109</v>
      </c>
      <c r="Q4963" s="2" t="s">
        <v>34</v>
      </c>
      <c r="R4963" s="2" t="s">
        <v>35</v>
      </c>
      <c r="S4963" s="2" t="s">
        <v>16991</v>
      </c>
      <c r="U4963" s="2" t="s">
        <v>13575</v>
      </c>
      <c r="V4963" s="2" t="s">
        <v>43</v>
      </c>
      <c r="W4963" s="7"/>
      <c r="X4963" s="2" t="s">
        <v>16991</v>
      </c>
      <c r="Y4963" s="2" t="s">
        <v>16991</v>
      </c>
    </row>
    <row r="4964">
      <c r="A4964" s="1" t="b">
        <v>0</v>
      </c>
      <c r="B4964" s="1" t="s">
        <v>104</v>
      </c>
      <c r="C4964" s="1"/>
      <c r="D4964" s="1"/>
      <c r="E4964" s="1" t="s">
        <v>43</v>
      </c>
      <c r="F4964" s="1"/>
      <c r="G4964" s="2" t="s">
        <v>27</v>
      </c>
      <c r="H4964" s="3"/>
      <c r="I4964" s="4" t="s">
        <v>16992</v>
      </c>
      <c r="J4964" s="2" t="s">
        <v>16993</v>
      </c>
      <c r="K4964" s="5">
        <v>1.0</v>
      </c>
      <c r="L4964" s="2" t="s">
        <v>46</v>
      </c>
      <c r="M4964" s="6" t="b">
        <v>1</v>
      </c>
      <c r="N4964" s="2" t="s">
        <v>16994</v>
      </c>
      <c r="O4964" s="2" t="s">
        <v>48</v>
      </c>
      <c r="P4964" s="2" t="s">
        <v>49</v>
      </c>
      <c r="Q4964" s="2" t="s">
        <v>50</v>
      </c>
      <c r="R4964" s="2" t="s">
        <v>35</v>
      </c>
      <c r="S4964" s="5">
        <v>4.76045516E8</v>
      </c>
      <c r="T4964" s="2" t="s">
        <v>226</v>
      </c>
      <c r="U4964" s="2" t="s">
        <v>16995</v>
      </c>
      <c r="V4964" s="2" t="s">
        <v>43</v>
      </c>
      <c r="W4964" s="3"/>
      <c r="X4964" s="2" t="s">
        <v>16996</v>
      </c>
      <c r="Y4964" s="2" t="s">
        <v>16997</v>
      </c>
    </row>
    <row r="4965">
      <c r="A4965" s="1" t="b">
        <v>0</v>
      </c>
      <c r="B4965" s="1" t="s">
        <v>104</v>
      </c>
      <c r="C4965" s="1"/>
      <c r="D4965" s="1"/>
      <c r="E4965" s="1" t="s">
        <v>43</v>
      </c>
      <c r="F4965" s="1"/>
      <c r="G4965" s="2" t="s">
        <v>27</v>
      </c>
      <c r="H4965" s="3"/>
      <c r="I4965" s="4" t="s">
        <v>16998</v>
      </c>
      <c r="J4965" s="2" t="s">
        <v>16999</v>
      </c>
      <c r="K4965" s="5">
        <v>1.0</v>
      </c>
      <c r="L4965" s="2" t="s">
        <v>46</v>
      </c>
      <c r="M4965" s="6" t="b">
        <v>1</v>
      </c>
      <c r="N4965" s="2" t="s">
        <v>16994</v>
      </c>
      <c r="O4965" s="2" t="s">
        <v>48</v>
      </c>
      <c r="P4965" s="2" t="s">
        <v>49</v>
      </c>
      <c r="Q4965" s="2" t="s">
        <v>50</v>
      </c>
      <c r="R4965" s="2" t="s">
        <v>35</v>
      </c>
      <c r="S4965" s="5">
        <v>4.76046078E8</v>
      </c>
      <c r="T4965" s="2" t="s">
        <v>6997</v>
      </c>
      <c r="U4965" s="2" t="s">
        <v>16995</v>
      </c>
      <c r="V4965" s="2" t="s">
        <v>43</v>
      </c>
      <c r="W4965" s="3"/>
      <c r="X4965" s="2" t="s">
        <v>16996</v>
      </c>
      <c r="Y4965" s="2" t="s">
        <v>16997</v>
      </c>
    </row>
    <row r="4966">
      <c r="A4966" s="1" t="b">
        <v>0</v>
      </c>
      <c r="B4966" s="1" t="s">
        <v>104</v>
      </c>
      <c r="C4966" s="1"/>
      <c r="D4966" s="1"/>
      <c r="E4966" s="1" t="s">
        <v>43</v>
      </c>
      <c r="F4966" s="1"/>
      <c r="G4966" s="2" t="s">
        <v>27</v>
      </c>
      <c r="H4966" s="3"/>
      <c r="I4966" s="4" t="s">
        <v>17000</v>
      </c>
      <c r="J4966" s="2" t="s">
        <v>17001</v>
      </c>
      <c r="K4966" s="5">
        <v>1.0</v>
      </c>
      <c r="L4966" s="2" t="s">
        <v>46</v>
      </c>
      <c r="M4966" s="6" t="b">
        <v>1</v>
      </c>
      <c r="N4966" s="2" t="s">
        <v>16994</v>
      </c>
      <c r="O4966" s="2" t="s">
        <v>48</v>
      </c>
      <c r="P4966" s="2" t="s">
        <v>49</v>
      </c>
      <c r="Q4966" s="2" t="s">
        <v>50</v>
      </c>
      <c r="R4966" s="2" t="s">
        <v>35</v>
      </c>
      <c r="S4966" s="5">
        <v>4.75321641E8</v>
      </c>
      <c r="T4966" s="2" t="s">
        <v>17002</v>
      </c>
      <c r="U4966" s="2" t="s">
        <v>16995</v>
      </c>
      <c r="V4966" s="2" t="s">
        <v>43</v>
      </c>
      <c r="W4966" s="3"/>
      <c r="X4966" s="2" t="s">
        <v>16996</v>
      </c>
      <c r="Y4966" s="2" t="s">
        <v>16997</v>
      </c>
    </row>
    <row r="4967">
      <c r="A4967" s="1" t="b">
        <v>0</v>
      </c>
      <c r="B4967" s="1" t="s">
        <v>104</v>
      </c>
      <c r="C4967" s="1"/>
      <c r="D4967" s="1"/>
      <c r="E4967" s="1" t="s">
        <v>43</v>
      </c>
      <c r="F4967" s="1"/>
      <c r="G4967" s="2" t="s">
        <v>27</v>
      </c>
      <c r="H4967" s="3"/>
      <c r="I4967" s="4" t="s">
        <v>17003</v>
      </c>
      <c r="J4967" s="2" t="s">
        <v>17004</v>
      </c>
      <c r="K4967" s="5">
        <v>1.0</v>
      </c>
      <c r="L4967" s="2" t="s">
        <v>46</v>
      </c>
      <c r="M4967" s="6" t="b">
        <v>1</v>
      </c>
      <c r="N4967" s="2" t="s">
        <v>16994</v>
      </c>
      <c r="O4967" s="2" t="s">
        <v>48</v>
      </c>
      <c r="P4967" s="2" t="s">
        <v>49</v>
      </c>
      <c r="Q4967" s="2" t="s">
        <v>50</v>
      </c>
      <c r="R4967" s="2" t="s">
        <v>35</v>
      </c>
      <c r="S4967" s="5">
        <v>4.71354789E8</v>
      </c>
      <c r="T4967" s="2" t="s">
        <v>354</v>
      </c>
      <c r="U4967" s="2" t="s">
        <v>16995</v>
      </c>
      <c r="V4967" s="2" t="s">
        <v>43</v>
      </c>
      <c r="W4967" s="3"/>
      <c r="X4967" s="2" t="s">
        <v>16996</v>
      </c>
      <c r="Y4967" s="2" t="s">
        <v>16997</v>
      </c>
    </row>
    <row r="4968">
      <c r="A4968" s="1" t="b">
        <v>0</v>
      </c>
      <c r="B4968" s="1" t="s">
        <v>104</v>
      </c>
      <c r="C4968" s="1"/>
      <c r="D4968" s="1"/>
      <c r="E4968" s="1" t="s">
        <v>43</v>
      </c>
      <c r="F4968" s="1"/>
      <c r="G4968" s="2" t="s">
        <v>27</v>
      </c>
      <c r="H4968" s="3"/>
      <c r="I4968" s="4" t="s">
        <v>17005</v>
      </c>
      <c r="J4968" s="2" t="s">
        <v>17006</v>
      </c>
      <c r="K4968" s="5">
        <v>1.0</v>
      </c>
      <c r="L4968" s="2" t="s">
        <v>46</v>
      </c>
      <c r="M4968" s="6" t="b">
        <v>1</v>
      </c>
      <c r="N4968" s="2" t="s">
        <v>16994</v>
      </c>
      <c r="O4968" s="2" t="s">
        <v>48</v>
      </c>
      <c r="P4968" s="2" t="s">
        <v>49</v>
      </c>
      <c r="Q4968" s="2" t="s">
        <v>50</v>
      </c>
      <c r="R4968" s="2" t="s">
        <v>35</v>
      </c>
      <c r="S4968" s="5">
        <v>4.7589257E8</v>
      </c>
      <c r="T4968" s="2" t="s">
        <v>6157</v>
      </c>
      <c r="U4968" s="2" t="s">
        <v>16995</v>
      </c>
      <c r="V4968" s="2" t="s">
        <v>43</v>
      </c>
      <c r="W4968" s="3"/>
      <c r="X4968" s="2" t="s">
        <v>16996</v>
      </c>
      <c r="Y4968" s="2" t="s">
        <v>16997</v>
      </c>
    </row>
    <row r="4969">
      <c r="A4969" s="1" t="b">
        <v>0</v>
      </c>
      <c r="B4969" s="1" t="s">
        <v>104</v>
      </c>
      <c r="C4969" s="1"/>
      <c r="D4969" s="1"/>
      <c r="E4969" s="1" t="s">
        <v>43</v>
      </c>
      <c r="F4969" s="1"/>
      <c r="G4969" s="2" t="s">
        <v>27</v>
      </c>
      <c r="H4969" s="3"/>
      <c r="I4969" s="4" t="s">
        <v>17007</v>
      </c>
      <c r="J4969" s="2" t="s">
        <v>17008</v>
      </c>
      <c r="K4969" s="5">
        <v>1.0</v>
      </c>
      <c r="L4969" s="2" t="s">
        <v>46</v>
      </c>
      <c r="M4969" s="6" t="b">
        <v>1</v>
      </c>
      <c r="N4969" s="2" t="s">
        <v>16994</v>
      </c>
      <c r="O4969" s="2" t="s">
        <v>48</v>
      </c>
      <c r="P4969" s="2" t="s">
        <v>49</v>
      </c>
      <c r="Q4969" s="2" t="s">
        <v>50</v>
      </c>
      <c r="R4969" s="2" t="s">
        <v>35</v>
      </c>
      <c r="S4969" s="5">
        <v>4.76045503E8</v>
      </c>
      <c r="T4969" s="2" t="s">
        <v>17009</v>
      </c>
      <c r="U4969" s="2" t="s">
        <v>16995</v>
      </c>
      <c r="V4969" s="2" t="s">
        <v>43</v>
      </c>
      <c r="W4969" s="3"/>
      <c r="X4969" s="2" t="s">
        <v>16996</v>
      </c>
      <c r="Y4969" s="2" t="s">
        <v>16997</v>
      </c>
    </row>
    <row r="4970">
      <c r="A4970" s="1" t="b">
        <v>0</v>
      </c>
      <c r="B4970" s="1" t="s">
        <v>104</v>
      </c>
      <c r="C4970" s="1"/>
      <c r="D4970" s="1"/>
      <c r="E4970" s="1" t="s">
        <v>43</v>
      </c>
      <c r="F4970" s="1"/>
      <c r="G4970" s="2" t="s">
        <v>27</v>
      </c>
      <c r="H4970" s="3"/>
      <c r="I4970" s="4" t="s">
        <v>17010</v>
      </c>
      <c r="J4970" s="2" t="s">
        <v>17011</v>
      </c>
      <c r="K4970" s="5">
        <v>1.0</v>
      </c>
      <c r="L4970" s="2" t="s">
        <v>46</v>
      </c>
      <c r="M4970" s="6" t="b">
        <v>1</v>
      </c>
      <c r="N4970" s="2" t="s">
        <v>16994</v>
      </c>
      <c r="O4970" s="2" t="s">
        <v>48</v>
      </c>
      <c r="P4970" s="2" t="s">
        <v>49</v>
      </c>
      <c r="Q4970" s="2" t="s">
        <v>50</v>
      </c>
      <c r="R4970" s="2" t="s">
        <v>35</v>
      </c>
      <c r="S4970" s="5">
        <v>4.70901203E8</v>
      </c>
      <c r="T4970" s="2" t="s">
        <v>351</v>
      </c>
      <c r="U4970" s="2" t="s">
        <v>16995</v>
      </c>
      <c r="V4970" s="2" t="s">
        <v>43</v>
      </c>
      <c r="W4970" s="3"/>
      <c r="X4970" s="2" t="s">
        <v>16996</v>
      </c>
      <c r="Y4970" s="2" t="s">
        <v>16997</v>
      </c>
    </row>
    <row r="4971">
      <c r="A4971" s="1" t="b">
        <v>0</v>
      </c>
      <c r="B4971" s="1" t="s">
        <v>104</v>
      </c>
      <c r="C4971" s="1"/>
      <c r="D4971" s="1"/>
      <c r="E4971" s="1" t="s">
        <v>43</v>
      </c>
      <c r="F4971" s="1"/>
      <c r="G4971" s="2" t="s">
        <v>27</v>
      </c>
      <c r="H4971" s="3"/>
      <c r="I4971" s="4" t="s">
        <v>17012</v>
      </c>
      <c r="J4971" s="2" t="s">
        <v>17013</v>
      </c>
      <c r="K4971" s="5">
        <v>1.0</v>
      </c>
      <c r="L4971" s="2" t="s">
        <v>46</v>
      </c>
      <c r="M4971" s="6" t="b">
        <v>1</v>
      </c>
      <c r="N4971" s="2" t="s">
        <v>16994</v>
      </c>
      <c r="O4971" s="2" t="s">
        <v>48</v>
      </c>
      <c r="P4971" s="2" t="s">
        <v>49</v>
      </c>
      <c r="Q4971" s="2" t="s">
        <v>50</v>
      </c>
      <c r="R4971" s="2" t="s">
        <v>35</v>
      </c>
      <c r="S4971" s="5">
        <v>4.75323012E8</v>
      </c>
      <c r="T4971" s="2" t="s">
        <v>17014</v>
      </c>
      <c r="U4971" s="2" t="s">
        <v>16995</v>
      </c>
      <c r="V4971" s="2" t="s">
        <v>43</v>
      </c>
      <c r="W4971" s="3"/>
      <c r="X4971" s="2" t="s">
        <v>16996</v>
      </c>
      <c r="Y4971" s="2" t="s">
        <v>16997</v>
      </c>
    </row>
    <row r="4972">
      <c r="A4972" s="1" t="b">
        <v>0</v>
      </c>
      <c r="B4972" s="1" t="s">
        <v>104</v>
      </c>
      <c r="C4972" s="1"/>
      <c r="D4972" s="1"/>
      <c r="E4972" s="1" t="s">
        <v>43</v>
      </c>
      <c r="F4972" s="1"/>
      <c r="G4972" s="2" t="s">
        <v>27</v>
      </c>
      <c r="H4972" s="3"/>
      <c r="I4972" s="4" t="s">
        <v>17015</v>
      </c>
      <c r="J4972" s="2" t="s">
        <v>17016</v>
      </c>
      <c r="K4972" s="5">
        <v>1.0</v>
      </c>
      <c r="L4972" s="2" t="s">
        <v>46</v>
      </c>
      <c r="M4972" s="6" t="b">
        <v>1</v>
      </c>
      <c r="N4972" s="2" t="s">
        <v>16994</v>
      </c>
      <c r="O4972" s="2" t="s">
        <v>48</v>
      </c>
      <c r="P4972" s="2" t="s">
        <v>49</v>
      </c>
      <c r="Q4972" s="2" t="s">
        <v>50</v>
      </c>
      <c r="R4972" s="2" t="s">
        <v>35</v>
      </c>
      <c r="S4972" s="5">
        <v>4.75322569E8</v>
      </c>
      <c r="T4972" s="2" t="s">
        <v>17017</v>
      </c>
      <c r="U4972" s="2" t="s">
        <v>16995</v>
      </c>
      <c r="V4972" s="2" t="s">
        <v>43</v>
      </c>
      <c r="W4972" s="3"/>
      <c r="X4972" s="2" t="s">
        <v>16996</v>
      </c>
      <c r="Y4972" s="2" t="s">
        <v>16997</v>
      </c>
    </row>
    <row r="4973">
      <c r="A4973" s="1" t="b">
        <v>0</v>
      </c>
      <c r="B4973" s="1" t="s">
        <v>104</v>
      </c>
      <c r="C4973" s="1"/>
      <c r="D4973" s="1"/>
      <c r="E4973" s="1" t="s">
        <v>43</v>
      </c>
      <c r="F4973" s="1"/>
      <c r="G4973" s="2" t="s">
        <v>27</v>
      </c>
      <c r="H4973" s="3"/>
      <c r="I4973" s="4" t="s">
        <v>17018</v>
      </c>
      <c r="J4973" s="2" t="s">
        <v>17019</v>
      </c>
      <c r="K4973" s="5">
        <v>1.0</v>
      </c>
      <c r="L4973" s="2" t="s">
        <v>46</v>
      </c>
      <c r="M4973" s="6" t="b">
        <v>1</v>
      </c>
      <c r="N4973" s="2" t="s">
        <v>16994</v>
      </c>
      <c r="O4973" s="2" t="s">
        <v>48</v>
      </c>
      <c r="P4973" s="2" t="s">
        <v>49</v>
      </c>
      <c r="Q4973" s="2" t="s">
        <v>50</v>
      </c>
      <c r="R4973" s="2" t="s">
        <v>35</v>
      </c>
      <c r="S4973" s="5">
        <v>4.75322951E8</v>
      </c>
      <c r="T4973" s="2" t="s">
        <v>4280</v>
      </c>
      <c r="U4973" s="2" t="s">
        <v>16995</v>
      </c>
      <c r="V4973" s="2" t="s">
        <v>43</v>
      </c>
      <c r="W4973" s="3"/>
      <c r="X4973" s="2" t="s">
        <v>16996</v>
      </c>
      <c r="Y4973" s="2" t="s">
        <v>16997</v>
      </c>
    </row>
    <row r="4974">
      <c r="A4974" s="1" t="b">
        <v>0</v>
      </c>
      <c r="B4974" s="1" t="s">
        <v>104</v>
      </c>
      <c r="C4974" s="1"/>
      <c r="D4974" s="1"/>
      <c r="E4974" s="1" t="s">
        <v>43</v>
      </c>
      <c r="F4974" s="1"/>
      <c r="G4974" s="2" t="s">
        <v>27</v>
      </c>
      <c r="H4974" s="3"/>
      <c r="I4974" s="4" t="s">
        <v>17020</v>
      </c>
      <c r="J4974" s="2" t="s">
        <v>17021</v>
      </c>
      <c r="K4974" s="5">
        <v>1.0</v>
      </c>
      <c r="L4974" s="2" t="s">
        <v>46</v>
      </c>
      <c r="M4974" s="6" t="b">
        <v>1</v>
      </c>
      <c r="N4974" s="2" t="s">
        <v>16994</v>
      </c>
      <c r="O4974" s="2" t="s">
        <v>48</v>
      </c>
      <c r="P4974" s="2" t="s">
        <v>49</v>
      </c>
      <c r="Q4974" s="2" t="s">
        <v>50</v>
      </c>
      <c r="R4974" s="2" t="s">
        <v>35</v>
      </c>
      <c r="S4974" s="5">
        <v>4.75321972E8</v>
      </c>
      <c r="T4974" s="2" t="s">
        <v>17022</v>
      </c>
      <c r="U4974" s="2" t="s">
        <v>16995</v>
      </c>
      <c r="V4974" s="2" t="s">
        <v>43</v>
      </c>
      <c r="W4974" s="3"/>
      <c r="X4974" s="2" t="s">
        <v>16996</v>
      </c>
      <c r="Y4974" s="2" t="s">
        <v>16997</v>
      </c>
    </row>
    <row r="4975">
      <c r="A4975" s="1" t="b">
        <v>0</v>
      </c>
      <c r="B4975" s="1" t="s">
        <v>104</v>
      </c>
      <c r="C4975" s="1"/>
      <c r="D4975" s="1"/>
      <c r="E4975" s="1" t="s">
        <v>43</v>
      </c>
      <c r="F4975" s="1"/>
      <c r="G4975" s="2" t="s">
        <v>27</v>
      </c>
      <c r="H4975" s="3"/>
      <c r="I4975" s="4" t="s">
        <v>17023</v>
      </c>
      <c r="J4975" s="2" t="s">
        <v>17024</v>
      </c>
      <c r="K4975" s="5">
        <v>1.0</v>
      </c>
      <c r="L4975" s="2" t="s">
        <v>46</v>
      </c>
      <c r="M4975" s="6" t="b">
        <v>1</v>
      </c>
      <c r="N4975" s="2" t="s">
        <v>16994</v>
      </c>
      <c r="O4975" s="2" t="s">
        <v>48</v>
      </c>
      <c r="P4975" s="2" t="s">
        <v>49</v>
      </c>
      <c r="Q4975" s="2" t="s">
        <v>50</v>
      </c>
      <c r="R4975" s="2" t="s">
        <v>35</v>
      </c>
      <c r="S4975" s="5">
        <v>4.75322913E8</v>
      </c>
      <c r="T4975" s="2" t="s">
        <v>2923</v>
      </c>
      <c r="U4975" s="2" t="s">
        <v>16995</v>
      </c>
      <c r="V4975" s="2" t="s">
        <v>43</v>
      </c>
      <c r="W4975" s="3"/>
      <c r="X4975" s="2" t="s">
        <v>16996</v>
      </c>
      <c r="Y4975" s="2" t="s">
        <v>16997</v>
      </c>
    </row>
    <row r="4976">
      <c r="A4976" s="1" t="b">
        <v>0</v>
      </c>
      <c r="B4976" s="1" t="s">
        <v>104</v>
      </c>
      <c r="C4976" s="1"/>
      <c r="D4976" s="1"/>
      <c r="E4976" s="1" t="s">
        <v>43</v>
      </c>
      <c r="F4976" s="1"/>
      <c r="G4976" s="2" t="s">
        <v>27</v>
      </c>
      <c r="H4976" s="3"/>
      <c r="I4976" s="4" t="s">
        <v>17025</v>
      </c>
      <c r="J4976" s="2" t="s">
        <v>17026</v>
      </c>
      <c r="K4976" s="5">
        <v>1.0</v>
      </c>
      <c r="L4976" s="2" t="s">
        <v>46</v>
      </c>
      <c r="M4976" s="6" t="b">
        <v>1</v>
      </c>
      <c r="N4976" s="2" t="s">
        <v>16994</v>
      </c>
      <c r="O4976" s="2" t="s">
        <v>48</v>
      </c>
      <c r="P4976" s="2" t="s">
        <v>49</v>
      </c>
      <c r="Q4976" s="2" t="s">
        <v>50</v>
      </c>
      <c r="R4976" s="2" t="s">
        <v>35</v>
      </c>
      <c r="S4976" s="5">
        <v>4.75322858E8</v>
      </c>
      <c r="T4976" s="2" t="s">
        <v>17027</v>
      </c>
      <c r="U4976" s="2" t="s">
        <v>16995</v>
      </c>
      <c r="V4976" s="2" t="s">
        <v>43</v>
      </c>
      <c r="W4976" s="3"/>
      <c r="X4976" s="2" t="s">
        <v>16996</v>
      </c>
      <c r="Y4976" s="2" t="s">
        <v>16997</v>
      </c>
    </row>
    <row r="4977">
      <c r="A4977" s="1" t="b">
        <v>0</v>
      </c>
      <c r="B4977" s="1" t="s">
        <v>104</v>
      </c>
      <c r="C4977" s="1"/>
      <c r="D4977" s="1"/>
      <c r="E4977" s="1" t="s">
        <v>43</v>
      </c>
      <c r="F4977" s="1"/>
      <c r="G4977" s="2" t="s">
        <v>27</v>
      </c>
      <c r="H4977" s="3"/>
      <c r="I4977" s="4" t="s">
        <v>17028</v>
      </c>
      <c r="J4977" s="2" t="s">
        <v>17029</v>
      </c>
      <c r="K4977" s="5">
        <v>1.0</v>
      </c>
      <c r="L4977" s="2" t="s">
        <v>46</v>
      </c>
      <c r="M4977" s="6" t="b">
        <v>1</v>
      </c>
      <c r="N4977" s="2" t="s">
        <v>16994</v>
      </c>
      <c r="O4977" s="2" t="s">
        <v>48</v>
      </c>
      <c r="P4977" s="2" t="s">
        <v>49</v>
      </c>
      <c r="Q4977" s="2" t="s">
        <v>50</v>
      </c>
      <c r="R4977" s="2" t="s">
        <v>35</v>
      </c>
      <c r="S4977" s="5">
        <v>4.75322378E8</v>
      </c>
      <c r="T4977" s="2" t="s">
        <v>17030</v>
      </c>
      <c r="U4977" s="2" t="s">
        <v>16995</v>
      </c>
      <c r="V4977" s="2" t="s">
        <v>43</v>
      </c>
      <c r="W4977" s="3"/>
      <c r="X4977" s="2" t="s">
        <v>16996</v>
      </c>
      <c r="Y4977" s="2" t="s">
        <v>16997</v>
      </c>
    </row>
    <row r="4978">
      <c r="A4978" s="1" t="b">
        <v>0</v>
      </c>
      <c r="B4978" s="1" t="s">
        <v>104</v>
      </c>
      <c r="C4978" s="1"/>
      <c r="D4978" s="1"/>
      <c r="E4978" s="1" t="s">
        <v>43</v>
      </c>
      <c r="F4978" s="1"/>
      <c r="G4978" s="2" t="s">
        <v>27</v>
      </c>
      <c r="H4978" s="3"/>
      <c r="I4978" s="4" t="s">
        <v>17031</v>
      </c>
      <c r="J4978" s="2" t="s">
        <v>17032</v>
      </c>
      <c r="K4978" s="5">
        <v>1.0</v>
      </c>
      <c r="L4978" s="2" t="s">
        <v>46</v>
      </c>
      <c r="M4978" s="6" t="b">
        <v>1</v>
      </c>
      <c r="N4978" s="2" t="s">
        <v>16994</v>
      </c>
      <c r="O4978" s="2" t="s">
        <v>48</v>
      </c>
      <c r="P4978" s="2" t="s">
        <v>49</v>
      </c>
      <c r="Q4978" s="2" t="s">
        <v>50</v>
      </c>
      <c r="R4978" s="2" t="s">
        <v>35</v>
      </c>
      <c r="S4978" s="5">
        <v>4.75322721E8</v>
      </c>
      <c r="T4978" s="2" t="s">
        <v>357</v>
      </c>
      <c r="U4978" s="2" t="s">
        <v>16995</v>
      </c>
      <c r="V4978" s="2" t="s">
        <v>43</v>
      </c>
      <c r="W4978" s="3"/>
      <c r="X4978" s="2" t="s">
        <v>16996</v>
      </c>
      <c r="Y4978" s="2" t="s">
        <v>16997</v>
      </c>
    </row>
    <row r="4979">
      <c r="A4979" s="1" t="b">
        <v>0</v>
      </c>
      <c r="B4979" s="1" t="s">
        <v>104</v>
      </c>
      <c r="C4979" s="1"/>
      <c r="D4979" s="1"/>
      <c r="E4979" s="1" t="s">
        <v>43</v>
      </c>
      <c r="F4979" s="1"/>
      <c r="G4979" s="2" t="s">
        <v>27</v>
      </c>
      <c r="H4979" s="3"/>
      <c r="I4979" s="4" t="s">
        <v>17033</v>
      </c>
      <c r="J4979" s="2" t="s">
        <v>17034</v>
      </c>
      <c r="K4979" s="5">
        <v>1.0</v>
      </c>
      <c r="L4979" s="2" t="s">
        <v>46</v>
      </c>
      <c r="M4979" s="6" t="b">
        <v>1</v>
      </c>
      <c r="N4979" s="2" t="s">
        <v>16994</v>
      </c>
      <c r="O4979" s="2" t="s">
        <v>48</v>
      </c>
      <c r="P4979" s="2" t="s">
        <v>49</v>
      </c>
      <c r="Q4979" s="2" t="s">
        <v>50</v>
      </c>
      <c r="R4979" s="2" t="s">
        <v>35</v>
      </c>
      <c r="S4979" s="5">
        <v>4.75322682E8</v>
      </c>
      <c r="T4979" s="2" t="s">
        <v>4148</v>
      </c>
      <c r="U4979" s="2" t="s">
        <v>16995</v>
      </c>
      <c r="V4979" s="2" t="s">
        <v>43</v>
      </c>
      <c r="W4979" s="3"/>
      <c r="X4979" s="2" t="s">
        <v>16996</v>
      </c>
      <c r="Y4979" s="2" t="s">
        <v>16997</v>
      </c>
    </row>
    <row r="4980">
      <c r="A4980" s="1" t="b">
        <v>0</v>
      </c>
      <c r="B4980" s="1" t="s">
        <v>104</v>
      </c>
      <c r="C4980" s="1"/>
      <c r="D4980" s="1"/>
      <c r="E4980" s="1" t="s">
        <v>43</v>
      </c>
      <c r="F4980" s="1"/>
      <c r="G4980" s="2" t="s">
        <v>27</v>
      </c>
      <c r="H4980" s="3"/>
      <c r="I4980" s="4" t="s">
        <v>17035</v>
      </c>
      <c r="J4980" s="2" t="s">
        <v>17036</v>
      </c>
      <c r="K4980" s="5">
        <v>1.0</v>
      </c>
      <c r="L4980" s="2" t="s">
        <v>46</v>
      </c>
      <c r="M4980" s="6" t="b">
        <v>1</v>
      </c>
      <c r="N4980" s="2" t="s">
        <v>16994</v>
      </c>
      <c r="O4980" s="2" t="s">
        <v>48</v>
      </c>
      <c r="P4980" s="2" t="s">
        <v>49</v>
      </c>
      <c r="Q4980" s="2" t="s">
        <v>50</v>
      </c>
      <c r="R4980" s="2" t="s">
        <v>35</v>
      </c>
      <c r="S4980" s="5">
        <v>4.75323139E8</v>
      </c>
      <c r="T4980" s="2" t="s">
        <v>17037</v>
      </c>
      <c r="U4980" s="2" t="s">
        <v>16995</v>
      </c>
      <c r="V4980" s="2" t="s">
        <v>43</v>
      </c>
      <c r="W4980" s="3"/>
      <c r="X4980" s="2" t="s">
        <v>16996</v>
      </c>
      <c r="Y4980" s="2" t="s">
        <v>16997</v>
      </c>
    </row>
    <row r="4981">
      <c r="A4981" s="1" t="b">
        <v>0</v>
      </c>
      <c r="B4981" s="1" t="s">
        <v>104</v>
      </c>
      <c r="C4981" s="1"/>
      <c r="D4981" s="1"/>
      <c r="E4981" s="1" t="s">
        <v>43</v>
      </c>
      <c r="F4981" s="1"/>
      <c r="G4981" s="2" t="s">
        <v>27</v>
      </c>
      <c r="H4981" s="3"/>
      <c r="I4981" s="4" t="s">
        <v>17038</v>
      </c>
      <c r="J4981" s="2" t="s">
        <v>17039</v>
      </c>
      <c r="K4981" s="5">
        <v>1.0</v>
      </c>
      <c r="L4981" s="2" t="s">
        <v>46</v>
      </c>
      <c r="M4981" s="6" t="b">
        <v>1</v>
      </c>
      <c r="N4981" s="2" t="s">
        <v>16994</v>
      </c>
      <c r="O4981" s="2" t="s">
        <v>48</v>
      </c>
      <c r="P4981" s="2" t="s">
        <v>49</v>
      </c>
      <c r="Q4981" s="2" t="s">
        <v>50</v>
      </c>
      <c r="R4981" s="2" t="s">
        <v>35</v>
      </c>
      <c r="S4981" s="5">
        <v>4.84714116E8</v>
      </c>
      <c r="T4981" s="2" t="s">
        <v>17040</v>
      </c>
      <c r="U4981" s="2" t="s">
        <v>16995</v>
      </c>
      <c r="V4981" s="2" t="s">
        <v>43</v>
      </c>
      <c r="W4981" s="7"/>
      <c r="X4981" s="2" t="s">
        <v>16996</v>
      </c>
      <c r="Y4981" s="2" t="s">
        <v>16997</v>
      </c>
    </row>
    <row r="4982">
      <c r="A4982" s="1" t="b">
        <v>0</v>
      </c>
      <c r="B4982" s="1" t="s">
        <v>104</v>
      </c>
      <c r="C4982" s="1"/>
      <c r="D4982" s="1"/>
      <c r="E4982" s="1" t="s">
        <v>43</v>
      </c>
      <c r="F4982" s="1"/>
      <c r="G4982" s="2" t="s">
        <v>27</v>
      </c>
      <c r="H4982" s="3"/>
      <c r="I4982" s="4" t="s">
        <v>17041</v>
      </c>
      <c r="J4982" s="2" t="s">
        <v>17042</v>
      </c>
      <c r="K4982" s="5">
        <v>1.0</v>
      </c>
      <c r="L4982" s="2" t="s">
        <v>46</v>
      </c>
      <c r="M4982" s="6" t="b">
        <v>1</v>
      </c>
      <c r="N4982" s="2" t="s">
        <v>16994</v>
      </c>
      <c r="O4982" s="2" t="s">
        <v>48</v>
      </c>
      <c r="P4982" s="2" t="s">
        <v>49</v>
      </c>
      <c r="Q4982" s="2" t="s">
        <v>50</v>
      </c>
      <c r="R4982" s="2" t="s">
        <v>35</v>
      </c>
      <c r="S4982" s="5">
        <v>4.90091439E8</v>
      </c>
      <c r="T4982" s="2" t="s">
        <v>16554</v>
      </c>
      <c r="U4982" s="2" t="s">
        <v>16995</v>
      </c>
      <c r="V4982" s="2" t="s">
        <v>43</v>
      </c>
      <c r="W4982" s="7"/>
      <c r="X4982" s="2" t="s">
        <v>16996</v>
      </c>
      <c r="Y4982" s="2" t="s">
        <v>16997</v>
      </c>
    </row>
    <row r="4983">
      <c r="A4983" s="1" t="b">
        <v>0</v>
      </c>
      <c r="B4983" s="1" t="s">
        <v>104</v>
      </c>
      <c r="C4983" s="1"/>
      <c r="D4983" s="1"/>
      <c r="E4983" s="1" t="s">
        <v>43</v>
      </c>
      <c r="F4983" s="1"/>
      <c r="G4983" s="2" t="s">
        <v>27</v>
      </c>
      <c r="H4983" s="3"/>
      <c r="I4983" s="4" t="s">
        <v>17043</v>
      </c>
      <c r="J4983" s="2" t="s">
        <v>17044</v>
      </c>
      <c r="K4983" s="5">
        <v>1.0</v>
      </c>
      <c r="L4983" s="2" t="s">
        <v>46</v>
      </c>
      <c r="M4983" s="6" t="b">
        <v>1</v>
      </c>
      <c r="N4983" s="2" t="s">
        <v>16994</v>
      </c>
      <c r="O4983" s="2" t="s">
        <v>48</v>
      </c>
      <c r="P4983" s="2" t="s">
        <v>49</v>
      </c>
      <c r="Q4983" s="2" t="s">
        <v>50</v>
      </c>
      <c r="R4983" s="2" t="s">
        <v>35</v>
      </c>
      <c r="S4983" s="5">
        <v>4.9064699E8</v>
      </c>
      <c r="T4983" s="2" t="s">
        <v>360</v>
      </c>
      <c r="U4983" s="2" t="s">
        <v>16995</v>
      </c>
      <c r="V4983" s="2" t="s">
        <v>43</v>
      </c>
      <c r="W4983" s="7"/>
      <c r="X4983" s="2" t="s">
        <v>16996</v>
      </c>
      <c r="Y4983" s="2" t="s">
        <v>16997</v>
      </c>
    </row>
    <row r="4984">
      <c r="A4984" s="1" t="b">
        <v>0</v>
      </c>
      <c r="B4984" s="1" t="s">
        <v>104</v>
      </c>
      <c r="C4984" s="1"/>
      <c r="D4984" s="1"/>
      <c r="E4984" s="1" t="s">
        <v>43</v>
      </c>
      <c r="F4984" s="1"/>
      <c r="G4984" s="2" t="s">
        <v>27</v>
      </c>
      <c r="H4984" s="3"/>
      <c r="I4984" s="4" t="s">
        <v>17045</v>
      </c>
      <c r="J4984" s="2" t="s">
        <v>17046</v>
      </c>
      <c r="K4984" s="5">
        <v>1.0</v>
      </c>
      <c r="L4984" s="2" t="s">
        <v>46</v>
      </c>
      <c r="M4984" s="6" t="b">
        <v>1</v>
      </c>
      <c r="N4984" s="2" t="s">
        <v>16994</v>
      </c>
      <c r="O4984" s="2" t="s">
        <v>48</v>
      </c>
      <c r="P4984" s="2" t="s">
        <v>49</v>
      </c>
      <c r="Q4984" s="2" t="s">
        <v>50</v>
      </c>
      <c r="R4984" s="2" t="s">
        <v>35</v>
      </c>
      <c r="S4984" s="5">
        <v>4.80169088E8</v>
      </c>
      <c r="T4984" s="2" t="s">
        <v>17047</v>
      </c>
      <c r="U4984" s="2" t="s">
        <v>16995</v>
      </c>
      <c r="V4984" s="2" t="s">
        <v>43</v>
      </c>
      <c r="W4984" s="7"/>
      <c r="X4984" s="2" t="s">
        <v>16996</v>
      </c>
      <c r="Y4984" s="2" t="s">
        <v>16997</v>
      </c>
    </row>
    <row r="4985">
      <c r="A4985" s="1" t="b">
        <v>0</v>
      </c>
      <c r="B4985" s="1" t="s">
        <v>104</v>
      </c>
      <c r="C4985" s="1"/>
      <c r="D4985" s="1"/>
      <c r="E4985" s="1" t="s">
        <v>43</v>
      </c>
      <c r="F4985" s="1"/>
      <c r="G4985" s="2" t="s">
        <v>27</v>
      </c>
      <c r="H4985" s="3"/>
      <c r="I4985" s="4" t="s">
        <v>17048</v>
      </c>
      <c r="J4985" s="2" t="s">
        <v>17049</v>
      </c>
      <c r="K4985" s="5">
        <v>1.0</v>
      </c>
      <c r="L4985" s="2" t="s">
        <v>46</v>
      </c>
      <c r="M4985" s="6" t="b">
        <v>1</v>
      </c>
      <c r="N4985" s="2" t="s">
        <v>16994</v>
      </c>
      <c r="O4985" s="2" t="s">
        <v>48</v>
      </c>
      <c r="P4985" s="2" t="s">
        <v>49</v>
      </c>
      <c r="Q4985" s="2" t="s">
        <v>50</v>
      </c>
      <c r="R4985" s="2" t="s">
        <v>35</v>
      </c>
      <c r="S4985" s="5">
        <v>4.91762167E8</v>
      </c>
      <c r="T4985" s="2" t="s">
        <v>17050</v>
      </c>
      <c r="U4985" s="2" t="s">
        <v>16995</v>
      </c>
      <c r="V4985" s="2" t="s">
        <v>43</v>
      </c>
      <c r="W4985" s="7"/>
      <c r="X4985" s="2" t="s">
        <v>16996</v>
      </c>
      <c r="Y4985" s="2" t="s">
        <v>16997</v>
      </c>
    </row>
    <row r="4986">
      <c r="A4986" s="1" t="b">
        <v>0</v>
      </c>
      <c r="B4986" s="1" t="s">
        <v>104</v>
      </c>
      <c r="C4986" s="1"/>
      <c r="D4986" s="1"/>
      <c r="E4986" s="1" t="s">
        <v>43</v>
      </c>
      <c r="F4986" s="1"/>
      <c r="G4986" s="2" t="s">
        <v>27</v>
      </c>
      <c r="H4986" s="3"/>
      <c r="I4986" s="4" t="s">
        <v>17051</v>
      </c>
      <c r="J4986" s="2" t="s">
        <v>17052</v>
      </c>
      <c r="K4986" s="5">
        <v>1.0</v>
      </c>
      <c r="L4986" s="2" t="s">
        <v>46</v>
      </c>
      <c r="M4986" s="6" t="b">
        <v>1</v>
      </c>
      <c r="N4986" s="2" t="s">
        <v>16994</v>
      </c>
      <c r="O4986" s="2" t="s">
        <v>48</v>
      </c>
      <c r="P4986" s="2" t="s">
        <v>49</v>
      </c>
      <c r="Q4986" s="2" t="s">
        <v>50</v>
      </c>
      <c r="R4986" s="2" t="s">
        <v>35</v>
      </c>
      <c r="S4986" s="5">
        <v>4.84719915E8</v>
      </c>
      <c r="T4986" s="2" t="s">
        <v>17053</v>
      </c>
      <c r="U4986" s="2" t="s">
        <v>16995</v>
      </c>
      <c r="V4986" s="2" t="s">
        <v>43</v>
      </c>
      <c r="W4986" s="7"/>
      <c r="X4986" s="2" t="s">
        <v>16996</v>
      </c>
      <c r="Y4986" s="2" t="s">
        <v>16997</v>
      </c>
    </row>
    <row r="4987">
      <c r="A4987" s="1" t="b">
        <v>0</v>
      </c>
      <c r="B4987" s="1" t="s">
        <v>104</v>
      </c>
      <c r="C4987" s="1"/>
      <c r="D4987" s="1"/>
      <c r="E4987" s="1" t="s">
        <v>43</v>
      </c>
      <c r="F4987" s="1"/>
      <c r="G4987" s="2" t="s">
        <v>27</v>
      </c>
      <c r="H4987" s="3"/>
      <c r="I4987" s="4" t="s">
        <v>17054</v>
      </c>
      <c r="J4987" s="2" t="s">
        <v>17055</v>
      </c>
      <c r="K4987" s="5">
        <v>1.0</v>
      </c>
      <c r="L4987" s="2" t="s">
        <v>46</v>
      </c>
      <c r="M4987" s="6" t="b">
        <v>1</v>
      </c>
      <c r="N4987" s="2" t="s">
        <v>16994</v>
      </c>
      <c r="O4987" s="2" t="s">
        <v>48</v>
      </c>
      <c r="P4987" s="2" t="s">
        <v>49</v>
      </c>
      <c r="Q4987" s="2" t="s">
        <v>50</v>
      </c>
      <c r="R4987" s="2" t="s">
        <v>35</v>
      </c>
      <c r="S4987" s="5">
        <v>4.9160504E8</v>
      </c>
      <c r="T4987" s="2" t="s">
        <v>17056</v>
      </c>
      <c r="U4987" s="2" t="s">
        <v>16995</v>
      </c>
      <c r="V4987" s="2" t="s">
        <v>43</v>
      </c>
      <c r="W4987" s="7"/>
      <c r="X4987" s="2" t="s">
        <v>16996</v>
      </c>
      <c r="Y4987" s="2" t="s">
        <v>16997</v>
      </c>
    </row>
    <row r="4988">
      <c r="A4988" s="1" t="b">
        <v>0</v>
      </c>
      <c r="B4988" s="1" t="s">
        <v>104</v>
      </c>
      <c r="C4988" s="1"/>
      <c r="D4988" s="1"/>
      <c r="E4988" s="1" t="s">
        <v>43</v>
      </c>
      <c r="F4988" s="1"/>
      <c r="G4988" s="2" t="s">
        <v>27</v>
      </c>
      <c r="H4988" s="3"/>
      <c r="I4988" s="4" t="s">
        <v>17057</v>
      </c>
      <c r="J4988" s="2" t="s">
        <v>17058</v>
      </c>
      <c r="K4988" s="5">
        <v>1.0</v>
      </c>
      <c r="L4988" s="2" t="s">
        <v>46</v>
      </c>
      <c r="M4988" s="6" t="b">
        <v>1</v>
      </c>
      <c r="N4988" s="2" t="s">
        <v>16994</v>
      </c>
      <c r="O4988" s="2" t="s">
        <v>48</v>
      </c>
      <c r="P4988" s="2" t="s">
        <v>49</v>
      </c>
      <c r="Q4988" s="2" t="s">
        <v>50</v>
      </c>
      <c r="R4988" s="2" t="s">
        <v>35</v>
      </c>
      <c r="S4988" s="5">
        <v>4.84714195E8</v>
      </c>
      <c r="T4988" s="2" t="s">
        <v>17059</v>
      </c>
      <c r="U4988" s="2" t="s">
        <v>16995</v>
      </c>
      <c r="V4988" s="2" t="s">
        <v>43</v>
      </c>
      <c r="W4988" s="7"/>
      <c r="X4988" s="2" t="s">
        <v>16996</v>
      </c>
      <c r="Y4988" s="2" t="s">
        <v>16997</v>
      </c>
    </row>
    <row r="4989">
      <c r="A4989" s="1" t="b">
        <v>0</v>
      </c>
      <c r="B4989" s="1" t="s">
        <v>104</v>
      </c>
      <c r="C4989" s="1"/>
      <c r="D4989" s="1"/>
      <c r="E4989" s="1" t="s">
        <v>43</v>
      </c>
      <c r="F4989" s="1"/>
      <c r="G4989" s="2" t="s">
        <v>27</v>
      </c>
      <c r="H4989" s="3"/>
      <c r="I4989" s="4" t="s">
        <v>17060</v>
      </c>
      <c r="J4989" s="2" t="s">
        <v>17061</v>
      </c>
      <c r="K4989" s="5">
        <v>1.0</v>
      </c>
      <c r="L4989" s="2" t="s">
        <v>46</v>
      </c>
      <c r="M4989" s="6" t="b">
        <v>1</v>
      </c>
      <c r="N4989" s="2" t="s">
        <v>16994</v>
      </c>
      <c r="O4989" s="2" t="s">
        <v>48</v>
      </c>
      <c r="P4989" s="2" t="s">
        <v>49</v>
      </c>
      <c r="Q4989" s="2" t="s">
        <v>50</v>
      </c>
      <c r="R4989" s="2" t="s">
        <v>35</v>
      </c>
      <c r="S4989" s="5">
        <v>4.84719924E8</v>
      </c>
      <c r="T4989" s="2" t="s">
        <v>58</v>
      </c>
      <c r="U4989" s="2" t="s">
        <v>16995</v>
      </c>
      <c r="V4989" s="2" t="s">
        <v>43</v>
      </c>
      <c r="W4989" s="7"/>
      <c r="X4989" s="2" t="s">
        <v>16996</v>
      </c>
      <c r="Y4989" s="2" t="s">
        <v>16997</v>
      </c>
    </row>
    <row r="4990">
      <c r="A4990" s="1" t="b">
        <v>0</v>
      </c>
      <c r="B4990" s="1" t="s">
        <v>104</v>
      </c>
      <c r="C4990" s="1"/>
      <c r="D4990" s="1"/>
      <c r="E4990" s="1" t="s">
        <v>43</v>
      </c>
      <c r="F4990" s="1"/>
      <c r="G4990" s="2" t="s">
        <v>27</v>
      </c>
      <c r="H4990" s="3"/>
      <c r="I4990" s="4" t="s">
        <v>17062</v>
      </c>
      <c r="J4990" s="2" t="s">
        <v>17063</v>
      </c>
      <c r="K4990" s="5">
        <v>1.0</v>
      </c>
      <c r="L4990" s="2" t="s">
        <v>46</v>
      </c>
      <c r="M4990" s="6" t="b">
        <v>1</v>
      </c>
      <c r="N4990" s="2" t="s">
        <v>16994</v>
      </c>
      <c r="O4990" s="2" t="s">
        <v>48</v>
      </c>
      <c r="P4990" s="2" t="s">
        <v>49</v>
      </c>
      <c r="Q4990" s="2" t="s">
        <v>50</v>
      </c>
      <c r="R4990" s="2" t="s">
        <v>35</v>
      </c>
      <c r="S4990" s="5">
        <v>4.84719694E8</v>
      </c>
      <c r="T4990" s="2" t="s">
        <v>17064</v>
      </c>
      <c r="U4990" s="2" t="s">
        <v>16995</v>
      </c>
      <c r="V4990" s="2" t="s">
        <v>43</v>
      </c>
      <c r="W4990" s="7"/>
      <c r="X4990" s="2" t="s">
        <v>16996</v>
      </c>
      <c r="Y4990" s="2" t="s">
        <v>16997</v>
      </c>
    </row>
    <row r="4991">
      <c r="A4991" s="1" t="b">
        <v>0</v>
      </c>
      <c r="B4991" s="1" t="s">
        <v>104</v>
      </c>
      <c r="C4991" s="1"/>
      <c r="D4991" s="1"/>
      <c r="E4991" s="1" t="s">
        <v>43</v>
      </c>
      <c r="F4991" s="1"/>
      <c r="G4991" s="2" t="s">
        <v>27</v>
      </c>
      <c r="H4991" s="3"/>
      <c r="I4991" s="4" t="s">
        <v>17065</v>
      </c>
      <c r="J4991" s="2" t="s">
        <v>17066</v>
      </c>
      <c r="K4991" s="5">
        <v>1.0</v>
      </c>
      <c r="L4991" s="2" t="s">
        <v>46</v>
      </c>
      <c r="M4991" s="6" t="b">
        <v>1</v>
      </c>
      <c r="N4991" s="2" t="s">
        <v>16994</v>
      </c>
      <c r="O4991" s="2" t="s">
        <v>48</v>
      </c>
      <c r="P4991" s="2" t="s">
        <v>49</v>
      </c>
      <c r="Q4991" s="2" t="s">
        <v>50</v>
      </c>
      <c r="R4991" s="2" t="s">
        <v>35</v>
      </c>
      <c r="S4991" s="5">
        <v>4.80643079E8</v>
      </c>
      <c r="T4991" s="2" t="s">
        <v>3320</v>
      </c>
      <c r="U4991" s="2" t="s">
        <v>16995</v>
      </c>
      <c r="V4991" s="2" t="s">
        <v>43</v>
      </c>
      <c r="W4991" s="7"/>
      <c r="X4991" s="2" t="s">
        <v>16996</v>
      </c>
      <c r="Y4991" s="2" t="s">
        <v>16997</v>
      </c>
    </row>
    <row r="4992">
      <c r="A4992" s="1" t="b">
        <v>0</v>
      </c>
      <c r="B4992" s="1" t="s">
        <v>104</v>
      </c>
      <c r="C4992" s="1"/>
      <c r="D4992" s="1"/>
      <c r="E4992" s="1" t="s">
        <v>43</v>
      </c>
      <c r="F4992" s="1"/>
      <c r="G4992" s="2" t="s">
        <v>27</v>
      </c>
      <c r="H4992" s="3"/>
      <c r="I4992" s="4" t="s">
        <v>17067</v>
      </c>
      <c r="J4992" s="2" t="s">
        <v>17068</v>
      </c>
      <c r="K4992" s="5">
        <v>1.0</v>
      </c>
      <c r="L4992" s="2" t="s">
        <v>46</v>
      </c>
      <c r="M4992" s="6" t="b">
        <v>1</v>
      </c>
      <c r="N4992" s="2" t="s">
        <v>16994</v>
      </c>
      <c r="O4992" s="2" t="s">
        <v>48</v>
      </c>
      <c r="P4992" s="2" t="s">
        <v>49</v>
      </c>
      <c r="Q4992" s="2" t="s">
        <v>50</v>
      </c>
      <c r="R4992" s="2" t="s">
        <v>35</v>
      </c>
      <c r="S4992" s="5">
        <v>5.38292189E8</v>
      </c>
      <c r="T4992" s="2" t="s">
        <v>17069</v>
      </c>
      <c r="U4992" s="2" t="s">
        <v>16995</v>
      </c>
      <c r="V4992" s="2" t="s">
        <v>43</v>
      </c>
      <c r="W4992" s="7"/>
      <c r="X4992" s="2" t="s">
        <v>16996</v>
      </c>
      <c r="Y4992" s="2" t="s">
        <v>16997</v>
      </c>
    </row>
    <row r="4993">
      <c r="A4993" s="1" t="b">
        <v>0</v>
      </c>
      <c r="B4993" s="1" t="s">
        <v>104</v>
      </c>
      <c r="C4993" s="1"/>
      <c r="D4993" s="1"/>
      <c r="E4993" s="1" t="s">
        <v>43</v>
      </c>
      <c r="F4993" s="1"/>
      <c r="G4993" s="2" t="s">
        <v>27</v>
      </c>
      <c r="H4993" s="3"/>
      <c r="I4993" s="4" t="s">
        <v>17070</v>
      </c>
      <c r="J4993" s="2" t="s">
        <v>17071</v>
      </c>
      <c r="K4993" s="5">
        <v>1.0</v>
      </c>
      <c r="L4993" s="2" t="s">
        <v>46</v>
      </c>
      <c r="M4993" s="6" t="b">
        <v>1</v>
      </c>
      <c r="N4993" s="2" t="s">
        <v>16994</v>
      </c>
      <c r="O4993" s="2" t="s">
        <v>48</v>
      </c>
      <c r="P4993" s="2" t="s">
        <v>49</v>
      </c>
      <c r="Q4993" s="2" t="s">
        <v>50</v>
      </c>
      <c r="R4993" s="2" t="s">
        <v>35</v>
      </c>
      <c r="S4993" s="5">
        <v>5.38292049E8</v>
      </c>
      <c r="T4993" s="2" t="s">
        <v>4211</v>
      </c>
      <c r="U4993" s="2" t="s">
        <v>16995</v>
      </c>
      <c r="V4993" s="2" t="s">
        <v>43</v>
      </c>
      <c r="W4993" s="3"/>
      <c r="X4993" s="2" t="s">
        <v>16996</v>
      </c>
      <c r="Y4993" s="2" t="s">
        <v>16997</v>
      </c>
    </row>
    <row r="4994">
      <c r="A4994" s="1" t="b">
        <v>0</v>
      </c>
      <c r="B4994" s="1" t="s">
        <v>104</v>
      </c>
      <c r="C4994" s="1"/>
      <c r="D4994" s="1"/>
      <c r="E4994" s="1" t="s">
        <v>43</v>
      </c>
      <c r="F4994" s="1"/>
      <c r="G4994" s="2" t="s">
        <v>27</v>
      </c>
      <c r="H4994" s="3"/>
      <c r="I4994" s="4" t="s">
        <v>17072</v>
      </c>
      <c r="J4994" s="2" t="s">
        <v>17073</v>
      </c>
      <c r="K4994" s="5">
        <v>1.0</v>
      </c>
      <c r="L4994" s="2" t="s">
        <v>46</v>
      </c>
      <c r="M4994" s="6" t="b">
        <v>1</v>
      </c>
      <c r="N4994" s="2" t="s">
        <v>16994</v>
      </c>
      <c r="O4994" s="2" t="s">
        <v>48</v>
      </c>
      <c r="P4994" s="2" t="s">
        <v>49</v>
      </c>
      <c r="Q4994" s="2" t="s">
        <v>50</v>
      </c>
      <c r="R4994" s="2" t="s">
        <v>35</v>
      </c>
      <c r="S4994" s="5">
        <v>5.47584365E8</v>
      </c>
      <c r="T4994" s="2" t="s">
        <v>17074</v>
      </c>
      <c r="U4994" s="2" t="s">
        <v>16995</v>
      </c>
      <c r="V4994" s="2" t="s">
        <v>43</v>
      </c>
      <c r="W4994" s="7"/>
      <c r="X4994" s="2" t="s">
        <v>16996</v>
      </c>
      <c r="Y4994" s="2" t="s">
        <v>16997</v>
      </c>
    </row>
    <row r="4995">
      <c r="A4995" s="1" t="b">
        <v>0</v>
      </c>
      <c r="B4995" s="1" t="s">
        <v>104</v>
      </c>
      <c r="C4995" s="1"/>
      <c r="D4995" s="1"/>
      <c r="E4995" s="1" t="s">
        <v>43</v>
      </c>
      <c r="F4995" s="1"/>
      <c r="G4995" s="2" t="s">
        <v>27</v>
      </c>
      <c r="H4995" s="3"/>
      <c r="I4995" s="4" t="s">
        <v>17075</v>
      </c>
      <c r="J4995" s="2" t="s">
        <v>17076</v>
      </c>
      <c r="K4995" s="5">
        <v>1.0</v>
      </c>
      <c r="L4995" s="2" t="s">
        <v>46</v>
      </c>
      <c r="M4995" s="6" t="b">
        <v>1</v>
      </c>
      <c r="N4995" s="2" t="s">
        <v>16994</v>
      </c>
      <c r="O4995" s="2" t="s">
        <v>48</v>
      </c>
      <c r="P4995" s="2" t="s">
        <v>49</v>
      </c>
      <c r="Q4995" s="2" t="s">
        <v>50</v>
      </c>
      <c r="R4995" s="2" t="s">
        <v>35</v>
      </c>
      <c r="S4995" s="5">
        <v>5.45324266E8</v>
      </c>
      <c r="T4995" s="2" t="s">
        <v>17077</v>
      </c>
      <c r="U4995" s="2" t="s">
        <v>16995</v>
      </c>
      <c r="V4995" s="2" t="s">
        <v>43</v>
      </c>
      <c r="W4995" s="7"/>
      <c r="X4995" s="2" t="s">
        <v>16996</v>
      </c>
      <c r="Y4995" s="2" t="s">
        <v>16997</v>
      </c>
    </row>
    <row r="4996">
      <c r="A4996" s="1" t="b">
        <v>0</v>
      </c>
      <c r="B4996" s="1" t="s">
        <v>104</v>
      </c>
      <c r="C4996" s="1"/>
      <c r="D4996" s="1"/>
      <c r="E4996" s="1" t="s">
        <v>43</v>
      </c>
      <c r="F4996" s="1"/>
      <c r="G4996" s="2" t="s">
        <v>27</v>
      </c>
      <c r="H4996" s="3"/>
      <c r="I4996" s="4" t="s">
        <v>17078</v>
      </c>
      <c r="J4996" s="2" t="s">
        <v>17079</v>
      </c>
      <c r="K4996" s="5">
        <v>1.0</v>
      </c>
      <c r="L4996" s="2" t="s">
        <v>46</v>
      </c>
      <c r="M4996" s="6" t="b">
        <v>1</v>
      </c>
      <c r="N4996" s="2" t="s">
        <v>16994</v>
      </c>
      <c r="O4996" s="2" t="s">
        <v>48</v>
      </c>
      <c r="P4996" s="2" t="s">
        <v>49</v>
      </c>
      <c r="Q4996" s="2" t="s">
        <v>50</v>
      </c>
      <c r="R4996" s="2" t="s">
        <v>35</v>
      </c>
      <c r="S4996" s="5">
        <v>5.38879942E8</v>
      </c>
      <c r="T4996" s="2" t="s">
        <v>17080</v>
      </c>
      <c r="U4996" s="2" t="s">
        <v>16995</v>
      </c>
      <c r="V4996" s="2" t="s">
        <v>43</v>
      </c>
      <c r="W4996" s="7"/>
      <c r="X4996" s="2" t="s">
        <v>16996</v>
      </c>
      <c r="Y4996" s="2" t="s">
        <v>16997</v>
      </c>
    </row>
    <row r="4997">
      <c r="A4997" s="1" t="b">
        <v>0</v>
      </c>
      <c r="B4997" s="1" t="s">
        <v>104</v>
      </c>
      <c r="C4997" s="1"/>
      <c r="D4997" s="1"/>
      <c r="E4997" s="1" t="s">
        <v>43</v>
      </c>
      <c r="F4997" s="1"/>
      <c r="G4997" s="2" t="s">
        <v>27</v>
      </c>
      <c r="H4997" s="3"/>
      <c r="I4997" s="4" t="s">
        <v>17081</v>
      </c>
      <c r="J4997" s="2" t="s">
        <v>17082</v>
      </c>
      <c r="K4997" s="5">
        <v>1.0</v>
      </c>
      <c r="L4997" s="2" t="s">
        <v>46</v>
      </c>
      <c r="M4997" s="6" t="b">
        <v>1</v>
      </c>
      <c r="N4997" s="2" t="s">
        <v>16994</v>
      </c>
      <c r="O4997" s="2" t="s">
        <v>48</v>
      </c>
      <c r="P4997" s="2" t="s">
        <v>49</v>
      </c>
      <c r="Q4997" s="2" t="s">
        <v>50</v>
      </c>
      <c r="R4997" s="2" t="s">
        <v>35</v>
      </c>
      <c r="S4997" s="5">
        <v>5.71132251E8</v>
      </c>
      <c r="T4997" s="2" t="s">
        <v>17083</v>
      </c>
      <c r="U4997" s="2" t="s">
        <v>16995</v>
      </c>
      <c r="V4997" s="2" t="s">
        <v>43</v>
      </c>
      <c r="W4997" s="7"/>
      <c r="X4997" s="2" t="s">
        <v>16996</v>
      </c>
      <c r="Y4997" s="2" t="s">
        <v>16997</v>
      </c>
    </row>
    <row r="4998">
      <c r="A4998" s="1" t="b">
        <v>0</v>
      </c>
      <c r="B4998" s="1" t="s">
        <v>104</v>
      </c>
      <c r="C4998" s="1"/>
      <c r="D4998" s="1"/>
      <c r="E4998" s="1" t="s">
        <v>43</v>
      </c>
      <c r="F4998" s="1"/>
      <c r="G4998" s="2" t="s">
        <v>27</v>
      </c>
      <c r="H4998" s="3"/>
      <c r="I4998" s="4" t="s">
        <v>17084</v>
      </c>
      <c r="J4998" s="2" t="s">
        <v>17085</v>
      </c>
      <c r="K4998" s="5">
        <v>1.0</v>
      </c>
      <c r="L4998" s="2" t="s">
        <v>46</v>
      </c>
      <c r="M4998" s="6" t="b">
        <v>1</v>
      </c>
      <c r="N4998" s="2" t="s">
        <v>16994</v>
      </c>
      <c r="O4998" s="2" t="s">
        <v>48</v>
      </c>
      <c r="P4998" s="2" t="s">
        <v>49</v>
      </c>
      <c r="Q4998" s="2" t="s">
        <v>50</v>
      </c>
      <c r="R4998" s="2" t="s">
        <v>35</v>
      </c>
      <c r="S4998" s="5">
        <v>5.38279786E8</v>
      </c>
      <c r="T4998" s="2" t="s">
        <v>17086</v>
      </c>
      <c r="U4998" s="2" t="s">
        <v>16995</v>
      </c>
      <c r="V4998" s="2" t="s">
        <v>43</v>
      </c>
      <c r="W4998" s="7"/>
      <c r="X4998" s="2" t="s">
        <v>16996</v>
      </c>
      <c r="Y4998" s="2" t="s">
        <v>16997</v>
      </c>
    </row>
    <row r="4999">
      <c r="A4999" s="1" t="b">
        <v>0</v>
      </c>
      <c r="B4999" s="1" t="s">
        <v>104</v>
      </c>
      <c r="C4999" s="1"/>
      <c r="D4999" s="1"/>
      <c r="E4999" s="1" t="s">
        <v>43</v>
      </c>
      <c r="F4999" s="1"/>
      <c r="G4999" s="2" t="s">
        <v>27</v>
      </c>
      <c r="H4999" s="3"/>
      <c r="I4999" s="4" t="s">
        <v>17087</v>
      </c>
      <c r="J4999" s="2" t="s">
        <v>17088</v>
      </c>
      <c r="K4999" s="5">
        <v>1.0</v>
      </c>
      <c r="L4999" s="2" t="s">
        <v>46</v>
      </c>
      <c r="M4999" s="6" t="b">
        <v>1</v>
      </c>
      <c r="N4999" s="2" t="s">
        <v>16994</v>
      </c>
      <c r="O4999" s="2" t="s">
        <v>48</v>
      </c>
      <c r="P4999" s="2" t="s">
        <v>49</v>
      </c>
      <c r="Q4999" s="2" t="s">
        <v>50</v>
      </c>
      <c r="R4999" s="2" t="s">
        <v>35</v>
      </c>
      <c r="S4999" s="5">
        <v>5.39520718E8</v>
      </c>
      <c r="T4999" s="2" t="s">
        <v>17089</v>
      </c>
      <c r="U4999" s="2" t="s">
        <v>16995</v>
      </c>
      <c r="V4999" s="2" t="s">
        <v>43</v>
      </c>
      <c r="W4999" s="7"/>
      <c r="X4999" s="2" t="s">
        <v>16996</v>
      </c>
      <c r="Y4999" s="2" t="s">
        <v>16997</v>
      </c>
    </row>
    <row r="5000">
      <c r="A5000" s="1" t="b">
        <v>0</v>
      </c>
      <c r="B5000" s="1" t="s">
        <v>104</v>
      </c>
      <c r="C5000" s="1"/>
      <c r="D5000" s="1"/>
      <c r="E5000" s="1" t="s">
        <v>43</v>
      </c>
      <c r="F5000" s="1"/>
      <c r="G5000" s="2" t="s">
        <v>27</v>
      </c>
      <c r="H5000" s="3"/>
      <c r="I5000" s="4" t="s">
        <v>17090</v>
      </c>
      <c r="J5000" s="2" t="s">
        <v>17091</v>
      </c>
      <c r="K5000" s="5">
        <v>1.0</v>
      </c>
      <c r="L5000" s="2" t="s">
        <v>46</v>
      </c>
      <c r="M5000" s="6" t="b">
        <v>1</v>
      </c>
      <c r="N5000" s="2" t="s">
        <v>16994</v>
      </c>
      <c r="O5000" s="2" t="s">
        <v>48</v>
      </c>
      <c r="P5000" s="2" t="s">
        <v>49</v>
      </c>
      <c r="Q5000" s="2" t="s">
        <v>50</v>
      </c>
      <c r="R5000" s="2" t="s">
        <v>35</v>
      </c>
      <c r="S5000" s="5">
        <v>5.69790752E8</v>
      </c>
      <c r="T5000" s="2" t="s">
        <v>17092</v>
      </c>
      <c r="U5000" s="2" t="s">
        <v>16995</v>
      </c>
      <c r="V5000" s="2" t="s">
        <v>43</v>
      </c>
      <c r="W5000" s="7"/>
      <c r="X5000" s="2" t="s">
        <v>16996</v>
      </c>
      <c r="Y5000" s="2" t="s">
        <v>16997</v>
      </c>
    </row>
    <row r="5001">
      <c r="A5001" s="1" t="b">
        <v>0</v>
      </c>
      <c r="B5001" s="1" t="s">
        <v>104</v>
      </c>
      <c r="C5001" s="1"/>
      <c r="D5001" s="1"/>
      <c r="E5001" s="1" t="s">
        <v>43</v>
      </c>
      <c r="F5001" s="1"/>
      <c r="G5001" s="2" t="s">
        <v>27</v>
      </c>
      <c r="H5001" s="3"/>
      <c r="I5001" s="4" t="s">
        <v>17093</v>
      </c>
      <c r="J5001" s="2" t="s">
        <v>17094</v>
      </c>
      <c r="K5001" s="5">
        <v>1.0</v>
      </c>
      <c r="L5001" s="2" t="s">
        <v>46</v>
      </c>
      <c r="M5001" s="6" t="b">
        <v>1</v>
      </c>
      <c r="N5001" s="2" t="s">
        <v>16994</v>
      </c>
      <c r="O5001" s="2" t="s">
        <v>48</v>
      </c>
      <c r="P5001" s="2" t="s">
        <v>49</v>
      </c>
      <c r="Q5001" s="2" t="s">
        <v>50</v>
      </c>
      <c r="R5001" s="2" t="s">
        <v>35</v>
      </c>
      <c r="S5001" s="5">
        <v>5.38318744E8</v>
      </c>
      <c r="T5001" s="2" t="s">
        <v>17095</v>
      </c>
      <c r="U5001" s="2" t="s">
        <v>16995</v>
      </c>
      <c r="V5001" s="2" t="s">
        <v>43</v>
      </c>
      <c r="W5001" s="7"/>
      <c r="X5001" s="2" t="s">
        <v>16996</v>
      </c>
      <c r="Y5001" s="2" t="s">
        <v>16997</v>
      </c>
    </row>
    <row r="5002">
      <c r="A5002" s="1" t="b">
        <v>0</v>
      </c>
      <c r="B5002" s="1" t="s">
        <v>104</v>
      </c>
      <c r="C5002" s="1"/>
      <c r="D5002" s="1"/>
      <c r="E5002" s="1" t="s">
        <v>43</v>
      </c>
      <c r="F5002" s="1"/>
      <c r="G5002" s="2" t="s">
        <v>27</v>
      </c>
      <c r="H5002" s="3"/>
      <c r="I5002" s="4" t="s">
        <v>17096</v>
      </c>
      <c r="J5002" s="2" t="s">
        <v>17097</v>
      </c>
      <c r="K5002" s="5">
        <v>1.0</v>
      </c>
      <c r="L5002" s="2" t="s">
        <v>46</v>
      </c>
      <c r="M5002" s="6" t="b">
        <v>1</v>
      </c>
      <c r="N5002" s="2" t="s">
        <v>16994</v>
      </c>
      <c r="O5002" s="2" t="s">
        <v>48</v>
      </c>
      <c r="P5002" s="2" t="s">
        <v>49</v>
      </c>
      <c r="Q5002" s="2" t="s">
        <v>50</v>
      </c>
      <c r="R5002" s="2" t="s">
        <v>35</v>
      </c>
      <c r="S5002" s="5">
        <v>5.51742288E8</v>
      </c>
      <c r="T5002" s="2" t="s">
        <v>17098</v>
      </c>
      <c r="U5002" s="2" t="s">
        <v>16995</v>
      </c>
      <c r="V5002" s="2" t="s">
        <v>43</v>
      </c>
      <c r="W5002" s="3"/>
      <c r="X5002" s="2" t="s">
        <v>16996</v>
      </c>
      <c r="Y5002" s="2" t="s">
        <v>16997</v>
      </c>
    </row>
    <row r="5003">
      <c r="A5003" s="1" t="b">
        <v>0</v>
      </c>
      <c r="B5003" s="1" t="s">
        <v>104</v>
      </c>
      <c r="C5003" s="1"/>
      <c r="D5003" s="1"/>
      <c r="E5003" s="1" t="s">
        <v>43</v>
      </c>
      <c r="F5003" s="1"/>
      <c r="G5003" s="2" t="s">
        <v>27</v>
      </c>
      <c r="H5003" s="3"/>
      <c r="I5003" s="4" t="s">
        <v>17099</v>
      </c>
      <c r="J5003" s="2" t="s">
        <v>17100</v>
      </c>
      <c r="K5003" s="5">
        <v>1.0</v>
      </c>
      <c r="L5003" s="2" t="s">
        <v>46</v>
      </c>
      <c r="M5003" s="6" t="b">
        <v>1</v>
      </c>
      <c r="N5003" s="2" t="s">
        <v>16994</v>
      </c>
      <c r="O5003" s="2" t="s">
        <v>48</v>
      </c>
      <c r="P5003" s="2" t="s">
        <v>49</v>
      </c>
      <c r="Q5003" s="2" t="s">
        <v>50</v>
      </c>
      <c r="R5003" s="2" t="s">
        <v>35</v>
      </c>
      <c r="S5003" s="5">
        <v>5.45324291E8</v>
      </c>
      <c r="T5003" s="2" t="s">
        <v>17101</v>
      </c>
      <c r="U5003" s="2" t="s">
        <v>16995</v>
      </c>
      <c r="V5003" s="2" t="s">
        <v>43</v>
      </c>
      <c r="W5003" s="7"/>
      <c r="X5003" s="2" t="s">
        <v>16996</v>
      </c>
      <c r="Y5003" s="2" t="s">
        <v>16997</v>
      </c>
    </row>
    <row r="5004">
      <c r="A5004" s="1" t="b">
        <v>0</v>
      </c>
      <c r="B5004" s="1" t="s">
        <v>104</v>
      </c>
      <c r="C5004" s="1"/>
      <c r="D5004" s="1"/>
      <c r="E5004" s="1" t="s">
        <v>43</v>
      </c>
      <c r="F5004" s="1"/>
      <c r="G5004" s="2" t="s">
        <v>27</v>
      </c>
      <c r="H5004" s="3"/>
      <c r="I5004" s="4" t="s">
        <v>17102</v>
      </c>
      <c r="J5004" s="2" t="s">
        <v>17103</v>
      </c>
      <c r="K5004" s="5">
        <v>1.0</v>
      </c>
      <c r="L5004" s="2" t="s">
        <v>46</v>
      </c>
      <c r="M5004" s="6" t="b">
        <v>1</v>
      </c>
      <c r="N5004" s="2" t="s">
        <v>16994</v>
      </c>
      <c r="O5004" s="2" t="s">
        <v>48</v>
      </c>
      <c r="P5004" s="2" t="s">
        <v>49</v>
      </c>
      <c r="Q5004" s="2" t="s">
        <v>50</v>
      </c>
      <c r="R5004" s="2" t="s">
        <v>35</v>
      </c>
      <c r="S5004" s="5">
        <v>5.38318714E8</v>
      </c>
      <c r="T5004" s="2" t="s">
        <v>2917</v>
      </c>
      <c r="U5004" s="2" t="s">
        <v>16995</v>
      </c>
      <c r="V5004" s="2" t="s">
        <v>43</v>
      </c>
      <c r="W5004" s="7"/>
      <c r="X5004" s="2" t="s">
        <v>16996</v>
      </c>
      <c r="Y5004" s="2" t="s">
        <v>16997</v>
      </c>
    </row>
    <row r="5005">
      <c r="A5005" s="1" t="b">
        <v>0</v>
      </c>
      <c r="B5005" s="1" t="s">
        <v>104</v>
      </c>
      <c r="C5005" s="1"/>
      <c r="D5005" s="1"/>
      <c r="E5005" s="1" t="s">
        <v>43</v>
      </c>
      <c r="F5005" s="1"/>
      <c r="G5005" s="2" t="s">
        <v>27</v>
      </c>
      <c r="H5005" s="3"/>
      <c r="I5005" s="4" t="s">
        <v>17104</v>
      </c>
      <c r="J5005" s="2" t="s">
        <v>17105</v>
      </c>
      <c r="K5005" s="5">
        <v>1.0</v>
      </c>
      <c r="L5005" s="2" t="s">
        <v>46</v>
      </c>
      <c r="M5005" s="6" t="b">
        <v>1</v>
      </c>
      <c r="N5005" s="2" t="s">
        <v>16994</v>
      </c>
      <c r="O5005" s="2" t="s">
        <v>48</v>
      </c>
      <c r="P5005" s="2" t="s">
        <v>49</v>
      </c>
      <c r="Q5005" s="2" t="s">
        <v>50</v>
      </c>
      <c r="R5005" s="2" t="s">
        <v>35</v>
      </c>
      <c r="S5005" s="5">
        <v>5.38340326E8</v>
      </c>
      <c r="T5005" s="2" t="s">
        <v>222</v>
      </c>
      <c r="U5005" s="2" t="s">
        <v>16995</v>
      </c>
      <c r="V5005" s="2" t="s">
        <v>43</v>
      </c>
      <c r="W5005" s="7"/>
      <c r="X5005" s="2" t="s">
        <v>16996</v>
      </c>
      <c r="Y5005" s="2" t="s">
        <v>16997</v>
      </c>
    </row>
    <row r="5006">
      <c r="A5006" s="1" t="b">
        <v>0</v>
      </c>
      <c r="B5006" s="1" t="s">
        <v>104</v>
      </c>
      <c r="C5006" s="1"/>
      <c r="D5006" s="1"/>
      <c r="E5006" s="1" t="s">
        <v>43</v>
      </c>
      <c r="F5006" s="1"/>
      <c r="G5006" s="2" t="s">
        <v>27</v>
      </c>
      <c r="H5006" s="3"/>
      <c r="I5006" s="4" t="s">
        <v>17106</v>
      </c>
      <c r="J5006" s="2" t="s">
        <v>17107</v>
      </c>
      <c r="K5006" s="5">
        <v>1.0</v>
      </c>
      <c r="L5006" s="2" t="s">
        <v>46</v>
      </c>
      <c r="M5006" s="6" t="b">
        <v>1</v>
      </c>
      <c r="N5006" s="2" t="s">
        <v>16994</v>
      </c>
      <c r="O5006" s="2" t="s">
        <v>48</v>
      </c>
      <c r="P5006" s="2" t="s">
        <v>49</v>
      </c>
      <c r="Q5006" s="2" t="s">
        <v>50</v>
      </c>
      <c r="R5006" s="2" t="s">
        <v>35</v>
      </c>
      <c r="S5006" s="5">
        <v>5.41708954E8</v>
      </c>
      <c r="T5006" s="2" t="s">
        <v>16509</v>
      </c>
      <c r="U5006" s="2" t="s">
        <v>16995</v>
      </c>
      <c r="V5006" s="2" t="s">
        <v>43</v>
      </c>
      <c r="W5006" s="7"/>
      <c r="X5006" s="2" t="s">
        <v>16996</v>
      </c>
      <c r="Y5006" s="2" t="s">
        <v>16997</v>
      </c>
    </row>
    <row r="5007">
      <c r="A5007" s="1" t="b">
        <v>0</v>
      </c>
      <c r="B5007" s="1" t="s">
        <v>104</v>
      </c>
      <c r="C5007" s="1"/>
      <c r="D5007" s="1"/>
      <c r="E5007" s="1" t="s">
        <v>43</v>
      </c>
      <c r="F5007" s="1"/>
      <c r="G5007" s="2" t="s">
        <v>27</v>
      </c>
      <c r="H5007" s="3"/>
      <c r="I5007" s="4" t="s">
        <v>17108</v>
      </c>
      <c r="J5007" s="2" t="s">
        <v>17109</v>
      </c>
      <c r="K5007" s="5">
        <v>1.0</v>
      </c>
      <c r="L5007" s="2" t="s">
        <v>46</v>
      </c>
      <c r="M5007" s="6" t="b">
        <v>1</v>
      </c>
      <c r="N5007" s="2" t="s">
        <v>16994</v>
      </c>
      <c r="O5007" s="2" t="s">
        <v>48</v>
      </c>
      <c r="P5007" s="2" t="s">
        <v>49</v>
      </c>
      <c r="Q5007" s="2" t="s">
        <v>50</v>
      </c>
      <c r="R5007" s="2" t="s">
        <v>35</v>
      </c>
      <c r="S5007" s="5">
        <v>5.38880588E8</v>
      </c>
      <c r="T5007" s="2" t="s">
        <v>15514</v>
      </c>
      <c r="U5007" s="2" t="s">
        <v>16995</v>
      </c>
      <c r="V5007" s="2" t="s">
        <v>43</v>
      </c>
      <c r="W5007" s="3"/>
      <c r="X5007" s="2" t="s">
        <v>16996</v>
      </c>
      <c r="Y5007" s="2" t="s">
        <v>16997</v>
      </c>
    </row>
    <row r="5008">
      <c r="A5008" s="1" t="b">
        <v>0</v>
      </c>
      <c r="B5008" s="1" t="s">
        <v>104</v>
      </c>
      <c r="C5008" s="1"/>
      <c r="D5008" s="1"/>
      <c r="E5008" s="1" t="s">
        <v>43</v>
      </c>
      <c r="F5008" s="1"/>
      <c r="G5008" s="2" t="s">
        <v>27</v>
      </c>
      <c r="H5008" s="3"/>
      <c r="I5008" s="4" t="s">
        <v>17110</v>
      </c>
      <c r="J5008" s="2" t="s">
        <v>17111</v>
      </c>
      <c r="K5008" s="5">
        <v>1.0</v>
      </c>
      <c r="L5008" s="2" t="s">
        <v>46</v>
      </c>
      <c r="M5008" s="6" t="b">
        <v>1</v>
      </c>
      <c r="N5008" s="2" t="s">
        <v>16994</v>
      </c>
      <c r="O5008" s="2" t="s">
        <v>48</v>
      </c>
      <c r="P5008" s="2" t="s">
        <v>49</v>
      </c>
      <c r="Q5008" s="2" t="s">
        <v>50</v>
      </c>
      <c r="R5008" s="2" t="s">
        <v>35</v>
      </c>
      <c r="S5008" s="5">
        <v>5.38301843E8</v>
      </c>
      <c r="T5008" s="2" t="s">
        <v>17112</v>
      </c>
      <c r="U5008" s="2" t="s">
        <v>16995</v>
      </c>
      <c r="V5008" s="2" t="s">
        <v>43</v>
      </c>
      <c r="W5008" s="7"/>
      <c r="X5008" s="2" t="s">
        <v>16996</v>
      </c>
      <c r="Y5008" s="2" t="s">
        <v>16997</v>
      </c>
    </row>
    <row r="5009">
      <c r="A5009" s="1" t="b">
        <v>0</v>
      </c>
      <c r="B5009" s="1" t="s">
        <v>104</v>
      </c>
      <c r="C5009" s="1"/>
      <c r="D5009" s="1"/>
      <c r="E5009" s="1" t="s">
        <v>43</v>
      </c>
      <c r="F5009" s="1"/>
      <c r="G5009" s="2" t="s">
        <v>27</v>
      </c>
      <c r="H5009" s="3"/>
      <c r="I5009" s="4" t="s">
        <v>17113</v>
      </c>
      <c r="J5009" s="2" t="s">
        <v>17114</v>
      </c>
      <c r="K5009" s="5">
        <v>1.0</v>
      </c>
      <c r="L5009" s="2" t="s">
        <v>46</v>
      </c>
      <c r="M5009" s="6" t="b">
        <v>1</v>
      </c>
      <c r="N5009" s="2" t="s">
        <v>16994</v>
      </c>
      <c r="O5009" s="2" t="s">
        <v>48</v>
      </c>
      <c r="P5009" s="2" t="s">
        <v>49</v>
      </c>
      <c r="Q5009" s="2" t="s">
        <v>50</v>
      </c>
      <c r="R5009" s="2" t="s">
        <v>35</v>
      </c>
      <c r="S5009" s="5">
        <v>5.3887696E8</v>
      </c>
      <c r="T5009" s="2" t="s">
        <v>17115</v>
      </c>
      <c r="U5009" s="2" t="s">
        <v>16995</v>
      </c>
      <c r="V5009" s="2" t="s">
        <v>43</v>
      </c>
      <c r="W5009" s="7"/>
      <c r="X5009" s="2" t="s">
        <v>16996</v>
      </c>
      <c r="Y5009" s="2" t="s">
        <v>16997</v>
      </c>
    </row>
    <row r="5010">
      <c r="A5010" s="1" t="b">
        <v>0</v>
      </c>
      <c r="B5010" s="1" t="s">
        <v>104</v>
      </c>
      <c r="C5010" s="1"/>
      <c r="D5010" s="1"/>
      <c r="E5010" s="1" t="s">
        <v>43</v>
      </c>
      <c r="F5010" s="1"/>
      <c r="G5010" s="2" t="s">
        <v>27</v>
      </c>
      <c r="H5010" s="3"/>
      <c r="I5010" s="4" t="s">
        <v>17116</v>
      </c>
      <c r="J5010" s="2" t="s">
        <v>17117</v>
      </c>
      <c r="K5010" s="5">
        <v>1.0</v>
      </c>
      <c r="L5010" s="2" t="s">
        <v>46</v>
      </c>
      <c r="M5010" s="6" t="b">
        <v>1</v>
      </c>
      <c r="N5010" s="2" t="s">
        <v>16994</v>
      </c>
      <c r="O5010" s="2" t="s">
        <v>48</v>
      </c>
      <c r="P5010" s="2" t="s">
        <v>49</v>
      </c>
      <c r="Q5010" s="2" t="s">
        <v>50</v>
      </c>
      <c r="R5010" s="2" t="s">
        <v>35</v>
      </c>
      <c r="S5010" s="5">
        <v>5.60680998E8</v>
      </c>
      <c r="T5010" s="2" t="s">
        <v>6714</v>
      </c>
      <c r="U5010" s="2" t="s">
        <v>16995</v>
      </c>
      <c r="V5010" s="2" t="s">
        <v>43</v>
      </c>
      <c r="W5010" s="7"/>
      <c r="X5010" s="2" t="s">
        <v>16996</v>
      </c>
      <c r="Y5010" s="2" t="s">
        <v>16997</v>
      </c>
    </row>
    <row r="5011">
      <c r="A5011" s="1" t="b">
        <v>0</v>
      </c>
      <c r="B5011" s="1" t="s">
        <v>104</v>
      </c>
      <c r="C5011" s="1"/>
      <c r="D5011" s="1"/>
      <c r="E5011" s="1" t="s">
        <v>43</v>
      </c>
      <c r="F5011" s="1"/>
      <c r="G5011" s="2" t="s">
        <v>27</v>
      </c>
      <c r="H5011" s="3"/>
      <c r="I5011" s="4" t="s">
        <v>17118</v>
      </c>
      <c r="J5011" s="2" t="s">
        <v>17119</v>
      </c>
      <c r="K5011" s="5">
        <v>1.0</v>
      </c>
      <c r="L5011" s="2" t="s">
        <v>46</v>
      </c>
      <c r="M5011" s="6" t="b">
        <v>1</v>
      </c>
      <c r="N5011" s="2" t="s">
        <v>16994</v>
      </c>
      <c r="O5011" s="2" t="s">
        <v>48</v>
      </c>
      <c r="P5011" s="2" t="s">
        <v>49</v>
      </c>
      <c r="Q5011" s="2" t="s">
        <v>50</v>
      </c>
      <c r="R5011" s="2" t="s">
        <v>35</v>
      </c>
      <c r="S5011" s="5">
        <v>5.4313562E8</v>
      </c>
      <c r="T5011" s="2" t="s">
        <v>17120</v>
      </c>
      <c r="U5011" s="2" t="s">
        <v>16995</v>
      </c>
      <c r="V5011" s="2" t="s">
        <v>43</v>
      </c>
      <c r="W5011" s="7"/>
      <c r="X5011" s="2" t="s">
        <v>16996</v>
      </c>
      <c r="Y5011" s="2" t="s">
        <v>16997</v>
      </c>
    </row>
    <row r="5012">
      <c r="A5012" s="1" t="b">
        <v>0</v>
      </c>
      <c r="B5012" s="1" t="s">
        <v>104</v>
      </c>
      <c r="C5012" s="1"/>
      <c r="D5012" s="1"/>
      <c r="E5012" s="1" t="s">
        <v>43</v>
      </c>
      <c r="F5012" s="1"/>
      <c r="G5012" s="2" t="s">
        <v>27</v>
      </c>
      <c r="H5012" s="3"/>
      <c r="I5012" s="4" t="s">
        <v>17121</v>
      </c>
      <c r="J5012" s="2" t="s">
        <v>17122</v>
      </c>
      <c r="K5012" s="5">
        <v>1.0</v>
      </c>
      <c r="L5012" s="2" t="s">
        <v>46</v>
      </c>
      <c r="M5012" s="6" t="b">
        <v>1</v>
      </c>
      <c r="N5012" s="2" t="s">
        <v>16994</v>
      </c>
      <c r="O5012" s="2" t="s">
        <v>48</v>
      </c>
      <c r="P5012" s="2" t="s">
        <v>49</v>
      </c>
      <c r="Q5012" s="2" t="s">
        <v>50</v>
      </c>
      <c r="R5012" s="2" t="s">
        <v>35</v>
      </c>
      <c r="S5012" s="5">
        <v>5.45324356E8</v>
      </c>
      <c r="T5012" s="2" t="s">
        <v>16483</v>
      </c>
      <c r="U5012" s="2" t="s">
        <v>16995</v>
      </c>
      <c r="V5012" s="2" t="s">
        <v>43</v>
      </c>
      <c r="W5012" s="7"/>
      <c r="X5012" s="2" t="s">
        <v>16996</v>
      </c>
      <c r="Y5012" s="2" t="s">
        <v>16997</v>
      </c>
    </row>
    <row r="5013">
      <c r="A5013" s="1" t="b">
        <v>0</v>
      </c>
      <c r="B5013" s="1" t="s">
        <v>104</v>
      </c>
      <c r="C5013" s="1"/>
      <c r="D5013" s="1"/>
      <c r="E5013" s="1" t="s">
        <v>43</v>
      </c>
      <c r="F5013" s="1"/>
      <c r="G5013" s="2" t="s">
        <v>27</v>
      </c>
      <c r="H5013" s="3"/>
      <c r="I5013" s="4" t="s">
        <v>17123</v>
      </c>
      <c r="J5013" s="2" t="s">
        <v>17124</v>
      </c>
      <c r="K5013" s="5">
        <v>1.0</v>
      </c>
      <c r="L5013" s="2" t="s">
        <v>46</v>
      </c>
      <c r="M5013" s="6" t="b">
        <v>1</v>
      </c>
      <c r="N5013" s="2" t="s">
        <v>16994</v>
      </c>
      <c r="O5013" s="2" t="s">
        <v>48</v>
      </c>
      <c r="P5013" s="2" t="s">
        <v>49</v>
      </c>
      <c r="Q5013" s="2" t="s">
        <v>50</v>
      </c>
      <c r="R5013" s="2" t="s">
        <v>35</v>
      </c>
      <c r="S5013" s="5">
        <v>5.45442695E8</v>
      </c>
      <c r="T5013" s="2" t="s">
        <v>17125</v>
      </c>
      <c r="U5013" s="2" t="s">
        <v>16995</v>
      </c>
      <c r="V5013" s="2" t="s">
        <v>43</v>
      </c>
      <c r="W5013" s="7"/>
      <c r="X5013" s="2" t="s">
        <v>16996</v>
      </c>
      <c r="Y5013" s="2" t="s">
        <v>16997</v>
      </c>
    </row>
    <row r="5014">
      <c r="A5014" s="1" t="b">
        <v>0</v>
      </c>
      <c r="B5014" s="1" t="s">
        <v>104</v>
      </c>
      <c r="C5014" s="1"/>
      <c r="D5014" s="1"/>
      <c r="E5014" s="1" t="s">
        <v>43</v>
      </c>
      <c r="F5014" s="1"/>
      <c r="G5014" s="2" t="s">
        <v>27</v>
      </c>
      <c r="H5014" s="3"/>
      <c r="I5014" s="4" t="s">
        <v>17126</v>
      </c>
      <c r="J5014" s="2" t="s">
        <v>17127</v>
      </c>
      <c r="K5014" s="5">
        <v>1.0</v>
      </c>
      <c r="L5014" s="2" t="s">
        <v>46</v>
      </c>
      <c r="M5014" s="6" t="b">
        <v>1</v>
      </c>
      <c r="N5014" s="2" t="s">
        <v>16994</v>
      </c>
      <c r="O5014" s="2" t="s">
        <v>48</v>
      </c>
      <c r="P5014" s="2" t="s">
        <v>49</v>
      </c>
      <c r="Q5014" s="2" t="s">
        <v>50</v>
      </c>
      <c r="R5014" s="2" t="s">
        <v>35</v>
      </c>
      <c r="S5014" s="5">
        <v>5.60806749E8</v>
      </c>
      <c r="T5014" s="2" t="s">
        <v>17128</v>
      </c>
      <c r="U5014" s="2" t="s">
        <v>16995</v>
      </c>
      <c r="V5014" s="2" t="s">
        <v>43</v>
      </c>
      <c r="W5014" s="3"/>
      <c r="X5014" s="2" t="s">
        <v>16996</v>
      </c>
      <c r="Y5014" s="2" t="s">
        <v>16997</v>
      </c>
    </row>
    <row r="5015">
      <c r="A5015" s="1" t="b">
        <v>0</v>
      </c>
      <c r="B5015" s="1" t="s">
        <v>104</v>
      </c>
      <c r="C5015" s="1"/>
      <c r="D5015" s="1"/>
      <c r="E5015" s="1" t="s">
        <v>43</v>
      </c>
      <c r="F5015" s="1"/>
      <c r="G5015" s="2" t="s">
        <v>27</v>
      </c>
      <c r="H5015" s="3"/>
      <c r="I5015" s="4" t="s">
        <v>17129</v>
      </c>
      <c r="J5015" s="2" t="s">
        <v>17130</v>
      </c>
      <c r="K5015" s="5">
        <v>1.0</v>
      </c>
      <c r="L5015" s="2" t="s">
        <v>46</v>
      </c>
      <c r="M5015" s="6" t="b">
        <v>1</v>
      </c>
      <c r="N5015" s="2" t="s">
        <v>16994</v>
      </c>
      <c r="O5015" s="2" t="s">
        <v>48</v>
      </c>
      <c r="P5015" s="2" t="s">
        <v>49</v>
      </c>
      <c r="Q5015" s="2" t="s">
        <v>50</v>
      </c>
      <c r="R5015" s="2" t="s">
        <v>35</v>
      </c>
      <c r="S5015" s="5">
        <v>5.68800713E8</v>
      </c>
      <c r="T5015" s="2" t="s">
        <v>17131</v>
      </c>
      <c r="U5015" s="2" t="s">
        <v>16995</v>
      </c>
      <c r="V5015" s="2" t="s">
        <v>43</v>
      </c>
      <c r="W5015" s="7"/>
      <c r="X5015" s="2" t="s">
        <v>16996</v>
      </c>
      <c r="Y5015" s="2" t="s">
        <v>16997</v>
      </c>
    </row>
    <row r="5016">
      <c r="A5016" s="1" t="b">
        <v>0</v>
      </c>
      <c r="B5016" s="1" t="s">
        <v>104</v>
      </c>
      <c r="C5016" s="1"/>
      <c r="D5016" s="1"/>
      <c r="E5016" s="1" t="s">
        <v>43</v>
      </c>
      <c r="F5016" s="1"/>
      <c r="G5016" s="2" t="s">
        <v>27</v>
      </c>
      <c r="H5016" s="3"/>
      <c r="I5016" s="4" t="s">
        <v>17132</v>
      </c>
      <c r="J5016" s="2" t="s">
        <v>17133</v>
      </c>
      <c r="K5016" s="5">
        <v>1.0</v>
      </c>
      <c r="L5016" s="2" t="s">
        <v>46</v>
      </c>
      <c r="M5016" s="6" t="b">
        <v>1</v>
      </c>
      <c r="N5016" s="2" t="s">
        <v>16994</v>
      </c>
      <c r="O5016" s="2" t="s">
        <v>48</v>
      </c>
      <c r="P5016" s="2" t="s">
        <v>49</v>
      </c>
      <c r="Q5016" s="2" t="s">
        <v>50</v>
      </c>
      <c r="R5016" s="2" t="s">
        <v>35</v>
      </c>
      <c r="S5016" s="5">
        <v>5.55040459E8</v>
      </c>
      <c r="T5016" s="2" t="s">
        <v>17134</v>
      </c>
      <c r="U5016" s="2" t="s">
        <v>16995</v>
      </c>
      <c r="V5016" s="2" t="s">
        <v>43</v>
      </c>
      <c r="W5016" s="7"/>
      <c r="X5016" s="2" t="s">
        <v>16996</v>
      </c>
      <c r="Y5016" s="2" t="s">
        <v>16997</v>
      </c>
    </row>
    <row r="5017">
      <c r="A5017" s="1" t="b">
        <v>0</v>
      </c>
      <c r="B5017" s="1" t="s">
        <v>104</v>
      </c>
      <c r="C5017" s="1"/>
      <c r="D5017" s="1"/>
      <c r="E5017" s="1"/>
      <c r="F5017" s="1"/>
      <c r="G5017" s="2" t="s">
        <v>27</v>
      </c>
      <c r="H5017" s="2"/>
      <c r="I5017" s="4" t="s">
        <v>17135</v>
      </c>
      <c r="J5017" s="2" t="s">
        <v>17136</v>
      </c>
      <c r="K5017" s="5">
        <v>2.0</v>
      </c>
      <c r="L5017" s="2" t="s">
        <v>1117</v>
      </c>
      <c r="M5017" s="6" t="b">
        <v>1</v>
      </c>
      <c r="N5017" s="2" t="s">
        <v>17137</v>
      </c>
      <c r="O5017" s="2" t="s">
        <v>1119</v>
      </c>
      <c r="P5017" s="2" t="s">
        <v>109</v>
      </c>
      <c r="Q5017" s="2" t="s">
        <v>1120</v>
      </c>
      <c r="R5017" s="2" t="s">
        <v>35</v>
      </c>
      <c r="S5017" s="2" t="s">
        <v>17138</v>
      </c>
      <c r="T5017" s="2" t="s">
        <v>17139</v>
      </c>
      <c r="U5017" s="2" t="s">
        <v>113</v>
      </c>
      <c r="V5017" s="2" t="s">
        <v>1636</v>
      </c>
      <c r="W5017" s="3"/>
      <c r="X5017" s="2" t="s">
        <v>17140</v>
      </c>
      <c r="Y5017" s="2" t="s">
        <v>1638</v>
      </c>
    </row>
    <row r="5018">
      <c r="A5018" s="1" t="b">
        <v>0</v>
      </c>
      <c r="B5018" s="1" t="s">
        <v>104</v>
      </c>
      <c r="C5018" s="1"/>
      <c r="D5018" s="1"/>
      <c r="E5018" s="1"/>
      <c r="F5018" s="1"/>
      <c r="G5018" s="2" t="s">
        <v>27</v>
      </c>
      <c r="H5018" s="2"/>
      <c r="I5018" s="4" t="s">
        <v>17141</v>
      </c>
      <c r="J5018" s="2" t="s">
        <v>17142</v>
      </c>
      <c r="K5018" s="5">
        <v>2.0</v>
      </c>
      <c r="L5018" s="2" t="s">
        <v>1117</v>
      </c>
      <c r="M5018" s="6" t="b">
        <v>1</v>
      </c>
      <c r="N5018" s="2" t="s">
        <v>17137</v>
      </c>
      <c r="O5018" s="2" t="s">
        <v>1119</v>
      </c>
      <c r="P5018" s="2" t="s">
        <v>109</v>
      </c>
      <c r="Q5018" s="2" t="s">
        <v>1120</v>
      </c>
      <c r="R5018" s="2" t="s">
        <v>35</v>
      </c>
      <c r="S5018" s="2" t="s">
        <v>17143</v>
      </c>
      <c r="T5018" s="2" t="s">
        <v>17144</v>
      </c>
      <c r="U5018" s="2" t="s">
        <v>113</v>
      </c>
      <c r="V5018" s="2" t="s">
        <v>1636</v>
      </c>
      <c r="W5018" s="3"/>
      <c r="X5018" s="2" t="s">
        <v>17140</v>
      </c>
      <c r="Y5018" s="2" t="s">
        <v>1638</v>
      </c>
    </row>
    <row r="5019">
      <c r="A5019" s="1" t="b">
        <v>0</v>
      </c>
      <c r="B5019" s="1" t="s">
        <v>104</v>
      </c>
      <c r="C5019" s="1"/>
      <c r="D5019" s="1"/>
      <c r="E5019" s="1"/>
      <c r="F5019" s="1"/>
      <c r="G5019" s="2" t="s">
        <v>27</v>
      </c>
      <c r="H5019" s="2"/>
      <c r="I5019" s="4" t="s">
        <v>17145</v>
      </c>
      <c r="J5019" s="2" t="s">
        <v>17146</v>
      </c>
      <c r="K5019" s="5">
        <v>2.0</v>
      </c>
      <c r="L5019" s="2" t="s">
        <v>1117</v>
      </c>
      <c r="M5019" s="6" t="b">
        <v>1</v>
      </c>
      <c r="N5019" s="2" t="s">
        <v>17137</v>
      </c>
      <c r="O5019" s="2" t="s">
        <v>1119</v>
      </c>
      <c r="P5019" s="2" t="s">
        <v>109</v>
      </c>
      <c r="Q5019" s="2" t="s">
        <v>1120</v>
      </c>
      <c r="R5019" s="2" t="s">
        <v>35</v>
      </c>
      <c r="S5019" s="2" t="s">
        <v>17147</v>
      </c>
      <c r="T5019" s="2" t="s">
        <v>17139</v>
      </c>
      <c r="U5019" s="2" t="s">
        <v>113</v>
      </c>
      <c r="V5019" s="2" t="s">
        <v>1636</v>
      </c>
      <c r="W5019" s="3"/>
      <c r="X5019" s="2" t="s">
        <v>17140</v>
      </c>
      <c r="Y5019" s="2" t="s">
        <v>1638</v>
      </c>
    </row>
    <row r="5020">
      <c r="A5020" s="1" t="b">
        <v>0</v>
      </c>
      <c r="B5020" s="1" t="s">
        <v>104</v>
      </c>
      <c r="C5020" s="1"/>
      <c r="D5020" s="1"/>
      <c r="E5020" s="1"/>
      <c r="F5020" s="1"/>
      <c r="G5020" s="2" t="s">
        <v>27</v>
      </c>
      <c r="H5020" s="2"/>
      <c r="I5020" s="4" t="s">
        <v>17148</v>
      </c>
      <c r="J5020" s="2" t="s">
        <v>17149</v>
      </c>
      <c r="K5020" s="5">
        <v>2.0</v>
      </c>
      <c r="L5020" s="2" t="s">
        <v>1117</v>
      </c>
      <c r="M5020" s="6" t="b">
        <v>1</v>
      </c>
      <c r="N5020" s="2" t="s">
        <v>17137</v>
      </c>
      <c r="O5020" s="2" t="s">
        <v>1119</v>
      </c>
      <c r="P5020" s="2" t="s">
        <v>109</v>
      </c>
      <c r="Q5020" s="2" t="s">
        <v>1120</v>
      </c>
      <c r="R5020" s="2" t="s">
        <v>35</v>
      </c>
      <c r="S5020" s="2" t="s">
        <v>17150</v>
      </c>
      <c r="T5020" s="2" t="s">
        <v>1898</v>
      </c>
      <c r="U5020" s="2" t="s">
        <v>113</v>
      </c>
      <c r="V5020" s="2" t="s">
        <v>1636</v>
      </c>
      <c r="W5020" s="3"/>
      <c r="X5020" s="2" t="s">
        <v>17140</v>
      </c>
      <c r="Y5020" s="2" t="s">
        <v>1638</v>
      </c>
    </row>
    <row r="5021">
      <c r="A5021" s="1" t="b">
        <v>0</v>
      </c>
      <c r="B5021" s="1" t="s">
        <v>104</v>
      </c>
      <c r="C5021" s="1"/>
      <c r="D5021" s="1"/>
      <c r="E5021" s="1"/>
      <c r="F5021" s="1"/>
      <c r="G5021" s="2" t="s">
        <v>27</v>
      </c>
      <c r="H5021" s="2"/>
      <c r="I5021" s="4" t="s">
        <v>17151</v>
      </c>
      <c r="J5021" s="2" t="s">
        <v>17152</v>
      </c>
      <c r="K5021" s="5">
        <v>2.0</v>
      </c>
      <c r="L5021" s="2" t="s">
        <v>1117</v>
      </c>
      <c r="M5021" s="6" t="b">
        <v>1</v>
      </c>
      <c r="N5021" s="2" t="s">
        <v>17137</v>
      </c>
      <c r="O5021" s="2" t="s">
        <v>1119</v>
      </c>
      <c r="P5021" s="2" t="s">
        <v>109</v>
      </c>
      <c r="Q5021" s="2" t="s">
        <v>1120</v>
      </c>
      <c r="R5021" s="2" t="s">
        <v>35</v>
      </c>
      <c r="S5021" s="2" t="s">
        <v>17153</v>
      </c>
      <c r="T5021" s="2" t="s">
        <v>17144</v>
      </c>
      <c r="U5021" s="2" t="s">
        <v>113</v>
      </c>
      <c r="V5021" s="2" t="s">
        <v>1636</v>
      </c>
      <c r="W5021" s="3"/>
      <c r="X5021" s="2" t="s">
        <v>17140</v>
      </c>
      <c r="Y5021" s="2" t="s">
        <v>1638</v>
      </c>
    </row>
    <row r="5022">
      <c r="A5022" s="1" t="b">
        <v>0</v>
      </c>
      <c r="B5022" s="1" t="s">
        <v>104</v>
      </c>
      <c r="C5022" s="1"/>
      <c r="D5022" s="1"/>
      <c r="E5022" s="1"/>
      <c r="F5022" s="1"/>
      <c r="G5022" s="2" t="s">
        <v>27</v>
      </c>
      <c r="H5022" s="2"/>
      <c r="I5022" s="4" t="s">
        <v>17154</v>
      </c>
      <c r="J5022" s="2" t="s">
        <v>17155</v>
      </c>
      <c r="K5022" s="5">
        <v>2.0</v>
      </c>
      <c r="L5022" s="2" t="s">
        <v>1117</v>
      </c>
      <c r="M5022" s="6" t="b">
        <v>1</v>
      </c>
      <c r="N5022" s="2" t="s">
        <v>17137</v>
      </c>
      <c r="O5022" s="2" t="s">
        <v>1119</v>
      </c>
      <c r="P5022" s="2" t="s">
        <v>109</v>
      </c>
      <c r="Q5022" s="2" t="s">
        <v>1120</v>
      </c>
      <c r="R5022" s="2" t="s">
        <v>35</v>
      </c>
      <c r="S5022" s="2" t="s">
        <v>17156</v>
      </c>
      <c r="T5022" s="2" t="s">
        <v>17157</v>
      </c>
      <c r="U5022" s="2" t="s">
        <v>113</v>
      </c>
      <c r="V5022" s="2" t="s">
        <v>1636</v>
      </c>
      <c r="W5022" s="3"/>
      <c r="X5022" s="2" t="s">
        <v>17140</v>
      </c>
      <c r="Y5022" s="2" t="s">
        <v>1638</v>
      </c>
    </row>
    <row r="5023">
      <c r="A5023" s="1" t="b">
        <v>0</v>
      </c>
      <c r="B5023" s="1" t="s">
        <v>104</v>
      </c>
      <c r="C5023" s="1"/>
      <c r="D5023" s="1"/>
      <c r="E5023" s="1"/>
      <c r="F5023" s="1"/>
      <c r="G5023" s="2" t="s">
        <v>27</v>
      </c>
      <c r="H5023" s="2"/>
      <c r="I5023" s="4" t="s">
        <v>17158</v>
      </c>
      <c r="J5023" s="2" t="s">
        <v>17159</v>
      </c>
      <c r="K5023" s="5">
        <v>2.0</v>
      </c>
      <c r="L5023" s="2" t="s">
        <v>1117</v>
      </c>
      <c r="M5023" s="6" t="b">
        <v>1</v>
      </c>
      <c r="N5023" s="2" t="s">
        <v>17137</v>
      </c>
      <c r="O5023" s="2" t="s">
        <v>1119</v>
      </c>
      <c r="P5023" s="2" t="s">
        <v>109</v>
      </c>
      <c r="Q5023" s="2" t="s">
        <v>1120</v>
      </c>
      <c r="R5023" s="2" t="s">
        <v>35</v>
      </c>
      <c r="S5023" s="2" t="s">
        <v>17160</v>
      </c>
      <c r="T5023" s="2" t="s">
        <v>17161</v>
      </c>
      <c r="U5023" s="2" t="s">
        <v>113</v>
      </c>
      <c r="V5023" s="2" t="s">
        <v>1636</v>
      </c>
      <c r="W5023" s="3"/>
      <c r="X5023" s="2" t="s">
        <v>17140</v>
      </c>
      <c r="Y5023" s="2" t="s">
        <v>1638</v>
      </c>
    </row>
    <row r="5024">
      <c r="A5024" s="1" t="b">
        <v>0</v>
      </c>
      <c r="B5024" s="1" t="s">
        <v>104</v>
      </c>
      <c r="C5024" s="1"/>
      <c r="D5024" s="1"/>
      <c r="E5024" s="1"/>
      <c r="F5024" s="1"/>
      <c r="G5024" s="2" t="s">
        <v>27</v>
      </c>
      <c r="H5024" s="2"/>
      <c r="I5024" s="4" t="s">
        <v>17162</v>
      </c>
      <c r="J5024" s="2" t="s">
        <v>17163</v>
      </c>
      <c r="K5024" s="5">
        <v>2.0</v>
      </c>
      <c r="L5024" s="2" t="s">
        <v>1117</v>
      </c>
      <c r="M5024" s="6" t="b">
        <v>1</v>
      </c>
      <c r="N5024" s="2" t="s">
        <v>17137</v>
      </c>
      <c r="O5024" s="2" t="s">
        <v>1119</v>
      </c>
      <c r="P5024" s="2" t="s">
        <v>109</v>
      </c>
      <c r="Q5024" s="2" t="s">
        <v>1120</v>
      </c>
      <c r="R5024" s="2" t="s">
        <v>35</v>
      </c>
      <c r="S5024" s="2" t="s">
        <v>17164</v>
      </c>
      <c r="T5024" s="2" t="s">
        <v>17165</v>
      </c>
      <c r="U5024" s="2" t="s">
        <v>113</v>
      </c>
      <c r="V5024" s="2" t="s">
        <v>1636</v>
      </c>
      <c r="W5024" s="3"/>
      <c r="X5024" s="2" t="s">
        <v>17140</v>
      </c>
      <c r="Y5024" s="2" t="s">
        <v>1638</v>
      </c>
    </row>
    <row r="5025">
      <c r="A5025" s="1" t="b">
        <v>0</v>
      </c>
      <c r="B5025" s="1" t="s">
        <v>104</v>
      </c>
      <c r="C5025" s="1"/>
      <c r="D5025" s="1"/>
      <c r="E5025" s="1"/>
      <c r="F5025" s="1"/>
      <c r="G5025" s="2" t="s">
        <v>27</v>
      </c>
      <c r="H5025" s="2"/>
      <c r="I5025" s="4" t="s">
        <v>17166</v>
      </c>
      <c r="J5025" s="2" t="s">
        <v>17167</v>
      </c>
      <c r="K5025" s="5">
        <v>2.0</v>
      </c>
      <c r="L5025" s="2" t="s">
        <v>1117</v>
      </c>
      <c r="M5025" s="6" t="b">
        <v>1</v>
      </c>
      <c r="N5025" s="2" t="s">
        <v>17137</v>
      </c>
      <c r="O5025" s="2" t="s">
        <v>1119</v>
      </c>
      <c r="P5025" s="2" t="s">
        <v>109</v>
      </c>
      <c r="Q5025" s="2" t="s">
        <v>1120</v>
      </c>
      <c r="R5025" s="2" t="s">
        <v>35</v>
      </c>
      <c r="S5025" s="2" t="s">
        <v>17168</v>
      </c>
      <c r="T5025" s="2" t="s">
        <v>17165</v>
      </c>
      <c r="U5025" s="2" t="s">
        <v>113</v>
      </c>
      <c r="V5025" s="2" t="s">
        <v>1636</v>
      </c>
      <c r="W5025" s="3"/>
      <c r="X5025" s="2" t="s">
        <v>17140</v>
      </c>
      <c r="Y5025" s="2" t="s">
        <v>1638</v>
      </c>
    </row>
    <row r="5026">
      <c r="A5026" s="1" t="b">
        <v>0</v>
      </c>
      <c r="B5026" s="1" t="s">
        <v>104</v>
      </c>
      <c r="C5026" s="1"/>
      <c r="D5026" s="1"/>
      <c r="E5026" s="1"/>
      <c r="F5026" s="1"/>
      <c r="G5026" s="2" t="s">
        <v>27</v>
      </c>
      <c r="H5026" s="2"/>
      <c r="I5026" s="4" t="s">
        <v>17169</v>
      </c>
      <c r="J5026" s="2" t="s">
        <v>17170</v>
      </c>
      <c r="K5026" s="5">
        <v>2.0</v>
      </c>
      <c r="L5026" s="2" t="s">
        <v>1117</v>
      </c>
      <c r="M5026" s="6" t="b">
        <v>1</v>
      </c>
      <c r="N5026" s="2" t="s">
        <v>17137</v>
      </c>
      <c r="O5026" s="2" t="s">
        <v>1119</v>
      </c>
      <c r="P5026" s="2" t="s">
        <v>109</v>
      </c>
      <c r="Q5026" s="2" t="s">
        <v>1120</v>
      </c>
      <c r="R5026" s="2" t="s">
        <v>35</v>
      </c>
      <c r="S5026" s="2" t="s">
        <v>17171</v>
      </c>
      <c r="T5026" s="2" t="s">
        <v>17165</v>
      </c>
      <c r="U5026" s="2" t="s">
        <v>113</v>
      </c>
      <c r="V5026" s="2" t="s">
        <v>1636</v>
      </c>
      <c r="W5026" s="3"/>
      <c r="X5026" s="2" t="s">
        <v>17140</v>
      </c>
      <c r="Y5026" s="2" t="s">
        <v>1638</v>
      </c>
    </row>
    <row r="5027">
      <c r="A5027" s="1" t="b">
        <v>0</v>
      </c>
      <c r="B5027" s="1" t="s">
        <v>104</v>
      </c>
      <c r="C5027" s="1"/>
      <c r="D5027" s="1"/>
      <c r="E5027" s="1"/>
      <c r="F5027" s="1"/>
      <c r="G5027" s="2" t="s">
        <v>27</v>
      </c>
      <c r="H5027" s="2"/>
      <c r="I5027" s="4" t="s">
        <v>17172</v>
      </c>
      <c r="J5027" s="2" t="s">
        <v>17173</v>
      </c>
      <c r="K5027" s="5">
        <v>2.0</v>
      </c>
      <c r="L5027" s="2" t="s">
        <v>1117</v>
      </c>
      <c r="M5027" s="6" t="b">
        <v>1</v>
      </c>
      <c r="N5027" s="2" t="s">
        <v>17137</v>
      </c>
      <c r="O5027" s="2" t="s">
        <v>1119</v>
      </c>
      <c r="P5027" s="2" t="s">
        <v>109</v>
      </c>
      <c r="Q5027" s="2" t="s">
        <v>1120</v>
      </c>
      <c r="R5027" s="2" t="s">
        <v>35</v>
      </c>
      <c r="S5027" s="2" t="s">
        <v>17174</v>
      </c>
      <c r="T5027" s="2" t="s">
        <v>17157</v>
      </c>
      <c r="U5027" s="2" t="s">
        <v>113</v>
      </c>
      <c r="V5027" s="2" t="s">
        <v>1636</v>
      </c>
      <c r="W5027" s="3"/>
      <c r="X5027" s="2" t="s">
        <v>17140</v>
      </c>
      <c r="Y5027" s="2" t="s">
        <v>1638</v>
      </c>
    </row>
    <row r="5028">
      <c r="A5028" s="1" t="b">
        <v>0</v>
      </c>
      <c r="B5028" s="1" t="s">
        <v>104</v>
      </c>
      <c r="C5028" s="1"/>
      <c r="D5028" s="1"/>
      <c r="E5028" s="1"/>
      <c r="F5028" s="1"/>
      <c r="G5028" s="2" t="s">
        <v>27</v>
      </c>
      <c r="H5028" s="2"/>
      <c r="I5028" s="4" t="s">
        <v>17175</v>
      </c>
      <c r="J5028" s="2" t="s">
        <v>17176</v>
      </c>
      <c r="K5028" s="5">
        <v>2.0</v>
      </c>
      <c r="L5028" s="2" t="s">
        <v>1117</v>
      </c>
      <c r="M5028" s="6" t="b">
        <v>1</v>
      </c>
      <c r="N5028" s="2" t="s">
        <v>17137</v>
      </c>
      <c r="O5028" s="2" t="s">
        <v>1119</v>
      </c>
      <c r="P5028" s="2" t="s">
        <v>109</v>
      </c>
      <c r="Q5028" s="2" t="s">
        <v>1120</v>
      </c>
      <c r="R5028" s="2" t="s">
        <v>35</v>
      </c>
      <c r="S5028" s="2" t="s">
        <v>17177</v>
      </c>
      <c r="T5028" s="2" t="s">
        <v>17178</v>
      </c>
      <c r="U5028" s="2" t="s">
        <v>113</v>
      </c>
      <c r="V5028" s="2" t="s">
        <v>1636</v>
      </c>
      <c r="W5028" s="3"/>
      <c r="X5028" s="2" t="s">
        <v>17140</v>
      </c>
      <c r="Y5028" s="2" t="s">
        <v>1638</v>
      </c>
    </row>
    <row r="5029">
      <c r="A5029" s="1" t="b">
        <v>0</v>
      </c>
      <c r="B5029" s="1" t="s">
        <v>104</v>
      </c>
      <c r="C5029" s="1"/>
      <c r="D5029" s="1"/>
      <c r="E5029" s="1"/>
      <c r="F5029" s="1"/>
      <c r="G5029" s="2" t="s">
        <v>27</v>
      </c>
      <c r="H5029" s="2"/>
      <c r="I5029" s="4" t="s">
        <v>17179</v>
      </c>
      <c r="J5029" s="2" t="s">
        <v>17180</v>
      </c>
      <c r="K5029" s="5">
        <v>2.0</v>
      </c>
      <c r="L5029" s="2" t="s">
        <v>1117</v>
      </c>
      <c r="M5029" s="6" t="b">
        <v>1</v>
      </c>
      <c r="N5029" s="2" t="s">
        <v>17137</v>
      </c>
      <c r="O5029" s="2" t="s">
        <v>1119</v>
      </c>
      <c r="P5029" s="2" t="s">
        <v>109</v>
      </c>
      <c r="Q5029" s="2" t="s">
        <v>1120</v>
      </c>
      <c r="R5029" s="2" t="s">
        <v>35</v>
      </c>
      <c r="S5029" s="2" t="s">
        <v>17181</v>
      </c>
      <c r="T5029" s="2" t="s">
        <v>17178</v>
      </c>
      <c r="U5029" s="2" t="s">
        <v>113</v>
      </c>
      <c r="V5029" s="2" t="s">
        <v>1636</v>
      </c>
      <c r="W5029" s="3"/>
      <c r="X5029" s="2" t="s">
        <v>17140</v>
      </c>
      <c r="Y5029" s="2" t="s">
        <v>1638</v>
      </c>
    </row>
    <row r="5030">
      <c r="A5030" s="1" t="b">
        <v>0</v>
      </c>
      <c r="B5030" s="1" t="s">
        <v>104</v>
      </c>
      <c r="C5030" s="1"/>
      <c r="D5030" s="1"/>
      <c r="E5030" s="1"/>
      <c r="F5030" s="1"/>
      <c r="G5030" s="2" t="s">
        <v>27</v>
      </c>
      <c r="H5030" s="2"/>
      <c r="I5030" s="4" t="s">
        <v>17182</v>
      </c>
      <c r="J5030" s="2" t="s">
        <v>17183</v>
      </c>
      <c r="K5030" s="5">
        <v>2.0</v>
      </c>
      <c r="L5030" s="2" t="s">
        <v>1117</v>
      </c>
      <c r="M5030" s="6" t="b">
        <v>1</v>
      </c>
      <c r="N5030" s="2" t="s">
        <v>17137</v>
      </c>
      <c r="O5030" s="2" t="s">
        <v>1119</v>
      </c>
      <c r="P5030" s="2" t="s">
        <v>109</v>
      </c>
      <c r="Q5030" s="2" t="s">
        <v>1120</v>
      </c>
      <c r="R5030" s="2" t="s">
        <v>35</v>
      </c>
      <c r="S5030" s="2" t="s">
        <v>17184</v>
      </c>
      <c r="T5030" s="2" t="s">
        <v>17178</v>
      </c>
      <c r="U5030" s="2" t="s">
        <v>113</v>
      </c>
      <c r="V5030" s="2" t="s">
        <v>1636</v>
      </c>
      <c r="W5030" s="3"/>
      <c r="X5030" s="2" t="s">
        <v>17140</v>
      </c>
      <c r="Y5030" s="2" t="s">
        <v>1638</v>
      </c>
    </row>
    <row r="5031">
      <c r="A5031" s="1" t="b">
        <v>0</v>
      </c>
      <c r="B5031" s="1" t="s">
        <v>104</v>
      </c>
      <c r="C5031" s="1"/>
      <c r="D5031" s="1"/>
      <c r="E5031" s="1"/>
      <c r="F5031" s="1"/>
      <c r="G5031" s="2" t="s">
        <v>27</v>
      </c>
      <c r="H5031" s="2"/>
      <c r="I5031" s="4" t="s">
        <v>17185</v>
      </c>
      <c r="J5031" s="2" t="s">
        <v>17186</v>
      </c>
      <c r="K5031" s="5">
        <v>2.0</v>
      </c>
      <c r="L5031" s="2" t="s">
        <v>1117</v>
      </c>
      <c r="M5031" s="6" t="b">
        <v>1</v>
      </c>
      <c r="N5031" s="2" t="s">
        <v>17137</v>
      </c>
      <c r="O5031" s="2" t="s">
        <v>1119</v>
      </c>
      <c r="P5031" s="2" t="s">
        <v>109</v>
      </c>
      <c r="Q5031" s="2" t="s">
        <v>1120</v>
      </c>
      <c r="R5031" s="2" t="s">
        <v>35</v>
      </c>
      <c r="S5031" s="2" t="s">
        <v>17187</v>
      </c>
      <c r="T5031" s="2" t="s">
        <v>17178</v>
      </c>
      <c r="U5031" s="2" t="s">
        <v>113</v>
      </c>
      <c r="V5031" s="2" t="s">
        <v>1636</v>
      </c>
      <c r="W5031" s="3"/>
      <c r="X5031" s="2" t="s">
        <v>17140</v>
      </c>
      <c r="Y5031" s="2" t="s">
        <v>1638</v>
      </c>
    </row>
    <row r="5032">
      <c r="A5032" s="1" t="b">
        <v>0</v>
      </c>
      <c r="B5032" s="1" t="s">
        <v>104</v>
      </c>
      <c r="C5032" s="1"/>
      <c r="D5032" s="1"/>
      <c r="E5032" s="1"/>
      <c r="F5032" s="1"/>
      <c r="G5032" s="2" t="s">
        <v>27</v>
      </c>
      <c r="H5032" s="2"/>
      <c r="I5032" s="4" t="s">
        <v>17188</v>
      </c>
      <c r="J5032" s="2" t="s">
        <v>17189</v>
      </c>
      <c r="K5032" s="5">
        <v>2.0</v>
      </c>
      <c r="L5032" s="2" t="s">
        <v>1117</v>
      </c>
      <c r="M5032" s="6" t="b">
        <v>1</v>
      </c>
      <c r="N5032" s="2" t="s">
        <v>17137</v>
      </c>
      <c r="O5032" s="2" t="s">
        <v>1119</v>
      </c>
      <c r="P5032" s="2" t="s">
        <v>109</v>
      </c>
      <c r="Q5032" s="2" t="s">
        <v>1120</v>
      </c>
      <c r="R5032" s="2" t="s">
        <v>35</v>
      </c>
      <c r="S5032" s="2" t="s">
        <v>17190</v>
      </c>
      <c r="T5032" s="2" t="s">
        <v>17178</v>
      </c>
      <c r="U5032" s="2" t="s">
        <v>113</v>
      </c>
      <c r="V5032" s="2" t="s">
        <v>1636</v>
      </c>
      <c r="W5032" s="3"/>
      <c r="X5032" s="2" t="s">
        <v>17140</v>
      </c>
      <c r="Y5032" s="2" t="s">
        <v>1638</v>
      </c>
    </row>
    <row r="5033">
      <c r="A5033" s="1" t="b">
        <v>0</v>
      </c>
      <c r="B5033" s="1" t="s">
        <v>104</v>
      </c>
      <c r="C5033" s="1"/>
      <c r="D5033" s="1"/>
      <c r="E5033" s="1"/>
      <c r="F5033" s="1"/>
      <c r="G5033" s="2" t="s">
        <v>27</v>
      </c>
      <c r="H5033" s="2"/>
      <c r="I5033" s="4" t="s">
        <v>17191</v>
      </c>
      <c r="J5033" s="2" t="s">
        <v>17192</v>
      </c>
      <c r="K5033" s="5">
        <v>2.0</v>
      </c>
      <c r="L5033" s="2" t="s">
        <v>1117</v>
      </c>
      <c r="M5033" s="6" t="b">
        <v>1</v>
      </c>
      <c r="N5033" s="2" t="s">
        <v>17137</v>
      </c>
      <c r="O5033" s="2" t="s">
        <v>1119</v>
      </c>
      <c r="P5033" s="2" t="s">
        <v>109</v>
      </c>
      <c r="Q5033" s="2" t="s">
        <v>1120</v>
      </c>
      <c r="R5033" s="2" t="s">
        <v>35</v>
      </c>
      <c r="S5033" s="2" t="s">
        <v>17193</v>
      </c>
      <c r="T5033" s="2" t="s">
        <v>17178</v>
      </c>
      <c r="U5033" s="2" t="s">
        <v>113</v>
      </c>
      <c r="V5033" s="2" t="s">
        <v>1636</v>
      </c>
      <c r="W5033" s="3"/>
      <c r="X5033" s="2" t="s">
        <v>17140</v>
      </c>
      <c r="Y5033" s="2" t="s">
        <v>1638</v>
      </c>
    </row>
    <row r="5034">
      <c r="A5034" s="1" t="b">
        <v>0</v>
      </c>
      <c r="B5034" s="1" t="s">
        <v>104</v>
      </c>
      <c r="C5034" s="1"/>
      <c r="D5034" s="1"/>
      <c r="E5034" s="1"/>
      <c r="F5034" s="1"/>
      <c r="G5034" s="2" t="s">
        <v>27</v>
      </c>
      <c r="H5034" s="2"/>
      <c r="I5034" s="4" t="s">
        <v>17194</v>
      </c>
      <c r="J5034" s="2" t="s">
        <v>17195</v>
      </c>
      <c r="K5034" s="5">
        <v>2.0</v>
      </c>
      <c r="L5034" s="2" t="s">
        <v>1117</v>
      </c>
      <c r="M5034" s="6" t="b">
        <v>1</v>
      </c>
      <c r="N5034" s="2" t="s">
        <v>17137</v>
      </c>
      <c r="O5034" s="2" t="s">
        <v>1119</v>
      </c>
      <c r="P5034" s="2" t="s">
        <v>109</v>
      </c>
      <c r="Q5034" s="2" t="s">
        <v>1120</v>
      </c>
      <c r="R5034" s="2" t="s">
        <v>35</v>
      </c>
      <c r="S5034" s="2" t="s">
        <v>17196</v>
      </c>
      <c r="T5034" s="2" t="s">
        <v>17197</v>
      </c>
      <c r="U5034" s="2" t="s">
        <v>113</v>
      </c>
      <c r="V5034" s="2" t="s">
        <v>1636</v>
      </c>
      <c r="W5034" s="7"/>
      <c r="X5034" s="2" t="s">
        <v>17140</v>
      </c>
      <c r="Y5034" s="2" t="s">
        <v>1638</v>
      </c>
    </row>
    <row r="5035">
      <c r="A5035" s="1" t="b">
        <v>0</v>
      </c>
      <c r="B5035" s="1" t="s">
        <v>104</v>
      </c>
      <c r="C5035" s="1"/>
      <c r="D5035" s="1"/>
      <c r="E5035" s="1"/>
      <c r="F5035" s="1"/>
      <c r="G5035" s="2" t="s">
        <v>27</v>
      </c>
      <c r="H5035" s="2"/>
      <c r="I5035" s="4" t="s">
        <v>17198</v>
      </c>
      <c r="J5035" s="2" t="s">
        <v>17199</v>
      </c>
      <c r="K5035" s="5">
        <v>2.0</v>
      </c>
      <c r="L5035" s="2" t="s">
        <v>1117</v>
      </c>
      <c r="M5035" s="6" t="b">
        <v>1</v>
      </c>
      <c r="N5035" s="2" t="s">
        <v>17137</v>
      </c>
      <c r="O5035" s="2" t="s">
        <v>1119</v>
      </c>
      <c r="P5035" s="2" t="s">
        <v>109</v>
      </c>
      <c r="Q5035" s="2" t="s">
        <v>1120</v>
      </c>
      <c r="R5035" s="2" t="s">
        <v>35</v>
      </c>
      <c r="S5035" s="2" t="s">
        <v>17200</v>
      </c>
      <c r="T5035" s="2" t="s">
        <v>17197</v>
      </c>
      <c r="U5035" s="2" t="s">
        <v>113</v>
      </c>
      <c r="V5035" s="2" t="s">
        <v>1636</v>
      </c>
      <c r="W5035" s="7"/>
      <c r="X5035" s="2" t="s">
        <v>17140</v>
      </c>
      <c r="Y5035" s="2" t="s">
        <v>1638</v>
      </c>
    </row>
    <row r="5036">
      <c r="A5036" s="1" t="b">
        <v>0</v>
      </c>
      <c r="B5036" s="1" t="s">
        <v>104</v>
      </c>
      <c r="C5036" s="1"/>
      <c r="D5036" s="1"/>
      <c r="E5036" s="1"/>
      <c r="F5036" s="1"/>
      <c r="G5036" s="2" t="s">
        <v>27</v>
      </c>
      <c r="H5036" s="2"/>
      <c r="I5036" s="4" t="s">
        <v>17201</v>
      </c>
      <c r="J5036" s="2" t="s">
        <v>17202</v>
      </c>
      <c r="K5036" s="5">
        <v>2.0</v>
      </c>
      <c r="L5036" s="2" t="s">
        <v>1117</v>
      </c>
      <c r="M5036" s="6" t="b">
        <v>1</v>
      </c>
      <c r="N5036" s="2" t="s">
        <v>17137</v>
      </c>
      <c r="O5036" s="2" t="s">
        <v>1119</v>
      </c>
      <c r="P5036" s="2" t="s">
        <v>109</v>
      </c>
      <c r="Q5036" s="2" t="s">
        <v>1120</v>
      </c>
      <c r="R5036" s="2" t="s">
        <v>35</v>
      </c>
      <c r="S5036" s="2" t="s">
        <v>17203</v>
      </c>
      <c r="T5036" s="2" t="s">
        <v>17178</v>
      </c>
      <c r="U5036" s="2" t="s">
        <v>113</v>
      </c>
      <c r="V5036" s="2" t="s">
        <v>1636</v>
      </c>
      <c r="W5036" s="7"/>
      <c r="X5036" s="2" t="s">
        <v>17140</v>
      </c>
      <c r="Y5036" s="2" t="s">
        <v>1638</v>
      </c>
    </row>
    <row r="5037">
      <c r="A5037" s="1" t="b">
        <v>0</v>
      </c>
      <c r="B5037" s="1" t="s">
        <v>104</v>
      </c>
      <c r="C5037" s="1"/>
      <c r="D5037" s="1"/>
      <c r="E5037" s="1"/>
      <c r="F5037" s="1"/>
      <c r="G5037" s="2" t="s">
        <v>27</v>
      </c>
      <c r="H5037" s="2"/>
      <c r="I5037" s="4" t="s">
        <v>17204</v>
      </c>
      <c r="J5037" s="2" t="s">
        <v>17205</v>
      </c>
      <c r="K5037" s="5">
        <v>2.0</v>
      </c>
      <c r="L5037" s="2" t="s">
        <v>1117</v>
      </c>
      <c r="M5037" s="6" t="b">
        <v>1</v>
      </c>
      <c r="N5037" s="2" t="s">
        <v>17137</v>
      </c>
      <c r="O5037" s="2" t="s">
        <v>1119</v>
      </c>
      <c r="P5037" s="2" t="s">
        <v>109</v>
      </c>
      <c r="Q5037" s="2" t="s">
        <v>1120</v>
      </c>
      <c r="R5037" s="2" t="s">
        <v>35</v>
      </c>
      <c r="S5037" s="2" t="s">
        <v>17206</v>
      </c>
      <c r="T5037" s="2" t="s">
        <v>17178</v>
      </c>
      <c r="U5037" s="2" t="s">
        <v>113</v>
      </c>
      <c r="V5037" s="2" t="s">
        <v>1636</v>
      </c>
      <c r="W5037" s="7"/>
      <c r="X5037" s="2" t="s">
        <v>17140</v>
      </c>
      <c r="Y5037" s="2" t="s">
        <v>1638</v>
      </c>
    </row>
    <row r="5038">
      <c r="A5038" s="1" t="b">
        <v>0</v>
      </c>
      <c r="B5038" s="1" t="s">
        <v>104</v>
      </c>
      <c r="C5038" s="1"/>
      <c r="D5038" s="1"/>
      <c r="E5038" s="1"/>
      <c r="F5038" s="1"/>
      <c r="G5038" s="2" t="s">
        <v>27</v>
      </c>
      <c r="H5038" s="2"/>
      <c r="I5038" s="4" t="s">
        <v>17207</v>
      </c>
      <c r="J5038" s="2" t="s">
        <v>17208</v>
      </c>
      <c r="K5038" s="5">
        <v>2.0</v>
      </c>
      <c r="L5038" s="2" t="s">
        <v>1117</v>
      </c>
      <c r="M5038" s="6" t="b">
        <v>1</v>
      </c>
      <c r="N5038" s="2" t="s">
        <v>17137</v>
      </c>
      <c r="O5038" s="2" t="s">
        <v>1119</v>
      </c>
      <c r="P5038" s="2" t="s">
        <v>109</v>
      </c>
      <c r="Q5038" s="2" t="s">
        <v>1120</v>
      </c>
      <c r="R5038" s="2" t="s">
        <v>35</v>
      </c>
      <c r="S5038" s="2" t="s">
        <v>17209</v>
      </c>
      <c r="T5038" s="2" t="s">
        <v>17178</v>
      </c>
      <c r="U5038" s="2" t="s">
        <v>113</v>
      </c>
      <c r="V5038" s="2" t="s">
        <v>1636</v>
      </c>
      <c r="W5038" s="7"/>
      <c r="X5038" s="2" t="s">
        <v>17140</v>
      </c>
      <c r="Y5038" s="2" t="s">
        <v>1638</v>
      </c>
    </row>
    <row r="5039">
      <c r="A5039" s="1" t="b">
        <v>0</v>
      </c>
      <c r="B5039" s="1" t="s">
        <v>104</v>
      </c>
      <c r="C5039" s="1"/>
      <c r="D5039" s="1"/>
      <c r="E5039" s="1"/>
      <c r="F5039" s="1"/>
      <c r="G5039" s="2" t="s">
        <v>27</v>
      </c>
      <c r="H5039" s="2"/>
      <c r="I5039" s="4" t="s">
        <v>17210</v>
      </c>
      <c r="J5039" s="2" t="s">
        <v>17211</v>
      </c>
      <c r="K5039" s="5">
        <v>2.0</v>
      </c>
      <c r="L5039" s="2" t="s">
        <v>1117</v>
      </c>
      <c r="M5039" s="6" t="b">
        <v>1</v>
      </c>
      <c r="N5039" s="2" t="s">
        <v>17137</v>
      </c>
      <c r="O5039" s="2" t="s">
        <v>1119</v>
      </c>
      <c r="P5039" s="2" t="s">
        <v>109</v>
      </c>
      <c r="Q5039" s="2" t="s">
        <v>1120</v>
      </c>
      <c r="R5039" s="2" t="s">
        <v>35</v>
      </c>
      <c r="S5039" s="2" t="s">
        <v>17212</v>
      </c>
      <c r="T5039" s="2" t="s">
        <v>17178</v>
      </c>
      <c r="U5039" s="2" t="s">
        <v>113</v>
      </c>
      <c r="V5039" s="2" t="s">
        <v>1636</v>
      </c>
      <c r="W5039" s="7"/>
      <c r="X5039" s="2" t="s">
        <v>17140</v>
      </c>
      <c r="Y5039" s="2" t="s">
        <v>1638</v>
      </c>
    </row>
    <row r="5040">
      <c r="A5040" s="1" t="b">
        <v>0</v>
      </c>
      <c r="B5040" s="1" t="s">
        <v>104</v>
      </c>
      <c r="C5040" s="1"/>
      <c r="D5040" s="1"/>
      <c r="E5040" s="1"/>
      <c r="F5040" s="1"/>
      <c r="G5040" s="2" t="s">
        <v>27</v>
      </c>
      <c r="H5040" s="2"/>
      <c r="I5040" s="4" t="s">
        <v>17213</v>
      </c>
      <c r="J5040" s="2" t="s">
        <v>17214</v>
      </c>
      <c r="K5040" s="5">
        <v>2.0</v>
      </c>
      <c r="L5040" s="2" t="s">
        <v>1117</v>
      </c>
      <c r="M5040" s="6" t="b">
        <v>1</v>
      </c>
      <c r="N5040" s="2" t="s">
        <v>17137</v>
      </c>
      <c r="O5040" s="2" t="s">
        <v>1119</v>
      </c>
      <c r="P5040" s="2" t="s">
        <v>109</v>
      </c>
      <c r="Q5040" s="2" t="s">
        <v>1120</v>
      </c>
      <c r="R5040" s="2" t="s">
        <v>35</v>
      </c>
      <c r="S5040" s="2" t="s">
        <v>17215</v>
      </c>
      <c r="T5040" s="2" t="s">
        <v>17178</v>
      </c>
      <c r="U5040" s="2" t="s">
        <v>113</v>
      </c>
      <c r="V5040" s="2" t="s">
        <v>1636</v>
      </c>
      <c r="W5040" s="7"/>
      <c r="X5040" s="2" t="s">
        <v>17140</v>
      </c>
      <c r="Y5040" s="2" t="s">
        <v>1638</v>
      </c>
    </row>
    <row r="5041">
      <c r="A5041" s="1" t="b">
        <v>0</v>
      </c>
      <c r="B5041" s="1" t="s">
        <v>104</v>
      </c>
      <c r="C5041" s="1"/>
      <c r="D5041" s="1"/>
      <c r="E5041" s="1"/>
      <c r="F5041" s="1"/>
      <c r="G5041" s="2" t="s">
        <v>27</v>
      </c>
      <c r="H5041" s="2"/>
      <c r="I5041" s="4" t="s">
        <v>17216</v>
      </c>
      <c r="J5041" s="2" t="s">
        <v>17217</v>
      </c>
      <c r="K5041" s="5">
        <v>2.0</v>
      </c>
      <c r="L5041" s="2" t="s">
        <v>1117</v>
      </c>
      <c r="M5041" s="6" t="b">
        <v>1</v>
      </c>
      <c r="N5041" s="2" t="s">
        <v>17137</v>
      </c>
      <c r="O5041" s="2" t="s">
        <v>1119</v>
      </c>
      <c r="P5041" s="2" t="s">
        <v>109</v>
      </c>
      <c r="Q5041" s="2" t="s">
        <v>1120</v>
      </c>
      <c r="R5041" s="2" t="s">
        <v>35</v>
      </c>
      <c r="S5041" s="2" t="s">
        <v>17218</v>
      </c>
      <c r="T5041" s="2" t="s">
        <v>17178</v>
      </c>
      <c r="U5041" s="2" t="s">
        <v>113</v>
      </c>
      <c r="V5041" s="2" t="s">
        <v>1636</v>
      </c>
      <c r="W5041" s="7"/>
      <c r="X5041" s="2" t="s">
        <v>17140</v>
      </c>
      <c r="Y5041" s="2" t="s">
        <v>1638</v>
      </c>
    </row>
    <row r="5042">
      <c r="A5042" s="1" t="b">
        <v>0</v>
      </c>
      <c r="B5042" s="1" t="s">
        <v>104</v>
      </c>
      <c r="C5042" s="1"/>
      <c r="D5042" s="1"/>
      <c r="E5042" s="1"/>
      <c r="F5042" s="1"/>
      <c r="G5042" s="2" t="s">
        <v>27</v>
      </c>
      <c r="H5042" s="2"/>
      <c r="I5042" s="4" t="s">
        <v>17219</v>
      </c>
      <c r="J5042" s="2" t="s">
        <v>17220</v>
      </c>
      <c r="K5042" s="5">
        <v>2.0</v>
      </c>
      <c r="L5042" s="2" t="s">
        <v>1117</v>
      </c>
      <c r="M5042" s="6" t="b">
        <v>1</v>
      </c>
      <c r="N5042" s="2" t="s">
        <v>17137</v>
      </c>
      <c r="O5042" s="2" t="s">
        <v>1119</v>
      </c>
      <c r="P5042" s="2" t="s">
        <v>109</v>
      </c>
      <c r="Q5042" s="2" t="s">
        <v>1120</v>
      </c>
      <c r="R5042" s="2" t="s">
        <v>35</v>
      </c>
      <c r="S5042" s="2" t="s">
        <v>17221</v>
      </c>
      <c r="T5042" s="2" t="s">
        <v>17197</v>
      </c>
      <c r="U5042" s="2" t="s">
        <v>113</v>
      </c>
      <c r="V5042" s="2" t="s">
        <v>1636</v>
      </c>
      <c r="W5042" s="7"/>
      <c r="X5042" s="2" t="s">
        <v>17140</v>
      </c>
      <c r="Y5042" s="2" t="s">
        <v>1638</v>
      </c>
    </row>
    <row r="5043">
      <c r="A5043" s="1" t="b">
        <v>0</v>
      </c>
      <c r="B5043" s="1" t="s">
        <v>104</v>
      </c>
      <c r="C5043" s="1"/>
      <c r="D5043" s="1"/>
      <c r="E5043" s="1"/>
      <c r="F5043" s="1"/>
      <c r="G5043" s="2" t="s">
        <v>27</v>
      </c>
      <c r="H5043" s="2"/>
      <c r="I5043" s="4" t="s">
        <v>17222</v>
      </c>
      <c r="J5043" s="2" t="s">
        <v>17223</v>
      </c>
      <c r="K5043" s="5">
        <v>2.0</v>
      </c>
      <c r="L5043" s="2" t="s">
        <v>1117</v>
      </c>
      <c r="M5043" s="6" t="b">
        <v>1</v>
      </c>
      <c r="N5043" s="2" t="s">
        <v>17137</v>
      </c>
      <c r="O5043" s="2" t="s">
        <v>1119</v>
      </c>
      <c r="P5043" s="2" t="s">
        <v>109</v>
      </c>
      <c r="Q5043" s="2" t="s">
        <v>1120</v>
      </c>
      <c r="R5043" s="2" t="s">
        <v>35</v>
      </c>
      <c r="S5043" s="2" t="s">
        <v>17224</v>
      </c>
      <c r="T5043" s="2" t="s">
        <v>17197</v>
      </c>
      <c r="U5043" s="2" t="s">
        <v>113</v>
      </c>
      <c r="V5043" s="2" t="s">
        <v>1636</v>
      </c>
      <c r="W5043" s="7"/>
      <c r="X5043" s="2" t="s">
        <v>17140</v>
      </c>
      <c r="Y5043" s="2" t="s">
        <v>1638</v>
      </c>
    </row>
    <row r="5044">
      <c r="A5044" s="1" t="b">
        <v>0</v>
      </c>
      <c r="B5044" s="1" t="s">
        <v>104</v>
      </c>
      <c r="C5044" s="1"/>
      <c r="D5044" s="1"/>
      <c r="E5044" s="1"/>
      <c r="F5044" s="1"/>
      <c r="G5044" s="2" t="s">
        <v>27</v>
      </c>
      <c r="H5044" s="2"/>
      <c r="I5044" s="4" t="s">
        <v>17225</v>
      </c>
      <c r="J5044" s="2" t="s">
        <v>17226</v>
      </c>
      <c r="K5044" s="5">
        <v>2.0</v>
      </c>
      <c r="L5044" s="2" t="s">
        <v>1117</v>
      </c>
      <c r="M5044" s="6" t="b">
        <v>1</v>
      </c>
      <c r="N5044" s="2" t="s">
        <v>17137</v>
      </c>
      <c r="O5044" s="2" t="s">
        <v>1119</v>
      </c>
      <c r="P5044" s="2" t="s">
        <v>109</v>
      </c>
      <c r="Q5044" s="2" t="s">
        <v>1120</v>
      </c>
      <c r="R5044" s="2" t="s">
        <v>35</v>
      </c>
      <c r="S5044" s="2" t="s">
        <v>17227</v>
      </c>
      <c r="T5044" s="2" t="s">
        <v>17228</v>
      </c>
      <c r="U5044" s="2" t="s">
        <v>113</v>
      </c>
      <c r="V5044" s="2" t="s">
        <v>1636</v>
      </c>
      <c r="W5044" s="7"/>
      <c r="X5044" s="2" t="s">
        <v>17140</v>
      </c>
      <c r="Y5044" s="2" t="s">
        <v>1638</v>
      </c>
    </row>
    <row r="5045">
      <c r="A5045" s="1" t="b">
        <v>0</v>
      </c>
      <c r="B5045" s="1" t="s">
        <v>104</v>
      </c>
      <c r="C5045" s="1"/>
      <c r="D5045" s="1"/>
      <c r="E5045" s="1"/>
      <c r="F5045" s="1"/>
      <c r="G5045" s="2" t="s">
        <v>27</v>
      </c>
      <c r="H5045" s="2"/>
      <c r="I5045" s="4" t="s">
        <v>17229</v>
      </c>
      <c r="J5045" s="2" t="s">
        <v>17230</v>
      </c>
      <c r="K5045" s="5">
        <v>2.0</v>
      </c>
      <c r="L5045" s="2" t="s">
        <v>1117</v>
      </c>
      <c r="M5045" s="6" t="b">
        <v>1</v>
      </c>
      <c r="N5045" s="2" t="s">
        <v>17137</v>
      </c>
      <c r="O5045" s="2" t="s">
        <v>1119</v>
      </c>
      <c r="P5045" s="2" t="s">
        <v>109</v>
      </c>
      <c r="Q5045" s="2" t="s">
        <v>1120</v>
      </c>
      <c r="R5045" s="2" t="s">
        <v>35</v>
      </c>
      <c r="S5045" s="2" t="s">
        <v>17231</v>
      </c>
      <c r="T5045" s="2" t="s">
        <v>17228</v>
      </c>
      <c r="U5045" s="2" t="s">
        <v>113</v>
      </c>
      <c r="V5045" s="2" t="s">
        <v>1636</v>
      </c>
      <c r="W5045" s="7"/>
      <c r="X5045" s="2" t="s">
        <v>17140</v>
      </c>
      <c r="Y5045" s="2" t="s">
        <v>1638</v>
      </c>
    </row>
    <row r="5046">
      <c r="A5046" s="1" t="b">
        <v>0</v>
      </c>
      <c r="B5046" s="1" t="s">
        <v>104</v>
      </c>
      <c r="C5046" s="1"/>
      <c r="D5046" s="1"/>
      <c r="E5046" s="1"/>
      <c r="F5046" s="1"/>
      <c r="G5046" s="2" t="s">
        <v>27</v>
      </c>
      <c r="H5046" s="2"/>
      <c r="I5046" s="4" t="s">
        <v>17232</v>
      </c>
      <c r="J5046" s="2" t="s">
        <v>17233</v>
      </c>
      <c r="K5046" s="5">
        <v>2.0</v>
      </c>
      <c r="L5046" s="2" t="s">
        <v>1117</v>
      </c>
      <c r="M5046" s="6" t="b">
        <v>1</v>
      </c>
      <c r="N5046" s="2" t="s">
        <v>17137</v>
      </c>
      <c r="O5046" s="2" t="s">
        <v>1119</v>
      </c>
      <c r="P5046" s="2" t="s">
        <v>109</v>
      </c>
      <c r="Q5046" s="2" t="s">
        <v>1120</v>
      </c>
      <c r="R5046" s="2" t="s">
        <v>35</v>
      </c>
      <c r="S5046" s="2" t="s">
        <v>17234</v>
      </c>
      <c r="T5046" s="2" t="s">
        <v>17228</v>
      </c>
      <c r="U5046" s="2" t="s">
        <v>113</v>
      </c>
      <c r="V5046" s="2" t="s">
        <v>1636</v>
      </c>
      <c r="W5046" s="7"/>
      <c r="X5046" s="2" t="s">
        <v>17140</v>
      </c>
      <c r="Y5046" s="2" t="s">
        <v>1638</v>
      </c>
    </row>
    <row r="5047">
      <c r="A5047" s="1" t="b">
        <v>0</v>
      </c>
      <c r="B5047" s="1" t="s">
        <v>104</v>
      </c>
      <c r="C5047" s="1"/>
      <c r="D5047" s="1"/>
      <c r="E5047" s="1"/>
      <c r="F5047" s="1"/>
      <c r="G5047" s="2" t="s">
        <v>27</v>
      </c>
      <c r="H5047" s="2"/>
      <c r="I5047" s="4" t="s">
        <v>17235</v>
      </c>
      <c r="J5047" s="2" t="s">
        <v>17236</v>
      </c>
      <c r="K5047" s="5">
        <v>2.0</v>
      </c>
      <c r="L5047" s="2" t="s">
        <v>1117</v>
      </c>
      <c r="M5047" s="6" t="b">
        <v>1</v>
      </c>
      <c r="N5047" s="2" t="s">
        <v>17137</v>
      </c>
      <c r="O5047" s="2" t="s">
        <v>1119</v>
      </c>
      <c r="P5047" s="2" t="s">
        <v>109</v>
      </c>
      <c r="Q5047" s="2" t="s">
        <v>1120</v>
      </c>
      <c r="R5047" s="2" t="s">
        <v>35</v>
      </c>
      <c r="S5047" s="2" t="s">
        <v>17237</v>
      </c>
      <c r="T5047" s="2" t="s">
        <v>17228</v>
      </c>
      <c r="U5047" s="2" t="s">
        <v>113</v>
      </c>
      <c r="V5047" s="2" t="s">
        <v>1636</v>
      </c>
      <c r="W5047" s="7"/>
      <c r="X5047" s="2" t="s">
        <v>17140</v>
      </c>
      <c r="Y5047" s="2" t="s">
        <v>1638</v>
      </c>
    </row>
    <row r="5048">
      <c r="A5048" s="1" t="b">
        <v>0</v>
      </c>
      <c r="B5048" s="1" t="s">
        <v>104</v>
      </c>
      <c r="C5048" s="1"/>
      <c r="D5048" s="1"/>
      <c r="E5048" s="1"/>
      <c r="F5048" s="1"/>
      <c r="G5048" s="2" t="s">
        <v>27</v>
      </c>
      <c r="H5048" s="2"/>
      <c r="I5048" s="4" t="s">
        <v>17238</v>
      </c>
      <c r="J5048" s="2" t="s">
        <v>17239</v>
      </c>
      <c r="K5048" s="5">
        <v>2.0</v>
      </c>
      <c r="L5048" s="2" t="s">
        <v>1117</v>
      </c>
      <c r="M5048" s="6" t="b">
        <v>1</v>
      </c>
      <c r="N5048" s="2" t="s">
        <v>17137</v>
      </c>
      <c r="O5048" s="2" t="s">
        <v>1119</v>
      </c>
      <c r="P5048" s="2" t="s">
        <v>109</v>
      </c>
      <c r="Q5048" s="2" t="s">
        <v>1120</v>
      </c>
      <c r="R5048" s="2" t="s">
        <v>35</v>
      </c>
      <c r="S5048" s="2" t="s">
        <v>17240</v>
      </c>
      <c r="T5048" s="2" t="s">
        <v>17228</v>
      </c>
      <c r="U5048" s="2" t="s">
        <v>113</v>
      </c>
      <c r="V5048" s="2" t="s">
        <v>1636</v>
      </c>
      <c r="W5048" s="7"/>
      <c r="X5048" s="2" t="s">
        <v>17140</v>
      </c>
      <c r="Y5048" s="2" t="s">
        <v>1638</v>
      </c>
    </row>
    <row r="5049">
      <c r="A5049" s="1" t="b">
        <v>0</v>
      </c>
      <c r="B5049" s="1" t="s">
        <v>104</v>
      </c>
      <c r="C5049" s="1"/>
      <c r="D5049" s="1"/>
      <c r="E5049" s="1"/>
      <c r="F5049" s="1"/>
      <c r="G5049" s="2" t="s">
        <v>27</v>
      </c>
      <c r="H5049" s="2"/>
      <c r="I5049" s="4" t="s">
        <v>17241</v>
      </c>
      <c r="J5049" s="2" t="s">
        <v>17242</v>
      </c>
      <c r="K5049" s="5">
        <v>2.0</v>
      </c>
      <c r="L5049" s="2" t="s">
        <v>1117</v>
      </c>
      <c r="M5049" s="6" t="b">
        <v>1</v>
      </c>
      <c r="N5049" s="2" t="s">
        <v>17137</v>
      </c>
      <c r="O5049" s="2" t="s">
        <v>1119</v>
      </c>
      <c r="P5049" s="2" t="s">
        <v>109</v>
      </c>
      <c r="Q5049" s="2" t="s">
        <v>1120</v>
      </c>
      <c r="R5049" s="2" t="s">
        <v>35</v>
      </c>
      <c r="S5049" s="2" t="s">
        <v>17243</v>
      </c>
      <c r="T5049" s="2" t="s">
        <v>17228</v>
      </c>
      <c r="U5049" s="2" t="s">
        <v>113</v>
      </c>
      <c r="V5049" s="2" t="s">
        <v>1636</v>
      </c>
      <c r="W5049" s="7"/>
      <c r="X5049" s="2" t="s">
        <v>17140</v>
      </c>
      <c r="Y5049" s="2" t="s">
        <v>1638</v>
      </c>
    </row>
    <row r="5050">
      <c r="A5050" s="1" t="b">
        <v>0</v>
      </c>
      <c r="B5050" s="1" t="s">
        <v>104</v>
      </c>
      <c r="C5050" s="1"/>
      <c r="D5050" s="1"/>
      <c r="E5050" s="1"/>
      <c r="F5050" s="1"/>
      <c r="G5050" s="2" t="s">
        <v>27</v>
      </c>
      <c r="H5050" s="2"/>
      <c r="I5050" s="4" t="s">
        <v>17244</v>
      </c>
      <c r="J5050" s="2" t="s">
        <v>17245</v>
      </c>
      <c r="K5050" s="5">
        <v>2.0</v>
      </c>
      <c r="L5050" s="2" t="s">
        <v>1117</v>
      </c>
      <c r="M5050" s="6" t="b">
        <v>1</v>
      </c>
      <c r="N5050" s="2" t="s">
        <v>17137</v>
      </c>
      <c r="O5050" s="2" t="s">
        <v>1119</v>
      </c>
      <c r="P5050" s="2" t="s">
        <v>109</v>
      </c>
      <c r="Q5050" s="2" t="s">
        <v>1120</v>
      </c>
      <c r="R5050" s="2" t="s">
        <v>35</v>
      </c>
      <c r="S5050" s="2" t="s">
        <v>17246</v>
      </c>
      <c r="T5050" s="2" t="s">
        <v>17228</v>
      </c>
      <c r="U5050" s="2" t="s">
        <v>113</v>
      </c>
      <c r="V5050" s="2" t="s">
        <v>1636</v>
      </c>
      <c r="W5050" s="7"/>
      <c r="X5050" s="2" t="s">
        <v>17140</v>
      </c>
      <c r="Y5050" s="2" t="s">
        <v>1638</v>
      </c>
    </row>
    <row r="5051">
      <c r="A5051" s="1" t="b">
        <v>0</v>
      </c>
      <c r="B5051" s="1" t="s">
        <v>104</v>
      </c>
      <c r="C5051" s="1"/>
      <c r="D5051" s="1"/>
      <c r="E5051" s="1"/>
      <c r="F5051" s="1"/>
      <c r="G5051" s="2" t="s">
        <v>27</v>
      </c>
      <c r="H5051" s="2"/>
      <c r="I5051" s="4" t="s">
        <v>17247</v>
      </c>
      <c r="J5051" s="2" t="s">
        <v>17248</v>
      </c>
      <c r="K5051" s="5">
        <v>2.0</v>
      </c>
      <c r="L5051" s="2" t="s">
        <v>1117</v>
      </c>
      <c r="M5051" s="6" t="b">
        <v>1</v>
      </c>
      <c r="N5051" s="2" t="s">
        <v>17137</v>
      </c>
      <c r="O5051" s="2" t="s">
        <v>1119</v>
      </c>
      <c r="P5051" s="2" t="s">
        <v>109</v>
      </c>
      <c r="Q5051" s="2" t="s">
        <v>1120</v>
      </c>
      <c r="R5051" s="2" t="s">
        <v>35</v>
      </c>
      <c r="S5051" s="2" t="s">
        <v>17249</v>
      </c>
      <c r="T5051" s="2" t="s">
        <v>17250</v>
      </c>
      <c r="U5051" s="2" t="s">
        <v>113</v>
      </c>
      <c r="V5051" s="2" t="s">
        <v>1636</v>
      </c>
      <c r="W5051" s="7"/>
      <c r="X5051" s="2" t="s">
        <v>17140</v>
      </c>
      <c r="Y5051" s="2" t="s">
        <v>1638</v>
      </c>
    </row>
    <row r="5052">
      <c r="A5052" s="1" t="b">
        <v>0</v>
      </c>
      <c r="B5052" s="1" t="s">
        <v>104</v>
      </c>
      <c r="C5052" s="1"/>
      <c r="D5052" s="1"/>
      <c r="E5052" s="1"/>
      <c r="F5052" s="1"/>
      <c r="G5052" s="2" t="s">
        <v>27</v>
      </c>
      <c r="H5052" s="2"/>
      <c r="I5052" s="4" t="s">
        <v>17251</v>
      </c>
      <c r="J5052" s="2" t="s">
        <v>17252</v>
      </c>
      <c r="K5052" s="5">
        <v>2.0</v>
      </c>
      <c r="L5052" s="2" t="s">
        <v>1117</v>
      </c>
      <c r="M5052" s="6" t="b">
        <v>1</v>
      </c>
      <c r="N5052" s="2" t="s">
        <v>17137</v>
      </c>
      <c r="O5052" s="2" t="s">
        <v>1119</v>
      </c>
      <c r="P5052" s="2" t="s">
        <v>109</v>
      </c>
      <c r="Q5052" s="2" t="s">
        <v>1120</v>
      </c>
      <c r="R5052" s="2" t="s">
        <v>35</v>
      </c>
      <c r="S5052" s="2" t="s">
        <v>17253</v>
      </c>
      <c r="T5052" s="2" t="s">
        <v>17254</v>
      </c>
      <c r="U5052" s="2" t="s">
        <v>113</v>
      </c>
      <c r="V5052" s="2" t="s">
        <v>1636</v>
      </c>
      <c r="W5052" s="7"/>
      <c r="X5052" s="2" t="s">
        <v>17140</v>
      </c>
      <c r="Y5052" s="2" t="s">
        <v>1638</v>
      </c>
    </row>
    <row r="5053">
      <c r="A5053" s="1" t="b">
        <v>0</v>
      </c>
      <c r="B5053" s="1" t="s">
        <v>104</v>
      </c>
      <c r="C5053" s="1"/>
      <c r="D5053" s="1"/>
      <c r="E5053" s="1"/>
      <c r="F5053" s="1"/>
      <c r="G5053" s="2" t="s">
        <v>27</v>
      </c>
      <c r="H5053" s="2"/>
      <c r="I5053" s="4" t="s">
        <v>17255</v>
      </c>
      <c r="J5053" s="2" t="s">
        <v>17256</v>
      </c>
      <c r="K5053" s="5">
        <v>2.0</v>
      </c>
      <c r="L5053" s="2" t="s">
        <v>1117</v>
      </c>
      <c r="M5053" s="6" t="b">
        <v>1</v>
      </c>
      <c r="N5053" s="2" t="s">
        <v>17137</v>
      </c>
      <c r="O5053" s="2" t="s">
        <v>1119</v>
      </c>
      <c r="P5053" s="2" t="s">
        <v>109</v>
      </c>
      <c r="Q5053" s="2" t="s">
        <v>1120</v>
      </c>
      <c r="R5053" s="2" t="s">
        <v>35</v>
      </c>
      <c r="S5053" s="2" t="s">
        <v>17257</v>
      </c>
      <c r="T5053" s="2" t="s">
        <v>17254</v>
      </c>
      <c r="U5053" s="2" t="s">
        <v>113</v>
      </c>
      <c r="V5053" s="2" t="s">
        <v>1636</v>
      </c>
      <c r="W5053" s="7"/>
      <c r="X5053" s="2" t="s">
        <v>17140</v>
      </c>
      <c r="Y5053" s="2" t="s">
        <v>1638</v>
      </c>
    </row>
    <row r="5054">
      <c r="A5054" s="1" t="b">
        <v>0</v>
      </c>
      <c r="B5054" s="1" t="s">
        <v>104</v>
      </c>
      <c r="C5054" s="1"/>
      <c r="D5054" s="1"/>
      <c r="E5054" s="1"/>
      <c r="F5054" s="1"/>
      <c r="G5054" s="2" t="s">
        <v>27</v>
      </c>
      <c r="H5054" s="2"/>
      <c r="I5054" s="4" t="s">
        <v>17258</v>
      </c>
      <c r="J5054" s="2" t="s">
        <v>17259</v>
      </c>
      <c r="K5054" s="5">
        <v>2.0</v>
      </c>
      <c r="L5054" s="2" t="s">
        <v>1117</v>
      </c>
      <c r="M5054" s="6" t="b">
        <v>1</v>
      </c>
      <c r="N5054" s="2" t="s">
        <v>17137</v>
      </c>
      <c r="O5054" s="2" t="s">
        <v>1119</v>
      </c>
      <c r="P5054" s="2" t="s">
        <v>109</v>
      </c>
      <c r="Q5054" s="2" t="s">
        <v>1120</v>
      </c>
      <c r="R5054" s="2" t="s">
        <v>35</v>
      </c>
      <c r="S5054" s="2" t="s">
        <v>17260</v>
      </c>
      <c r="T5054" s="2" t="s">
        <v>17254</v>
      </c>
      <c r="U5054" s="2" t="s">
        <v>113</v>
      </c>
      <c r="V5054" s="2" t="s">
        <v>1636</v>
      </c>
      <c r="W5054" s="7"/>
      <c r="X5054" s="2" t="s">
        <v>17140</v>
      </c>
      <c r="Y5054" s="2" t="s">
        <v>1638</v>
      </c>
    </row>
    <row r="5055">
      <c r="A5055" s="1" t="b">
        <v>0</v>
      </c>
      <c r="B5055" s="1" t="s">
        <v>104</v>
      </c>
      <c r="C5055" s="1"/>
      <c r="D5055" s="1"/>
      <c r="E5055" s="1"/>
      <c r="F5055" s="1"/>
      <c r="G5055" s="2" t="s">
        <v>27</v>
      </c>
      <c r="H5055" s="2"/>
      <c r="I5055" s="4" t="s">
        <v>17261</v>
      </c>
      <c r="J5055" s="2" t="s">
        <v>17262</v>
      </c>
      <c r="K5055" s="5">
        <v>2.0</v>
      </c>
      <c r="L5055" s="2" t="s">
        <v>1117</v>
      </c>
      <c r="M5055" s="6" t="b">
        <v>1</v>
      </c>
      <c r="N5055" s="2" t="s">
        <v>17137</v>
      </c>
      <c r="O5055" s="2" t="s">
        <v>1119</v>
      </c>
      <c r="P5055" s="2" t="s">
        <v>109</v>
      </c>
      <c r="Q5055" s="2" t="s">
        <v>1120</v>
      </c>
      <c r="R5055" s="2" t="s">
        <v>35</v>
      </c>
      <c r="S5055" s="2" t="s">
        <v>17263</v>
      </c>
      <c r="T5055" s="2" t="s">
        <v>17264</v>
      </c>
      <c r="U5055" s="2" t="s">
        <v>113</v>
      </c>
      <c r="V5055" s="2" t="s">
        <v>1636</v>
      </c>
      <c r="W5055" s="7"/>
      <c r="X5055" s="2" t="s">
        <v>17140</v>
      </c>
      <c r="Y5055" s="2" t="s">
        <v>1638</v>
      </c>
    </row>
    <row r="5056">
      <c r="A5056" s="1" t="b">
        <v>0</v>
      </c>
      <c r="B5056" s="1" t="s">
        <v>104</v>
      </c>
      <c r="C5056" s="1"/>
      <c r="D5056" s="1"/>
      <c r="E5056" s="1"/>
      <c r="F5056" s="1"/>
      <c r="G5056" s="2" t="s">
        <v>27</v>
      </c>
      <c r="H5056" s="2"/>
      <c r="I5056" s="4" t="s">
        <v>17265</v>
      </c>
      <c r="J5056" s="2" t="s">
        <v>17266</v>
      </c>
      <c r="K5056" s="5">
        <v>2.0</v>
      </c>
      <c r="L5056" s="2" t="s">
        <v>1117</v>
      </c>
      <c r="M5056" s="6" t="b">
        <v>1</v>
      </c>
      <c r="N5056" s="2" t="s">
        <v>17137</v>
      </c>
      <c r="O5056" s="2" t="s">
        <v>1119</v>
      </c>
      <c r="P5056" s="2" t="s">
        <v>109</v>
      </c>
      <c r="Q5056" s="2" t="s">
        <v>1120</v>
      </c>
      <c r="R5056" s="2" t="s">
        <v>35</v>
      </c>
      <c r="S5056" s="2" t="s">
        <v>17267</v>
      </c>
      <c r="T5056" s="2" t="s">
        <v>17264</v>
      </c>
      <c r="U5056" s="2" t="s">
        <v>113</v>
      </c>
      <c r="V5056" s="2" t="s">
        <v>1636</v>
      </c>
      <c r="W5056" s="7"/>
      <c r="X5056" s="2" t="s">
        <v>17140</v>
      </c>
      <c r="Y5056" s="2" t="s">
        <v>1638</v>
      </c>
    </row>
    <row r="5057">
      <c r="A5057" s="1" t="b">
        <v>0</v>
      </c>
      <c r="B5057" s="1" t="s">
        <v>104</v>
      </c>
      <c r="C5057" s="1"/>
      <c r="D5057" s="1"/>
      <c r="E5057" s="1"/>
      <c r="F5057" s="1"/>
      <c r="G5057" s="2" t="s">
        <v>27</v>
      </c>
      <c r="H5057" s="2"/>
      <c r="I5057" s="4" t="s">
        <v>17268</v>
      </c>
      <c r="J5057" s="2" t="s">
        <v>17269</v>
      </c>
      <c r="K5057" s="5">
        <v>2.0</v>
      </c>
      <c r="L5057" s="2" t="s">
        <v>1117</v>
      </c>
      <c r="M5057" s="6" t="b">
        <v>1</v>
      </c>
      <c r="N5057" s="2" t="s">
        <v>17137</v>
      </c>
      <c r="O5057" s="2" t="s">
        <v>1119</v>
      </c>
      <c r="P5057" s="2" t="s">
        <v>109</v>
      </c>
      <c r="Q5057" s="2" t="s">
        <v>1120</v>
      </c>
      <c r="R5057" s="2" t="s">
        <v>35</v>
      </c>
      <c r="S5057" s="2" t="s">
        <v>17270</v>
      </c>
      <c r="T5057" s="2" t="s">
        <v>17264</v>
      </c>
      <c r="U5057" s="2" t="s">
        <v>113</v>
      </c>
      <c r="V5057" s="2" t="s">
        <v>1636</v>
      </c>
      <c r="W5057" s="7"/>
      <c r="X5057" s="2" t="s">
        <v>17140</v>
      </c>
      <c r="Y5057" s="2" t="s">
        <v>1638</v>
      </c>
    </row>
    <row r="5058">
      <c r="A5058" s="1" t="b">
        <v>0</v>
      </c>
      <c r="B5058" s="1" t="s">
        <v>104</v>
      </c>
      <c r="C5058" s="1"/>
      <c r="D5058" s="1"/>
      <c r="E5058" s="1"/>
      <c r="F5058" s="1"/>
      <c r="G5058" s="2" t="s">
        <v>27</v>
      </c>
      <c r="H5058" s="2"/>
      <c r="I5058" s="4" t="s">
        <v>17271</v>
      </c>
      <c r="J5058" s="2" t="s">
        <v>17272</v>
      </c>
      <c r="K5058" s="5">
        <v>2.0</v>
      </c>
      <c r="L5058" s="2" t="s">
        <v>1117</v>
      </c>
      <c r="M5058" s="6" t="b">
        <v>1</v>
      </c>
      <c r="N5058" s="2" t="s">
        <v>17137</v>
      </c>
      <c r="O5058" s="2" t="s">
        <v>1119</v>
      </c>
      <c r="P5058" s="2" t="s">
        <v>109</v>
      </c>
      <c r="Q5058" s="2" t="s">
        <v>1120</v>
      </c>
      <c r="R5058" s="2" t="s">
        <v>35</v>
      </c>
      <c r="S5058" s="2" t="s">
        <v>17273</v>
      </c>
      <c r="T5058" s="2" t="s">
        <v>17264</v>
      </c>
      <c r="U5058" s="2" t="s">
        <v>113</v>
      </c>
      <c r="V5058" s="2" t="s">
        <v>1636</v>
      </c>
      <c r="W5058" s="7"/>
      <c r="X5058" s="2" t="s">
        <v>17140</v>
      </c>
      <c r="Y5058" s="2" t="s">
        <v>1638</v>
      </c>
    </row>
    <row r="5059">
      <c r="A5059" s="1" t="b">
        <v>0</v>
      </c>
      <c r="B5059" s="1" t="s">
        <v>104</v>
      </c>
      <c r="C5059" s="1"/>
      <c r="D5059" s="1"/>
      <c r="E5059" s="1"/>
      <c r="F5059" s="1"/>
      <c r="G5059" s="2" t="s">
        <v>27</v>
      </c>
      <c r="H5059" s="2"/>
      <c r="I5059" s="4" t="s">
        <v>17274</v>
      </c>
      <c r="J5059" s="2" t="s">
        <v>17275</v>
      </c>
      <c r="K5059" s="5">
        <v>2.0</v>
      </c>
      <c r="L5059" s="2" t="s">
        <v>1117</v>
      </c>
      <c r="M5059" s="6" t="b">
        <v>1</v>
      </c>
      <c r="N5059" s="2" t="s">
        <v>17137</v>
      </c>
      <c r="O5059" s="2" t="s">
        <v>1119</v>
      </c>
      <c r="P5059" s="2" t="s">
        <v>109</v>
      </c>
      <c r="Q5059" s="2" t="s">
        <v>1120</v>
      </c>
      <c r="R5059" s="2" t="s">
        <v>35</v>
      </c>
      <c r="S5059" s="2" t="s">
        <v>17276</v>
      </c>
      <c r="T5059" s="2" t="s">
        <v>17264</v>
      </c>
      <c r="U5059" s="2" t="s">
        <v>113</v>
      </c>
      <c r="V5059" s="2" t="s">
        <v>1636</v>
      </c>
      <c r="W5059" s="7"/>
      <c r="X5059" s="2" t="s">
        <v>17140</v>
      </c>
      <c r="Y5059" s="2" t="s">
        <v>1638</v>
      </c>
    </row>
    <row r="5060">
      <c r="A5060" s="1" t="b">
        <v>0</v>
      </c>
      <c r="B5060" s="1" t="s">
        <v>104</v>
      </c>
      <c r="C5060" s="1"/>
      <c r="D5060" s="1"/>
      <c r="E5060" s="1"/>
      <c r="F5060" s="1"/>
      <c r="G5060" s="2" t="s">
        <v>27</v>
      </c>
      <c r="H5060" s="2"/>
      <c r="I5060" s="4" t="s">
        <v>17277</v>
      </c>
      <c r="J5060" s="2" t="s">
        <v>17278</v>
      </c>
      <c r="K5060" s="5">
        <v>2.0</v>
      </c>
      <c r="L5060" s="2" t="s">
        <v>1117</v>
      </c>
      <c r="M5060" s="6" t="b">
        <v>1</v>
      </c>
      <c r="N5060" s="2" t="s">
        <v>17137</v>
      </c>
      <c r="O5060" s="2" t="s">
        <v>1119</v>
      </c>
      <c r="P5060" s="2" t="s">
        <v>109</v>
      </c>
      <c r="Q5060" s="2" t="s">
        <v>1120</v>
      </c>
      <c r="R5060" s="2" t="s">
        <v>35</v>
      </c>
      <c r="S5060" s="2" t="s">
        <v>17279</v>
      </c>
      <c r="T5060" s="2" t="s">
        <v>17264</v>
      </c>
      <c r="U5060" s="2" t="s">
        <v>113</v>
      </c>
      <c r="V5060" s="2" t="s">
        <v>1636</v>
      </c>
      <c r="W5060" s="7"/>
      <c r="X5060" s="2" t="s">
        <v>17140</v>
      </c>
      <c r="Y5060" s="2" t="s">
        <v>1638</v>
      </c>
    </row>
    <row r="5061">
      <c r="A5061" s="1" t="b">
        <v>0</v>
      </c>
      <c r="B5061" s="1" t="s">
        <v>104</v>
      </c>
      <c r="C5061" s="1"/>
      <c r="D5061" s="1"/>
      <c r="E5061" s="1"/>
      <c r="F5061" s="1"/>
      <c r="G5061" s="2" t="s">
        <v>27</v>
      </c>
      <c r="H5061" s="2"/>
      <c r="I5061" s="4" t="s">
        <v>17280</v>
      </c>
      <c r="J5061" s="2" t="s">
        <v>17281</v>
      </c>
      <c r="K5061" s="5">
        <v>2.0</v>
      </c>
      <c r="L5061" s="2" t="s">
        <v>1117</v>
      </c>
      <c r="M5061" s="6" t="b">
        <v>1</v>
      </c>
      <c r="N5061" s="2" t="s">
        <v>17137</v>
      </c>
      <c r="O5061" s="2" t="s">
        <v>1119</v>
      </c>
      <c r="P5061" s="2" t="s">
        <v>109</v>
      </c>
      <c r="Q5061" s="2" t="s">
        <v>1120</v>
      </c>
      <c r="R5061" s="2" t="s">
        <v>35</v>
      </c>
      <c r="S5061" s="2" t="s">
        <v>17282</v>
      </c>
      <c r="T5061" s="2" t="s">
        <v>1956</v>
      </c>
      <c r="U5061" s="2" t="s">
        <v>113</v>
      </c>
      <c r="V5061" s="2" t="s">
        <v>1636</v>
      </c>
      <c r="W5061" s="7"/>
      <c r="X5061" s="2" t="s">
        <v>17140</v>
      </c>
      <c r="Y5061" s="2" t="s">
        <v>1638</v>
      </c>
    </row>
    <row r="5062">
      <c r="A5062" s="1" t="b">
        <v>0</v>
      </c>
      <c r="B5062" s="1" t="s">
        <v>104</v>
      </c>
      <c r="C5062" s="1"/>
      <c r="D5062" s="1"/>
      <c r="E5062" s="1"/>
      <c r="F5062" s="1"/>
      <c r="G5062" s="2" t="s">
        <v>27</v>
      </c>
      <c r="H5062" s="2"/>
      <c r="I5062" s="4" t="s">
        <v>17283</v>
      </c>
      <c r="J5062" s="2" t="s">
        <v>17284</v>
      </c>
      <c r="K5062" s="5">
        <v>2.0</v>
      </c>
      <c r="L5062" s="2" t="s">
        <v>1117</v>
      </c>
      <c r="M5062" s="6" t="b">
        <v>1</v>
      </c>
      <c r="N5062" s="2" t="s">
        <v>17137</v>
      </c>
      <c r="O5062" s="2" t="s">
        <v>1119</v>
      </c>
      <c r="P5062" s="2" t="s">
        <v>109</v>
      </c>
      <c r="Q5062" s="2" t="s">
        <v>1120</v>
      </c>
      <c r="R5062" s="2" t="s">
        <v>35</v>
      </c>
      <c r="S5062" s="2" t="s">
        <v>17285</v>
      </c>
      <c r="T5062" s="2" t="s">
        <v>1956</v>
      </c>
      <c r="U5062" s="2" t="s">
        <v>113</v>
      </c>
      <c r="V5062" s="2" t="s">
        <v>1636</v>
      </c>
      <c r="W5062" s="7"/>
      <c r="X5062" s="2" t="s">
        <v>17140</v>
      </c>
      <c r="Y5062" s="2" t="s">
        <v>1638</v>
      </c>
    </row>
    <row r="5063">
      <c r="A5063" s="1" t="b">
        <v>0</v>
      </c>
      <c r="B5063" s="1" t="s">
        <v>104</v>
      </c>
      <c r="C5063" s="1"/>
      <c r="D5063" s="1"/>
      <c r="E5063" s="1"/>
      <c r="F5063" s="1"/>
      <c r="G5063" s="2" t="s">
        <v>27</v>
      </c>
      <c r="H5063" s="2"/>
      <c r="I5063" s="4" t="s">
        <v>17286</v>
      </c>
      <c r="J5063" s="2" t="s">
        <v>17287</v>
      </c>
      <c r="K5063" s="5">
        <v>2.0</v>
      </c>
      <c r="L5063" s="2" t="s">
        <v>1117</v>
      </c>
      <c r="M5063" s="6" t="b">
        <v>1</v>
      </c>
      <c r="N5063" s="2" t="s">
        <v>17137</v>
      </c>
      <c r="O5063" s="2" t="s">
        <v>1119</v>
      </c>
      <c r="P5063" s="2" t="s">
        <v>109</v>
      </c>
      <c r="Q5063" s="2" t="s">
        <v>1120</v>
      </c>
      <c r="R5063" s="2" t="s">
        <v>35</v>
      </c>
      <c r="S5063" s="2" t="s">
        <v>17288</v>
      </c>
      <c r="T5063" s="2" t="s">
        <v>1956</v>
      </c>
      <c r="U5063" s="2" t="s">
        <v>113</v>
      </c>
      <c r="V5063" s="2" t="s">
        <v>1636</v>
      </c>
      <c r="W5063" s="7"/>
      <c r="X5063" s="2" t="s">
        <v>17140</v>
      </c>
      <c r="Y5063" s="2" t="s">
        <v>1638</v>
      </c>
    </row>
    <row r="5064">
      <c r="A5064" s="1" t="b">
        <v>0</v>
      </c>
      <c r="B5064" s="1" t="s">
        <v>104</v>
      </c>
      <c r="C5064" s="1"/>
      <c r="D5064" s="1"/>
      <c r="E5064" s="1"/>
      <c r="F5064" s="1"/>
      <c r="G5064" s="2" t="s">
        <v>27</v>
      </c>
      <c r="H5064" s="2"/>
      <c r="I5064" s="4" t="s">
        <v>17289</v>
      </c>
      <c r="J5064" s="2" t="s">
        <v>17290</v>
      </c>
      <c r="K5064" s="5">
        <v>2.0</v>
      </c>
      <c r="L5064" s="2" t="s">
        <v>1117</v>
      </c>
      <c r="M5064" s="6" t="b">
        <v>1</v>
      </c>
      <c r="N5064" s="2" t="s">
        <v>17137</v>
      </c>
      <c r="O5064" s="2" t="s">
        <v>1119</v>
      </c>
      <c r="P5064" s="2" t="s">
        <v>109</v>
      </c>
      <c r="Q5064" s="2" t="s">
        <v>1120</v>
      </c>
      <c r="R5064" s="2" t="s">
        <v>35</v>
      </c>
      <c r="S5064" s="2" t="s">
        <v>17291</v>
      </c>
      <c r="T5064" s="2" t="s">
        <v>1956</v>
      </c>
      <c r="U5064" s="2" t="s">
        <v>113</v>
      </c>
      <c r="V5064" s="2" t="s">
        <v>1636</v>
      </c>
      <c r="W5064" s="7"/>
      <c r="X5064" s="2" t="s">
        <v>17140</v>
      </c>
      <c r="Y5064" s="2" t="s">
        <v>1638</v>
      </c>
    </row>
    <row r="5065">
      <c r="A5065" s="1" t="b">
        <v>0</v>
      </c>
      <c r="B5065" s="1" t="s">
        <v>104</v>
      </c>
      <c r="C5065" s="1"/>
      <c r="D5065" s="1"/>
      <c r="E5065" s="1"/>
      <c r="F5065" s="1"/>
      <c r="G5065" s="2" t="s">
        <v>27</v>
      </c>
      <c r="H5065" s="2"/>
      <c r="I5065" s="4" t="s">
        <v>17292</v>
      </c>
      <c r="J5065" s="2" t="s">
        <v>17293</v>
      </c>
      <c r="K5065" s="5">
        <v>2.0</v>
      </c>
      <c r="L5065" s="2" t="s">
        <v>1117</v>
      </c>
      <c r="M5065" s="6" t="b">
        <v>1</v>
      </c>
      <c r="N5065" s="2" t="s">
        <v>17137</v>
      </c>
      <c r="O5065" s="2" t="s">
        <v>1119</v>
      </c>
      <c r="P5065" s="2" t="s">
        <v>109</v>
      </c>
      <c r="Q5065" s="2" t="s">
        <v>1120</v>
      </c>
      <c r="R5065" s="2" t="s">
        <v>35</v>
      </c>
      <c r="S5065" s="2" t="s">
        <v>17294</v>
      </c>
      <c r="T5065" s="2" t="s">
        <v>17295</v>
      </c>
      <c r="U5065" s="2" t="s">
        <v>113</v>
      </c>
      <c r="V5065" s="2" t="s">
        <v>1636</v>
      </c>
      <c r="W5065" s="7"/>
      <c r="X5065" s="2" t="s">
        <v>17140</v>
      </c>
      <c r="Y5065" s="2" t="s">
        <v>1638</v>
      </c>
    </row>
    <row r="5066">
      <c r="A5066" s="1" t="b">
        <v>0</v>
      </c>
      <c r="B5066" s="1" t="s">
        <v>104</v>
      </c>
      <c r="C5066" s="1"/>
      <c r="D5066" s="1"/>
      <c r="E5066" s="1"/>
      <c r="F5066" s="1"/>
      <c r="G5066" s="2" t="s">
        <v>27</v>
      </c>
      <c r="H5066" s="2"/>
      <c r="I5066" s="4" t="s">
        <v>17296</v>
      </c>
      <c r="J5066" s="2" t="s">
        <v>17297</v>
      </c>
      <c r="K5066" s="5">
        <v>2.0</v>
      </c>
      <c r="L5066" s="2" t="s">
        <v>1117</v>
      </c>
      <c r="M5066" s="6" t="b">
        <v>1</v>
      </c>
      <c r="N5066" s="2" t="s">
        <v>17137</v>
      </c>
      <c r="O5066" s="2" t="s">
        <v>1119</v>
      </c>
      <c r="P5066" s="2" t="s">
        <v>109</v>
      </c>
      <c r="Q5066" s="2" t="s">
        <v>1120</v>
      </c>
      <c r="R5066" s="2" t="s">
        <v>35</v>
      </c>
      <c r="S5066" s="2" t="s">
        <v>17298</v>
      </c>
      <c r="T5066" s="2" t="s">
        <v>17295</v>
      </c>
      <c r="U5066" s="2" t="s">
        <v>113</v>
      </c>
      <c r="V5066" s="2" t="s">
        <v>1636</v>
      </c>
      <c r="W5066" s="7"/>
      <c r="X5066" s="2" t="s">
        <v>17140</v>
      </c>
      <c r="Y5066" s="2" t="s">
        <v>1638</v>
      </c>
    </row>
    <row r="5067">
      <c r="A5067" s="1" t="b">
        <v>0</v>
      </c>
      <c r="B5067" s="1" t="s">
        <v>104</v>
      </c>
      <c r="C5067" s="1"/>
      <c r="D5067" s="1"/>
      <c r="E5067" s="1"/>
      <c r="F5067" s="1"/>
      <c r="G5067" s="2" t="s">
        <v>27</v>
      </c>
      <c r="H5067" s="2"/>
      <c r="I5067" s="4" t="s">
        <v>17299</v>
      </c>
      <c r="J5067" s="2" t="s">
        <v>17300</v>
      </c>
      <c r="K5067" s="5">
        <v>2.0</v>
      </c>
      <c r="L5067" s="2" t="s">
        <v>1117</v>
      </c>
      <c r="M5067" s="6" t="b">
        <v>1</v>
      </c>
      <c r="N5067" s="2" t="s">
        <v>17137</v>
      </c>
      <c r="O5067" s="2" t="s">
        <v>1119</v>
      </c>
      <c r="P5067" s="2" t="s">
        <v>109</v>
      </c>
      <c r="Q5067" s="2" t="s">
        <v>1120</v>
      </c>
      <c r="R5067" s="2" t="s">
        <v>35</v>
      </c>
      <c r="S5067" s="2" t="s">
        <v>17301</v>
      </c>
      <c r="T5067" s="2" t="s">
        <v>17295</v>
      </c>
      <c r="U5067" s="2" t="s">
        <v>113</v>
      </c>
      <c r="V5067" s="2" t="s">
        <v>1636</v>
      </c>
      <c r="W5067" s="7"/>
      <c r="X5067" s="2" t="s">
        <v>17140</v>
      </c>
      <c r="Y5067" s="2" t="s">
        <v>1638</v>
      </c>
    </row>
    <row r="5068">
      <c r="A5068" s="1" t="b">
        <v>0</v>
      </c>
      <c r="B5068" s="1" t="s">
        <v>104</v>
      </c>
      <c r="C5068" s="1"/>
      <c r="D5068" s="1"/>
      <c r="E5068" s="1"/>
      <c r="F5068" s="1"/>
      <c r="G5068" s="2" t="s">
        <v>27</v>
      </c>
      <c r="H5068" s="2"/>
      <c r="I5068" s="4" t="s">
        <v>17302</v>
      </c>
      <c r="J5068" s="2" t="s">
        <v>17303</v>
      </c>
      <c r="K5068" s="5">
        <v>2.0</v>
      </c>
      <c r="L5068" s="2" t="s">
        <v>1117</v>
      </c>
      <c r="M5068" s="6" t="b">
        <v>1</v>
      </c>
      <c r="N5068" s="2" t="s">
        <v>17137</v>
      </c>
      <c r="O5068" s="2" t="s">
        <v>1119</v>
      </c>
      <c r="P5068" s="2" t="s">
        <v>109</v>
      </c>
      <c r="Q5068" s="2" t="s">
        <v>1120</v>
      </c>
      <c r="R5068" s="2" t="s">
        <v>35</v>
      </c>
      <c r="S5068" s="2" t="s">
        <v>17304</v>
      </c>
      <c r="T5068" s="2" t="s">
        <v>17305</v>
      </c>
      <c r="U5068" s="2" t="s">
        <v>113</v>
      </c>
      <c r="V5068" s="2" t="s">
        <v>1636</v>
      </c>
      <c r="W5068" s="7"/>
      <c r="X5068" s="2" t="s">
        <v>17140</v>
      </c>
      <c r="Y5068" s="2" t="s">
        <v>1638</v>
      </c>
    </row>
    <row r="5069">
      <c r="A5069" s="1" t="b">
        <v>0</v>
      </c>
      <c r="B5069" s="1" t="s">
        <v>104</v>
      </c>
      <c r="C5069" s="1"/>
      <c r="D5069" s="1"/>
      <c r="E5069" s="1"/>
      <c r="F5069" s="1"/>
      <c r="G5069" s="2" t="s">
        <v>27</v>
      </c>
      <c r="H5069" s="2"/>
      <c r="I5069" s="4" t="s">
        <v>17306</v>
      </c>
      <c r="J5069" s="2" t="s">
        <v>17307</v>
      </c>
      <c r="K5069" s="5">
        <v>2.0</v>
      </c>
      <c r="L5069" s="2" t="s">
        <v>1117</v>
      </c>
      <c r="M5069" s="6" t="b">
        <v>1</v>
      </c>
      <c r="N5069" s="2" t="s">
        <v>17137</v>
      </c>
      <c r="O5069" s="2" t="s">
        <v>1119</v>
      </c>
      <c r="P5069" s="2" t="s">
        <v>109</v>
      </c>
      <c r="Q5069" s="2" t="s">
        <v>1120</v>
      </c>
      <c r="R5069" s="2" t="s">
        <v>35</v>
      </c>
      <c r="S5069" s="2" t="s">
        <v>17308</v>
      </c>
      <c r="T5069" s="2" t="s">
        <v>17305</v>
      </c>
      <c r="U5069" s="2" t="s">
        <v>113</v>
      </c>
      <c r="V5069" s="2" t="s">
        <v>1636</v>
      </c>
      <c r="W5069" s="7"/>
      <c r="X5069" s="2" t="s">
        <v>17140</v>
      </c>
      <c r="Y5069" s="2" t="s">
        <v>1638</v>
      </c>
    </row>
    <row r="5070">
      <c r="A5070" s="1" t="b">
        <v>0</v>
      </c>
      <c r="B5070" s="1"/>
      <c r="C5070" s="1"/>
      <c r="D5070" s="1"/>
      <c r="E5070" s="1" t="s">
        <v>367</v>
      </c>
      <c r="F5070" s="1"/>
      <c r="G5070" s="2" t="s">
        <v>27</v>
      </c>
      <c r="H5070" s="2"/>
      <c r="I5070" s="4" t="s">
        <v>17309</v>
      </c>
      <c r="J5070" s="2" t="s">
        <v>17310</v>
      </c>
      <c r="K5070" s="5">
        <v>2.0</v>
      </c>
      <c r="L5070" s="2" t="s">
        <v>46</v>
      </c>
      <c r="M5070" s="6" t="b">
        <v>1</v>
      </c>
      <c r="N5070" s="2" t="s">
        <v>17311</v>
      </c>
      <c r="O5070" s="2" t="s">
        <v>16202</v>
      </c>
      <c r="P5070" s="2" t="s">
        <v>49</v>
      </c>
      <c r="Q5070" s="2" t="s">
        <v>50</v>
      </c>
      <c r="R5070" s="2" t="s">
        <v>35</v>
      </c>
      <c r="S5070" s="5">
        <v>196478.0</v>
      </c>
      <c r="T5070" s="2" t="s">
        <v>17312</v>
      </c>
      <c r="U5070" s="2" t="s">
        <v>253</v>
      </c>
      <c r="V5070" s="2" t="s">
        <v>367</v>
      </c>
      <c r="W5070" s="7"/>
      <c r="X5070" s="2" t="s">
        <v>17313</v>
      </c>
      <c r="Y5070" s="2" t="s">
        <v>17314</v>
      </c>
    </row>
    <row r="5071">
      <c r="A5071" s="1" t="b">
        <v>0</v>
      </c>
      <c r="B5071" s="1"/>
      <c r="C5071" s="1"/>
      <c r="D5071" s="1"/>
      <c r="E5071" s="1" t="s">
        <v>367</v>
      </c>
      <c r="F5071" s="1"/>
      <c r="G5071" s="2" t="s">
        <v>27</v>
      </c>
      <c r="H5071" s="2"/>
      <c r="I5071" s="4" t="s">
        <v>17315</v>
      </c>
      <c r="J5071" s="2" t="s">
        <v>17316</v>
      </c>
      <c r="K5071" s="5">
        <v>2.0</v>
      </c>
      <c r="L5071" s="2" t="s">
        <v>46</v>
      </c>
      <c r="M5071" s="6" t="b">
        <v>1</v>
      </c>
      <c r="N5071" s="2" t="s">
        <v>17311</v>
      </c>
      <c r="O5071" s="2" t="s">
        <v>16202</v>
      </c>
      <c r="P5071" s="2" t="s">
        <v>49</v>
      </c>
      <c r="Q5071" s="2" t="s">
        <v>50</v>
      </c>
      <c r="R5071" s="2" t="s">
        <v>35</v>
      </c>
      <c r="S5071" s="5">
        <v>17782.0</v>
      </c>
      <c r="T5071" s="2" t="s">
        <v>17317</v>
      </c>
      <c r="U5071" s="2" t="s">
        <v>253</v>
      </c>
      <c r="V5071" s="2" t="s">
        <v>367</v>
      </c>
      <c r="W5071" s="3"/>
      <c r="X5071" s="2" t="s">
        <v>17318</v>
      </c>
      <c r="Y5071" s="2" t="s">
        <v>17314</v>
      </c>
    </row>
    <row r="5072">
      <c r="A5072" s="1" t="b">
        <v>0</v>
      </c>
      <c r="B5072" s="1"/>
      <c r="C5072" s="1"/>
      <c r="D5072" s="1"/>
      <c r="E5072" s="1" t="s">
        <v>367</v>
      </c>
      <c r="F5072" s="1"/>
      <c r="G5072" s="2" t="s">
        <v>27</v>
      </c>
      <c r="H5072" s="2"/>
      <c r="I5072" s="4" t="s">
        <v>17319</v>
      </c>
      <c r="J5072" s="2" t="s">
        <v>17320</v>
      </c>
      <c r="K5072" s="5">
        <v>2.0</v>
      </c>
      <c r="L5072" s="2" t="s">
        <v>46</v>
      </c>
      <c r="M5072" s="6" t="b">
        <v>1</v>
      </c>
      <c r="N5072" s="2" t="s">
        <v>17311</v>
      </c>
      <c r="O5072" s="2" t="s">
        <v>16202</v>
      </c>
      <c r="P5072" s="2" t="s">
        <v>49</v>
      </c>
      <c r="Q5072" s="2" t="s">
        <v>50</v>
      </c>
      <c r="R5072" s="2" t="s">
        <v>35</v>
      </c>
      <c r="S5072" s="5">
        <v>18049.0</v>
      </c>
      <c r="T5072" s="2" t="s">
        <v>17321</v>
      </c>
      <c r="U5072" s="2" t="s">
        <v>253</v>
      </c>
      <c r="V5072" s="2" t="s">
        <v>367</v>
      </c>
      <c r="W5072" s="3"/>
      <c r="X5072" s="2" t="s">
        <v>17322</v>
      </c>
      <c r="Y5072" s="2" t="s">
        <v>17314</v>
      </c>
    </row>
    <row r="5073">
      <c r="A5073" s="1" t="b">
        <v>0</v>
      </c>
      <c r="B5073" s="1"/>
      <c r="C5073" s="1"/>
      <c r="D5073" s="1"/>
      <c r="E5073" s="1" t="s">
        <v>367</v>
      </c>
      <c r="F5073" s="1"/>
      <c r="G5073" s="2" t="s">
        <v>27</v>
      </c>
      <c r="H5073" s="2"/>
      <c r="I5073" s="4" t="s">
        <v>17323</v>
      </c>
      <c r="J5073" s="2" t="s">
        <v>17324</v>
      </c>
      <c r="K5073" s="5">
        <v>2.0</v>
      </c>
      <c r="L5073" s="2" t="s">
        <v>46</v>
      </c>
      <c r="M5073" s="6" t="b">
        <v>1</v>
      </c>
      <c r="N5073" s="2" t="s">
        <v>17311</v>
      </c>
      <c r="O5073" s="2" t="s">
        <v>16202</v>
      </c>
      <c r="P5073" s="2" t="s">
        <v>49</v>
      </c>
      <c r="Q5073" s="2" t="s">
        <v>50</v>
      </c>
      <c r="R5073" s="2" t="s">
        <v>35</v>
      </c>
      <c r="S5073" s="5">
        <v>191815.0</v>
      </c>
      <c r="T5073" s="2" t="s">
        <v>17325</v>
      </c>
      <c r="U5073" s="2" t="s">
        <v>253</v>
      </c>
      <c r="V5073" s="2" t="s">
        <v>367</v>
      </c>
      <c r="W5073" s="3"/>
      <c r="X5073" s="2" t="s">
        <v>17326</v>
      </c>
      <c r="Y5073" s="2" t="s">
        <v>17314</v>
      </c>
    </row>
    <row r="5074">
      <c r="A5074" s="1" t="b">
        <v>0</v>
      </c>
      <c r="B5074" s="1"/>
      <c r="C5074" s="1"/>
      <c r="D5074" s="1"/>
      <c r="E5074" s="1" t="s">
        <v>367</v>
      </c>
      <c r="F5074" s="1"/>
      <c r="G5074" s="2" t="s">
        <v>27</v>
      </c>
      <c r="H5074" s="2"/>
      <c r="I5074" s="4" t="s">
        <v>17327</v>
      </c>
      <c r="J5074" s="2" t="s">
        <v>17328</v>
      </c>
      <c r="K5074" s="5">
        <v>2.0</v>
      </c>
      <c r="L5074" s="2" t="s">
        <v>46</v>
      </c>
      <c r="M5074" s="6" t="b">
        <v>1</v>
      </c>
      <c r="N5074" s="2" t="s">
        <v>17311</v>
      </c>
      <c r="O5074" s="2" t="s">
        <v>16202</v>
      </c>
      <c r="P5074" s="2" t="s">
        <v>49</v>
      </c>
      <c r="Q5074" s="2" t="s">
        <v>50</v>
      </c>
      <c r="R5074" s="2" t="s">
        <v>35</v>
      </c>
      <c r="S5074" s="5">
        <v>196487.0</v>
      </c>
      <c r="T5074" s="2" t="s">
        <v>17325</v>
      </c>
      <c r="U5074" s="2" t="s">
        <v>253</v>
      </c>
      <c r="V5074" s="2" t="s">
        <v>367</v>
      </c>
      <c r="W5074" s="3"/>
      <c r="X5074" s="2" t="s">
        <v>17329</v>
      </c>
      <c r="Y5074" s="2" t="s">
        <v>17314</v>
      </c>
    </row>
    <row r="5075">
      <c r="A5075" s="1" t="b">
        <v>0</v>
      </c>
      <c r="B5075" s="1"/>
      <c r="C5075" s="1"/>
      <c r="D5075" s="1"/>
      <c r="E5075" s="1" t="s">
        <v>367</v>
      </c>
      <c r="F5075" s="1"/>
      <c r="G5075" s="2" t="s">
        <v>27</v>
      </c>
      <c r="H5075" s="2"/>
      <c r="I5075" s="4" t="s">
        <v>17330</v>
      </c>
      <c r="J5075" s="2" t="s">
        <v>17331</v>
      </c>
      <c r="K5075" s="5">
        <v>2.0</v>
      </c>
      <c r="L5075" s="2" t="s">
        <v>46</v>
      </c>
      <c r="M5075" s="6" t="b">
        <v>1</v>
      </c>
      <c r="N5075" s="2" t="s">
        <v>17311</v>
      </c>
      <c r="O5075" s="2" t="s">
        <v>16202</v>
      </c>
      <c r="P5075" s="2" t="s">
        <v>49</v>
      </c>
      <c r="Q5075" s="2" t="s">
        <v>50</v>
      </c>
      <c r="R5075" s="2" t="s">
        <v>35</v>
      </c>
      <c r="S5075" s="5">
        <v>18052.0</v>
      </c>
      <c r="T5075" s="2" t="s">
        <v>17332</v>
      </c>
      <c r="U5075" s="2" t="s">
        <v>253</v>
      </c>
      <c r="V5075" s="2" t="s">
        <v>367</v>
      </c>
      <c r="W5075" s="3"/>
      <c r="X5075" s="2" t="s">
        <v>17333</v>
      </c>
      <c r="Y5075" s="2" t="s">
        <v>17314</v>
      </c>
    </row>
    <row r="5076">
      <c r="A5076" s="1" t="b">
        <v>0</v>
      </c>
      <c r="B5076" s="1"/>
      <c r="C5076" s="1"/>
      <c r="D5076" s="1"/>
      <c r="E5076" s="1" t="s">
        <v>367</v>
      </c>
      <c r="F5076" s="1"/>
      <c r="G5076" s="2" t="s">
        <v>27</v>
      </c>
      <c r="H5076" s="2"/>
      <c r="I5076" s="4" t="s">
        <v>17334</v>
      </c>
      <c r="J5076" s="2" t="s">
        <v>17335</v>
      </c>
      <c r="K5076" s="5">
        <v>2.0</v>
      </c>
      <c r="L5076" s="2" t="s">
        <v>46</v>
      </c>
      <c r="M5076" s="6" t="b">
        <v>1</v>
      </c>
      <c r="N5076" s="2" t="s">
        <v>17311</v>
      </c>
      <c r="O5076" s="2" t="s">
        <v>16202</v>
      </c>
      <c r="P5076" s="2" t="s">
        <v>49</v>
      </c>
      <c r="Q5076" s="2" t="s">
        <v>50</v>
      </c>
      <c r="R5076" s="2" t="s">
        <v>35</v>
      </c>
      <c r="S5076" s="5">
        <v>191817.0</v>
      </c>
      <c r="T5076" s="2" t="s">
        <v>17325</v>
      </c>
      <c r="U5076" s="2" t="s">
        <v>253</v>
      </c>
      <c r="V5076" s="2" t="s">
        <v>367</v>
      </c>
      <c r="W5076" s="3"/>
      <c r="X5076" s="2" t="s">
        <v>17336</v>
      </c>
      <c r="Y5076" s="2" t="s">
        <v>17314</v>
      </c>
    </row>
    <row r="5077">
      <c r="A5077" s="1" t="b">
        <v>0</v>
      </c>
      <c r="B5077" s="1"/>
      <c r="C5077" s="1"/>
      <c r="D5077" s="1"/>
      <c r="E5077" s="1" t="s">
        <v>367</v>
      </c>
      <c r="F5077" s="1"/>
      <c r="G5077" s="2" t="s">
        <v>27</v>
      </c>
      <c r="H5077" s="2"/>
      <c r="I5077" s="4" t="s">
        <v>17337</v>
      </c>
      <c r="J5077" s="2" t="s">
        <v>17338</v>
      </c>
      <c r="K5077" s="5">
        <v>2.0</v>
      </c>
      <c r="L5077" s="2" t="s">
        <v>46</v>
      </c>
      <c r="M5077" s="6" t="b">
        <v>1</v>
      </c>
      <c r="N5077" s="2" t="s">
        <v>17311</v>
      </c>
      <c r="O5077" s="2" t="s">
        <v>16202</v>
      </c>
      <c r="P5077" s="2" t="s">
        <v>49</v>
      </c>
      <c r="Q5077" s="2" t="s">
        <v>50</v>
      </c>
      <c r="R5077" s="2" t="s">
        <v>35</v>
      </c>
      <c r="S5077" s="5">
        <v>18454.0</v>
      </c>
      <c r="T5077" s="2" t="s">
        <v>17339</v>
      </c>
      <c r="U5077" s="2" t="s">
        <v>253</v>
      </c>
      <c r="V5077" s="2" t="s">
        <v>367</v>
      </c>
      <c r="W5077" s="3"/>
      <c r="X5077" s="2" t="s">
        <v>17340</v>
      </c>
      <c r="Y5077" s="2" t="s">
        <v>17314</v>
      </c>
    </row>
    <row r="5078">
      <c r="A5078" s="1" t="b">
        <v>0</v>
      </c>
      <c r="B5078" s="1"/>
      <c r="C5078" s="1"/>
      <c r="D5078" s="1"/>
      <c r="E5078" s="1" t="s">
        <v>367</v>
      </c>
      <c r="F5078" s="1"/>
      <c r="G5078" s="2" t="s">
        <v>27</v>
      </c>
      <c r="H5078" s="2"/>
      <c r="I5078" s="4" t="s">
        <v>17341</v>
      </c>
      <c r="J5078" s="2" t="s">
        <v>17342</v>
      </c>
      <c r="K5078" s="5">
        <v>2.0</v>
      </c>
      <c r="L5078" s="2" t="s">
        <v>46</v>
      </c>
      <c r="M5078" s="6" t="b">
        <v>1</v>
      </c>
      <c r="N5078" s="2" t="s">
        <v>17311</v>
      </c>
      <c r="O5078" s="2" t="s">
        <v>16202</v>
      </c>
      <c r="P5078" s="2" t="s">
        <v>49</v>
      </c>
      <c r="Q5078" s="2" t="s">
        <v>50</v>
      </c>
      <c r="R5078" s="2" t="s">
        <v>35</v>
      </c>
      <c r="S5078" s="5">
        <v>18455.0</v>
      </c>
      <c r="T5078" s="2" t="s">
        <v>17339</v>
      </c>
      <c r="U5078" s="2" t="s">
        <v>253</v>
      </c>
      <c r="V5078" s="2" t="s">
        <v>367</v>
      </c>
      <c r="W5078" s="3"/>
      <c r="X5078" s="2" t="s">
        <v>17343</v>
      </c>
      <c r="Y5078" s="2" t="s">
        <v>17314</v>
      </c>
    </row>
    <row r="5079">
      <c r="A5079" s="1" t="b">
        <v>0</v>
      </c>
      <c r="B5079" s="1"/>
      <c r="C5079" s="1"/>
      <c r="D5079" s="1"/>
      <c r="E5079" s="1" t="s">
        <v>367</v>
      </c>
      <c r="F5079" s="1"/>
      <c r="G5079" s="2" t="s">
        <v>27</v>
      </c>
      <c r="H5079" s="2"/>
      <c r="I5079" s="4" t="s">
        <v>17344</v>
      </c>
      <c r="J5079" s="2" t="s">
        <v>17345</v>
      </c>
      <c r="K5079" s="5">
        <v>2.0</v>
      </c>
      <c r="L5079" s="2" t="s">
        <v>46</v>
      </c>
      <c r="M5079" s="6" t="b">
        <v>1</v>
      </c>
      <c r="N5079" s="2" t="s">
        <v>17311</v>
      </c>
      <c r="O5079" s="2" t="s">
        <v>16202</v>
      </c>
      <c r="P5079" s="2" t="s">
        <v>49</v>
      </c>
      <c r="Q5079" s="2" t="s">
        <v>50</v>
      </c>
      <c r="R5079" s="2" t="s">
        <v>35</v>
      </c>
      <c r="S5079" s="5">
        <v>18462.0</v>
      </c>
      <c r="T5079" s="2" t="s">
        <v>17339</v>
      </c>
      <c r="U5079" s="2" t="s">
        <v>253</v>
      </c>
      <c r="V5079" s="2" t="s">
        <v>367</v>
      </c>
      <c r="W5079" s="3"/>
      <c r="X5079" s="2" t="s">
        <v>17346</v>
      </c>
      <c r="Y5079" s="2" t="s">
        <v>17314</v>
      </c>
    </row>
    <row r="5080">
      <c r="A5080" s="1" t="b">
        <v>0</v>
      </c>
      <c r="B5080" s="1"/>
      <c r="C5080" s="1"/>
      <c r="D5080" s="1"/>
      <c r="E5080" s="1" t="s">
        <v>367</v>
      </c>
      <c r="F5080" s="1"/>
      <c r="G5080" s="2" t="s">
        <v>27</v>
      </c>
      <c r="H5080" s="2"/>
      <c r="I5080" s="4" t="s">
        <v>17347</v>
      </c>
      <c r="J5080" s="2" t="s">
        <v>17348</v>
      </c>
      <c r="K5080" s="5">
        <v>2.0</v>
      </c>
      <c r="L5080" s="2" t="s">
        <v>46</v>
      </c>
      <c r="M5080" s="6" t="b">
        <v>1</v>
      </c>
      <c r="N5080" s="2" t="s">
        <v>17311</v>
      </c>
      <c r="O5080" s="2" t="s">
        <v>16202</v>
      </c>
      <c r="P5080" s="2" t="s">
        <v>49</v>
      </c>
      <c r="Q5080" s="2" t="s">
        <v>50</v>
      </c>
      <c r="R5080" s="2" t="s">
        <v>35</v>
      </c>
      <c r="S5080" s="5">
        <v>182709.0</v>
      </c>
      <c r="T5080" s="2" t="s">
        <v>17349</v>
      </c>
      <c r="U5080" s="2" t="s">
        <v>253</v>
      </c>
      <c r="V5080" s="2" t="s">
        <v>367</v>
      </c>
      <c r="W5080" s="3"/>
      <c r="X5080" s="2" t="s">
        <v>17350</v>
      </c>
      <c r="Y5080" s="2" t="s">
        <v>17314</v>
      </c>
    </row>
    <row r="5081">
      <c r="A5081" s="1" t="b">
        <v>0</v>
      </c>
      <c r="B5081" s="1"/>
      <c r="C5081" s="1"/>
      <c r="D5081" s="1"/>
      <c r="E5081" s="1" t="s">
        <v>367</v>
      </c>
      <c r="F5081" s="1"/>
      <c r="G5081" s="2" t="s">
        <v>27</v>
      </c>
      <c r="H5081" s="2"/>
      <c r="I5081" s="4" t="s">
        <v>17351</v>
      </c>
      <c r="J5081" s="2" t="s">
        <v>17352</v>
      </c>
      <c r="K5081" s="5">
        <v>2.0</v>
      </c>
      <c r="L5081" s="2" t="s">
        <v>46</v>
      </c>
      <c r="M5081" s="6" t="b">
        <v>1</v>
      </c>
      <c r="N5081" s="2" t="s">
        <v>17311</v>
      </c>
      <c r="O5081" s="2" t="s">
        <v>16202</v>
      </c>
      <c r="P5081" s="2" t="s">
        <v>49</v>
      </c>
      <c r="Q5081" s="2" t="s">
        <v>50</v>
      </c>
      <c r="R5081" s="2" t="s">
        <v>35</v>
      </c>
      <c r="S5081" s="5">
        <v>182711.0</v>
      </c>
      <c r="T5081" s="2" t="s">
        <v>17349</v>
      </c>
      <c r="U5081" s="2" t="s">
        <v>253</v>
      </c>
      <c r="V5081" s="2" t="s">
        <v>367</v>
      </c>
      <c r="W5081" s="3"/>
      <c r="X5081" s="2" t="s">
        <v>17353</v>
      </c>
      <c r="Y5081" s="2" t="s">
        <v>17314</v>
      </c>
    </row>
    <row r="5082">
      <c r="A5082" s="1" t="b">
        <v>0</v>
      </c>
      <c r="B5082" s="1"/>
      <c r="C5082" s="1"/>
      <c r="D5082" s="1"/>
      <c r="E5082" s="1" t="s">
        <v>367</v>
      </c>
      <c r="F5082" s="1"/>
      <c r="G5082" s="2" t="s">
        <v>27</v>
      </c>
      <c r="H5082" s="2"/>
      <c r="I5082" s="4" t="s">
        <v>17354</v>
      </c>
      <c r="J5082" s="2" t="s">
        <v>17355</v>
      </c>
      <c r="K5082" s="5">
        <v>2.0</v>
      </c>
      <c r="L5082" s="2" t="s">
        <v>46</v>
      </c>
      <c r="M5082" s="6" t="b">
        <v>1</v>
      </c>
      <c r="N5082" s="2" t="s">
        <v>17311</v>
      </c>
      <c r="O5082" s="2" t="s">
        <v>16202</v>
      </c>
      <c r="P5082" s="2" t="s">
        <v>49</v>
      </c>
      <c r="Q5082" s="2" t="s">
        <v>50</v>
      </c>
      <c r="R5082" s="2" t="s">
        <v>35</v>
      </c>
      <c r="S5082" s="5">
        <v>18466.0</v>
      </c>
      <c r="T5082" s="2" t="s">
        <v>17321</v>
      </c>
      <c r="U5082" s="2" t="s">
        <v>253</v>
      </c>
      <c r="V5082" s="2" t="s">
        <v>367</v>
      </c>
      <c r="W5082" s="3"/>
      <c r="X5082" s="2" t="s">
        <v>17356</v>
      </c>
      <c r="Y5082" s="2" t="s">
        <v>17314</v>
      </c>
    </row>
    <row r="5083">
      <c r="A5083" s="1" t="b">
        <v>0</v>
      </c>
      <c r="B5083" s="1"/>
      <c r="C5083" s="1"/>
      <c r="D5083" s="1"/>
      <c r="E5083" s="1" t="s">
        <v>367</v>
      </c>
      <c r="F5083" s="1"/>
      <c r="G5083" s="2" t="s">
        <v>27</v>
      </c>
      <c r="H5083" s="2"/>
      <c r="I5083" s="4" t="s">
        <v>17357</v>
      </c>
      <c r="J5083" s="2" t="s">
        <v>17358</v>
      </c>
      <c r="K5083" s="5">
        <v>2.0</v>
      </c>
      <c r="L5083" s="2" t="s">
        <v>46</v>
      </c>
      <c r="M5083" s="6" t="b">
        <v>1</v>
      </c>
      <c r="N5083" s="2" t="s">
        <v>17311</v>
      </c>
      <c r="O5083" s="2" t="s">
        <v>16202</v>
      </c>
      <c r="P5083" s="2" t="s">
        <v>49</v>
      </c>
      <c r="Q5083" s="2" t="s">
        <v>50</v>
      </c>
      <c r="R5083" s="2" t="s">
        <v>35</v>
      </c>
      <c r="S5083" s="5">
        <v>18469.0</v>
      </c>
      <c r="T5083" s="2" t="s">
        <v>17359</v>
      </c>
      <c r="U5083" s="2" t="s">
        <v>253</v>
      </c>
      <c r="V5083" s="2" t="s">
        <v>367</v>
      </c>
      <c r="W5083" s="3"/>
      <c r="X5083" s="2" t="s">
        <v>17360</v>
      </c>
      <c r="Y5083" s="2" t="s">
        <v>17314</v>
      </c>
    </row>
    <row r="5084">
      <c r="A5084" s="1" t="b">
        <v>0</v>
      </c>
      <c r="B5084" s="1"/>
      <c r="C5084" s="1"/>
      <c r="D5084" s="1"/>
      <c r="E5084" s="1" t="s">
        <v>367</v>
      </c>
      <c r="F5084" s="1"/>
      <c r="G5084" s="2" t="s">
        <v>27</v>
      </c>
      <c r="H5084" s="2"/>
      <c r="I5084" s="4" t="s">
        <v>17361</v>
      </c>
      <c r="J5084" s="2" t="s">
        <v>17362</v>
      </c>
      <c r="K5084" s="5">
        <v>2.0</v>
      </c>
      <c r="L5084" s="2" t="s">
        <v>46</v>
      </c>
      <c r="M5084" s="6" t="b">
        <v>1</v>
      </c>
      <c r="N5084" s="2" t="s">
        <v>17311</v>
      </c>
      <c r="O5084" s="2" t="s">
        <v>16202</v>
      </c>
      <c r="P5084" s="2" t="s">
        <v>49</v>
      </c>
      <c r="Q5084" s="2" t="s">
        <v>50</v>
      </c>
      <c r="R5084" s="2" t="s">
        <v>35</v>
      </c>
      <c r="S5084" s="5">
        <v>191812.0</v>
      </c>
      <c r="T5084" s="2" t="s">
        <v>17363</v>
      </c>
      <c r="U5084" s="2" t="s">
        <v>253</v>
      </c>
      <c r="V5084" s="2" t="s">
        <v>367</v>
      </c>
      <c r="W5084" s="3"/>
      <c r="X5084" s="2" t="s">
        <v>17364</v>
      </c>
      <c r="Y5084" s="2" t="s">
        <v>17314</v>
      </c>
    </row>
    <row r="5085">
      <c r="A5085" s="1" t="b">
        <v>0</v>
      </c>
      <c r="B5085" s="1"/>
      <c r="C5085" s="1"/>
      <c r="D5085" s="1"/>
      <c r="E5085" s="1" t="s">
        <v>367</v>
      </c>
      <c r="F5085" s="1"/>
      <c r="G5085" s="2" t="s">
        <v>27</v>
      </c>
      <c r="H5085" s="2"/>
      <c r="I5085" s="4" t="s">
        <v>17365</v>
      </c>
      <c r="J5085" s="2" t="s">
        <v>17366</v>
      </c>
      <c r="K5085" s="5">
        <v>2.0</v>
      </c>
      <c r="L5085" s="2" t="s">
        <v>46</v>
      </c>
      <c r="M5085" s="6" t="b">
        <v>1</v>
      </c>
      <c r="N5085" s="2" t="s">
        <v>17311</v>
      </c>
      <c r="O5085" s="2" t="s">
        <v>16202</v>
      </c>
      <c r="P5085" s="2" t="s">
        <v>49</v>
      </c>
      <c r="Q5085" s="2" t="s">
        <v>50</v>
      </c>
      <c r="R5085" s="2" t="s">
        <v>35</v>
      </c>
      <c r="S5085" s="5">
        <v>191813.0</v>
      </c>
      <c r="T5085" s="2" t="s">
        <v>17363</v>
      </c>
      <c r="U5085" s="2" t="s">
        <v>253</v>
      </c>
      <c r="V5085" s="2" t="s">
        <v>367</v>
      </c>
      <c r="W5085" s="3"/>
      <c r="X5085" s="2" t="s">
        <v>17367</v>
      </c>
      <c r="Y5085" s="2" t="s">
        <v>17314</v>
      </c>
    </row>
    <row r="5086">
      <c r="A5086" s="1" t="b">
        <v>0</v>
      </c>
      <c r="B5086" s="1"/>
      <c r="C5086" s="1"/>
      <c r="D5086" s="1"/>
      <c r="E5086" s="1" t="s">
        <v>367</v>
      </c>
      <c r="F5086" s="1"/>
      <c r="G5086" s="2" t="s">
        <v>27</v>
      </c>
      <c r="H5086" s="2"/>
      <c r="I5086" s="4" t="s">
        <v>17368</v>
      </c>
      <c r="J5086" s="2" t="s">
        <v>17369</v>
      </c>
      <c r="K5086" s="5">
        <v>2.0</v>
      </c>
      <c r="L5086" s="2" t="s">
        <v>46</v>
      </c>
      <c r="M5086" s="6" t="b">
        <v>1</v>
      </c>
      <c r="N5086" s="2" t="s">
        <v>17311</v>
      </c>
      <c r="O5086" s="2" t="s">
        <v>16202</v>
      </c>
      <c r="P5086" s="2" t="s">
        <v>49</v>
      </c>
      <c r="Q5086" s="2" t="s">
        <v>50</v>
      </c>
      <c r="R5086" s="2" t="s">
        <v>35</v>
      </c>
      <c r="S5086" s="5">
        <v>18457.0</v>
      </c>
      <c r="T5086" s="2" t="s">
        <v>17370</v>
      </c>
      <c r="U5086" s="2" t="s">
        <v>253</v>
      </c>
      <c r="V5086" s="2" t="s">
        <v>367</v>
      </c>
      <c r="W5086" s="3"/>
      <c r="X5086" s="2" t="s">
        <v>17371</v>
      </c>
      <c r="Y5086" s="2" t="s">
        <v>17314</v>
      </c>
    </row>
    <row r="5087">
      <c r="A5087" s="1" t="b">
        <v>0</v>
      </c>
      <c r="B5087" s="1"/>
      <c r="C5087" s="1"/>
      <c r="D5087" s="1"/>
      <c r="E5087" s="1" t="s">
        <v>367</v>
      </c>
      <c r="F5087" s="1"/>
      <c r="G5087" s="2" t="s">
        <v>27</v>
      </c>
      <c r="H5087" s="2"/>
      <c r="I5087" s="4" t="s">
        <v>17372</v>
      </c>
      <c r="J5087" s="2" t="s">
        <v>17373</v>
      </c>
      <c r="K5087" s="5">
        <v>2.0</v>
      </c>
      <c r="L5087" s="2" t="s">
        <v>46</v>
      </c>
      <c r="M5087" s="6" t="b">
        <v>1</v>
      </c>
      <c r="N5087" s="2" t="s">
        <v>17311</v>
      </c>
      <c r="O5087" s="2" t="s">
        <v>16202</v>
      </c>
      <c r="P5087" s="2" t="s">
        <v>49</v>
      </c>
      <c r="Q5087" s="2" t="s">
        <v>50</v>
      </c>
      <c r="R5087" s="2" t="s">
        <v>35</v>
      </c>
      <c r="S5087" s="5">
        <v>18463.0</v>
      </c>
      <c r="T5087" s="2" t="s">
        <v>17339</v>
      </c>
      <c r="U5087" s="2" t="s">
        <v>253</v>
      </c>
      <c r="V5087" s="2" t="s">
        <v>367</v>
      </c>
      <c r="W5087" s="3"/>
      <c r="X5087" s="2" t="s">
        <v>17374</v>
      </c>
      <c r="Y5087" s="2" t="s">
        <v>17314</v>
      </c>
    </row>
    <row r="5088">
      <c r="A5088" s="1" t="b">
        <v>0</v>
      </c>
      <c r="B5088" s="1"/>
      <c r="C5088" s="1"/>
      <c r="D5088" s="1"/>
      <c r="E5088" s="1" t="s">
        <v>367</v>
      </c>
      <c r="F5088" s="1"/>
      <c r="G5088" s="2" t="s">
        <v>27</v>
      </c>
      <c r="H5088" s="2"/>
      <c r="I5088" s="4" t="s">
        <v>17375</v>
      </c>
      <c r="J5088" s="2" t="s">
        <v>17376</v>
      </c>
      <c r="K5088" s="5">
        <v>2.0</v>
      </c>
      <c r="L5088" s="2" t="s">
        <v>46</v>
      </c>
      <c r="M5088" s="6" t="b">
        <v>1</v>
      </c>
      <c r="N5088" s="2" t="s">
        <v>17311</v>
      </c>
      <c r="O5088" s="2" t="s">
        <v>16202</v>
      </c>
      <c r="P5088" s="2" t="s">
        <v>49</v>
      </c>
      <c r="Q5088" s="2" t="s">
        <v>50</v>
      </c>
      <c r="R5088" s="2" t="s">
        <v>35</v>
      </c>
      <c r="S5088" s="5">
        <v>18872.0</v>
      </c>
      <c r="T5088" s="2" t="s">
        <v>17377</v>
      </c>
      <c r="U5088" s="2" t="s">
        <v>253</v>
      </c>
      <c r="V5088" s="2" t="s">
        <v>367</v>
      </c>
      <c r="W5088" s="3"/>
      <c r="X5088" s="2" t="s">
        <v>17378</v>
      </c>
      <c r="Y5088" s="2" t="s">
        <v>17314</v>
      </c>
    </row>
    <row r="5089">
      <c r="A5089" s="1" t="b">
        <v>0</v>
      </c>
      <c r="B5089" s="1"/>
      <c r="C5089" s="1"/>
      <c r="D5089" s="1"/>
      <c r="E5089" s="1" t="s">
        <v>367</v>
      </c>
      <c r="F5089" s="1"/>
      <c r="G5089" s="2" t="s">
        <v>27</v>
      </c>
      <c r="H5089" s="2"/>
      <c r="I5089" s="4" t="s">
        <v>17379</v>
      </c>
      <c r="J5089" s="2" t="s">
        <v>17380</v>
      </c>
      <c r="K5089" s="5">
        <v>2.0</v>
      </c>
      <c r="L5089" s="2" t="s">
        <v>46</v>
      </c>
      <c r="M5089" s="6" t="b">
        <v>1</v>
      </c>
      <c r="N5089" s="2" t="s">
        <v>17311</v>
      </c>
      <c r="O5089" s="2" t="s">
        <v>16202</v>
      </c>
      <c r="P5089" s="2" t="s">
        <v>49</v>
      </c>
      <c r="Q5089" s="2" t="s">
        <v>50</v>
      </c>
      <c r="R5089" s="2" t="s">
        <v>35</v>
      </c>
      <c r="S5089" s="5">
        <v>182728.0</v>
      </c>
      <c r="T5089" s="2" t="s">
        <v>17381</v>
      </c>
      <c r="U5089" s="2" t="s">
        <v>253</v>
      </c>
      <c r="V5089" s="2" t="s">
        <v>367</v>
      </c>
      <c r="W5089" s="3"/>
      <c r="X5089" s="2" t="s">
        <v>17382</v>
      </c>
      <c r="Y5089" s="2" t="s">
        <v>17314</v>
      </c>
    </row>
    <row r="5090">
      <c r="A5090" s="1" t="b">
        <v>0</v>
      </c>
      <c r="B5090" s="1"/>
      <c r="C5090" s="1"/>
      <c r="D5090" s="1"/>
      <c r="E5090" s="1" t="s">
        <v>367</v>
      </c>
      <c r="F5090" s="1"/>
      <c r="G5090" s="2" t="s">
        <v>27</v>
      </c>
      <c r="H5090" s="2"/>
      <c r="I5090" s="4" t="s">
        <v>17383</v>
      </c>
      <c r="J5090" s="2" t="s">
        <v>17384</v>
      </c>
      <c r="K5090" s="5">
        <v>2.0</v>
      </c>
      <c r="L5090" s="2" t="s">
        <v>46</v>
      </c>
      <c r="M5090" s="6" t="b">
        <v>1</v>
      </c>
      <c r="N5090" s="2" t="s">
        <v>17311</v>
      </c>
      <c r="O5090" s="2" t="s">
        <v>16202</v>
      </c>
      <c r="P5090" s="2" t="s">
        <v>49</v>
      </c>
      <c r="Q5090" s="2" t="s">
        <v>50</v>
      </c>
      <c r="R5090" s="2" t="s">
        <v>35</v>
      </c>
      <c r="S5090" s="5">
        <v>18867.0</v>
      </c>
      <c r="T5090" s="2" t="s">
        <v>17385</v>
      </c>
      <c r="U5090" s="2" t="s">
        <v>253</v>
      </c>
      <c r="V5090" s="2" t="s">
        <v>367</v>
      </c>
      <c r="W5090" s="3"/>
      <c r="X5090" s="2" t="s">
        <v>17386</v>
      </c>
      <c r="Y5090" s="2" t="s">
        <v>17314</v>
      </c>
    </row>
    <row r="5091">
      <c r="A5091" s="1" t="b">
        <v>0</v>
      </c>
      <c r="B5091" s="1"/>
      <c r="C5091" s="1"/>
      <c r="D5091" s="1"/>
      <c r="E5091" s="1" t="s">
        <v>367</v>
      </c>
      <c r="F5091" s="1"/>
      <c r="G5091" s="2" t="s">
        <v>27</v>
      </c>
      <c r="H5091" s="2"/>
      <c r="I5091" s="4" t="s">
        <v>17387</v>
      </c>
      <c r="J5091" s="2" t="s">
        <v>17388</v>
      </c>
      <c r="K5091" s="5">
        <v>2.0</v>
      </c>
      <c r="L5091" s="2" t="s">
        <v>46</v>
      </c>
      <c r="M5091" s="6" t="b">
        <v>1</v>
      </c>
      <c r="N5091" s="2" t="s">
        <v>17311</v>
      </c>
      <c r="O5091" s="2" t="s">
        <v>16202</v>
      </c>
      <c r="P5091" s="2" t="s">
        <v>49</v>
      </c>
      <c r="Q5091" s="2" t="s">
        <v>50</v>
      </c>
      <c r="R5091" s="2" t="s">
        <v>35</v>
      </c>
      <c r="S5091" s="5">
        <v>18865.0</v>
      </c>
      <c r="T5091" s="2" t="s">
        <v>17389</v>
      </c>
      <c r="U5091" s="2" t="s">
        <v>253</v>
      </c>
      <c r="V5091" s="2" t="s">
        <v>367</v>
      </c>
      <c r="W5091" s="3"/>
      <c r="X5091" s="2" t="s">
        <v>17390</v>
      </c>
      <c r="Y5091" s="2" t="s">
        <v>17314</v>
      </c>
    </row>
    <row r="5092">
      <c r="A5092" s="1" t="b">
        <v>0</v>
      </c>
      <c r="B5092" s="1"/>
      <c r="C5092" s="1"/>
      <c r="D5092" s="1"/>
      <c r="E5092" s="1" t="s">
        <v>367</v>
      </c>
      <c r="F5092" s="1"/>
      <c r="G5092" s="2" t="s">
        <v>27</v>
      </c>
      <c r="H5092" s="2"/>
      <c r="I5092" s="4" t="s">
        <v>17391</v>
      </c>
      <c r="J5092" s="2" t="s">
        <v>17392</v>
      </c>
      <c r="K5092" s="5">
        <v>2.0</v>
      </c>
      <c r="L5092" s="2" t="s">
        <v>46</v>
      </c>
      <c r="M5092" s="6" t="b">
        <v>1</v>
      </c>
      <c r="N5092" s="2" t="s">
        <v>17311</v>
      </c>
      <c r="O5092" s="2" t="s">
        <v>16202</v>
      </c>
      <c r="P5092" s="2" t="s">
        <v>49</v>
      </c>
      <c r="Q5092" s="2" t="s">
        <v>50</v>
      </c>
      <c r="R5092" s="2" t="s">
        <v>35</v>
      </c>
      <c r="S5092" s="5">
        <v>182720.0</v>
      </c>
      <c r="T5092" s="2" t="s">
        <v>17393</v>
      </c>
      <c r="U5092" s="2" t="s">
        <v>253</v>
      </c>
      <c r="V5092" s="2" t="s">
        <v>367</v>
      </c>
      <c r="W5092" s="3"/>
      <c r="X5092" s="2" t="s">
        <v>17394</v>
      </c>
      <c r="Y5092" s="2" t="s">
        <v>17314</v>
      </c>
    </row>
    <row r="5093">
      <c r="A5093" s="1" t="b">
        <v>0</v>
      </c>
      <c r="B5093" s="1"/>
      <c r="C5093" s="1"/>
      <c r="D5093" s="1"/>
      <c r="E5093" s="1" t="s">
        <v>367</v>
      </c>
      <c r="F5093" s="1"/>
      <c r="G5093" s="2" t="s">
        <v>27</v>
      </c>
      <c r="H5093" s="2"/>
      <c r="I5093" s="4" t="s">
        <v>17395</v>
      </c>
      <c r="J5093" s="2" t="s">
        <v>17396</v>
      </c>
      <c r="K5093" s="5">
        <v>2.0</v>
      </c>
      <c r="L5093" s="2" t="s">
        <v>46</v>
      </c>
      <c r="M5093" s="6" t="b">
        <v>1</v>
      </c>
      <c r="N5093" s="2" t="s">
        <v>17311</v>
      </c>
      <c r="O5093" s="2" t="s">
        <v>16202</v>
      </c>
      <c r="P5093" s="2" t="s">
        <v>49</v>
      </c>
      <c r="Q5093" s="2" t="s">
        <v>50</v>
      </c>
      <c r="R5093" s="2" t="s">
        <v>35</v>
      </c>
      <c r="S5093" s="5">
        <v>182724.0</v>
      </c>
      <c r="T5093" s="2" t="s">
        <v>17359</v>
      </c>
      <c r="U5093" s="2" t="s">
        <v>253</v>
      </c>
      <c r="V5093" s="2" t="s">
        <v>367</v>
      </c>
      <c r="W5093" s="3"/>
      <c r="X5093" s="2" t="s">
        <v>17397</v>
      </c>
      <c r="Y5093" s="2" t="s">
        <v>17314</v>
      </c>
    </row>
    <row r="5094">
      <c r="A5094" s="1" t="b">
        <v>0</v>
      </c>
      <c r="B5094" s="1"/>
      <c r="C5094" s="1"/>
      <c r="D5094" s="1"/>
      <c r="E5094" s="1" t="s">
        <v>367</v>
      </c>
      <c r="F5094" s="1"/>
      <c r="G5094" s="2" t="s">
        <v>27</v>
      </c>
      <c r="H5094" s="2"/>
      <c r="I5094" s="4" t="s">
        <v>17398</v>
      </c>
      <c r="J5094" s="2" t="s">
        <v>17399</v>
      </c>
      <c r="K5094" s="5">
        <v>2.0</v>
      </c>
      <c r="L5094" s="2" t="s">
        <v>46</v>
      </c>
      <c r="M5094" s="6" t="b">
        <v>1</v>
      </c>
      <c r="N5094" s="2" t="s">
        <v>17311</v>
      </c>
      <c r="O5094" s="2" t="s">
        <v>16202</v>
      </c>
      <c r="P5094" s="2" t="s">
        <v>49</v>
      </c>
      <c r="Q5094" s="2" t="s">
        <v>50</v>
      </c>
      <c r="R5094" s="2" t="s">
        <v>35</v>
      </c>
      <c r="S5094" s="5">
        <v>182726.0</v>
      </c>
      <c r="T5094" s="2" t="s">
        <v>17400</v>
      </c>
      <c r="U5094" s="2" t="s">
        <v>253</v>
      </c>
      <c r="V5094" s="2" t="s">
        <v>367</v>
      </c>
      <c r="W5094" s="3"/>
      <c r="X5094" s="2" t="s">
        <v>17401</v>
      </c>
      <c r="Y5094" s="2" t="s">
        <v>17314</v>
      </c>
    </row>
    <row r="5095">
      <c r="A5095" s="1" t="b">
        <v>0</v>
      </c>
      <c r="B5095" s="1"/>
      <c r="C5095" s="1"/>
      <c r="D5095" s="1"/>
      <c r="E5095" s="1" t="s">
        <v>367</v>
      </c>
      <c r="F5095" s="1"/>
      <c r="G5095" s="2" t="s">
        <v>27</v>
      </c>
      <c r="H5095" s="2"/>
      <c r="I5095" s="4" t="s">
        <v>17402</v>
      </c>
      <c r="J5095" s="2" t="s">
        <v>17403</v>
      </c>
      <c r="K5095" s="5">
        <v>2.0</v>
      </c>
      <c r="L5095" s="2" t="s">
        <v>46</v>
      </c>
      <c r="M5095" s="6" t="b">
        <v>1</v>
      </c>
      <c r="N5095" s="2" t="s">
        <v>17311</v>
      </c>
      <c r="O5095" s="2" t="s">
        <v>16202</v>
      </c>
      <c r="P5095" s="2" t="s">
        <v>49</v>
      </c>
      <c r="Q5095" s="2" t="s">
        <v>50</v>
      </c>
      <c r="R5095" s="2" t="s">
        <v>35</v>
      </c>
      <c r="S5095" s="5">
        <v>182718.0</v>
      </c>
      <c r="T5095" s="2" t="s">
        <v>17404</v>
      </c>
      <c r="U5095" s="2" t="s">
        <v>253</v>
      </c>
      <c r="V5095" s="2" t="s">
        <v>367</v>
      </c>
      <c r="W5095" s="3"/>
      <c r="X5095" s="2" t="s">
        <v>17405</v>
      </c>
      <c r="Y5095" s="2" t="s">
        <v>17314</v>
      </c>
    </row>
    <row r="5096">
      <c r="A5096" s="1" t="b">
        <v>0</v>
      </c>
      <c r="B5096" s="1"/>
      <c r="C5096" s="1"/>
      <c r="D5096" s="1"/>
      <c r="E5096" s="1" t="s">
        <v>367</v>
      </c>
      <c r="F5096" s="1"/>
      <c r="G5096" s="2" t="s">
        <v>27</v>
      </c>
      <c r="H5096" s="2"/>
      <c r="I5096" s="4" t="s">
        <v>17406</v>
      </c>
      <c r="J5096" s="2" t="s">
        <v>17407</v>
      </c>
      <c r="K5096" s="5">
        <v>2.0</v>
      </c>
      <c r="L5096" s="2" t="s">
        <v>46</v>
      </c>
      <c r="M5096" s="6" t="b">
        <v>1</v>
      </c>
      <c r="N5096" s="2" t="s">
        <v>17311</v>
      </c>
      <c r="O5096" s="2" t="s">
        <v>16202</v>
      </c>
      <c r="P5096" s="2" t="s">
        <v>49</v>
      </c>
      <c r="Q5096" s="2" t="s">
        <v>50</v>
      </c>
      <c r="R5096" s="2" t="s">
        <v>35</v>
      </c>
      <c r="S5096" s="5">
        <v>182722.0</v>
      </c>
      <c r="T5096" s="2" t="s">
        <v>17393</v>
      </c>
      <c r="U5096" s="2" t="s">
        <v>253</v>
      </c>
      <c r="V5096" s="2" t="s">
        <v>367</v>
      </c>
      <c r="W5096" s="3"/>
      <c r="X5096" s="2" t="s">
        <v>17408</v>
      </c>
      <c r="Y5096" s="2" t="s">
        <v>17314</v>
      </c>
    </row>
    <row r="5097">
      <c r="A5097" s="1" t="b">
        <v>0</v>
      </c>
      <c r="B5097" s="1"/>
      <c r="C5097" s="1"/>
      <c r="D5097" s="1"/>
      <c r="E5097" s="1" t="s">
        <v>367</v>
      </c>
      <c r="F5097" s="1"/>
      <c r="G5097" s="2" t="s">
        <v>27</v>
      </c>
      <c r="H5097" s="2"/>
      <c r="I5097" s="4" t="s">
        <v>17409</v>
      </c>
      <c r="J5097" s="2" t="s">
        <v>17410</v>
      </c>
      <c r="K5097" s="5">
        <v>2.0</v>
      </c>
      <c r="L5097" s="2" t="s">
        <v>46</v>
      </c>
      <c r="M5097" s="6" t="b">
        <v>1</v>
      </c>
      <c r="N5097" s="2" t="s">
        <v>17311</v>
      </c>
      <c r="O5097" s="2" t="s">
        <v>16202</v>
      </c>
      <c r="P5097" s="2" t="s">
        <v>49</v>
      </c>
      <c r="Q5097" s="2" t="s">
        <v>50</v>
      </c>
      <c r="R5097" s="2" t="s">
        <v>35</v>
      </c>
      <c r="S5097" s="5">
        <v>182727.0</v>
      </c>
      <c r="T5097" s="2" t="s">
        <v>17400</v>
      </c>
      <c r="U5097" s="2" t="s">
        <v>253</v>
      </c>
      <c r="V5097" s="2" t="s">
        <v>367</v>
      </c>
      <c r="W5097" s="3"/>
      <c r="X5097" s="2" t="s">
        <v>17411</v>
      </c>
      <c r="Y5097" s="2" t="s">
        <v>17314</v>
      </c>
    </row>
    <row r="5098">
      <c r="A5098" s="1" t="b">
        <v>0</v>
      </c>
      <c r="B5098" s="1"/>
      <c r="C5098" s="1"/>
      <c r="D5098" s="1"/>
      <c r="E5098" s="1" t="s">
        <v>367</v>
      </c>
      <c r="F5098" s="1"/>
      <c r="G5098" s="2" t="s">
        <v>27</v>
      </c>
      <c r="H5098" s="2"/>
      <c r="I5098" s="4" t="s">
        <v>17412</v>
      </c>
      <c r="J5098" s="2" t="s">
        <v>17413</v>
      </c>
      <c r="K5098" s="5">
        <v>2.0</v>
      </c>
      <c r="L5098" s="2" t="s">
        <v>46</v>
      </c>
      <c r="M5098" s="6" t="b">
        <v>1</v>
      </c>
      <c r="N5098" s="2" t="s">
        <v>17311</v>
      </c>
      <c r="O5098" s="2" t="s">
        <v>16202</v>
      </c>
      <c r="P5098" s="2" t="s">
        <v>49</v>
      </c>
      <c r="Q5098" s="2" t="s">
        <v>50</v>
      </c>
      <c r="R5098" s="2" t="s">
        <v>35</v>
      </c>
      <c r="S5098" s="5">
        <v>191801.0</v>
      </c>
      <c r="T5098" s="2" t="s">
        <v>17404</v>
      </c>
      <c r="U5098" s="2" t="s">
        <v>253</v>
      </c>
      <c r="V5098" s="2" t="s">
        <v>367</v>
      </c>
      <c r="W5098" s="3"/>
      <c r="X5098" s="2" t="s">
        <v>17414</v>
      </c>
      <c r="Y5098" s="2" t="s">
        <v>17314</v>
      </c>
    </row>
    <row r="5099">
      <c r="A5099" s="1" t="b">
        <v>0</v>
      </c>
      <c r="B5099" s="1"/>
      <c r="C5099" s="1"/>
      <c r="D5099" s="1"/>
      <c r="E5099" s="1" t="s">
        <v>367</v>
      </c>
      <c r="F5099" s="1"/>
      <c r="G5099" s="2" t="s">
        <v>27</v>
      </c>
      <c r="H5099" s="2"/>
      <c r="I5099" s="4" t="s">
        <v>17415</v>
      </c>
      <c r="J5099" s="2" t="s">
        <v>17416</v>
      </c>
      <c r="K5099" s="5">
        <v>2.0</v>
      </c>
      <c r="L5099" s="2" t="s">
        <v>46</v>
      </c>
      <c r="M5099" s="6" t="b">
        <v>1</v>
      </c>
      <c r="N5099" s="2" t="s">
        <v>17311</v>
      </c>
      <c r="O5099" s="2" t="s">
        <v>16202</v>
      </c>
      <c r="P5099" s="2" t="s">
        <v>49</v>
      </c>
      <c r="Q5099" s="2" t="s">
        <v>50</v>
      </c>
      <c r="R5099" s="2" t="s">
        <v>35</v>
      </c>
      <c r="S5099" s="5">
        <v>191803.0</v>
      </c>
      <c r="T5099" s="2" t="s">
        <v>17404</v>
      </c>
      <c r="U5099" s="2" t="s">
        <v>253</v>
      </c>
      <c r="V5099" s="2" t="s">
        <v>367</v>
      </c>
      <c r="W5099" s="3"/>
      <c r="X5099" s="2" t="s">
        <v>17417</v>
      </c>
      <c r="Y5099" s="2" t="s">
        <v>17314</v>
      </c>
    </row>
    <row r="5100">
      <c r="A5100" s="1" t="b">
        <v>0</v>
      </c>
      <c r="B5100" s="1"/>
      <c r="C5100" s="1"/>
      <c r="D5100" s="1"/>
      <c r="E5100" s="1" t="s">
        <v>367</v>
      </c>
      <c r="F5100" s="1"/>
      <c r="G5100" s="2" t="s">
        <v>27</v>
      </c>
      <c r="H5100" s="2"/>
      <c r="I5100" s="4" t="s">
        <v>17418</v>
      </c>
      <c r="J5100" s="2" t="s">
        <v>17419</v>
      </c>
      <c r="K5100" s="5">
        <v>2.0</v>
      </c>
      <c r="L5100" s="2" t="s">
        <v>46</v>
      </c>
      <c r="M5100" s="6" t="b">
        <v>1</v>
      </c>
      <c r="N5100" s="2" t="s">
        <v>17311</v>
      </c>
      <c r="O5100" s="2" t="s">
        <v>16202</v>
      </c>
      <c r="P5100" s="2" t="s">
        <v>49</v>
      </c>
      <c r="Q5100" s="2" t="s">
        <v>50</v>
      </c>
      <c r="R5100" s="2" t="s">
        <v>35</v>
      </c>
      <c r="S5100" s="5">
        <v>191809.0</v>
      </c>
      <c r="T5100" s="2" t="s">
        <v>17420</v>
      </c>
      <c r="U5100" s="2" t="s">
        <v>253</v>
      </c>
      <c r="V5100" s="2" t="s">
        <v>367</v>
      </c>
      <c r="W5100" s="3"/>
      <c r="X5100" s="2" t="s">
        <v>17421</v>
      </c>
      <c r="Y5100" s="2" t="s">
        <v>17314</v>
      </c>
    </row>
    <row r="5101">
      <c r="A5101" s="1" t="b">
        <v>0</v>
      </c>
      <c r="B5101" s="1"/>
      <c r="C5101" s="1"/>
      <c r="D5101" s="1"/>
      <c r="E5101" s="1" t="s">
        <v>367</v>
      </c>
      <c r="F5101" s="1"/>
      <c r="G5101" s="2" t="s">
        <v>27</v>
      </c>
      <c r="H5101" s="2"/>
      <c r="I5101" s="4" t="s">
        <v>17422</v>
      </c>
      <c r="J5101" s="2" t="s">
        <v>17423</v>
      </c>
      <c r="K5101" s="5">
        <v>2.0</v>
      </c>
      <c r="L5101" s="2" t="s">
        <v>46</v>
      </c>
      <c r="M5101" s="6" t="b">
        <v>1</v>
      </c>
      <c r="N5101" s="2" t="s">
        <v>17311</v>
      </c>
      <c r="O5101" s="2" t="s">
        <v>16202</v>
      </c>
      <c r="P5101" s="2" t="s">
        <v>49</v>
      </c>
      <c r="Q5101" s="2" t="s">
        <v>50</v>
      </c>
      <c r="R5101" s="2" t="s">
        <v>35</v>
      </c>
      <c r="S5101" s="5">
        <v>191804.0</v>
      </c>
      <c r="T5101" s="2" t="s">
        <v>17393</v>
      </c>
      <c r="U5101" s="2" t="s">
        <v>253</v>
      </c>
      <c r="V5101" s="2" t="s">
        <v>367</v>
      </c>
      <c r="W5101" s="3"/>
      <c r="X5101" s="2" t="s">
        <v>17424</v>
      </c>
      <c r="Y5101" s="2" t="s">
        <v>17314</v>
      </c>
    </row>
    <row r="5102">
      <c r="A5102" s="1" t="b">
        <v>0</v>
      </c>
      <c r="B5102" s="1"/>
      <c r="C5102" s="1"/>
      <c r="D5102" s="1"/>
      <c r="E5102" s="1" t="s">
        <v>367</v>
      </c>
      <c r="F5102" s="1"/>
      <c r="G5102" s="2" t="s">
        <v>27</v>
      </c>
      <c r="H5102" s="2"/>
      <c r="I5102" s="4" t="s">
        <v>17425</v>
      </c>
      <c r="J5102" s="2" t="s">
        <v>17426</v>
      </c>
      <c r="K5102" s="5">
        <v>2.0</v>
      </c>
      <c r="L5102" s="2" t="s">
        <v>46</v>
      </c>
      <c r="M5102" s="6" t="b">
        <v>1</v>
      </c>
      <c r="N5102" s="2" t="s">
        <v>17311</v>
      </c>
      <c r="O5102" s="2" t="s">
        <v>16202</v>
      </c>
      <c r="P5102" s="2" t="s">
        <v>49</v>
      </c>
      <c r="Q5102" s="2" t="s">
        <v>50</v>
      </c>
      <c r="R5102" s="2" t="s">
        <v>35</v>
      </c>
      <c r="S5102" s="5">
        <v>191797.0</v>
      </c>
      <c r="T5102" s="2" t="s">
        <v>17427</v>
      </c>
      <c r="U5102" s="2" t="s">
        <v>253</v>
      </c>
      <c r="V5102" s="2" t="s">
        <v>367</v>
      </c>
      <c r="W5102" s="3"/>
      <c r="X5102" s="2" t="s">
        <v>17428</v>
      </c>
      <c r="Y5102" s="2" t="s">
        <v>17314</v>
      </c>
    </row>
    <row r="5103">
      <c r="A5103" s="1" t="b">
        <v>0</v>
      </c>
      <c r="B5103" s="1"/>
      <c r="C5103" s="1"/>
      <c r="D5103" s="1"/>
      <c r="E5103" s="1" t="s">
        <v>367</v>
      </c>
      <c r="F5103" s="1"/>
      <c r="G5103" s="2" t="s">
        <v>27</v>
      </c>
      <c r="H5103" s="2"/>
      <c r="I5103" s="4" t="s">
        <v>17429</v>
      </c>
      <c r="J5103" s="2" t="s">
        <v>17430</v>
      </c>
      <c r="K5103" s="5">
        <v>2.0</v>
      </c>
      <c r="L5103" s="2" t="s">
        <v>46</v>
      </c>
      <c r="M5103" s="6" t="b">
        <v>1</v>
      </c>
      <c r="N5103" s="2" t="s">
        <v>17311</v>
      </c>
      <c r="O5103" s="2" t="s">
        <v>16202</v>
      </c>
      <c r="P5103" s="2" t="s">
        <v>49</v>
      </c>
      <c r="Q5103" s="2" t="s">
        <v>50</v>
      </c>
      <c r="R5103" s="2" t="s">
        <v>35</v>
      </c>
      <c r="S5103" s="5">
        <v>191810.0</v>
      </c>
      <c r="T5103" s="2" t="s">
        <v>17420</v>
      </c>
      <c r="U5103" s="2" t="s">
        <v>253</v>
      </c>
      <c r="V5103" s="2" t="s">
        <v>367</v>
      </c>
      <c r="W5103" s="3"/>
      <c r="X5103" s="2" t="s">
        <v>17431</v>
      </c>
      <c r="Y5103" s="2" t="s">
        <v>17314</v>
      </c>
    </row>
    <row r="5104">
      <c r="A5104" s="1" t="b">
        <v>0</v>
      </c>
      <c r="B5104" s="1"/>
      <c r="C5104" s="1"/>
      <c r="D5104" s="1"/>
      <c r="E5104" s="1" t="s">
        <v>367</v>
      </c>
      <c r="F5104" s="1"/>
      <c r="G5104" s="2" t="s">
        <v>27</v>
      </c>
      <c r="H5104" s="2"/>
      <c r="I5104" s="4" t="s">
        <v>17432</v>
      </c>
      <c r="J5104" s="2" t="s">
        <v>17433</v>
      </c>
      <c r="K5104" s="5">
        <v>2.0</v>
      </c>
      <c r="L5104" s="2" t="s">
        <v>46</v>
      </c>
      <c r="M5104" s="6" t="b">
        <v>1</v>
      </c>
      <c r="N5104" s="2" t="s">
        <v>17311</v>
      </c>
      <c r="O5104" s="2" t="s">
        <v>16202</v>
      </c>
      <c r="P5104" s="2" t="s">
        <v>49</v>
      </c>
      <c r="Q5104" s="2" t="s">
        <v>50</v>
      </c>
      <c r="R5104" s="2" t="s">
        <v>35</v>
      </c>
      <c r="S5104" s="5">
        <v>191807.0</v>
      </c>
      <c r="T5104" s="2" t="s">
        <v>17359</v>
      </c>
      <c r="U5104" s="2" t="s">
        <v>253</v>
      </c>
      <c r="V5104" s="2" t="s">
        <v>367</v>
      </c>
      <c r="W5104" s="3"/>
      <c r="X5104" s="2" t="s">
        <v>17434</v>
      </c>
      <c r="Y5104" s="2" t="s">
        <v>17314</v>
      </c>
    </row>
    <row r="5105">
      <c r="A5105" s="1" t="b">
        <v>0</v>
      </c>
      <c r="B5105" s="1"/>
      <c r="C5105" s="1"/>
      <c r="D5105" s="1"/>
      <c r="E5105" s="1" t="s">
        <v>367</v>
      </c>
      <c r="F5105" s="1"/>
      <c r="G5105" s="2" t="s">
        <v>27</v>
      </c>
      <c r="H5105" s="2"/>
      <c r="I5105" s="4" t="s">
        <v>17435</v>
      </c>
      <c r="J5105" s="2" t="s">
        <v>17436</v>
      </c>
      <c r="K5105" s="5">
        <v>2.0</v>
      </c>
      <c r="L5105" s="2" t="s">
        <v>46</v>
      </c>
      <c r="M5105" s="6" t="b">
        <v>1</v>
      </c>
      <c r="N5105" s="2" t="s">
        <v>17311</v>
      </c>
      <c r="O5105" s="2" t="s">
        <v>16202</v>
      </c>
      <c r="P5105" s="2" t="s">
        <v>49</v>
      </c>
      <c r="Q5105" s="2" t="s">
        <v>50</v>
      </c>
      <c r="R5105" s="2" t="s">
        <v>35</v>
      </c>
      <c r="S5105" s="5">
        <v>191798.0</v>
      </c>
      <c r="T5105" s="2" t="s">
        <v>17427</v>
      </c>
      <c r="U5105" s="2" t="s">
        <v>253</v>
      </c>
      <c r="V5105" s="2" t="s">
        <v>367</v>
      </c>
      <c r="W5105" s="3"/>
      <c r="X5105" s="2" t="s">
        <v>17437</v>
      </c>
      <c r="Y5105" s="2" t="s">
        <v>17314</v>
      </c>
    </row>
    <row r="5106">
      <c r="A5106" s="1" t="b">
        <v>0</v>
      </c>
      <c r="B5106" s="1"/>
      <c r="C5106" s="1"/>
      <c r="D5106" s="1"/>
      <c r="E5106" s="1" t="s">
        <v>367</v>
      </c>
      <c r="F5106" s="1"/>
      <c r="G5106" s="2" t="s">
        <v>27</v>
      </c>
      <c r="H5106" s="2"/>
      <c r="I5106" s="4" t="s">
        <v>17438</v>
      </c>
      <c r="J5106" s="2" t="s">
        <v>17439</v>
      </c>
      <c r="K5106" s="5">
        <v>2.0</v>
      </c>
      <c r="L5106" s="2" t="s">
        <v>46</v>
      </c>
      <c r="M5106" s="6" t="b">
        <v>1</v>
      </c>
      <c r="N5106" s="2" t="s">
        <v>17311</v>
      </c>
      <c r="O5106" s="2" t="s">
        <v>16202</v>
      </c>
      <c r="P5106" s="2" t="s">
        <v>49</v>
      </c>
      <c r="Q5106" s="2" t="s">
        <v>50</v>
      </c>
      <c r="R5106" s="2" t="s">
        <v>35</v>
      </c>
      <c r="S5106" s="5">
        <v>191799.0</v>
      </c>
      <c r="T5106" s="2" t="s">
        <v>17427</v>
      </c>
      <c r="U5106" s="2" t="s">
        <v>253</v>
      </c>
      <c r="V5106" s="2" t="s">
        <v>367</v>
      </c>
      <c r="W5106" s="3"/>
      <c r="X5106" s="2" t="s">
        <v>17440</v>
      </c>
      <c r="Y5106" s="2" t="s">
        <v>17314</v>
      </c>
    </row>
    <row r="5107">
      <c r="A5107" s="1" t="b">
        <v>0</v>
      </c>
      <c r="B5107" s="1"/>
      <c r="C5107" s="1"/>
      <c r="D5107" s="1"/>
      <c r="E5107" s="1" t="s">
        <v>367</v>
      </c>
      <c r="F5107" s="1"/>
      <c r="G5107" s="2" t="s">
        <v>27</v>
      </c>
      <c r="H5107" s="2"/>
      <c r="I5107" s="4" t="s">
        <v>17441</v>
      </c>
      <c r="J5107" s="2" t="s">
        <v>17442</v>
      </c>
      <c r="K5107" s="5">
        <v>2.0</v>
      </c>
      <c r="L5107" s="2" t="s">
        <v>46</v>
      </c>
      <c r="M5107" s="6" t="b">
        <v>1</v>
      </c>
      <c r="N5107" s="2" t="s">
        <v>17311</v>
      </c>
      <c r="O5107" s="2" t="s">
        <v>16202</v>
      </c>
      <c r="P5107" s="2" t="s">
        <v>49</v>
      </c>
      <c r="Q5107" s="2" t="s">
        <v>50</v>
      </c>
      <c r="R5107" s="2" t="s">
        <v>35</v>
      </c>
      <c r="S5107" s="5">
        <v>191811.0</v>
      </c>
      <c r="T5107" s="2" t="s">
        <v>17420</v>
      </c>
      <c r="U5107" s="2" t="s">
        <v>253</v>
      </c>
      <c r="V5107" s="2" t="s">
        <v>367</v>
      </c>
      <c r="W5107" s="3"/>
      <c r="X5107" s="2" t="s">
        <v>17443</v>
      </c>
      <c r="Y5107" s="2" t="s">
        <v>17314</v>
      </c>
    </row>
    <row r="5108">
      <c r="A5108" s="1" t="b">
        <v>0</v>
      </c>
      <c r="B5108" s="1"/>
      <c r="C5108" s="1"/>
      <c r="D5108" s="1"/>
      <c r="E5108" s="1" t="s">
        <v>367</v>
      </c>
      <c r="F5108" s="1"/>
      <c r="G5108" s="2" t="s">
        <v>27</v>
      </c>
      <c r="H5108" s="2"/>
      <c r="I5108" s="4" t="s">
        <v>17444</v>
      </c>
      <c r="J5108" s="2" t="s">
        <v>17445</v>
      </c>
      <c r="K5108" s="5">
        <v>2.0</v>
      </c>
      <c r="L5108" s="2" t="s">
        <v>46</v>
      </c>
      <c r="M5108" s="6" t="b">
        <v>1</v>
      </c>
      <c r="N5108" s="2" t="s">
        <v>17311</v>
      </c>
      <c r="O5108" s="2" t="s">
        <v>16202</v>
      </c>
      <c r="P5108" s="2" t="s">
        <v>49</v>
      </c>
      <c r="Q5108" s="2" t="s">
        <v>50</v>
      </c>
      <c r="R5108" s="2" t="s">
        <v>35</v>
      </c>
      <c r="S5108" s="5">
        <v>192348.0</v>
      </c>
      <c r="T5108" s="2" t="s">
        <v>17446</v>
      </c>
      <c r="U5108" s="2" t="s">
        <v>253</v>
      </c>
      <c r="V5108" s="2" t="s">
        <v>367</v>
      </c>
      <c r="W5108" s="3"/>
      <c r="X5108" s="2" t="s">
        <v>17447</v>
      </c>
      <c r="Y5108" s="2" t="s">
        <v>17314</v>
      </c>
    </row>
    <row r="5109">
      <c r="A5109" s="1" t="b">
        <v>0</v>
      </c>
      <c r="B5109" s="1"/>
      <c r="C5109" s="1"/>
      <c r="D5109" s="1"/>
      <c r="E5109" s="1" t="s">
        <v>367</v>
      </c>
      <c r="F5109" s="1"/>
      <c r="G5109" s="2" t="s">
        <v>27</v>
      </c>
      <c r="H5109" s="2"/>
      <c r="I5109" s="4" t="s">
        <v>17448</v>
      </c>
      <c r="J5109" s="2" t="s">
        <v>17449</v>
      </c>
      <c r="K5109" s="5">
        <v>2.0</v>
      </c>
      <c r="L5109" s="2" t="s">
        <v>46</v>
      </c>
      <c r="M5109" s="6" t="b">
        <v>1</v>
      </c>
      <c r="N5109" s="2" t="s">
        <v>17311</v>
      </c>
      <c r="O5109" s="2" t="s">
        <v>16202</v>
      </c>
      <c r="P5109" s="2" t="s">
        <v>49</v>
      </c>
      <c r="Q5109" s="2" t="s">
        <v>50</v>
      </c>
      <c r="R5109" s="2" t="s">
        <v>35</v>
      </c>
      <c r="S5109" s="5">
        <v>211780.0</v>
      </c>
      <c r="T5109" s="2" t="s">
        <v>17404</v>
      </c>
      <c r="U5109" s="2" t="s">
        <v>253</v>
      </c>
      <c r="V5109" s="2" t="s">
        <v>367</v>
      </c>
      <c r="W5109" s="3"/>
      <c r="X5109" s="2" t="s">
        <v>17450</v>
      </c>
      <c r="Y5109" s="2" t="s">
        <v>17314</v>
      </c>
    </row>
    <row r="5110">
      <c r="A5110" s="1" t="b">
        <v>0</v>
      </c>
      <c r="B5110" s="1"/>
      <c r="C5110" s="1"/>
      <c r="D5110" s="1"/>
      <c r="E5110" s="1" t="s">
        <v>367</v>
      </c>
      <c r="F5110" s="1"/>
      <c r="G5110" s="2" t="s">
        <v>27</v>
      </c>
      <c r="H5110" s="2"/>
      <c r="I5110" s="4" t="s">
        <v>17451</v>
      </c>
      <c r="J5110" s="2" t="s">
        <v>17452</v>
      </c>
      <c r="K5110" s="5">
        <v>2.0</v>
      </c>
      <c r="L5110" s="2" t="s">
        <v>46</v>
      </c>
      <c r="M5110" s="6" t="b">
        <v>1</v>
      </c>
      <c r="N5110" s="2" t="s">
        <v>17311</v>
      </c>
      <c r="O5110" s="2" t="s">
        <v>16202</v>
      </c>
      <c r="P5110" s="2" t="s">
        <v>49</v>
      </c>
      <c r="Q5110" s="2" t="s">
        <v>50</v>
      </c>
      <c r="R5110" s="2" t="s">
        <v>35</v>
      </c>
      <c r="S5110" s="5">
        <v>192337.0</v>
      </c>
      <c r="T5110" s="2" t="s">
        <v>17453</v>
      </c>
      <c r="U5110" s="2" t="s">
        <v>253</v>
      </c>
      <c r="V5110" s="2" t="s">
        <v>367</v>
      </c>
      <c r="W5110" s="3"/>
      <c r="X5110" s="2" t="s">
        <v>17454</v>
      </c>
      <c r="Y5110" s="2" t="s">
        <v>17314</v>
      </c>
    </row>
    <row r="5111">
      <c r="A5111" s="1" t="b">
        <v>0</v>
      </c>
      <c r="B5111" s="1"/>
      <c r="C5111" s="1"/>
      <c r="D5111" s="1"/>
      <c r="E5111" s="1" t="s">
        <v>367</v>
      </c>
      <c r="F5111" s="1"/>
      <c r="G5111" s="2" t="s">
        <v>27</v>
      </c>
      <c r="H5111" s="2"/>
      <c r="I5111" s="4" t="s">
        <v>17455</v>
      </c>
      <c r="J5111" s="2" t="s">
        <v>17456</v>
      </c>
      <c r="K5111" s="5">
        <v>2.0</v>
      </c>
      <c r="L5111" s="2" t="s">
        <v>46</v>
      </c>
      <c r="M5111" s="6" t="b">
        <v>1</v>
      </c>
      <c r="N5111" s="2" t="s">
        <v>17311</v>
      </c>
      <c r="O5111" s="2" t="s">
        <v>16202</v>
      </c>
      <c r="P5111" s="2" t="s">
        <v>49</v>
      </c>
      <c r="Q5111" s="2" t="s">
        <v>50</v>
      </c>
      <c r="R5111" s="2" t="s">
        <v>35</v>
      </c>
      <c r="S5111" s="5">
        <v>192338.0</v>
      </c>
      <c r="T5111" s="2" t="s">
        <v>17453</v>
      </c>
      <c r="U5111" s="2" t="s">
        <v>253</v>
      </c>
      <c r="V5111" s="2" t="s">
        <v>367</v>
      </c>
      <c r="W5111" s="3"/>
      <c r="X5111" s="2" t="s">
        <v>17457</v>
      </c>
      <c r="Y5111" s="2" t="s">
        <v>17314</v>
      </c>
    </row>
    <row r="5112">
      <c r="A5112" s="1" t="b">
        <v>0</v>
      </c>
      <c r="B5112" s="1"/>
      <c r="C5112" s="1"/>
      <c r="D5112" s="1"/>
      <c r="E5112" s="1" t="s">
        <v>367</v>
      </c>
      <c r="F5112" s="1"/>
      <c r="G5112" s="2" t="s">
        <v>27</v>
      </c>
      <c r="H5112" s="2"/>
      <c r="I5112" s="4" t="s">
        <v>17458</v>
      </c>
      <c r="J5112" s="2" t="s">
        <v>17459</v>
      </c>
      <c r="K5112" s="5">
        <v>2.0</v>
      </c>
      <c r="L5112" s="2" t="s">
        <v>46</v>
      </c>
      <c r="M5112" s="6" t="b">
        <v>1</v>
      </c>
      <c r="N5112" s="2" t="s">
        <v>17311</v>
      </c>
      <c r="O5112" s="2" t="s">
        <v>16202</v>
      </c>
      <c r="P5112" s="2" t="s">
        <v>49</v>
      </c>
      <c r="Q5112" s="2" t="s">
        <v>50</v>
      </c>
      <c r="R5112" s="2" t="s">
        <v>35</v>
      </c>
      <c r="S5112" s="5">
        <v>192339.0</v>
      </c>
      <c r="T5112" s="2" t="s">
        <v>17453</v>
      </c>
      <c r="U5112" s="2" t="s">
        <v>253</v>
      </c>
      <c r="V5112" s="2" t="s">
        <v>367</v>
      </c>
      <c r="W5112" s="3"/>
      <c r="X5112" s="2" t="s">
        <v>17460</v>
      </c>
      <c r="Y5112" s="2" t="s">
        <v>17314</v>
      </c>
    </row>
    <row r="5113">
      <c r="A5113" s="1" t="b">
        <v>0</v>
      </c>
      <c r="B5113" s="1"/>
      <c r="C5113" s="1"/>
      <c r="D5113" s="1"/>
      <c r="E5113" s="1" t="s">
        <v>367</v>
      </c>
      <c r="F5113" s="1"/>
      <c r="G5113" s="2" t="s">
        <v>27</v>
      </c>
      <c r="H5113" s="2"/>
      <c r="I5113" s="4" t="s">
        <v>17461</v>
      </c>
      <c r="J5113" s="2" t="s">
        <v>17462</v>
      </c>
      <c r="K5113" s="5">
        <v>2.0</v>
      </c>
      <c r="L5113" s="2" t="s">
        <v>46</v>
      </c>
      <c r="M5113" s="6" t="b">
        <v>1</v>
      </c>
      <c r="N5113" s="2" t="s">
        <v>17311</v>
      </c>
      <c r="O5113" s="2" t="s">
        <v>16202</v>
      </c>
      <c r="P5113" s="2" t="s">
        <v>49</v>
      </c>
      <c r="Q5113" s="2" t="s">
        <v>50</v>
      </c>
      <c r="R5113" s="2" t="s">
        <v>35</v>
      </c>
      <c r="S5113" s="5">
        <v>192340.0</v>
      </c>
      <c r="T5113" s="2" t="s">
        <v>17453</v>
      </c>
      <c r="U5113" s="2" t="s">
        <v>253</v>
      </c>
      <c r="V5113" s="2" t="s">
        <v>367</v>
      </c>
      <c r="W5113" s="3"/>
      <c r="X5113" s="2" t="s">
        <v>17463</v>
      </c>
      <c r="Y5113" s="2" t="s">
        <v>17314</v>
      </c>
    </row>
    <row r="5114">
      <c r="A5114" s="1" t="b">
        <v>0</v>
      </c>
      <c r="B5114" s="1"/>
      <c r="C5114" s="1"/>
      <c r="D5114" s="1"/>
      <c r="E5114" s="1" t="s">
        <v>367</v>
      </c>
      <c r="F5114" s="1"/>
      <c r="G5114" s="2" t="s">
        <v>27</v>
      </c>
      <c r="H5114" s="2"/>
      <c r="I5114" s="4" t="s">
        <v>17464</v>
      </c>
      <c r="J5114" s="2" t="s">
        <v>17465</v>
      </c>
      <c r="K5114" s="5">
        <v>2.0</v>
      </c>
      <c r="L5114" s="2" t="s">
        <v>46</v>
      </c>
      <c r="M5114" s="6" t="b">
        <v>1</v>
      </c>
      <c r="N5114" s="2" t="s">
        <v>17311</v>
      </c>
      <c r="O5114" s="2" t="s">
        <v>16202</v>
      </c>
      <c r="P5114" s="2" t="s">
        <v>49</v>
      </c>
      <c r="Q5114" s="2" t="s">
        <v>50</v>
      </c>
      <c r="R5114" s="2" t="s">
        <v>35</v>
      </c>
      <c r="S5114" s="5">
        <v>192333.0</v>
      </c>
      <c r="T5114" s="2" t="s">
        <v>17466</v>
      </c>
      <c r="U5114" s="2" t="s">
        <v>253</v>
      </c>
      <c r="V5114" s="2" t="s">
        <v>367</v>
      </c>
      <c r="W5114" s="3"/>
      <c r="X5114" s="2" t="s">
        <v>17467</v>
      </c>
      <c r="Y5114" s="2" t="s">
        <v>17314</v>
      </c>
    </row>
    <row r="5115">
      <c r="A5115" s="1" t="b">
        <v>0</v>
      </c>
      <c r="B5115" s="1"/>
      <c r="C5115" s="1"/>
      <c r="D5115" s="1"/>
      <c r="E5115" s="1" t="s">
        <v>367</v>
      </c>
      <c r="F5115" s="1"/>
      <c r="G5115" s="2" t="s">
        <v>27</v>
      </c>
      <c r="H5115" s="2"/>
      <c r="I5115" s="4" t="s">
        <v>17468</v>
      </c>
      <c r="J5115" s="2" t="s">
        <v>17469</v>
      </c>
      <c r="K5115" s="5">
        <v>2.0</v>
      </c>
      <c r="L5115" s="2" t="s">
        <v>46</v>
      </c>
      <c r="M5115" s="6" t="b">
        <v>1</v>
      </c>
      <c r="N5115" s="2" t="s">
        <v>17311</v>
      </c>
      <c r="O5115" s="2" t="s">
        <v>16202</v>
      </c>
      <c r="P5115" s="2" t="s">
        <v>49</v>
      </c>
      <c r="Q5115" s="2" t="s">
        <v>50</v>
      </c>
      <c r="R5115" s="2" t="s">
        <v>35</v>
      </c>
      <c r="S5115" s="5">
        <v>192334.0</v>
      </c>
      <c r="T5115" s="2" t="s">
        <v>17466</v>
      </c>
      <c r="U5115" s="2" t="s">
        <v>253</v>
      </c>
      <c r="V5115" s="2" t="s">
        <v>367</v>
      </c>
      <c r="W5115" s="3"/>
      <c r="X5115" s="2" t="s">
        <v>17470</v>
      </c>
      <c r="Y5115" s="2" t="s">
        <v>17314</v>
      </c>
    </row>
    <row r="5116">
      <c r="A5116" s="1" t="b">
        <v>0</v>
      </c>
      <c r="B5116" s="1"/>
      <c r="C5116" s="1"/>
      <c r="D5116" s="1"/>
      <c r="E5116" s="1" t="s">
        <v>367</v>
      </c>
      <c r="F5116" s="1"/>
      <c r="G5116" s="2" t="s">
        <v>27</v>
      </c>
      <c r="H5116" s="2"/>
      <c r="I5116" s="4" t="s">
        <v>17471</v>
      </c>
      <c r="J5116" s="2" t="s">
        <v>17472</v>
      </c>
      <c r="K5116" s="5">
        <v>2.0</v>
      </c>
      <c r="L5116" s="2" t="s">
        <v>46</v>
      </c>
      <c r="M5116" s="6" t="b">
        <v>1</v>
      </c>
      <c r="N5116" s="2" t="s">
        <v>17311</v>
      </c>
      <c r="O5116" s="2" t="s">
        <v>16202</v>
      </c>
      <c r="P5116" s="2" t="s">
        <v>49</v>
      </c>
      <c r="Q5116" s="2" t="s">
        <v>50</v>
      </c>
      <c r="R5116" s="2" t="s">
        <v>35</v>
      </c>
      <c r="S5116" s="5">
        <v>192342.0</v>
      </c>
      <c r="T5116" s="2" t="s">
        <v>17363</v>
      </c>
      <c r="U5116" s="2" t="s">
        <v>253</v>
      </c>
      <c r="V5116" s="2" t="s">
        <v>367</v>
      </c>
      <c r="W5116" s="3"/>
      <c r="X5116" s="2" t="s">
        <v>17473</v>
      </c>
      <c r="Y5116" s="2" t="s">
        <v>17314</v>
      </c>
    </row>
    <row r="5117">
      <c r="A5117" s="1" t="b">
        <v>0</v>
      </c>
      <c r="B5117" s="1"/>
      <c r="C5117" s="1"/>
      <c r="D5117" s="1"/>
      <c r="E5117" s="1" t="s">
        <v>367</v>
      </c>
      <c r="F5117" s="1"/>
      <c r="G5117" s="2" t="s">
        <v>27</v>
      </c>
      <c r="H5117" s="2"/>
      <c r="I5117" s="4" t="s">
        <v>17474</v>
      </c>
      <c r="J5117" s="2" t="s">
        <v>17475</v>
      </c>
      <c r="K5117" s="5">
        <v>2.0</v>
      </c>
      <c r="L5117" s="2" t="s">
        <v>46</v>
      </c>
      <c r="M5117" s="6" t="b">
        <v>1</v>
      </c>
      <c r="N5117" s="2" t="s">
        <v>17311</v>
      </c>
      <c r="O5117" s="2" t="s">
        <v>16202</v>
      </c>
      <c r="P5117" s="2" t="s">
        <v>49</v>
      </c>
      <c r="Q5117" s="2" t="s">
        <v>50</v>
      </c>
      <c r="R5117" s="2" t="s">
        <v>35</v>
      </c>
      <c r="S5117" s="5">
        <v>192343.0</v>
      </c>
      <c r="T5117" s="2" t="s">
        <v>17363</v>
      </c>
      <c r="U5117" s="2" t="s">
        <v>253</v>
      </c>
      <c r="V5117" s="2" t="s">
        <v>367</v>
      </c>
      <c r="W5117" s="3"/>
      <c r="X5117" s="2" t="s">
        <v>17476</v>
      </c>
      <c r="Y5117" s="2" t="s">
        <v>17314</v>
      </c>
    </row>
    <row r="5118">
      <c r="A5118" s="1" t="b">
        <v>0</v>
      </c>
      <c r="B5118" s="1"/>
      <c r="C5118" s="1"/>
      <c r="D5118" s="1"/>
      <c r="E5118" s="1" t="s">
        <v>367</v>
      </c>
      <c r="F5118" s="1"/>
      <c r="G5118" s="2" t="s">
        <v>27</v>
      </c>
      <c r="H5118" s="2"/>
      <c r="I5118" s="4" t="s">
        <v>17477</v>
      </c>
      <c r="J5118" s="2" t="s">
        <v>17478</v>
      </c>
      <c r="K5118" s="5">
        <v>2.0</v>
      </c>
      <c r="L5118" s="2" t="s">
        <v>46</v>
      </c>
      <c r="M5118" s="6" t="b">
        <v>1</v>
      </c>
      <c r="N5118" s="2" t="s">
        <v>17311</v>
      </c>
      <c r="O5118" s="2" t="s">
        <v>16202</v>
      </c>
      <c r="P5118" s="2" t="s">
        <v>49</v>
      </c>
      <c r="Q5118" s="2" t="s">
        <v>50</v>
      </c>
      <c r="R5118" s="2" t="s">
        <v>35</v>
      </c>
      <c r="S5118" s="5">
        <v>192335.0</v>
      </c>
      <c r="T5118" s="2" t="s">
        <v>17466</v>
      </c>
      <c r="U5118" s="2" t="s">
        <v>253</v>
      </c>
      <c r="V5118" s="2" t="s">
        <v>367</v>
      </c>
      <c r="W5118" s="3"/>
      <c r="X5118" s="2" t="s">
        <v>17479</v>
      </c>
      <c r="Y5118" s="2" t="s">
        <v>17314</v>
      </c>
    </row>
    <row r="5119">
      <c r="A5119" s="1" t="b">
        <v>0</v>
      </c>
      <c r="B5119" s="1"/>
      <c r="C5119" s="1"/>
      <c r="D5119" s="1"/>
      <c r="E5119" s="1" t="s">
        <v>367</v>
      </c>
      <c r="F5119" s="1"/>
      <c r="G5119" s="2" t="s">
        <v>27</v>
      </c>
      <c r="H5119" s="2"/>
      <c r="I5119" s="4" t="s">
        <v>17480</v>
      </c>
      <c r="J5119" s="2" t="s">
        <v>17481</v>
      </c>
      <c r="K5119" s="5">
        <v>2.0</v>
      </c>
      <c r="L5119" s="2" t="s">
        <v>46</v>
      </c>
      <c r="M5119" s="6" t="b">
        <v>1</v>
      </c>
      <c r="N5119" s="2" t="s">
        <v>17311</v>
      </c>
      <c r="O5119" s="2" t="s">
        <v>16202</v>
      </c>
      <c r="P5119" s="2" t="s">
        <v>49</v>
      </c>
      <c r="Q5119" s="2" t="s">
        <v>50</v>
      </c>
      <c r="R5119" s="2" t="s">
        <v>35</v>
      </c>
      <c r="S5119" s="5">
        <v>194069.0</v>
      </c>
      <c r="T5119" s="2" t="s">
        <v>17359</v>
      </c>
      <c r="U5119" s="2" t="s">
        <v>253</v>
      </c>
      <c r="V5119" s="2" t="s">
        <v>367</v>
      </c>
      <c r="W5119" s="3"/>
      <c r="X5119" s="2" t="s">
        <v>17482</v>
      </c>
      <c r="Y5119" s="2" t="s">
        <v>17314</v>
      </c>
    </row>
    <row r="5120">
      <c r="A5120" s="1" t="b">
        <v>0</v>
      </c>
      <c r="B5120" s="1"/>
      <c r="C5120" s="1"/>
      <c r="D5120" s="1"/>
      <c r="E5120" s="1" t="s">
        <v>367</v>
      </c>
      <c r="F5120" s="1"/>
      <c r="G5120" s="2" t="s">
        <v>27</v>
      </c>
      <c r="H5120" s="2"/>
      <c r="I5120" s="4" t="s">
        <v>17483</v>
      </c>
      <c r="J5120" s="2" t="s">
        <v>17484</v>
      </c>
      <c r="K5120" s="5">
        <v>2.0</v>
      </c>
      <c r="L5120" s="2" t="s">
        <v>46</v>
      </c>
      <c r="M5120" s="6" t="b">
        <v>1</v>
      </c>
      <c r="N5120" s="2" t="s">
        <v>17311</v>
      </c>
      <c r="O5120" s="2" t="s">
        <v>16202</v>
      </c>
      <c r="P5120" s="2" t="s">
        <v>49</v>
      </c>
      <c r="Q5120" s="2" t="s">
        <v>50</v>
      </c>
      <c r="R5120" s="2" t="s">
        <v>35</v>
      </c>
      <c r="S5120" s="5">
        <v>194065.0</v>
      </c>
      <c r="T5120" s="2" t="s">
        <v>17404</v>
      </c>
      <c r="U5120" s="2" t="s">
        <v>253</v>
      </c>
      <c r="V5120" s="2" t="s">
        <v>367</v>
      </c>
      <c r="W5120" s="3"/>
      <c r="X5120" s="2" t="s">
        <v>17485</v>
      </c>
      <c r="Y5120" s="2" t="s">
        <v>17314</v>
      </c>
    </row>
    <row r="5121">
      <c r="A5121" s="1" t="b">
        <v>0</v>
      </c>
      <c r="B5121" s="1"/>
      <c r="C5121" s="1"/>
      <c r="D5121" s="1"/>
      <c r="E5121" s="1" t="s">
        <v>367</v>
      </c>
      <c r="F5121" s="1"/>
      <c r="G5121" s="2" t="s">
        <v>27</v>
      </c>
      <c r="H5121" s="2"/>
      <c r="I5121" s="4" t="s">
        <v>17486</v>
      </c>
      <c r="J5121" s="2" t="s">
        <v>17487</v>
      </c>
      <c r="K5121" s="5">
        <v>2.0</v>
      </c>
      <c r="L5121" s="2" t="s">
        <v>46</v>
      </c>
      <c r="M5121" s="6" t="b">
        <v>1</v>
      </c>
      <c r="N5121" s="2" t="s">
        <v>17311</v>
      </c>
      <c r="O5121" s="2" t="s">
        <v>16202</v>
      </c>
      <c r="P5121" s="2" t="s">
        <v>49</v>
      </c>
      <c r="Q5121" s="2" t="s">
        <v>50</v>
      </c>
      <c r="R5121" s="2" t="s">
        <v>35</v>
      </c>
      <c r="S5121" s="5">
        <v>192344.0</v>
      </c>
      <c r="T5121" s="2" t="s">
        <v>17363</v>
      </c>
      <c r="U5121" s="2" t="s">
        <v>253</v>
      </c>
      <c r="V5121" s="2" t="s">
        <v>367</v>
      </c>
      <c r="W5121" s="3"/>
      <c r="X5121" s="2" t="s">
        <v>17488</v>
      </c>
      <c r="Y5121" s="2" t="s">
        <v>17314</v>
      </c>
    </row>
    <row r="5122">
      <c r="A5122" s="1" t="b">
        <v>0</v>
      </c>
      <c r="B5122" s="1"/>
      <c r="C5122" s="1"/>
      <c r="D5122" s="1"/>
      <c r="E5122" s="1" t="s">
        <v>367</v>
      </c>
      <c r="F5122" s="1"/>
      <c r="G5122" s="2" t="s">
        <v>27</v>
      </c>
      <c r="H5122" s="2"/>
      <c r="I5122" s="4" t="s">
        <v>17489</v>
      </c>
      <c r="J5122" s="2" t="s">
        <v>17490</v>
      </c>
      <c r="K5122" s="5">
        <v>2.0</v>
      </c>
      <c r="L5122" s="2" t="s">
        <v>46</v>
      </c>
      <c r="M5122" s="6" t="b">
        <v>1</v>
      </c>
      <c r="N5122" s="2" t="s">
        <v>17311</v>
      </c>
      <c r="O5122" s="2" t="s">
        <v>16202</v>
      </c>
      <c r="P5122" s="2" t="s">
        <v>49</v>
      </c>
      <c r="Q5122" s="2" t="s">
        <v>50</v>
      </c>
      <c r="R5122" s="2" t="s">
        <v>35</v>
      </c>
      <c r="S5122" s="5">
        <v>194066.0</v>
      </c>
      <c r="T5122" s="2" t="s">
        <v>17404</v>
      </c>
      <c r="U5122" s="2" t="s">
        <v>253</v>
      </c>
      <c r="V5122" s="2" t="s">
        <v>367</v>
      </c>
      <c r="W5122" s="3"/>
      <c r="X5122" s="2" t="s">
        <v>17491</v>
      </c>
      <c r="Y5122" s="2" t="s">
        <v>17314</v>
      </c>
    </row>
    <row r="5123">
      <c r="A5123" s="1" t="b">
        <v>0</v>
      </c>
      <c r="B5123" s="1"/>
      <c r="C5123" s="1"/>
      <c r="D5123" s="1"/>
      <c r="E5123" s="1" t="s">
        <v>367</v>
      </c>
      <c r="F5123" s="1"/>
      <c r="G5123" s="2" t="s">
        <v>27</v>
      </c>
      <c r="H5123" s="2"/>
      <c r="I5123" s="4" t="s">
        <v>17492</v>
      </c>
      <c r="J5123" s="2" t="s">
        <v>17493</v>
      </c>
      <c r="K5123" s="5">
        <v>2.0</v>
      </c>
      <c r="L5123" s="2" t="s">
        <v>46</v>
      </c>
      <c r="M5123" s="6" t="b">
        <v>1</v>
      </c>
      <c r="N5123" s="2" t="s">
        <v>17311</v>
      </c>
      <c r="O5123" s="2" t="s">
        <v>16202</v>
      </c>
      <c r="P5123" s="2" t="s">
        <v>49</v>
      </c>
      <c r="Q5123" s="2" t="s">
        <v>50</v>
      </c>
      <c r="R5123" s="2" t="s">
        <v>35</v>
      </c>
      <c r="S5123" s="5">
        <v>192341.0</v>
      </c>
      <c r="T5123" s="2" t="s">
        <v>17453</v>
      </c>
      <c r="U5123" s="2" t="s">
        <v>253</v>
      </c>
      <c r="V5123" s="2" t="s">
        <v>367</v>
      </c>
      <c r="W5123" s="3"/>
      <c r="X5123" s="2" t="s">
        <v>17494</v>
      </c>
      <c r="Y5123" s="2" t="s">
        <v>17314</v>
      </c>
    </row>
    <row r="5124">
      <c r="A5124" s="1" t="b">
        <v>0</v>
      </c>
      <c r="B5124" s="1"/>
      <c r="C5124" s="1"/>
      <c r="D5124" s="1"/>
      <c r="E5124" s="1" t="s">
        <v>367</v>
      </c>
      <c r="F5124" s="1"/>
      <c r="G5124" s="2" t="s">
        <v>27</v>
      </c>
      <c r="H5124" s="2"/>
      <c r="I5124" s="4" t="s">
        <v>17495</v>
      </c>
      <c r="J5124" s="2" t="s">
        <v>17496</v>
      </c>
      <c r="K5124" s="5">
        <v>2.0</v>
      </c>
      <c r="L5124" s="2" t="s">
        <v>46</v>
      </c>
      <c r="M5124" s="6" t="b">
        <v>1</v>
      </c>
      <c r="N5124" s="2" t="s">
        <v>17311</v>
      </c>
      <c r="O5124" s="2" t="s">
        <v>16202</v>
      </c>
      <c r="P5124" s="2" t="s">
        <v>49</v>
      </c>
      <c r="Q5124" s="2" t="s">
        <v>50</v>
      </c>
      <c r="R5124" s="2" t="s">
        <v>35</v>
      </c>
      <c r="S5124" s="5">
        <v>194060.0</v>
      </c>
      <c r="T5124" s="2" t="s">
        <v>17466</v>
      </c>
      <c r="U5124" s="2" t="s">
        <v>253</v>
      </c>
      <c r="V5124" s="2" t="s">
        <v>367</v>
      </c>
      <c r="W5124" s="3"/>
      <c r="X5124" s="2" t="s">
        <v>17497</v>
      </c>
      <c r="Y5124" s="2" t="s">
        <v>17314</v>
      </c>
    </row>
    <row r="5125">
      <c r="A5125" s="1" t="b">
        <v>0</v>
      </c>
      <c r="B5125" s="1"/>
      <c r="C5125" s="1"/>
      <c r="D5125" s="1"/>
      <c r="E5125" s="1" t="s">
        <v>367</v>
      </c>
      <c r="F5125" s="1"/>
      <c r="G5125" s="2" t="s">
        <v>27</v>
      </c>
      <c r="H5125" s="2"/>
      <c r="I5125" s="4" t="s">
        <v>17498</v>
      </c>
      <c r="J5125" s="2" t="s">
        <v>17499</v>
      </c>
      <c r="K5125" s="5">
        <v>2.0</v>
      </c>
      <c r="L5125" s="2" t="s">
        <v>46</v>
      </c>
      <c r="M5125" s="6" t="b">
        <v>1</v>
      </c>
      <c r="N5125" s="2" t="s">
        <v>17311</v>
      </c>
      <c r="O5125" s="2" t="s">
        <v>16202</v>
      </c>
      <c r="P5125" s="2" t="s">
        <v>49</v>
      </c>
      <c r="Q5125" s="2" t="s">
        <v>50</v>
      </c>
      <c r="R5125" s="2" t="s">
        <v>35</v>
      </c>
      <c r="S5125" s="5">
        <v>194061.0</v>
      </c>
      <c r="T5125" s="2" t="s">
        <v>17466</v>
      </c>
      <c r="U5125" s="2" t="s">
        <v>253</v>
      </c>
      <c r="V5125" s="2" t="s">
        <v>367</v>
      </c>
      <c r="W5125" s="3"/>
      <c r="X5125" s="2" t="s">
        <v>17500</v>
      </c>
      <c r="Y5125" s="2" t="s">
        <v>17314</v>
      </c>
    </row>
    <row r="5126">
      <c r="A5126" s="1" t="b">
        <v>0</v>
      </c>
      <c r="B5126" s="1"/>
      <c r="C5126" s="1"/>
      <c r="D5126" s="1"/>
      <c r="E5126" s="1" t="s">
        <v>367</v>
      </c>
      <c r="F5126" s="1"/>
      <c r="G5126" s="2" t="s">
        <v>27</v>
      </c>
      <c r="H5126" s="2"/>
      <c r="I5126" s="4" t="s">
        <v>17501</v>
      </c>
      <c r="J5126" s="2" t="s">
        <v>17502</v>
      </c>
      <c r="K5126" s="5">
        <v>2.0</v>
      </c>
      <c r="L5126" s="2" t="s">
        <v>46</v>
      </c>
      <c r="M5126" s="6" t="b">
        <v>1</v>
      </c>
      <c r="N5126" s="2" t="s">
        <v>17311</v>
      </c>
      <c r="O5126" s="2" t="s">
        <v>16202</v>
      </c>
      <c r="P5126" s="2" t="s">
        <v>49</v>
      </c>
      <c r="Q5126" s="2" t="s">
        <v>50</v>
      </c>
      <c r="R5126" s="2" t="s">
        <v>35</v>
      </c>
      <c r="S5126" s="5">
        <v>194062.0</v>
      </c>
      <c r="T5126" s="2" t="s">
        <v>17466</v>
      </c>
      <c r="U5126" s="2" t="s">
        <v>253</v>
      </c>
      <c r="V5126" s="2" t="s">
        <v>367</v>
      </c>
      <c r="W5126" s="3"/>
      <c r="X5126" s="2" t="s">
        <v>17503</v>
      </c>
      <c r="Y5126" s="2" t="s">
        <v>17314</v>
      </c>
    </row>
    <row r="5127">
      <c r="A5127" s="1" t="b">
        <v>0</v>
      </c>
      <c r="B5127" s="1"/>
      <c r="C5127" s="1"/>
      <c r="D5127" s="1"/>
      <c r="E5127" s="1" t="s">
        <v>367</v>
      </c>
      <c r="F5127" s="1"/>
      <c r="G5127" s="2" t="s">
        <v>27</v>
      </c>
      <c r="H5127" s="2"/>
      <c r="I5127" s="4" t="s">
        <v>17504</v>
      </c>
      <c r="J5127" s="2" t="s">
        <v>17505</v>
      </c>
      <c r="K5127" s="5">
        <v>2.0</v>
      </c>
      <c r="L5127" s="2" t="s">
        <v>46</v>
      </c>
      <c r="M5127" s="6" t="b">
        <v>1</v>
      </c>
      <c r="N5127" s="2" t="s">
        <v>17311</v>
      </c>
      <c r="O5127" s="2" t="s">
        <v>16202</v>
      </c>
      <c r="P5127" s="2" t="s">
        <v>49</v>
      </c>
      <c r="Q5127" s="2" t="s">
        <v>50</v>
      </c>
      <c r="R5127" s="2" t="s">
        <v>35</v>
      </c>
      <c r="S5127" s="5">
        <v>211782.0</v>
      </c>
      <c r="T5127" s="2" t="s">
        <v>17404</v>
      </c>
      <c r="U5127" s="2" t="s">
        <v>253</v>
      </c>
      <c r="V5127" s="2" t="s">
        <v>367</v>
      </c>
      <c r="W5127" s="3"/>
      <c r="X5127" s="2" t="s">
        <v>17506</v>
      </c>
      <c r="Y5127" s="2" t="s">
        <v>17314</v>
      </c>
    </row>
    <row r="5128">
      <c r="A5128" s="1" t="b">
        <v>0</v>
      </c>
      <c r="B5128" s="1"/>
      <c r="C5128" s="1"/>
      <c r="D5128" s="1"/>
      <c r="E5128" s="1" t="s">
        <v>367</v>
      </c>
      <c r="F5128" s="1"/>
      <c r="G5128" s="2" t="s">
        <v>27</v>
      </c>
      <c r="H5128" s="2"/>
      <c r="I5128" s="4" t="s">
        <v>17507</v>
      </c>
      <c r="J5128" s="2" t="s">
        <v>17508</v>
      </c>
      <c r="K5128" s="5">
        <v>2.0</v>
      </c>
      <c r="L5128" s="2" t="s">
        <v>46</v>
      </c>
      <c r="M5128" s="6" t="b">
        <v>1</v>
      </c>
      <c r="N5128" s="2" t="s">
        <v>17311</v>
      </c>
      <c r="O5128" s="2" t="s">
        <v>16202</v>
      </c>
      <c r="P5128" s="2" t="s">
        <v>49</v>
      </c>
      <c r="Q5128" s="2" t="s">
        <v>50</v>
      </c>
      <c r="R5128" s="2" t="s">
        <v>35</v>
      </c>
      <c r="S5128" s="5">
        <v>194067.0</v>
      </c>
      <c r="T5128" s="2" t="s">
        <v>17404</v>
      </c>
      <c r="U5128" s="2" t="s">
        <v>253</v>
      </c>
      <c r="V5128" s="2" t="s">
        <v>367</v>
      </c>
      <c r="W5128" s="3"/>
      <c r="X5128" s="2" t="s">
        <v>17509</v>
      </c>
      <c r="Y5128" s="2" t="s">
        <v>17314</v>
      </c>
    </row>
    <row r="5129">
      <c r="A5129" s="1" t="b">
        <v>0</v>
      </c>
      <c r="B5129" s="1"/>
      <c r="C5129" s="1"/>
      <c r="D5129" s="1"/>
      <c r="E5129" s="1" t="s">
        <v>367</v>
      </c>
      <c r="F5129" s="1"/>
      <c r="G5129" s="2" t="s">
        <v>27</v>
      </c>
      <c r="H5129" s="2"/>
      <c r="I5129" s="4" t="s">
        <v>17510</v>
      </c>
      <c r="J5129" s="2" t="s">
        <v>17511</v>
      </c>
      <c r="K5129" s="5">
        <v>2.0</v>
      </c>
      <c r="L5129" s="2" t="s">
        <v>46</v>
      </c>
      <c r="M5129" s="6" t="b">
        <v>1</v>
      </c>
      <c r="N5129" s="2" t="s">
        <v>17311</v>
      </c>
      <c r="O5129" s="2" t="s">
        <v>16202</v>
      </c>
      <c r="P5129" s="2" t="s">
        <v>49</v>
      </c>
      <c r="Q5129" s="2" t="s">
        <v>50</v>
      </c>
      <c r="R5129" s="2" t="s">
        <v>35</v>
      </c>
      <c r="S5129" s="5">
        <v>194068.0</v>
      </c>
      <c r="T5129" s="2" t="s">
        <v>17404</v>
      </c>
      <c r="U5129" s="2" t="s">
        <v>253</v>
      </c>
      <c r="V5129" s="2" t="s">
        <v>367</v>
      </c>
      <c r="W5129" s="3"/>
      <c r="X5129" s="2" t="s">
        <v>17512</v>
      </c>
      <c r="Y5129" s="2" t="s">
        <v>17314</v>
      </c>
    </row>
    <row r="5130">
      <c r="A5130" s="1" t="b">
        <v>0</v>
      </c>
      <c r="B5130" s="1"/>
      <c r="C5130" s="1"/>
      <c r="D5130" s="1"/>
      <c r="E5130" s="1" t="s">
        <v>367</v>
      </c>
      <c r="F5130" s="1"/>
      <c r="G5130" s="2" t="s">
        <v>27</v>
      </c>
      <c r="H5130" s="2"/>
      <c r="I5130" s="4" t="s">
        <v>17513</v>
      </c>
      <c r="J5130" s="2" t="s">
        <v>17514</v>
      </c>
      <c r="K5130" s="5">
        <v>2.0</v>
      </c>
      <c r="L5130" s="2" t="s">
        <v>46</v>
      </c>
      <c r="M5130" s="6" t="b">
        <v>1</v>
      </c>
      <c r="N5130" s="2" t="s">
        <v>17311</v>
      </c>
      <c r="O5130" s="2" t="s">
        <v>16202</v>
      </c>
      <c r="P5130" s="2" t="s">
        <v>49</v>
      </c>
      <c r="Q5130" s="2" t="s">
        <v>50</v>
      </c>
      <c r="R5130" s="2" t="s">
        <v>35</v>
      </c>
      <c r="S5130" s="5">
        <v>194080.0</v>
      </c>
      <c r="T5130" s="2" t="s">
        <v>17385</v>
      </c>
      <c r="U5130" s="2" t="s">
        <v>253</v>
      </c>
      <c r="V5130" s="2" t="s">
        <v>367</v>
      </c>
      <c r="W5130" s="3"/>
      <c r="X5130" s="2" t="s">
        <v>17515</v>
      </c>
      <c r="Y5130" s="2" t="s">
        <v>17314</v>
      </c>
    </row>
    <row r="5131">
      <c r="A5131" s="1" t="b">
        <v>0</v>
      </c>
      <c r="B5131" s="1"/>
      <c r="C5131" s="1"/>
      <c r="D5131" s="1"/>
      <c r="E5131" s="1" t="s">
        <v>367</v>
      </c>
      <c r="F5131" s="1"/>
      <c r="G5131" s="2" t="s">
        <v>27</v>
      </c>
      <c r="H5131" s="2"/>
      <c r="I5131" s="4" t="s">
        <v>17516</v>
      </c>
      <c r="J5131" s="2" t="s">
        <v>17517</v>
      </c>
      <c r="K5131" s="5">
        <v>2.0</v>
      </c>
      <c r="L5131" s="2" t="s">
        <v>46</v>
      </c>
      <c r="M5131" s="6" t="b">
        <v>1</v>
      </c>
      <c r="N5131" s="2" t="s">
        <v>17311</v>
      </c>
      <c r="O5131" s="2" t="s">
        <v>16202</v>
      </c>
      <c r="P5131" s="2" t="s">
        <v>49</v>
      </c>
      <c r="Q5131" s="2" t="s">
        <v>50</v>
      </c>
      <c r="R5131" s="2" t="s">
        <v>35</v>
      </c>
      <c r="S5131" s="5">
        <v>194073.0</v>
      </c>
      <c r="T5131" s="2" t="s">
        <v>17363</v>
      </c>
      <c r="U5131" s="2" t="s">
        <v>253</v>
      </c>
      <c r="V5131" s="2" t="s">
        <v>367</v>
      </c>
      <c r="W5131" s="3"/>
      <c r="X5131" s="2" t="s">
        <v>17518</v>
      </c>
      <c r="Y5131" s="2" t="s">
        <v>17314</v>
      </c>
    </row>
    <row r="5132">
      <c r="A5132" s="1" t="b">
        <v>0</v>
      </c>
      <c r="B5132" s="1"/>
      <c r="C5132" s="1"/>
      <c r="D5132" s="1"/>
      <c r="E5132" s="1" t="s">
        <v>367</v>
      </c>
      <c r="F5132" s="1"/>
      <c r="G5132" s="2" t="s">
        <v>27</v>
      </c>
      <c r="H5132" s="2"/>
      <c r="I5132" s="4" t="s">
        <v>17519</v>
      </c>
      <c r="J5132" s="2" t="s">
        <v>17520</v>
      </c>
      <c r="K5132" s="5">
        <v>2.0</v>
      </c>
      <c r="L5132" s="2" t="s">
        <v>46</v>
      </c>
      <c r="M5132" s="6" t="b">
        <v>1</v>
      </c>
      <c r="N5132" s="2" t="s">
        <v>17311</v>
      </c>
      <c r="O5132" s="2" t="s">
        <v>16202</v>
      </c>
      <c r="P5132" s="2" t="s">
        <v>49</v>
      </c>
      <c r="Q5132" s="2" t="s">
        <v>50</v>
      </c>
      <c r="R5132" s="2" t="s">
        <v>35</v>
      </c>
      <c r="S5132" s="5">
        <v>194074.0</v>
      </c>
      <c r="T5132" s="2" t="s">
        <v>17363</v>
      </c>
      <c r="U5132" s="2" t="s">
        <v>253</v>
      </c>
      <c r="V5132" s="2" t="s">
        <v>367</v>
      </c>
      <c r="W5132" s="3"/>
      <c r="X5132" s="2" t="s">
        <v>17521</v>
      </c>
      <c r="Y5132" s="2" t="s">
        <v>17314</v>
      </c>
    </row>
    <row r="5133">
      <c r="A5133" s="1" t="b">
        <v>0</v>
      </c>
      <c r="B5133" s="1"/>
      <c r="C5133" s="1"/>
      <c r="D5133" s="1"/>
      <c r="E5133" s="1" t="s">
        <v>367</v>
      </c>
      <c r="F5133" s="1"/>
      <c r="G5133" s="2" t="s">
        <v>27</v>
      </c>
      <c r="H5133" s="2"/>
      <c r="I5133" s="4" t="s">
        <v>17522</v>
      </c>
      <c r="J5133" s="2" t="s">
        <v>17523</v>
      </c>
      <c r="K5133" s="5">
        <v>2.0</v>
      </c>
      <c r="L5133" s="2" t="s">
        <v>46</v>
      </c>
      <c r="M5133" s="6" t="b">
        <v>1</v>
      </c>
      <c r="N5133" s="2" t="s">
        <v>17311</v>
      </c>
      <c r="O5133" s="2" t="s">
        <v>16202</v>
      </c>
      <c r="P5133" s="2" t="s">
        <v>49</v>
      </c>
      <c r="Q5133" s="2" t="s">
        <v>50</v>
      </c>
      <c r="R5133" s="2" t="s">
        <v>35</v>
      </c>
      <c r="S5133" s="5">
        <v>194081.0</v>
      </c>
      <c r="T5133" s="2" t="s">
        <v>17385</v>
      </c>
      <c r="U5133" s="2" t="s">
        <v>253</v>
      </c>
      <c r="V5133" s="2" t="s">
        <v>367</v>
      </c>
      <c r="W5133" s="3"/>
      <c r="X5133" s="2" t="s">
        <v>17524</v>
      </c>
      <c r="Y5133" s="2" t="s">
        <v>17314</v>
      </c>
    </row>
    <row r="5134">
      <c r="A5134" s="1" t="b">
        <v>0</v>
      </c>
      <c r="B5134" s="1"/>
      <c r="C5134" s="1"/>
      <c r="D5134" s="1"/>
      <c r="E5134" s="1" t="s">
        <v>367</v>
      </c>
      <c r="F5134" s="1"/>
      <c r="G5134" s="2" t="s">
        <v>27</v>
      </c>
      <c r="H5134" s="2"/>
      <c r="I5134" s="4" t="s">
        <v>17525</v>
      </c>
      <c r="J5134" s="2" t="s">
        <v>17526</v>
      </c>
      <c r="K5134" s="5">
        <v>2.0</v>
      </c>
      <c r="L5134" s="2" t="s">
        <v>46</v>
      </c>
      <c r="M5134" s="6" t="b">
        <v>1</v>
      </c>
      <c r="N5134" s="2" t="s">
        <v>17311</v>
      </c>
      <c r="O5134" s="2" t="s">
        <v>16202</v>
      </c>
      <c r="P5134" s="2" t="s">
        <v>49</v>
      </c>
      <c r="Q5134" s="2" t="s">
        <v>50</v>
      </c>
      <c r="R5134" s="2" t="s">
        <v>35</v>
      </c>
      <c r="S5134" s="5">
        <v>201603.0</v>
      </c>
      <c r="T5134" s="2" t="s">
        <v>17453</v>
      </c>
      <c r="U5134" s="2" t="s">
        <v>253</v>
      </c>
      <c r="V5134" s="2" t="s">
        <v>367</v>
      </c>
      <c r="W5134" s="3"/>
      <c r="X5134" s="2" t="s">
        <v>17527</v>
      </c>
      <c r="Y5134" s="2" t="s">
        <v>17314</v>
      </c>
    </row>
    <row r="5135">
      <c r="A5135" s="1" t="b">
        <v>0</v>
      </c>
      <c r="B5135" s="1"/>
      <c r="C5135" s="1"/>
      <c r="D5135" s="1"/>
      <c r="E5135" s="1" t="s">
        <v>367</v>
      </c>
      <c r="F5135" s="1"/>
      <c r="G5135" s="2" t="s">
        <v>27</v>
      </c>
      <c r="H5135" s="2"/>
      <c r="I5135" s="4" t="s">
        <v>17528</v>
      </c>
      <c r="J5135" s="2" t="s">
        <v>17529</v>
      </c>
      <c r="K5135" s="5">
        <v>2.0</v>
      </c>
      <c r="L5135" s="2" t="s">
        <v>46</v>
      </c>
      <c r="M5135" s="6" t="b">
        <v>1</v>
      </c>
      <c r="N5135" s="2" t="s">
        <v>17311</v>
      </c>
      <c r="O5135" s="2" t="s">
        <v>16202</v>
      </c>
      <c r="P5135" s="2" t="s">
        <v>49</v>
      </c>
      <c r="Q5135" s="2" t="s">
        <v>50</v>
      </c>
      <c r="R5135" s="2" t="s">
        <v>35</v>
      </c>
      <c r="S5135" s="5">
        <v>194075.0</v>
      </c>
      <c r="T5135" s="2" t="s">
        <v>17363</v>
      </c>
      <c r="U5135" s="2" t="s">
        <v>253</v>
      </c>
      <c r="V5135" s="2" t="s">
        <v>367</v>
      </c>
      <c r="W5135" s="3"/>
      <c r="X5135" s="2" t="s">
        <v>17530</v>
      </c>
      <c r="Y5135" s="2" t="s">
        <v>17314</v>
      </c>
    </row>
    <row r="5136">
      <c r="A5136" s="1" t="b">
        <v>0</v>
      </c>
      <c r="B5136" s="1"/>
      <c r="C5136" s="1"/>
      <c r="D5136" s="1"/>
      <c r="E5136" s="1" t="s">
        <v>367</v>
      </c>
      <c r="F5136" s="1"/>
      <c r="G5136" s="2" t="s">
        <v>27</v>
      </c>
      <c r="H5136" s="2"/>
      <c r="I5136" s="4" t="s">
        <v>17531</v>
      </c>
      <c r="J5136" s="2" t="s">
        <v>17532</v>
      </c>
      <c r="K5136" s="5">
        <v>2.0</v>
      </c>
      <c r="L5136" s="2" t="s">
        <v>46</v>
      </c>
      <c r="M5136" s="6" t="b">
        <v>1</v>
      </c>
      <c r="N5136" s="2" t="s">
        <v>17311</v>
      </c>
      <c r="O5136" s="2" t="s">
        <v>16202</v>
      </c>
      <c r="P5136" s="2" t="s">
        <v>49</v>
      </c>
      <c r="Q5136" s="2" t="s">
        <v>50</v>
      </c>
      <c r="R5136" s="2" t="s">
        <v>35</v>
      </c>
      <c r="S5136" s="5">
        <v>194077.0</v>
      </c>
      <c r="T5136" s="2" t="s">
        <v>17363</v>
      </c>
      <c r="U5136" s="2" t="s">
        <v>253</v>
      </c>
      <c r="V5136" s="2" t="s">
        <v>367</v>
      </c>
      <c r="W5136" s="3"/>
      <c r="X5136" s="2" t="s">
        <v>17533</v>
      </c>
      <c r="Y5136" s="2" t="s">
        <v>17314</v>
      </c>
    </row>
    <row r="5137">
      <c r="A5137" s="1" t="b">
        <v>0</v>
      </c>
      <c r="B5137" s="1"/>
      <c r="C5137" s="1"/>
      <c r="D5137" s="1"/>
      <c r="E5137" s="1" t="s">
        <v>367</v>
      </c>
      <c r="F5137" s="1"/>
      <c r="G5137" s="2" t="s">
        <v>27</v>
      </c>
      <c r="H5137" s="2"/>
      <c r="I5137" s="4" t="s">
        <v>17534</v>
      </c>
      <c r="J5137" s="2" t="s">
        <v>17535</v>
      </c>
      <c r="K5137" s="5">
        <v>2.0</v>
      </c>
      <c r="L5137" s="2" t="s">
        <v>46</v>
      </c>
      <c r="M5137" s="6" t="b">
        <v>1</v>
      </c>
      <c r="N5137" s="2" t="s">
        <v>17311</v>
      </c>
      <c r="O5137" s="2" t="s">
        <v>16202</v>
      </c>
      <c r="P5137" s="2" t="s">
        <v>49</v>
      </c>
      <c r="Q5137" s="2" t="s">
        <v>50</v>
      </c>
      <c r="R5137" s="2" t="s">
        <v>35</v>
      </c>
      <c r="S5137" s="5">
        <v>194078.0</v>
      </c>
      <c r="T5137" s="2" t="s">
        <v>17363</v>
      </c>
      <c r="U5137" s="2" t="s">
        <v>253</v>
      </c>
      <c r="V5137" s="2" t="s">
        <v>367</v>
      </c>
      <c r="W5137" s="3"/>
      <c r="X5137" s="2" t="s">
        <v>17536</v>
      </c>
      <c r="Y5137" s="2" t="s">
        <v>17314</v>
      </c>
    </row>
    <row r="5138">
      <c r="A5138" s="1" t="b">
        <v>0</v>
      </c>
      <c r="B5138" s="1"/>
      <c r="C5138" s="1"/>
      <c r="D5138" s="1"/>
      <c r="E5138" s="1" t="s">
        <v>367</v>
      </c>
      <c r="F5138" s="1"/>
      <c r="G5138" s="2" t="s">
        <v>27</v>
      </c>
      <c r="H5138" s="2"/>
      <c r="I5138" s="4" t="s">
        <v>17537</v>
      </c>
      <c r="J5138" s="2" t="s">
        <v>17538</v>
      </c>
      <c r="K5138" s="5">
        <v>2.0</v>
      </c>
      <c r="L5138" s="2" t="s">
        <v>46</v>
      </c>
      <c r="M5138" s="6" t="b">
        <v>1</v>
      </c>
      <c r="N5138" s="2" t="s">
        <v>17311</v>
      </c>
      <c r="O5138" s="2" t="s">
        <v>16202</v>
      </c>
      <c r="P5138" s="2" t="s">
        <v>49</v>
      </c>
      <c r="Q5138" s="2" t="s">
        <v>50</v>
      </c>
      <c r="R5138" s="2" t="s">
        <v>35</v>
      </c>
      <c r="S5138" s="5">
        <v>194079.0</v>
      </c>
      <c r="T5138" s="2" t="s">
        <v>17363</v>
      </c>
      <c r="U5138" s="2" t="s">
        <v>253</v>
      </c>
      <c r="V5138" s="2" t="s">
        <v>367</v>
      </c>
      <c r="W5138" s="3"/>
      <c r="X5138" s="2" t="s">
        <v>17539</v>
      </c>
      <c r="Y5138" s="2" t="s">
        <v>17314</v>
      </c>
    </row>
    <row r="5139">
      <c r="A5139" s="1" t="b">
        <v>0</v>
      </c>
      <c r="B5139" s="1"/>
      <c r="C5139" s="1"/>
      <c r="D5139" s="1"/>
      <c r="E5139" s="1" t="s">
        <v>367</v>
      </c>
      <c r="F5139" s="1"/>
      <c r="G5139" s="2" t="s">
        <v>27</v>
      </c>
      <c r="H5139" s="2"/>
      <c r="I5139" s="4" t="s">
        <v>17540</v>
      </c>
      <c r="J5139" s="2" t="s">
        <v>17541</v>
      </c>
      <c r="K5139" s="5">
        <v>2.0</v>
      </c>
      <c r="L5139" s="2" t="s">
        <v>46</v>
      </c>
      <c r="M5139" s="6" t="b">
        <v>1</v>
      </c>
      <c r="N5139" s="2" t="s">
        <v>17311</v>
      </c>
      <c r="O5139" s="2" t="s">
        <v>16202</v>
      </c>
      <c r="P5139" s="2" t="s">
        <v>49</v>
      </c>
      <c r="Q5139" s="2" t="s">
        <v>50</v>
      </c>
      <c r="R5139" s="2" t="s">
        <v>35</v>
      </c>
      <c r="S5139" s="5">
        <v>194083.0</v>
      </c>
      <c r="T5139" s="2" t="s">
        <v>17312</v>
      </c>
      <c r="U5139" s="2" t="s">
        <v>253</v>
      </c>
      <c r="V5139" s="2" t="s">
        <v>367</v>
      </c>
      <c r="W5139" s="3"/>
      <c r="X5139" s="2" t="s">
        <v>17542</v>
      </c>
      <c r="Y5139" s="2" t="s">
        <v>17314</v>
      </c>
    </row>
    <row r="5140">
      <c r="A5140" s="1" t="b">
        <v>0</v>
      </c>
      <c r="B5140" s="1"/>
      <c r="C5140" s="1"/>
      <c r="D5140" s="1"/>
      <c r="E5140" s="1" t="s">
        <v>367</v>
      </c>
      <c r="F5140" s="1"/>
      <c r="G5140" s="2" t="s">
        <v>27</v>
      </c>
      <c r="H5140" s="2"/>
      <c r="I5140" s="4" t="s">
        <v>17543</v>
      </c>
      <c r="J5140" s="2" t="s">
        <v>17544</v>
      </c>
      <c r="K5140" s="5">
        <v>2.0</v>
      </c>
      <c r="L5140" s="2" t="s">
        <v>46</v>
      </c>
      <c r="M5140" s="6" t="b">
        <v>1</v>
      </c>
      <c r="N5140" s="2" t="s">
        <v>17311</v>
      </c>
      <c r="O5140" s="2" t="s">
        <v>16202</v>
      </c>
      <c r="P5140" s="2" t="s">
        <v>49</v>
      </c>
      <c r="Q5140" s="2" t="s">
        <v>50</v>
      </c>
      <c r="R5140" s="2" t="s">
        <v>35</v>
      </c>
      <c r="S5140" s="5">
        <v>194063.0</v>
      </c>
      <c r="T5140" s="2" t="s">
        <v>17466</v>
      </c>
      <c r="U5140" s="2" t="s">
        <v>253</v>
      </c>
      <c r="V5140" s="2" t="s">
        <v>367</v>
      </c>
      <c r="W5140" s="3"/>
      <c r="X5140" s="2" t="s">
        <v>17545</v>
      </c>
      <c r="Y5140" s="2" t="s">
        <v>17314</v>
      </c>
    </row>
    <row r="5141">
      <c r="A5141" s="1" t="b">
        <v>0</v>
      </c>
      <c r="B5141" s="1"/>
      <c r="C5141" s="1"/>
      <c r="D5141" s="1"/>
      <c r="E5141" s="1" t="s">
        <v>367</v>
      </c>
      <c r="F5141" s="1"/>
      <c r="G5141" s="2" t="s">
        <v>27</v>
      </c>
      <c r="H5141" s="2"/>
      <c r="I5141" s="4" t="s">
        <v>17546</v>
      </c>
      <c r="J5141" s="2" t="s">
        <v>17547</v>
      </c>
      <c r="K5141" s="5">
        <v>2.0</v>
      </c>
      <c r="L5141" s="2" t="s">
        <v>46</v>
      </c>
      <c r="M5141" s="6" t="b">
        <v>1</v>
      </c>
      <c r="N5141" s="2" t="s">
        <v>17311</v>
      </c>
      <c r="O5141" s="2" t="s">
        <v>16202</v>
      </c>
      <c r="P5141" s="2" t="s">
        <v>49</v>
      </c>
      <c r="Q5141" s="2" t="s">
        <v>50</v>
      </c>
      <c r="R5141" s="2" t="s">
        <v>35</v>
      </c>
      <c r="S5141" s="5">
        <v>194064.0</v>
      </c>
      <c r="T5141" s="2" t="s">
        <v>17466</v>
      </c>
      <c r="U5141" s="2" t="s">
        <v>253</v>
      </c>
      <c r="V5141" s="2" t="s">
        <v>367</v>
      </c>
      <c r="W5141" s="3"/>
      <c r="X5141" s="2" t="s">
        <v>17548</v>
      </c>
      <c r="Y5141" s="2" t="s">
        <v>17314</v>
      </c>
    </row>
    <row r="5142">
      <c r="A5142" s="1" t="b">
        <v>0</v>
      </c>
      <c r="B5142" s="1"/>
      <c r="C5142" s="1"/>
      <c r="D5142" s="1"/>
      <c r="E5142" s="1" t="s">
        <v>367</v>
      </c>
      <c r="F5142" s="1"/>
      <c r="G5142" s="2" t="s">
        <v>27</v>
      </c>
      <c r="H5142" s="2"/>
      <c r="I5142" s="4" t="s">
        <v>17549</v>
      </c>
      <c r="J5142" s="2" t="s">
        <v>17550</v>
      </c>
      <c r="K5142" s="5">
        <v>2.0</v>
      </c>
      <c r="L5142" s="2" t="s">
        <v>46</v>
      </c>
      <c r="M5142" s="6" t="b">
        <v>1</v>
      </c>
      <c r="N5142" s="2" t="s">
        <v>17311</v>
      </c>
      <c r="O5142" s="2" t="s">
        <v>16202</v>
      </c>
      <c r="P5142" s="2" t="s">
        <v>49</v>
      </c>
      <c r="Q5142" s="2" t="s">
        <v>50</v>
      </c>
      <c r="R5142" s="2" t="s">
        <v>35</v>
      </c>
      <c r="S5142" s="5">
        <v>196476.0</v>
      </c>
      <c r="T5142" s="2" t="s">
        <v>17312</v>
      </c>
      <c r="U5142" s="2" t="s">
        <v>253</v>
      </c>
      <c r="V5142" s="2" t="s">
        <v>367</v>
      </c>
      <c r="W5142" s="3"/>
      <c r="X5142" s="2" t="s">
        <v>17551</v>
      </c>
      <c r="Y5142" s="2" t="s">
        <v>17314</v>
      </c>
    </row>
    <row r="5143">
      <c r="A5143" s="1" t="b">
        <v>0</v>
      </c>
      <c r="B5143" s="1"/>
      <c r="C5143" s="1"/>
      <c r="D5143" s="1"/>
      <c r="E5143" s="1" t="s">
        <v>367</v>
      </c>
      <c r="F5143" s="1"/>
      <c r="G5143" s="2" t="s">
        <v>27</v>
      </c>
      <c r="H5143" s="2"/>
      <c r="I5143" s="4" t="s">
        <v>17552</v>
      </c>
      <c r="J5143" s="2" t="s">
        <v>17553</v>
      </c>
      <c r="K5143" s="5">
        <v>2.0</v>
      </c>
      <c r="L5143" s="2" t="s">
        <v>46</v>
      </c>
      <c r="M5143" s="6" t="b">
        <v>1</v>
      </c>
      <c r="N5143" s="2" t="s">
        <v>17311</v>
      </c>
      <c r="O5143" s="2" t="s">
        <v>16202</v>
      </c>
      <c r="P5143" s="2" t="s">
        <v>49</v>
      </c>
      <c r="Q5143" s="2" t="s">
        <v>50</v>
      </c>
      <c r="R5143" s="2" t="s">
        <v>35</v>
      </c>
      <c r="S5143" s="5">
        <v>196477.0</v>
      </c>
      <c r="T5143" s="2" t="s">
        <v>17312</v>
      </c>
      <c r="U5143" s="2" t="s">
        <v>253</v>
      </c>
      <c r="V5143" s="2" t="s">
        <v>367</v>
      </c>
      <c r="W5143" s="7"/>
      <c r="X5143" s="2" t="s">
        <v>17554</v>
      </c>
      <c r="Y5143" s="2" t="s">
        <v>17314</v>
      </c>
    </row>
    <row r="5144">
      <c r="A5144" s="1" t="b">
        <v>0</v>
      </c>
      <c r="B5144" s="1"/>
      <c r="C5144" s="1"/>
      <c r="D5144" s="1"/>
      <c r="E5144" s="1" t="s">
        <v>367</v>
      </c>
      <c r="F5144" s="1"/>
      <c r="G5144" s="2" t="s">
        <v>27</v>
      </c>
      <c r="H5144" s="2"/>
      <c r="I5144" s="4" t="s">
        <v>17555</v>
      </c>
      <c r="J5144" s="2" t="s">
        <v>17556</v>
      </c>
      <c r="K5144" s="5">
        <v>2.0</v>
      </c>
      <c r="L5144" s="2" t="s">
        <v>46</v>
      </c>
      <c r="M5144" s="6" t="b">
        <v>1</v>
      </c>
      <c r="N5144" s="2" t="s">
        <v>17311</v>
      </c>
      <c r="O5144" s="2" t="s">
        <v>16202</v>
      </c>
      <c r="P5144" s="2" t="s">
        <v>49</v>
      </c>
      <c r="Q5144" s="2" t="s">
        <v>50</v>
      </c>
      <c r="R5144" s="2" t="s">
        <v>35</v>
      </c>
      <c r="S5144" s="5">
        <v>196470.0</v>
      </c>
      <c r="T5144" s="2" t="s">
        <v>17557</v>
      </c>
      <c r="U5144" s="2" t="s">
        <v>253</v>
      </c>
      <c r="V5144" s="2" t="s">
        <v>367</v>
      </c>
      <c r="W5144" s="7"/>
      <c r="X5144" s="2" t="s">
        <v>17558</v>
      </c>
      <c r="Y5144" s="2" t="s">
        <v>17314</v>
      </c>
    </row>
    <row r="5145">
      <c r="A5145" s="1" t="b">
        <v>0</v>
      </c>
      <c r="B5145" s="1"/>
      <c r="C5145" s="1"/>
      <c r="D5145" s="1"/>
      <c r="E5145" s="1" t="s">
        <v>367</v>
      </c>
      <c r="F5145" s="1"/>
      <c r="G5145" s="2" t="s">
        <v>27</v>
      </c>
      <c r="H5145" s="2"/>
      <c r="I5145" s="4" t="s">
        <v>17559</v>
      </c>
      <c r="J5145" s="2" t="s">
        <v>17560</v>
      </c>
      <c r="K5145" s="5">
        <v>2.0</v>
      </c>
      <c r="L5145" s="2" t="s">
        <v>46</v>
      </c>
      <c r="M5145" s="6" t="b">
        <v>1</v>
      </c>
      <c r="N5145" s="2" t="s">
        <v>17311</v>
      </c>
      <c r="O5145" s="2" t="s">
        <v>16202</v>
      </c>
      <c r="P5145" s="2" t="s">
        <v>49</v>
      </c>
      <c r="Q5145" s="2" t="s">
        <v>50</v>
      </c>
      <c r="R5145" s="2" t="s">
        <v>35</v>
      </c>
      <c r="S5145" s="5">
        <v>196471.0</v>
      </c>
      <c r="T5145" s="2" t="s">
        <v>17557</v>
      </c>
      <c r="U5145" s="2" t="s">
        <v>253</v>
      </c>
      <c r="V5145" s="2" t="s">
        <v>367</v>
      </c>
      <c r="W5145" s="7"/>
      <c r="X5145" s="2" t="s">
        <v>17561</v>
      </c>
      <c r="Y5145" s="2" t="s">
        <v>17314</v>
      </c>
    </row>
    <row r="5146">
      <c r="A5146" s="1" t="b">
        <v>0</v>
      </c>
      <c r="B5146" s="1"/>
      <c r="C5146" s="1"/>
      <c r="D5146" s="1"/>
      <c r="E5146" s="1" t="s">
        <v>367</v>
      </c>
      <c r="F5146" s="1"/>
      <c r="G5146" s="2" t="s">
        <v>27</v>
      </c>
      <c r="H5146" s="2"/>
      <c r="I5146" s="4" t="s">
        <v>17562</v>
      </c>
      <c r="J5146" s="2" t="s">
        <v>17563</v>
      </c>
      <c r="K5146" s="5">
        <v>2.0</v>
      </c>
      <c r="L5146" s="2" t="s">
        <v>46</v>
      </c>
      <c r="M5146" s="6" t="b">
        <v>1</v>
      </c>
      <c r="N5146" s="2" t="s">
        <v>17311</v>
      </c>
      <c r="O5146" s="2" t="s">
        <v>16202</v>
      </c>
      <c r="P5146" s="2" t="s">
        <v>49</v>
      </c>
      <c r="Q5146" s="2" t="s">
        <v>50</v>
      </c>
      <c r="R5146" s="2" t="s">
        <v>35</v>
      </c>
      <c r="S5146" s="5">
        <v>196472.0</v>
      </c>
      <c r="T5146" s="2" t="s">
        <v>17557</v>
      </c>
      <c r="U5146" s="2" t="s">
        <v>253</v>
      </c>
      <c r="V5146" s="2" t="s">
        <v>367</v>
      </c>
      <c r="W5146" s="7"/>
      <c r="X5146" s="2" t="s">
        <v>17564</v>
      </c>
      <c r="Y5146" s="2" t="s">
        <v>17314</v>
      </c>
    </row>
    <row r="5147">
      <c r="A5147" s="1" t="b">
        <v>0</v>
      </c>
      <c r="B5147" s="1"/>
      <c r="C5147" s="1"/>
      <c r="D5147" s="1"/>
      <c r="E5147" s="1" t="s">
        <v>367</v>
      </c>
      <c r="F5147" s="1"/>
      <c r="G5147" s="2" t="s">
        <v>27</v>
      </c>
      <c r="H5147" s="2"/>
      <c r="I5147" s="4" t="s">
        <v>17565</v>
      </c>
      <c r="J5147" s="2" t="s">
        <v>17566</v>
      </c>
      <c r="K5147" s="5">
        <v>2.0</v>
      </c>
      <c r="L5147" s="2" t="s">
        <v>46</v>
      </c>
      <c r="M5147" s="6" t="b">
        <v>1</v>
      </c>
      <c r="N5147" s="2" t="s">
        <v>17311</v>
      </c>
      <c r="O5147" s="2" t="s">
        <v>16202</v>
      </c>
      <c r="P5147" s="2" t="s">
        <v>49</v>
      </c>
      <c r="Q5147" s="2" t="s">
        <v>50</v>
      </c>
      <c r="R5147" s="2" t="s">
        <v>35</v>
      </c>
      <c r="S5147" s="5">
        <v>196474.0</v>
      </c>
      <c r="T5147" s="2" t="s">
        <v>17557</v>
      </c>
      <c r="U5147" s="2" t="s">
        <v>253</v>
      </c>
      <c r="V5147" s="2" t="s">
        <v>367</v>
      </c>
      <c r="W5147" s="7"/>
      <c r="X5147" s="2" t="s">
        <v>17567</v>
      </c>
      <c r="Y5147" s="2" t="s">
        <v>17314</v>
      </c>
    </row>
    <row r="5148">
      <c r="A5148" s="1" t="b">
        <v>0</v>
      </c>
      <c r="B5148" s="1"/>
      <c r="C5148" s="1"/>
      <c r="D5148" s="1"/>
      <c r="E5148" s="1" t="s">
        <v>367</v>
      </c>
      <c r="F5148" s="1"/>
      <c r="G5148" s="2" t="s">
        <v>27</v>
      </c>
      <c r="H5148" s="2"/>
      <c r="I5148" s="4" t="s">
        <v>17568</v>
      </c>
      <c r="J5148" s="2" t="s">
        <v>17569</v>
      </c>
      <c r="K5148" s="5">
        <v>2.0</v>
      </c>
      <c r="L5148" s="2" t="s">
        <v>46</v>
      </c>
      <c r="M5148" s="6" t="b">
        <v>1</v>
      </c>
      <c r="N5148" s="2" t="s">
        <v>17311</v>
      </c>
      <c r="O5148" s="2" t="s">
        <v>16202</v>
      </c>
      <c r="P5148" s="2" t="s">
        <v>49</v>
      </c>
      <c r="Q5148" s="2" t="s">
        <v>50</v>
      </c>
      <c r="R5148" s="2" t="s">
        <v>35</v>
      </c>
      <c r="S5148" s="5">
        <v>196468.0</v>
      </c>
      <c r="T5148" s="2" t="s">
        <v>17466</v>
      </c>
      <c r="U5148" s="2" t="s">
        <v>253</v>
      </c>
      <c r="V5148" s="2" t="s">
        <v>367</v>
      </c>
      <c r="W5148" s="7"/>
      <c r="X5148" s="2" t="s">
        <v>17570</v>
      </c>
      <c r="Y5148" s="2" t="s">
        <v>17314</v>
      </c>
    </row>
    <row r="5149">
      <c r="A5149" s="1" t="b">
        <v>0</v>
      </c>
      <c r="B5149" s="1"/>
      <c r="C5149" s="1"/>
      <c r="D5149" s="1"/>
      <c r="E5149" s="1" t="s">
        <v>367</v>
      </c>
      <c r="F5149" s="1"/>
      <c r="G5149" s="2" t="s">
        <v>27</v>
      </c>
      <c r="H5149" s="2"/>
      <c r="I5149" s="4" t="s">
        <v>17571</v>
      </c>
      <c r="J5149" s="2" t="s">
        <v>17572</v>
      </c>
      <c r="K5149" s="5">
        <v>2.0</v>
      </c>
      <c r="L5149" s="2" t="s">
        <v>46</v>
      </c>
      <c r="M5149" s="6" t="b">
        <v>1</v>
      </c>
      <c r="N5149" s="2" t="s">
        <v>17311</v>
      </c>
      <c r="O5149" s="2" t="s">
        <v>16202</v>
      </c>
      <c r="P5149" s="2" t="s">
        <v>49</v>
      </c>
      <c r="Q5149" s="2" t="s">
        <v>50</v>
      </c>
      <c r="R5149" s="2" t="s">
        <v>35</v>
      </c>
      <c r="S5149" s="5">
        <v>211775.0</v>
      </c>
      <c r="T5149" s="2" t="s">
        <v>17466</v>
      </c>
      <c r="U5149" s="2" t="s">
        <v>253</v>
      </c>
      <c r="V5149" s="2" t="s">
        <v>367</v>
      </c>
      <c r="W5149" s="7"/>
      <c r="X5149" s="2" t="s">
        <v>17573</v>
      </c>
      <c r="Y5149" s="2" t="s">
        <v>17314</v>
      </c>
    </row>
    <row r="5150">
      <c r="A5150" s="1" t="b">
        <v>0</v>
      </c>
      <c r="B5150" s="1"/>
      <c r="C5150" s="1"/>
      <c r="D5150" s="1"/>
      <c r="E5150" s="1" t="s">
        <v>367</v>
      </c>
      <c r="F5150" s="1"/>
      <c r="G5150" s="2" t="s">
        <v>27</v>
      </c>
      <c r="H5150" s="2"/>
      <c r="I5150" s="4" t="s">
        <v>17574</v>
      </c>
      <c r="J5150" s="2" t="s">
        <v>17575</v>
      </c>
      <c r="K5150" s="5">
        <v>2.0</v>
      </c>
      <c r="L5150" s="2" t="s">
        <v>46</v>
      </c>
      <c r="M5150" s="6" t="b">
        <v>1</v>
      </c>
      <c r="N5150" s="2" t="s">
        <v>17311</v>
      </c>
      <c r="O5150" s="2" t="s">
        <v>16202</v>
      </c>
      <c r="P5150" s="2" t="s">
        <v>49</v>
      </c>
      <c r="Q5150" s="2" t="s">
        <v>50</v>
      </c>
      <c r="R5150" s="2" t="s">
        <v>35</v>
      </c>
      <c r="S5150" s="5">
        <v>211786.0</v>
      </c>
      <c r="T5150" s="2" t="s">
        <v>17363</v>
      </c>
      <c r="U5150" s="2" t="s">
        <v>253</v>
      </c>
      <c r="V5150" s="2" t="s">
        <v>367</v>
      </c>
      <c r="W5150" s="7"/>
      <c r="X5150" s="2" t="s">
        <v>17576</v>
      </c>
      <c r="Y5150" s="2" t="s">
        <v>17314</v>
      </c>
    </row>
    <row r="5151">
      <c r="A5151" s="1" t="b">
        <v>0</v>
      </c>
      <c r="B5151" s="1"/>
      <c r="C5151" s="1"/>
      <c r="D5151" s="1"/>
      <c r="E5151" s="1" t="s">
        <v>367</v>
      </c>
      <c r="F5151" s="1"/>
      <c r="G5151" s="2" t="s">
        <v>27</v>
      </c>
      <c r="H5151" s="2"/>
      <c r="I5151" s="4" t="s">
        <v>17577</v>
      </c>
      <c r="J5151" s="2" t="s">
        <v>17578</v>
      </c>
      <c r="K5151" s="5">
        <v>2.0</v>
      </c>
      <c r="L5151" s="2" t="s">
        <v>46</v>
      </c>
      <c r="M5151" s="6" t="b">
        <v>1</v>
      </c>
      <c r="N5151" s="2" t="s">
        <v>17311</v>
      </c>
      <c r="O5151" s="2" t="s">
        <v>16202</v>
      </c>
      <c r="P5151" s="2" t="s">
        <v>49</v>
      </c>
      <c r="Q5151" s="2" t="s">
        <v>50</v>
      </c>
      <c r="R5151" s="2" t="s">
        <v>35</v>
      </c>
      <c r="S5151" s="5">
        <v>211787.0</v>
      </c>
      <c r="T5151" s="2" t="s">
        <v>17363</v>
      </c>
      <c r="U5151" s="2" t="s">
        <v>253</v>
      </c>
      <c r="V5151" s="2" t="s">
        <v>367</v>
      </c>
      <c r="W5151" s="7"/>
      <c r="X5151" s="2" t="s">
        <v>17579</v>
      </c>
      <c r="Y5151" s="2" t="s">
        <v>17314</v>
      </c>
    </row>
    <row r="5152">
      <c r="A5152" s="1" t="b">
        <v>0</v>
      </c>
      <c r="B5152" s="1"/>
      <c r="C5152" s="1"/>
      <c r="D5152" s="1"/>
      <c r="E5152" s="1" t="s">
        <v>367</v>
      </c>
      <c r="F5152" s="1"/>
      <c r="G5152" s="2" t="s">
        <v>27</v>
      </c>
      <c r="H5152" s="2"/>
      <c r="I5152" s="4" t="s">
        <v>17580</v>
      </c>
      <c r="J5152" s="2" t="s">
        <v>17581</v>
      </c>
      <c r="K5152" s="5">
        <v>2.0</v>
      </c>
      <c r="L5152" s="2" t="s">
        <v>46</v>
      </c>
      <c r="M5152" s="6" t="b">
        <v>1</v>
      </c>
      <c r="N5152" s="2" t="s">
        <v>17311</v>
      </c>
      <c r="O5152" s="2" t="s">
        <v>16202</v>
      </c>
      <c r="P5152" s="2" t="s">
        <v>49</v>
      </c>
      <c r="Q5152" s="2" t="s">
        <v>50</v>
      </c>
      <c r="R5152" s="2" t="s">
        <v>35</v>
      </c>
      <c r="S5152" s="5">
        <v>211776.0</v>
      </c>
      <c r="T5152" s="2" t="s">
        <v>17466</v>
      </c>
      <c r="U5152" s="2" t="s">
        <v>253</v>
      </c>
      <c r="V5152" s="2" t="s">
        <v>367</v>
      </c>
      <c r="W5152" s="7"/>
      <c r="X5152" s="2" t="s">
        <v>17582</v>
      </c>
      <c r="Y5152" s="2" t="s">
        <v>17314</v>
      </c>
    </row>
    <row r="5153">
      <c r="A5153" s="1" t="b">
        <v>0</v>
      </c>
      <c r="B5153" s="1"/>
      <c r="C5153" s="1"/>
      <c r="D5153" s="1"/>
      <c r="E5153" s="1" t="s">
        <v>367</v>
      </c>
      <c r="F5153" s="1"/>
      <c r="G5153" s="2" t="s">
        <v>27</v>
      </c>
      <c r="H5153" s="2"/>
      <c r="I5153" s="4" t="s">
        <v>17583</v>
      </c>
      <c r="J5153" s="2" t="s">
        <v>17584</v>
      </c>
      <c r="K5153" s="5">
        <v>2.0</v>
      </c>
      <c r="L5153" s="2" t="s">
        <v>46</v>
      </c>
      <c r="M5153" s="6" t="b">
        <v>1</v>
      </c>
      <c r="N5153" s="2" t="s">
        <v>17311</v>
      </c>
      <c r="O5153" s="2" t="s">
        <v>16202</v>
      </c>
      <c r="P5153" s="2" t="s">
        <v>49</v>
      </c>
      <c r="Q5153" s="2" t="s">
        <v>50</v>
      </c>
      <c r="R5153" s="2" t="s">
        <v>35</v>
      </c>
      <c r="S5153" s="5">
        <v>196469.0</v>
      </c>
      <c r="T5153" s="2" t="s">
        <v>17466</v>
      </c>
      <c r="U5153" s="2" t="s">
        <v>253</v>
      </c>
      <c r="V5153" s="2" t="s">
        <v>367</v>
      </c>
      <c r="W5153" s="7"/>
      <c r="X5153" s="2" t="s">
        <v>17585</v>
      </c>
      <c r="Y5153" s="2" t="s">
        <v>17314</v>
      </c>
    </row>
    <row r="5154">
      <c r="A5154" s="1" t="b">
        <v>0</v>
      </c>
      <c r="B5154" s="1"/>
      <c r="C5154" s="1"/>
      <c r="D5154" s="1"/>
      <c r="E5154" s="1" t="s">
        <v>367</v>
      </c>
      <c r="F5154" s="1"/>
      <c r="G5154" s="2" t="s">
        <v>27</v>
      </c>
      <c r="H5154" s="2"/>
      <c r="I5154" s="4" t="s">
        <v>17586</v>
      </c>
      <c r="J5154" s="2" t="s">
        <v>17587</v>
      </c>
      <c r="K5154" s="5">
        <v>2.0</v>
      </c>
      <c r="L5154" s="2" t="s">
        <v>46</v>
      </c>
      <c r="M5154" s="6" t="b">
        <v>1</v>
      </c>
      <c r="N5154" s="2" t="s">
        <v>17311</v>
      </c>
      <c r="O5154" s="2" t="s">
        <v>16202</v>
      </c>
      <c r="P5154" s="2" t="s">
        <v>49</v>
      </c>
      <c r="Q5154" s="2" t="s">
        <v>50</v>
      </c>
      <c r="R5154" s="2" t="s">
        <v>35</v>
      </c>
      <c r="S5154" s="5">
        <v>201584.0</v>
      </c>
      <c r="T5154" s="2" t="s">
        <v>17385</v>
      </c>
      <c r="U5154" s="2" t="s">
        <v>253</v>
      </c>
      <c r="V5154" s="2" t="s">
        <v>367</v>
      </c>
      <c r="W5154" s="7"/>
      <c r="X5154" s="2" t="s">
        <v>17588</v>
      </c>
      <c r="Y5154" s="2" t="s">
        <v>17314</v>
      </c>
    </row>
    <row r="5155">
      <c r="A5155" s="1" t="b">
        <v>0</v>
      </c>
      <c r="B5155" s="1"/>
      <c r="C5155" s="1"/>
      <c r="D5155" s="1"/>
      <c r="E5155" s="1" t="s">
        <v>367</v>
      </c>
      <c r="F5155" s="1"/>
      <c r="G5155" s="2" t="s">
        <v>27</v>
      </c>
      <c r="H5155" s="2"/>
      <c r="I5155" s="4" t="s">
        <v>17589</v>
      </c>
      <c r="J5155" s="2" t="s">
        <v>17590</v>
      </c>
      <c r="K5155" s="5">
        <v>2.0</v>
      </c>
      <c r="L5155" s="2" t="s">
        <v>46</v>
      </c>
      <c r="M5155" s="6" t="b">
        <v>1</v>
      </c>
      <c r="N5155" s="2" t="s">
        <v>17311</v>
      </c>
      <c r="O5155" s="2" t="s">
        <v>16202</v>
      </c>
      <c r="P5155" s="2" t="s">
        <v>49</v>
      </c>
      <c r="Q5155" s="2" t="s">
        <v>50</v>
      </c>
      <c r="R5155" s="2" t="s">
        <v>35</v>
      </c>
      <c r="S5155" s="5">
        <v>201585.0</v>
      </c>
      <c r="T5155" s="2" t="s">
        <v>17385</v>
      </c>
      <c r="U5155" s="2" t="s">
        <v>253</v>
      </c>
      <c r="V5155" s="2" t="s">
        <v>367</v>
      </c>
      <c r="W5155" s="7"/>
      <c r="X5155" s="2" t="s">
        <v>17591</v>
      </c>
      <c r="Y5155" s="2" t="s">
        <v>17314</v>
      </c>
    </row>
    <row r="5156">
      <c r="A5156" s="1" t="b">
        <v>0</v>
      </c>
      <c r="B5156" s="1"/>
      <c r="C5156" s="1"/>
      <c r="D5156" s="1"/>
      <c r="E5156" s="1" t="s">
        <v>367</v>
      </c>
      <c r="F5156" s="1"/>
      <c r="G5156" s="2" t="s">
        <v>27</v>
      </c>
      <c r="H5156" s="2"/>
      <c r="I5156" s="4" t="s">
        <v>17592</v>
      </c>
      <c r="J5156" s="2" t="s">
        <v>17593</v>
      </c>
      <c r="K5156" s="5">
        <v>2.0</v>
      </c>
      <c r="L5156" s="2" t="s">
        <v>46</v>
      </c>
      <c r="M5156" s="6" t="b">
        <v>1</v>
      </c>
      <c r="N5156" s="2" t="s">
        <v>17311</v>
      </c>
      <c r="O5156" s="2" t="s">
        <v>16202</v>
      </c>
      <c r="P5156" s="2" t="s">
        <v>49</v>
      </c>
      <c r="Q5156" s="2" t="s">
        <v>50</v>
      </c>
      <c r="R5156" s="2" t="s">
        <v>35</v>
      </c>
      <c r="S5156" s="5">
        <v>201586.0</v>
      </c>
      <c r="T5156" s="2" t="s">
        <v>17385</v>
      </c>
      <c r="U5156" s="2" t="s">
        <v>253</v>
      </c>
      <c r="V5156" s="2" t="s">
        <v>367</v>
      </c>
      <c r="W5156" s="3"/>
      <c r="X5156" s="2" t="s">
        <v>17594</v>
      </c>
      <c r="Y5156" s="2" t="s">
        <v>17314</v>
      </c>
    </row>
    <row r="5157">
      <c r="A5157" s="1" t="b">
        <v>0</v>
      </c>
      <c r="B5157" s="1"/>
      <c r="C5157" s="1"/>
      <c r="D5157" s="1"/>
      <c r="E5157" s="1" t="s">
        <v>367</v>
      </c>
      <c r="F5157" s="1"/>
      <c r="G5157" s="2" t="s">
        <v>27</v>
      </c>
      <c r="H5157" s="2"/>
      <c r="I5157" s="4" t="s">
        <v>17595</v>
      </c>
      <c r="J5157" s="2" t="s">
        <v>17596</v>
      </c>
      <c r="K5157" s="5">
        <v>2.0</v>
      </c>
      <c r="L5157" s="2" t="s">
        <v>46</v>
      </c>
      <c r="M5157" s="6" t="b">
        <v>1</v>
      </c>
      <c r="N5157" s="2" t="s">
        <v>17311</v>
      </c>
      <c r="O5157" s="2" t="s">
        <v>16202</v>
      </c>
      <c r="P5157" s="2" t="s">
        <v>49</v>
      </c>
      <c r="Q5157" s="2" t="s">
        <v>50</v>
      </c>
      <c r="R5157" s="2" t="s">
        <v>35</v>
      </c>
      <c r="S5157" s="5">
        <v>201587.0</v>
      </c>
      <c r="T5157" s="2" t="s">
        <v>17466</v>
      </c>
      <c r="U5157" s="2" t="s">
        <v>253</v>
      </c>
      <c r="V5157" s="2" t="s">
        <v>367</v>
      </c>
      <c r="W5157" s="7"/>
      <c r="X5157" s="2" t="s">
        <v>17597</v>
      </c>
      <c r="Y5157" s="2" t="s">
        <v>17314</v>
      </c>
    </row>
    <row r="5158">
      <c r="A5158" s="1" t="b">
        <v>0</v>
      </c>
      <c r="B5158" s="1"/>
      <c r="C5158" s="1"/>
      <c r="D5158" s="1"/>
      <c r="E5158" s="1" t="s">
        <v>367</v>
      </c>
      <c r="F5158" s="1"/>
      <c r="G5158" s="2" t="s">
        <v>27</v>
      </c>
      <c r="H5158" s="2"/>
      <c r="I5158" s="4" t="s">
        <v>17598</v>
      </c>
      <c r="J5158" s="2" t="s">
        <v>17599</v>
      </c>
      <c r="K5158" s="5">
        <v>2.0</v>
      </c>
      <c r="L5158" s="2" t="s">
        <v>46</v>
      </c>
      <c r="M5158" s="6" t="b">
        <v>1</v>
      </c>
      <c r="N5158" s="2" t="s">
        <v>17311</v>
      </c>
      <c r="O5158" s="2" t="s">
        <v>16202</v>
      </c>
      <c r="P5158" s="2" t="s">
        <v>49</v>
      </c>
      <c r="Q5158" s="2" t="s">
        <v>50</v>
      </c>
      <c r="R5158" s="2" t="s">
        <v>35</v>
      </c>
      <c r="S5158" s="5">
        <v>201588.0</v>
      </c>
      <c r="T5158" s="2" t="s">
        <v>17466</v>
      </c>
      <c r="U5158" s="2" t="s">
        <v>253</v>
      </c>
      <c r="V5158" s="2" t="s">
        <v>367</v>
      </c>
      <c r="W5158" s="7"/>
      <c r="X5158" s="2" t="s">
        <v>17600</v>
      </c>
      <c r="Y5158" s="2" t="s">
        <v>17314</v>
      </c>
    </row>
    <row r="5159">
      <c r="A5159" s="1" t="b">
        <v>0</v>
      </c>
      <c r="B5159" s="1"/>
      <c r="C5159" s="1"/>
      <c r="D5159" s="1"/>
      <c r="E5159" s="1" t="s">
        <v>367</v>
      </c>
      <c r="F5159" s="1"/>
      <c r="G5159" s="2" t="s">
        <v>27</v>
      </c>
      <c r="H5159" s="2"/>
      <c r="I5159" s="4" t="s">
        <v>17601</v>
      </c>
      <c r="J5159" s="2" t="s">
        <v>17602</v>
      </c>
      <c r="K5159" s="5">
        <v>2.0</v>
      </c>
      <c r="L5159" s="2" t="s">
        <v>46</v>
      </c>
      <c r="M5159" s="6" t="b">
        <v>1</v>
      </c>
      <c r="N5159" s="2" t="s">
        <v>17311</v>
      </c>
      <c r="O5159" s="2" t="s">
        <v>16202</v>
      </c>
      <c r="P5159" s="2" t="s">
        <v>49</v>
      </c>
      <c r="Q5159" s="2" t="s">
        <v>50</v>
      </c>
      <c r="R5159" s="2" t="s">
        <v>35</v>
      </c>
      <c r="S5159" s="5">
        <v>201595.0</v>
      </c>
      <c r="T5159" s="2" t="s">
        <v>17466</v>
      </c>
      <c r="U5159" s="2" t="s">
        <v>253</v>
      </c>
      <c r="V5159" s="2" t="s">
        <v>367</v>
      </c>
      <c r="W5159" s="7"/>
      <c r="X5159" s="2" t="s">
        <v>17603</v>
      </c>
      <c r="Y5159" s="2" t="s">
        <v>17314</v>
      </c>
    </row>
    <row r="5160">
      <c r="A5160" s="1" t="b">
        <v>0</v>
      </c>
      <c r="B5160" s="1"/>
      <c r="C5160" s="1"/>
      <c r="D5160" s="1"/>
      <c r="E5160" s="1" t="s">
        <v>367</v>
      </c>
      <c r="F5160" s="1"/>
      <c r="G5160" s="2" t="s">
        <v>27</v>
      </c>
      <c r="H5160" s="2"/>
      <c r="I5160" s="4" t="s">
        <v>17604</v>
      </c>
      <c r="J5160" s="2" t="s">
        <v>17605</v>
      </c>
      <c r="K5160" s="5">
        <v>2.0</v>
      </c>
      <c r="L5160" s="2" t="s">
        <v>46</v>
      </c>
      <c r="M5160" s="6" t="b">
        <v>1</v>
      </c>
      <c r="N5160" s="2" t="s">
        <v>17311</v>
      </c>
      <c r="O5160" s="2" t="s">
        <v>16202</v>
      </c>
      <c r="P5160" s="2" t="s">
        <v>49</v>
      </c>
      <c r="Q5160" s="2" t="s">
        <v>50</v>
      </c>
      <c r="R5160" s="2" t="s">
        <v>35</v>
      </c>
      <c r="S5160" s="5">
        <v>201596.0</v>
      </c>
      <c r="T5160" s="2" t="s">
        <v>17466</v>
      </c>
      <c r="U5160" s="2" t="s">
        <v>253</v>
      </c>
      <c r="V5160" s="2" t="s">
        <v>367</v>
      </c>
      <c r="W5160" s="7"/>
      <c r="X5160" s="2" t="s">
        <v>17606</v>
      </c>
      <c r="Y5160" s="2" t="s">
        <v>17314</v>
      </c>
    </row>
    <row r="5161">
      <c r="A5161" s="1" t="b">
        <v>0</v>
      </c>
      <c r="B5161" s="1"/>
      <c r="C5161" s="1"/>
      <c r="D5161" s="1"/>
      <c r="E5161" s="1" t="s">
        <v>367</v>
      </c>
      <c r="F5161" s="1"/>
      <c r="G5161" s="2" t="s">
        <v>27</v>
      </c>
      <c r="H5161" s="2"/>
      <c r="I5161" s="4" t="s">
        <v>17607</v>
      </c>
      <c r="J5161" s="2" t="s">
        <v>17608</v>
      </c>
      <c r="K5161" s="5">
        <v>2.0</v>
      </c>
      <c r="L5161" s="2" t="s">
        <v>46</v>
      </c>
      <c r="M5161" s="6" t="b">
        <v>1</v>
      </c>
      <c r="N5161" s="2" t="s">
        <v>17311</v>
      </c>
      <c r="O5161" s="2" t="s">
        <v>16202</v>
      </c>
      <c r="P5161" s="2" t="s">
        <v>49</v>
      </c>
      <c r="Q5161" s="2" t="s">
        <v>50</v>
      </c>
      <c r="R5161" s="2" t="s">
        <v>35</v>
      </c>
      <c r="S5161" s="5">
        <v>201589.0</v>
      </c>
      <c r="T5161" s="2" t="s">
        <v>17466</v>
      </c>
      <c r="U5161" s="2" t="s">
        <v>253</v>
      </c>
      <c r="V5161" s="2" t="s">
        <v>367</v>
      </c>
      <c r="W5161" s="7"/>
      <c r="X5161" s="2" t="s">
        <v>17609</v>
      </c>
      <c r="Y5161" s="2" t="s">
        <v>17314</v>
      </c>
    </row>
    <row r="5162">
      <c r="A5162" s="1" t="b">
        <v>0</v>
      </c>
      <c r="B5162" s="1"/>
      <c r="C5162" s="1"/>
      <c r="D5162" s="1"/>
      <c r="E5162" s="1" t="s">
        <v>367</v>
      </c>
      <c r="F5162" s="1"/>
      <c r="G5162" s="2" t="s">
        <v>27</v>
      </c>
      <c r="H5162" s="2"/>
      <c r="I5162" s="4" t="s">
        <v>17610</v>
      </c>
      <c r="J5162" s="2" t="s">
        <v>17611</v>
      </c>
      <c r="K5162" s="5">
        <v>2.0</v>
      </c>
      <c r="L5162" s="2" t="s">
        <v>46</v>
      </c>
      <c r="M5162" s="6" t="b">
        <v>1</v>
      </c>
      <c r="N5162" s="2" t="s">
        <v>17311</v>
      </c>
      <c r="O5162" s="2" t="s">
        <v>16202</v>
      </c>
      <c r="P5162" s="2" t="s">
        <v>49</v>
      </c>
      <c r="Q5162" s="2" t="s">
        <v>50</v>
      </c>
      <c r="R5162" s="2" t="s">
        <v>35</v>
      </c>
      <c r="S5162" s="5">
        <v>201598.0</v>
      </c>
      <c r="T5162" s="2" t="s">
        <v>17466</v>
      </c>
      <c r="U5162" s="2" t="s">
        <v>253</v>
      </c>
      <c r="V5162" s="2" t="s">
        <v>367</v>
      </c>
      <c r="W5162" s="7"/>
      <c r="X5162" s="2" t="s">
        <v>17612</v>
      </c>
      <c r="Y5162" s="2" t="s">
        <v>17314</v>
      </c>
    </row>
    <row r="5163">
      <c r="A5163" s="1" t="b">
        <v>0</v>
      </c>
      <c r="B5163" s="1"/>
      <c r="C5163" s="1"/>
      <c r="D5163" s="1"/>
      <c r="E5163" s="1" t="s">
        <v>367</v>
      </c>
      <c r="F5163" s="1"/>
      <c r="G5163" s="2" t="s">
        <v>27</v>
      </c>
      <c r="H5163" s="2"/>
      <c r="I5163" s="4" t="s">
        <v>17613</v>
      </c>
      <c r="J5163" s="2" t="s">
        <v>17614</v>
      </c>
      <c r="K5163" s="5">
        <v>2.0</v>
      </c>
      <c r="L5163" s="2" t="s">
        <v>46</v>
      </c>
      <c r="M5163" s="6" t="b">
        <v>1</v>
      </c>
      <c r="N5163" s="2" t="s">
        <v>17311</v>
      </c>
      <c r="O5163" s="2" t="s">
        <v>16202</v>
      </c>
      <c r="P5163" s="2" t="s">
        <v>49</v>
      </c>
      <c r="Q5163" s="2" t="s">
        <v>50</v>
      </c>
      <c r="R5163" s="2" t="s">
        <v>35</v>
      </c>
      <c r="S5163" s="5">
        <v>201590.0</v>
      </c>
      <c r="T5163" s="2" t="s">
        <v>17466</v>
      </c>
      <c r="U5163" s="2" t="s">
        <v>253</v>
      </c>
      <c r="V5163" s="2" t="s">
        <v>367</v>
      </c>
      <c r="W5163" s="7"/>
      <c r="X5163" s="2" t="s">
        <v>17615</v>
      </c>
      <c r="Y5163" s="2" t="s">
        <v>17314</v>
      </c>
    </row>
    <row r="5164">
      <c r="A5164" s="1" t="b">
        <v>0</v>
      </c>
      <c r="B5164" s="1"/>
      <c r="C5164" s="1"/>
      <c r="D5164" s="1"/>
      <c r="E5164" s="1" t="s">
        <v>367</v>
      </c>
      <c r="F5164" s="1"/>
      <c r="G5164" s="2" t="s">
        <v>27</v>
      </c>
      <c r="H5164" s="2"/>
      <c r="I5164" s="4" t="s">
        <v>17616</v>
      </c>
      <c r="J5164" s="2" t="s">
        <v>17617</v>
      </c>
      <c r="K5164" s="5">
        <v>2.0</v>
      </c>
      <c r="L5164" s="2" t="s">
        <v>46</v>
      </c>
      <c r="M5164" s="6" t="b">
        <v>1</v>
      </c>
      <c r="N5164" s="2" t="s">
        <v>17311</v>
      </c>
      <c r="O5164" s="2" t="s">
        <v>16202</v>
      </c>
      <c r="P5164" s="2" t="s">
        <v>49</v>
      </c>
      <c r="Q5164" s="2" t="s">
        <v>50</v>
      </c>
      <c r="R5164" s="2" t="s">
        <v>35</v>
      </c>
      <c r="S5164" s="5">
        <v>211777.0</v>
      </c>
      <c r="T5164" s="2" t="s">
        <v>17466</v>
      </c>
      <c r="U5164" s="2" t="s">
        <v>253</v>
      </c>
      <c r="V5164" s="2" t="s">
        <v>367</v>
      </c>
      <c r="W5164" s="7"/>
      <c r="X5164" s="2" t="s">
        <v>17618</v>
      </c>
      <c r="Y5164" s="2" t="s">
        <v>17314</v>
      </c>
    </row>
    <row r="5165">
      <c r="A5165" s="1" t="b">
        <v>0</v>
      </c>
      <c r="B5165" s="1"/>
      <c r="C5165" s="1"/>
      <c r="D5165" s="1"/>
      <c r="E5165" s="1" t="s">
        <v>367</v>
      </c>
      <c r="F5165" s="1"/>
      <c r="G5165" s="2" t="s">
        <v>27</v>
      </c>
      <c r="H5165" s="2"/>
      <c r="I5165" s="4" t="s">
        <v>17619</v>
      </c>
      <c r="J5165" s="2" t="s">
        <v>17620</v>
      </c>
      <c r="K5165" s="5">
        <v>2.0</v>
      </c>
      <c r="L5165" s="2" t="s">
        <v>46</v>
      </c>
      <c r="M5165" s="6" t="b">
        <v>1</v>
      </c>
      <c r="N5165" s="2" t="s">
        <v>17311</v>
      </c>
      <c r="O5165" s="2" t="s">
        <v>16202</v>
      </c>
      <c r="P5165" s="2" t="s">
        <v>49</v>
      </c>
      <c r="Q5165" s="2" t="s">
        <v>50</v>
      </c>
      <c r="R5165" s="2" t="s">
        <v>35</v>
      </c>
      <c r="S5165" s="5">
        <v>211778.0</v>
      </c>
      <c r="T5165" s="2" t="s">
        <v>17466</v>
      </c>
      <c r="U5165" s="2" t="s">
        <v>253</v>
      </c>
      <c r="V5165" s="2" t="s">
        <v>367</v>
      </c>
      <c r="W5165" s="3"/>
      <c r="X5165" s="2" t="s">
        <v>17621</v>
      </c>
      <c r="Y5165" s="2" t="s">
        <v>17314</v>
      </c>
    </row>
    <row r="5166">
      <c r="A5166" s="1" t="b">
        <v>0</v>
      </c>
      <c r="B5166" s="1"/>
      <c r="C5166" s="1"/>
      <c r="D5166" s="1"/>
      <c r="E5166" s="1" t="s">
        <v>367</v>
      </c>
      <c r="F5166" s="1"/>
      <c r="G5166" s="2" t="s">
        <v>27</v>
      </c>
      <c r="H5166" s="2"/>
      <c r="I5166" s="4" t="s">
        <v>17622</v>
      </c>
      <c r="J5166" s="2" t="s">
        <v>17623</v>
      </c>
      <c r="K5166" s="5">
        <v>2.0</v>
      </c>
      <c r="L5166" s="2" t="s">
        <v>46</v>
      </c>
      <c r="M5166" s="6" t="b">
        <v>1</v>
      </c>
      <c r="N5166" s="2" t="s">
        <v>17311</v>
      </c>
      <c r="O5166" s="2" t="s">
        <v>16202</v>
      </c>
      <c r="P5166" s="2" t="s">
        <v>49</v>
      </c>
      <c r="Q5166" s="2" t="s">
        <v>50</v>
      </c>
      <c r="R5166" s="2" t="s">
        <v>35</v>
      </c>
      <c r="S5166" s="5">
        <v>201604.0</v>
      </c>
      <c r="T5166" s="2" t="s">
        <v>17557</v>
      </c>
      <c r="U5166" s="2" t="s">
        <v>253</v>
      </c>
      <c r="V5166" s="2" t="s">
        <v>367</v>
      </c>
      <c r="W5166" s="7"/>
      <c r="X5166" s="2" t="s">
        <v>17624</v>
      </c>
      <c r="Y5166" s="2" t="s">
        <v>17314</v>
      </c>
    </row>
    <row r="5167">
      <c r="A5167" s="1" t="b">
        <v>0</v>
      </c>
      <c r="B5167" s="1"/>
      <c r="C5167" s="1"/>
      <c r="D5167" s="1"/>
      <c r="E5167" s="1" t="s">
        <v>367</v>
      </c>
      <c r="F5167" s="1"/>
      <c r="G5167" s="2" t="s">
        <v>27</v>
      </c>
      <c r="H5167" s="2"/>
      <c r="I5167" s="4" t="s">
        <v>17625</v>
      </c>
      <c r="J5167" s="2" t="s">
        <v>17626</v>
      </c>
      <c r="K5167" s="5">
        <v>2.0</v>
      </c>
      <c r="L5167" s="2" t="s">
        <v>46</v>
      </c>
      <c r="M5167" s="6" t="b">
        <v>1</v>
      </c>
      <c r="N5167" s="2" t="s">
        <v>17311</v>
      </c>
      <c r="O5167" s="2" t="s">
        <v>16202</v>
      </c>
      <c r="P5167" s="2" t="s">
        <v>49</v>
      </c>
      <c r="Q5167" s="2" t="s">
        <v>50</v>
      </c>
      <c r="R5167" s="2" t="s">
        <v>35</v>
      </c>
      <c r="S5167" s="5">
        <v>201594.0</v>
      </c>
      <c r="T5167" s="2" t="s">
        <v>17627</v>
      </c>
      <c r="U5167" s="2" t="s">
        <v>253</v>
      </c>
      <c r="V5167" s="2" t="s">
        <v>367</v>
      </c>
      <c r="W5167" s="7"/>
      <c r="X5167" s="2" t="s">
        <v>17628</v>
      </c>
      <c r="Y5167" s="2" t="s">
        <v>17314</v>
      </c>
    </row>
    <row r="5168">
      <c r="A5168" s="1" t="b">
        <v>0</v>
      </c>
      <c r="B5168" s="1"/>
      <c r="C5168" s="1"/>
      <c r="D5168" s="1"/>
      <c r="E5168" s="1" t="s">
        <v>367</v>
      </c>
      <c r="F5168" s="1"/>
      <c r="G5168" s="2" t="s">
        <v>27</v>
      </c>
      <c r="H5168" s="2"/>
      <c r="I5168" s="4" t="s">
        <v>17629</v>
      </c>
      <c r="J5168" s="2" t="s">
        <v>17630</v>
      </c>
      <c r="K5168" s="5">
        <v>2.0</v>
      </c>
      <c r="L5168" s="2" t="s">
        <v>46</v>
      </c>
      <c r="M5168" s="6" t="b">
        <v>1</v>
      </c>
      <c r="N5168" s="2" t="s">
        <v>17311</v>
      </c>
      <c r="O5168" s="2" t="s">
        <v>16202</v>
      </c>
      <c r="P5168" s="2" t="s">
        <v>49</v>
      </c>
      <c r="Q5168" s="2" t="s">
        <v>50</v>
      </c>
      <c r="R5168" s="2" t="s">
        <v>35</v>
      </c>
      <c r="S5168" s="5">
        <v>201605.0</v>
      </c>
      <c r="T5168" s="2" t="s">
        <v>17557</v>
      </c>
      <c r="U5168" s="2" t="s">
        <v>253</v>
      </c>
      <c r="V5168" s="2" t="s">
        <v>367</v>
      </c>
      <c r="W5168" s="7"/>
      <c r="X5168" s="2" t="s">
        <v>17631</v>
      </c>
      <c r="Y5168" s="2" t="s">
        <v>17314</v>
      </c>
    </row>
    <row r="5169">
      <c r="A5169" s="1" t="b">
        <v>0</v>
      </c>
      <c r="B5169" s="1"/>
      <c r="C5169" s="1"/>
      <c r="D5169" s="1"/>
      <c r="E5169" s="1" t="s">
        <v>367</v>
      </c>
      <c r="F5169" s="1"/>
      <c r="G5169" s="2" t="s">
        <v>27</v>
      </c>
      <c r="H5169" s="2"/>
      <c r="I5169" s="4" t="s">
        <v>17632</v>
      </c>
      <c r="J5169" s="2" t="s">
        <v>17633</v>
      </c>
      <c r="K5169" s="5">
        <v>2.0</v>
      </c>
      <c r="L5169" s="2" t="s">
        <v>46</v>
      </c>
      <c r="M5169" s="6" t="b">
        <v>1</v>
      </c>
      <c r="N5169" s="2" t="s">
        <v>17311</v>
      </c>
      <c r="O5169" s="2" t="s">
        <v>16202</v>
      </c>
      <c r="P5169" s="2" t="s">
        <v>49</v>
      </c>
      <c r="Q5169" s="2" t="s">
        <v>50</v>
      </c>
      <c r="R5169" s="2" t="s">
        <v>35</v>
      </c>
      <c r="S5169" s="5">
        <v>201606.0</v>
      </c>
      <c r="T5169" s="2" t="s">
        <v>17557</v>
      </c>
      <c r="U5169" s="2" t="s">
        <v>253</v>
      </c>
      <c r="V5169" s="2" t="s">
        <v>367</v>
      </c>
      <c r="W5169" s="7"/>
      <c r="X5169" s="2" t="s">
        <v>17634</v>
      </c>
      <c r="Y5169" s="2" t="s">
        <v>17314</v>
      </c>
    </row>
    <row r="5170">
      <c r="A5170" s="1" t="b">
        <v>0</v>
      </c>
      <c r="B5170" s="1"/>
      <c r="C5170" s="1"/>
      <c r="D5170" s="1"/>
      <c r="E5170" s="1" t="s">
        <v>367</v>
      </c>
      <c r="F5170" s="1"/>
      <c r="G5170" s="2" t="s">
        <v>27</v>
      </c>
      <c r="H5170" s="2"/>
      <c r="I5170" s="4" t="s">
        <v>17635</v>
      </c>
      <c r="J5170" s="2" t="s">
        <v>17636</v>
      </c>
      <c r="K5170" s="5">
        <v>2.0</v>
      </c>
      <c r="L5170" s="2" t="s">
        <v>46</v>
      </c>
      <c r="M5170" s="6" t="b">
        <v>1</v>
      </c>
      <c r="N5170" s="2" t="s">
        <v>17311</v>
      </c>
      <c r="O5170" s="2" t="s">
        <v>16202</v>
      </c>
      <c r="P5170" s="2" t="s">
        <v>49</v>
      </c>
      <c r="Q5170" s="2" t="s">
        <v>50</v>
      </c>
      <c r="R5170" s="2" t="s">
        <v>35</v>
      </c>
      <c r="S5170" s="5">
        <v>211806.0</v>
      </c>
      <c r="T5170" s="2" t="s">
        <v>17557</v>
      </c>
      <c r="U5170" s="2" t="s">
        <v>253</v>
      </c>
      <c r="V5170" s="2" t="s">
        <v>367</v>
      </c>
      <c r="W5170" s="7"/>
      <c r="X5170" s="2" t="s">
        <v>17637</v>
      </c>
      <c r="Y5170" s="2" t="s">
        <v>17314</v>
      </c>
    </row>
    <row r="5171">
      <c r="A5171" s="1" t="b">
        <v>0</v>
      </c>
      <c r="B5171" s="1"/>
      <c r="C5171" s="1"/>
      <c r="D5171" s="1"/>
      <c r="E5171" s="1" t="s">
        <v>367</v>
      </c>
      <c r="F5171" s="1"/>
      <c r="G5171" s="2" t="s">
        <v>27</v>
      </c>
      <c r="H5171" s="2"/>
      <c r="I5171" s="4" t="s">
        <v>17638</v>
      </c>
      <c r="J5171" s="2" t="s">
        <v>17639</v>
      </c>
      <c r="K5171" s="5">
        <v>2.0</v>
      </c>
      <c r="L5171" s="2" t="s">
        <v>46</v>
      </c>
      <c r="M5171" s="6" t="b">
        <v>1</v>
      </c>
      <c r="N5171" s="2" t="s">
        <v>17311</v>
      </c>
      <c r="O5171" s="2" t="s">
        <v>16202</v>
      </c>
      <c r="P5171" s="2" t="s">
        <v>49</v>
      </c>
      <c r="Q5171" s="2" t="s">
        <v>50</v>
      </c>
      <c r="R5171" s="2" t="s">
        <v>35</v>
      </c>
      <c r="S5171" s="5">
        <v>211807.0</v>
      </c>
      <c r="T5171" s="2" t="s">
        <v>17640</v>
      </c>
      <c r="U5171" s="2" t="s">
        <v>253</v>
      </c>
      <c r="V5171" s="2" t="s">
        <v>367</v>
      </c>
      <c r="W5171" s="3"/>
      <c r="X5171" s="2" t="s">
        <v>17641</v>
      </c>
      <c r="Y5171" s="2" t="s">
        <v>17314</v>
      </c>
    </row>
    <row r="5172">
      <c r="A5172" s="1" t="b">
        <v>0</v>
      </c>
      <c r="B5172" s="1"/>
      <c r="C5172" s="1"/>
      <c r="D5172" s="1"/>
      <c r="E5172" s="1" t="s">
        <v>367</v>
      </c>
      <c r="F5172" s="1"/>
      <c r="G5172" s="2" t="s">
        <v>27</v>
      </c>
      <c r="H5172" s="2"/>
      <c r="I5172" s="4" t="s">
        <v>17642</v>
      </c>
      <c r="J5172" s="2" t="s">
        <v>17643</v>
      </c>
      <c r="K5172" s="5">
        <v>2.0</v>
      </c>
      <c r="L5172" s="2" t="s">
        <v>46</v>
      </c>
      <c r="M5172" s="6" t="b">
        <v>1</v>
      </c>
      <c r="N5172" s="2" t="s">
        <v>17311</v>
      </c>
      <c r="O5172" s="2" t="s">
        <v>16202</v>
      </c>
      <c r="P5172" s="2" t="s">
        <v>49</v>
      </c>
      <c r="Q5172" s="2" t="s">
        <v>50</v>
      </c>
      <c r="R5172" s="2" t="s">
        <v>35</v>
      </c>
      <c r="S5172" s="5">
        <v>211801.0</v>
      </c>
      <c r="T5172" s="2" t="s">
        <v>6157</v>
      </c>
      <c r="U5172" s="2" t="s">
        <v>253</v>
      </c>
      <c r="V5172" s="2" t="s">
        <v>367</v>
      </c>
      <c r="W5172" s="7"/>
      <c r="X5172" s="2" t="s">
        <v>17644</v>
      </c>
      <c r="Y5172" s="2" t="s">
        <v>17314</v>
      </c>
    </row>
    <row r="5173">
      <c r="A5173" s="1" t="b">
        <v>0</v>
      </c>
      <c r="B5173" s="1"/>
      <c r="C5173" s="1"/>
      <c r="D5173" s="1"/>
      <c r="E5173" s="1" t="s">
        <v>367</v>
      </c>
      <c r="F5173" s="1"/>
      <c r="G5173" s="2" t="s">
        <v>27</v>
      </c>
      <c r="H5173" s="2"/>
      <c r="I5173" s="4" t="s">
        <v>17645</v>
      </c>
      <c r="J5173" s="2" t="s">
        <v>17646</v>
      </c>
      <c r="K5173" s="5">
        <v>2.0</v>
      </c>
      <c r="L5173" s="2" t="s">
        <v>46</v>
      </c>
      <c r="M5173" s="6" t="b">
        <v>1</v>
      </c>
      <c r="N5173" s="2" t="s">
        <v>17311</v>
      </c>
      <c r="O5173" s="2" t="s">
        <v>16202</v>
      </c>
      <c r="P5173" s="2" t="s">
        <v>49</v>
      </c>
      <c r="Q5173" s="2" t="s">
        <v>50</v>
      </c>
      <c r="R5173" s="2" t="s">
        <v>35</v>
      </c>
      <c r="S5173" s="5">
        <v>211802.0</v>
      </c>
      <c r="T5173" s="2" t="s">
        <v>6157</v>
      </c>
      <c r="U5173" s="2" t="s">
        <v>253</v>
      </c>
      <c r="V5173" s="2" t="s">
        <v>367</v>
      </c>
      <c r="W5173" s="7"/>
      <c r="X5173" s="2" t="s">
        <v>17647</v>
      </c>
      <c r="Y5173" s="2" t="s">
        <v>17314</v>
      </c>
    </row>
    <row r="5174">
      <c r="A5174" s="1" t="b">
        <v>0</v>
      </c>
      <c r="B5174" s="1"/>
      <c r="C5174" s="1"/>
      <c r="D5174" s="1"/>
      <c r="E5174" s="1" t="s">
        <v>367</v>
      </c>
      <c r="F5174" s="1"/>
      <c r="G5174" s="2" t="s">
        <v>27</v>
      </c>
      <c r="H5174" s="2"/>
      <c r="I5174" s="4" t="s">
        <v>17648</v>
      </c>
      <c r="J5174" s="2" t="s">
        <v>17649</v>
      </c>
      <c r="K5174" s="5">
        <v>2.0</v>
      </c>
      <c r="L5174" s="2" t="s">
        <v>46</v>
      </c>
      <c r="M5174" s="6" t="b">
        <v>1</v>
      </c>
      <c r="N5174" s="2" t="s">
        <v>17311</v>
      </c>
      <c r="O5174" s="2" t="s">
        <v>16202</v>
      </c>
      <c r="P5174" s="2" t="s">
        <v>49</v>
      </c>
      <c r="Q5174" s="2" t="s">
        <v>50</v>
      </c>
      <c r="R5174" s="2" t="s">
        <v>35</v>
      </c>
      <c r="S5174" s="5">
        <v>211800.0</v>
      </c>
      <c r="T5174" s="2" t="s">
        <v>17650</v>
      </c>
      <c r="U5174" s="2" t="s">
        <v>253</v>
      </c>
      <c r="V5174" s="2" t="s">
        <v>367</v>
      </c>
      <c r="W5174" s="7"/>
      <c r="X5174" s="2" t="s">
        <v>17651</v>
      </c>
      <c r="Y5174" s="2" t="s">
        <v>17314</v>
      </c>
    </row>
    <row r="5175">
      <c r="A5175" s="1" t="b">
        <v>0</v>
      </c>
      <c r="B5175" s="1"/>
      <c r="C5175" s="1"/>
      <c r="D5175" s="1"/>
      <c r="E5175" s="1" t="s">
        <v>367</v>
      </c>
      <c r="F5175" s="1"/>
      <c r="G5175" s="2" t="s">
        <v>27</v>
      </c>
      <c r="H5175" s="2"/>
      <c r="I5175" s="4" t="s">
        <v>17652</v>
      </c>
      <c r="J5175" s="2" t="s">
        <v>17653</v>
      </c>
      <c r="K5175" s="5">
        <v>2.0</v>
      </c>
      <c r="L5175" s="2" t="s">
        <v>46</v>
      </c>
      <c r="M5175" s="6" t="b">
        <v>1</v>
      </c>
      <c r="N5175" s="2" t="s">
        <v>17311</v>
      </c>
      <c r="O5175" s="2" t="s">
        <v>16202</v>
      </c>
      <c r="P5175" s="2" t="s">
        <v>49</v>
      </c>
      <c r="Q5175" s="2" t="s">
        <v>50</v>
      </c>
      <c r="R5175" s="2" t="s">
        <v>35</v>
      </c>
      <c r="S5175" s="5">
        <v>211799.0</v>
      </c>
      <c r="T5175" s="2" t="s">
        <v>17650</v>
      </c>
      <c r="U5175" s="2" t="s">
        <v>253</v>
      </c>
      <c r="V5175" s="2" t="s">
        <v>367</v>
      </c>
      <c r="W5175" s="7"/>
      <c r="X5175" s="2" t="s">
        <v>17654</v>
      </c>
      <c r="Y5175" s="2" t="s">
        <v>17314</v>
      </c>
    </row>
    <row r="5176">
      <c r="A5176" s="1" t="b">
        <v>0</v>
      </c>
      <c r="B5176" s="1"/>
      <c r="C5176" s="1"/>
      <c r="D5176" s="1"/>
      <c r="E5176" s="1" t="s">
        <v>367</v>
      </c>
      <c r="F5176" s="1"/>
      <c r="G5176" s="2" t="s">
        <v>27</v>
      </c>
      <c r="H5176" s="2"/>
      <c r="I5176" s="4" t="s">
        <v>17655</v>
      </c>
      <c r="J5176" s="2" t="s">
        <v>17656</v>
      </c>
      <c r="K5176" s="5">
        <v>2.0</v>
      </c>
      <c r="L5176" s="2" t="s">
        <v>46</v>
      </c>
      <c r="M5176" s="6" t="b">
        <v>1</v>
      </c>
      <c r="N5176" s="2" t="s">
        <v>17657</v>
      </c>
      <c r="O5176" s="2" t="s">
        <v>16202</v>
      </c>
      <c r="P5176" s="2" t="s">
        <v>49</v>
      </c>
      <c r="Q5176" s="2" t="s">
        <v>50</v>
      </c>
      <c r="R5176" s="2" t="s">
        <v>35</v>
      </c>
      <c r="S5176" s="5">
        <v>201582.0</v>
      </c>
      <c r="T5176" s="2" t="s">
        <v>17385</v>
      </c>
      <c r="U5176" s="2" t="s">
        <v>253</v>
      </c>
      <c r="V5176" s="2" t="s">
        <v>367</v>
      </c>
      <c r="W5176" s="7"/>
      <c r="X5176" s="2" t="s">
        <v>17658</v>
      </c>
      <c r="Y5176" s="2" t="s">
        <v>17314</v>
      </c>
    </row>
    <row r="5177">
      <c r="A5177" s="1" t="b">
        <v>0</v>
      </c>
      <c r="B5177" s="1"/>
      <c r="C5177" s="1"/>
      <c r="D5177" s="1"/>
      <c r="E5177" s="1" t="s">
        <v>367</v>
      </c>
      <c r="F5177" s="1"/>
      <c r="G5177" s="2" t="s">
        <v>27</v>
      </c>
      <c r="H5177" s="2"/>
      <c r="I5177" s="4" t="s">
        <v>17659</v>
      </c>
      <c r="J5177" s="2" t="s">
        <v>17660</v>
      </c>
      <c r="K5177" s="5">
        <v>2.0</v>
      </c>
      <c r="L5177" s="2" t="s">
        <v>46</v>
      </c>
      <c r="M5177" s="6" t="b">
        <v>1</v>
      </c>
      <c r="N5177" s="2" t="s">
        <v>17661</v>
      </c>
      <c r="O5177" s="2" t="s">
        <v>16202</v>
      </c>
      <c r="P5177" s="2" t="s">
        <v>49</v>
      </c>
      <c r="Q5177" s="2" t="s">
        <v>50</v>
      </c>
      <c r="R5177" s="2" t="s">
        <v>35</v>
      </c>
      <c r="S5177" s="5">
        <v>211779.0</v>
      </c>
      <c r="T5177" s="2" t="s">
        <v>17404</v>
      </c>
      <c r="U5177" s="2" t="s">
        <v>253</v>
      </c>
      <c r="V5177" s="2" t="s">
        <v>367</v>
      </c>
      <c r="W5177" s="7"/>
      <c r="X5177" s="2" t="s">
        <v>17662</v>
      </c>
      <c r="Y5177" s="2" t="s">
        <v>17314</v>
      </c>
    </row>
    <row r="5178">
      <c r="A5178" s="1" t="b">
        <v>0</v>
      </c>
      <c r="B5178" s="1"/>
      <c r="C5178" s="1"/>
      <c r="D5178" s="1"/>
      <c r="E5178" s="1" t="s">
        <v>367</v>
      </c>
      <c r="F5178" s="1"/>
      <c r="G5178" s="2" t="s">
        <v>27</v>
      </c>
      <c r="H5178" s="2"/>
      <c r="I5178" s="4" t="s">
        <v>17663</v>
      </c>
      <c r="J5178" s="2" t="s">
        <v>17664</v>
      </c>
      <c r="K5178" s="5">
        <v>2.0</v>
      </c>
      <c r="L5178" s="2" t="s">
        <v>46</v>
      </c>
      <c r="M5178" s="6" t="b">
        <v>1</v>
      </c>
      <c r="N5178" s="2" t="s">
        <v>17661</v>
      </c>
      <c r="O5178" s="2" t="s">
        <v>16202</v>
      </c>
      <c r="P5178" s="2" t="s">
        <v>49</v>
      </c>
      <c r="Q5178" s="2" t="s">
        <v>50</v>
      </c>
      <c r="R5178" s="2" t="s">
        <v>35</v>
      </c>
      <c r="S5178" s="5">
        <v>211780.0</v>
      </c>
      <c r="T5178" s="2" t="s">
        <v>17404</v>
      </c>
      <c r="U5178" s="2" t="s">
        <v>253</v>
      </c>
      <c r="V5178" s="2" t="s">
        <v>367</v>
      </c>
      <c r="W5178" s="7"/>
      <c r="X5178" s="2" t="s">
        <v>17665</v>
      </c>
      <c r="Y5178" s="2" t="s">
        <v>17314</v>
      </c>
    </row>
    <row r="5179">
      <c r="A5179" s="1" t="b">
        <v>0</v>
      </c>
      <c r="B5179" s="1"/>
      <c r="C5179" s="1"/>
      <c r="D5179" s="1"/>
      <c r="E5179" s="1" t="s">
        <v>367</v>
      </c>
      <c r="F5179" s="1"/>
      <c r="G5179" s="2" t="s">
        <v>27</v>
      </c>
      <c r="H5179" s="2"/>
      <c r="I5179" s="4" t="s">
        <v>17666</v>
      </c>
      <c r="J5179" s="2" t="s">
        <v>17667</v>
      </c>
      <c r="K5179" s="5">
        <v>2.0</v>
      </c>
      <c r="L5179" s="2" t="s">
        <v>46</v>
      </c>
      <c r="M5179" s="6" t="b">
        <v>1</v>
      </c>
      <c r="N5179" s="2" t="s">
        <v>17661</v>
      </c>
      <c r="O5179" s="2" t="s">
        <v>16202</v>
      </c>
      <c r="P5179" s="2" t="s">
        <v>49</v>
      </c>
      <c r="Q5179" s="2" t="s">
        <v>50</v>
      </c>
      <c r="R5179" s="2" t="s">
        <v>35</v>
      </c>
      <c r="S5179" s="5">
        <v>211782.0</v>
      </c>
      <c r="T5179" s="2" t="s">
        <v>17404</v>
      </c>
      <c r="U5179" s="2" t="s">
        <v>253</v>
      </c>
      <c r="V5179" s="2" t="s">
        <v>367</v>
      </c>
      <c r="W5179" s="7"/>
      <c r="X5179" s="2" t="s">
        <v>17668</v>
      </c>
      <c r="Y5179" s="2" t="s">
        <v>17314</v>
      </c>
    </row>
    <row r="5180">
      <c r="A5180" s="1" t="b">
        <v>0</v>
      </c>
      <c r="B5180" s="1"/>
      <c r="C5180" s="1"/>
      <c r="D5180" s="1"/>
      <c r="E5180" s="1" t="s">
        <v>367</v>
      </c>
      <c r="F5180" s="1"/>
      <c r="G5180" s="2" t="s">
        <v>27</v>
      </c>
      <c r="H5180" s="2"/>
      <c r="I5180" s="4" t="s">
        <v>17669</v>
      </c>
      <c r="J5180" s="2" t="s">
        <v>17670</v>
      </c>
      <c r="K5180" s="5">
        <v>2.0</v>
      </c>
      <c r="L5180" s="2" t="s">
        <v>46</v>
      </c>
      <c r="M5180" s="6" t="b">
        <v>1</v>
      </c>
      <c r="N5180" s="2" t="s">
        <v>17661</v>
      </c>
      <c r="O5180" s="2" t="s">
        <v>16202</v>
      </c>
      <c r="P5180" s="2" t="s">
        <v>49</v>
      </c>
      <c r="Q5180" s="2" t="s">
        <v>50</v>
      </c>
      <c r="R5180" s="2" t="s">
        <v>35</v>
      </c>
      <c r="S5180" s="5">
        <v>211775.0</v>
      </c>
      <c r="T5180" s="2" t="s">
        <v>17466</v>
      </c>
      <c r="U5180" s="2" t="s">
        <v>253</v>
      </c>
      <c r="V5180" s="2" t="s">
        <v>367</v>
      </c>
      <c r="W5180" s="7"/>
      <c r="X5180" s="2" t="s">
        <v>17671</v>
      </c>
      <c r="Y5180" s="2" t="s">
        <v>17314</v>
      </c>
    </row>
    <row r="5181">
      <c r="A5181" s="1" t="b">
        <v>0</v>
      </c>
      <c r="B5181" s="1"/>
      <c r="C5181" s="1"/>
      <c r="D5181" s="1"/>
      <c r="E5181" s="1" t="s">
        <v>367</v>
      </c>
      <c r="F5181" s="1"/>
      <c r="G5181" s="2" t="s">
        <v>27</v>
      </c>
      <c r="H5181" s="2"/>
      <c r="I5181" s="4" t="s">
        <v>17672</v>
      </c>
      <c r="J5181" s="2" t="s">
        <v>17673</v>
      </c>
      <c r="K5181" s="5">
        <v>2.0</v>
      </c>
      <c r="L5181" s="2" t="s">
        <v>46</v>
      </c>
      <c r="M5181" s="6" t="b">
        <v>1</v>
      </c>
      <c r="N5181" s="2" t="s">
        <v>17661</v>
      </c>
      <c r="O5181" s="2" t="s">
        <v>16202</v>
      </c>
      <c r="P5181" s="2" t="s">
        <v>49</v>
      </c>
      <c r="Q5181" s="2" t="s">
        <v>50</v>
      </c>
      <c r="R5181" s="2" t="s">
        <v>35</v>
      </c>
      <c r="S5181" s="5">
        <v>211786.0</v>
      </c>
      <c r="T5181" s="2" t="s">
        <v>17363</v>
      </c>
      <c r="U5181" s="2" t="s">
        <v>253</v>
      </c>
      <c r="V5181" s="2" t="s">
        <v>367</v>
      </c>
      <c r="W5181" s="7"/>
      <c r="X5181" s="2" t="s">
        <v>17674</v>
      </c>
      <c r="Y5181" s="2" t="s">
        <v>17314</v>
      </c>
    </row>
    <row r="5182">
      <c r="A5182" s="1" t="b">
        <v>0</v>
      </c>
      <c r="B5182" s="1"/>
      <c r="C5182" s="1"/>
      <c r="D5182" s="1"/>
      <c r="E5182" s="1" t="s">
        <v>367</v>
      </c>
      <c r="F5182" s="1"/>
      <c r="G5182" s="2" t="s">
        <v>27</v>
      </c>
      <c r="H5182" s="2"/>
      <c r="I5182" s="4" t="s">
        <v>17675</v>
      </c>
      <c r="J5182" s="2" t="s">
        <v>17676</v>
      </c>
      <c r="K5182" s="5">
        <v>2.0</v>
      </c>
      <c r="L5182" s="2" t="s">
        <v>46</v>
      </c>
      <c r="M5182" s="6" t="b">
        <v>1</v>
      </c>
      <c r="N5182" s="2" t="s">
        <v>17661</v>
      </c>
      <c r="O5182" s="2" t="s">
        <v>16202</v>
      </c>
      <c r="P5182" s="2" t="s">
        <v>49</v>
      </c>
      <c r="Q5182" s="2" t="s">
        <v>50</v>
      </c>
      <c r="R5182" s="2" t="s">
        <v>35</v>
      </c>
      <c r="S5182" s="5">
        <v>211787.0</v>
      </c>
      <c r="T5182" s="2" t="s">
        <v>17363</v>
      </c>
      <c r="U5182" s="2" t="s">
        <v>253</v>
      </c>
      <c r="V5182" s="2" t="s">
        <v>367</v>
      </c>
      <c r="W5182" s="7"/>
      <c r="X5182" s="2" t="s">
        <v>17677</v>
      </c>
      <c r="Y5182" s="2" t="s">
        <v>17314</v>
      </c>
    </row>
    <row r="5183">
      <c r="A5183" s="1" t="b">
        <v>0</v>
      </c>
      <c r="B5183" s="1"/>
      <c r="C5183" s="1"/>
      <c r="D5183" s="1"/>
      <c r="E5183" s="1" t="s">
        <v>367</v>
      </c>
      <c r="F5183" s="1"/>
      <c r="G5183" s="2" t="s">
        <v>27</v>
      </c>
      <c r="H5183" s="2"/>
      <c r="I5183" s="4" t="s">
        <v>17678</v>
      </c>
      <c r="J5183" s="2" t="s">
        <v>17679</v>
      </c>
      <c r="K5183" s="5">
        <v>2.0</v>
      </c>
      <c r="L5183" s="2" t="s">
        <v>46</v>
      </c>
      <c r="M5183" s="6" t="b">
        <v>1</v>
      </c>
      <c r="N5183" s="2" t="s">
        <v>17661</v>
      </c>
      <c r="O5183" s="2" t="s">
        <v>16202</v>
      </c>
      <c r="P5183" s="2" t="s">
        <v>49</v>
      </c>
      <c r="Q5183" s="2" t="s">
        <v>50</v>
      </c>
      <c r="R5183" s="2" t="s">
        <v>35</v>
      </c>
      <c r="S5183" s="5">
        <v>211776.0</v>
      </c>
      <c r="T5183" s="2" t="s">
        <v>17466</v>
      </c>
      <c r="U5183" s="2" t="s">
        <v>253</v>
      </c>
      <c r="V5183" s="2" t="s">
        <v>367</v>
      </c>
      <c r="W5183" s="7"/>
      <c r="X5183" s="2" t="s">
        <v>17680</v>
      </c>
      <c r="Y5183" s="2" t="s">
        <v>17314</v>
      </c>
    </row>
    <row r="5184">
      <c r="A5184" s="1" t="b">
        <v>0</v>
      </c>
      <c r="B5184" s="1"/>
      <c r="C5184" s="1"/>
      <c r="D5184" s="1"/>
      <c r="E5184" s="1" t="s">
        <v>367</v>
      </c>
      <c r="F5184" s="1"/>
      <c r="G5184" s="2" t="s">
        <v>27</v>
      </c>
      <c r="H5184" s="2"/>
      <c r="I5184" s="4" t="s">
        <v>17681</v>
      </c>
      <c r="J5184" s="2" t="s">
        <v>17682</v>
      </c>
      <c r="K5184" s="5">
        <v>2.0</v>
      </c>
      <c r="L5184" s="2" t="s">
        <v>46</v>
      </c>
      <c r="M5184" s="6" t="b">
        <v>1</v>
      </c>
      <c r="N5184" s="2" t="s">
        <v>17661</v>
      </c>
      <c r="O5184" s="2" t="s">
        <v>16202</v>
      </c>
      <c r="P5184" s="2" t="s">
        <v>49</v>
      </c>
      <c r="Q5184" s="2" t="s">
        <v>50</v>
      </c>
      <c r="R5184" s="2" t="s">
        <v>35</v>
      </c>
      <c r="S5184" s="5">
        <v>211788.0</v>
      </c>
      <c r="T5184" s="2" t="s">
        <v>17363</v>
      </c>
      <c r="U5184" s="2" t="s">
        <v>253</v>
      </c>
      <c r="V5184" s="2" t="s">
        <v>367</v>
      </c>
      <c r="W5184" s="7"/>
      <c r="X5184" s="2" t="s">
        <v>17683</v>
      </c>
      <c r="Y5184" s="2" t="s">
        <v>17314</v>
      </c>
    </row>
    <row r="5185">
      <c r="A5185" s="1" t="b">
        <v>0</v>
      </c>
      <c r="B5185" s="1"/>
      <c r="C5185" s="1"/>
      <c r="D5185" s="1"/>
      <c r="E5185" s="1" t="s">
        <v>367</v>
      </c>
      <c r="F5185" s="1"/>
      <c r="G5185" s="2" t="s">
        <v>27</v>
      </c>
      <c r="H5185" s="2"/>
      <c r="I5185" s="4" t="s">
        <v>17684</v>
      </c>
      <c r="J5185" s="2" t="s">
        <v>17685</v>
      </c>
      <c r="K5185" s="5">
        <v>2.0</v>
      </c>
      <c r="L5185" s="2" t="s">
        <v>46</v>
      </c>
      <c r="M5185" s="6" t="b">
        <v>1</v>
      </c>
      <c r="N5185" s="2" t="s">
        <v>17661</v>
      </c>
      <c r="O5185" s="2" t="s">
        <v>16202</v>
      </c>
      <c r="P5185" s="2" t="s">
        <v>49</v>
      </c>
      <c r="Q5185" s="2" t="s">
        <v>50</v>
      </c>
      <c r="R5185" s="2" t="s">
        <v>35</v>
      </c>
      <c r="S5185" s="5">
        <v>211777.0</v>
      </c>
      <c r="T5185" s="2" t="s">
        <v>17466</v>
      </c>
      <c r="U5185" s="2" t="s">
        <v>253</v>
      </c>
      <c r="V5185" s="2" t="s">
        <v>367</v>
      </c>
      <c r="W5185" s="7"/>
      <c r="X5185" s="2" t="s">
        <v>17686</v>
      </c>
      <c r="Y5185" s="2" t="s">
        <v>17314</v>
      </c>
    </row>
    <row r="5186">
      <c r="A5186" s="1" t="b">
        <v>0</v>
      </c>
      <c r="B5186" s="1"/>
      <c r="C5186" s="1"/>
      <c r="D5186" s="1"/>
      <c r="E5186" s="1" t="s">
        <v>367</v>
      </c>
      <c r="F5186" s="1"/>
      <c r="G5186" s="2" t="s">
        <v>27</v>
      </c>
      <c r="H5186" s="2"/>
      <c r="I5186" s="4" t="s">
        <v>17687</v>
      </c>
      <c r="J5186" s="2" t="s">
        <v>17688</v>
      </c>
      <c r="K5186" s="5">
        <v>2.0</v>
      </c>
      <c r="L5186" s="2" t="s">
        <v>46</v>
      </c>
      <c r="M5186" s="6" t="b">
        <v>1</v>
      </c>
      <c r="N5186" s="2" t="s">
        <v>17661</v>
      </c>
      <c r="O5186" s="2" t="s">
        <v>16202</v>
      </c>
      <c r="P5186" s="2" t="s">
        <v>49</v>
      </c>
      <c r="Q5186" s="2" t="s">
        <v>50</v>
      </c>
      <c r="R5186" s="2" t="s">
        <v>35</v>
      </c>
      <c r="S5186" s="5">
        <v>211778.0</v>
      </c>
      <c r="T5186" s="2" t="s">
        <v>17466</v>
      </c>
      <c r="U5186" s="2" t="s">
        <v>253</v>
      </c>
      <c r="V5186" s="2" t="s">
        <v>367</v>
      </c>
      <c r="W5186" s="7"/>
      <c r="X5186" s="2" t="s">
        <v>17689</v>
      </c>
      <c r="Y5186" s="2" t="s">
        <v>17314</v>
      </c>
    </row>
    <row r="5187">
      <c r="A5187" s="1" t="b">
        <v>0</v>
      </c>
      <c r="B5187" s="1"/>
      <c r="C5187" s="1"/>
      <c r="D5187" s="1"/>
      <c r="E5187" s="1" t="s">
        <v>367</v>
      </c>
      <c r="F5187" s="1"/>
      <c r="G5187" s="2" t="s">
        <v>27</v>
      </c>
      <c r="H5187" s="2"/>
      <c r="I5187" s="4" t="s">
        <v>17690</v>
      </c>
      <c r="J5187" s="2" t="s">
        <v>17691</v>
      </c>
      <c r="K5187" s="5">
        <v>2.0</v>
      </c>
      <c r="L5187" s="2" t="s">
        <v>46</v>
      </c>
      <c r="M5187" s="6" t="b">
        <v>1</v>
      </c>
      <c r="N5187" s="2" t="s">
        <v>17661</v>
      </c>
      <c r="O5187" s="2" t="s">
        <v>16202</v>
      </c>
      <c r="P5187" s="2" t="s">
        <v>49</v>
      </c>
      <c r="Q5187" s="2" t="s">
        <v>50</v>
      </c>
      <c r="R5187" s="2" t="s">
        <v>35</v>
      </c>
      <c r="S5187" s="5">
        <v>211806.0</v>
      </c>
      <c r="T5187" s="2" t="s">
        <v>17557</v>
      </c>
      <c r="U5187" s="2" t="s">
        <v>253</v>
      </c>
      <c r="V5187" s="2" t="s">
        <v>367</v>
      </c>
      <c r="W5187" s="7"/>
      <c r="X5187" s="2" t="s">
        <v>17692</v>
      </c>
      <c r="Y5187" s="2" t="s">
        <v>17314</v>
      </c>
    </row>
    <row r="5188">
      <c r="A5188" s="1" t="b">
        <v>0</v>
      </c>
      <c r="B5188" s="1"/>
      <c r="C5188" s="1"/>
      <c r="D5188" s="1"/>
      <c r="E5188" s="1" t="s">
        <v>367</v>
      </c>
      <c r="F5188" s="1"/>
      <c r="G5188" s="2" t="s">
        <v>27</v>
      </c>
      <c r="H5188" s="2"/>
      <c r="I5188" s="4" t="s">
        <v>17693</v>
      </c>
      <c r="J5188" s="2" t="s">
        <v>17694</v>
      </c>
      <c r="K5188" s="5">
        <v>2.0</v>
      </c>
      <c r="L5188" s="2" t="s">
        <v>46</v>
      </c>
      <c r="M5188" s="6" t="b">
        <v>1</v>
      </c>
      <c r="N5188" s="2" t="s">
        <v>17661</v>
      </c>
      <c r="O5188" s="2" t="s">
        <v>16202</v>
      </c>
      <c r="P5188" s="2" t="s">
        <v>49</v>
      </c>
      <c r="Q5188" s="2" t="s">
        <v>50</v>
      </c>
      <c r="R5188" s="2" t="s">
        <v>35</v>
      </c>
      <c r="S5188" s="5">
        <v>211807.0</v>
      </c>
      <c r="T5188" s="2" t="s">
        <v>17557</v>
      </c>
      <c r="U5188" s="2" t="s">
        <v>253</v>
      </c>
      <c r="V5188" s="2" t="s">
        <v>367</v>
      </c>
      <c r="W5188" s="7"/>
      <c r="X5188" s="2" t="s">
        <v>17695</v>
      </c>
      <c r="Y5188" s="2" t="s">
        <v>17314</v>
      </c>
    </row>
    <row r="5189">
      <c r="A5189" s="1" t="b">
        <v>0</v>
      </c>
      <c r="B5189" s="1"/>
      <c r="C5189" s="1"/>
      <c r="D5189" s="1"/>
      <c r="E5189" s="1" t="s">
        <v>367</v>
      </c>
      <c r="F5189" s="1"/>
      <c r="G5189" s="2" t="s">
        <v>27</v>
      </c>
      <c r="H5189" s="2"/>
      <c r="I5189" s="4" t="s">
        <v>17696</v>
      </c>
      <c r="J5189" s="2" t="s">
        <v>17697</v>
      </c>
      <c r="K5189" s="5">
        <v>2.0</v>
      </c>
      <c r="L5189" s="2" t="s">
        <v>46</v>
      </c>
      <c r="M5189" s="6" t="b">
        <v>1</v>
      </c>
      <c r="N5189" s="2" t="s">
        <v>17661</v>
      </c>
      <c r="O5189" s="2" t="s">
        <v>16202</v>
      </c>
      <c r="P5189" s="2" t="s">
        <v>49</v>
      </c>
      <c r="Q5189" s="2" t="s">
        <v>50</v>
      </c>
      <c r="R5189" s="2" t="s">
        <v>35</v>
      </c>
      <c r="S5189" s="5">
        <v>211801.0</v>
      </c>
      <c r="T5189" s="2" t="s">
        <v>17698</v>
      </c>
      <c r="U5189" s="2" t="s">
        <v>253</v>
      </c>
      <c r="V5189" s="2" t="s">
        <v>367</v>
      </c>
      <c r="W5189" s="7"/>
      <c r="X5189" s="2" t="s">
        <v>17699</v>
      </c>
      <c r="Y5189" s="2" t="s">
        <v>17314</v>
      </c>
    </row>
    <row r="5190">
      <c r="A5190" s="1" t="b">
        <v>0</v>
      </c>
      <c r="B5190" s="1"/>
      <c r="C5190" s="1"/>
      <c r="D5190" s="1"/>
      <c r="E5190" s="1" t="s">
        <v>367</v>
      </c>
      <c r="F5190" s="1"/>
      <c r="G5190" s="2" t="s">
        <v>27</v>
      </c>
      <c r="H5190" s="2"/>
      <c r="I5190" s="4" t="s">
        <v>17700</v>
      </c>
      <c r="J5190" s="2" t="s">
        <v>17701</v>
      </c>
      <c r="K5190" s="5">
        <v>2.0</v>
      </c>
      <c r="L5190" s="2" t="s">
        <v>46</v>
      </c>
      <c r="M5190" s="6" t="b">
        <v>1</v>
      </c>
      <c r="N5190" s="2" t="s">
        <v>17661</v>
      </c>
      <c r="O5190" s="2" t="s">
        <v>16202</v>
      </c>
      <c r="P5190" s="2" t="s">
        <v>49</v>
      </c>
      <c r="Q5190" s="2" t="s">
        <v>50</v>
      </c>
      <c r="R5190" s="2" t="s">
        <v>35</v>
      </c>
      <c r="S5190" s="5">
        <v>211802.0</v>
      </c>
      <c r="T5190" s="2" t="s">
        <v>17702</v>
      </c>
      <c r="U5190" s="2" t="s">
        <v>253</v>
      </c>
      <c r="V5190" s="2" t="s">
        <v>367</v>
      </c>
      <c r="W5190" s="7"/>
      <c r="X5190" s="2" t="s">
        <v>17703</v>
      </c>
      <c r="Y5190" s="2" t="s">
        <v>17314</v>
      </c>
    </row>
    <row r="5191">
      <c r="A5191" s="1" t="b">
        <v>0</v>
      </c>
      <c r="B5191" s="1"/>
      <c r="C5191" s="1"/>
      <c r="D5191" s="1"/>
      <c r="E5191" s="1" t="s">
        <v>367</v>
      </c>
      <c r="F5191" s="1"/>
      <c r="G5191" s="2" t="s">
        <v>27</v>
      </c>
      <c r="H5191" s="2"/>
      <c r="I5191" s="4" t="s">
        <v>17704</v>
      </c>
      <c r="J5191" s="2" t="s">
        <v>17705</v>
      </c>
      <c r="K5191" s="5">
        <v>2.0</v>
      </c>
      <c r="L5191" s="2" t="s">
        <v>46</v>
      </c>
      <c r="M5191" s="6" t="b">
        <v>1</v>
      </c>
      <c r="N5191" s="2" t="s">
        <v>17661</v>
      </c>
      <c r="O5191" s="2" t="s">
        <v>16202</v>
      </c>
      <c r="P5191" s="2" t="s">
        <v>49</v>
      </c>
      <c r="Q5191" s="2" t="s">
        <v>50</v>
      </c>
      <c r="R5191" s="2" t="s">
        <v>35</v>
      </c>
      <c r="S5191" s="5">
        <v>211800.0</v>
      </c>
      <c r="T5191" s="2" t="s">
        <v>17706</v>
      </c>
      <c r="U5191" s="2" t="s">
        <v>253</v>
      </c>
      <c r="V5191" s="2" t="s">
        <v>367</v>
      </c>
      <c r="W5191" s="7"/>
      <c r="X5191" s="2" t="s">
        <v>17707</v>
      </c>
      <c r="Y5191" s="2" t="s">
        <v>17314</v>
      </c>
    </row>
    <row r="5192">
      <c r="A5192" s="1" t="b">
        <v>0</v>
      </c>
      <c r="B5192" s="1"/>
      <c r="C5192" s="1"/>
      <c r="D5192" s="1"/>
      <c r="E5192" s="1" t="s">
        <v>367</v>
      </c>
      <c r="F5192" s="1"/>
      <c r="G5192" s="2" t="s">
        <v>27</v>
      </c>
      <c r="H5192" s="2"/>
      <c r="I5192" s="4" t="s">
        <v>17708</v>
      </c>
      <c r="J5192" s="2" t="s">
        <v>17709</v>
      </c>
      <c r="K5192" s="5">
        <v>2.0</v>
      </c>
      <c r="L5192" s="2" t="s">
        <v>46</v>
      </c>
      <c r="M5192" s="6" t="b">
        <v>1</v>
      </c>
      <c r="N5192" s="2" t="s">
        <v>17661</v>
      </c>
      <c r="O5192" s="2" t="s">
        <v>16202</v>
      </c>
      <c r="P5192" s="2" t="s">
        <v>49</v>
      </c>
      <c r="Q5192" s="2" t="s">
        <v>50</v>
      </c>
      <c r="R5192" s="2" t="s">
        <v>35</v>
      </c>
      <c r="S5192" s="5">
        <v>211799.0</v>
      </c>
      <c r="T5192" s="2" t="s">
        <v>17706</v>
      </c>
      <c r="U5192" s="2" t="s">
        <v>253</v>
      </c>
      <c r="V5192" s="2" t="s">
        <v>367</v>
      </c>
      <c r="W5192" s="7"/>
      <c r="X5192" s="2" t="s">
        <v>17710</v>
      </c>
      <c r="Y5192" s="2" t="s">
        <v>17314</v>
      </c>
    </row>
    <row r="5193">
      <c r="A5193" s="1" t="b">
        <v>0</v>
      </c>
      <c r="B5193" s="1"/>
      <c r="C5193" s="1"/>
      <c r="D5193" s="1"/>
      <c r="E5193" s="1" t="s">
        <v>367</v>
      </c>
      <c r="F5193" s="1"/>
      <c r="G5193" s="2" t="s">
        <v>27</v>
      </c>
      <c r="H5193" s="3"/>
      <c r="I5193" s="4" t="s">
        <v>17711</v>
      </c>
      <c r="J5193" s="2" t="s">
        <v>17712</v>
      </c>
      <c r="K5193" s="5">
        <v>2.0</v>
      </c>
      <c r="L5193" s="2" t="s">
        <v>30</v>
      </c>
      <c r="M5193" s="6" t="b">
        <v>1</v>
      </c>
      <c r="N5193" s="2" t="s">
        <v>17713</v>
      </c>
      <c r="O5193" s="2" t="s">
        <v>17714</v>
      </c>
      <c r="P5193" s="2" t="s">
        <v>4205</v>
      </c>
      <c r="Q5193" s="2" t="s">
        <v>34</v>
      </c>
      <c r="R5193" s="2" t="s">
        <v>35</v>
      </c>
      <c r="S5193" s="5">
        <v>212093.0</v>
      </c>
      <c r="T5193" s="2" t="s">
        <v>4206</v>
      </c>
      <c r="U5193" s="2" t="s">
        <v>253</v>
      </c>
      <c r="V5193" s="2" t="s">
        <v>367</v>
      </c>
      <c r="W5193" s="7"/>
      <c r="X5193" s="2" t="s">
        <v>17715</v>
      </c>
      <c r="Y5193" s="2" t="s">
        <v>17716</v>
      </c>
    </row>
    <row r="5194">
      <c r="A5194" s="1" t="b">
        <v>0</v>
      </c>
      <c r="B5194" s="1"/>
      <c r="C5194" s="1"/>
      <c r="D5194" s="1"/>
      <c r="E5194" s="1" t="s">
        <v>367</v>
      </c>
      <c r="F5194" s="1"/>
      <c r="G5194" s="2" t="s">
        <v>27</v>
      </c>
      <c r="H5194" s="3"/>
      <c r="I5194" s="4" t="s">
        <v>17717</v>
      </c>
      <c r="J5194" s="2" t="s">
        <v>17718</v>
      </c>
      <c r="K5194" s="5">
        <v>2.0</v>
      </c>
      <c r="L5194" s="2" t="s">
        <v>30</v>
      </c>
      <c r="M5194" s="6" t="b">
        <v>1</v>
      </c>
      <c r="N5194" s="2" t="s">
        <v>17713</v>
      </c>
      <c r="O5194" s="2" t="s">
        <v>17714</v>
      </c>
      <c r="P5194" s="2" t="s">
        <v>4205</v>
      </c>
      <c r="Q5194" s="2" t="s">
        <v>34</v>
      </c>
      <c r="R5194" s="2" t="s">
        <v>35</v>
      </c>
      <c r="S5194" s="5">
        <v>212095.0</v>
      </c>
      <c r="T5194" s="2" t="s">
        <v>4206</v>
      </c>
      <c r="U5194" s="2" t="s">
        <v>253</v>
      </c>
      <c r="V5194" s="2" t="s">
        <v>367</v>
      </c>
      <c r="W5194" s="7"/>
      <c r="X5194" s="2" t="s">
        <v>17719</v>
      </c>
      <c r="Y5194" s="2" t="s">
        <v>17716</v>
      </c>
    </row>
    <row r="5195">
      <c r="A5195" s="1" t="b">
        <v>0</v>
      </c>
      <c r="B5195" s="1"/>
      <c r="C5195" s="1"/>
      <c r="D5195" s="1"/>
      <c r="E5195" s="1" t="s">
        <v>367</v>
      </c>
      <c r="F5195" s="1"/>
      <c r="G5195" s="2" t="s">
        <v>27</v>
      </c>
      <c r="H5195" s="3"/>
      <c r="I5195" s="4" t="s">
        <v>17720</v>
      </c>
      <c r="J5195" s="2" t="s">
        <v>17721</v>
      </c>
      <c r="K5195" s="5">
        <v>2.0</v>
      </c>
      <c r="L5195" s="2" t="s">
        <v>30</v>
      </c>
      <c r="M5195" s="6" t="b">
        <v>1</v>
      </c>
      <c r="N5195" s="2" t="s">
        <v>17713</v>
      </c>
      <c r="O5195" s="2" t="s">
        <v>17714</v>
      </c>
      <c r="P5195" s="2" t="s">
        <v>4205</v>
      </c>
      <c r="Q5195" s="2" t="s">
        <v>34</v>
      </c>
      <c r="R5195" s="2" t="s">
        <v>35</v>
      </c>
      <c r="S5195" s="5">
        <v>212096.0</v>
      </c>
      <c r="T5195" s="2" t="s">
        <v>16102</v>
      </c>
      <c r="U5195" s="2" t="s">
        <v>253</v>
      </c>
      <c r="V5195" s="2" t="s">
        <v>367</v>
      </c>
      <c r="W5195" s="7"/>
      <c r="X5195" s="2" t="s">
        <v>17722</v>
      </c>
      <c r="Y5195" s="2" t="s">
        <v>17716</v>
      </c>
    </row>
    <row r="5196">
      <c r="A5196" s="1" t="b">
        <v>0</v>
      </c>
      <c r="B5196" s="1"/>
      <c r="C5196" s="1"/>
      <c r="D5196" s="1"/>
      <c r="E5196" s="1" t="s">
        <v>367</v>
      </c>
      <c r="F5196" s="1"/>
      <c r="G5196" s="2" t="s">
        <v>27</v>
      </c>
      <c r="H5196" s="3"/>
      <c r="I5196" s="4" t="s">
        <v>17723</v>
      </c>
      <c r="J5196" s="2" t="s">
        <v>17724</v>
      </c>
      <c r="K5196" s="5">
        <v>2.0</v>
      </c>
      <c r="L5196" s="2" t="s">
        <v>30</v>
      </c>
      <c r="M5196" s="6" t="b">
        <v>1</v>
      </c>
      <c r="N5196" s="2" t="s">
        <v>17713</v>
      </c>
      <c r="O5196" s="2" t="s">
        <v>17714</v>
      </c>
      <c r="P5196" s="2" t="s">
        <v>4205</v>
      </c>
      <c r="Q5196" s="2" t="s">
        <v>34</v>
      </c>
      <c r="R5196" s="2" t="s">
        <v>35</v>
      </c>
      <c r="S5196" s="5">
        <v>212097.0</v>
      </c>
      <c r="T5196" s="2" t="s">
        <v>16102</v>
      </c>
      <c r="U5196" s="2" t="s">
        <v>253</v>
      </c>
      <c r="V5196" s="2" t="s">
        <v>367</v>
      </c>
      <c r="W5196" s="7"/>
      <c r="X5196" s="2" t="s">
        <v>17725</v>
      </c>
      <c r="Y5196" s="2" t="s">
        <v>17716</v>
      </c>
    </row>
    <row r="5197">
      <c r="A5197" s="1" t="b">
        <v>0</v>
      </c>
      <c r="B5197" s="1"/>
      <c r="C5197" s="1"/>
      <c r="D5197" s="1"/>
      <c r="E5197" s="1" t="s">
        <v>367</v>
      </c>
      <c r="F5197" s="1"/>
      <c r="G5197" s="2" t="s">
        <v>27</v>
      </c>
      <c r="H5197" s="3"/>
      <c r="I5197" s="4" t="s">
        <v>17726</v>
      </c>
      <c r="J5197" s="2" t="s">
        <v>17727</v>
      </c>
      <c r="K5197" s="5">
        <v>2.0</v>
      </c>
      <c r="L5197" s="2" t="s">
        <v>30</v>
      </c>
      <c r="M5197" s="6" t="b">
        <v>1</v>
      </c>
      <c r="N5197" s="2" t="s">
        <v>17713</v>
      </c>
      <c r="O5197" s="2" t="s">
        <v>17714</v>
      </c>
      <c r="P5197" s="2" t="s">
        <v>4205</v>
      </c>
      <c r="Q5197" s="2" t="s">
        <v>34</v>
      </c>
      <c r="R5197" s="2" t="s">
        <v>35</v>
      </c>
      <c r="S5197" s="5">
        <v>212098.0</v>
      </c>
      <c r="T5197" s="2" t="s">
        <v>16102</v>
      </c>
      <c r="U5197" s="2" t="s">
        <v>253</v>
      </c>
      <c r="V5197" s="2" t="s">
        <v>367</v>
      </c>
      <c r="W5197" s="7"/>
      <c r="X5197" s="2" t="s">
        <v>17728</v>
      </c>
      <c r="Y5197" s="2" t="s">
        <v>17716</v>
      </c>
    </row>
    <row r="5198">
      <c r="A5198" s="1" t="b">
        <v>0</v>
      </c>
      <c r="B5198" s="1"/>
      <c r="C5198" s="1"/>
      <c r="D5198" s="1"/>
      <c r="E5198" s="1" t="s">
        <v>367</v>
      </c>
      <c r="F5198" s="1"/>
      <c r="G5198" s="2" t="s">
        <v>27</v>
      </c>
      <c r="H5198" s="3"/>
      <c r="I5198" s="4" t="s">
        <v>17729</v>
      </c>
      <c r="J5198" s="2" t="s">
        <v>17730</v>
      </c>
      <c r="K5198" s="5">
        <v>2.0</v>
      </c>
      <c r="L5198" s="2" t="s">
        <v>30</v>
      </c>
      <c r="M5198" s="6" t="b">
        <v>1</v>
      </c>
      <c r="N5198" s="2" t="s">
        <v>17713</v>
      </c>
      <c r="O5198" s="2" t="s">
        <v>17714</v>
      </c>
      <c r="P5198" s="2" t="s">
        <v>4205</v>
      </c>
      <c r="Q5198" s="2" t="s">
        <v>34</v>
      </c>
      <c r="R5198" s="2" t="s">
        <v>35</v>
      </c>
      <c r="S5198" s="5">
        <v>212099.0</v>
      </c>
      <c r="T5198" s="2" t="s">
        <v>16102</v>
      </c>
      <c r="U5198" s="2" t="s">
        <v>253</v>
      </c>
      <c r="V5198" s="2" t="s">
        <v>367</v>
      </c>
      <c r="W5198" s="7"/>
      <c r="X5198" s="2" t="s">
        <v>17731</v>
      </c>
      <c r="Y5198" s="2" t="s">
        <v>17716</v>
      </c>
    </row>
    <row r="5199">
      <c r="A5199" s="1" t="b">
        <v>0</v>
      </c>
      <c r="B5199" s="1"/>
      <c r="C5199" s="1"/>
      <c r="D5199" s="1"/>
      <c r="E5199" s="1" t="s">
        <v>367</v>
      </c>
      <c r="F5199" s="1"/>
      <c r="G5199" s="2" t="s">
        <v>27</v>
      </c>
      <c r="H5199" s="3"/>
      <c r="I5199" s="4" t="s">
        <v>17732</v>
      </c>
      <c r="J5199" s="2" t="s">
        <v>17733</v>
      </c>
      <c r="K5199" s="5">
        <v>2.0</v>
      </c>
      <c r="L5199" s="2" t="s">
        <v>30</v>
      </c>
      <c r="M5199" s="6" t="b">
        <v>1</v>
      </c>
      <c r="N5199" s="2" t="s">
        <v>17713</v>
      </c>
      <c r="O5199" s="2" t="s">
        <v>17714</v>
      </c>
      <c r="P5199" s="2" t="s">
        <v>4205</v>
      </c>
      <c r="Q5199" s="2" t="s">
        <v>34</v>
      </c>
      <c r="R5199" s="2" t="s">
        <v>35</v>
      </c>
      <c r="S5199" s="5">
        <v>212100.0</v>
      </c>
      <c r="T5199" s="2" t="s">
        <v>16102</v>
      </c>
      <c r="U5199" s="2" t="s">
        <v>253</v>
      </c>
      <c r="V5199" s="2" t="s">
        <v>367</v>
      </c>
      <c r="W5199" s="7"/>
      <c r="X5199" s="2" t="s">
        <v>17734</v>
      </c>
      <c r="Y5199" s="2" t="s">
        <v>17716</v>
      </c>
    </row>
    <row r="5200">
      <c r="A5200" s="1" t="b">
        <v>0</v>
      </c>
      <c r="B5200" s="1"/>
      <c r="C5200" s="1"/>
      <c r="D5200" s="1"/>
      <c r="E5200" s="1" t="s">
        <v>367</v>
      </c>
      <c r="F5200" s="1"/>
      <c r="G5200" s="2" t="s">
        <v>27</v>
      </c>
      <c r="H5200" s="3"/>
      <c r="I5200" s="4" t="s">
        <v>17735</v>
      </c>
      <c r="J5200" s="2" t="s">
        <v>17736</v>
      </c>
      <c r="K5200" s="5">
        <v>2.0</v>
      </c>
      <c r="L5200" s="2" t="s">
        <v>30</v>
      </c>
      <c r="M5200" s="6" t="b">
        <v>1</v>
      </c>
      <c r="N5200" s="2" t="s">
        <v>17713</v>
      </c>
      <c r="O5200" s="2" t="s">
        <v>17714</v>
      </c>
      <c r="P5200" s="2" t="s">
        <v>4205</v>
      </c>
      <c r="Q5200" s="2" t="s">
        <v>34</v>
      </c>
      <c r="R5200" s="2" t="s">
        <v>35</v>
      </c>
      <c r="S5200" s="5">
        <v>212102.0</v>
      </c>
      <c r="T5200" s="2" t="s">
        <v>16102</v>
      </c>
      <c r="U5200" s="2" t="s">
        <v>253</v>
      </c>
      <c r="V5200" s="2" t="s">
        <v>367</v>
      </c>
      <c r="W5200" s="7"/>
      <c r="X5200" s="2" t="s">
        <v>17737</v>
      </c>
      <c r="Y5200" s="2" t="s">
        <v>17716</v>
      </c>
    </row>
    <row r="5201">
      <c r="A5201" s="1" t="b">
        <v>0</v>
      </c>
      <c r="B5201" s="1"/>
      <c r="C5201" s="1"/>
      <c r="D5201" s="1"/>
      <c r="E5201" s="1" t="s">
        <v>367</v>
      </c>
      <c r="F5201" s="1"/>
      <c r="G5201" s="2" t="s">
        <v>27</v>
      </c>
      <c r="H5201" s="3"/>
      <c r="I5201" s="4" t="s">
        <v>17738</v>
      </c>
      <c r="J5201" s="2" t="s">
        <v>17739</v>
      </c>
      <c r="K5201" s="5">
        <v>2.0</v>
      </c>
      <c r="L5201" s="2" t="s">
        <v>30</v>
      </c>
      <c r="M5201" s="6" t="b">
        <v>1</v>
      </c>
      <c r="N5201" s="2" t="s">
        <v>17713</v>
      </c>
      <c r="O5201" s="2" t="s">
        <v>17714</v>
      </c>
      <c r="P5201" s="2" t="s">
        <v>4205</v>
      </c>
      <c r="Q5201" s="2" t="s">
        <v>34</v>
      </c>
      <c r="R5201" s="2" t="s">
        <v>35</v>
      </c>
      <c r="S5201" s="5">
        <v>212103.0</v>
      </c>
      <c r="T5201" s="2" t="s">
        <v>16102</v>
      </c>
      <c r="U5201" s="2" t="s">
        <v>253</v>
      </c>
      <c r="V5201" s="2" t="s">
        <v>367</v>
      </c>
      <c r="W5201" s="7"/>
      <c r="X5201" s="2" t="s">
        <v>17740</v>
      </c>
      <c r="Y5201" s="2" t="s">
        <v>17716</v>
      </c>
    </row>
    <row r="5202">
      <c r="A5202" s="1" t="b">
        <v>0</v>
      </c>
      <c r="B5202" s="1"/>
      <c r="C5202" s="1"/>
      <c r="D5202" s="1"/>
      <c r="E5202" s="1" t="s">
        <v>367</v>
      </c>
      <c r="F5202" s="1"/>
      <c r="G5202" s="2" t="s">
        <v>27</v>
      </c>
      <c r="H5202" s="3"/>
      <c r="I5202" s="4" t="s">
        <v>17741</v>
      </c>
      <c r="J5202" s="2" t="s">
        <v>17742</v>
      </c>
      <c r="K5202" s="5">
        <v>2.0</v>
      </c>
      <c r="L5202" s="2" t="s">
        <v>30</v>
      </c>
      <c r="M5202" s="6" t="b">
        <v>1</v>
      </c>
      <c r="N5202" s="2" t="s">
        <v>17713</v>
      </c>
      <c r="O5202" s="2" t="s">
        <v>17714</v>
      </c>
      <c r="P5202" s="2" t="s">
        <v>4205</v>
      </c>
      <c r="Q5202" s="2" t="s">
        <v>34</v>
      </c>
      <c r="R5202" s="2" t="s">
        <v>35</v>
      </c>
      <c r="S5202" s="5">
        <v>212104.0</v>
      </c>
      <c r="T5202" s="2" t="s">
        <v>16102</v>
      </c>
      <c r="U5202" s="2" t="s">
        <v>253</v>
      </c>
      <c r="V5202" s="2" t="s">
        <v>367</v>
      </c>
      <c r="W5202" s="7"/>
      <c r="X5202" s="2" t="s">
        <v>17743</v>
      </c>
      <c r="Y5202" s="2" t="s">
        <v>17716</v>
      </c>
    </row>
    <row r="5203">
      <c r="A5203" s="1" t="b">
        <v>0</v>
      </c>
      <c r="B5203" s="1"/>
      <c r="C5203" s="1"/>
      <c r="D5203" s="1"/>
      <c r="E5203" s="1" t="s">
        <v>367</v>
      </c>
      <c r="F5203" s="1"/>
      <c r="G5203" s="2" t="s">
        <v>27</v>
      </c>
      <c r="H5203" s="3"/>
      <c r="I5203" s="4" t="s">
        <v>17744</v>
      </c>
      <c r="J5203" s="2" t="s">
        <v>17745</v>
      </c>
      <c r="K5203" s="5">
        <v>2.0</v>
      </c>
      <c r="L5203" s="2" t="s">
        <v>30</v>
      </c>
      <c r="M5203" s="6" t="b">
        <v>1</v>
      </c>
      <c r="N5203" s="2" t="s">
        <v>17713</v>
      </c>
      <c r="O5203" s="2" t="s">
        <v>17714</v>
      </c>
      <c r="P5203" s="2" t="s">
        <v>4205</v>
      </c>
      <c r="Q5203" s="2" t="s">
        <v>34</v>
      </c>
      <c r="R5203" s="2" t="s">
        <v>35</v>
      </c>
      <c r="S5203" s="5">
        <v>212105.0</v>
      </c>
      <c r="T5203" s="2" t="s">
        <v>16102</v>
      </c>
      <c r="U5203" s="2" t="s">
        <v>253</v>
      </c>
      <c r="V5203" s="2" t="s">
        <v>367</v>
      </c>
      <c r="W5203" s="7"/>
      <c r="X5203" s="2" t="s">
        <v>17746</v>
      </c>
      <c r="Y5203" s="2" t="s">
        <v>17716</v>
      </c>
    </row>
    <row r="5204">
      <c r="A5204" s="1" t="b">
        <v>0</v>
      </c>
      <c r="B5204" s="1"/>
      <c r="C5204" s="1"/>
      <c r="D5204" s="1"/>
      <c r="E5204" s="1" t="s">
        <v>367</v>
      </c>
      <c r="F5204" s="1"/>
      <c r="G5204" s="2" t="s">
        <v>27</v>
      </c>
      <c r="H5204" s="3"/>
      <c r="I5204" s="4" t="s">
        <v>17747</v>
      </c>
      <c r="J5204" s="2" t="s">
        <v>17748</v>
      </c>
      <c r="K5204" s="5">
        <v>2.0</v>
      </c>
      <c r="L5204" s="2" t="s">
        <v>30</v>
      </c>
      <c r="M5204" s="6" t="b">
        <v>1</v>
      </c>
      <c r="N5204" s="2" t="s">
        <v>17713</v>
      </c>
      <c r="O5204" s="2" t="s">
        <v>17714</v>
      </c>
      <c r="P5204" s="2" t="s">
        <v>4205</v>
      </c>
      <c r="Q5204" s="2" t="s">
        <v>34</v>
      </c>
      <c r="R5204" s="2" t="s">
        <v>35</v>
      </c>
      <c r="S5204" s="5">
        <v>220104.0</v>
      </c>
      <c r="T5204" s="2" t="s">
        <v>16102</v>
      </c>
      <c r="U5204" s="2" t="s">
        <v>253</v>
      </c>
      <c r="V5204" s="2" t="s">
        <v>367</v>
      </c>
      <c r="W5204" s="7"/>
      <c r="X5204" s="2" t="s">
        <v>17749</v>
      </c>
      <c r="Y5204" s="2" t="s">
        <v>17716</v>
      </c>
    </row>
    <row r="5205">
      <c r="A5205" s="1" t="b">
        <v>0</v>
      </c>
      <c r="B5205" s="1"/>
      <c r="C5205" s="1"/>
      <c r="D5205" s="1"/>
      <c r="E5205" s="1" t="s">
        <v>367</v>
      </c>
      <c r="F5205" s="1"/>
      <c r="G5205" s="2" t="s">
        <v>27</v>
      </c>
      <c r="H5205" s="3"/>
      <c r="I5205" s="4" t="s">
        <v>17750</v>
      </c>
      <c r="J5205" s="2" t="s">
        <v>17751</v>
      </c>
      <c r="K5205" s="5">
        <v>2.0</v>
      </c>
      <c r="L5205" s="2" t="s">
        <v>30</v>
      </c>
      <c r="M5205" s="6" t="b">
        <v>1</v>
      </c>
      <c r="N5205" s="2" t="s">
        <v>17713</v>
      </c>
      <c r="O5205" s="2" t="s">
        <v>17714</v>
      </c>
      <c r="P5205" s="2" t="s">
        <v>4205</v>
      </c>
      <c r="Q5205" s="2" t="s">
        <v>34</v>
      </c>
      <c r="R5205" s="2" t="s">
        <v>35</v>
      </c>
      <c r="S5205" s="5">
        <v>220105.0</v>
      </c>
      <c r="T5205" s="2" t="s">
        <v>16102</v>
      </c>
      <c r="U5205" s="2" t="s">
        <v>253</v>
      </c>
      <c r="V5205" s="2" t="s">
        <v>367</v>
      </c>
      <c r="W5205" s="7"/>
      <c r="X5205" s="2" t="s">
        <v>17752</v>
      </c>
      <c r="Y5205" s="2" t="s">
        <v>17716</v>
      </c>
    </row>
    <row r="5206">
      <c r="A5206" s="1" t="b">
        <v>0</v>
      </c>
      <c r="B5206" s="1"/>
      <c r="C5206" s="1"/>
      <c r="D5206" s="1"/>
      <c r="E5206" s="1" t="s">
        <v>367</v>
      </c>
      <c r="F5206" s="1"/>
      <c r="G5206" s="2" t="s">
        <v>27</v>
      </c>
      <c r="H5206" s="3"/>
      <c r="I5206" s="4" t="s">
        <v>17753</v>
      </c>
      <c r="J5206" s="2" t="s">
        <v>17754</v>
      </c>
      <c r="K5206" s="5">
        <v>2.0</v>
      </c>
      <c r="L5206" s="2" t="s">
        <v>30</v>
      </c>
      <c r="M5206" s="6" t="b">
        <v>1</v>
      </c>
      <c r="N5206" s="2" t="s">
        <v>17713</v>
      </c>
      <c r="O5206" s="2" t="s">
        <v>17714</v>
      </c>
      <c r="P5206" s="2" t="s">
        <v>4205</v>
      </c>
      <c r="Q5206" s="2" t="s">
        <v>34</v>
      </c>
      <c r="R5206" s="2" t="s">
        <v>35</v>
      </c>
      <c r="S5206" s="5">
        <v>220106.0</v>
      </c>
      <c r="T5206" s="2" t="s">
        <v>16102</v>
      </c>
      <c r="U5206" s="2" t="s">
        <v>253</v>
      </c>
      <c r="V5206" s="2" t="s">
        <v>367</v>
      </c>
      <c r="W5206" s="7"/>
      <c r="X5206" s="2" t="s">
        <v>17755</v>
      </c>
      <c r="Y5206" s="2" t="s">
        <v>17716</v>
      </c>
    </row>
    <row r="5207">
      <c r="A5207" s="1" t="b">
        <v>0</v>
      </c>
      <c r="B5207" s="1"/>
      <c r="C5207" s="1"/>
      <c r="D5207" s="1"/>
      <c r="E5207" s="1" t="s">
        <v>367</v>
      </c>
      <c r="F5207" s="1"/>
      <c r="G5207" s="2" t="s">
        <v>27</v>
      </c>
      <c r="H5207" s="3"/>
      <c r="I5207" s="4" t="s">
        <v>17756</v>
      </c>
      <c r="J5207" s="2" t="s">
        <v>17757</v>
      </c>
      <c r="K5207" s="5">
        <v>2.0</v>
      </c>
      <c r="L5207" s="2" t="s">
        <v>30</v>
      </c>
      <c r="M5207" s="6" t="b">
        <v>1</v>
      </c>
      <c r="N5207" s="2" t="s">
        <v>17713</v>
      </c>
      <c r="O5207" s="2" t="s">
        <v>17714</v>
      </c>
      <c r="P5207" s="2" t="s">
        <v>4205</v>
      </c>
      <c r="Q5207" s="2" t="s">
        <v>34</v>
      </c>
      <c r="R5207" s="2" t="s">
        <v>35</v>
      </c>
      <c r="S5207" s="5">
        <v>220107.0</v>
      </c>
      <c r="T5207" s="2" t="s">
        <v>16102</v>
      </c>
      <c r="U5207" s="2" t="s">
        <v>253</v>
      </c>
      <c r="V5207" s="2" t="s">
        <v>367</v>
      </c>
      <c r="W5207" s="7"/>
      <c r="X5207" s="2" t="s">
        <v>17758</v>
      </c>
      <c r="Y5207" s="2" t="s">
        <v>17716</v>
      </c>
    </row>
    <row r="5208">
      <c r="A5208" s="1" t="b">
        <v>0</v>
      </c>
      <c r="B5208" s="1"/>
      <c r="C5208" s="1"/>
      <c r="D5208" s="1"/>
      <c r="E5208" s="1" t="s">
        <v>367</v>
      </c>
      <c r="F5208" s="1"/>
      <c r="G5208" s="2" t="s">
        <v>27</v>
      </c>
      <c r="H5208" s="3"/>
      <c r="I5208" s="4" t="s">
        <v>17759</v>
      </c>
      <c r="J5208" s="2" t="s">
        <v>17760</v>
      </c>
      <c r="K5208" s="5">
        <v>2.0</v>
      </c>
      <c r="L5208" s="2" t="s">
        <v>30</v>
      </c>
      <c r="M5208" s="6" t="b">
        <v>1</v>
      </c>
      <c r="N5208" s="2" t="s">
        <v>17713</v>
      </c>
      <c r="O5208" s="2" t="s">
        <v>17714</v>
      </c>
      <c r="P5208" s="2" t="s">
        <v>4205</v>
      </c>
      <c r="Q5208" s="2" t="s">
        <v>34</v>
      </c>
      <c r="R5208" s="2" t="s">
        <v>35</v>
      </c>
      <c r="S5208" s="5">
        <v>220108.0</v>
      </c>
      <c r="T5208" s="2" t="s">
        <v>16102</v>
      </c>
      <c r="U5208" s="2" t="s">
        <v>253</v>
      </c>
      <c r="V5208" s="2" t="s">
        <v>367</v>
      </c>
      <c r="W5208" s="7"/>
      <c r="X5208" s="2" t="s">
        <v>17761</v>
      </c>
      <c r="Y5208" s="2" t="s">
        <v>17716</v>
      </c>
    </row>
    <row r="5209">
      <c r="A5209" s="1" t="b">
        <v>0</v>
      </c>
      <c r="B5209" s="1"/>
      <c r="C5209" s="1"/>
      <c r="D5209" s="1"/>
      <c r="E5209" s="1" t="s">
        <v>367</v>
      </c>
      <c r="F5209" s="1"/>
      <c r="G5209" s="2" t="s">
        <v>27</v>
      </c>
      <c r="H5209" s="3"/>
      <c r="I5209" s="4" t="s">
        <v>17762</v>
      </c>
      <c r="J5209" s="2" t="s">
        <v>17763</v>
      </c>
      <c r="K5209" s="5">
        <v>2.0</v>
      </c>
      <c r="L5209" s="2" t="s">
        <v>30</v>
      </c>
      <c r="M5209" s="6" t="b">
        <v>1</v>
      </c>
      <c r="N5209" s="2" t="s">
        <v>17713</v>
      </c>
      <c r="O5209" s="2" t="s">
        <v>17714</v>
      </c>
      <c r="P5209" s="2" t="s">
        <v>4205</v>
      </c>
      <c r="Q5209" s="2" t="s">
        <v>34</v>
      </c>
      <c r="R5209" s="2" t="s">
        <v>35</v>
      </c>
      <c r="S5209" s="5">
        <v>220109.0</v>
      </c>
      <c r="T5209" s="2" t="s">
        <v>16102</v>
      </c>
      <c r="U5209" s="2" t="s">
        <v>253</v>
      </c>
      <c r="V5209" s="2" t="s">
        <v>367</v>
      </c>
      <c r="W5209" s="7"/>
      <c r="X5209" s="2" t="s">
        <v>17764</v>
      </c>
      <c r="Y5209" s="2" t="s">
        <v>17716</v>
      </c>
    </row>
    <row r="5210">
      <c r="A5210" s="1" t="b">
        <v>0</v>
      </c>
      <c r="B5210" s="1"/>
      <c r="C5210" s="1"/>
      <c r="D5210" s="1"/>
      <c r="E5210" s="1" t="s">
        <v>367</v>
      </c>
      <c r="F5210" s="1"/>
      <c r="G5210" s="2" t="s">
        <v>27</v>
      </c>
      <c r="H5210" s="3"/>
      <c r="I5210" s="4" t="s">
        <v>17765</v>
      </c>
      <c r="J5210" s="2" t="s">
        <v>17766</v>
      </c>
      <c r="K5210" s="5">
        <v>2.0</v>
      </c>
      <c r="L5210" s="2" t="s">
        <v>30</v>
      </c>
      <c r="M5210" s="6" t="b">
        <v>1</v>
      </c>
      <c r="N5210" s="2" t="s">
        <v>17713</v>
      </c>
      <c r="O5210" s="2" t="s">
        <v>17714</v>
      </c>
      <c r="P5210" s="2" t="s">
        <v>4205</v>
      </c>
      <c r="Q5210" s="2" t="s">
        <v>34</v>
      </c>
      <c r="R5210" s="2" t="s">
        <v>35</v>
      </c>
      <c r="S5210" s="5">
        <v>220110.0</v>
      </c>
      <c r="T5210" s="2" t="s">
        <v>16102</v>
      </c>
      <c r="U5210" s="2" t="s">
        <v>253</v>
      </c>
      <c r="V5210" s="2" t="s">
        <v>367</v>
      </c>
      <c r="W5210" s="7"/>
      <c r="X5210" s="2" t="s">
        <v>17767</v>
      </c>
      <c r="Y5210" s="2" t="s">
        <v>17716</v>
      </c>
    </row>
    <row r="5211">
      <c r="A5211" s="1" t="b">
        <v>0</v>
      </c>
      <c r="B5211" s="1"/>
      <c r="C5211" s="1"/>
      <c r="D5211" s="1"/>
      <c r="E5211" s="1" t="s">
        <v>367</v>
      </c>
      <c r="F5211" s="1"/>
      <c r="G5211" s="2" t="s">
        <v>27</v>
      </c>
      <c r="H5211" s="3"/>
      <c r="I5211" s="4" t="s">
        <v>17768</v>
      </c>
      <c r="J5211" s="2" t="s">
        <v>17769</v>
      </c>
      <c r="K5211" s="5">
        <v>2.0</v>
      </c>
      <c r="L5211" s="2" t="s">
        <v>30</v>
      </c>
      <c r="M5211" s="6" t="b">
        <v>1</v>
      </c>
      <c r="N5211" s="2" t="s">
        <v>17713</v>
      </c>
      <c r="O5211" s="2" t="s">
        <v>17714</v>
      </c>
      <c r="P5211" s="2" t="s">
        <v>4205</v>
      </c>
      <c r="Q5211" s="2" t="s">
        <v>34</v>
      </c>
      <c r="R5211" s="2" t="s">
        <v>35</v>
      </c>
      <c r="S5211" s="5">
        <v>220111.0</v>
      </c>
      <c r="T5211" s="2" t="s">
        <v>16102</v>
      </c>
      <c r="U5211" s="2" t="s">
        <v>253</v>
      </c>
      <c r="V5211" s="2" t="s">
        <v>367</v>
      </c>
      <c r="W5211" s="7"/>
      <c r="X5211" s="2" t="s">
        <v>17770</v>
      </c>
      <c r="Y5211" s="2" t="s">
        <v>17716</v>
      </c>
    </row>
    <row r="5212">
      <c r="A5212" s="1" t="b">
        <v>0</v>
      </c>
      <c r="B5212" s="1"/>
      <c r="C5212" s="1"/>
      <c r="D5212" s="1"/>
      <c r="E5212" s="1" t="s">
        <v>367</v>
      </c>
      <c r="F5212" s="1"/>
      <c r="G5212" s="2" t="s">
        <v>27</v>
      </c>
      <c r="H5212" s="3"/>
      <c r="I5212" s="4" t="s">
        <v>17771</v>
      </c>
      <c r="J5212" s="2" t="s">
        <v>17772</v>
      </c>
      <c r="K5212" s="5">
        <v>2.0</v>
      </c>
      <c r="L5212" s="2" t="s">
        <v>30</v>
      </c>
      <c r="M5212" s="6" t="b">
        <v>1</v>
      </c>
      <c r="N5212" s="2" t="s">
        <v>17713</v>
      </c>
      <c r="O5212" s="2" t="s">
        <v>17714</v>
      </c>
      <c r="P5212" s="2" t="s">
        <v>4205</v>
      </c>
      <c r="Q5212" s="2" t="s">
        <v>34</v>
      </c>
      <c r="R5212" s="2" t="s">
        <v>35</v>
      </c>
      <c r="S5212" s="5">
        <v>220112.0</v>
      </c>
      <c r="T5212" s="2" t="s">
        <v>16102</v>
      </c>
      <c r="U5212" s="2" t="s">
        <v>253</v>
      </c>
      <c r="V5212" s="2" t="s">
        <v>367</v>
      </c>
      <c r="W5212" s="7"/>
      <c r="X5212" s="2" t="s">
        <v>17773</v>
      </c>
      <c r="Y5212" s="2" t="s">
        <v>17716</v>
      </c>
    </row>
    <row r="5213">
      <c r="A5213" s="1" t="b">
        <v>0</v>
      </c>
      <c r="B5213" s="1"/>
      <c r="C5213" s="1"/>
      <c r="D5213" s="1"/>
      <c r="E5213" s="1" t="s">
        <v>367</v>
      </c>
      <c r="F5213" s="1"/>
      <c r="G5213" s="2" t="s">
        <v>27</v>
      </c>
      <c r="H5213" s="3"/>
      <c r="I5213" s="4" t="s">
        <v>17774</v>
      </c>
      <c r="J5213" s="2" t="s">
        <v>17775</v>
      </c>
      <c r="K5213" s="5">
        <v>2.0</v>
      </c>
      <c r="L5213" s="2" t="s">
        <v>30</v>
      </c>
      <c r="M5213" s="6" t="b">
        <v>1</v>
      </c>
      <c r="N5213" s="2" t="s">
        <v>17776</v>
      </c>
      <c r="O5213" s="2" t="s">
        <v>17714</v>
      </c>
      <c r="P5213" s="2" t="s">
        <v>4205</v>
      </c>
      <c r="Q5213" s="2" t="s">
        <v>34</v>
      </c>
      <c r="R5213" s="2" t="s">
        <v>35</v>
      </c>
      <c r="S5213" s="5">
        <v>211043.0</v>
      </c>
      <c r="T5213" s="2" t="s">
        <v>16102</v>
      </c>
      <c r="U5213" s="2" t="s">
        <v>253</v>
      </c>
      <c r="V5213" s="2" t="s">
        <v>367</v>
      </c>
      <c r="W5213" s="7"/>
      <c r="X5213" s="2" t="s">
        <v>17777</v>
      </c>
      <c r="Y5213" s="2" t="s">
        <v>16104</v>
      </c>
    </row>
    <row r="5214">
      <c r="A5214" s="1" t="b">
        <v>0</v>
      </c>
      <c r="B5214" s="1"/>
      <c r="C5214" s="1"/>
      <c r="D5214" s="1"/>
      <c r="E5214" s="1" t="s">
        <v>367</v>
      </c>
      <c r="F5214" s="1"/>
      <c r="G5214" s="2" t="s">
        <v>27</v>
      </c>
      <c r="H5214" s="3"/>
      <c r="I5214" s="4" t="s">
        <v>17778</v>
      </c>
      <c r="J5214" s="2" t="s">
        <v>17779</v>
      </c>
      <c r="K5214" s="5">
        <v>2.0</v>
      </c>
      <c r="L5214" s="2" t="s">
        <v>30</v>
      </c>
      <c r="M5214" s="6" t="b">
        <v>1</v>
      </c>
      <c r="N5214" s="2" t="s">
        <v>17776</v>
      </c>
      <c r="O5214" s="2" t="s">
        <v>17714</v>
      </c>
      <c r="P5214" s="2" t="s">
        <v>4205</v>
      </c>
      <c r="Q5214" s="2" t="s">
        <v>34</v>
      </c>
      <c r="R5214" s="2" t="s">
        <v>35</v>
      </c>
      <c r="S5214" s="5">
        <v>211044.0</v>
      </c>
      <c r="T5214" s="2" t="s">
        <v>16102</v>
      </c>
      <c r="U5214" s="2" t="s">
        <v>253</v>
      </c>
      <c r="V5214" s="2" t="s">
        <v>367</v>
      </c>
      <c r="W5214" s="7"/>
      <c r="X5214" s="2" t="s">
        <v>17780</v>
      </c>
      <c r="Y5214" s="2" t="s">
        <v>16104</v>
      </c>
    </row>
    <row r="5215">
      <c r="A5215" s="1" t="b">
        <v>0</v>
      </c>
      <c r="B5215" s="1"/>
      <c r="C5215" s="1"/>
      <c r="D5215" s="1"/>
      <c r="E5215" s="1" t="s">
        <v>367</v>
      </c>
      <c r="F5215" s="1"/>
      <c r="G5215" s="2" t="s">
        <v>27</v>
      </c>
      <c r="H5215" s="3"/>
      <c r="I5215" s="4" t="s">
        <v>17781</v>
      </c>
      <c r="J5215" s="2" t="s">
        <v>17782</v>
      </c>
      <c r="K5215" s="5">
        <v>2.0</v>
      </c>
      <c r="L5215" s="2" t="s">
        <v>30</v>
      </c>
      <c r="M5215" s="6" t="b">
        <v>1</v>
      </c>
      <c r="N5215" s="2" t="s">
        <v>17776</v>
      </c>
      <c r="O5215" s="2" t="s">
        <v>17714</v>
      </c>
      <c r="P5215" s="2" t="s">
        <v>4205</v>
      </c>
      <c r="Q5215" s="2" t="s">
        <v>34</v>
      </c>
      <c r="R5215" s="2" t="s">
        <v>35</v>
      </c>
      <c r="S5215" s="5">
        <v>211045.0</v>
      </c>
      <c r="T5215" s="2" t="s">
        <v>16102</v>
      </c>
      <c r="U5215" s="2" t="s">
        <v>253</v>
      </c>
      <c r="V5215" s="2" t="s">
        <v>367</v>
      </c>
      <c r="W5215" s="7"/>
      <c r="X5215" s="2" t="s">
        <v>17783</v>
      </c>
      <c r="Y5215" s="2" t="s">
        <v>16104</v>
      </c>
    </row>
    <row r="5216">
      <c r="A5216" s="1" t="b">
        <v>0</v>
      </c>
      <c r="B5216" s="1"/>
      <c r="C5216" s="1"/>
      <c r="D5216" s="1"/>
      <c r="E5216" s="1" t="s">
        <v>367</v>
      </c>
      <c r="F5216" s="1"/>
      <c r="G5216" s="2" t="s">
        <v>27</v>
      </c>
      <c r="H5216" s="3"/>
      <c r="I5216" s="4" t="s">
        <v>17784</v>
      </c>
      <c r="J5216" s="2" t="s">
        <v>17785</v>
      </c>
      <c r="K5216" s="5">
        <v>2.0</v>
      </c>
      <c r="L5216" s="2" t="s">
        <v>30</v>
      </c>
      <c r="M5216" s="6" t="b">
        <v>1</v>
      </c>
      <c r="N5216" s="2" t="s">
        <v>17776</v>
      </c>
      <c r="O5216" s="2" t="s">
        <v>17714</v>
      </c>
      <c r="P5216" s="2" t="s">
        <v>4205</v>
      </c>
      <c r="Q5216" s="2" t="s">
        <v>34</v>
      </c>
      <c r="R5216" s="2" t="s">
        <v>35</v>
      </c>
      <c r="S5216" s="5">
        <v>211046.0</v>
      </c>
      <c r="T5216" s="2" t="s">
        <v>16102</v>
      </c>
      <c r="U5216" s="2" t="s">
        <v>253</v>
      </c>
      <c r="V5216" s="2" t="s">
        <v>367</v>
      </c>
      <c r="W5216" s="7"/>
      <c r="X5216" s="2" t="s">
        <v>17786</v>
      </c>
      <c r="Y5216" s="2" t="s">
        <v>16104</v>
      </c>
    </row>
    <row r="5217">
      <c r="A5217" s="1" t="b">
        <v>0</v>
      </c>
      <c r="B5217" s="1"/>
      <c r="C5217" s="1"/>
      <c r="D5217" s="1"/>
      <c r="E5217" s="1" t="s">
        <v>367</v>
      </c>
      <c r="F5217" s="1"/>
      <c r="G5217" s="2" t="s">
        <v>27</v>
      </c>
      <c r="H5217" s="3"/>
      <c r="I5217" s="4" t="s">
        <v>17787</v>
      </c>
      <c r="J5217" s="2" t="s">
        <v>17788</v>
      </c>
      <c r="K5217" s="5">
        <v>2.0</v>
      </c>
      <c r="L5217" s="2" t="s">
        <v>30</v>
      </c>
      <c r="M5217" s="6" t="b">
        <v>1</v>
      </c>
      <c r="N5217" s="2" t="s">
        <v>17776</v>
      </c>
      <c r="O5217" s="2" t="s">
        <v>17714</v>
      </c>
      <c r="P5217" s="2" t="s">
        <v>4205</v>
      </c>
      <c r="Q5217" s="2" t="s">
        <v>34</v>
      </c>
      <c r="R5217" s="2" t="s">
        <v>35</v>
      </c>
      <c r="S5217" s="5">
        <v>211054.0</v>
      </c>
      <c r="T5217" s="2" t="s">
        <v>16102</v>
      </c>
      <c r="U5217" s="2" t="s">
        <v>253</v>
      </c>
      <c r="V5217" s="2" t="s">
        <v>367</v>
      </c>
      <c r="W5217" s="7"/>
      <c r="X5217" s="2" t="s">
        <v>17789</v>
      </c>
      <c r="Y5217" s="2" t="s">
        <v>16104</v>
      </c>
    </row>
    <row r="5218">
      <c r="A5218" s="1" t="b">
        <v>0</v>
      </c>
      <c r="B5218" s="1"/>
      <c r="C5218" s="1"/>
      <c r="D5218" s="1"/>
      <c r="E5218" s="1" t="s">
        <v>367</v>
      </c>
      <c r="F5218" s="1"/>
      <c r="G5218" s="2" t="s">
        <v>27</v>
      </c>
      <c r="H5218" s="3"/>
      <c r="I5218" s="4" t="s">
        <v>17790</v>
      </c>
      <c r="J5218" s="2" t="s">
        <v>17791</v>
      </c>
      <c r="K5218" s="5">
        <v>2.0</v>
      </c>
      <c r="L5218" s="2" t="s">
        <v>30</v>
      </c>
      <c r="M5218" s="6" t="b">
        <v>1</v>
      </c>
      <c r="N5218" s="2" t="s">
        <v>17776</v>
      </c>
      <c r="O5218" s="2" t="s">
        <v>17714</v>
      </c>
      <c r="P5218" s="2" t="s">
        <v>4205</v>
      </c>
      <c r="Q5218" s="2" t="s">
        <v>34</v>
      </c>
      <c r="R5218" s="2" t="s">
        <v>35</v>
      </c>
      <c r="S5218" s="5">
        <v>211056.0</v>
      </c>
      <c r="T5218" s="2" t="s">
        <v>16102</v>
      </c>
      <c r="U5218" s="2" t="s">
        <v>253</v>
      </c>
      <c r="V5218" s="2" t="s">
        <v>367</v>
      </c>
      <c r="W5218" s="7"/>
      <c r="X5218" s="2" t="s">
        <v>17792</v>
      </c>
      <c r="Y5218" s="2" t="s">
        <v>16104</v>
      </c>
    </row>
    <row r="5219">
      <c r="A5219" s="1" t="b">
        <v>0</v>
      </c>
      <c r="B5219" s="1"/>
      <c r="C5219" s="1"/>
      <c r="D5219" s="1"/>
      <c r="E5219" s="1" t="s">
        <v>367</v>
      </c>
      <c r="F5219" s="1"/>
      <c r="G5219" s="2" t="s">
        <v>27</v>
      </c>
      <c r="H5219" s="3"/>
      <c r="I5219" s="4" t="s">
        <v>17793</v>
      </c>
      <c r="J5219" s="2" t="s">
        <v>17794</v>
      </c>
      <c r="K5219" s="5">
        <v>2.0</v>
      </c>
      <c r="L5219" s="2" t="s">
        <v>30</v>
      </c>
      <c r="M5219" s="6" t="b">
        <v>1</v>
      </c>
      <c r="N5219" s="2" t="s">
        <v>17776</v>
      </c>
      <c r="O5219" s="2" t="s">
        <v>17714</v>
      </c>
      <c r="P5219" s="2" t="s">
        <v>4205</v>
      </c>
      <c r="Q5219" s="2" t="s">
        <v>34</v>
      </c>
      <c r="R5219" s="2" t="s">
        <v>35</v>
      </c>
      <c r="S5219" s="5">
        <v>211060.0</v>
      </c>
      <c r="T5219" s="2" t="s">
        <v>16102</v>
      </c>
      <c r="U5219" s="2" t="s">
        <v>253</v>
      </c>
      <c r="V5219" s="2" t="s">
        <v>367</v>
      </c>
      <c r="W5219" s="7"/>
      <c r="X5219" s="2" t="s">
        <v>17795</v>
      </c>
      <c r="Y5219" s="2" t="s">
        <v>16104</v>
      </c>
    </row>
    <row r="5220">
      <c r="A5220" s="1" t="b">
        <v>0</v>
      </c>
      <c r="B5220" s="1"/>
      <c r="C5220" s="1"/>
      <c r="D5220" s="1"/>
      <c r="E5220" s="1" t="s">
        <v>367</v>
      </c>
      <c r="F5220" s="1"/>
      <c r="G5220" s="2" t="s">
        <v>27</v>
      </c>
      <c r="H5220" s="3"/>
      <c r="I5220" s="4" t="s">
        <v>17796</v>
      </c>
      <c r="J5220" s="2" t="s">
        <v>17797</v>
      </c>
      <c r="K5220" s="5">
        <v>2.0</v>
      </c>
      <c r="L5220" s="2" t="s">
        <v>30</v>
      </c>
      <c r="M5220" s="6" t="b">
        <v>1</v>
      </c>
      <c r="N5220" s="2" t="s">
        <v>17776</v>
      </c>
      <c r="O5220" s="2" t="s">
        <v>17714</v>
      </c>
      <c r="P5220" s="2" t="s">
        <v>4205</v>
      </c>
      <c r="Q5220" s="2" t="s">
        <v>34</v>
      </c>
      <c r="R5220" s="2" t="s">
        <v>35</v>
      </c>
      <c r="S5220" s="5">
        <v>211061.0</v>
      </c>
      <c r="T5220" s="2" t="s">
        <v>16102</v>
      </c>
      <c r="U5220" s="2" t="s">
        <v>253</v>
      </c>
      <c r="V5220" s="2" t="s">
        <v>367</v>
      </c>
      <c r="W5220" s="7"/>
      <c r="X5220" s="2" t="s">
        <v>17798</v>
      </c>
      <c r="Y5220" s="2" t="s">
        <v>16104</v>
      </c>
    </row>
    <row r="5221">
      <c r="A5221" s="1" t="b">
        <v>0</v>
      </c>
      <c r="B5221" s="1"/>
      <c r="C5221" s="1"/>
      <c r="D5221" s="1"/>
      <c r="E5221" s="1" t="s">
        <v>367</v>
      </c>
      <c r="F5221" s="1"/>
      <c r="G5221" s="2" t="s">
        <v>27</v>
      </c>
      <c r="H5221" s="3"/>
      <c r="I5221" s="4" t="s">
        <v>17799</v>
      </c>
      <c r="J5221" s="2" t="s">
        <v>17800</v>
      </c>
      <c r="K5221" s="5">
        <v>2.0</v>
      </c>
      <c r="L5221" s="2" t="s">
        <v>30</v>
      </c>
      <c r="M5221" s="6" t="b">
        <v>1</v>
      </c>
      <c r="N5221" s="2" t="s">
        <v>17776</v>
      </c>
      <c r="O5221" s="2" t="s">
        <v>17714</v>
      </c>
      <c r="P5221" s="2" t="s">
        <v>4205</v>
      </c>
      <c r="Q5221" s="2" t="s">
        <v>34</v>
      </c>
      <c r="R5221" s="2" t="s">
        <v>35</v>
      </c>
      <c r="S5221" s="5">
        <v>212083.0</v>
      </c>
      <c r="T5221" s="2" t="s">
        <v>16102</v>
      </c>
      <c r="U5221" s="2" t="s">
        <v>253</v>
      </c>
      <c r="V5221" s="2" t="s">
        <v>367</v>
      </c>
      <c r="W5221" s="7"/>
      <c r="X5221" s="2" t="s">
        <v>17801</v>
      </c>
      <c r="Y5221" s="2" t="s">
        <v>16104</v>
      </c>
    </row>
    <row r="5222">
      <c r="A5222" s="1" t="b">
        <v>0</v>
      </c>
      <c r="B5222" s="1"/>
      <c r="C5222" s="1"/>
      <c r="D5222" s="1"/>
      <c r="E5222" s="1" t="s">
        <v>367</v>
      </c>
      <c r="F5222" s="1"/>
      <c r="G5222" s="2" t="s">
        <v>27</v>
      </c>
      <c r="H5222" s="3"/>
      <c r="I5222" s="4" t="s">
        <v>17802</v>
      </c>
      <c r="J5222" s="2" t="s">
        <v>17803</v>
      </c>
      <c r="K5222" s="5">
        <v>2.0</v>
      </c>
      <c r="L5222" s="2" t="s">
        <v>30</v>
      </c>
      <c r="M5222" s="6" t="b">
        <v>1</v>
      </c>
      <c r="N5222" s="2" t="s">
        <v>17776</v>
      </c>
      <c r="O5222" s="2" t="s">
        <v>17714</v>
      </c>
      <c r="P5222" s="2" t="s">
        <v>4205</v>
      </c>
      <c r="Q5222" s="2" t="s">
        <v>34</v>
      </c>
      <c r="R5222" s="2" t="s">
        <v>35</v>
      </c>
      <c r="S5222" s="5">
        <v>212084.0</v>
      </c>
      <c r="T5222" s="2" t="s">
        <v>16102</v>
      </c>
      <c r="U5222" s="2" t="s">
        <v>253</v>
      </c>
      <c r="V5222" s="2" t="s">
        <v>367</v>
      </c>
      <c r="W5222" s="7"/>
      <c r="X5222" s="2" t="s">
        <v>17804</v>
      </c>
      <c r="Y5222" s="2" t="s">
        <v>16104</v>
      </c>
    </row>
    <row r="5223">
      <c r="A5223" s="1" t="b">
        <v>0</v>
      </c>
      <c r="B5223" s="1"/>
      <c r="C5223" s="1"/>
      <c r="D5223" s="1"/>
      <c r="E5223" s="1" t="s">
        <v>367</v>
      </c>
      <c r="F5223" s="1"/>
      <c r="G5223" s="2" t="s">
        <v>27</v>
      </c>
      <c r="H5223" s="3"/>
      <c r="I5223" s="4" t="s">
        <v>17805</v>
      </c>
      <c r="J5223" s="2" t="s">
        <v>17806</v>
      </c>
      <c r="K5223" s="5">
        <v>2.0</v>
      </c>
      <c r="L5223" s="2" t="s">
        <v>30</v>
      </c>
      <c r="M5223" s="6" t="b">
        <v>1</v>
      </c>
      <c r="N5223" s="2" t="s">
        <v>17776</v>
      </c>
      <c r="O5223" s="2" t="s">
        <v>17714</v>
      </c>
      <c r="P5223" s="2" t="s">
        <v>4205</v>
      </c>
      <c r="Q5223" s="2" t="s">
        <v>34</v>
      </c>
      <c r="R5223" s="2" t="s">
        <v>35</v>
      </c>
      <c r="S5223" s="5">
        <v>212085.0</v>
      </c>
      <c r="T5223" s="2" t="s">
        <v>16102</v>
      </c>
      <c r="U5223" s="2" t="s">
        <v>253</v>
      </c>
      <c r="V5223" s="2" t="s">
        <v>367</v>
      </c>
      <c r="W5223" s="7"/>
      <c r="X5223" s="2" t="s">
        <v>17807</v>
      </c>
      <c r="Y5223" s="2" t="s">
        <v>16104</v>
      </c>
    </row>
    <row r="5224">
      <c r="A5224" s="1" t="b">
        <v>0</v>
      </c>
      <c r="B5224" s="1"/>
      <c r="C5224" s="1"/>
      <c r="D5224" s="1"/>
      <c r="E5224" s="1" t="s">
        <v>367</v>
      </c>
      <c r="F5224" s="1"/>
      <c r="G5224" s="2" t="s">
        <v>27</v>
      </c>
      <c r="H5224" s="3"/>
      <c r="I5224" s="4" t="s">
        <v>17808</v>
      </c>
      <c r="J5224" s="2" t="s">
        <v>17809</v>
      </c>
      <c r="K5224" s="5">
        <v>2.0</v>
      </c>
      <c r="L5224" s="2" t="s">
        <v>30</v>
      </c>
      <c r="M5224" s="6" t="b">
        <v>1</v>
      </c>
      <c r="N5224" s="2" t="s">
        <v>17776</v>
      </c>
      <c r="O5224" s="2" t="s">
        <v>17714</v>
      </c>
      <c r="P5224" s="2" t="s">
        <v>4205</v>
      </c>
      <c r="Q5224" s="2" t="s">
        <v>34</v>
      </c>
      <c r="R5224" s="2" t="s">
        <v>35</v>
      </c>
      <c r="S5224" s="5">
        <v>212086.0</v>
      </c>
      <c r="T5224" s="2" t="s">
        <v>16102</v>
      </c>
      <c r="U5224" s="2" t="s">
        <v>253</v>
      </c>
      <c r="V5224" s="2" t="s">
        <v>367</v>
      </c>
      <c r="W5224" s="7"/>
      <c r="X5224" s="2" t="s">
        <v>17810</v>
      </c>
      <c r="Y5224" s="2" t="s">
        <v>16104</v>
      </c>
    </row>
    <row r="5225">
      <c r="A5225" s="1" t="b">
        <v>0</v>
      </c>
      <c r="B5225" s="1"/>
      <c r="C5225" s="1"/>
      <c r="D5225" s="1"/>
      <c r="E5225" s="1" t="s">
        <v>367</v>
      </c>
      <c r="F5225" s="1"/>
      <c r="G5225" s="2" t="s">
        <v>27</v>
      </c>
      <c r="H5225" s="3"/>
      <c r="I5225" s="4" t="s">
        <v>17811</v>
      </c>
      <c r="J5225" s="2" t="s">
        <v>17812</v>
      </c>
      <c r="K5225" s="5">
        <v>2.0</v>
      </c>
      <c r="L5225" s="2" t="s">
        <v>30</v>
      </c>
      <c r="M5225" s="6" t="b">
        <v>1</v>
      </c>
      <c r="N5225" s="2" t="s">
        <v>17776</v>
      </c>
      <c r="O5225" s="2" t="s">
        <v>17714</v>
      </c>
      <c r="P5225" s="2" t="s">
        <v>4205</v>
      </c>
      <c r="Q5225" s="2" t="s">
        <v>34</v>
      </c>
      <c r="R5225" s="2" t="s">
        <v>35</v>
      </c>
      <c r="S5225" s="5">
        <v>212087.0</v>
      </c>
      <c r="T5225" s="2" t="s">
        <v>16102</v>
      </c>
      <c r="U5225" s="2" t="s">
        <v>253</v>
      </c>
      <c r="V5225" s="2" t="s">
        <v>367</v>
      </c>
      <c r="W5225" s="7"/>
      <c r="X5225" s="2" t="s">
        <v>17813</v>
      </c>
      <c r="Y5225" s="2" t="s">
        <v>16104</v>
      </c>
    </row>
    <row r="5226">
      <c r="A5226" s="1" t="b">
        <v>0</v>
      </c>
      <c r="B5226" s="1"/>
      <c r="C5226" s="1"/>
      <c r="D5226" s="1"/>
      <c r="E5226" s="1" t="s">
        <v>367</v>
      </c>
      <c r="F5226" s="1"/>
      <c r="G5226" s="2" t="s">
        <v>27</v>
      </c>
      <c r="H5226" s="3"/>
      <c r="I5226" s="4" t="s">
        <v>17814</v>
      </c>
      <c r="J5226" s="2" t="s">
        <v>17815</v>
      </c>
      <c r="K5226" s="5">
        <v>2.0</v>
      </c>
      <c r="L5226" s="2" t="s">
        <v>30</v>
      </c>
      <c r="M5226" s="6" t="b">
        <v>1</v>
      </c>
      <c r="N5226" s="2" t="s">
        <v>17776</v>
      </c>
      <c r="O5226" s="2" t="s">
        <v>17714</v>
      </c>
      <c r="P5226" s="2" t="s">
        <v>4205</v>
      </c>
      <c r="Q5226" s="2" t="s">
        <v>34</v>
      </c>
      <c r="R5226" s="2" t="s">
        <v>35</v>
      </c>
      <c r="S5226" s="5">
        <v>212088.0</v>
      </c>
      <c r="T5226" s="2" t="s">
        <v>4206</v>
      </c>
      <c r="U5226" s="2" t="s">
        <v>253</v>
      </c>
      <c r="V5226" s="2" t="s">
        <v>367</v>
      </c>
      <c r="W5226" s="7"/>
      <c r="X5226" s="2" t="s">
        <v>17816</v>
      </c>
      <c r="Y5226" s="2" t="s">
        <v>16104</v>
      </c>
    </row>
    <row r="5227">
      <c r="A5227" s="1" t="b">
        <v>0</v>
      </c>
      <c r="B5227" s="1"/>
      <c r="C5227" s="1"/>
      <c r="D5227" s="1"/>
      <c r="E5227" s="1" t="s">
        <v>367</v>
      </c>
      <c r="F5227" s="1"/>
      <c r="G5227" s="2" t="s">
        <v>27</v>
      </c>
      <c r="H5227" s="3"/>
      <c r="I5227" s="4" t="s">
        <v>17817</v>
      </c>
      <c r="J5227" s="2" t="s">
        <v>17818</v>
      </c>
      <c r="K5227" s="5">
        <v>2.0</v>
      </c>
      <c r="L5227" s="2" t="s">
        <v>30</v>
      </c>
      <c r="M5227" s="6" t="b">
        <v>1</v>
      </c>
      <c r="N5227" s="2" t="s">
        <v>17776</v>
      </c>
      <c r="O5227" s="2" t="s">
        <v>17714</v>
      </c>
      <c r="P5227" s="2" t="s">
        <v>4205</v>
      </c>
      <c r="Q5227" s="2" t="s">
        <v>34</v>
      </c>
      <c r="R5227" s="2" t="s">
        <v>35</v>
      </c>
      <c r="S5227" s="5">
        <v>212089.0</v>
      </c>
      <c r="T5227" s="2" t="s">
        <v>4206</v>
      </c>
      <c r="U5227" s="2" t="s">
        <v>253</v>
      </c>
      <c r="V5227" s="2" t="s">
        <v>367</v>
      </c>
      <c r="W5227" s="7"/>
      <c r="X5227" s="2" t="s">
        <v>17819</v>
      </c>
      <c r="Y5227" s="2" t="s">
        <v>16104</v>
      </c>
    </row>
    <row r="5228">
      <c r="A5228" s="1" t="b">
        <v>0</v>
      </c>
      <c r="B5228" s="1"/>
      <c r="C5228" s="1"/>
      <c r="D5228" s="1"/>
      <c r="E5228" s="1" t="s">
        <v>367</v>
      </c>
      <c r="F5228" s="1"/>
      <c r="G5228" s="2" t="s">
        <v>27</v>
      </c>
      <c r="H5228" s="3"/>
      <c r="I5228" s="4" t="s">
        <v>17820</v>
      </c>
      <c r="J5228" s="2" t="s">
        <v>17821</v>
      </c>
      <c r="K5228" s="5">
        <v>2.0</v>
      </c>
      <c r="L5228" s="2" t="s">
        <v>30</v>
      </c>
      <c r="M5228" s="6" t="b">
        <v>1</v>
      </c>
      <c r="N5228" s="2" t="s">
        <v>17776</v>
      </c>
      <c r="O5228" s="2" t="s">
        <v>17714</v>
      </c>
      <c r="P5228" s="2" t="s">
        <v>4205</v>
      </c>
      <c r="Q5228" s="2" t="s">
        <v>34</v>
      </c>
      <c r="R5228" s="2" t="s">
        <v>35</v>
      </c>
      <c r="S5228" s="5">
        <v>212090.0</v>
      </c>
      <c r="T5228" s="2" t="s">
        <v>4206</v>
      </c>
      <c r="U5228" s="2" t="s">
        <v>253</v>
      </c>
      <c r="V5228" s="2" t="s">
        <v>367</v>
      </c>
      <c r="W5228" s="7"/>
      <c r="X5228" s="2" t="s">
        <v>17822</v>
      </c>
      <c r="Y5228" s="2" t="s">
        <v>16104</v>
      </c>
    </row>
    <row r="5229">
      <c r="A5229" s="1" t="b">
        <v>0</v>
      </c>
      <c r="B5229" s="1"/>
      <c r="C5229" s="1"/>
      <c r="D5229" s="1"/>
      <c r="E5229" s="1" t="s">
        <v>367</v>
      </c>
      <c r="F5229" s="1"/>
      <c r="G5229" s="2" t="s">
        <v>27</v>
      </c>
      <c r="H5229" s="3"/>
      <c r="I5229" s="4" t="s">
        <v>17823</v>
      </c>
      <c r="J5229" s="2" t="s">
        <v>17824</v>
      </c>
      <c r="K5229" s="5">
        <v>2.0</v>
      </c>
      <c r="L5229" s="2" t="s">
        <v>30</v>
      </c>
      <c r="M5229" s="6" t="b">
        <v>1</v>
      </c>
      <c r="N5229" s="2" t="s">
        <v>17776</v>
      </c>
      <c r="O5229" s="2" t="s">
        <v>17714</v>
      </c>
      <c r="P5229" s="2" t="s">
        <v>4205</v>
      </c>
      <c r="Q5229" s="2" t="s">
        <v>34</v>
      </c>
      <c r="R5229" s="2" t="s">
        <v>35</v>
      </c>
      <c r="S5229" s="5">
        <v>212091.0</v>
      </c>
      <c r="T5229" s="2" t="s">
        <v>4206</v>
      </c>
      <c r="U5229" s="2" t="s">
        <v>253</v>
      </c>
      <c r="V5229" s="2" t="s">
        <v>367</v>
      </c>
      <c r="W5229" s="3"/>
      <c r="X5229" s="2" t="s">
        <v>17825</v>
      </c>
      <c r="Y5229" s="2" t="s">
        <v>16104</v>
      </c>
    </row>
    <row r="5230">
      <c r="A5230" s="1" t="b">
        <v>0</v>
      </c>
      <c r="B5230" s="1"/>
      <c r="C5230" s="1"/>
      <c r="D5230" s="1"/>
      <c r="E5230" s="1" t="s">
        <v>367</v>
      </c>
      <c r="F5230" s="1"/>
      <c r="G5230" s="2" t="s">
        <v>27</v>
      </c>
      <c r="H5230" s="3"/>
      <c r="I5230" s="4" t="s">
        <v>17826</v>
      </c>
      <c r="J5230" s="2" t="s">
        <v>17827</v>
      </c>
      <c r="K5230" s="5">
        <v>2.0</v>
      </c>
      <c r="L5230" s="2" t="s">
        <v>30</v>
      </c>
      <c r="M5230" s="6" t="b">
        <v>1</v>
      </c>
      <c r="N5230" s="2" t="s">
        <v>17776</v>
      </c>
      <c r="O5230" s="2" t="s">
        <v>17714</v>
      </c>
      <c r="P5230" s="2" t="s">
        <v>4205</v>
      </c>
      <c r="Q5230" s="2" t="s">
        <v>34</v>
      </c>
      <c r="R5230" s="2" t="s">
        <v>35</v>
      </c>
      <c r="S5230" s="5">
        <v>212092.0</v>
      </c>
      <c r="T5230" s="2" t="s">
        <v>4206</v>
      </c>
      <c r="U5230" s="2" t="s">
        <v>253</v>
      </c>
      <c r="V5230" s="2" t="s">
        <v>367</v>
      </c>
      <c r="W5230" s="3"/>
      <c r="X5230" s="2" t="s">
        <v>17828</v>
      </c>
      <c r="Y5230" s="2" t="s">
        <v>16104</v>
      </c>
    </row>
    <row r="5231">
      <c r="A5231" s="1" t="b">
        <v>0</v>
      </c>
      <c r="B5231" s="1"/>
      <c r="C5231" s="1"/>
      <c r="D5231" s="1"/>
      <c r="E5231" s="1" t="s">
        <v>367</v>
      </c>
      <c r="F5231" s="1"/>
      <c r="G5231" s="2" t="s">
        <v>27</v>
      </c>
      <c r="H5231" s="3"/>
      <c r="I5231" s="4" t="s">
        <v>17829</v>
      </c>
      <c r="J5231" s="2" t="s">
        <v>17830</v>
      </c>
      <c r="K5231" s="5">
        <v>2.0</v>
      </c>
      <c r="L5231" s="2" t="s">
        <v>30</v>
      </c>
      <c r="M5231" s="6" t="b">
        <v>1</v>
      </c>
      <c r="N5231" s="2" t="s">
        <v>17776</v>
      </c>
      <c r="O5231" s="2" t="s">
        <v>17714</v>
      </c>
      <c r="P5231" s="2" t="s">
        <v>4205</v>
      </c>
      <c r="Q5231" s="2" t="s">
        <v>34</v>
      </c>
      <c r="R5231" s="2" t="s">
        <v>35</v>
      </c>
      <c r="S5231" s="5">
        <v>212094.0</v>
      </c>
      <c r="T5231" s="2" t="s">
        <v>4206</v>
      </c>
      <c r="U5231" s="2" t="s">
        <v>253</v>
      </c>
      <c r="V5231" s="2" t="s">
        <v>367</v>
      </c>
      <c r="W5231" s="7"/>
      <c r="X5231" s="2" t="s">
        <v>17831</v>
      </c>
      <c r="Y5231" s="2" t="s">
        <v>16104</v>
      </c>
    </row>
    <row r="5232">
      <c r="A5232" s="1" t="b">
        <v>0</v>
      </c>
      <c r="B5232" s="1"/>
      <c r="C5232" s="1"/>
      <c r="D5232" s="1"/>
      <c r="E5232" s="1" t="s">
        <v>367</v>
      </c>
      <c r="F5232" s="1"/>
      <c r="G5232" s="2" t="s">
        <v>27</v>
      </c>
      <c r="H5232" s="3"/>
      <c r="I5232" s="4" t="s">
        <v>17832</v>
      </c>
      <c r="J5232" s="2" t="s">
        <v>17833</v>
      </c>
      <c r="K5232" s="5">
        <v>2.0</v>
      </c>
      <c r="L5232" s="2" t="s">
        <v>30</v>
      </c>
      <c r="M5232" s="6" t="b">
        <v>1</v>
      </c>
      <c r="N5232" s="2" t="s">
        <v>17834</v>
      </c>
      <c r="O5232" s="2" t="s">
        <v>17714</v>
      </c>
      <c r="P5232" s="2" t="s">
        <v>4205</v>
      </c>
      <c r="Q5232" s="2" t="s">
        <v>34</v>
      </c>
      <c r="R5232" s="2" t="s">
        <v>35</v>
      </c>
      <c r="S5232" s="5">
        <v>220244.0</v>
      </c>
      <c r="T5232" s="2" t="s">
        <v>16102</v>
      </c>
      <c r="U5232" s="2" t="s">
        <v>253</v>
      </c>
      <c r="V5232" s="2" t="s">
        <v>367</v>
      </c>
      <c r="W5232" s="7"/>
      <c r="X5232" s="2" t="s">
        <v>17835</v>
      </c>
      <c r="Y5232" s="2" t="s">
        <v>17836</v>
      </c>
    </row>
    <row r="5233">
      <c r="A5233" s="1" t="b">
        <v>0</v>
      </c>
      <c r="B5233" s="1"/>
      <c r="C5233" s="1"/>
      <c r="D5233" s="1"/>
      <c r="E5233" s="1" t="s">
        <v>367</v>
      </c>
      <c r="F5233" s="1"/>
      <c r="G5233" s="2" t="s">
        <v>27</v>
      </c>
      <c r="H5233" s="3"/>
      <c r="I5233" s="4" t="s">
        <v>17837</v>
      </c>
      <c r="J5233" s="2" t="s">
        <v>17838</v>
      </c>
      <c r="K5233" s="5">
        <v>2.0</v>
      </c>
      <c r="L5233" s="2" t="s">
        <v>30</v>
      </c>
      <c r="M5233" s="6" t="b">
        <v>1</v>
      </c>
      <c r="N5233" s="2" t="s">
        <v>17834</v>
      </c>
      <c r="O5233" s="2" t="s">
        <v>17714</v>
      </c>
      <c r="P5233" s="2" t="s">
        <v>4205</v>
      </c>
      <c r="Q5233" s="2" t="s">
        <v>34</v>
      </c>
      <c r="R5233" s="2" t="s">
        <v>35</v>
      </c>
      <c r="S5233" s="5">
        <v>220245.0</v>
      </c>
      <c r="T5233" s="2" t="s">
        <v>16102</v>
      </c>
      <c r="U5233" s="2" t="s">
        <v>253</v>
      </c>
      <c r="V5233" s="2" t="s">
        <v>367</v>
      </c>
      <c r="W5233" s="7"/>
      <c r="X5233" s="2" t="s">
        <v>17839</v>
      </c>
      <c r="Y5233" s="2" t="s">
        <v>17836</v>
      </c>
    </row>
    <row r="5234">
      <c r="A5234" s="1" t="b">
        <v>0</v>
      </c>
      <c r="B5234" s="1"/>
      <c r="C5234" s="1"/>
      <c r="D5234" s="1"/>
      <c r="E5234" s="1" t="s">
        <v>367</v>
      </c>
      <c r="F5234" s="1"/>
      <c r="G5234" s="2" t="s">
        <v>27</v>
      </c>
      <c r="H5234" s="3"/>
      <c r="I5234" s="4" t="s">
        <v>17840</v>
      </c>
      <c r="J5234" s="2" t="s">
        <v>17841</v>
      </c>
      <c r="K5234" s="5">
        <v>2.0</v>
      </c>
      <c r="L5234" s="2" t="s">
        <v>30</v>
      </c>
      <c r="M5234" s="6" t="b">
        <v>1</v>
      </c>
      <c r="N5234" s="2" t="s">
        <v>17834</v>
      </c>
      <c r="O5234" s="2" t="s">
        <v>17714</v>
      </c>
      <c r="P5234" s="2" t="s">
        <v>4205</v>
      </c>
      <c r="Q5234" s="2" t="s">
        <v>34</v>
      </c>
      <c r="R5234" s="2" t="s">
        <v>35</v>
      </c>
      <c r="S5234" s="5">
        <v>220246.0</v>
      </c>
      <c r="T5234" s="2" t="s">
        <v>16102</v>
      </c>
      <c r="U5234" s="2" t="s">
        <v>253</v>
      </c>
      <c r="V5234" s="2" t="s">
        <v>367</v>
      </c>
      <c r="W5234" s="7"/>
      <c r="X5234" s="2" t="s">
        <v>17842</v>
      </c>
      <c r="Y5234" s="2" t="s">
        <v>17836</v>
      </c>
    </row>
    <row r="5235">
      <c r="A5235" s="1" t="b">
        <v>0</v>
      </c>
      <c r="B5235" s="1"/>
      <c r="C5235" s="1"/>
      <c r="D5235" s="1"/>
      <c r="E5235" s="1" t="s">
        <v>367</v>
      </c>
      <c r="F5235" s="1"/>
      <c r="G5235" s="2" t="s">
        <v>27</v>
      </c>
      <c r="H5235" s="3"/>
      <c r="I5235" s="4" t="s">
        <v>17843</v>
      </c>
      <c r="J5235" s="2" t="s">
        <v>17844</v>
      </c>
      <c r="K5235" s="5">
        <v>2.0</v>
      </c>
      <c r="L5235" s="2" t="s">
        <v>30</v>
      </c>
      <c r="M5235" s="6" t="b">
        <v>1</v>
      </c>
      <c r="N5235" s="2" t="s">
        <v>17834</v>
      </c>
      <c r="O5235" s="2" t="s">
        <v>17714</v>
      </c>
      <c r="P5235" s="2" t="s">
        <v>4205</v>
      </c>
      <c r="Q5235" s="2" t="s">
        <v>34</v>
      </c>
      <c r="R5235" s="2" t="s">
        <v>35</v>
      </c>
      <c r="S5235" s="5">
        <v>220247.0</v>
      </c>
      <c r="T5235" s="2" t="s">
        <v>16102</v>
      </c>
      <c r="U5235" s="2" t="s">
        <v>253</v>
      </c>
      <c r="V5235" s="2" t="s">
        <v>367</v>
      </c>
      <c r="W5235" s="7"/>
      <c r="X5235" s="2" t="s">
        <v>17845</v>
      </c>
      <c r="Y5235" s="2" t="s">
        <v>17836</v>
      </c>
    </row>
    <row r="5236">
      <c r="A5236" s="1" t="b">
        <v>0</v>
      </c>
      <c r="B5236" s="1"/>
      <c r="C5236" s="1"/>
      <c r="D5236" s="1"/>
      <c r="E5236" s="1" t="s">
        <v>367</v>
      </c>
      <c r="F5236" s="1"/>
      <c r="G5236" s="2" t="s">
        <v>27</v>
      </c>
      <c r="H5236" s="3"/>
      <c r="I5236" s="4" t="s">
        <v>17846</v>
      </c>
      <c r="J5236" s="2" t="s">
        <v>17847</v>
      </c>
      <c r="K5236" s="5">
        <v>2.0</v>
      </c>
      <c r="L5236" s="2" t="s">
        <v>30</v>
      </c>
      <c r="M5236" s="6" t="b">
        <v>1</v>
      </c>
      <c r="N5236" s="2" t="s">
        <v>17834</v>
      </c>
      <c r="O5236" s="2" t="s">
        <v>17714</v>
      </c>
      <c r="P5236" s="2" t="s">
        <v>4205</v>
      </c>
      <c r="Q5236" s="2" t="s">
        <v>34</v>
      </c>
      <c r="R5236" s="2" t="s">
        <v>35</v>
      </c>
      <c r="S5236" s="5">
        <v>220248.0</v>
      </c>
      <c r="T5236" s="2" t="s">
        <v>16102</v>
      </c>
      <c r="U5236" s="2" t="s">
        <v>253</v>
      </c>
      <c r="V5236" s="2" t="s">
        <v>367</v>
      </c>
      <c r="W5236" s="7"/>
      <c r="X5236" s="2" t="s">
        <v>17848</v>
      </c>
      <c r="Y5236" s="2" t="s">
        <v>17836</v>
      </c>
    </row>
    <row r="5237">
      <c r="A5237" s="1" t="b">
        <v>0</v>
      </c>
      <c r="B5237" s="1"/>
      <c r="C5237" s="1"/>
      <c r="D5237" s="1"/>
      <c r="E5237" s="1" t="s">
        <v>367</v>
      </c>
      <c r="F5237" s="1"/>
      <c r="G5237" s="2" t="s">
        <v>27</v>
      </c>
      <c r="H5237" s="3"/>
      <c r="I5237" s="4" t="s">
        <v>17849</v>
      </c>
      <c r="J5237" s="2" t="s">
        <v>17850</v>
      </c>
      <c r="K5237" s="5">
        <v>2.0</v>
      </c>
      <c r="L5237" s="2" t="s">
        <v>30</v>
      </c>
      <c r="M5237" s="6" t="b">
        <v>1</v>
      </c>
      <c r="N5237" s="2" t="s">
        <v>17834</v>
      </c>
      <c r="O5237" s="2" t="s">
        <v>17714</v>
      </c>
      <c r="P5237" s="2" t="s">
        <v>4205</v>
      </c>
      <c r="Q5237" s="2" t="s">
        <v>34</v>
      </c>
      <c r="R5237" s="2" t="s">
        <v>35</v>
      </c>
      <c r="S5237" s="5">
        <v>220249.0</v>
      </c>
      <c r="T5237" s="2" t="s">
        <v>16102</v>
      </c>
      <c r="U5237" s="2" t="s">
        <v>253</v>
      </c>
      <c r="V5237" s="2" t="s">
        <v>367</v>
      </c>
      <c r="W5237" s="7"/>
      <c r="X5237" s="2" t="s">
        <v>17851</v>
      </c>
      <c r="Y5237" s="2" t="s">
        <v>17836</v>
      </c>
    </row>
    <row r="5238">
      <c r="A5238" s="1" t="b">
        <v>0</v>
      </c>
      <c r="B5238" s="1"/>
      <c r="C5238" s="1"/>
      <c r="D5238" s="1"/>
      <c r="E5238" s="1" t="s">
        <v>367</v>
      </c>
      <c r="F5238" s="1"/>
      <c r="G5238" s="2" t="s">
        <v>27</v>
      </c>
      <c r="H5238" s="3"/>
      <c r="I5238" s="4" t="s">
        <v>17852</v>
      </c>
      <c r="J5238" s="2" t="s">
        <v>17853</v>
      </c>
      <c r="K5238" s="5">
        <v>2.0</v>
      </c>
      <c r="L5238" s="2" t="s">
        <v>30</v>
      </c>
      <c r="M5238" s="6" t="b">
        <v>1</v>
      </c>
      <c r="N5238" s="2" t="s">
        <v>17834</v>
      </c>
      <c r="O5238" s="2" t="s">
        <v>17714</v>
      </c>
      <c r="P5238" s="2" t="s">
        <v>4205</v>
      </c>
      <c r="Q5238" s="2" t="s">
        <v>34</v>
      </c>
      <c r="R5238" s="2" t="s">
        <v>35</v>
      </c>
      <c r="S5238" s="5">
        <v>220250.0</v>
      </c>
      <c r="T5238" s="2" t="s">
        <v>16102</v>
      </c>
      <c r="U5238" s="2" t="s">
        <v>253</v>
      </c>
      <c r="V5238" s="2" t="s">
        <v>367</v>
      </c>
      <c r="W5238" s="7"/>
      <c r="X5238" s="2" t="s">
        <v>17854</v>
      </c>
      <c r="Y5238" s="2" t="s">
        <v>17836</v>
      </c>
    </row>
    <row r="5239">
      <c r="A5239" s="1" t="b">
        <v>0</v>
      </c>
      <c r="B5239" s="1"/>
      <c r="C5239" s="1"/>
      <c r="D5239" s="1"/>
      <c r="E5239" s="1" t="s">
        <v>367</v>
      </c>
      <c r="F5239" s="1"/>
      <c r="G5239" s="2" t="s">
        <v>27</v>
      </c>
      <c r="H5239" s="3"/>
      <c r="I5239" s="4" t="s">
        <v>17855</v>
      </c>
      <c r="J5239" s="2" t="s">
        <v>17856</v>
      </c>
      <c r="K5239" s="5">
        <v>2.0</v>
      </c>
      <c r="L5239" s="2" t="s">
        <v>30</v>
      </c>
      <c r="M5239" s="6" t="b">
        <v>1</v>
      </c>
      <c r="N5239" s="2" t="s">
        <v>17834</v>
      </c>
      <c r="O5239" s="2" t="s">
        <v>17714</v>
      </c>
      <c r="P5239" s="2" t="s">
        <v>4205</v>
      </c>
      <c r="Q5239" s="2" t="s">
        <v>34</v>
      </c>
      <c r="R5239" s="2" t="s">
        <v>35</v>
      </c>
      <c r="S5239" s="5">
        <v>220251.0</v>
      </c>
      <c r="T5239" s="2" t="s">
        <v>16102</v>
      </c>
      <c r="U5239" s="2" t="s">
        <v>253</v>
      </c>
      <c r="V5239" s="2" t="s">
        <v>367</v>
      </c>
      <c r="W5239" s="7"/>
      <c r="X5239" s="2" t="s">
        <v>17857</v>
      </c>
      <c r="Y5239" s="2" t="s">
        <v>17836</v>
      </c>
    </row>
    <row r="5240">
      <c r="A5240" s="1" t="b">
        <v>0</v>
      </c>
      <c r="B5240" s="1"/>
      <c r="C5240" s="1"/>
      <c r="D5240" s="1"/>
      <c r="E5240" s="1" t="s">
        <v>367</v>
      </c>
      <c r="F5240" s="1"/>
      <c r="G5240" s="2" t="s">
        <v>27</v>
      </c>
      <c r="H5240" s="3"/>
      <c r="I5240" s="4" t="s">
        <v>17858</v>
      </c>
      <c r="J5240" s="2" t="s">
        <v>17859</v>
      </c>
      <c r="K5240" s="5">
        <v>2.0</v>
      </c>
      <c r="L5240" s="2" t="s">
        <v>30</v>
      </c>
      <c r="M5240" s="6" t="b">
        <v>1</v>
      </c>
      <c r="N5240" s="2" t="s">
        <v>17834</v>
      </c>
      <c r="O5240" s="2" t="s">
        <v>17714</v>
      </c>
      <c r="P5240" s="2" t="s">
        <v>4205</v>
      </c>
      <c r="Q5240" s="2" t="s">
        <v>34</v>
      </c>
      <c r="R5240" s="2" t="s">
        <v>35</v>
      </c>
      <c r="S5240" s="5">
        <v>220252.0</v>
      </c>
      <c r="T5240" s="2" t="s">
        <v>16102</v>
      </c>
      <c r="U5240" s="2" t="s">
        <v>253</v>
      </c>
      <c r="V5240" s="2" t="s">
        <v>367</v>
      </c>
      <c r="W5240" s="7"/>
      <c r="X5240" s="2" t="s">
        <v>17860</v>
      </c>
      <c r="Y5240" s="2" t="s">
        <v>17836</v>
      </c>
    </row>
    <row r="5241">
      <c r="A5241" s="1" t="b">
        <v>0</v>
      </c>
      <c r="B5241" s="1"/>
      <c r="C5241" s="1"/>
      <c r="D5241" s="1"/>
      <c r="E5241" s="1" t="s">
        <v>367</v>
      </c>
      <c r="F5241" s="1"/>
      <c r="G5241" s="2" t="s">
        <v>27</v>
      </c>
      <c r="H5241" s="3"/>
      <c r="I5241" s="4" t="s">
        <v>17861</v>
      </c>
      <c r="J5241" s="2" t="s">
        <v>17862</v>
      </c>
      <c r="K5241" s="5">
        <v>2.0</v>
      </c>
      <c r="L5241" s="2" t="s">
        <v>30</v>
      </c>
      <c r="M5241" s="6" t="b">
        <v>1</v>
      </c>
      <c r="N5241" s="2" t="s">
        <v>17834</v>
      </c>
      <c r="O5241" s="2" t="s">
        <v>17714</v>
      </c>
      <c r="P5241" s="2" t="s">
        <v>4205</v>
      </c>
      <c r="Q5241" s="2" t="s">
        <v>34</v>
      </c>
      <c r="R5241" s="2" t="s">
        <v>35</v>
      </c>
      <c r="S5241" s="5">
        <v>220403.0</v>
      </c>
      <c r="T5241" s="2" t="s">
        <v>16102</v>
      </c>
      <c r="U5241" s="2" t="s">
        <v>253</v>
      </c>
      <c r="V5241" s="2" t="s">
        <v>367</v>
      </c>
      <c r="W5241" s="7"/>
      <c r="X5241" s="2" t="s">
        <v>17863</v>
      </c>
      <c r="Y5241" s="2" t="s">
        <v>17836</v>
      </c>
    </row>
    <row r="5242">
      <c r="A5242" s="1" t="b">
        <v>0</v>
      </c>
      <c r="B5242" s="1"/>
      <c r="C5242" s="1"/>
      <c r="D5242" s="1"/>
      <c r="E5242" s="1" t="s">
        <v>367</v>
      </c>
      <c r="F5242" s="1"/>
      <c r="G5242" s="2" t="s">
        <v>27</v>
      </c>
      <c r="H5242" s="3"/>
      <c r="I5242" s="4" t="s">
        <v>17864</v>
      </c>
      <c r="J5242" s="2" t="s">
        <v>17865</v>
      </c>
      <c r="K5242" s="5">
        <v>2.0</v>
      </c>
      <c r="L5242" s="2" t="s">
        <v>30</v>
      </c>
      <c r="M5242" s="6" t="b">
        <v>1</v>
      </c>
      <c r="N5242" s="2" t="s">
        <v>17834</v>
      </c>
      <c r="O5242" s="2" t="s">
        <v>17714</v>
      </c>
      <c r="P5242" s="2" t="s">
        <v>4205</v>
      </c>
      <c r="Q5242" s="2" t="s">
        <v>34</v>
      </c>
      <c r="R5242" s="2" t="s">
        <v>35</v>
      </c>
      <c r="S5242" s="5">
        <v>220404.0</v>
      </c>
      <c r="T5242" s="2" t="s">
        <v>4206</v>
      </c>
      <c r="U5242" s="2" t="s">
        <v>253</v>
      </c>
      <c r="V5242" s="2" t="s">
        <v>367</v>
      </c>
      <c r="W5242" s="7"/>
      <c r="X5242" s="2" t="s">
        <v>17866</v>
      </c>
      <c r="Y5242" s="2" t="s">
        <v>17836</v>
      </c>
    </row>
    <row r="5243">
      <c r="A5243" s="1" t="b">
        <v>0</v>
      </c>
      <c r="B5243" s="1"/>
      <c r="C5243" s="1"/>
      <c r="D5243" s="1"/>
      <c r="E5243" s="1" t="s">
        <v>367</v>
      </c>
      <c r="F5243" s="1"/>
      <c r="G5243" s="2" t="s">
        <v>27</v>
      </c>
      <c r="H5243" s="3"/>
      <c r="I5243" s="4" t="s">
        <v>17867</v>
      </c>
      <c r="J5243" s="2" t="s">
        <v>17868</v>
      </c>
      <c r="K5243" s="5">
        <v>2.0</v>
      </c>
      <c r="L5243" s="2" t="s">
        <v>30</v>
      </c>
      <c r="M5243" s="6" t="b">
        <v>1</v>
      </c>
      <c r="N5243" s="2" t="s">
        <v>17834</v>
      </c>
      <c r="O5243" s="2" t="s">
        <v>17714</v>
      </c>
      <c r="P5243" s="2" t="s">
        <v>4205</v>
      </c>
      <c r="Q5243" s="2" t="s">
        <v>34</v>
      </c>
      <c r="R5243" s="2" t="s">
        <v>35</v>
      </c>
      <c r="S5243" s="5">
        <v>220405.0</v>
      </c>
      <c r="T5243" s="2" t="s">
        <v>4206</v>
      </c>
      <c r="U5243" s="2" t="s">
        <v>253</v>
      </c>
      <c r="V5243" s="2" t="s">
        <v>367</v>
      </c>
      <c r="W5243" s="7"/>
      <c r="X5243" s="2" t="s">
        <v>17869</v>
      </c>
      <c r="Y5243" s="2" t="s">
        <v>17836</v>
      </c>
    </row>
    <row r="5244">
      <c r="A5244" s="1" t="b">
        <v>0</v>
      </c>
      <c r="B5244" s="1"/>
      <c r="C5244" s="1"/>
      <c r="D5244" s="1"/>
      <c r="E5244" s="1" t="s">
        <v>367</v>
      </c>
      <c r="F5244" s="1"/>
      <c r="G5244" s="2" t="s">
        <v>27</v>
      </c>
      <c r="H5244" s="3"/>
      <c r="I5244" s="4" t="s">
        <v>17870</v>
      </c>
      <c r="J5244" s="2" t="s">
        <v>17871</v>
      </c>
      <c r="K5244" s="5">
        <v>2.0</v>
      </c>
      <c r="L5244" s="2" t="s">
        <v>30</v>
      </c>
      <c r="M5244" s="6" t="b">
        <v>1</v>
      </c>
      <c r="N5244" s="2" t="s">
        <v>17834</v>
      </c>
      <c r="O5244" s="2" t="s">
        <v>17714</v>
      </c>
      <c r="P5244" s="2" t="s">
        <v>4205</v>
      </c>
      <c r="Q5244" s="2" t="s">
        <v>34</v>
      </c>
      <c r="R5244" s="2" t="s">
        <v>35</v>
      </c>
      <c r="S5244" s="5">
        <v>220406.0</v>
      </c>
      <c r="T5244" s="2" t="s">
        <v>4206</v>
      </c>
      <c r="U5244" s="2" t="s">
        <v>253</v>
      </c>
      <c r="V5244" s="2" t="s">
        <v>367</v>
      </c>
      <c r="W5244" s="7"/>
      <c r="X5244" s="2" t="s">
        <v>17872</v>
      </c>
      <c r="Y5244" s="2" t="s">
        <v>17836</v>
      </c>
    </row>
    <row r="5245">
      <c r="A5245" s="1" t="b">
        <v>0</v>
      </c>
      <c r="B5245" s="1"/>
      <c r="C5245" s="1"/>
      <c r="D5245" s="1"/>
      <c r="E5245" s="1" t="s">
        <v>367</v>
      </c>
      <c r="F5245" s="1"/>
      <c r="G5245" s="2" t="s">
        <v>27</v>
      </c>
      <c r="H5245" s="3"/>
      <c r="I5245" s="4" t="s">
        <v>17873</v>
      </c>
      <c r="J5245" s="2" t="s">
        <v>17874</v>
      </c>
      <c r="K5245" s="5">
        <v>2.0</v>
      </c>
      <c r="L5245" s="2" t="s">
        <v>30</v>
      </c>
      <c r="M5245" s="6" t="b">
        <v>1</v>
      </c>
      <c r="N5245" s="2" t="s">
        <v>17834</v>
      </c>
      <c r="O5245" s="2" t="s">
        <v>17714</v>
      </c>
      <c r="P5245" s="2" t="s">
        <v>4205</v>
      </c>
      <c r="Q5245" s="2" t="s">
        <v>34</v>
      </c>
      <c r="R5245" s="2" t="s">
        <v>35</v>
      </c>
      <c r="S5245" s="5">
        <v>220407.0</v>
      </c>
      <c r="T5245" s="2" t="s">
        <v>4206</v>
      </c>
      <c r="U5245" s="2" t="s">
        <v>253</v>
      </c>
      <c r="V5245" s="2" t="s">
        <v>367</v>
      </c>
      <c r="W5245" s="7"/>
      <c r="X5245" s="2" t="s">
        <v>17875</v>
      </c>
      <c r="Y5245" s="2" t="s">
        <v>17836</v>
      </c>
    </row>
    <row r="5246">
      <c r="A5246" s="1" t="b">
        <v>0</v>
      </c>
      <c r="B5246" s="1"/>
      <c r="C5246" s="1"/>
      <c r="D5246" s="1"/>
      <c r="E5246" s="1" t="s">
        <v>367</v>
      </c>
      <c r="F5246" s="1"/>
      <c r="G5246" s="2" t="s">
        <v>27</v>
      </c>
      <c r="H5246" s="3"/>
      <c r="I5246" s="4" t="s">
        <v>17876</v>
      </c>
      <c r="J5246" s="2" t="s">
        <v>17877</v>
      </c>
      <c r="K5246" s="5">
        <v>2.0</v>
      </c>
      <c r="L5246" s="2" t="s">
        <v>30</v>
      </c>
      <c r="M5246" s="6" t="b">
        <v>1</v>
      </c>
      <c r="N5246" s="2" t="s">
        <v>17834</v>
      </c>
      <c r="O5246" s="2" t="s">
        <v>17714</v>
      </c>
      <c r="P5246" s="2" t="s">
        <v>4205</v>
      </c>
      <c r="Q5246" s="2" t="s">
        <v>34</v>
      </c>
      <c r="R5246" s="2" t="s">
        <v>35</v>
      </c>
      <c r="S5246" s="5">
        <v>220408.0</v>
      </c>
      <c r="T5246" s="2" t="s">
        <v>4206</v>
      </c>
      <c r="U5246" s="2" t="s">
        <v>253</v>
      </c>
      <c r="V5246" s="2" t="s">
        <v>367</v>
      </c>
      <c r="W5246" s="7"/>
      <c r="X5246" s="2" t="s">
        <v>17878</v>
      </c>
      <c r="Y5246" s="2" t="s">
        <v>17836</v>
      </c>
    </row>
    <row r="5247">
      <c r="A5247" s="1" t="b">
        <v>0</v>
      </c>
      <c r="B5247" s="1"/>
      <c r="C5247" s="1"/>
      <c r="D5247" s="1"/>
      <c r="E5247" s="1" t="s">
        <v>367</v>
      </c>
      <c r="F5247" s="1"/>
      <c r="G5247" s="2" t="s">
        <v>27</v>
      </c>
      <c r="H5247" s="3"/>
      <c r="I5247" s="4" t="s">
        <v>17879</v>
      </c>
      <c r="J5247" s="2" t="s">
        <v>17880</v>
      </c>
      <c r="K5247" s="5">
        <v>2.0</v>
      </c>
      <c r="L5247" s="2" t="s">
        <v>30</v>
      </c>
      <c r="M5247" s="6" t="b">
        <v>1</v>
      </c>
      <c r="N5247" s="2" t="s">
        <v>17834</v>
      </c>
      <c r="O5247" s="2" t="s">
        <v>17714</v>
      </c>
      <c r="P5247" s="2" t="s">
        <v>4205</v>
      </c>
      <c r="Q5247" s="2" t="s">
        <v>34</v>
      </c>
      <c r="R5247" s="2" t="s">
        <v>35</v>
      </c>
      <c r="S5247" s="5">
        <v>220409.0</v>
      </c>
      <c r="T5247" s="2" t="s">
        <v>4206</v>
      </c>
      <c r="U5247" s="2" t="s">
        <v>253</v>
      </c>
      <c r="V5247" s="2" t="s">
        <v>367</v>
      </c>
      <c r="W5247" s="7"/>
      <c r="X5247" s="2" t="s">
        <v>17881</v>
      </c>
      <c r="Y5247" s="2" t="s">
        <v>17836</v>
      </c>
    </row>
    <row r="5248">
      <c r="A5248" s="1" t="b">
        <v>0</v>
      </c>
      <c r="B5248" s="1"/>
      <c r="C5248" s="1"/>
      <c r="D5248" s="1"/>
      <c r="E5248" s="1" t="s">
        <v>367</v>
      </c>
      <c r="F5248" s="1"/>
      <c r="G5248" s="2" t="s">
        <v>27</v>
      </c>
      <c r="H5248" s="3"/>
      <c r="I5248" s="4" t="s">
        <v>17882</v>
      </c>
      <c r="J5248" s="2" t="s">
        <v>17883</v>
      </c>
      <c r="K5248" s="5">
        <v>2.0</v>
      </c>
      <c r="L5248" s="2" t="s">
        <v>30</v>
      </c>
      <c r="M5248" s="6" t="b">
        <v>1</v>
      </c>
      <c r="N5248" s="2" t="s">
        <v>17834</v>
      </c>
      <c r="O5248" s="2" t="s">
        <v>17714</v>
      </c>
      <c r="P5248" s="2" t="s">
        <v>4205</v>
      </c>
      <c r="Q5248" s="2" t="s">
        <v>34</v>
      </c>
      <c r="R5248" s="2" t="s">
        <v>35</v>
      </c>
      <c r="S5248" s="5">
        <v>220410.0</v>
      </c>
      <c r="T5248" s="2" t="s">
        <v>4206</v>
      </c>
      <c r="U5248" s="2" t="s">
        <v>253</v>
      </c>
      <c r="V5248" s="2" t="s">
        <v>367</v>
      </c>
      <c r="W5248" s="7"/>
      <c r="X5248" s="2" t="s">
        <v>17884</v>
      </c>
      <c r="Y5248" s="2" t="s">
        <v>17836</v>
      </c>
    </row>
    <row r="5249">
      <c r="A5249" s="1" t="b">
        <v>0</v>
      </c>
      <c r="B5249" s="1"/>
      <c r="C5249" s="1"/>
      <c r="D5249" s="1"/>
      <c r="E5249" s="1" t="s">
        <v>367</v>
      </c>
      <c r="F5249" s="1"/>
      <c r="G5249" s="2" t="s">
        <v>27</v>
      </c>
      <c r="H5249" s="3"/>
      <c r="I5249" s="4" t="s">
        <v>17885</v>
      </c>
      <c r="J5249" s="2" t="s">
        <v>17886</v>
      </c>
      <c r="K5249" s="5">
        <v>2.0</v>
      </c>
      <c r="L5249" s="2" t="s">
        <v>30</v>
      </c>
      <c r="M5249" s="6" t="b">
        <v>1</v>
      </c>
      <c r="N5249" s="2" t="s">
        <v>17834</v>
      </c>
      <c r="O5249" s="2" t="s">
        <v>17714</v>
      </c>
      <c r="P5249" s="2" t="s">
        <v>4205</v>
      </c>
      <c r="Q5249" s="2" t="s">
        <v>34</v>
      </c>
      <c r="R5249" s="2" t="s">
        <v>35</v>
      </c>
      <c r="S5249" s="5">
        <v>220411.0</v>
      </c>
      <c r="T5249" s="2" t="s">
        <v>4206</v>
      </c>
      <c r="U5249" s="2" t="s">
        <v>253</v>
      </c>
      <c r="V5249" s="2" t="s">
        <v>367</v>
      </c>
      <c r="W5249" s="7"/>
      <c r="X5249" s="2" t="s">
        <v>17887</v>
      </c>
      <c r="Y5249" s="2" t="s">
        <v>17836</v>
      </c>
    </row>
    <row r="5250">
      <c r="A5250" s="1" t="b">
        <v>0</v>
      </c>
      <c r="B5250" s="1"/>
      <c r="C5250" s="1"/>
      <c r="D5250" s="1"/>
      <c r="E5250" s="1" t="s">
        <v>367</v>
      </c>
      <c r="F5250" s="1"/>
      <c r="G5250" s="2" t="s">
        <v>27</v>
      </c>
      <c r="H5250" s="3"/>
      <c r="I5250" s="4" t="s">
        <v>17888</v>
      </c>
      <c r="J5250" s="2" t="s">
        <v>17889</v>
      </c>
      <c r="K5250" s="5">
        <v>2.0</v>
      </c>
      <c r="L5250" s="2" t="s">
        <v>30</v>
      </c>
      <c r="M5250" s="6" t="b">
        <v>1</v>
      </c>
      <c r="N5250" s="2" t="s">
        <v>17834</v>
      </c>
      <c r="O5250" s="2" t="s">
        <v>17714</v>
      </c>
      <c r="P5250" s="2" t="s">
        <v>4205</v>
      </c>
      <c r="Q5250" s="2" t="s">
        <v>34</v>
      </c>
      <c r="R5250" s="2" t="s">
        <v>35</v>
      </c>
      <c r="S5250" s="5">
        <v>220412.0</v>
      </c>
      <c r="T5250" s="2" t="s">
        <v>4206</v>
      </c>
      <c r="U5250" s="2" t="s">
        <v>253</v>
      </c>
      <c r="V5250" s="2" t="s">
        <v>367</v>
      </c>
      <c r="W5250" s="7"/>
      <c r="X5250" s="2" t="s">
        <v>17890</v>
      </c>
      <c r="Y5250" s="2" t="s">
        <v>17836</v>
      </c>
    </row>
    <row r="5251">
      <c r="A5251" s="1" t="b">
        <v>0</v>
      </c>
      <c r="B5251" s="1"/>
      <c r="C5251" s="1"/>
      <c r="D5251" s="1"/>
      <c r="E5251" s="1" t="s">
        <v>367</v>
      </c>
      <c r="F5251" s="1"/>
      <c r="G5251" s="2" t="s">
        <v>27</v>
      </c>
      <c r="H5251" s="3"/>
      <c r="I5251" s="4" t="s">
        <v>17891</v>
      </c>
      <c r="J5251" s="2" t="s">
        <v>17892</v>
      </c>
      <c r="K5251" s="5">
        <v>2.0</v>
      </c>
      <c r="L5251" s="2" t="s">
        <v>30</v>
      </c>
      <c r="M5251" s="6" t="b">
        <v>1</v>
      </c>
      <c r="N5251" s="2" t="s">
        <v>17834</v>
      </c>
      <c r="O5251" s="2" t="s">
        <v>17714</v>
      </c>
      <c r="P5251" s="2" t="s">
        <v>4205</v>
      </c>
      <c r="Q5251" s="2" t="s">
        <v>34</v>
      </c>
      <c r="R5251" s="2" t="s">
        <v>35</v>
      </c>
      <c r="S5251" s="5">
        <v>220413.0</v>
      </c>
      <c r="T5251" s="2" t="s">
        <v>4206</v>
      </c>
      <c r="U5251" s="2" t="s">
        <v>253</v>
      </c>
      <c r="V5251" s="2" t="s">
        <v>367</v>
      </c>
      <c r="W5251" s="7"/>
      <c r="X5251" s="2" t="s">
        <v>17893</v>
      </c>
      <c r="Y5251" s="2" t="s">
        <v>17836</v>
      </c>
    </row>
    <row r="5252">
      <c r="A5252" s="1" t="b">
        <v>0</v>
      </c>
      <c r="B5252" s="1"/>
      <c r="C5252" s="1"/>
      <c r="D5252" s="1"/>
      <c r="E5252" s="1" t="s">
        <v>367</v>
      </c>
      <c r="F5252" s="1"/>
      <c r="G5252" s="2" t="s">
        <v>27</v>
      </c>
      <c r="H5252" s="3"/>
      <c r="I5252" s="4" t="s">
        <v>17894</v>
      </c>
      <c r="J5252" s="2" t="s">
        <v>17895</v>
      </c>
      <c r="K5252" s="5">
        <v>1.0</v>
      </c>
      <c r="L5252" s="2" t="s">
        <v>46</v>
      </c>
      <c r="M5252" s="6" t="b">
        <v>1</v>
      </c>
      <c r="N5252" s="2" t="s">
        <v>17896</v>
      </c>
      <c r="O5252" s="2" t="s">
        <v>48</v>
      </c>
      <c r="P5252" s="2" t="s">
        <v>49</v>
      </c>
      <c r="Q5252" s="2" t="s">
        <v>50</v>
      </c>
      <c r="R5252" s="2" t="s">
        <v>35</v>
      </c>
      <c r="S5252" s="5">
        <v>7.32706821E8</v>
      </c>
      <c r="T5252" s="2" t="s">
        <v>9113</v>
      </c>
      <c r="U5252" s="2" t="s">
        <v>253</v>
      </c>
      <c r="V5252" s="2" t="s">
        <v>367</v>
      </c>
      <c r="W5252" s="3"/>
      <c r="X5252" s="2" t="s">
        <v>17897</v>
      </c>
      <c r="Y5252" s="2" t="s">
        <v>17898</v>
      </c>
    </row>
    <row r="5253">
      <c r="A5253" s="1" t="b">
        <v>0</v>
      </c>
      <c r="B5253" s="1"/>
      <c r="C5253" s="1"/>
      <c r="D5253" s="1"/>
      <c r="E5253" s="1" t="s">
        <v>367</v>
      </c>
      <c r="F5253" s="1"/>
      <c r="G5253" s="2" t="s">
        <v>27</v>
      </c>
      <c r="H5253" s="3"/>
      <c r="I5253" s="4" t="s">
        <v>17899</v>
      </c>
      <c r="J5253" s="2" t="s">
        <v>17900</v>
      </c>
      <c r="K5253" s="5">
        <v>1.0</v>
      </c>
      <c r="L5253" s="2" t="s">
        <v>46</v>
      </c>
      <c r="M5253" s="6" t="b">
        <v>1</v>
      </c>
      <c r="N5253" s="2" t="s">
        <v>17896</v>
      </c>
      <c r="O5253" s="2" t="s">
        <v>48</v>
      </c>
      <c r="P5253" s="2" t="s">
        <v>49</v>
      </c>
      <c r="Q5253" s="2" t="s">
        <v>50</v>
      </c>
      <c r="R5253" s="2" t="s">
        <v>35</v>
      </c>
      <c r="S5253" s="5">
        <v>7.32707727E8</v>
      </c>
      <c r="T5253" s="2" t="s">
        <v>9113</v>
      </c>
      <c r="U5253" s="2" t="s">
        <v>253</v>
      </c>
      <c r="V5253" s="2" t="s">
        <v>367</v>
      </c>
      <c r="W5253" s="3"/>
      <c r="X5253" s="2" t="s">
        <v>17897</v>
      </c>
      <c r="Y5253" s="2" t="s">
        <v>17898</v>
      </c>
    </row>
    <row r="5254">
      <c r="A5254" s="1" t="b">
        <v>0</v>
      </c>
      <c r="B5254" s="1"/>
      <c r="C5254" s="1"/>
      <c r="D5254" s="1"/>
      <c r="E5254" s="1" t="s">
        <v>367</v>
      </c>
      <c r="F5254" s="1"/>
      <c r="G5254" s="2" t="s">
        <v>27</v>
      </c>
      <c r="H5254" s="3"/>
      <c r="I5254" s="4" t="s">
        <v>17901</v>
      </c>
      <c r="J5254" s="2" t="s">
        <v>17902</v>
      </c>
      <c r="K5254" s="5">
        <v>1.0</v>
      </c>
      <c r="L5254" s="2" t="s">
        <v>46</v>
      </c>
      <c r="M5254" s="6" t="b">
        <v>1</v>
      </c>
      <c r="N5254" s="2" t="s">
        <v>17896</v>
      </c>
      <c r="O5254" s="2" t="s">
        <v>48</v>
      </c>
      <c r="P5254" s="2" t="s">
        <v>49</v>
      </c>
      <c r="Q5254" s="2" t="s">
        <v>50</v>
      </c>
      <c r="R5254" s="2" t="s">
        <v>35</v>
      </c>
      <c r="S5254" s="5">
        <v>7.32702664E8</v>
      </c>
      <c r="T5254" s="2" t="s">
        <v>10193</v>
      </c>
      <c r="U5254" s="2" t="s">
        <v>253</v>
      </c>
      <c r="V5254" s="2" t="s">
        <v>367</v>
      </c>
      <c r="W5254" s="3"/>
      <c r="X5254" s="2" t="s">
        <v>17897</v>
      </c>
      <c r="Y5254" s="2" t="s">
        <v>17898</v>
      </c>
    </row>
    <row r="5255">
      <c r="A5255" s="1" t="b">
        <v>0</v>
      </c>
      <c r="B5255" s="1"/>
      <c r="C5255" s="1"/>
      <c r="D5255" s="1"/>
      <c r="E5255" s="1" t="s">
        <v>367</v>
      </c>
      <c r="F5255" s="1"/>
      <c r="G5255" s="2" t="s">
        <v>27</v>
      </c>
      <c r="H5255" s="3"/>
      <c r="I5255" s="4" t="s">
        <v>17903</v>
      </c>
      <c r="J5255" s="2" t="s">
        <v>17904</v>
      </c>
      <c r="K5255" s="5">
        <v>1.0</v>
      </c>
      <c r="L5255" s="2" t="s">
        <v>46</v>
      </c>
      <c r="M5255" s="6" t="b">
        <v>1</v>
      </c>
      <c r="N5255" s="2" t="s">
        <v>17896</v>
      </c>
      <c r="O5255" s="2" t="s">
        <v>48</v>
      </c>
      <c r="P5255" s="2" t="s">
        <v>49</v>
      </c>
      <c r="Q5255" s="2" t="s">
        <v>50</v>
      </c>
      <c r="R5255" s="2" t="s">
        <v>35</v>
      </c>
      <c r="S5255" s="5">
        <v>7.32664811E8</v>
      </c>
      <c r="T5255" s="2" t="s">
        <v>1871</v>
      </c>
      <c r="U5255" s="2" t="s">
        <v>253</v>
      </c>
      <c r="V5255" s="2" t="s">
        <v>367</v>
      </c>
      <c r="W5255" s="3"/>
      <c r="X5255" s="2" t="s">
        <v>17897</v>
      </c>
      <c r="Y5255" s="2" t="s">
        <v>17898</v>
      </c>
    </row>
    <row r="5256">
      <c r="A5256" s="1" t="b">
        <v>0</v>
      </c>
      <c r="B5256" s="1"/>
      <c r="C5256" s="1"/>
      <c r="D5256" s="1"/>
      <c r="E5256" s="1" t="s">
        <v>367</v>
      </c>
      <c r="F5256" s="1"/>
      <c r="G5256" s="2" t="s">
        <v>27</v>
      </c>
      <c r="H5256" s="2"/>
      <c r="I5256" s="4" t="s">
        <v>17905</v>
      </c>
      <c r="J5256" s="2" t="s">
        <v>17906</v>
      </c>
      <c r="K5256" s="5">
        <v>2.0</v>
      </c>
      <c r="L5256" s="2" t="s">
        <v>46</v>
      </c>
      <c r="M5256" s="6" t="b">
        <v>1</v>
      </c>
      <c r="N5256" s="2" t="s">
        <v>17907</v>
      </c>
      <c r="O5256" s="2" t="s">
        <v>48</v>
      </c>
      <c r="P5256" s="2" t="s">
        <v>49</v>
      </c>
      <c r="Q5256" s="2" t="s">
        <v>50</v>
      </c>
      <c r="R5256" s="2" t="s">
        <v>35</v>
      </c>
      <c r="S5256" s="5">
        <v>211783.0</v>
      </c>
      <c r="T5256" s="2" t="s">
        <v>10179</v>
      </c>
      <c r="U5256" s="2" t="s">
        <v>253</v>
      </c>
      <c r="V5256" s="2" t="s">
        <v>367</v>
      </c>
      <c r="W5256" s="7"/>
      <c r="X5256" s="2" t="s">
        <v>17908</v>
      </c>
      <c r="Y5256" s="2" t="s">
        <v>17314</v>
      </c>
    </row>
    <row r="5257">
      <c r="A5257" s="1" t="b">
        <v>0</v>
      </c>
      <c r="B5257" s="1"/>
      <c r="C5257" s="1"/>
      <c r="D5257" s="1"/>
      <c r="E5257" s="1" t="s">
        <v>367</v>
      </c>
      <c r="F5257" s="1"/>
      <c r="G5257" s="2" t="s">
        <v>27</v>
      </c>
      <c r="H5257" s="2"/>
      <c r="I5257" s="4" t="s">
        <v>17909</v>
      </c>
      <c r="J5257" s="2" t="s">
        <v>17910</v>
      </c>
      <c r="K5257" s="5">
        <v>2.0</v>
      </c>
      <c r="L5257" s="2" t="s">
        <v>46</v>
      </c>
      <c r="M5257" s="6" t="b">
        <v>1</v>
      </c>
      <c r="N5257" s="2" t="s">
        <v>17907</v>
      </c>
      <c r="O5257" s="2" t="s">
        <v>48</v>
      </c>
      <c r="P5257" s="2" t="s">
        <v>49</v>
      </c>
      <c r="Q5257" s="2" t="s">
        <v>50</v>
      </c>
      <c r="R5257" s="2" t="s">
        <v>35</v>
      </c>
      <c r="S5257" s="5">
        <v>211784.0</v>
      </c>
      <c r="T5257" s="2" t="s">
        <v>10179</v>
      </c>
      <c r="U5257" s="2" t="s">
        <v>253</v>
      </c>
      <c r="V5257" s="2" t="s">
        <v>367</v>
      </c>
      <c r="W5257" s="7"/>
      <c r="X5257" s="2" t="s">
        <v>17911</v>
      </c>
      <c r="Y5257" s="2" t="s">
        <v>17314</v>
      </c>
    </row>
    <row r="5258">
      <c r="A5258" s="1" t="b">
        <v>0</v>
      </c>
      <c r="B5258" s="1"/>
      <c r="C5258" s="1"/>
      <c r="D5258" s="1"/>
      <c r="E5258" s="1" t="s">
        <v>367</v>
      </c>
      <c r="F5258" s="1"/>
      <c r="G5258" s="2" t="s">
        <v>27</v>
      </c>
      <c r="H5258" s="2"/>
      <c r="I5258" s="4" t="s">
        <v>17912</v>
      </c>
      <c r="J5258" s="2" t="s">
        <v>17913</v>
      </c>
      <c r="K5258" s="5">
        <v>2.0</v>
      </c>
      <c r="L5258" s="2" t="s">
        <v>46</v>
      </c>
      <c r="M5258" s="6" t="b">
        <v>1</v>
      </c>
      <c r="N5258" s="2" t="s">
        <v>17907</v>
      </c>
      <c r="O5258" s="2" t="s">
        <v>48</v>
      </c>
      <c r="P5258" s="2" t="s">
        <v>49</v>
      </c>
      <c r="Q5258" s="2" t="s">
        <v>50</v>
      </c>
      <c r="R5258" s="2" t="s">
        <v>35</v>
      </c>
      <c r="S5258" s="5">
        <v>211803.0</v>
      </c>
      <c r="T5258" s="2" t="s">
        <v>17914</v>
      </c>
      <c r="U5258" s="2" t="s">
        <v>253</v>
      </c>
      <c r="V5258" s="2" t="s">
        <v>367</v>
      </c>
      <c r="W5258" s="7"/>
      <c r="X5258" s="2" t="s">
        <v>17915</v>
      </c>
      <c r="Y5258" s="2" t="s">
        <v>17314</v>
      </c>
    </row>
    <row r="5259">
      <c r="A5259" s="1" t="b">
        <v>0</v>
      </c>
      <c r="B5259" s="1"/>
      <c r="C5259" s="1"/>
      <c r="D5259" s="1"/>
      <c r="E5259" s="1" t="s">
        <v>367</v>
      </c>
      <c r="F5259" s="1"/>
      <c r="G5259" s="2" t="s">
        <v>27</v>
      </c>
      <c r="H5259" s="2"/>
      <c r="I5259" s="4" t="s">
        <v>17916</v>
      </c>
      <c r="J5259" s="2" t="s">
        <v>17917</v>
      </c>
      <c r="K5259" s="5">
        <v>2.0</v>
      </c>
      <c r="L5259" s="2" t="s">
        <v>46</v>
      </c>
      <c r="M5259" s="6" t="b">
        <v>1</v>
      </c>
      <c r="N5259" s="2" t="s">
        <v>17907</v>
      </c>
      <c r="O5259" s="2" t="s">
        <v>48</v>
      </c>
      <c r="P5259" s="2" t="s">
        <v>49</v>
      </c>
      <c r="Q5259" s="2" t="s">
        <v>50</v>
      </c>
      <c r="R5259" s="2" t="s">
        <v>35</v>
      </c>
      <c r="S5259" s="5">
        <v>211804.0</v>
      </c>
      <c r="T5259" s="2" t="s">
        <v>17914</v>
      </c>
      <c r="U5259" s="2" t="s">
        <v>253</v>
      </c>
      <c r="V5259" s="2" t="s">
        <v>367</v>
      </c>
      <c r="W5259" s="7"/>
      <c r="X5259" s="2" t="s">
        <v>17918</v>
      </c>
      <c r="Y5259" s="2" t="s">
        <v>17314</v>
      </c>
    </row>
    <row r="5260">
      <c r="A5260" s="1" t="b">
        <v>0</v>
      </c>
      <c r="B5260" s="1"/>
      <c r="C5260" s="1"/>
      <c r="D5260" s="1"/>
      <c r="E5260" s="1" t="s">
        <v>367</v>
      </c>
      <c r="F5260" s="1"/>
      <c r="G5260" s="2" t="s">
        <v>27</v>
      </c>
      <c r="H5260" s="2"/>
      <c r="I5260" s="4" t="s">
        <v>17919</v>
      </c>
      <c r="J5260" s="2" t="s">
        <v>17920</v>
      </c>
      <c r="K5260" s="5">
        <v>2.0</v>
      </c>
      <c r="L5260" s="2" t="s">
        <v>46</v>
      </c>
      <c r="M5260" s="6" t="b">
        <v>1</v>
      </c>
      <c r="N5260" s="2" t="s">
        <v>17907</v>
      </c>
      <c r="O5260" s="2" t="s">
        <v>48</v>
      </c>
      <c r="P5260" s="2" t="s">
        <v>49</v>
      </c>
      <c r="Q5260" s="2" t="s">
        <v>50</v>
      </c>
      <c r="R5260" s="2" t="s">
        <v>35</v>
      </c>
      <c r="S5260" s="5">
        <v>211805.0</v>
      </c>
      <c r="T5260" s="2" t="s">
        <v>17914</v>
      </c>
      <c r="U5260" s="2" t="s">
        <v>253</v>
      </c>
      <c r="V5260" s="2" t="s">
        <v>367</v>
      </c>
      <c r="W5260" s="7"/>
      <c r="X5260" s="2" t="s">
        <v>17921</v>
      </c>
      <c r="Y5260" s="2" t="s">
        <v>17314</v>
      </c>
    </row>
    <row r="5261">
      <c r="A5261" s="1" t="b">
        <v>0</v>
      </c>
      <c r="B5261" s="1"/>
      <c r="C5261" s="1"/>
      <c r="D5261" s="1"/>
      <c r="E5261" s="1" t="s">
        <v>367</v>
      </c>
      <c r="F5261" s="1"/>
      <c r="G5261" s="2" t="s">
        <v>27</v>
      </c>
      <c r="H5261" s="2"/>
      <c r="I5261" s="4" t="s">
        <v>17922</v>
      </c>
      <c r="J5261" s="2" t="s">
        <v>17923</v>
      </c>
      <c r="K5261" s="5">
        <v>2.0</v>
      </c>
      <c r="L5261" s="2" t="s">
        <v>46</v>
      </c>
      <c r="M5261" s="6" t="b">
        <v>1</v>
      </c>
      <c r="N5261" s="2" t="s">
        <v>17907</v>
      </c>
      <c r="O5261" s="2" t="s">
        <v>48</v>
      </c>
      <c r="P5261" s="2" t="s">
        <v>49</v>
      </c>
      <c r="Q5261" s="2" t="s">
        <v>50</v>
      </c>
      <c r="R5261" s="2" t="s">
        <v>35</v>
      </c>
      <c r="S5261" s="5">
        <v>211547.0</v>
      </c>
      <c r="T5261" s="2" t="s">
        <v>17924</v>
      </c>
      <c r="U5261" s="2" t="s">
        <v>253</v>
      </c>
      <c r="V5261" s="2" t="s">
        <v>367</v>
      </c>
      <c r="W5261" s="7"/>
      <c r="X5261" s="2" t="s">
        <v>17925</v>
      </c>
      <c r="Y5261" s="2" t="s">
        <v>17314</v>
      </c>
    </row>
    <row r="5262">
      <c r="A5262" s="1" t="b">
        <v>0</v>
      </c>
      <c r="B5262" s="1"/>
      <c r="C5262" s="1"/>
      <c r="D5262" s="1"/>
      <c r="E5262" s="1" t="s">
        <v>367</v>
      </c>
      <c r="F5262" s="1"/>
      <c r="G5262" s="2" t="s">
        <v>27</v>
      </c>
      <c r="H5262" s="2"/>
      <c r="I5262" s="4" t="s">
        <v>17926</v>
      </c>
      <c r="J5262" s="2" t="s">
        <v>17927</v>
      </c>
      <c r="K5262" s="5">
        <v>2.0</v>
      </c>
      <c r="L5262" s="2" t="s">
        <v>46</v>
      </c>
      <c r="M5262" s="6" t="b">
        <v>1</v>
      </c>
      <c r="N5262" s="2" t="s">
        <v>17907</v>
      </c>
      <c r="O5262" s="2" t="s">
        <v>48</v>
      </c>
      <c r="P5262" s="2" t="s">
        <v>49</v>
      </c>
      <c r="Q5262" s="2" t="s">
        <v>50</v>
      </c>
      <c r="R5262" s="2" t="s">
        <v>35</v>
      </c>
      <c r="S5262" s="5">
        <v>211544.0</v>
      </c>
      <c r="T5262" s="2" t="s">
        <v>3738</v>
      </c>
      <c r="U5262" s="2" t="s">
        <v>253</v>
      </c>
      <c r="V5262" s="2" t="s">
        <v>367</v>
      </c>
      <c r="W5262" s="7"/>
      <c r="X5262" s="2" t="s">
        <v>17928</v>
      </c>
      <c r="Y5262" s="2" t="s">
        <v>17314</v>
      </c>
    </row>
    <row r="5263">
      <c r="A5263" s="1" t="b">
        <v>0</v>
      </c>
      <c r="B5263" s="1"/>
      <c r="C5263" s="1"/>
      <c r="D5263" s="1"/>
      <c r="E5263" s="1" t="s">
        <v>367</v>
      </c>
      <c r="F5263" s="1"/>
      <c r="G5263" s="2" t="s">
        <v>27</v>
      </c>
      <c r="H5263" s="2"/>
      <c r="I5263" s="4" t="s">
        <v>17929</v>
      </c>
      <c r="J5263" s="2" t="s">
        <v>17930</v>
      </c>
      <c r="K5263" s="5">
        <v>2.0</v>
      </c>
      <c r="L5263" s="2" t="s">
        <v>46</v>
      </c>
      <c r="M5263" s="6" t="b">
        <v>1</v>
      </c>
      <c r="N5263" s="2" t="s">
        <v>17907</v>
      </c>
      <c r="O5263" s="2" t="s">
        <v>48</v>
      </c>
      <c r="P5263" s="2" t="s">
        <v>49</v>
      </c>
      <c r="Q5263" s="2" t="s">
        <v>50</v>
      </c>
      <c r="R5263" s="2" t="s">
        <v>35</v>
      </c>
      <c r="S5263" s="5">
        <v>211540.0</v>
      </c>
      <c r="T5263" s="2" t="s">
        <v>1082</v>
      </c>
      <c r="U5263" s="2" t="s">
        <v>253</v>
      </c>
      <c r="V5263" s="2" t="s">
        <v>367</v>
      </c>
      <c r="W5263" s="7"/>
      <c r="X5263" s="2" t="s">
        <v>17931</v>
      </c>
      <c r="Y5263" s="2" t="s">
        <v>17314</v>
      </c>
    </row>
    <row r="5264">
      <c r="A5264" s="1" t="b">
        <v>0</v>
      </c>
      <c r="B5264" s="1"/>
      <c r="C5264" s="1"/>
      <c r="D5264" s="1"/>
      <c r="E5264" s="1" t="s">
        <v>367</v>
      </c>
      <c r="F5264" s="1"/>
      <c r="G5264" s="2" t="s">
        <v>27</v>
      </c>
      <c r="H5264" s="2"/>
      <c r="I5264" s="4" t="s">
        <v>17932</v>
      </c>
      <c r="J5264" s="2" t="s">
        <v>17933</v>
      </c>
      <c r="K5264" s="5">
        <v>2.0</v>
      </c>
      <c r="L5264" s="2" t="s">
        <v>46</v>
      </c>
      <c r="M5264" s="6" t="b">
        <v>1</v>
      </c>
      <c r="N5264" s="2" t="s">
        <v>17907</v>
      </c>
      <c r="O5264" s="2" t="s">
        <v>48</v>
      </c>
      <c r="P5264" s="2" t="s">
        <v>49</v>
      </c>
      <c r="Q5264" s="2" t="s">
        <v>50</v>
      </c>
      <c r="R5264" s="2" t="s">
        <v>35</v>
      </c>
      <c r="S5264" s="5">
        <v>211549.0</v>
      </c>
      <c r="T5264" s="2" t="s">
        <v>17934</v>
      </c>
      <c r="U5264" s="2" t="s">
        <v>253</v>
      </c>
      <c r="V5264" s="2" t="s">
        <v>367</v>
      </c>
      <c r="W5264" s="7"/>
      <c r="X5264" s="2" t="s">
        <v>17935</v>
      </c>
      <c r="Y5264" s="2" t="s">
        <v>17314</v>
      </c>
    </row>
    <row r="5265">
      <c r="A5265" s="1" t="b">
        <v>0</v>
      </c>
      <c r="B5265" s="1"/>
      <c r="C5265" s="1"/>
      <c r="D5265" s="1"/>
      <c r="E5265" s="1" t="s">
        <v>367</v>
      </c>
      <c r="F5265" s="1"/>
      <c r="G5265" s="2" t="s">
        <v>27</v>
      </c>
      <c r="H5265" s="2"/>
      <c r="I5265" s="4" t="s">
        <v>17936</v>
      </c>
      <c r="J5265" s="2" t="s">
        <v>17937</v>
      </c>
      <c r="K5265" s="5">
        <v>2.0</v>
      </c>
      <c r="L5265" s="2" t="s">
        <v>46</v>
      </c>
      <c r="M5265" s="6" t="b">
        <v>1</v>
      </c>
      <c r="N5265" s="2" t="s">
        <v>17907</v>
      </c>
      <c r="O5265" s="2" t="s">
        <v>48</v>
      </c>
      <c r="P5265" s="2" t="s">
        <v>49</v>
      </c>
      <c r="Q5265" s="2" t="s">
        <v>50</v>
      </c>
      <c r="R5265" s="2" t="s">
        <v>35</v>
      </c>
      <c r="S5265" s="5">
        <v>211791.0</v>
      </c>
      <c r="T5265" s="2" t="s">
        <v>7817</v>
      </c>
      <c r="U5265" s="2" t="s">
        <v>253</v>
      </c>
      <c r="V5265" s="2" t="s">
        <v>367</v>
      </c>
      <c r="W5265" s="7"/>
      <c r="X5265" s="2" t="s">
        <v>17938</v>
      </c>
      <c r="Y5265" s="2" t="s">
        <v>17314</v>
      </c>
    </row>
    <row r="5266">
      <c r="A5266" s="1" t="b">
        <v>0</v>
      </c>
      <c r="B5266" s="1"/>
      <c r="C5266" s="1"/>
      <c r="D5266" s="1"/>
      <c r="E5266" s="1" t="s">
        <v>367</v>
      </c>
      <c r="F5266" s="1"/>
      <c r="G5266" s="2" t="s">
        <v>27</v>
      </c>
      <c r="H5266" s="2"/>
      <c r="I5266" s="4" t="s">
        <v>17939</v>
      </c>
      <c r="J5266" s="2" t="s">
        <v>17940</v>
      </c>
      <c r="K5266" s="5">
        <v>2.0</v>
      </c>
      <c r="L5266" s="2" t="s">
        <v>46</v>
      </c>
      <c r="M5266" s="6" t="b">
        <v>1</v>
      </c>
      <c r="N5266" s="2" t="s">
        <v>17907</v>
      </c>
      <c r="O5266" s="2" t="s">
        <v>48</v>
      </c>
      <c r="P5266" s="2" t="s">
        <v>49</v>
      </c>
      <c r="Q5266" s="2" t="s">
        <v>50</v>
      </c>
      <c r="R5266" s="2" t="s">
        <v>35</v>
      </c>
      <c r="S5266" s="5">
        <v>211546.0</v>
      </c>
      <c r="T5266" s="2" t="s">
        <v>17941</v>
      </c>
      <c r="U5266" s="2" t="s">
        <v>253</v>
      </c>
      <c r="V5266" s="2" t="s">
        <v>367</v>
      </c>
      <c r="W5266" s="7"/>
      <c r="X5266" s="2" t="s">
        <v>17942</v>
      </c>
      <c r="Y5266" s="2" t="s">
        <v>17314</v>
      </c>
    </row>
    <row r="5267">
      <c r="A5267" s="1" t="b">
        <v>0</v>
      </c>
      <c r="B5267" s="1"/>
      <c r="C5267" s="1"/>
      <c r="D5267" s="1"/>
      <c r="E5267" s="1" t="s">
        <v>367</v>
      </c>
      <c r="F5267" s="1"/>
      <c r="G5267" s="2" t="s">
        <v>27</v>
      </c>
      <c r="H5267" s="2"/>
      <c r="I5267" s="4" t="s">
        <v>17943</v>
      </c>
      <c r="J5267" s="2" t="s">
        <v>17944</v>
      </c>
      <c r="K5267" s="5">
        <v>2.0</v>
      </c>
      <c r="L5267" s="2" t="s">
        <v>46</v>
      </c>
      <c r="M5267" s="6" t="b">
        <v>1</v>
      </c>
      <c r="N5267" s="2" t="s">
        <v>17907</v>
      </c>
      <c r="O5267" s="2" t="s">
        <v>48</v>
      </c>
      <c r="P5267" s="2" t="s">
        <v>49</v>
      </c>
      <c r="Q5267" s="2" t="s">
        <v>50</v>
      </c>
      <c r="R5267" s="2" t="s">
        <v>35</v>
      </c>
      <c r="S5267" s="5">
        <v>211798.0</v>
      </c>
      <c r="T5267" s="2" t="s">
        <v>17941</v>
      </c>
      <c r="U5267" s="2" t="s">
        <v>253</v>
      </c>
      <c r="V5267" s="2" t="s">
        <v>367</v>
      </c>
      <c r="W5267" s="7"/>
      <c r="X5267" s="2" t="s">
        <v>17945</v>
      </c>
      <c r="Y5267" s="2" t="s">
        <v>17314</v>
      </c>
    </row>
    <row r="5268">
      <c r="A5268" s="1" t="b">
        <v>0</v>
      </c>
      <c r="B5268" s="1"/>
      <c r="C5268" s="1"/>
      <c r="D5268" s="1"/>
      <c r="E5268" s="1" t="s">
        <v>367</v>
      </c>
      <c r="F5268" s="1"/>
      <c r="G5268" s="2" t="s">
        <v>27</v>
      </c>
      <c r="H5268" s="2"/>
      <c r="I5268" s="4" t="s">
        <v>17946</v>
      </c>
      <c r="J5268" s="2" t="s">
        <v>17947</v>
      </c>
      <c r="K5268" s="5">
        <v>2.0</v>
      </c>
      <c r="L5268" s="2" t="s">
        <v>46</v>
      </c>
      <c r="M5268" s="6" t="b">
        <v>1</v>
      </c>
      <c r="N5268" s="2" t="s">
        <v>17907</v>
      </c>
      <c r="O5268" s="2" t="s">
        <v>48</v>
      </c>
      <c r="P5268" s="2" t="s">
        <v>49</v>
      </c>
      <c r="Q5268" s="2" t="s">
        <v>50</v>
      </c>
      <c r="R5268" s="2" t="s">
        <v>35</v>
      </c>
      <c r="S5268" s="5">
        <v>220032.0</v>
      </c>
      <c r="T5268" s="2" t="s">
        <v>9297</v>
      </c>
      <c r="U5268" s="2" t="s">
        <v>253</v>
      </c>
      <c r="V5268" s="2" t="s">
        <v>367</v>
      </c>
      <c r="W5268" s="7"/>
      <c r="X5268" s="2" t="s">
        <v>17948</v>
      </c>
      <c r="Y5268" s="2" t="s">
        <v>17314</v>
      </c>
    </row>
    <row r="5269">
      <c r="A5269" s="1" t="b">
        <v>0</v>
      </c>
      <c r="B5269" s="1"/>
      <c r="C5269" s="1"/>
      <c r="D5269" s="1"/>
      <c r="E5269" s="1" t="s">
        <v>367</v>
      </c>
      <c r="F5269" s="1"/>
      <c r="G5269" s="2" t="s">
        <v>27</v>
      </c>
      <c r="H5269" s="2"/>
      <c r="I5269" s="4" t="s">
        <v>17949</v>
      </c>
      <c r="J5269" s="2" t="s">
        <v>17950</v>
      </c>
      <c r="K5269" s="5">
        <v>2.0</v>
      </c>
      <c r="L5269" s="2" t="s">
        <v>46</v>
      </c>
      <c r="M5269" s="6" t="b">
        <v>1</v>
      </c>
      <c r="N5269" s="2" t="s">
        <v>17907</v>
      </c>
      <c r="O5269" s="2" t="s">
        <v>48</v>
      </c>
      <c r="P5269" s="2" t="s">
        <v>49</v>
      </c>
      <c r="Q5269" s="2" t="s">
        <v>50</v>
      </c>
      <c r="R5269" s="2" t="s">
        <v>35</v>
      </c>
      <c r="S5269" s="5">
        <v>220034.0</v>
      </c>
      <c r="T5269" s="2" t="s">
        <v>9297</v>
      </c>
      <c r="U5269" s="2" t="s">
        <v>253</v>
      </c>
      <c r="V5269" s="2" t="s">
        <v>367</v>
      </c>
      <c r="W5269" s="7"/>
      <c r="X5269" s="2" t="s">
        <v>17951</v>
      </c>
      <c r="Y5269" s="2" t="s">
        <v>17314</v>
      </c>
    </row>
    <row r="5270">
      <c r="A5270" s="1" t="b">
        <v>0</v>
      </c>
      <c r="B5270" s="1"/>
      <c r="C5270" s="1"/>
      <c r="D5270" s="1"/>
      <c r="E5270" s="1" t="s">
        <v>367</v>
      </c>
      <c r="F5270" s="1"/>
      <c r="G5270" s="2" t="s">
        <v>27</v>
      </c>
      <c r="H5270" s="2"/>
      <c r="I5270" s="4" t="s">
        <v>17952</v>
      </c>
      <c r="J5270" s="2" t="s">
        <v>17953</v>
      </c>
      <c r="K5270" s="5">
        <v>2.0</v>
      </c>
      <c r="L5270" s="2" t="s">
        <v>46</v>
      </c>
      <c r="M5270" s="6" t="b">
        <v>1</v>
      </c>
      <c r="N5270" s="2" t="s">
        <v>17907</v>
      </c>
      <c r="O5270" s="2" t="s">
        <v>48</v>
      </c>
      <c r="P5270" s="2" t="s">
        <v>49</v>
      </c>
      <c r="Q5270" s="2" t="s">
        <v>50</v>
      </c>
      <c r="R5270" s="2" t="s">
        <v>35</v>
      </c>
      <c r="S5270" s="5">
        <v>220030.0</v>
      </c>
      <c r="T5270" s="2" t="s">
        <v>17954</v>
      </c>
      <c r="U5270" s="2" t="s">
        <v>253</v>
      </c>
      <c r="V5270" s="2" t="s">
        <v>367</v>
      </c>
      <c r="W5270" s="7"/>
      <c r="X5270" s="2" t="s">
        <v>17955</v>
      </c>
      <c r="Y5270" s="2" t="s">
        <v>17314</v>
      </c>
    </row>
    <row r="5271">
      <c r="A5271" s="1" t="b">
        <v>0</v>
      </c>
      <c r="B5271" s="1"/>
      <c r="C5271" s="1"/>
      <c r="D5271" s="1"/>
      <c r="E5271" s="1" t="s">
        <v>367</v>
      </c>
      <c r="F5271" s="1"/>
      <c r="G5271" s="2" t="s">
        <v>27</v>
      </c>
      <c r="H5271" s="2"/>
      <c r="I5271" s="4" t="s">
        <v>17956</v>
      </c>
      <c r="J5271" s="2" t="s">
        <v>17957</v>
      </c>
      <c r="K5271" s="5">
        <v>2.0</v>
      </c>
      <c r="L5271" s="2" t="s">
        <v>46</v>
      </c>
      <c r="M5271" s="6" t="b">
        <v>1</v>
      </c>
      <c r="N5271" s="2" t="s">
        <v>17907</v>
      </c>
      <c r="O5271" s="2" t="s">
        <v>48</v>
      </c>
      <c r="P5271" s="2" t="s">
        <v>49</v>
      </c>
      <c r="Q5271" s="2" t="s">
        <v>50</v>
      </c>
      <c r="R5271" s="2" t="s">
        <v>35</v>
      </c>
      <c r="S5271" s="5">
        <v>220031.0</v>
      </c>
      <c r="T5271" s="2" t="s">
        <v>7807</v>
      </c>
      <c r="U5271" s="2" t="s">
        <v>253</v>
      </c>
      <c r="V5271" s="2" t="s">
        <v>367</v>
      </c>
      <c r="W5271" s="7"/>
      <c r="X5271" s="2" t="s">
        <v>17958</v>
      </c>
      <c r="Y5271" s="2" t="s">
        <v>17314</v>
      </c>
    </row>
    <row r="5272">
      <c r="A5272" s="1" t="b">
        <v>0</v>
      </c>
      <c r="B5272" s="1"/>
      <c r="C5272" s="1"/>
      <c r="D5272" s="1"/>
      <c r="E5272" s="1" t="s">
        <v>367</v>
      </c>
      <c r="F5272" s="1"/>
      <c r="G5272" s="2" t="s">
        <v>27</v>
      </c>
      <c r="H5272" s="2"/>
      <c r="I5272" s="4" t="s">
        <v>17959</v>
      </c>
      <c r="J5272" s="2" t="s">
        <v>17960</v>
      </c>
      <c r="K5272" s="5">
        <v>2.0</v>
      </c>
      <c r="L5272" s="2" t="s">
        <v>46</v>
      </c>
      <c r="M5272" s="6" t="b">
        <v>1</v>
      </c>
      <c r="N5272" s="2" t="s">
        <v>17907</v>
      </c>
      <c r="O5272" s="2" t="s">
        <v>48</v>
      </c>
      <c r="P5272" s="2" t="s">
        <v>49</v>
      </c>
      <c r="Q5272" s="2" t="s">
        <v>50</v>
      </c>
      <c r="R5272" s="2" t="s">
        <v>35</v>
      </c>
      <c r="S5272" s="5">
        <v>220037.0</v>
      </c>
      <c r="T5272" s="2" t="s">
        <v>17961</v>
      </c>
      <c r="U5272" s="2" t="s">
        <v>253</v>
      </c>
      <c r="V5272" s="2" t="s">
        <v>367</v>
      </c>
      <c r="W5272" s="7"/>
      <c r="X5272" s="2" t="s">
        <v>17962</v>
      </c>
      <c r="Y5272" s="2" t="s">
        <v>17314</v>
      </c>
    </row>
    <row r="5273">
      <c r="A5273" s="1" t="b">
        <v>0</v>
      </c>
      <c r="B5273" s="1"/>
      <c r="C5273" s="1"/>
      <c r="D5273" s="1"/>
      <c r="E5273" s="1" t="s">
        <v>367</v>
      </c>
      <c r="F5273" s="1"/>
      <c r="G5273" s="2" t="s">
        <v>27</v>
      </c>
      <c r="H5273" s="2"/>
      <c r="I5273" s="4" t="s">
        <v>17963</v>
      </c>
      <c r="J5273" s="2" t="s">
        <v>17964</v>
      </c>
      <c r="K5273" s="5">
        <v>2.0</v>
      </c>
      <c r="L5273" s="2" t="s">
        <v>46</v>
      </c>
      <c r="M5273" s="6" t="b">
        <v>1</v>
      </c>
      <c r="N5273" s="2" t="s">
        <v>17907</v>
      </c>
      <c r="O5273" s="2" t="s">
        <v>48</v>
      </c>
      <c r="P5273" s="2" t="s">
        <v>49</v>
      </c>
      <c r="Q5273" s="2" t="s">
        <v>50</v>
      </c>
      <c r="R5273" s="2" t="s">
        <v>35</v>
      </c>
      <c r="S5273" s="5">
        <v>220039.0</v>
      </c>
      <c r="T5273" s="2" t="s">
        <v>17965</v>
      </c>
      <c r="U5273" s="2" t="s">
        <v>253</v>
      </c>
      <c r="V5273" s="2" t="s">
        <v>367</v>
      </c>
      <c r="W5273" s="7"/>
      <c r="X5273" s="2" t="s">
        <v>17966</v>
      </c>
      <c r="Y5273" s="2" t="s">
        <v>17314</v>
      </c>
    </row>
    <row r="5274">
      <c r="A5274" s="1" t="b">
        <v>0</v>
      </c>
      <c r="B5274" s="1"/>
      <c r="C5274" s="1"/>
      <c r="D5274" s="1"/>
      <c r="E5274" s="1" t="s">
        <v>367</v>
      </c>
      <c r="F5274" s="1"/>
      <c r="G5274" s="2" t="s">
        <v>27</v>
      </c>
      <c r="H5274" s="2"/>
      <c r="I5274" s="4" t="s">
        <v>17967</v>
      </c>
      <c r="J5274" s="2" t="s">
        <v>17968</v>
      </c>
      <c r="K5274" s="5">
        <v>2.0</v>
      </c>
      <c r="L5274" s="2" t="s">
        <v>46</v>
      </c>
      <c r="M5274" s="6" t="b">
        <v>1</v>
      </c>
      <c r="N5274" s="2" t="s">
        <v>17907</v>
      </c>
      <c r="O5274" s="2" t="s">
        <v>48</v>
      </c>
      <c r="P5274" s="2" t="s">
        <v>49</v>
      </c>
      <c r="Q5274" s="2" t="s">
        <v>50</v>
      </c>
      <c r="R5274" s="2" t="s">
        <v>35</v>
      </c>
      <c r="S5274" s="5">
        <v>220042.0</v>
      </c>
      <c r="T5274" s="2" t="s">
        <v>17941</v>
      </c>
      <c r="U5274" s="2" t="s">
        <v>253</v>
      </c>
      <c r="V5274" s="2" t="s">
        <v>367</v>
      </c>
      <c r="W5274" s="7"/>
      <c r="X5274" s="2" t="s">
        <v>17969</v>
      </c>
      <c r="Y5274" s="2" t="s">
        <v>17314</v>
      </c>
    </row>
    <row r="5275">
      <c r="A5275" s="1" t="b">
        <v>0</v>
      </c>
      <c r="B5275" s="1"/>
      <c r="C5275" s="1"/>
      <c r="D5275" s="1"/>
      <c r="E5275" s="1" t="s">
        <v>367</v>
      </c>
      <c r="F5275" s="1"/>
      <c r="G5275" s="2" t="s">
        <v>27</v>
      </c>
      <c r="H5275" s="2"/>
      <c r="I5275" s="4" t="s">
        <v>17970</v>
      </c>
      <c r="J5275" s="2" t="s">
        <v>17971</v>
      </c>
      <c r="K5275" s="5">
        <v>2.0</v>
      </c>
      <c r="L5275" s="2" t="s">
        <v>46</v>
      </c>
      <c r="M5275" s="6" t="b">
        <v>1</v>
      </c>
      <c r="N5275" s="2" t="s">
        <v>17907</v>
      </c>
      <c r="O5275" s="2" t="s">
        <v>48</v>
      </c>
      <c r="P5275" s="2" t="s">
        <v>49</v>
      </c>
      <c r="Q5275" s="2" t="s">
        <v>50</v>
      </c>
      <c r="R5275" s="2" t="s">
        <v>35</v>
      </c>
      <c r="S5275" s="5">
        <v>220043.0</v>
      </c>
      <c r="T5275" s="2" t="s">
        <v>17941</v>
      </c>
      <c r="U5275" s="2" t="s">
        <v>253</v>
      </c>
      <c r="V5275" s="2" t="s">
        <v>367</v>
      </c>
      <c r="W5275" s="7"/>
      <c r="X5275" s="2" t="s">
        <v>17972</v>
      </c>
      <c r="Y5275" s="2" t="s">
        <v>17314</v>
      </c>
    </row>
    <row r="5276">
      <c r="A5276" s="1" t="b">
        <v>0</v>
      </c>
      <c r="B5276" s="1"/>
      <c r="C5276" s="1"/>
      <c r="D5276" s="1"/>
      <c r="E5276" s="1" t="s">
        <v>367</v>
      </c>
      <c r="F5276" s="1"/>
      <c r="G5276" s="2" t="s">
        <v>27</v>
      </c>
      <c r="H5276" s="2"/>
      <c r="I5276" s="4" t="s">
        <v>17973</v>
      </c>
      <c r="J5276" s="2" t="s">
        <v>17974</v>
      </c>
      <c r="K5276" s="5">
        <v>2.0</v>
      </c>
      <c r="L5276" s="2" t="s">
        <v>46</v>
      </c>
      <c r="M5276" s="6" t="b">
        <v>1</v>
      </c>
      <c r="N5276" s="2" t="s">
        <v>17907</v>
      </c>
      <c r="O5276" s="2" t="s">
        <v>48</v>
      </c>
      <c r="P5276" s="2" t="s">
        <v>49</v>
      </c>
      <c r="Q5276" s="2" t="s">
        <v>50</v>
      </c>
      <c r="R5276" s="2" t="s">
        <v>35</v>
      </c>
      <c r="S5276" s="5">
        <v>220040.0</v>
      </c>
      <c r="T5276" s="2" t="s">
        <v>7817</v>
      </c>
      <c r="U5276" s="2" t="s">
        <v>253</v>
      </c>
      <c r="V5276" s="2" t="s">
        <v>367</v>
      </c>
      <c r="W5276" s="7"/>
      <c r="X5276" s="2" t="s">
        <v>17975</v>
      </c>
      <c r="Y5276" s="2" t="s">
        <v>17314</v>
      </c>
    </row>
    <row r="5277">
      <c r="A5277" s="1" t="b">
        <v>0</v>
      </c>
      <c r="B5277" s="1"/>
      <c r="C5277" s="1"/>
      <c r="D5277" s="1"/>
      <c r="E5277" s="1" t="s">
        <v>367</v>
      </c>
      <c r="F5277" s="1"/>
      <c r="G5277" s="2" t="s">
        <v>27</v>
      </c>
      <c r="H5277" s="3"/>
      <c r="I5277" s="4" t="s">
        <v>17976</v>
      </c>
      <c r="J5277" s="2" t="s">
        <v>17977</v>
      </c>
      <c r="K5277" s="5">
        <v>1.0</v>
      </c>
      <c r="L5277" s="2" t="s">
        <v>46</v>
      </c>
      <c r="M5277" s="6" t="b">
        <v>1</v>
      </c>
      <c r="N5277" s="2" t="s">
        <v>2141</v>
      </c>
      <c r="O5277" s="2" t="s">
        <v>48</v>
      </c>
      <c r="P5277" s="2" t="s">
        <v>49</v>
      </c>
      <c r="Q5277" s="2" t="s">
        <v>50</v>
      </c>
      <c r="R5277" s="2" t="s">
        <v>35</v>
      </c>
      <c r="S5277" s="2" t="s">
        <v>17978</v>
      </c>
      <c r="T5277" s="2" t="s">
        <v>10182</v>
      </c>
      <c r="U5277" s="2" t="s">
        <v>253</v>
      </c>
      <c r="V5277" s="2" t="s">
        <v>367</v>
      </c>
      <c r="W5277" s="7"/>
      <c r="X5277" s="2" t="s">
        <v>2142</v>
      </c>
      <c r="Y5277" s="2" t="s">
        <v>2143</v>
      </c>
    </row>
    <row r="5278">
      <c r="A5278" s="1" t="b">
        <v>0</v>
      </c>
      <c r="B5278" s="1"/>
      <c r="C5278" s="1"/>
      <c r="D5278" s="1"/>
      <c r="E5278" s="1" t="s">
        <v>367</v>
      </c>
      <c r="F5278" s="1"/>
      <c r="G5278" s="2" t="s">
        <v>27</v>
      </c>
      <c r="H5278" s="3"/>
      <c r="I5278" s="4" t="s">
        <v>17979</v>
      </c>
      <c r="J5278" s="2" t="s">
        <v>17980</v>
      </c>
      <c r="K5278" s="5">
        <v>1.0</v>
      </c>
      <c r="L5278" s="2" t="s">
        <v>46</v>
      </c>
      <c r="M5278" s="6" t="b">
        <v>1</v>
      </c>
      <c r="N5278" s="2" t="s">
        <v>2141</v>
      </c>
      <c r="O5278" s="2" t="s">
        <v>48</v>
      </c>
      <c r="P5278" s="2" t="s">
        <v>49</v>
      </c>
      <c r="Q5278" s="2" t="s">
        <v>50</v>
      </c>
      <c r="R5278" s="2" t="s">
        <v>35</v>
      </c>
      <c r="S5278" s="2" t="s">
        <v>17981</v>
      </c>
      <c r="T5278" s="2" t="s">
        <v>1881</v>
      </c>
      <c r="U5278" s="2" t="s">
        <v>253</v>
      </c>
      <c r="V5278" s="2" t="s">
        <v>367</v>
      </c>
      <c r="W5278" s="7"/>
      <c r="X5278" s="2" t="s">
        <v>2142</v>
      </c>
      <c r="Y5278" s="2" t="s">
        <v>2143</v>
      </c>
    </row>
    <row r="5279">
      <c r="A5279" s="1" t="b">
        <v>0</v>
      </c>
      <c r="B5279" s="1"/>
      <c r="C5279" s="1"/>
      <c r="D5279" s="1"/>
      <c r="E5279" s="1" t="s">
        <v>367</v>
      </c>
      <c r="F5279" s="1"/>
      <c r="G5279" s="2" t="s">
        <v>27</v>
      </c>
      <c r="H5279" s="3"/>
      <c r="I5279" s="4" t="s">
        <v>17982</v>
      </c>
      <c r="J5279" s="2" t="s">
        <v>17983</v>
      </c>
      <c r="K5279" s="5">
        <v>1.0</v>
      </c>
      <c r="L5279" s="2" t="s">
        <v>46</v>
      </c>
      <c r="M5279" s="6" t="b">
        <v>1</v>
      </c>
      <c r="N5279" s="2" t="s">
        <v>2141</v>
      </c>
      <c r="O5279" s="2" t="s">
        <v>48</v>
      </c>
      <c r="P5279" s="2" t="s">
        <v>49</v>
      </c>
      <c r="Q5279" s="2" t="s">
        <v>50</v>
      </c>
      <c r="R5279" s="2" t="s">
        <v>35</v>
      </c>
      <c r="S5279" s="2" t="s">
        <v>17984</v>
      </c>
      <c r="T5279" s="2" t="s">
        <v>1881</v>
      </c>
      <c r="U5279" s="2" t="s">
        <v>253</v>
      </c>
      <c r="V5279" s="2" t="s">
        <v>367</v>
      </c>
      <c r="W5279" s="7"/>
      <c r="X5279" s="2" t="s">
        <v>2142</v>
      </c>
      <c r="Y5279" s="2" t="s">
        <v>2143</v>
      </c>
    </row>
    <row r="5280">
      <c r="A5280" s="1" t="b">
        <v>0</v>
      </c>
      <c r="B5280" s="1"/>
      <c r="C5280" s="1"/>
      <c r="D5280" s="1"/>
      <c r="E5280" s="1" t="s">
        <v>367</v>
      </c>
      <c r="F5280" s="1"/>
      <c r="G5280" s="2" t="s">
        <v>27</v>
      </c>
      <c r="H5280" s="3"/>
      <c r="I5280" s="4" t="s">
        <v>17985</v>
      </c>
      <c r="J5280" s="2" t="s">
        <v>17986</v>
      </c>
      <c r="K5280" s="5">
        <v>1.0</v>
      </c>
      <c r="L5280" s="2" t="s">
        <v>46</v>
      </c>
      <c r="M5280" s="6" t="b">
        <v>1</v>
      </c>
      <c r="N5280" s="2" t="s">
        <v>2141</v>
      </c>
      <c r="O5280" s="2" t="s">
        <v>48</v>
      </c>
      <c r="P5280" s="2" t="s">
        <v>49</v>
      </c>
      <c r="Q5280" s="2" t="s">
        <v>50</v>
      </c>
      <c r="R5280" s="2" t="s">
        <v>35</v>
      </c>
      <c r="S5280" s="2" t="s">
        <v>17987</v>
      </c>
      <c r="T5280" s="2" t="s">
        <v>10182</v>
      </c>
      <c r="U5280" s="2" t="s">
        <v>253</v>
      </c>
      <c r="V5280" s="2" t="s">
        <v>367</v>
      </c>
      <c r="W5280" s="7"/>
      <c r="X5280" s="2" t="s">
        <v>2142</v>
      </c>
      <c r="Y5280" s="2" t="s">
        <v>2143</v>
      </c>
    </row>
    <row r="5281">
      <c r="A5281" s="1" t="b">
        <v>0</v>
      </c>
      <c r="B5281" s="1"/>
      <c r="C5281" s="1"/>
      <c r="D5281" s="1"/>
      <c r="E5281" s="1" t="s">
        <v>367</v>
      </c>
      <c r="F5281" s="1"/>
      <c r="G5281" s="2" t="s">
        <v>27</v>
      </c>
      <c r="H5281" s="3"/>
      <c r="I5281" s="4" t="s">
        <v>17988</v>
      </c>
      <c r="J5281" s="2" t="s">
        <v>17989</v>
      </c>
      <c r="K5281" s="5">
        <v>1.0</v>
      </c>
      <c r="L5281" s="2" t="s">
        <v>46</v>
      </c>
      <c r="M5281" s="6" t="b">
        <v>1</v>
      </c>
      <c r="N5281" s="2" t="s">
        <v>2141</v>
      </c>
      <c r="O5281" s="2" t="s">
        <v>48</v>
      </c>
      <c r="P5281" s="2" t="s">
        <v>49</v>
      </c>
      <c r="Q5281" s="2" t="s">
        <v>50</v>
      </c>
      <c r="R5281" s="2" t="s">
        <v>35</v>
      </c>
      <c r="S5281" s="2" t="s">
        <v>17990</v>
      </c>
      <c r="T5281" s="2" t="s">
        <v>10179</v>
      </c>
      <c r="U5281" s="2" t="s">
        <v>253</v>
      </c>
      <c r="V5281" s="2" t="s">
        <v>367</v>
      </c>
      <c r="W5281" s="7"/>
      <c r="X5281" s="2" t="s">
        <v>2142</v>
      </c>
      <c r="Y5281" s="2" t="s">
        <v>2143</v>
      </c>
    </row>
    <row r="5282">
      <c r="A5282" s="1" t="b">
        <v>0</v>
      </c>
      <c r="B5282" s="1"/>
      <c r="C5282" s="1"/>
      <c r="D5282" s="1"/>
      <c r="E5282" s="1" t="s">
        <v>7238</v>
      </c>
      <c r="F5282" s="1"/>
      <c r="G5282" s="2" t="s">
        <v>27</v>
      </c>
      <c r="H5282" s="2"/>
      <c r="I5282" s="4" t="s">
        <v>17991</v>
      </c>
      <c r="J5282" s="2" t="s">
        <v>17992</v>
      </c>
      <c r="K5282" s="5">
        <v>2.0</v>
      </c>
      <c r="L5282" s="2" t="s">
        <v>13261</v>
      </c>
      <c r="M5282" s="6" t="b">
        <v>1</v>
      </c>
      <c r="N5282" s="2" t="s">
        <v>17993</v>
      </c>
      <c r="O5282" s="2" t="s">
        <v>1291</v>
      </c>
      <c r="P5282" s="2" t="s">
        <v>1292</v>
      </c>
      <c r="Q5282" s="2" t="s">
        <v>13263</v>
      </c>
      <c r="R5282" s="2" t="s">
        <v>35</v>
      </c>
      <c r="S5282" s="2" t="s">
        <v>17994</v>
      </c>
      <c r="T5282" s="2" t="s">
        <v>17995</v>
      </c>
      <c r="U5282" s="2" t="s">
        <v>1636</v>
      </c>
      <c r="V5282" s="2" t="s">
        <v>7329</v>
      </c>
      <c r="W5282" s="3"/>
      <c r="X5282" s="2" t="s">
        <v>17996</v>
      </c>
      <c r="Y5282" s="2" t="s">
        <v>17997</v>
      </c>
    </row>
    <row r="5283">
      <c r="A5283" s="1" t="b">
        <v>0</v>
      </c>
      <c r="B5283" s="1"/>
      <c r="C5283" s="1"/>
      <c r="D5283" s="1"/>
      <c r="E5283" s="1" t="s">
        <v>7238</v>
      </c>
      <c r="F5283" s="1"/>
      <c r="G5283" s="2" t="s">
        <v>27</v>
      </c>
      <c r="H5283" s="2"/>
      <c r="I5283" s="4" t="s">
        <v>17998</v>
      </c>
      <c r="J5283" s="2" t="s">
        <v>17999</v>
      </c>
      <c r="K5283" s="5">
        <v>2.0</v>
      </c>
      <c r="L5283" s="2" t="s">
        <v>13261</v>
      </c>
      <c r="M5283" s="6" t="b">
        <v>1</v>
      </c>
      <c r="N5283" s="2" t="s">
        <v>17993</v>
      </c>
      <c r="O5283" s="2" t="s">
        <v>1291</v>
      </c>
      <c r="P5283" s="2" t="s">
        <v>1292</v>
      </c>
      <c r="Q5283" s="2" t="s">
        <v>13263</v>
      </c>
      <c r="R5283" s="2" t="s">
        <v>35</v>
      </c>
      <c r="S5283" s="2" t="s">
        <v>18000</v>
      </c>
      <c r="T5283" s="2" t="s">
        <v>17995</v>
      </c>
      <c r="U5283" s="2" t="s">
        <v>1636</v>
      </c>
      <c r="V5283" s="2" t="s">
        <v>7329</v>
      </c>
      <c r="W5283" s="3"/>
      <c r="X5283" s="2" t="s">
        <v>18001</v>
      </c>
      <c r="Y5283" s="2" t="s">
        <v>18002</v>
      </c>
    </row>
    <row r="5284">
      <c r="A5284" s="1" t="b">
        <v>0</v>
      </c>
      <c r="B5284" s="1"/>
      <c r="C5284" s="1"/>
      <c r="D5284" s="1"/>
      <c r="E5284" s="1" t="s">
        <v>7238</v>
      </c>
      <c r="F5284" s="1"/>
      <c r="G5284" s="2" t="s">
        <v>27</v>
      </c>
      <c r="H5284" s="2"/>
      <c r="I5284" s="4" t="s">
        <v>18003</v>
      </c>
      <c r="J5284" s="2" t="s">
        <v>18004</v>
      </c>
      <c r="K5284" s="5">
        <v>2.0</v>
      </c>
      <c r="L5284" s="2" t="s">
        <v>13261</v>
      </c>
      <c r="M5284" s="6" t="b">
        <v>1</v>
      </c>
      <c r="N5284" s="2" t="s">
        <v>17993</v>
      </c>
      <c r="O5284" s="2" t="s">
        <v>1291</v>
      </c>
      <c r="P5284" s="2" t="s">
        <v>1292</v>
      </c>
      <c r="Q5284" s="2" t="s">
        <v>13263</v>
      </c>
      <c r="R5284" s="2" t="s">
        <v>35</v>
      </c>
      <c r="S5284" s="2" t="s">
        <v>18005</v>
      </c>
      <c r="T5284" s="2" t="s">
        <v>17995</v>
      </c>
      <c r="U5284" s="2" t="s">
        <v>1636</v>
      </c>
      <c r="V5284" s="2" t="s">
        <v>7329</v>
      </c>
      <c r="W5284" s="3"/>
      <c r="X5284" s="2" t="s">
        <v>18006</v>
      </c>
      <c r="Y5284" s="2" t="s">
        <v>18007</v>
      </c>
    </row>
    <row r="5285">
      <c r="A5285" s="1" t="b">
        <v>0</v>
      </c>
      <c r="B5285" s="1"/>
      <c r="C5285" s="1"/>
      <c r="D5285" s="1"/>
      <c r="E5285" s="1" t="s">
        <v>7238</v>
      </c>
      <c r="F5285" s="1"/>
      <c r="G5285" s="2" t="s">
        <v>27</v>
      </c>
      <c r="H5285" s="2"/>
      <c r="I5285" s="4" t="s">
        <v>18008</v>
      </c>
      <c r="J5285" s="2" t="s">
        <v>18009</v>
      </c>
      <c r="K5285" s="5">
        <v>2.0</v>
      </c>
      <c r="L5285" s="2" t="s">
        <v>13261</v>
      </c>
      <c r="M5285" s="6" t="b">
        <v>1</v>
      </c>
      <c r="N5285" s="2" t="s">
        <v>17993</v>
      </c>
      <c r="O5285" s="2" t="s">
        <v>1291</v>
      </c>
      <c r="P5285" s="2" t="s">
        <v>1292</v>
      </c>
      <c r="Q5285" s="2" t="s">
        <v>13263</v>
      </c>
      <c r="R5285" s="2" t="s">
        <v>35</v>
      </c>
      <c r="S5285" s="2" t="s">
        <v>18010</v>
      </c>
      <c r="T5285" s="2" t="s">
        <v>17995</v>
      </c>
      <c r="U5285" s="2" t="s">
        <v>1636</v>
      </c>
      <c r="V5285" s="2" t="s">
        <v>7329</v>
      </c>
      <c r="W5285" s="3"/>
      <c r="X5285" s="2" t="s">
        <v>18011</v>
      </c>
      <c r="Y5285" s="2" t="s">
        <v>18012</v>
      </c>
    </row>
    <row r="5286">
      <c r="A5286" s="1" t="b">
        <v>0</v>
      </c>
      <c r="B5286" s="1"/>
      <c r="C5286" s="1"/>
      <c r="D5286" s="1"/>
      <c r="E5286" s="1" t="s">
        <v>7238</v>
      </c>
      <c r="F5286" s="1"/>
      <c r="G5286" s="2" t="s">
        <v>27</v>
      </c>
      <c r="H5286" s="2"/>
      <c r="I5286" s="4" t="s">
        <v>18013</v>
      </c>
      <c r="J5286" s="2" t="s">
        <v>18014</v>
      </c>
      <c r="K5286" s="5">
        <v>2.0</v>
      </c>
      <c r="L5286" s="2" t="s">
        <v>13261</v>
      </c>
      <c r="M5286" s="6" t="b">
        <v>1</v>
      </c>
      <c r="N5286" s="2" t="s">
        <v>17993</v>
      </c>
      <c r="O5286" s="2" t="s">
        <v>1291</v>
      </c>
      <c r="P5286" s="2" t="s">
        <v>1292</v>
      </c>
      <c r="Q5286" s="2" t="s">
        <v>13263</v>
      </c>
      <c r="R5286" s="2" t="s">
        <v>35</v>
      </c>
      <c r="S5286" s="2" t="s">
        <v>18015</v>
      </c>
      <c r="T5286" s="2" t="s">
        <v>17995</v>
      </c>
      <c r="U5286" s="2" t="s">
        <v>1636</v>
      </c>
      <c r="V5286" s="2" t="s">
        <v>7329</v>
      </c>
      <c r="W5286" s="3"/>
      <c r="X5286" s="2" t="s">
        <v>18016</v>
      </c>
      <c r="Y5286" s="2" t="s">
        <v>18017</v>
      </c>
    </row>
    <row r="5287">
      <c r="A5287" s="1" t="b">
        <v>0</v>
      </c>
      <c r="B5287" s="1"/>
      <c r="C5287" s="1"/>
      <c r="D5287" s="1"/>
      <c r="E5287" s="1" t="s">
        <v>7238</v>
      </c>
      <c r="F5287" s="1"/>
      <c r="G5287" s="2" t="s">
        <v>27</v>
      </c>
      <c r="H5287" s="2"/>
      <c r="I5287" s="4" t="s">
        <v>18018</v>
      </c>
      <c r="J5287" s="2" t="s">
        <v>18019</v>
      </c>
      <c r="K5287" s="5">
        <v>2.0</v>
      </c>
      <c r="L5287" s="2" t="s">
        <v>13261</v>
      </c>
      <c r="M5287" s="6" t="b">
        <v>1</v>
      </c>
      <c r="N5287" s="2" t="s">
        <v>17993</v>
      </c>
      <c r="O5287" s="2" t="s">
        <v>1291</v>
      </c>
      <c r="P5287" s="2" t="s">
        <v>1292</v>
      </c>
      <c r="Q5287" s="2" t="s">
        <v>13263</v>
      </c>
      <c r="R5287" s="2" t="s">
        <v>35</v>
      </c>
      <c r="S5287" s="2" t="s">
        <v>18020</v>
      </c>
      <c r="T5287" s="2" t="s">
        <v>17995</v>
      </c>
      <c r="U5287" s="2" t="s">
        <v>1636</v>
      </c>
      <c r="V5287" s="2" t="s">
        <v>7329</v>
      </c>
      <c r="W5287" s="3"/>
      <c r="X5287" s="2" t="s">
        <v>18021</v>
      </c>
      <c r="Y5287" s="2" t="s">
        <v>18022</v>
      </c>
    </row>
    <row r="5288">
      <c r="A5288" s="1" t="b">
        <v>0</v>
      </c>
      <c r="B5288" s="1"/>
      <c r="C5288" s="1"/>
      <c r="D5288" s="1"/>
      <c r="E5288" s="1" t="s">
        <v>7238</v>
      </c>
      <c r="F5288" s="1"/>
      <c r="G5288" s="2" t="s">
        <v>27</v>
      </c>
      <c r="H5288" s="2"/>
      <c r="I5288" s="4" t="s">
        <v>18023</v>
      </c>
      <c r="J5288" s="2" t="s">
        <v>18024</v>
      </c>
      <c r="K5288" s="5">
        <v>2.0</v>
      </c>
      <c r="L5288" s="2" t="s">
        <v>13261</v>
      </c>
      <c r="M5288" s="6" t="b">
        <v>1</v>
      </c>
      <c r="N5288" s="2" t="s">
        <v>17993</v>
      </c>
      <c r="O5288" s="2" t="s">
        <v>1291</v>
      </c>
      <c r="P5288" s="2" t="s">
        <v>1292</v>
      </c>
      <c r="Q5288" s="2" t="s">
        <v>13263</v>
      </c>
      <c r="R5288" s="2" t="s">
        <v>35</v>
      </c>
      <c r="S5288" s="2" t="s">
        <v>18025</v>
      </c>
      <c r="T5288" s="2" t="s">
        <v>18026</v>
      </c>
      <c r="U5288" s="2" t="s">
        <v>1636</v>
      </c>
      <c r="V5288" s="2" t="s">
        <v>7329</v>
      </c>
      <c r="W5288" s="3"/>
      <c r="X5288" s="2" t="s">
        <v>18027</v>
      </c>
      <c r="Y5288" s="2" t="s">
        <v>18028</v>
      </c>
    </row>
    <row r="5289">
      <c r="A5289" s="1" t="b">
        <v>0</v>
      </c>
      <c r="B5289" s="1"/>
      <c r="C5289" s="1"/>
      <c r="D5289" s="1"/>
      <c r="E5289" s="1" t="s">
        <v>7238</v>
      </c>
      <c r="F5289" s="1"/>
      <c r="G5289" s="2" t="s">
        <v>27</v>
      </c>
      <c r="H5289" s="2"/>
      <c r="I5289" s="4" t="s">
        <v>18029</v>
      </c>
      <c r="J5289" s="2" t="s">
        <v>18030</v>
      </c>
      <c r="K5289" s="5">
        <v>2.0</v>
      </c>
      <c r="L5289" s="2" t="s">
        <v>13261</v>
      </c>
      <c r="M5289" s="6" t="b">
        <v>1</v>
      </c>
      <c r="N5289" s="2" t="s">
        <v>17993</v>
      </c>
      <c r="O5289" s="2" t="s">
        <v>1291</v>
      </c>
      <c r="P5289" s="2" t="s">
        <v>1292</v>
      </c>
      <c r="Q5289" s="2" t="s">
        <v>13263</v>
      </c>
      <c r="R5289" s="2" t="s">
        <v>35</v>
      </c>
      <c r="S5289" s="2" t="s">
        <v>18031</v>
      </c>
      <c r="T5289" s="2" t="s">
        <v>18026</v>
      </c>
      <c r="U5289" s="2" t="s">
        <v>1636</v>
      </c>
      <c r="V5289" s="2" t="s">
        <v>7329</v>
      </c>
      <c r="W5289" s="3"/>
      <c r="X5289" s="2" t="s">
        <v>18032</v>
      </c>
      <c r="Y5289" s="2" t="s">
        <v>18033</v>
      </c>
    </row>
    <row r="5290">
      <c r="A5290" s="1" t="b">
        <v>0</v>
      </c>
      <c r="B5290" s="1"/>
      <c r="C5290" s="1"/>
      <c r="D5290" s="1"/>
      <c r="E5290" s="1" t="s">
        <v>7238</v>
      </c>
      <c r="F5290" s="1"/>
      <c r="G5290" s="2" t="s">
        <v>27</v>
      </c>
      <c r="H5290" s="2"/>
      <c r="I5290" s="4" t="s">
        <v>18034</v>
      </c>
      <c r="J5290" s="2" t="s">
        <v>18035</v>
      </c>
      <c r="K5290" s="5">
        <v>2.0</v>
      </c>
      <c r="L5290" s="2" t="s">
        <v>13261</v>
      </c>
      <c r="M5290" s="6" t="b">
        <v>1</v>
      </c>
      <c r="N5290" s="2" t="s">
        <v>17993</v>
      </c>
      <c r="O5290" s="2" t="s">
        <v>1291</v>
      </c>
      <c r="P5290" s="2" t="s">
        <v>1292</v>
      </c>
      <c r="Q5290" s="2" t="s">
        <v>13263</v>
      </c>
      <c r="R5290" s="2" t="s">
        <v>35</v>
      </c>
      <c r="S5290" s="2" t="s">
        <v>18036</v>
      </c>
      <c r="T5290" s="2" t="s">
        <v>18037</v>
      </c>
      <c r="U5290" s="2" t="s">
        <v>1636</v>
      </c>
      <c r="V5290" s="2" t="s">
        <v>7329</v>
      </c>
      <c r="W5290" s="3"/>
      <c r="X5290" s="2" t="s">
        <v>18038</v>
      </c>
      <c r="Y5290" s="2" t="s">
        <v>18039</v>
      </c>
    </row>
    <row r="5291">
      <c r="A5291" s="1" t="b">
        <v>0</v>
      </c>
      <c r="B5291" s="1"/>
      <c r="C5291" s="1"/>
      <c r="D5291" s="1"/>
      <c r="E5291" s="1" t="s">
        <v>7238</v>
      </c>
      <c r="F5291" s="1"/>
      <c r="G5291" s="2" t="s">
        <v>27</v>
      </c>
      <c r="H5291" s="2"/>
      <c r="I5291" s="4" t="s">
        <v>18040</v>
      </c>
      <c r="J5291" s="2" t="s">
        <v>18041</v>
      </c>
      <c r="K5291" s="5">
        <v>2.0</v>
      </c>
      <c r="L5291" s="2" t="s">
        <v>13261</v>
      </c>
      <c r="M5291" s="6" t="b">
        <v>1</v>
      </c>
      <c r="N5291" s="2" t="s">
        <v>17993</v>
      </c>
      <c r="O5291" s="2" t="s">
        <v>1291</v>
      </c>
      <c r="P5291" s="2" t="s">
        <v>1292</v>
      </c>
      <c r="Q5291" s="2" t="s">
        <v>13263</v>
      </c>
      <c r="R5291" s="2" t="s">
        <v>35</v>
      </c>
      <c r="S5291" s="2" t="s">
        <v>18042</v>
      </c>
      <c r="T5291" s="2" t="s">
        <v>18037</v>
      </c>
      <c r="U5291" s="2" t="s">
        <v>1636</v>
      </c>
      <c r="V5291" s="2" t="s">
        <v>7329</v>
      </c>
      <c r="W5291" s="3"/>
      <c r="X5291" s="2" t="s">
        <v>18043</v>
      </c>
      <c r="Y5291" s="2" t="s">
        <v>18044</v>
      </c>
    </row>
    <row r="5292">
      <c r="A5292" s="1" t="b">
        <v>0</v>
      </c>
      <c r="B5292" s="1"/>
      <c r="C5292" s="1"/>
      <c r="D5292" s="1"/>
      <c r="E5292" s="1" t="s">
        <v>7238</v>
      </c>
      <c r="F5292" s="1"/>
      <c r="G5292" s="2" t="s">
        <v>27</v>
      </c>
      <c r="H5292" s="2"/>
      <c r="I5292" s="4" t="s">
        <v>18045</v>
      </c>
      <c r="J5292" s="2" t="s">
        <v>18046</v>
      </c>
      <c r="K5292" s="5">
        <v>2.0</v>
      </c>
      <c r="L5292" s="2" t="s">
        <v>13261</v>
      </c>
      <c r="M5292" s="6" t="b">
        <v>1</v>
      </c>
      <c r="N5292" s="2" t="s">
        <v>17993</v>
      </c>
      <c r="O5292" s="2" t="s">
        <v>1291</v>
      </c>
      <c r="P5292" s="2" t="s">
        <v>1292</v>
      </c>
      <c r="Q5292" s="2" t="s">
        <v>13263</v>
      </c>
      <c r="R5292" s="2" t="s">
        <v>35</v>
      </c>
      <c r="S5292" s="2" t="s">
        <v>18047</v>
      </c>
      <c r="T5292" s="2" t="s">
        <v>17995</v>
      </c>
      <c r="U5292" s="2" t="s">
        <v>1636</v>
      </c>
      <c r="V5292" s="2" t="s">
        <v>7329</v>
      </c>
      <c r="W5292" s="3"/>
      <c r="X5292" s="2" t="s">
        <v>18048</v>
      </c>
      <c r="Y5292" s="2" t="s">
        <v>18049</v>
      </c>
    </row>
    <row r="5293">
      <c r="A5293" s="1" t="b">
        <v>0</v>
      </c>
      <c r="B5293" s="1"/>
      <c r="C5293" s="1"/>
      <c r="D5293" s="1"/>
      <c r="E5293" s="1" t="s">
        <v>7238</v>
      </c>
      <c r="F5293" s="1"/>
      <c r="G5293" s="2" t="s">
        <v>27</v>
      </c>
      <c r="H5293" s="2"/>
      <c r="I5293" s="4" t="s">
        <v>18050</v>
      </c>
      <c r="J5293" s="2" t="s">
        <v>18051</v>
      </c>
      <c r="K5293" s="5">
        <v>2.0</v>
      </c>
      <c r="L5293" s="2" t="s">
        <v>13261</v>
      </c>
      <c r="M5293" s="6" t="b">
        <v>1</v>
      </c>
      <c r="N5293" s="2" t="s">
        <v>17993</v>
      </c>
      <c r="O5293" s="2" t="s">
        <v>1291</v>
      </c>
      <c r="P5293" s="2" t="s">
        <v>1292</v>
      </c>
      <c r="Q5293" s="2" t="s">
        <v>13263</v>
      </c>
      <c r="R5293" s="2" t="s">
        <v>35</v>
      </c>
      <c r="S5293" s="2" t="s">
        <v>18052</v>
      </c>
      <c r="T5293" s="2" t="s">
        <v>17995</v>
      </c>
      <c r="U5293" s="2" t="s">
        <v>1636</v>
      </c>
      <c r="V5293" s="2" t="s">
        <v>7329</v>
      </c>
      <c r="W5293" s="3"/>
      <c r="X5293" s="2" t="s">
        <v>18053</v>
      </c>
      <c r="Y5293" s="2" t="s">
        <v>18054</v>
      </c>
    </row>
    <row r="5294">
      <c r="A5294" s="1" t="b">
        <v>0</v>
      </c>
      <c r="B5294" s="1"/>
      <c r="C5294" s="1"/>
      <c r="D5294" s="1"/>
      <c r="E5294" s="1" t="s">
        <v>7238</v>
      </c>
      <c r="F5294" s="1"/>
      <c r="G5294" s="2" t="s">
        <v>27</v>
      </c>
      <c r="H5294" s="2"/>
      <c r="I5294" s="4" t="s">
        <v>18055</v>
      </c>
      <c r="J5294" s="2" t="s">
        <v>18056</v>
      </c>
      <c r="K5294" s="5">
        <v>2.0</v>
      </c>
      <c r="L5294" s="2" t="s">
        <v>13261</v>
      </c>
      <c r="M5294" s="6" t="b">
        <v>1</v>
      </c>
      <c r="N5294" s="2" t="s">
        <v>17993</v>
      </c>
      <c r="O5294" s="2" t="s">
        <v>1291</v>
      </c>
      <c r="P5294" s="2" t="s">
        <v>1292</v>
      </c>
      <c r="Q5294" s="2" t="s">
        <v>13263</v>
      </c>
      <c r="R5294" s="2" t="s">
        <v>35</v>
      </c>
      <c r="S5294" s="2" t="s">
        <v>18057</v>
      </c>
      <c r="T5294" s="2" t="s">
        <v>17995</v>
      </c>
      <c r="U5294" s="2" t="s">
        <v>1636</v>
      </c>
      <c r="V5294" s="2" t="s">
        <v>7329</v>
      </c>
      <c r="W5294" s="3"/>
      <c r="X5294" s="2" t="s">
        <v>18058</v>
      </c>
      <c r="Y5294" s="2" t="s">
        <v>18059</v>
      </c>
    </row>
    <row r="5295">
      <c r="A5295" s="1" t="b">
        <v>0</v>
      </c>
      <c r="B5295" s="1"/>
      <c r="C5295" s="1"/>
      <c r="D5295" s="1"/>
      <c r="E5295" s="1" t="s">
        <v>7238</v>
      </c>
      <c r="F5295" s="1"/>
      <c r="G5295" s="2" t="s">
        <v>27</v>
      </c>
      <c r="H5295" s="2"/>
      <c r="I5295" s="4" t="s">
        <v>18060</v>
      </c>
      <c r="J5295" s="2" t="s">
        <v>18061</v>
      </c>
      <c r="K5295" s="5">
        <v>2.0</v>
      </c>
      <c r="L5295" s="2" t="s">
        <v>13261</v>
      </c>
      <c r="M5295" s="6" t="b">
        <v>1</v>
      </c>
      <c r="N5295" s="2" t="s">
        <v>17993</v>
      </c>
      <c r="O5295" s="2" t="s">
        <v>1291</v>
      </c>
      <c r="P5295" s="2" t="s">
        <v>1292</v>
      </c>
      <c r="Q5295" s="2" t="s">
        <v>13263</v>
      </c>
      <c r="R5295" s="2" t="s">
        <v>35</v>
      </c>
      <c r="S5295" s="2" t="s">
        <v>18062</v>
      </c>
      <c r="T5295" s="2" t="s">
        <v>17995</v>
      </c>
      <c r="U5295" s="2" t="s">
        <v>1636</v>
      </c>
      <c r="V5295" s="2" t="s">
        <v>7329</v>
      </c>
      <c r="W5295" s="3"/>
      <c r="X5295" s="2" t="s">
        <v>18063</v>
      </c>
      <c r="Y5295" s="2" t="s">
        <v>18064</v>
      </c>
    </row>
    <row r="5296">
      <c r="A5296" s="1" t="b">
        <v>0</v>
      </c>
      <c r="B5296" s="1"/>
      <c r="C5296" s="1"/>
      <c r="D5296" s="1"/>
      <c r="E5296" s="1" t="s">
        <v>7238</v>
      </c>
      <c r="F5296" s="1"/>
      <c r="G5296" s="2" t="s">
        <v>27</v>
      </c>
      <c r="H5296" s="2"/>
      <c r="I5296" s="4" t="s">
        <v>18065</v>
      </c>
      <c r="J5296" s="2" t="s">
        <v>18066</v>
      </c>
      <c r="K5296" s="5">
        <v>2.0</v>
      </c>
      <c r="L5296" s="2" t="s">
        <v>13261</v>
      </c>
      <c r="M5296" s="6" t="b">
        <v>1</v>
      </c>
      <c r="N5296" s="2" t="s">
        <v>17993</v>
      </c>
      <c r="O5296" s="2" t="s">
        <v>1291</v>
      </c>
      <c r="P5296" s="2" t="s">
        <v>1292</v>
      </c>
      <c r="Q5296" s="2" t="s">
        <v>13263</v>
      </c>
      <c r="R5296" s="2" t="s">
        <v>35</v>
      </c>
      <c r="S5296" s="2" t="s">
        <v>18067</v>
      </c>
      <c r="T5296" s="2" t="s">
        <v>17995</v>
      </c>
      <c r="U5296" s="2" t="s">
        <v>1636</v>
      </c>
      <c r="V5296" s="2" t="s">
        <v>7329</v>
      </c>
      <c r="W5296" s="3"/>
      <c r="X5296" s="2" t="s">
        <v>18068</v>
      </c>
      <c r="Y5296" s="2" t="s">
        <v>18069</v>
      </c>
    </row>
    <row r="5297">
      <c r="A5297" s="1" t="b">
        <v>0</v>
      </c>
      <c r="B5297" s="1"/>
      <c r="C5297" s="1"/>
      <c r="D5297" s="1"/>
      <c r="E5297" s="1" t="s">
        <v>7238</v>
      </c>
      <c r="F5297" s="1"/>
      <c r="G5297" s="2" t="s">
        <v>27</v>
      </c>
      <c r="H5297" s="2"/>
      <c r="I5297" s="4" t="s">
        <v>18070</v>
      </c>
      <c r="J5297" s="2" t="s">
        <v>18071</v>
      </c>
      <c r="K5297" s="5">
        <v>2.0</v>
      </c>
      <c r="L5297" s="2" t="s">
        <v>13261</v>
      </c>
      <c r="M5297" s="6" t="b">
        <v>1</v>
      </c>
      <c r="N5297" s="2" t="s">
        <v>17993</v>
      </c>
      <c r="O5297" s="2" t="s">
        <v>1291</v>
      </c>
      <c r="P5297" s="2" t="s">
        <v>1292</v>
      </c>
      <c r="Q5297" s="2" t="s">
        <v>13263</v>
      </c>
      <c r="R5297" s="2" t="s">
        <v>35</v>
      </c>
      <c r="S5297" s="2" t="s">
        <v>18072</v>
      </c>
      <c r="T5297" s="2" t="s">
        <v>17995</v>
      </c>
      <c r="U5297" s="2" t="s">
        <v>1636</v>
      </c>
      <c r="V5297" s="2" t="s">
        <v>7329</v>
      </c>
      <c r="W5297" s="3"/>
      <c r="X5297" s="2" t="s">
        <v>18073</v>
      </c>
      <c r="Y5297" s="2" t="s">
        <v>18074</v>
      </c>
    </row>
    <row r="5298">
      <c r="A5298" s="1" t="b">
        <v>0</v>
      </c>
      <c r="B5298" s="1"/>
      <c r="C5298" s="1"/>
      <c r="D5298" s="1"/>
      <c r="E5298" s="1" t="s">
        <v>7238</v>
      </c>
      <c r="F5298" s="1"/>
      <c r="G5298" s="2" t="s">
        <v>27</v>
      </c>
      <c r="H5298" s="2"/>
      <c r="I5298" s="4" t="s">
        <v>18075</v>
      </c>
      <c r="J5298" s="2" t="s">
        <v>18076</v>
      </c>
      <c r="K5298" s="5">
        <v>2.0</v>
      </c>
      <c r="L5298" s="2" t="s">
        <v>13261</v>
      </c>
      <c r="M5298" s="6" t="b">
        <v>1</v>
      </c>
      <c r="N5298" s="2" t="s">
        <v>17993</v>
      </c>
      <c r="O5298" s="2" t="s">
        <v>1291</v>
      </c>
      <c r="P5298" s="2" t="s">
        <v>1292</v>
      </c>
      <c r="Q5298" s="2" t="s">
        <v>13263</v>
      </c>
      <c r="R5298" s="2" t="s">
        <v>35</v>
      </c>
      <c r="S5298" s="2" t="s">
        <v>18077</v>
      </c>
      <c r="T5298" s="2" t="s">
        <v>17995</v>
      </c>
      <c r="U5298" s="2" t="s">
        <v>1636</v>
      </c>
      <c r="V5298" s="2" t="s">
        <v>7329</v>
      </c>
      <c r="W5298" s="3"/>
      <c r="X5298" s="2" t="s">
        <v>18078</v>
      </c>
      <c r="Y5298" s="2" t="s">
        <v>18079</v>
      </c>
    </row>
    <row r="5299">
      <c r="A5299" s="1" t="b">
        <v>0</v>
      </c>
      <c r="B5299" s="1"/>
      <c r="C5299" s="1"/>
      <c r="D5299" s="1"/>
      <c r="E5299" s="1" t="s">
        <v>7238</v>
      </c>
      <c r="F5299" s="1"/>
      <c r="G5299" s="2" t="s">
        <v>27</v>
      </c>
      <c r="H5299" s="2"/>
      <c r="I5299" s="4" t="s">
        <v>18080</v>
      </c>
      <c r="J5299" s="2" t="s">
        <v>18081</v>
      </c>
      <c r="K5299" s="5">
        <v>2.0</v>
      </c>
      <c r="L5299" s="2" t="s">
        <v>13261</v>
      </c>
      <c r="M5299" s="6" t="b">
        <v>1</v>
      </c>
      <c r="N5299" s="2" t="s">
        <v>17993</v>
      </c>
      <c r="O5299" s="2" t="s">
        <v>1291</v>
      </c>
      <c r="P5299" s="2" t="s">
        <v>1292</v>
      </c>
      <c r="Q5299" s="2" t="s">
        <v>13263</v>
      </c>
      <c r="R5299" s="2" t="s">
        <v>35</v>
      </c>
      <c r="S5299" s="2" t="s">
        <v>18082</v>
      </c>
      <c r="T5299" s="2" t="s">
        <v>17995</v>
      </c>
      <c r="U5299" s="2" t="s">
        <v>1636</v>
      </c>
      <c r="V5299" s="2" t="s">
        <v>7329</v>
      </c>
      <c r="W5299" s="3"/>
      <c r="X5299" s="2" t="s">
        <v>18083</v>
      </c>
      <c r="Y5299" s="2" t="s">
        <v>18084</v>
      </c>
    </row>
    <row r="5300">
      <c r="A5300" s="1" t="b">
        <v>0</v>
      </c>
      <c r="B5300" s="1"/>
      <c r="C5300" s="1"/>
      <c r="D5300" s="1"/>
      <c r="E5300" s="1" t="s">
        <v>7238</v>
      </c>
      <c r="F5300" s="1"/>
      <c r="G5300" s="2" t="s">
        <v>27</v>
      </c>
      <c r="H5300" s="2"/>
      <c r="I5300" s="4" t="s">
        <v>18085</v>
      </c>
      <c r="J5300" s="2" t="s">
        <v>18086</v>
      </c>
      <c r="K5300" s="5">
        <v>2.0</v>
      </c>
      <c r="L5300" s="2" t="s">
        <v>13261</v>
      </c>
      <c r="M5300" s="6" t="b">
        <v>1</v>
      </c>
      <c r="N5300" s="2" t="s">
        <v>17993</v>
      </c>
      <c r="O5300" s="2" t="s">
        <v>1291</v>
      </c>
      <c r="P5300" s="2" t="s">
        <v>1292</v>
      </c>
      <c r="Q5300" s="2" t="s">
        <v>13263</v>
      </c>
      <c r="R5300" s="2" t="s">
        <v>35</v>
      </c>
      <c r="S5300" s="2" t="s">
        <v>18087</v>
      </c>
      <c r="T5300" s="2" t="s">
        <v>17995</v>
      </c>
      <c r="U5300" s="2" t="s">
        <v>1636</v>
      </c>
      <c r="V5300" s="2" t="s">
        <v>7329</v>
      </c>
      <c r="W5300" s="3"/>
      <c r="X5300" s="2" t="s">
        <v>18088</v>
      </c>
      <c r="Y5300" s="2" t="s">
        <v>18089</v>
      </c>
    </row>
    <row r="5301">
      <c r="A5301" s="1" t="b">
        <v>0</v>
      </c>
      <c r="B5301" s="1"/>
      <c r="C5301" s="1"/>
      <c r="D5301" s="1"/>
      <c r="E5301" s="1" t="s">
        <v>7238</v>
      </c>
      <c r="F5301" s="1"/>
      <c r="G5301" s="2" t="s">
        <v>27</v>
      </c>
      <c r="H5301" s="2"/>
      <c r="I5301" s="4" t="s">
        <v>18090</v>
      </c>
      <c r="J5301" s="2" t="s">
        <v>18091</v>
      </c>
      <c r="K5301" s="5">
        <v>2.0</v>
      </c>
      <c r="L5301" s="2" t="s">
        <v>13261</v>
      </c>
      <c r="M5301" s="6" t="b">
        <v>1</v>
      </c>
      <c r="N5301" s="2" t="s">
        <v>17993</v>
      </c>
      <c r="O5301" s="2" t="s">
        <v>1291</v>
      </c>
      <c r="P5301" s="2" t="s">
        <v>1292</v>
      </c>
      <c r="Q5301" s="2" t="s">
        <v>13263</v>
      </c>
      <c r="R5301" s="2" t="s">
        <v>35</v>
      </c>
      <c r="S5301" s="2" t="s">
        <v>18092</v>
      </c>
      <c r="T5301" s="2" t="s">
        <v>17995</v>
      </c>
      <c r="U5301" s="2" t="s">
        <v>1636</v>
      </c>
      <c r="V5301" s="2" t="s">
        <v>7329</v>
      </c>
      <c r="W5301" s="3"/>
      <c r="X5301" s="2" t="s">
        <v>18093</v>
      </c>
      <c r="Y5301" s="2" t="s">
        <v>18094</v>
      </c>
    </row>
    <row r="5302">
      <c r="A5302" s="1" t="b">
        <v>0</v>
      </c>
      <c r="B5302" s="1"/>
      <c r="C5302" s="1"/>
      <c r="D5302" s="1"/>
      <c r="E5302" s="1" t="s">
        <v>7238</v>
      </c>
      <c r="F5302" s="1"/>
      <c r="G5302" s="2" t="s">
        <v>27</v>
      </c>
      <c r="H5302" s="2"/>
      <c r="I5302" s="4" t="s">
        <v>18095</v>
      </c>
      <c r="J5302" s="2" t="s">
        <v>18096</v>
      </c>
      <c r="K5302" s="5">
        <v>2.0</v>
      </c>
      <c r="L5302" s="2" t="s">
        <v>13261</v>
      </c>
      <c r="M5302" s="6" t="b">
        <v>1</v>
      </c>
      <c r="N5302" s="2" t="s">
        <v>17993</v>
      </c>
      <c r="O5302" s="2" t="s">
        <v>1291</v>
      </c>
      <c r="P5302" s="2" t="s">
        <v>1292</v>
      </c>
      <c r="Q5302" s="2" t="s">
        <v>13263</v>
      </c>
      <c r="R5302" s="2" t="s">
        <v>35</v>
      </c>
      <c r="S5302" s="2" t="s">
        <v>18097</v>
      </c>
      <c r="T5302" s="2" t="s">
        <v>17995</v>
      </c>
      <c r="U5302" s="2" t="s">
        <v>1636</v>
      </c>
      <c r="V5302" s="2" t="s">
        <v>7329</v>
      </c>
      <c r="W5302" s="3"/>
      <c r="X5302" s="2" t="s">
        <v>18098</v>
      </c>
      <c r="Y5302" s="2" t="s">
        <v>18099</v>
      </c>
    </row>
    <row r="5303">
      <c r="A5303" s="1" t="b">
        <v>0</v>
      </c>
      <c r="B5303" s="1"/>
      <c r="C5303" s="1"/>
      <c r="D5303" s="1"/>
      <c r="E5303" s="1" t="s">
        <v>7238</v>
      </c>
      <c r="F5303" s="1"/>
      <c r="G5303" s="2" t="s">
        <v>27</v>
      </c>
      <c r="H5303" s="2"/>
      <c r="I5303" s="4" t="s">
        <v>18100</v>
      </c>
      <c r="J5303" s="2" t="s">
        <v>18101</v>
      </c>
      <c r="K5303" s="5">
        <v>2.0</v>
      </c>
      <c r="L5303" s="2" t="s">
        <v>13261</v>
      </c>
      <c r="M5303" s="6" t="b">
        <v>1</v>
      </c>
      <c r="N5303" s="2" t="s">
        <v>17993</v>
      </c>
      <c r="O5303" s="2" t="s">
        <v>1291</v>
      </c>
      <c r="P5303" s="2" t="s">
        <v>1292</v>
      </c>
      <c r="Q5303" s="2" t="s">
        <v>13263</v>
      </c>
      <c r="R5303" s="2" t="s">
        <v>35</v>
      </c>
      <c r="S5303" s="2" t="s">
        <v>18102</v>
      </c>
      <c r="T5303" s="2" t="s">
        <v>17995</v>
      </c>
      <c r="U5303" s="2" t="s">
        <v>1636</v>
      </c>
      <c r="V5303" s="2" t="s">
        <v>7329</v>
      </c>
      <c r="W5303" s="3"/>
      <c r="X5303" s="2" t="s">
        <v>18103</v>
      </c>
      <c r="Y5303" s="2" t="s">
        <v>18104</v>
      </c>
    </row>
    <row r="5304">
      <c r="A5304" s="1" t="b">
        <v>0</v>
      </c>
      <c r="B5304" s="1"/>
      <c r="C5304" s="1"/>
      <c r="D5304" s="1"/>
      <c r="E5304" s="1" t="s">
        <v>7238</v>
      </c>
      <c r="F5304" s="1"/>
      <c r="G5304" s="2" t="s">
        <v>27</v>
      </c>
      <c r="H5304" s="2"/>
      <c r="I5304" s="4" t="s">
        <v>18105</v>
      </c>
      <c r="J5304" s="2" t="s">
        <v>18106</v>
      </c>
      <c r="K5304" s="5">
        <v>2.0</v>
      </c>
      <c r="L5304" s="2" t="s">
        <v>13261</v>
      </c>
      <c r="M5304" s="6" t="b">
        <v>1</v>
      </c>
      <c r="N5304" s="2" t="s">
        <v>17993</v>
      </c>
      <c r="O5304" s="2" t="s">
        <v>1291</v>
      </c>
      <c r="P5304" s="2" t="s">
        <v>1292</v>
      </c>
      <c r="Q5304" s="2" t="s">
        <v>13263</v>
      </c>
      <c r="R5304" s="2" t="s">
        <v>35</v>
      </c>
      <c r="S5304" s="2" t="s">
        <v>18107</v>
      </c>
      <c r="T5304" s="2" t="s">
        <v>17995</v>
      </c>
      <c r="U5304" s="2" t="s">
        <v>1636</v>
      </c>
      <c r="V5304" s="2" t="s">
        <v>7329</v>
      </c>
      <c r="W5304" s="3"/>
      <c r="X5304" s="2" t="s">
        <v>18108</v>
      </c>
      <c r="Y5304" s="2" t="s">
        <v>18109</v>
      </c>
    </row>
    <row r="5305">
      <c r="A5305" s="1" t="b">
        <v>0</v>
      </c>
      <c r="B5305" s="1"/>
      <c r="C5305" s="1"/>
      <c r="D5305" s="1"/>
      <c r="E5305" s="1" t="s">
        <v>7238</v>
      </c>
      <c r="F5305" s="1"/>
      <c r="G5305" s="2" t="s">
        <v>27</v>
      </c>
      <c r="H5305" s="2"/>
      <c r="I5305" s="4" t="s">
        <v>18110</v>
      </c>
      <c r="J5305" s="2" t="s">
        <v>18111</v>
      </c>
      <c r="K5305" s="5">
        <v>2.0</v>
      </c>
      <c r="L5305" s="2" t="s">
        <v>13261</v>
      </c>
      <c r="M5305" s="6" t="b">
        <v>1</v>
      </c>
      <c r="N5305" s="2" t="s">
        <v>17993</v>
      </c>
      <c r="O5305" s="2" t="s">
        <v>1291</v>
      </c>
      <c r="P5305" s="2" t="s">
        <v>1292</v>
      </c>
      <c r="Q5305" s="2" t="s">
        <v>13263</v>
      </c>
      <c r="R5305" s="2" t="s">
        <v>35</v>
      </c>
      <c r="S5305" s="2" t="s">
        <v>18112</v>
      </c>
      <c r="T5305" s="2" t="s">
        <v>17995</v>
      </c>
      <c r="U5305" s="2" t="s">
        <v>1636</v>
      </c>
      <c r="V5305" s="2" t="s">
        <v>7329</v>
      </c>
      <c r="W5305" s="3"/>
      <c r="X5305" s="2" t="s">
        <v>18113</v>
      </c>
      <c r="Y5305" s="2" t="s">
        <v>18114</v>
      </c>
    </row>
    <row r="5306">
      <c r="A5306" s="1" t="b">
        <v>0</v>
      </c>
      <c r="B5306" s="1"/>
      <c r="C5306" s="1"/>
      <c r="D5306" s="1"/>
      <c r="E5306" s="1" t="s">
        <v>7238</v>
      </c>
      <c r="F5306" s="1"/>
      <c r="G5306" s="2" t="s">
        <v>27</v>
      </c>
      <c r="H5306" s="2"/>
      <c r="I5306" s="4" t="s">
        <v>18115</v>
      </c>
      <c r="J5306" s="2" t="s">
        <v>18116</v>
      </c>
      <c r="K5306" s="5">
        <v>2.0</v>
      </c>
      <c r="L5306" s="2" t="s">
        <v>13261</v>
      </c>
      <c r="M5306" s="6" t="b">
        <v>1</v>
      </c>
      <c r="N5306" s="2" t="s">
        <v>17993</v>
      </c>
      <c r="O5306" s="2" t="s">
        <v>1291</v>
      </c>
      <c r="P5306" s="2" t="s">
        <v>1292</v>
      </c>
      <c r="Q5306" s="2" t="s">
        <v>13263</v>
      </c>
      <c r="R5306" s="2" t="s">
        <v>35</v>
      </c>
      <c r="S5306" s="2" t="s">
        <v>18117</v>
      </c>
      <c r="T5306" s="2" t="s">
        <v>17995</v>
      </c>
      <c r="U5306" s="2" t="s">
        <v>1636</v>
      </c>
      <c r="V5306" s="2" t="s">
        <v>7329</v>
      </c>
      <c r="W5306" s="3"/>
      <c r="X5306" s="2" t="s">
        <v>18118</v>
      </c>
      <c r="Y5306" s="2" t="s">
        <v>18119</v>
      </c>
    </row>
    <row r="5307">
      <c r="A5307" s="1" t="b">
        <v>0</v>
      </c>
      <c r="B5307" s="1"/>
      <c r="C5307" s="1"/>
      <c r="D5307" s="1"/>
      <c r="E5307" s="1" t="s">
        <v>7238</v>
      </c>
      <c r="F5307" s="1"/>
      <c r="G5307" s="2" t="s">
        <v>27</v>
      </c>
      <c r="H5307" s="2"/>
      <c r="I5307" s="4" t="s">
        <v>18120</v>
      </c>
      <c r="J5307" s="2" t="s">
        <v>18121</v>
      </c>
      <c r="K5307" s="5">
        <v>2.0</v>
      </c>
      <c r="L5307" s="2" t="s">
        <v>13261</v>
      </c>
      <c r="M5307" s="6" t="b">
        <v>1</v>
      </c>
      <c r="N5307" s="2" t="s">
        <v>17993</v>
      </c>
      <c r="O5307" s="2" t="s">
        <v>1291</v>
      </c>
      <c r="P5307" s="2" t="s">
        <v>1292</v>
      </c>
      <c r="Q5307" s="2" t="s">
        <v>13263</v>
      </c>
      <c r="R5307" s="2" t="s">
        <v>35</v>
      </c>
      <c r="S5307" s="2" t="s">
        <v>18122</v>
      </c>
      <c r="T5307" s="2" t="s">
        <v>17995</v>
      </c>
      <c r="U5307" s="2" t="s">
        <v>1636</v>
      </c>
      <c r="V5307" s="2" t="s">
        <v>7329</v>
      </c>
      <c r="W5307" s="3"/>
      <c r="X5307" s="2" t="s">
        <v>18123</v>
      </c>
      <c r="Y5307" s="2" t="s">
        <v>18124</v>
      </c>
    </row>
    <row r="5308">
      <c r="A5308" s="1" t="b">
        <v>0</v>
      </c>
      <c r="B5308" s="1"/>
      <c r="C5308" s="1"/>
      <c r="D5308" s="1"/>
      <c r="E5308" s="1" t="s">
        <v>7238</v>
      </c>
      <c r="F5308" s="1"/>
      <c r="G5308" s="2" t="s">
        <v>27</v>
      </c>
      <c r="H5308" s="2"/>
      <c r="I5308" s="4" t="s">
        <v>18125</v>
      </c>
      <c r="J5308" s="2" t="s">
        <v>18126</v>
      </c>
      <c r="K5308" s="5">
        <v>2.0</v>
      </c>
      <c r="L5308" s="2" t="s">
        <v>13261</v>
      </c>
      <c r="M5308" s="6" t="b">
        <v>1</v>
      </c>
      <c r="N5308" s="2" t="s">
        <v>17993</v>
      </c>
      <c r="O5308" s="2" t="s">
        <v>1291</v>
      </c>
      <c r="P5308" s="2" t="s">
        <v>1292</v>
      </c>
      <c r="Q5308" s="2" t="s">
        <v>13263</v>
      </c>
      <c r="R5308" s="2" t="s">
        <v>35</v>
      </c>
      <c r="S5308" s="2" t="s">
        <v>18127</v>
      </c>
      <c r="T5308" s="2" t="s">
        <v>18037</v>
      </c>
      <c r="U5308" s="2" t="s">
        <v>1636</v>
      </c>
      <c r="V5308" s="2" t="s">
        <v>7329</v>
      </c>
      <c r="W5308" s="3"/>
      <c r="X5308" s="2" t="s">
        <v>18128</v>
      </c>
      <c r="Y5308" s="2" t="s">
        <v>18129</v>
      </c>
    </row>
    <row r="5309">
      <c r="A5309" s="1" t="b">
        <v>0</v>
      </c>
      <c r="B5309" s="1"/>
      <c r="C5309" s="1"/>
      <c r="D5309" s="1"/>
      <c r="E5309" s="1" t="s">
        <v>7238</v>
      </c>
      <c r="F5309" s="1"/>
      <c r="G5309" s="2" t="s">
        <v>27</v>
      </c>
      <c r="H5309" s="2"/>
      <c r="I5309" s="4" t="s">
        <v>18130</v>
      </c>
      <c r="J5309" s="2" t="s">
        <v>18131</v>
      </c>
      <c r="K5309" s="5">
        <v>2.0</v>
      </c>
      <c r="L5309" s="2" t="s">
        <v>13261</v>
      </c>
      <c r="M5309" s="6" t="b">
        <v>1</v>
      </c>
      <c r="N5309" s="2" t="s">
        <v>17993</v>
      </c>
      <c r="O5309" s="2" t="s">
        <v>1291</v>
      </c>
      <c r="P5309" s="2" t="s">
        <v>1292</v>
      </c>
      <c r="Q5309" s="2" t="s">
        <v>13263</v>
      </c>
      <c r="R5309" s="2" t="s">
        <v>35</v>
      </c>
      <c r="S5309" s="2" t="s">
        <v>18132</v>
      </c>
      <c r="T5309" s="2" t="s">
        <v>18037</v>
      </c>
      <c r="U5309" s="2" t="s">
        <v>1636</v>
      </c>
      <c r="V5309" s="2" t="s">
        <v>7329</v>
      </c>
      <c r="W5309" s="3"/>
      <c r="X5309" s="2" t="s">
        <v>18133</v>
      </c>
      <c r="Y5309" s="2" t="s">
        <v>18134</v>
      </c>
    </row>
    <row r="5310">
      <c r="A5310" s="1" t="b">
        <v>0</v>
      </c>
      <c r="B5310" s="1"/>
      <c r="C5310" s="1"/>
      <c r="D5310" s="1"/>
      <c r="E5310" s="1" t="s">
        <v>7238</v>
      </c>
      <c r="F5310" s="1"/>
      <c r="G5310" s="2" t="s">
        <v>27</v>
      </c>
      <c r="H5310" s="2"/>
      <c r="I5310" s="4" t="s">
        <v>18135</v>
      </c>
      <c r="J5310" s="2" t="s">
        <v>18136</v>
      </c>
      <c r="K5310" s="5">
        <v>2.0</v>
      </c>
      <c r="L5310" s="2" t="s">
        <v>13261</v>
      </c>
      <c r="M5310" s="6" t="b">
        <v>1</v>
      </c>
      <c r="N5310" s="2" t="s">
        <v>17993</v>
      </c>
      <c r="O5310" s="2" t="s">
        <v>1291</v>
      </c>
      <c r="P5310" s="2" t="s">
        <v>1292</v>
      </c>
      <c r="Q5310" s="2" t="s">
        <v>13263</v>
      </c>
      <c r="R5310" s="2" t="s">
        <v>35</v>
      </c>
      <c r="S5310" s="2" t="s">
        <v>18137</v>
      </c>
      <c r="T5310" s="2" t="s">
        <v>18037</v>
      </c>
      <c r="U5310" s="2" t="s">
        <v>1636</v>
      </c>
      <c r="V5310" s="2" t="s">
        <v>7329</v>
      </c>
      <c r="W5310" s="3"/>
      <c r="X5310" s="2" t="s">
        <v>18138</v>
      </c>
      <c r="Y5310" s="2" t="s">
        <v>18139</v>
      </c>
    </row>
    <row r="5311">
      <c r="A5311" s="1" t="b">
        <v>0</v>
      </c>
      <c r="B5311" s="1"/>
      <c r="C5311" s="1"/>
      <c r="D5311" s="1"/>
      <c r="E5311" s="1" t="s">
        <v>7238</v>
      </c>
      <c r="F5311" s="1"/>
      <c r="G5311" s="2" t="s">
        <v>27</v>
      </c>
      <c r="H5311" s="2"/>
      <c r="I5311" s="4" t="s">
        <v>18140</v>
      </c>
      <c r="J5311" s="2" t="s">
        <v>18141</v>
      </c>
      <c r="K5311" s="5">
        <v>2.0</v>
      </c>
      <c r="L5311" s="2" t="s">
        <v>13261</v>
      </c>
      <c r="M5311" s="6" t="b">
        <v>1</v>
      </c>
      <c r="N5311" s="2" t="s">
        <v>17993</v>
      </c>
      <c r="O5311" s="2" t="s">
        <v>1291</v>
      </c>
      <c r="P5311" s="2" t="s">
        <v>1292</v>
      </c>
      <c r="Q5311" s="2" t="s">
        <v>13263</v>
      </c>
      <c r="R5311" s="2" t="s">
        <v>35</v>
      </c>
      <c r="S5311" s="2" t="s">
        <v>18142</v>
      </c>
      <c r="T5311" s="2" t="s">
        <v>18037</v>
      </c>
      <c r="U5311" s="2" t="s">
        <v>1636</v>
      </c>
      <c r="V5311" s="2" t="s">
        <v>7329</v>
      </c>
      <c r="W5311" s="3"/>
      <c r="X5311" s="2" t="s">
        <v>18143</v>
      </c>
      <c r="Y5311" s="2" t="s">
        <v>18144</v>
      </c>
    </row>
    <row r="5312">
      <c r="A5312" s="1" t="b">
        <v>0</v>
      </c>
      <c r="B5312" s="1"/>
      <c r="C5312" s="1"/>
      <c r="D5312" s="1"/>
      <c r="E5312" s="1" t="s">
        <v>7238</v>
      </c>
      <c r="F5312" s="1"/>
      <c r="G5312" s="2" t="s">
        <v>27</v>
      </c>
      <c r="H5312" s="2"/>
      <c r="I5312" s="4" t="s">
        <v>18145</v>
      </c>
      <c r="J5312" s="2" t="s">
        <v>18146</v>
      </c>
      <c r="K5312" s="5">
        <v>2.0</v>
      </c>
      <c r="L5312" s="2" t="s">
        <v>13261</v>
      </c>
      <c r="M5312" s="6" t="b">
        <v>1</v>
      </c>
      <c r="N5312" s="2" t="s">
        <v>17993</v>
      </c>
      <c r="O5312" s="2" t="s">
        <v>1291</v>
      </c>
      <c r="P5312" s="2" t="s">
        <v>1292</v>
      </c>
      <c r="Q5312" s="2" t="s">
        <v>13263</v>
      </c>
      <c r="R5312" s="2" t="s">
        <v>35</v>
      </c>
      <c r="S5312" s="2" t="s">
        <v>18147</v>
      </c>
      <c r="T5312" s="2" t="s">
        <v>18037</v>
      </c>
      <c r="U5312" s="2" t="s">
        <v>1636</v>
      </c>
      <c r="V5312" s="2" t="s">
        <v>7329</v>
      </c>
      <c r="W5312" s="3"/>
      <c r="X5312" s="2" t="s">
        <v>18148</v>
      </c>
      <c r="Y5312" s="2" t="s">
        <v>18149</v>
      </c>
    </row>
    <row r="5313">
      <c r="A5313" s="1" t="b">
        <v>0</v>
      </c>
      <c r="B5313" s="1"/>
      <c r="C5313" s="1"/>
      <c r="D5313" s="1"/>
      <c r="E5313" s="1" t="s">
        <v>7238</v>
      </c>
      <c r="F5313" s="1"/>
      <c r="G5313" s="2" t="s">
        <v>27</v>
      </c>
      <c r="H5313" s="2"/>
      <c r="I5313" s="4" t="s">
        <v>18150</v>
      </c>
      <c r="J5313" s="2" t="s">
        <v>18151</v>
      </c>
      <c r="K5313" s="5">
        <v>2.0</v>
      </c>
      <c r="L5313" s="2" t="s">
        <v>13261</v>
      </c>
      <c r="M5313" s="6" t="b">
        <v>1</v>
      </c>
      <c r="N5313" s="2" t="s">
        <v>17993</v>
      </c>
      <c r="O5313" s="2" t="s">
        <v>1291</v>
      </c>
      <c r="P5313" s="2" t="s">
        <v>1292</v>
      </c>
      <c r="Q5313" s="2" t="s">
        <v>13263</v>
      </c>
      <c r="R5313" s="2" t="s">
        <v>35</v>
      </c>
      <c r="S5313" s="2" t="s">
        <v>18152</v>
      </c>
      <c r="T5313" s="2" t="s">
        <v>18037</v>
      </c>
      <c r="U5313" s="2" t="s">
        <v>1636</v>
      </c>
      <c r="V5313" s="2" t="s">
        <v>7329</v>
      </c>
      <c r="W5313" s="3"/>
      <c r="X5313" s="2" t="s">
        <v>18153</v>
      </c>
      <c r="Y5313" s="2" t="s">
        <v>18154</v>
      </c>
    </row>
    <row r="5314">
      <c r="A5314" s="1" t="b">
        <v>0</v>
      </c>
      <c r="B5314" s="1"/>
      <c r="C5314" s="1"/>
      <c r="D5314" s="1"/>
      <c r="E5314" s="1" t="s">
        <v>7238</v>
      </c>
      <c r="F5314" s="1"/>
      <c r="G5314" s="2" t="s">
        <v>27</v>
      </c>
      <c r="H5314" s="2"/>
      <c r="I5314" s="4" t="s">
        <v>18155</v>
      </c>
      <c r="J5314" s="2" t="s">
        <v>18156</v>
      </c>
      <c r="K5314" s="5">
        <v>2.0</v>
      </c>
      <c r="L5314" s="2" t="s">
        <v>13261</v>
      </c>
      <c r="M5314" s="6" t="b">
        <v>1</v>
      </c>
      <c r="N5314" s="2" t="s">
        <v>17993</v>
      </c>
      <c r="O5314" s="2" t="s">
        <v>1291</v>
      </c>
      <c r="P5314" s="2" t="s">
        <v>1292</v>
      </c>
      <c r="Q5314" s="2" t="s">
        <v>13263</v>
      </c>
      <c r="R5314" s="2" t="s">
        <v>35</v>
      </c>
      <c r="S5314" s="2" t="s">
        <v>18157</v>
      </c>
      <c r="T5314" s="2" t="s">
        <v>18037</v>
      </c>
      <c r="U5314" s="2" t="s">
        <v>1636</v>
      </c>
      <c r="V5314" s="2" t="s">
        <v>7329</v>
      </c>
      <c r="W5314" s="3"/>
      <c r="X5314" s="2" t="s">
        <v>18158</v>
      </c>
      <c r="Y5314" s="2" t="s">
        <v>18159</v>
      </c>
    </row>
    <row r="5315">
      <c r="A5315" s="1" t="b">
        <v>0</v>
      </c>
      <c r="B5315" s="1"/>
      <c r="C5315" s="1"/>
      <c r="D5315" s="1"/>
      <c r="E5315" s="1" t="s">
        <v>7238</v>
      </c>
      <c r="F5315" s="1"/>
      <c r="G5315" s="2" t="s">
        <v>27</v>
      </c>
      <c r="H5315" s="2"/>
      <c r="I5315" s="4" t="s">
        <v>18160</v>
      </c>
      <c r="J5315" s="2" t="s">
        <v>18161</v>
      </c>
      <c r="K5315" s="5">
        <v>2.0</v>
      </c>
      <c r="L5315" s="2" t="s">
        <v>13261</v>
      </c>
      <c r="M5315" s="6" t="b">
        <v>1</v>
      </c>
      <c r="N5315" s="2" t="s">
        <v>17993</v>
      </c>
      <c r="O5315" s="2" t="s">
        <v>1291</v>
      </c>
      <c r="P5315" s="2" t="s">
        <v>1292</v>
      </c>
      <c r="Q5315" s="2" t="s">
        <v>13263</v>
      </c>
      <c r="R5315" s="2" t="s">
        <v>35</v>
      </c>
      <c r="S5315" s="2" t="s">
        <v>18162</v>
      </c>
      <c r="T5315" s="2" t="s">
        <v>18037</v>
      </c>
      <c r="U5315" s="2" t="s">
        <v>1636</v>
      </c>
      <c r="V5315" s="2" t="s">
        <v>7329</v>
      </c>
      <c r="W5315" s="3"/>
      <c r="X5315" s="2" t="s">
        <v>18163</v>
      </c>
      <c r="Y5315" s="2" t="s">
        <v>18164</v>
      </c>
    </row>
    <row r="5316">
      <c r="A5316" s="1" t="b">
        <v>0</v>
      </c>
      <c r="B5316" s="1"/>
      <c r="C5316" s="1"/>
      <c r="D5316" s="1"/>
      <c r="E5316" s="1" t="s">
        <v>7238</v>
      </c>
      <c r="F5316" s="1"/>
      <c r="G5316" s="2" t="s">
        <v>27</v>
      </c>
      <c r="H5316" s="2"/>
      <c r="I5316" s="4" t="s">
        <v>18165</v>
      </c>
      <c r="J5316" s="2" t="s">
        <v>18166</v>
      </c>
      <c r="K5316" s="5">
        <v>2.0</v>
      </c>
      <c r="L5316" s="2" t="s">
        <v>13261</v>
      </c>
      <c r="M5316" s="6" t="b">
        <v>1</v>
      </c>
      <c r="N5316" s="2" t="s">
        <v>17993</v>
      </c>
      <c r="O5316" s="2" t="s">
        <v>1291</v>
      </c>
      <c r="P5316" s="2" t="s">
        <v>1292</v>
      </c>
      <c r="Q5316" s="2" t="s">
        <v>13263</v>
      </c>
      <c r="R5316" s="2" t="s">
        <v>35</v>
      </c>
      <c r="S5316" s="2" t="s">
        <v>18167</v>
      </c>
      <c r="T5316" s="2" t="s">
        <v>18037</v>
      </c>
      <c r="U5316" s="2" t="s">
        <v>1636</v>
      </c>
      <c r="V5316" s="2" t="s">
        <v>7329</v>
      </c>
      <c r="W5316" s="3"/>
      <c r="X5316" s="2" t="s">
        <v>18168</v>
      </c>
      <c r="Y5316" s="2" t="s">
        <v>18169</v>
      </c>
    </row>
    <row r="5317">
      <c r="A5317" s="1" t="b">
        <v>0</v>
      </c>
      <c r="B5317" s="1"/>
      <c r="C5317" s="1"/>
      <c r="D5317" s="1"/>
      <c r="E5317" s="1" t="s">
        <v>7238</v>
      </c>
      <c r="F5317" s="1"/>
      <c r="G5317" s="2" t="s">
        <v>27</v>
      </c>
      <c r="H5317" s="2"/>
      <c r="I5317" s="4" t="s">
        <v>18170</v>
      </c>
      <c r="J5317" s="2" t="s">
        <v>18171</v>
      </c>
      <c r="K5317" s="5">
        <v>2.0</v>
      </c>
      <c r="L5317" s="2" t="s">
        <v>13261</v>
      </c>
      <c r="M5317" s="6" t="b">
        <v>1</v>
      </c>
      <c r="N5317" s="2" t="s">
        <v>17993</v>
      </c>
      <c r="O5317" s="2" t="s">
        <v>1291</v>
      </c>
      <c r="P5317" s="2" t="s">
        <v>1292</v>
      </c>
      <c r="Q5317" s="2" t="s">
        <v>13263</v>
      </c>
      <c r="R5317" s="2" t="s">
        <v>35</v>
      </c>
      <c r="S5317" s="2" t="s">
        <v>18172</v>
      </c>
      <c r="T5317" s="2" t="s">
        <v>18037</v>
      </c>
      <c r="U5317" s="2" t="s">
        <v>1636</v>
      </c>
      <c r="V5317" s="2" t="s">
        <v>7329</v>
      </c>
      <c r="W5317" s="3"/>
      <c r="X5317" s="2" t="s">
        <v>18173</v>
      </c>
      <c r="Y5317" s="2" t="s">
        <v>18174</v>
      </c>
    </row>
    <row r="5318">
      <c r="A5318" s="1" t="b">
        <v>0</v>
      </c>
      <c r="B5318" s="1"/>
      <c r="C5318" s="1"/>
      <c r="D5318" s="1"/>
      <c r="E5318" s="1" t="s">
        <v>7238</v>
      </c>
      <c r="F5318" s="1"/>
      <c r="G5318" s="2" t="s">
        <v>27</v>
      </c>
      <c r="H5318" s="2"/>
      <c r="I5318" s="4" t="s">
        <v>18175</v>
      </c>
      <c r="J5318" s="2" t="s">
        <v>18176</v>
      </c>
      <c r="K5318" s="5">
        <v>2.0</v>
      </c>
      <c r="L5318" s="2" t="s">
        <v>13261</v>
      </c>
      <c r="M5318" s="6" t="b">
        <v>1</v>
      </c>
      <c r="N5318" s="2" t="s">
        <v>17993</v>
      </c>
      <c r="O5318" s="2" t="s">
        <v>1291</v>
      </c>
      <c r="P5318" s="2" t="s">
        <v>1292</v>
      </c>
      <c r="Q5318" s="2" t="s">
        <v>13263</v>
      </c>
      <c r="R5318" s="2" t="s">
        <v>35</v>
      </c>
      <c r="S5318" s="2" t="s">
        <v>18177</v>
      </c>
      <c r="T5318" s="2" t="s">
        <v>18037</v>
      </c>
      <c r="U5318" s="2" t="s">
        <v>1636</v>
      </c>
      <c r="V5318" s="2" t="s">
        <v>7329</v>
      </c>
      <c r="W5318" s="3"/>
      <c r="X5318" s="2" t="s">
        <v>18178</v>
      </c>
      <c r="Y5318" s="2" t="s">
        <v>18179</v>
      </c>
    </row>
    <row r="5319">
      <c r="A5319" s="1" t="b">
        <v>0</v>
      </c>
      <c r="B5319" s="1"/>
      <c r="C5319" s="1"/>
      <c r="D5319" s="1"/>
      <c r="E5319" s="1" t="s">
        <v>7238</v>
      </c>
      <c r="F5319" s="1"/>
      <c r="G5319" s="2" t="s">
        <v>27</v>
      </c>
      <c r="H5319" s="2"/>
      <c r="I5319" s="4" t="s">
        <v>18180</v>
      </c>
      <c r="J5319" s="2" t="s">
        <v>18181</v>
      </c>
      <c r="K5319" s="5">
        <v>2.0</v>
      </c>
      <c r="L5319" s="2" t="s">
        <v>13261</v>
      </c>
      <c r="M5319" s="6" t="b">
        <v>1</v>
      </c>
      <c r="N5319" s="2" t="s">
        <v>17993</v>
      </c>
      <c r="O5319" s="2" t="s">
        <v>1291</v>
      </c>
      <c r="P5319" s="2" t="s">
        <v>1292</v>
      </c>
      <c r="Q5319" s="2" t="s">
        <v>13263</v>
      </c>
      <c r="R5319" s="2" t="s">
        <v>35</v>
      </c>
      <c r="S5319" s="2" t="s">
        <v>18182</v>
      </c>
      <c r="T5319" s="2" t="s">
        <v>18037</v>
      </c>
      <c r="U5319" s="2" t="s">
        <v>1636</v>
      </c>
      <c r="V5319" s="2" t="s">
        <v>7329</v>
      </c>
      <c r="W5319" s="3"/>
      <c r="X5319" s="2" t="s">
        <v>18183</v>
      </c>
      <c r="Y5319" s="2" t="s">
        <v>18184</v>
      </c>
    </row>
    <row r="5320">
      <c r="A5320" s="1" t="b">
        <v>0</v>
      </c>
      <c r="B5320" s="1"/>
      <c r="C5320" s="1"/>
      <c r="D5320" s="1"/>
      <c r="E5320" s="1" t="s">
        <v>7238</v>
      </c>
      <c r="F5320" s="1"/>
      <c r="G5320" s="2" t="s">
        <v>27</v>
      </c>
      <c r="H5320" s="2"/>
      <c r="I5320" s="4" t="s">
        <v>18185</v>
      </c>
      <c r="J5320" s="2" t="s">
        <v>18186</v>
      </c>
      <c r="K5320" s="5">
        <v>2.0</v>
      </c>
      <c r="L5320" s="2" t="s">
        <v>13261</v>
      </c>
      <c r="M5320" s="6" t="b">
        <v>1</v>
      </c>
      <c r="N5320" s="2" t="s">
        <v>17993</v>
      </c>
      <c r="O5320" s="2" t="s">
        <v>1291</v>
      </c>
      <c r="P5320" s="2" t="s">
        <v>1292</v>
      </c>
      <c r="Q5320" s="2" t="s">
        <v>13263</v>
      </c>
      <c r="R5320" s="2" t="s">
        <v>35</v>
      </c>
      <c r="S5320" s="2" t="s">
        <v>18187</v>
      </c>
      <c r="T5320" s="2" t="s">
        <v>18037</v>
      </c>
      <c r="U5320" s="2" t="s">
        <v>1636</v>
      </c>
      <c r="V5320" s="2" t="s">
        <v>7329</v>
      </c>
      <c r="W5320" s="3"/>
      <c r="X5320" s="2" t="s">
        <v>18188</v>
      </c>
      <c r="Y5320" s="2" t="s">
        <v>18189</v>
      </c>
    </row>
    <row r="5321">
      <c r="A5321" s="1" t="b">
        <v>0</v>
      </c>
      <c r="B5321" s="1"/>
      <c r="C5321" s="1"/>
      <c r="D5321" s="1"/>
      <c r="E5321" s="1" t="s">
        <v>7238</v>
      </c>
      <c r="F5321" s="1"/>
      <c r="G5321" s="2" t="s">
        <v>27</v>
      </c>
      <c r="H5321" s="2"/>
      <c r="I5321" s="4" t="s">
        <v>18190</v>
      </c>
      <c r="J5321" s="2" t="s">
        <v>18191</v>
      </c>
      <c r="K5321" s="5">
        <v>2.0</v>
      </c>
      <c r="L5321" s="2" t="s">
        <v>13261</v>
      </c>
      <c r="M5321" s="6" t="b">
        <v>1</v>
      </c>
      <c r="N5321" s="2" t="s">
        <v>17993</v>
      </c>
      <c r="O5321" s="2" t="s">
        <v>1291</v>
      </c>
      <c r="P5321" s="2" t="s">
        <v>1292</v>
      </c>
      <c r="Q5321" s="2" t="s">
        <v>13263</v>
      </c>
      <c r="R5321" s="2" t="s">
        <v>35</v>
      </c>
      <c r="S5321" s="2" t="s">
        <v>18192</v>
      </c>
      <c r="T5321" s="2" t="s">
        <v>18037</v>
      </c>
      <c r="U5321" s="2" t="s">
        <v>1636</v>
      </c>
      <c r="V5321" s="2" t="s">
        <v>7329</v>
      </c>
      <c r="W5321" s="3"/>
      <c r="X5321" s="2" t="s">
        <v>18193</v>
      </c>
      <c r="Y5321" s="2" t="s">
        <v>18194</v>
      </c>
    </row>
    <row r="5322">
      <c r="A5322" s="1" t="b">
        <v>0</v>
      </c>
      <c r="B5322" s="1"/>
      <c r="C5322" s="1"/>
      <c r="D5322" s="1"/>
      <c r="E5322" s="1" t="s">
        <v>7238</v>
      </c>
      <c r="F5322" s="1"/>
      <c r="G5322" s="2" t="s">
        <v>27</v>
      </c>
      <c r="H5322" s="2"/>
      <c r="I5322" s="4" t="s">
        <v>18195</v>
      </c>
      <c r="J5322" s="2" t="s">
        <v>18196</v>
      </c>
      <c r="K5322" s="5">
        <v>2.0</v>
      </c>
      <c r="L5322" s="2" t="s">
        <v>13261</v>
      </c>
      <c r="M5322" s="6" t="b">
        <v>1</v>
      </c>
      <c r="N5322" s="2" t="s">
        <v>17993</v>
      </c>
      <c r="O5322" s="2" t="s">
        <v>1291</v>
      </c>
      <c r="P5322" s="2" t="s">
        <v>1292</v>
      </c>
      <c r="Q5322" s="2" t="s">
        <v>13263</v>
      </c>
      <c r="R5322" s="2" t="s">
        <v>35</v>
      </c>
      <c r="S5322" s="2" t="s">
        <v>18197</v>
      </c>
      <c r="T5322" s="2" t="s">
        <v>18198</v>
      </c>
      <c r="U5322" s="2" t="s">
        <v>1636</v>
      </c>
      <c r="V5322" s="2" t="s">
        <v>7329</v>
      </c>
      <c r="W5322" s="3"/>
      <c r="X5322" s="2" t="s">
        <v>18199</v>
      </c>
      <c r="Y5322" s="2" t="s">
        <v>18200</v>
      </c>
    </row>
    <row r="5323">
      <c r="A5323" s="1" t="b">
        <v>0</v>
      </c>
      <c r="B5323" s="1"/>
      <c r="C5323" s="1"/>
      <c r="D5323" s="1"/>
      <c r="E5323" s="1" t="s">
        <v>7238</v>
      </c>
      <c r="F5323" s="1"/>
      <c r="G5323" s="2" t="s">
        <v>27</v>
      </c>
      <c r="H5323" s="2"/>
      <c r="I5323" s="4" t="s">
        <v>18201</v>
      </c>
      <c r="J5323" s="2" t="s">
        <v>18202</v>
      </c>
      <c r="K5323" s="5">
        <v>2.0</v>
      </c>
      <c r="L5323" s="2" t="s">
        <v>13261</v>
      </c>
      <c r="M5323" s="6" t="b">
        <v>1</v>
      </c>
      <c r="N5323" s="2" t="s">
        <v>17993</v>
      </c>
      <c r="O5323" s="2" t="s">
        <v>1291</v>
      </c>
      <c r="P5323" s="2" t="s">
        <v>1292</v>
      </c>
      <c r="Q5323" s="2" t="s">
        <v>13263</v>
      </c>
      <c r="R5323" s="2" t="s">
        <v>35</v>
      </c>
      <c r="S5323" s="2" t="s">
        <v>18203</v>
      </c>
      <c r="T5323" s="2" t="s">
        <v>18198</v>
      </c>
      <c r="U5323" s="2" t="s">
        <v>1636</v>
      </c>
      <c r="V5323" s="2" t="s">
        <v>7329</v>
      </c>
      <c r="W5323" s="3"/>
      <c r="X5323" s="2" t="s">
        <v>18204</v>
      </c>
      <c r="Y5323" s="2" t="s">
        <v>18205</v>
      </c>
    </row>
    <row r="5324">
      <c r="A5324" s="1" t="b">
        <v>0</v>
      </c>
      <c r="B5324" s="1"/>
      <c r="C5324" s="1"/>
      <c r="D5324" s="1"/>
      <c r="E5324" s="1" t="s">
        <v>7238</v>
      </c>
      <c r="F5324" s="1"/>
      <c r="G5324" s="2" t="s">
        <v>27</v>
      </c>
      <c r="H5324" s="2"/>
      <c r="I5324" s="4" t="s">
        <v>18206</v>
      </c>
      <c r="J5324" s="2" t="s">
        <v>18207</v>
      </c>
      <c r="K5324" s="5">
        <v>2.0</v>
      </c>
      <c r="L5324" s="2" t="s">
        <v>13261</v>
      </c>
      <c r="M5324" s="6" t="b">
        <v>1</v>
      </c>
      <c r="N5324" s="2" t="s">
        <v>17993</v>
      </c>
      <c r="O5324" s="2" t="s">
        <v>1291</v>
      </c>
      <c r="P5324" s="2" t="s">
        <v>1292</v>
      </c>
      <c r="Q5324" s="2" t="s">
        <v>13263</v>
      </c>
      <c r="R5324" s="2" t="s">
        <v>35</v>
      </c>
      <c r="S5324" s="2" t="s">
        <v>18208</v>
      </c>
      <c r="T5324" s="2" t="s">
        <v>18037</v>
      </c>
      <c r="U5324" s="2" t="s">
        <v>1636</v>
      </c>
      <c r="V5324" s="2" t="s">
        <v>7329</v>
      </c>
      <c r="W5324" s="3"/>
      <c r="X5324" s="2" t="s">
        <v>18209</v>
      </c>
      <c r="Y5324" s="2" t="s">
        <v>18210</v>
      </c>
    </row>
    <row r="5325">
      <c r="A5325" s="1" t="b">
        <v>0</v>
      </c>
      <c r="B5325" s="1"/>
      <c r="C5325" s="1"/>
      <c r="D5325" s="1"/>
      <c r="E5325" s="1" t="s">
        <v>7238</v>
      </c>
      <c r="F5325" s="1"/>
      <c r="G5325" s="2" t="s">
        <v>27</v>
      </c>
      <c r="H5325" s="2"/>
      <c r="I5325" s="4" t="s">
        <v>18211</v>
      </c>
      <c r="J5325" s="2" t="s">
        <v>18212</v>
      </c>
      <c r="K5325" s="5">
        <v>2.0</v>
      </c>
      <c r="L5325" s="2" t="s">
        <v>13261</v>
      </c>
      <c r="M5325" s="6" t="b">
        <v>1</v>
      </c>
      <c r="N5325" s="2" t="s">
        <v>17993</v>
      </c>
      <c r="O5325" s="2" t="s">
        <v>1291</v>
      </c>
      <c r="P5325" s="2" t="s">
        <v>1292</v>
      </c>
      <c r="Q5325" s="2" t="s">
        <v>13263</v>
      </c>
      <c r="R5325" s="2" t="s">
        <v>35</v>
      </c>
      <c r="S5325" s="2" t="s">
        <v>18213</v>
      </c>
      <c r="T5325" s="2" t="s">
        <v>18037</v>
      </c>
      <c r="U5325" s="2" t="s">
        <v>1636</v>
      </c>
      <c r="V5325" s="2" t="s">
        <v>7329</v>
      </c>
      <c r="W5325" s="3"/>
      <c r="X5325" s="2" t="s">
        <v>18214</v>
      </c>
      <c r="Y5325" s="2" t="s">
        <v>18215</v>
      </c>
    </row>
    <row r="5326">
      <c r="A5326" s="1" t="b">
        <v>0</v>
      </c>
      <c r="B5326" s="1"/>
      <c r="C5326" s="1"/>
      <c r="D5326" s="1"/>
      <c r="E5326" s="1" t="s">
        <v>7238</v>
      </c>
      <c r="F5326" s="1"/>
      <c r="G5326" s="2" t="s">
        <v>27</v>
      </c>
      <c r="H5326" s="2"/>
      <c r="I5326" s="4" t="s">
        <v>18216</v>
      </c>
      <c r="J5326" s="2" t="s">
        <v>18217</v>
      </c>
      <c r="K5326" s="5">
        <v>2.0</v>
      </c>
      <c r="L5326" s="2" t="s">
        <v>13261</v>
      </c>
      <c r="M5326" s="6" t="b">
        <v>1</v>
      </c>
      <c r="N5326" s="2" t="s">
        <v>17993</v>
      </c>
      <c r="O5326" s="2" t="s">
        <v>1291</v>
      </c>
      <c r="P5326" s="2" t="s">
        <v>1292</v>
      </c>
      <c r="Q5326" s="2" t="s">
        <v>13263</v>
      </c>
      <c r="R5326" s="2" t="s">
        <v>35</v>
      </c>
      <c r="S5326" s="2" t="s">
        <v>18218</v>
      </c>
      <c r="T5326" s="2" t="s">
        <v>18037</v>
      </c>
      <c r="U5326" s="2" t="s">
        <v>1636</v>
      </c>
      <c r="V5326" s="2" t="s">
        <v>7329</v>
      </c>
      <c r="W5326" s="3"/>
      <c r="X5326" s="2" t="s">
        <v>18219</v>
      </c>
      <c r="Y5326" s="2" t="s">
        <v>18220</v>
      </c>
    </row>
    <row r="5327">
      <c r="A5327" s="1" t="b">
        <v>0</v>
      </c>
      <c r="B5327" s="1"/>
      <c r="C5327" s="1"/>
      <c r="D5327" s="1"/>
      <c r="E5327" s="1" t="s">
        <v>7238</v>
      </c>
      <c r="F5327" s="1"/>
      <c r="G5327" s="2" t="s">
        <v>27</v>
      </c>
      <c r="H5327" s="2"/>
      <c r="I5327" s="4" t="s">
        <v>18221</v>
      </c>
      <c r="J5327" s="2" t="s">
        <v>18222</v>
      </c>
      <c r="K5327" s="5">
        <v>2.0</v>
      </c>
      <c r="L5327" s="2" t="s">
        <v>13261</v>
      </c>
      <c r="M5327" s="6" t="b">
        <v>1</v>
      </c>
      <c r="N5327" s="2" t="s">
        <v>17993</v>
      </c>
      <c r="O5327" s="2" t="s">
        <v>1291</v>
      </c>
      <c r="P5327" s="2" t="s">
        <v>1292</v>
      </c>
      <c r="Q5327" s="2" t="s">
        <v>13263</v>
      </c>
      <c r="R5327" s="2" t="s">
        <v>35</v>
      </c>
      <c r="S5327" s="2" t="s">
        <v>18223</v>
      </c>
      <c r="T5327" s="2" t="s">
        <v>18037</v>
      </c>
      <c r="U5327" s="2" t="s">
        <v>1636</v>
      </c>
      <c r="V5327" s="2" t="s">
        <v>7329</v>
      </c>
      <c r="W5327" s="3"/>
      <c r="X5327" s="2" t="s">
        <v>18224</v>
      </c>
      <c r="Y5327" s="2" t="s">
        <v>18225</v>
      </c>
    </row>
    <row r="5328">
      <c r="A5328" s="1" t="b">
        <v>0</v>
      </c>
      <c r="B5328" s="1"/>
      <c r="C5328" s="1"/>
      <c r="D5328" s="1"/>
      <c r="E5328" s="1" t="s">
        <v>7238</v>
      </c>
      <c r="F5328" s="1"/>
      <c r="G5328" s="2" t="s">
        <v>27</v>
      </c>
      <c r="H5328" s="2"/>
      <c r="I5328" s="4" t="s">
        <v>18226</v>
      </c>
      <c r="J5328" s="2" t="s">
        <v>18227</v>
      </c>
      <c r="K5328" s="5">
        <v>2.0</v>
      </c>
      <c r="L5328" s="2" t="s">
        <v>13261</v>
      </c>
      <c r="M5328" s="6" t="b">
        <v>1</v>
      </c>
      <c r="N5328" s="2" t="s">
        <v>17993</v>
      </c>
      <c r="O5328" s="2" t="s">
        <v>1291</v>
      </c>
      <c r="P5328" s="2" t="s">
        <v>1292</v>
      </c>
      <c r="Q5328" s="2" t="s">
        <v>13263</v>
      </c>
      <c r="R5328" s="2" t="s">
        <v>35</v>
      </c>
      <c r="S5328" s="2" t="s">
        <v>18228</v>
      </c>
      <c r="T5328" s="2" t="s">
        <v>18037</v>
      </c>
      <c r="U5328" s="2" t="s">
        <v>1636</v>
      </c>
      <c r="V5328" s="2" t="s">
        <v>7329</v>
      </c>
      <c r="W5328" s="3"/>
      <c r="X5328" s="2" t="s">
        <v>18229</v>
      </c>
      <c r="Y5328" s="2" t="s">
        <v>18230</v>
      </c>
    </row>
    <row r="5329">
      <c r="A5329" s="1" t="b">
        <v>0</v>
      </c>
      <c r="B5329" s="1"/>
      <c r="C5329" s="1"/>
      <c r="D5329" s="1"/>
      <c r="E5329" s="1" t="s">
        <v>7238</v>
      </c>
      <c r="F5329" s="1"/>
      <c r="G5329" s="2" t="s">
        <v>27</v>
      </c>
      <c r="H5329" s="2"/>
      <c r="I5329" s="4" t="s">
        <v>18231</v>
      </c>
      <c r="J5329" s="2" t="s">
        <v>18232</v>
      </c>
      <c r="K5329" s="5">
        <v>2.0</v>
      </c>
      <c r="L5329" s="2" t="s">
        <v>13261</v>
      </c>
      <c r="M5329" s="6" t="b">
        <v>1</v>
      </c>
      <c r="N5329" s="2" t="s">
        <v>17993</v>
      </c>
      <c r="O5329" s="2" t="s">
        <v>1291</v>
      </c>
      <c r="P5329" s="2" t="s">
        <v>1292</v>
      </c>
      <c r="Q5329" s="2" t="s">
        <v>13263</v>
      </c>
      <c r="R5329" s="2" t="s">
        <v>35</v>
      </c>
      <c r="S5329" s="2" t="s">
        <v>18233</v>
      </c>
      <c r="T5329" s="2" t="s">
        <v>18037</v>
      </c>
      <c r="U5329" s="2" t="s">
        <v>1636</v>
      </c>
      <c r="V5329" s="2" t="s">
        <v>7329</v>
      </c>
      <c r="W5329" s="3"/>
      <c r="X5329" s="2" t="s">
        <v>18234</v>
      </c>
      <c r="Y5329" s="2" t="s">
        <v>18235</v>
      </c>
    </row>
    <row r="5330">
      <c r="A5330" s="1" t="b">
        <v>0</v>
      </c>
      <c r="B5330" s="1"/>
      <c r="C5330" s="1"/>
      <c r="D5330" s="1"/>
      <c r="E5330" s="1" t="s">
        <v>7238</v>
      </c>
      <c r="F5330" s="1"/>
      <c r="G5330" s="2" t="s">
        <v>27</v>
      </c>
      <c r="H5330" s="2"/>
      <c r="I5330" s="4" t="s">
        <v>18236</v>
      </c>
      <c r="J5330" s="2" t="s">
        <v>18237</v>
      </c>
      <c r="K5330" s="5">
        <v>2.0</v>
      </c>
      <c r="L5330" s="2" t="s">
        <v>13261</v>
      </c>
      <c r="M5330" s="6" t="b">
        <v>1</v>
      </c>
      <c r="N5330" s="2" t="s">
        <v>17993</v>
      </c>
      <c r="O5330" s="2" t="s">
        <v>1291</v>
      </c>
      <c r="P5330" s="2" t="s">
        <v>1292</v>
      </c>
      <c r="Q5330" s="2" t="s">
        <v>13263</v>
      </c>
      <c r="R5330" s="2" t="s">
        <v>35</v>
      </c>
      <c r="S5330" s="2" t="s">
        <v>18238</v>
      </c>
      <c r="T5330" s="2" t="s">
        <v>18037</v>
      </c>
      <c r="U5330" s="2" t="s">
        <v>1636</v>
      </c>
      <c r="V5330" s="2" t="s">
        <v>7329</v>
      </c>
      <c r="W5330" s="3"/>
      <c r="X5330" s="2" t="s">
        <v>18239</v>
      </c>
      <c r="Y5330" s="2" t="s">
        <v>18240</v>
      </c>
    </row>
    <row r="5331">
      <c r="A5331" s="1" t="b">
        <v>0</v>
      </c>
      <c r="B5331" s="1"/>
      <c r="C5331" s="1"/>
      <c r="D5331" s="1"/>
      <c r="E5331" s="1" t="s">
        <v>7238</v>
      </c>
      <c r="F5331" s="1"/>
      <c r="G5331" s="2" t="s">
        <v>27</v>
      </c>
      <c r="H5331" s="2"/>
      <c r="I5331" s="4" t="s">
        <v>18241</v>
      </c>
      <c r="J5331" s="2" t="s">
        <v>18242</v>
      </c>
      <c r="K5331" s="5">
        <v>2.0</v>
      </c>
      <c r="L5331" s="2" t="s">
        <v>13261</v>
      </c>
      <c r="M5331" s="6" t="b">
        <v>1</v>
      </c>
      <c r="N5331" s="2" t="s">
        <v>17993</v>
      </c>
      <c r="O5331" s="2" t="s">
        <v>1291</v>
      </c>
      <c r="P5331" s="2" t="s">
        <v>1292</v>
      </c>
      <c r="Q5331" s="2" t="s">
        <v>13263</v>
      </c>
      <c r="R5331" s="2" t="s">
        <v>35</v>
      </c>
      <c r="S5331" s="2" t="s">
        <v>18243</v>
      </c>
      <c r="T5331" s="2" t="s">
        <v>18037</v>
      </c>
      <c r="U5331" s="2" t="s">
        <v>1636</v>
      </c>
      <c r="V5331" s="2" t="s">
        <v>7329</v>
      </c>
      <c r="W5331" s="3"/>
      <c r="X5331" s="2" t="s">
        <v>18244</v>
      </c>
      <c r="Y5331" s="2" t="s">
        <v>18245</v>
      </c>
    </row>
    <row r="5332">
      <c r="A5332" s="1" t="b">
        <v>0</v>
      </c>
      <c r="B5332" s="1"/>
      <c r="C5332" s="1"/>
      <c r="D5332" s="1"/>
      <c r="E5332" s="1" t="s">
        <v>7238</v>
      </c>
      <c r="F5332" s="1"/>
      <c r="G5332" s="2" t="s">
        <v>27</v>
      </c>
      <c r="H5332" s="2"/>
      <c r="I5332" s="4" t="s">
        <v>18246</v>
      </c>
      <c r="J5332" s="2" t="s">
        <v>18247</v>
      </c>
      <c r="K5332" s="5">
        <v>2.0</v>
      </c>
      <c r="L5332" s="2" t="s">
        <v>13261</v>
      </c>
      <c r="M5332" s="6" t="b">
        <v>1</v>
      </c>
      <c r="N5332" s="2" t="s">
        <v>17993</v>
      </c>
      <c r="O5332" s="2" t="s">
        <v>1291</v>
      </c>
      <c r="P5332" s="2" t="s">
        <v>1292</v>
      </c>
      <c r="Q5332" s="2" t="s">
        <v>13263</v>
      </c>
      <c r="R5332" s="2" t="s">
        <v>35</v>
      </c>
      <c r="S5332" s="2" t="s">
        <v>18248</v>
      </c>
      <c r="T5332" s="2" t="s">
        <v>17995</v>
      </c>
      <c r="U5332" s="2" t="s">
        <v>1636</v>
      </c>
      <c r="V5332" s="2" t="s">
        <v>7329</v>
      </c>
      <c r="W5332" s="3"/>
      <c r="X5332" s="2" t="s">
        <v>18249</v>
      </c>
      <c r="Y5332" s="2" t="s">
        <v>18250</v>
      </c>
    </row>
    <row r="5333">
      <c r="A5333" s="1" t="b">
        <v>0</v>
      </c>
      <c r="B5333" s="1"/>
      <c r="C5333" s="1"/>
      <c r="D5333" s="1"/>
      <c r="E5333" s="1" t="s">
        <v>7238</v>
      </c>
      <c r="F5333" s="1"/>
      <c r="G5333" s="2" t="s">
        <v>27</v>
      </c>
      <c r="H5333" s="2"/>
      <c r="I5333" s="4" t="s">
        <v>18251</v>
      </c>
      <c r="J5333" s="2" t="s">
        <v>18252</v>
      </c>
      <c r="K5333" s="5">
        <v>2.0</v>
      </c>
      <c r="L5333" s="2" t="s">
        <v>13261</v>
      </c>
      <c r="M5333" s="6" t="b">
        <v>1</v>
      </c>
      <c r="N5333" s="2" t="s">
        <v>17993</v>
      </c>
      <c r="O5333" s="2" t="s">
        <v>1291</v>
      </c>
      <c r="P5333" s="2" t="s">
        <v>1292</v>
      </c>
      <c r="Q5333" s="2" t="s">
        <v>13263</v>
      </c>
      <c r="R5333" s="2" t="s">
        <v>35</v>
      </c>
      <c r="S5333" s="2" t="s">
        <v>18253</v>
      </c>
      <c r="T5333" s="2" t="s">
        <v>17995</v>
      </c>
      <c r="U5333" s="2" t="s">
        <v>1636</v>
      </c>
      <c r="V5333" s="2" t="s">
        <v>7329</v>
      </c>
      <c r="W5333" s="3"/>
      <c r="X5333" s="2" t="s">
        <v>18254</v>
      </c>
      <c r="Y5333" s="2" t="s">
        <v>18255</v>
      </c>
    </row>
    <row r="5334">
      <c r="A5334" s="1" t="b">
        <v>0</v>
      </c>
      <c r="B5334" s="1"/>
      <c r="C5334" s="1"/>
      <c r="D5334" s="1"/>
      <c r="E5334" s="1" t="s">
        <v>7238</v>
      </c>
      <c r="F5334" s="1"/>
      <c r="G5334" s="2" t="s">
        <v>27</v>
      </c>
      <c r="H5334" s="2"/>
      <c r="I5334" s="4" t="s">
        <v>18256</v>
      </c>
      <c r="J5334" s="2" t="s">
        <v>18257</v>
      </c>
      <c r="K5334" s="5">
        <v>2.0</v>
      </c>
      <c r="L5334" s="2" t="s">
        <v>13261</v>
      </c>
      <c r="M5334" s="6" t="b">
        <v>1</v>
      </c>
      <c r="N5334" s="2" t="s">
        <v>17993</v>
      </c>
      <c r="O5334" s="2" t="s">
        <v>1291</v>
      </c>
      <c r="P5334" s="2" t="s">
        <v>1292</v>
      </c>
      <c r="Q5334" s="2" t="s">
        <v>13263</v>
      </c>
      <c r="R5334" s="2" t="s">
        <v>35</v>
      </c>
      <c r="S5334" s="2" t="s">
        <v>18258</v>
      </c>
      <c r="T5334" s="2" t="s">
        <v>18037</v>
      </c>
      <c r="U5334" s="2" t="s">
        <v>1636</v>
      </c>
      <c r="V5334" s="2" t="s">
        <v>7329</v>
      </c>
      <c r="W5334" s="3"/>
      <c r="X5334" s="2" t="s">
        <v>18259</v>
      </c>
      <c r="Y5334" s="2" t="s">
        <v>18260</v>
      </c>
    </row>
    <row r="5335">
      <c r="A5335" s="1" t="b">
        <v>0</v>
      </c>
      <c r="B5335" s="1"/>
      <c r="C5335" s="1"/>
      <c r="D5335" s="1"/>
      <c r="E5335" s="1" t="s">
        <v>7238</v>
      </c>
      <c r="F5335" s="1"/>
      <c r="G5335" s="2" t="s">
        <v>27</v>
      </c>
      <c r="H5335" s="2"/>
      <c r="I5335" s="4" t="s">
        <v>18261</v>
      </c>
      <c r="J5335" s="2" t="s">
        <v>18262</v>
      </c>
      <c r="K5335" s="5">
        <v>2.0</v>
      </c>
      <c r="L5335" s="2" t="s">
        <v>13261</v>
      </c>
      <c r="M5335" s="6" t="b">
        <v>1</v>
      </c>
      <c r="N5335" s="2" t="s">
        <v>17993</v>
      </c>
      <c r="O5335" s="2" t="s">
        <v>1291</v>
      </c>
      <c r="P5335" s="2" t="s">
        <v>1292</v>
      </c>
      <c r="Q5335" s="2" t="s">
        <v>13263</v>
      </c>
      <c r="R5335" s="2" t="s">
        <v>35</v>
      </c>
      <c r="S5335" s="2" t="s">
        <v>18263</v>
      </c>
      <c r="T5335" s="2" t="s">
        <v>18037</v>
      </c>
      <c r="U5335" s="2" t="s">
        <v>1636</v>
      </c>
      <c r="V5335" s="2" t="s">
        <v>7329</v>
      </c>
      <c r="W5335" s="3"/>
      <c r="X5335" s="2" t="s">
        <v>18264</v>
      </c>
      <c r="Y5335" s="2" t="s">
        <v>18265</v>
      </c>
    </row>
    <row r="5336">
      <c r="A5336" s="1" t="b">
        <v>0</v>
      </c>
      <c r="B5336" s="1"/>
      <c r="C5336" s="1"/>
      <c r="D5336" s="1"/>
      <c r="E5336" s="1" t="s">
        <v>7238</v>
      </c>
      <c r="F5336" s="1"/>
      <c r="G5336" s="2" t="s">
        <v>27</v>
      </c>
      <c r="H5336" s="2"/>
      <c r="I5336" s="4" t="s">
        <v>18266</v>
      </c>
      <c r="J5336" s="2" t="s">
        <v>18267</v>
      </c>
      <c r="K5336" s="5">
        <v>2.0</v>
      </c>
      <c r="L5336" s="2" t="s">
        <v>13261</v>
      </c>
      <c r="M5336" s="6" t="b">
        <v>1</v>
      </c>
      <c r="N5336" s="2" t="s">
        <v>17993</v>
      </c>
      <c r="O5336" s="2" t="s">
        <v>1291</v>
      </c>
      <c r="P5336" s="2" t="s">
        <v>1292</v>
      </c>
      <c r="Q5336" s="2" t="s">
        <v>13263</v>
      </c>
      <c r="R5336" s="2" t="s">
        <v>35</v>
      </c>
      <c r="S5336" s="2" t="s">
        <v>18268</v>
      </c>
      <c r="T5336" s="2" t="s">
        <v>18198</v>
      </c>
      <c r="U5336" s="2" t="s">
        <v>1636</v>
      </c>
      <c r="V5336" s="2" t="s">
        <v>7329</v>
      </c>
      <c r="W5336" s="3"/>
      <c r="X5336" s="2" t="s">
        <v>18269</v>
      </c>
      <c r="Y5336" s="2" t="s">
        <v>18270</v>
      </c>
    </row>
    <row r="5337">
      <c r="A5337" s="1" t="b">
        <v>0</v>
      </c>
      <c r="B5337" s="1"/>
      <c r="C5337" s="1"/>
      <c r="D5337" s="1"/>
      <c r="E5337" s="1" t="s">
        <v>7238</v>
      </c>
      <c r="F5337" s="1"/>
      <c r="G5337" s="2" t="s">
        <v>27</v>
      </c>
      <c r="H5337" s="2"/>
      <c r="I5337" s="4" t="s">
        <v>18271</v>
      </c>
      <c r="J5337" s="2" t="s">
        <v>18272</v>
      </c>
      <c r="K5337" s="5">
        <v>2.0</v>
      </c>
      <c r="L5337" s="2" t="s">
        <v>13261</v>
      </c>
      <c r="M5337" s="6" t="b">
        <v>1</v>
      </c>
      <c r="N5337" s="2" t="s">
        <v>17993</v>
      </c>
      <c r="O5337" s="2" t="s">
        <v>1291</v>
      </c>
      <c r="P5337" s="2" t="s">
        <v>1292</v>
      </c>
      <c r="Q5337" s="2" t="s">
        <v>13263</v>
      </c>
      <c r="R5337" s="2" t="s">
        <v>35</v>
      </c>
      <c r="S5337" s="2" t="s">
        <v>18273</v>
      </c>
      <c r="T5337" s="2" t="s">
        <v>18198</v>
      </c>
      <c r="U5337" s="2" t="s">
        <v>1636</v>
      </c>
      <c r="V5337" s="2" t="s">
        <v>7329</v>
      </c>
      <c r="W5337" s="3"/>
      <c r="X5337" s="2" t="s">
        <v>18274</v>
      </c>
      <c r="Y5337" s="2" t="s">
        <v>18275</v>
      </c>
    </row>
    <row r="5338">
      <c r="A5338" s="1" t="b">
        <v>0</v>
      </c>
      <c r="B5338" s="1"/>
      <c r="C5338" s="1"/>
      <c r="D5338" s="1"/>
      <c r="E5338" s="1" t="s">
        <v>7238</v>
      </c>
      <c r="F5338" s="1"/>
      <c r="G5338" s="2" t="s">
        <v>27</v>
      </c>
      <c r="H5338" s="2"/>
      <c r="I5338" s="4" t="s">
        <v>18276</v>
      </c>
      <c r="J5338" s="2" t="s">
        <v>18277</v>
      </c>
      <c r="K5338" s="5">
        <v>2.0</v>
      </c>
      <c r="L5338" s="2" t="s">
        <v>13261</v>
      </c>
      <c r="M5338" s="6" t="b">
        <v>1</v>
      </c>
      <c r="N5338" s="2" t="s">
        <v>17993</v>
      </c>
      <c r="O5338" s="2" t="s">
        <v>1291</v>
      </c>
      <c r="P5338" s="2" t="s">
        <v>1292</v>
      </c>
      <c r="Q5338" s="2" t="s">
        <v>13263</v>
      </c>
      <c r="R5338" s="2" t="s">
        <v>35</v>
      </c>
      <c r="S5338" s="2" t="s">
        <v>18278</v>
      </c>
      <c r="T5338" s="2" t="s">
        <v>18198</v>
      </c>
      <c r="U5338" s="2" t="s">
        <v>1636</v>
      </c>
      <c r="V5338" s="2" t="s">
        <v>7329</v>
      </c>
      <c r="W5338" s="3"/>
      <c r="X5338" s="2" t="s">
        <v>18279</v>
      </c>
      <c r="Y5338" s="2" t="s">
        <v>18280</v>
      </c>
    </row>
    <row r="5339">
      <c r="A5339" s="1" t="b">
        <v>0</v>
      </c>
      <c r="B5339" s="1"/>
      <c r="C5339" s="1"/>
      <c r="D5339" s="1"/>
      <c r="E5339" s="1" t="s">
        <v>7238</v>
      </c>
      <c r="F5339" s="1"/>
      <c r="G5339" s="2" t="s">
        <v>27</v>
      </c>
      <c r="H5339" s="2"/>
      <c r="I5339" s="4" t="s">
        <v>18281</v>
      </c>
      <c r="J5339" s="2" t="s">
        <v>18282</v>
      </c>
      <c r="K5339" s="5">
        <v>2.0</v>
      </c>
      <c r="L5339" s="2" t="s">
        <v>13261</v>
      </c>
      <c r="M5339" s="6" t="b">
        <v>1</v>
      </c>
      <c r="N5339" s="2" t="s">
        <v>17993</v>
      </c>
      <c r="O5339" s="2" t="s">
        <v>1291</v>
      </c>
      <c r="P5339" s="2" t="s">
        <v>1292</v>
      </c>
      <c r="Q5339" s="2" t="s">
        <v>13263</v>
      </c>
      <c r="R5339" s="2" t="s">
        <v>35</v>
      </c>
      <c r="S5339" s="2" t="s">
        <v>18283</v>
      </c>
      <c r="T5339" s="2" t="s">
        <v>18198</v>
      </c>
      <c r="U5339" s="2" t="s">
        <v>1636</v>
      </c>
      <c r="V5339" s="2" t="s">
        <v>7329</v>
      </c>
      <c r="W5339" s="3"/>
      <c r="X5339" s="2" t="s">
        <v>18284</v>
      </c>
      <c r="Y5339" s="2" t="s">
        <v>18285</v>
      </c>
    </row>
    <row r="5340">
      <c r="A5340" s="1" t="b">
        <v>0</v>
      </c>
      <c r="B5340" s="1"/>
      <c r="C5340" s="1"/>
      <c r="D5340" s="1"/>
      <c r="E5340" s="1" t="s">
        <v>7238</v>
      </c>
      <c r="F5340" s="1"/>
      <c r="G5340" s="2" t="s">
        <v>27</v>
      </c>
      <c r="H5340" s="2"/>
      <c r="I5340" s="4" t="s">
        <v>18286</v>
      </c>
      <c r="J5340" s="2" t="s">
        <v>18287</v>
      </c>
      <c r="K5340" s="5">
        <v>2.0</v>
      </c>
      <c r="L5340" s="2" t="s">
        <v>13261</v>
      </c>
      <c r="M5340" s="6" t="b">
        <v>1</v>
      </c>
      <c r="N5340" s="2" t="s">
        <v>17993</v>
      </c>
      <c r="O5340" s="2" t="s">
        <v>1291</v>
      </c>
      <c r="P5340" s="2" t="s">
        <v>1292</v>
      </c>
      <c r="Q5340" s="2" t="s">
        <v>13263</v>
      </c>
      <c r="R5340" s="2" t="s">
        <v>35</v>
      </c>
      <c r="S5340" s="2" t="s">
        <v>18288</v>
      </c>
      <c r="T5340" s="2" t="s">
        <v>18198</v>
      </c>
      <c r="U5340" s="2" t="s">
        <v>1636</v>
      </c>
      <c r="V5340" s="2" t="s">
        <v>7329</v>
      </c>
      <c r="W5340" s="3"/>
      <c r="X5340" s="2" t="s">
        <v>18289</v>
      </c>
      <c r="Y5340" s="2" t="s">
        <v>18290</v>
      </c>
    </row>
    <row r="5341">
      <c r="A5341" s="1" t="b">
        <v>0</v>
      </c>
      <c r="B5341" s="1"/>
      <c r="C5341" s="1"/>
      <c r="D5341" s="1"/>
      <c r="E5341" s="1" t="s">
        <v>7238</v>
      </c>
      <c r="F5341" s="1"/>
      <c r="G5341" s="2" t="s">
        <v>27</v>
      </c>
      <c r="H5341" s="2"/>
      <c r="I5341" s="4" t="s">
        <v>18291</v>
      </c>
      <c r="J5341" s="2" t="s">
        <v>18292</v>
      </c>
      <c r="K5341" s="5">
        <v>2.0</v>
      </c>
      <c r="L5341" s="2" t="s">
        <v>13261</v>
      </c>
      <c r="M5341" s="6" t="b">
        <v>1</v>
      </c>
      <c r="N5341" s="2" t="s">
        <v>17993</v>
      </c>
      <c r="O5341" s="2" t="s">
        <v>1291</v>
      </c>
      <c r="P5341" s="2" t="s">
        <v>1292</v>
      </c>
      <c r="Q5341" s="2" t="s">
        <v>13263</v>
      </c>
      <c r="R5341" s="2" t="s">
        <v>35</v>
      </c>
      <c r="S5341" s="2" t="s">
        <v>18293</v>
      </c>
      <c r="T5341" s="2" t="s">
        <v>18198</v>
      </c>
      <c r="U5341" s="2" t="s">
        <v>1636</v>
      </c>
      <c r="V5341" s="2" t="s">
        <v>7329</v>
      </c>
      <c r="W5341" s="3"/>
      <c r="X5341" s="2" t="s">
        <v>18294</v>
      </c>
      <c r="Y5341" s="2" t="s">
        <v>18295</v>
      </c>
    </row>
    <row r="5342">
      <c r="A5342" s="1" t="b">
        <v>0</v>
      </c>
      <c r="B5342" s="1"/>
      <c r="C5342" s="1"/>
      <c r="D5342" s="1"/>
      <c r="E5342" s="1" t="s">
        <v>7238</v>
      </c>
      <c r="F5342" s="1"/>
      <c r="G5342" s="2" t="s">
        <v>27</v>
      </c>
      <c r="H5342" s="2"/>
      <c r="I5342" s="4" t="s">
        <v>18296</v>
      </c>
      <c r="J5342" s="2" t="s">
        <v>18297</v>
      </c>
      <c r="K5342" s="5">
        <v>2.0</v>
      </c>
      <c r="L5342" s="2" t="s">
        <v>13261</v>
      </c>
      <c r="M5342" s="6" t="b">
        <v>1</v>
      </c>
      <c r="N5342" s="2" t="s">
        <v>17993</v>
      </c>
      <c r="O5342" s="2" t="s">
        <v>1291</v>
      </c>
      <c r="P5342" s="2" t="s">
        <v>1292</v>
      </c>
      <c r="Q5342" s="2" t="s">
        <v>13263</v>
      </c>
      <c r="R5342" s="2" t="s">
        <v>35</v>
      </c>
      <c r="S5342" s="2" t="s">
        <v>18298</v>
      </c>
      <c r="T5342" s="2" t="s">
        <v>18198</v>
      </c>
      <c r="U5342" s="2" t="s">
        <v>1636</v>
      </c>
      <c r="V5342" s="2" t="s">
        <v>7329</v>
      </c>
      <c r="W5342" s="3"/>
      <c r="X5342" s="2" t="s">
        <v>18299</v>
      </c>
      <c r="Y5342" s="2" t="s">
        <v>18300</v>
      </c>
    </row>
    <row r="5343">
      <c r="A5343" s="1" t="b">
        <v>0</v>
      </c>
      <c r="B5343" s="1"/>
      <c r="C5343" s="1"/>
      <c r="D5343" s="1"/>
      <c r="E5343" s="1" t="s">
        <v>7238</v>
      </c>
      <c r="F5343" s="1"/>
      <c r="G5343" s="2" t="s">
        <v>27</v>
      </c>
      <c r="H5343" s="2"/>
      <c r="I5343" s="4" t="s">
        <v>18301</v>
      </c>
      <c r="J5343" s="2" t="s">
        <v>18302</v>
      </c>
      <c r="K5343" s="5">
        <v>2.0</v>
      </c>
      <c r="L5343" s="2" t="s">
        <v>13261</v>
      </c>
      <c r="M5343" s="6" t="b">
        <v>1</v>
      </c>
      <c r="N5343" s="2" t="s">
        <v>17993</v>
      </c>
      <c r="O5343" s="2" t="s">
        <v>1291</v>
      </c>
      <c r="P5343" s="2" t="s">
        <v>1292</v>
      </c>
      <c r="Q5343" s="2" t="s">
        <v>13263</v>
      </c>
      <c r="R5343" s="2" t="s">
        <v>35</v>
      </c>
      <c r="S5343" s="2" t="s">
        <v>18303</v>
      </c>
      <c r="T5343" s="2" t="s">
        <v>18198</v>
      </c>
      <c r="U5343" s="2" t="s">
        <v>1636</v>
      </c>
      <c r="V5343" s="2" t="s">
        <v>7329</v>
      </c>
      <c r="W5343" s="3"/>
      <c r="X5343" s="2" t="s">
        <v>18304</v>
      </c>
      <c r="Y5343" s="2" t="s">
        <v>18305</v>
      </c>
    </row>
    <row r="5344">
      <c r="A5344" s="1" t="b">
        <v>0</v>
      </c>
      <c r="B5344" s="1"/>
      <c r="C5344" s="1"/>
      <c r="D5344" s="1"/>
      <c r="E5344" s="1" t="s">
        <v>7238</v>
      </c>
      <c r="F5344" s="1"/>
      <c r="G5344" s="2" t="s">
        <v>27</v>
      </c>
      <c r="H5344" s="2"/>
      <c r="I5344" s="4" t="s">
        <v>18306</v>
      </c>
      <c r="J5344" s="2" t="s">
        <v>18307</v>
      </c>
      <c r="K5344" s="5">
        <v>2.0</v>
      </c>
      <c r="L5344" s="2" t="s">
        <v>13261</v>
      </c>
      <c r="M5344" s="6" t="b">
        <v>1</v>
      </c>
      <c r="N5344" s="2" t="s">
        <v>17993</v>
      </c>
      <c r="O5344" s="2" t="s">
        <v>1291</v>
      </c>
      <c r="P5344" s="2" t="s">
        <v>1292</v>
      </c>
      <c r="Q5344" s="2" t="s">
        <v>13263</v>
      </c>
      <c r="R5344" s="2" t="s">
        <v>35</v>
      </c>
      <c r="S5344" s="2" t="s">
        <v>18308</v>
      </c>
      <c r="T5344" s="2" t="s">
        <v>18037</v>
      </c>
      <c r="U5344" s="2" t="s">
        <v>1636</v>
      </c>
      <c r="V5344" s="2" t="s">
        <v>7329</v>
      </c>
      <c r="W5344" s="3"/>
      <c r="X5344" s="2" t="s">
        <v>18309</v>
      </c>
      <c r="Y5344" s="2" t="s">
        <v>18310</v>
      </c>
    </row>
    <row r="5345">
      <c r="A5345" s="1" t="b">
        <v>0</v>
      </c>
      <c r="B5345" s="1"/>
      <c r="C5345" s="1"/>
      <c r="D5345" s="1"/>
      <c r="E5345" s="1" t="s">
        <v>7238</v>
      </c>
      <c r="F5345" s="1"/>
      <c r="G5345" s="2" t="s">
        <v>27</v>
      </c>
      <c r="H5345" s="2"/>
      <c r="I5345" s="4" t="s">
        <v>18311</v>
      </c>
      <c r="J5345" s="2" t="s">
        <v>18312</v>
      </c>
      <c r="K5345" s="5">
        <v>2.0</v>
      </c>
      <c r="L5345" s="2" t="s">
        <v>13261</v>
      </c>
      <c r="M5345" s="6" t="b">
        <v>1</v>
      </c>
      <c r="N5345" s="2" t="s">
        <v>17993</v>
      </c>
      <c r="O5345" s="2" t="s">
        <v>1291</v>
      </c>
      <c r="P5345" s="2" t="s">
        <v>1292</v>
      </c>
      <c r="Q5345" s="2" t="s">
        <v>13263</v>
      </c>
      <c r="R5345" s="2" t="s">
        <v>35</v>
      </c>
      <c r="S5345" s="2" t="s">
        <v>18313</v>
      </c>
      <c r="T5345" s="2" t="s">
        <v>18037</v>
      </c>
      <c r="U5345" s="2" t="s">
        <v>1636</v>
      </c>
      <c r="V5345" s="2" t="s">
        <v>7329</v>
      </c>
      <c r="W5345" s="3"/>
      <c r="X5345" s="2" t="s">
        <v>18314</v>
      </c>
      <c r="Y5345" s="2" t="s">
        <v>18315</v>
      </c>
    </row>
    <row r="5346">
      <c r="A5346" s="1" t="b">
        <v>0</v>
      </c>
      <c r="B5346" s="1"/>
      <c r="C5346" s="1"/>
      <c r="D5346" s="1"/>
      <c r="E5346" s="1" t="s">
        <v>7238</v>
      </c>
      <c r="F5346" s="1"/>
      <c r="G5346" s="2" t="s">
        <v>27</v>
      </c>
      <c r="H5346" s="2"/>
      <c r="I5346" s="4" t="s">
        <v>18316</v>
      </c>
      <c r="J5346" s="2" t="s">
        <v>18317</v>
      </c>
      <c r="K5346" s="5">
        <v>2.0</v>
      </c>
      <c r="L5346" s="2" t="s">
        <v>13261</v>
      </c>
      <c r="M5346" s="6" t="b">
        <v>1</v>
      </c>
      <c r="N5346" s="2" t="s">
        <v>17993</v>
      </c>
      <c r="O5346" s="2" t="s">
        <v>1291</v>
      </c>
      <c r="P5346" s="2" t="s">
        <v>1292</v>
      </c>
      <c r="Q5346" s="2" t="s">
        <v>13263</v>
      </c>
      <c r="R5346" s="2" t="s">
        <v>35</v>
      </c>
      <c r="S5346" s="2" t="s">
        <v>18318</v>
      </c>
      <c r="T5346" s="2" t="s">
        <v>18037</v>
      </c>
      <c r="U5346" s="2" t="s">
        <v>1636</v>
      </c>
      <c r="V5346" s="2" t="s">
        <v>7329</v>
      </c>
      <c r="W5346" s="3"/>
      <c r="X5346" s="2" t="s">
        <v>18319</v>
      </c>
      <c r="Y5346" s="2" t="s">
        <v>18320</v>
      </c>
    </row>
    <row r="5347">
      <c r="A5347" s="1" t="b">
        <v>0</v>
      </c>
      <c r="B5347" s="1"/>
      <c r="C5347" s="1"/>
      <c r="D5347" s="1"/>
      <c r="E5347" s="1" t="s">
        <v>7238</v>
      </c>
      <c r="F5347" s="1"/>
      <c r="G5347" s="2" t="s">
        <v>27</v>
      </c>
      <c r="H5347" s="2"/>
      <c r="I5347" s="4" t="s">
        <v>18321</v>
      </c>
      <c r="J5347" s="2" t="s">
        <v>18322</v>
      </c>
      <c r="K5347" s="5">
        <v>2.0</v>
      </c>
      <c r="L5347" s="2" t="s">
        <v>13261</v>
      </c>
      <c r="M5347" s="6" t="b">
        <v>1</v>
      </c>
      <c r="N5347" s="2" t="s">
        <v>17993</v>
      </c>
      <c r="O5347" s="2" t="s">
        <v>1291</v>
      </c>
      <c r="P5347" s="2" t="s">
        <v>1292</v>
      </c>
      <c r="Q5347" s="2" t="s">
        <v>13263</v>
      </c>
      <c r="R5347" s="2" t="s">
        <v>35</v>
      </c>
      <c r="S5347" s="2" t="s">
        <v>18323</v>
      </c>
      <c r="T5347" s="2" t="s">
        <v>18037</v>
      </c>
      <c r="U5347" s="2" t="s">
        <v>1636</v>
      </c>
      <c r="V5347" s="2" t="s">
        <v>7329</v>
      </c>
      <c r="W5347" s="3"/>
      <c r="X5347" s="2" t="s">
        <v>18324</v>
      </c>
      <c r="Y5347" s="2" t="s">
        <v>18325</v>
      </c>
    </row>
    <row r="5348">
      <c r="A5348" s="1" t="b">
        <v>0</v>
      </c>
      <c r="B5348" s="1"/>
      <c r="C5348" s="1"/>
      <c r="D5348" s="1"/>
      <c r="E5348" s="1" t="s">
        <v>7238</v>
      </c>
      <c r="F5348" s="1"/>
      <c r="G5348" s="2" t="s">
        <v>27</v>
      </c>
      <c r="H5348" s="2"/>
      <c r="I5348" s="4" t="s">
        <v>18326</v>
      </c>
      <c r="J5348" s="2" t="s">
        <v>18327</v>
      </c>
      <c r="K5348" s="5">
        <v>2.0</v>
      </c>
      <c r="L5348" s="2" t="s">
        <v>13261</v>
      </c>
      <c r="M5348" s="6" t="b">
        <v>1</v>
      </c>
      <c r="N5348" s="2" t="s">
        <v>17993</v>
      </c>
      <c r="O5348" s="2" t="s">
        <v>1291</v>
      </c>
      <c r="P5348" s="2" t="s">
        <v>1292</v>
      </c>
      <c r="Q5348" s="2" t="s">
        <v>13263</v>
      </c>
      <c r="R5348" s="2" t="s">
        <v>35</v>
      </c>
      <c r="S5348" s="2" t="s">
        <v>18328</v>
      </c>
      <c r="T5348" s="2" t="s">
        <v>18198</v>
      </c>
      <c r="U5348" s="2" t="s">
        <v>1636</v>
      </c>
      <c r="V5348" s="2" t="s">
        <v>7329</v>
      </c>
      <c r="W5348" s="3"/>
      <c r="X5348" s="2" t="s">
        <v>18329</v>
      </c>
      <c r="Y5348" s="2" t="s">
        <v>18330</v>
      </c>
    </row>
    <row r="5349">
      <c r="A5349" s="1" t="b">
        <v>0</v>
      </c>
      <c r="B5349" s="1"/>
      <c r="C5349" s="1"/>
      <c r="D5349" s="1"/>
      <c r="E5349" s="1" t="s">
        <v>7238</v>
      </c>
      <c r="F5349" s="1"/>
      <c r="G5349" s="2" t="s">
        <v>27</v>
      </c>
      <c r="H5349" s="2"/>
      <c r="I5349" s="4" t="s">
        <v>18331</v>
      </c>
      <c r="J5349" s="2" t="s">
        <v>18332</v>
      </c>
      <c r="K5349" s="5">
        <v>2.0</v>
      </c>
      <c r="L5349" s="2" t="s">
        <v>13261</v>
      </c>
      <c r="M5349" s="6" t="b">
        <v>1</v>
      </c>
      <c r="N5349" s="2" t="s">
        <v>17993</v>
      </c>
      <c r="O5349" s="2" t="s">
        <v>1291</v>
      </c>
      <c r="P5349" s="2" t="s">
        <v>1292</v>
      </c>
      <c r="Q5349" s="2" t="s">
        <v>13263</v>
      </c>
      <c r="R5349" s="2" t="s">
        <v>35</v>
      </c>
      <c r="S5349" s="2" t="s">
        <v>18333</v>
      </c>
      <c r="T5349" s="2" t="s">
        <v>18198</v>
      </c>
      <c r="U5349" s="2" t="s">
        <v>1636</v>
      </c>
      <c r="V5349" s="2" t="s">
        <v>7329</v>
      </c>
      <c r="W5349" s="3"/>
      <c r="X5349" s="2" t="s">
        <v>18334</v>
      </c>
      <c r="Y5349" s="2" t="s">
        <v>18335</v>
      </c>
    </row>
    <row r="5350">
      <c r="A5350" s="1" t="b">
        <v>0</v>
      </c>
      <c r="B5350" s="1"/>
      <c r="C5350" s="1"/>
      <c r="D5350" s="1"/>
      <c r="E5350" s="1" t="s">
        <v>7238</v>
      </c>
      <c r="F5350" s="1"/>
      <c r="G5350" s="2" t="s">
        <v>27</v>
      </c>
      <c r="H5350" s="2"/>
      <c r="I5350" s="4" t="s">
        <v>18336</v>
      </c>
      <c r="J5350" s="2" t="s">
        <v>18337</v>
      </c>
      <c r="K5350" s="5">
        <v>2.0</v>
      </c>
      <c r="L5350" s="2" t="s">
        <v>13261</v>
      </c>
      <c r="M5350" s="6" t="b">
        <v>1</v>
      </c>
      <c r="N5350" s="2" t="s">
        <v>17993</v>
      </c>
      <c r="O5350" s="2" t="s">
        <v>1291</v>
      </c>
      <c r="P5350" s="2" t="s">
        <v>1292</v>
      </c>
      <c r="Q5350" s="2" t="s">
        <v>13263</v>
      </c>
      <c r="R5350" s="2" t="s">
        <v>35</v>
      </c>
      <c r="S5350" s="2" t="s">
        <v>18338</v>
      </c>
      <c r="T5350" s="2" t="s">
        <v>18198</v>
      </c>
      <c r="U5350" s="2" t="s">
        <v>1636</v>
      </c>
      <c r="V5350" s="2" t="s">
        <v>7329</v>
      </c>
      <c r="W5350" s="3"/>
      <c r="X5350" s="2" t="s">
        <v>18339</v>
      </c>
      <c r="Y5350" s="2" t="s">
        <v>18340</v>
      </c>
    </row>
    <row r="5351">
      <c r="A5351" s="1" t="b">
        <v>0</v>
      </c>
      <c r="B5351" s="1"/>
      <c r="C5351" s="1"/>
      <c r="D5351" s="1"/>
      <c r="E5351" s="1" t="s">
        <v>7238</v>
      </c>
      <c r="F5351" s="1"/>
      <c r="G5351" s="2" t="s">
        <v>27</v>
      </c>
      <c r="H5351" s="2"/>
      <c r="I5351" s="4" t="s">
        <v>18341</v>
      </c>
      <c r="J5351" s="2" t="s">
        <v>18342</v>
      </c>
      <c r="K5351" s="5">
        <v>2.0</v>
      </c>
      <c r="L5351" s="2" t="s">
        <v>13261</v>
      </c>
      <c r="M5351" s="6" t="b">
        <v>1</v>
      </c>
      <c r="N5351" s="2" t="s">
        <v>17993</v>
      </c>
      <c r="O5351" s="2" t="s">
        <v>1291</v>
      </c>
      <c r="P5351" s="2" t="s">
        <v>1292</v>
      </c>
      <c r="Q5351" s="2" t="s">
        <v>13263</v>
      </c>
      <c r="R5351" s="2" t="s">
        <v>35</v>
      </c>
      <c r="S5351" s="2" t="s">
        <v>18343</v>
      </c>
      <c r="T5351" s="2" t="s">
        <v>18198</v>
      </c>
      <c r="U5351" s="2" t="s">
        <v>1636</v>
      </c>
      <c r="V5351" s="2" t="s">
        <v>7329</v>
      </c>
      <c r="W5351" s="3"/>
      <c r="X5351" s="2" t="s">
        <v>18344</v>
      </c>
      <c r="Y5351" s="2" t="s">
        <v>18345</v>
      </c>
    </row>
    <row r="5352">
      <c r="A5352" s="1" t="b">
        <v>0</v>
      </c>
      <c r="B5352" s="1"/>
      <c r="C5352" s="1"/>
      <c r="D5352" s="1"/>
      <c r="E5352" s="1" t="s">
        <v>7238</v>
      </c>
      <c r="F5352" s="1"/>
      <c r="G5352" s="2" t="s">
        <v>27</v>
      </c>
      <c r="H5352" s="2"/>
      <c r="I5352" s="4" t="s">
        <v>18346</v>
      </c>
      <c r="J5352" s="2" t="s">
        <v>18347</v>
      </c>
      <c r="K5352" s="5">
        <v>2.0</v>
      </c>
      <c r="L5352" s="2" t="s">
        <v>13261</v>
      </c>
      <c r="M5352" s="6" t="b">
        <v>1</v>
      </c>
      <c r="N5352" s="2" t="s">
        <v>17993</v>
      </c>
      <c r="O5352" s="2" t="s">
        <v>1291</v>
      </c>
      <c r="P5352" s="2" t="s">
        <v>1292</v>
      </c>
      <c r="Q5352" s="2" t="s">
        <v>13263</v>
      </c>
      <c r="R5352" s="2" t="s">
        <v>35</v>
      </c>
      <c r="S5352" s="2" t="s">
        <v>18348</v>
      </c>
      <c r="T5352" s="2" t="s">
        <v>18198</v>
      </c>
      <c r="U5352" s="2" t="s">
        <v>1636</v>
      </c>
      <c r="V5352" s="2" t="s">
        <v>7329</v>
      </c>
      <c r="W5352" s="3"/>
      <c r="X5352" s="2" t="s">
        <v>18349</v>
      </c>
      <c r="Y5352" s="2" t="s">
        <v>18350</v>
      </c>
    </row>
    <row r="5353">
      <c r="A5353" s="1" t="b">
        <v>0</v>
      </c>
      <c r="B5353" s="1"/>
      <c r="C5353" s="1"/>
      <c r="D5353" s="1"/>
      <c r="E5353" s="1" t="s">
        <v>7238</v>
      </c>
      <c r="F5353" s="1"/>
      <c r="G5353" s="2" t="s">
        <v>27</v>
      </c>
      <c r="H5353" s="2"/>
      <c r="I5353" s="4" t="s">
        <v>18351</v>
      </c>
      <c r="J5353" s="2" t="s">
        <v>18352</v>
      </c>
      <c r="K5353" s="5">
        <v>2.0</v>
      </c>
      <c r="L5353" s="2" t="s">
        <v>13261</v>
      </c>
      <c r="M5353" s="6" t="b">
        <v>1</v>
      </c>
      <c r="N5353" s="2" t="s">
        <v>17993</v>
      </c>
      <c r="O5353" s="2" t="s">
        <v>1291</v>
      </c>
      <c r="P5353" s="2" t="s">
        <v>1292</v>
      </c>
      <c r="Q5353" s="2" t="s">
        <v>13263</v>
      </c>
      <c r="R5353" s="2" t="s">
        <v>35</v>
      </c>
      <c r="S5353" s="2" t="s">
        <v>18353</v>
      </c>
      <c r="T5353" s="2" t="s">
        <v>18198</v>
      </c>
      <c r="U5353" s="2" t="s">
        <v>1636</v>
      </c>
      <c r="V5353" s="2" t="s">
        <v>7329</v>
      </c>
      <c r="W5353" s="3"/>
      <c r="X5353" s="2" t="s">
        <v>18354</v>
      </c>
      <c r="Y5353" s="2" t="s">
        <v>18355</v>
      </c>
    </row>
    <row r="5354">
      <c r="A5354" s="1" t="b">
        <v>0</v>
      </c>
      <c r="B5354" s="1"/>
      <c r="C5354" s="1"/>
      <c r="D5354" s="1"/>
      <c r="E5354" s="1" t="s">
        <v>7238</v>
      </c>
      <c r="F5354" s="1"/>
      <c r="G5354" s="2" t="s">
        <v>27</v>
      </c>
      <c r="H5354" s="2"/>
      <c r="I5354" s="4" t="s">
        <v>18356</v>
      </c>
      <c r="J5354" s="2" t="s">
        <v>18357</v>
      </c>
      <c r="K5354" s="5">
        <v>2.0</v>
      </c>
      <c r="L5354" s="2" t="s">
        <v>13261</v>
      </c>
      <c r="M5354" s="6" t="b">
        <v>1</v>
      </c>
      <c r="N5354" s="2" t="s">
        <v>17993</v>
      </c>
      <c r="O5354" s="2" t="s">
        <v>1291</v>
      </c>
      <c r="P5354" s="2" t="s">
        <v>1292</v>
      </c>
      <c r="Q5354" s="2" t="s">
        <v>13263</v>
      </c>
      <c r="R5354" s="2" t="s">
        <v>35</v>
      </c>
      <c r="S5354" s="2" t="s">
        <v>18358</v>
      </c>
      <c r="T5354" s="2" t="s">
        <v>18198</v>
      </c>
      <c r="U5354" s="2" t="s">
        <v>1636</v>
      </c>
      <c r="V5354" s="2" t="s">
        <v>7329</v>
      </c>
      <c r="W5354" s="3"/>
      <c r="X5354" s="2" t="s">
        <v>18359</v>
      </c>
      <c r="Y5354" s="2" t="s">
        <v>18360</v>
      </c>
    </row>
    <row r="5355">
      <c r="A5355" s="1" t="b">
        <v>0</v>
      </c>
      <c r="B5355" s="1"/>
      <c r="C5355" s="1"/>
      <c r="D5355" s="1"/>
      <c r="E5355" s="1" t="s">
        <v>7238</v>
      </c>
      <c r="F5355" s="1"/>
      <c r="G5355" s="2" t="s">
        <v>27</v>
      </c>
      <c r="H5355" s="2"/>
      <c r="I5355" s="4" t="s">
        <v>18361</v>
      </c>
      <c r="J5355" s="2" t="s">
        <v>18362</v>
      </c>
      <c r="K5355" s="5">
        <v>2.0</v>
      </c>
      <c r="L5355" s="2" t="s">
        <v>13261</v>
      </c>
      <c r="M5355" s="6" t="b">
        <v>1</v>
      </c>
      <c r="N5355" s="2" t="s">
        <v>17993</v>
      </c>
      <c r="O5355" s="2" t="s">
        <v>1291</v>
      </c>
      <c r="P5355" s="2" t="s">
        <v>1292</v>
      </c>
      <c r="Q5355" s="2" t="s">
        <v>13263</v>
      </c>
      <c r="R5355" s="2" t="s">
        <v>35</v>
      </c>
      <c r="S5355" s="2" t="s">
        <v>18363</v>
      </c>
      <c r="T5355" s="2" t="s">
        <v>18198</v>
      </c>
      <c r="U5355" s="2" t="s">
        <v>1636</v>
      </c>
      <c r="V5355" s="2" t="s">
        <v>7329</v>
      </c>
      <c r="W5355" s="3"/>
      <c r="X5355" s="2" t="s">
        <v>18364</v>
      </c>
      <c r="Y5355" s="2" t="s">
        <v>18365</v>
      </c>
    </row>
    <row r="5356">
      <c r="A5356" s="1" t="b">
        <v>0</v>
      </c>
      <c r="B5356" s="1"/>
      <c r="C5356" s="1"/>
      <c r="D5356" s="1"/>
      <c r="E5356" s="1" t="s">
        <v>7238</v>
      </c>
      <c r="F5356" s="1"/>
      <c r="G5356" s="2" t="s">
        <v>27</v>
      </c>
      <c r="H5356" s="2"/>
      <c r="I5356" s="4" t="s">
        <v>18366</v>
      </c>
      <c r="J5356" s="2" t="s">
        <v>18367</v>
      </c>
      <c r="K5356" s="5">
        <v>2.0</v>
      </c>
      <c r="L5356" s="2" t="s">
        <v>13261</v>
      </c>
      <c r="M5356" s="6" t="b">
        <v>1</v>
      </c>
      <c r="N5356" s="2" t="s">
        <v>17993</v>
      </c>
      <c r="O5356" s="2" t="s">
        <v>1291</v>
      </c>
      <c r="P5356" s="2" t="s">
        <v>1292</v>
      </c>
      <c r="Q5356" s="2" t="s">
        <v>13263</v>
      </c>
      <c r="R5356" s="2" t="s">
        <v>35</v>
      </c>
      <c r="S5356" s="2" t="s">
        <v>18368</v>
      </c>
      <c r="T5356" s="2" t="s">
        <v>18198</v>
      </c>
      <c r="U5356" s="2" t="s">
        <v>1636</v>
      </c>
      <c r="V5356" s="2" t="s">
        <v>7329</v>
      </c>
      <c r="W5356" s="3"/>
      <c r="X5356" s="2" t="s">
        <v>18369</v>
      </c>
      <c r="Y5356" s="2" t="s">
        <v>18370</v>
      </c>
    </row>
    <row r="5357">
      <c r="A5357" s="1" t="b">
        <v>0</v>
      </c>
      <c r="B5357" s="1"/>
      <c r="C5357" s="1"/>
      <c r="D5357" s="1"/>
      <c r="E5357" s="1" t="s">
        <v>7238</v>
      </c>
      <c r="F5357" s="1"/>
      <c r="G5357" s="2" t="s">
        <v>27</v>
      </c>
      <c r="H5357" s="2"/>
      <c r="I5357" s="4" t="s">
        <v>18371</v>
      </c>
      <c r="J5357" s="2" t="s">
        <v>18372</v>
      </c>
      <c r="K5357" s="5">
        <v>2.0</v>
      </c>
      <c r="L5357" s="2" t="s">
        <v>13261</v>
      </c>
      <c r="M5357" s="6" t="b">
        <v>1</v>
      </c>
      <c r="N5357" s="2" t="s">
        <v>17993</v>
      </c>
      <c r="O5357" s="2" t="s">
        <v>1291</v>
      </c>
      <c r="P5357" s="2" t="s">
        <v>1292</v>
      </c>
      <c r="Q5357" s="2" t="s">
        <v>13263</v>
      </c>
      <c r="R5357" s="2" t="s">
        <v>35</v>
      </c>
      <c r="S5357" s="2" t="s">
        <v>18373</v>
      </c>
      <c r="T5357" s="2" t="s">
        <v>18198</v>
      </c>
      <c r="U5357" s="2" t="s">
        <v>1636</v>
      </c>
      <c r="V5357" s="2" t="s">
        <v>7329</v>
      </c>
      <c r="W5357" s="3"/>
      <c r="X5357" s="2" t="s">
        <v>18374</v>
      </c>
      <c r="Y5357" s="2" t="s">
        <v>18375</v>
      </c>
    </row>
    <row r="5358">
      <c r="A5358" s="1" t="b">
        <v>0</v>
      </c>
      <c r="B5358" s="1"/>
      <c r="C5358" s="1"/>
      <c r="D5358" s="1"/>
      <c r="E5358" s="1" t="s">
        <v>7238</v>
      </c>
      <c r="F5358" s="1"/>
      <c r="G5358" s="2" t="s">
        <v>27</v>
      </c>
      <c r="H5358" s="2"/>
      <c r="I5358" s="4" t="s">
        <v>18376</v>
      </c>
      <c r="J5358" s="2" t="s">
        <v>18377</v>
      </c>
      <c r="K5358" s="5">
        <v>2.0</v>
      </c>
      <c r="L5358" s="2" t="s">
        <v>13261</v>
      </c>
      <c r="M5358" s="6" t="b">
        <v>1</v>
      </c>
      <c r="N5358" s="2" t="s">
        <v>17993</v>
      </c>
      <c r="O5358" s="2" t="s">
        <v>1291</v>
      </c>
      <c r="P5358" s="2" t="s">
        <v>1292</v>
      </c>
      <c r="Q5358" s="2" t="s">
        <v>13263</v>
      </c>
      <c r="R5358" s="2" t="s">
        <v>35</v>
      </c>
      <c r="S5358" s="2" t="s">
        <v>18378</v>
      </c>
      <c r="T5358" s="2" t="s">
        <v>18198</v>
      </c>
      <c r="U5358" s="2" t="s">
        <v>1636</v>
      </c>
      <c r="V5358" s="2" t="s">
        <v>7329</v>
      </c>
      <c r="W5358" s="3"/>
      <c r="X5358" s="2" t="s">
        <v>18379</v>
      </c>
      <c r="Y5358" s="2" t="s">
        <v>18380</v>
      </c>
    </row>
    <row r="5359">
      <c r="A5359" s="1" t="b">
        <v>0</v>
      </c>
      <c r="B5359" s="1"/>
      <c r="C5359" s="1"/>
      <c r="D5359" s="1"/>
      <c r="E5359" s="1" t="s">
        <v>7238</v>
      </c>
      <c r="F5359" s="1"/>
      <c r="G5359" s="2" t="s">
        <v>27</v>
      </c>
      <c r="H5359" s="2"/>
      <c r="I5359" s="4" t="s">
        <v>18381</v>
      </c>
      <c r="J5359" s="2" t="s">
        <v>18382</v>
      </c>
      <c r="K5359" s="5">
        <v>2.0</v>
      </c>
      <c r="L5359" s="2" t="s">
        <v>13261</v>
      </c>
      <c r="M5359" s="6" t="b">
        <v>1</v>
      </c>
      <c r="N5359" s="2" t="s">
        <v>17993</v>
      </c>
      <c r="O5359" s="2" t="s">
        <v>1291</v>
      </c>
      <c r="P5359" s="2" t="s">
        <v>1292</v>
      </c>
      <c r="Q5359" s="2" t="s">
        <v>13263</v>
      </c>
      <c r="R5359" s="2" t="s">
        <v>35</v>
      </c>
      <c r="S5359" s="2" t="s">
        <v>18383</v>
      </c>
      <c r="T5359" s="2" t="s">
        <v>18198</v>
      </c>
      <c r="U5359" s="2" t="s">
        <v>1636</v>
      </c>
      <c r="V5359" s="2" t="s">
        <v>7329</v>
      </c>
      <c r="W5359" s="3"/>
      <c r="X5359" s="2" t="s">
        <v>18384</v>
      </c>
      <c r="Y5359" s="2" t="s">
        <v>18385</v>
      </c>
    </row>
    <row r="5360">
      <c r="A5360" s="1" t="b">
        <v>0</v>
      </c>
      <c r="B5360" s="1"/>
      <c r="C5360" s="1"/>
      <c r="D5360" s="1"/>
      <c r="E5360" s="1" t="s">
        <v>7238</v>
      </c>
      <c r="F5360" s="1"/>
      <c r="G5360" s="2" t="s">
        <v>27</v>
      </c>
      <c r="H5360" s="2"/>
      <c r="I5360" s="4" t="s">
        <v>18386</v>
      </c>
      <c r="J5360" s="2" t="s">
        <v>18387</v>
      </c>
      <c r="K5360" s="5">
        <v>2.0</v>
      </c>
      <c r="L5360" s="2" t="s">
        <v>13261</v>
      </c>
      <c r="M5360" s="6" t="b">
        <v>1</v>
      </c>
      <c r="N5360" s="2" t="s">
        <v>17993</v>
      </c>
      <c r="O5360" s="2" t="s">
        <v>1291</v>
      </c>
      <c r="P5360" s="2" t="s">
        <v>1292</v>
      </c>
      <c r="Q5360" s="2" t="s">
        <v>13263</v>
      </c>
      <c r="R5360" s="2" t="s">
        <v>35</v>
      </c>
      <c r="S5360" s="2" t="s">
        <v>18388</v>
      </c>
      <c r="T5360" s="2" t="s">
        <v>18198</v>
      </c>
      <c r="U5360" s="2" t="s">
        <v>1636</v>
      </c>
      <c r="V5360" s="2" t="s">
        <v>7329</v>
      </c>
      <c r="W5360" s="3"/>
      <c r="X5360" s="2" t="s">
        <v>18389</v>
      </c>
      <c r="Y5360" s="2" t="s">
        <v>18390</v>
      </c>
    </row>
    <row r="5361">
      <c r="A5361" s="1" t="b">
        <v>0</v>
      </c>
      <c r="B5361" s="1"/>
      <c r="C5361" s="1"/>
      <c r="D5361" s="1"/>
      <c r="E5361" s="1" t="s">
        <v>7238</v>
      </c>
      <c r="F5361" s="1"/>
      <c r="G5361" s="2" t="s">
        <v>27</v>
      </c>
      <c r="H5361" s="2"/>
      <c r="I5361" s="4" t="s">
        <v>18391</v>
      </c>
      <c r="J5361" s="2" t="s">
        <v>18392</v>
      </c>
      <c r="K5361" s="5">
        <v>2.0</v>
      </c>
      <c r="L5361" s="2" t="s">
        <v>13261</v>
      </c>
      <c r="M5361" s="6" t="b">
        <v>1</v>
      </c>
      <c r="N5361" s="2" t="s">
        <v>17993</v>
      </c>
      <c r="O5361" s="2" t="s">
        <v>1291</v>
      </c>
      <c r="P5361" s="2" t="s">
        <v>1292</v>
      </c>
      <c r="Q5361" s="2" t="s">
        <v>13263</v>
      </c>
      <c r="R5361" s="2" t="s">
        <v>35</v>
      </c>
      <c r="S5361" s="2" t="s">
        <v>18393</v>
      </c>
      <c r="T5361" s="2" t="s">
        <v>18198</v>
      </c>
      <c r="U5361" s="2" t="s">
        <v>1636</v>
      </c>
      <c r="V5361" s="2" t="s">
        <v>7329</v>
      </c>
      <c r="W5361" s="3"/>
      <c r="X5361" s="2" t="s">
        <v>18394</v>
      </c>
      <c r="Y5361" s="2" t="s">
        <v>18395</v>
      </c>
    </row>
    <row r="5362">
      <c r="A5362" s="1" t="b">
        <v>0</v>
      </c>
      <c r="B5362" s="1"/>
      <c r="C5362" s="1"/>
      <c r="D5362" s="1"/>
      <c r="E5362" s="1" t="s">
        <v>7238</v>
      </c>
      <c r="F5362" s="1"/>
      <c r="G5362" s="2" t="s">
        <v>27</v>
      </c>
      <c r="H5362" s="2"/>
      <c r="I5362" s="4" t="s">
        <v>18396</v>
      </c>
      <c r="J5362" s="2" t="s">
        <v>18397</v>
      </c>
      <c r="K5362" s="5">
        <v>2.0</v>
      </c>
      <c r="L5362" s="2" t="s">
        <v>13261</v>
      </c>
      <c r="M5362" s="6" t="b">
        <v>1</v>
      </c>
      <c r="N5362" s="2" t="s">
        <v>17993</v>
      </c>
      <c r="O5362" s="2" t="s">
        <v>1291</v>
      </c>
      <c r="P5362" s="2" t="s">
        <v>1292</v>
      </c>
      <c r="Q5362" s="2" t="s">
        <v>13263</v>
      </c>
      <c r="R5362" s="2" t="s">
        <v>35</v>
      </c>
      <c r="S5362" s="2" t="s">
        <v>18398</v>
      </c>
      <c r="T5362" s="2" t="s">
        <v>18198</v>
      </c>
      <c r="U5362" s="2" t="s">
        <v>1636</v>
      </c>
      <c r="V5362" s="2" t="s">
        <v>7329</v>
      </c>
      <c r="W5362" s="3"/>
      <c r="X5362" s="2" t="s">
        <v>18399</v>
      </c>
      <c r="Y5362" s="2" t="s">
        <v>18400</v>
      </c>
    </row>
    <row r="5363">
      <c r="A5363" s="1" t="b">
        <v>0</v>
      </c>
      <c r="B5363" s="1"/>
      <c r="C5363" s="1"/>
      <c r="D5363" s="1"/>
      <c r="E5363" s="1" t="s">
        <v>7238</v>
      </c>
      <c r="F5363" s="1"/>
      <c r="G5363" s="2" t="s">
        <v>27</v>
      </c>
      <c r="H5363" s="2"/>
      <c r="I5363" s="4" t="s">
        <v>18401</v>
      </c>
      <c r="J5363" s="2" t="s">
        <v>18402</v>
      </c>
      <c r="K5363" s="5">
        <v>2.0</v>
      </c>
      <c r="L5363" s="2" t="s">
        <v>13261</v>
      </c>
      <c r="M5363" s="6" t="b">
        <v>1</v>
      </c>
      <c r="N5363" s="2" t="s">
        <v>17993</v>
      </c>
      <c r="O5363" s="2" t="s">
        <v>1291</v>
      </c>
      <c r="P5363" s="2" t="s">
        <v>1292</v>
      </c>
      <c r="Q5363" s="2" t="s">
        <v>13263</v>
      </c>
      <c r="R5363" s="2" t="s">
        <v>35</v>
      </c>
      <c r="S5363" s="2" t="s">
        <v>18403</v>
      </c>
      <c r="T5363" s="2" t="s">
        <v>18198</v>
      </c>
      <c r="U5363" s="2" t="s">
        <v>1636</v>
      </c>
      <c r="V5363" s="2" t="s">
        <v>7329</v>
      </c>
      <c r="W5363" s="3"/>
      <c r="X5363" s="2" t="s">
        <v>18404</v>
      </c>
      <c r="Y5363" s="2" t="s">
        <v>18405</v>
      </c>
    </row>
    <row r="5364">
      <c r="A5364" s="1" t="b">
        <v>0</v>
      </c>
      <c r="B5364" s="1"/>
      <c r="C5364" s="1"/>
      <c r="D5364" s="1"/>
      <c r="E5364" s="1" t="s">
        <v>7238</v>
      </c>
      <c r="F5364" s="1"/>
      <c r="G5364" s="2" t="s">
        <v>27</v>
      </c>
      <c r="H5364" s="2"/>
      <c r="I5364" s="4" t="s">
        <v>18406</v>
      </c>
      <c r="J5364" s="2" t="s">
        <v>18407</v>
      </c>
      <c r="K5364" s="5">
        <v>2.0</v>
      </c>
      <c r="L5364" s="2" t="s">
        <v>13261</v>
      </c>
      <c r="M5364" s="6" t="b">
        <v>1</v>
      </c>
      <c r="N5364" s="2" t="s">
        <v>17993</v>
      </c>
      <c r="O5364" s="2" t="s">
        <v>1291</v>
      </c>
      <c r="P5364" s="2" t="s">
        <v>1292</v>
      </c>
      <c r="Q5364" s="2" t="s">
        <v>13263</v>
      </c>
      <c r="R5364" s="2" t="s">
        <v>35</v>
      </c>
      <c r="S5364" s="2" t="s">
        <v>18408</v>
      </c>
      <c r="T5364" s="2" t="s">
        <v>18198</v>
      </c>
      <c r="U5364" s="2" t="s">
        <v>1636</v>
      </c>
      <c r="V5364" s="2" t="s">
        <v>7329</v>
      </c>
      <c r="W5364" s="3"/>
      <c r="X5364" s="2" t="s">
        <v>18409</v>
      </c>
      <c r="Y5364" s="2" t="s">
        <v>18410</v>
      </c>
    </row>
    <row r="5365">
      <c r="A5365" s="1" t="b">
        <v>0</v>
      </c>
      <c r="B5365" s="1"/>
      <c r="C5365" s="1"/>
      <c r="D5365" s="1"/>
      <c r="E5365" s="1" t="s">
        <v>7238</v>
      </c>
      <c r="F5365" s="1"/>
      <c r="G5365" s="2" t="s">
        <v>27</v>
      </c>
      <c r="H5365" s="2"/>
      <c r="I5365" s="4" t="s">
        <v>18411</v>
      </c>
      <c r="J5365" s="2" t="s">
        <v>18412</v>
      </c>
      <c r="K5365" s="5">
        <v>2.0</v>
      </c>
      <c r="L5365" s="2" t="s">
        <v>13261</v>
      </c>
      <c r="M5365" s="6" t="b">
        <v>1</v>
      </c>
      <c r="N5365" s="2" t="s">
        <v>17993</v>
      </c>
      <c r="O5365" s="2" t="s">
        <v>1291</v>
      </c>
      <c r="P5365" s="2" t="s">
        <v>1292</v>
      </c>
      <c r="Q5365" s="2" t="s">
        <v>13263</v>
      </c>
      <c r="R5365" s="2" t="s">
        <v>35</v>
      </c>
      <c r="S5365" s="2" t="s">
        <v>18413</v>
      </c>
      <c r="T5365" s="2" t="s">
        <v>18198</v>
      </c>
      <c r="U5365" s="2" t="s">
        <v>1636</v>
      </c>
      <c r="V5365" s="2" t="s">
        <v>7329</v>
      </c>
      <c r="W5365" s="3"/>
      <c r="X5365" s="2" t="s">
        <v>18414</v>
      </c>
      <c r="Y5365" s="2" t="s">
        <v>18415</v>
      </c>
    </row>
    <row r="5366">
      <c r="A5366" s="1" t="b">
        <v>0</v>
      </c>
      <c r="B5366" s="1"/>
      <c r="C5366" s="1"/>
      <c r="D5366" s="1"/>
      <c r="E5366" s="1" t="s">
        <v>7238</v>
      </c>
      <c r="F5366" s="1"/>
      <c r="G5366" s="2" t="s">
        <v>27</v>
      </c>
      <c r="H5366" s="2"/>
      <c r="I5366" s="4" t="s">
        <v>18416</v>
      </c>
      <c r="J5366" s="2" t="s">
        <v>18417</v>
      </c>
      <c r="K5366" s="5">
        <v>2.0</v>
      </c>
      <c r="L5366" s="2" t="s">
        <v>13261</v>
      </c>
      <c r="M5366" s="6" t="b">
        <v>1</v>
      </c>
      <c r="N5366" s="2" t="s">
        <v>17993</v>
      </c>
      <c r="O5366" s="2" t="s">
        <v>1291</v>
      </c>
      <c r="P5366" s="2" t="s">
        <v>1292</v>
      </c>
      <c r="Q5366" s="2" t="s">
        <v>13263</v>
      </c>
      <c r="R5366" s="2" t="s">
        <v>35</v>
      </c>
      <c r="S5366" s="2" t="s">
        <v>18418</v>
      </c>
      <c r="T5366" s="2" t="s">
        <v>18198</v>
      </c>
      <c r="U5366" s="2" t="s">
        <v>1636</v>
      </c>
      <c r="V5366" s="2" t="s">
        <v>7329</v>
      </c>
      <c r="W5366" s="3"/>
      <c r="X5366" s="2" t="s">
        <v>18419</v>
      </c>
      <c r="Y5366" s="2" t="s">
        <v>18420</v>
      </c>
    </row>
    <row r="5367">
      <c r="A5367" s="1" t="b">
        <v>0</v>
      </c>
      <c r="B5367" s="1"/>
      <c r="C5367" s="1"/>
      <c r="D5367" s="1"/>
      <c r="E5367" s="1" t="s">
        <v>7238</v>
      </c>
      <c r="F5367" s="1"/>
      <c r="G5367" s="2" t="s">
        <v>27</v>
      </c>
      <c r="H5367" s="2"/>
      <c r="I5367" s="4" t="s">
        <v>18421</v>
      </c>
      <c r="J5367" s="2" t="s">
        <v>18422</v>
      </c>
      <c r="K5367" s="5">
        <v>2.0</v>
      </c>
      <c r="L5367" s="2" t="s">
        <v>13261</v>
      </c>
      <c r="M5367" s="6" t="b">
        <v>1</v>
      </c>
      <c r="N5367" s="2" t="s">
        <v>17993</v>
      </c>
      <c r="O5367" s="2" t="s">
        <v>1291</v>
      </c>
      <c r="P5367" s="2" t="s">
        <v>1292</v>
      </c>
      <c r="Q5367" s="2" t="s">
        <v>13263</v>
      </c>
      <c r="R5367" s="2" t="s">
        <v>35</v>
      </c>
      <c r="S5367" s="2" t="s">
        <v>18423</v>
      </c>
      <c r="T5367" s="2" t="s">
        <v>18198</v>
      </c>
      <c r="U5367" s="2" t="s">
        <v>1636</v>
      </c>
      <c r="V5367" s="2" t="s">
        <v>7329</v>
      </c>
      <c r="W5367" s="3"/>
      <c r="X5367" s="2" t="s">
        <v>18424</v>
      </c>
      <c r="Y5367" s="2" t="s">
        <v>18425</v>
      </c>
    </row>
    <row r="5368">
      <c r="A5368" s="1" t="b">
        <v>0</v>
      </c>
      <c r="B5368" s="1"/>
      <c r="C5368" s="1"/>
      <c r="D5368" s="1"/>
      <c r="E5368" s="1" t="s">
        <v>7238</v>
      </c>
      <c r="F5368" s="1"/>
      <c r="G5368" s="2" t="s">
        <v>27</v>
      </c>
      <c r="H5368" s="2"/>
      <c r="I5368" s="4" t="s">
        <v>18426</v>
      </c>
      <c r="J5368" s="2" t="s">
        <v>18427</v>
      </c>
      <c r="K5368" s="5">
        <v>2.0</v>
      </c>
      <c r="L5368" s="2" t="s">
        <v>13261</v>
      </c>
      <c r="M5368" s="6" t="b">
        <v>1</v>
      </c>
      <c r="N5368" s="2" t="s">
        <v>17993</v>
      </c>
      <c r="O5368" s="2" t="s">
        <v>1291</v>
      </c>
      <c r="P5368" s="2" t="s">
        <v>1292</v>
      </c>
      <c r="Q5368" s="2" t="s">
        <v>13263</v>
      </c>
      <c r="R5368" s="2" t="s">
        <v>35</v>
      </c>
      <c r="S5368" s="2" t="s">
        <v>18428</v>
      </c>
      <c r="T5368" s="2" t="s">
        <v>18198</v>
      </c>
      <c r="U5368" s="2" t="s">
        <v>1636</v>
      </c>
      <c r="V5368" s="2" t="s">
        <v>7329</v>
      </c>
      <c r="W5368" s="3"/>
      <c r="X5368" s="2" t="s">
        <v>18429</v>
      </c>
      <c r="Y5368" s="2" t="s">
        <v>18430</v>
      </c>
    </row>
    <row r="5369">
      <c r="A5369" s="1" t="b">
        <v>0</v>
      </c>
      <c r="B5369" s="1"/>
      <c r="C5369" s="1"/>
      <c r="D5369" s="1"/>
      <c r="E5369" s="1" t="s">
        <v>7238</v>
      </c>
      <c r="F5369" s="1"/>
      <c r="G5369" s="2" t="s">
        <v>27</v>
      </c>
      <c r="H5369" s="2"/>
      <c r="I5369" s="4" t="s">
        <v>18431</v>
      </c>
      <c r="J5369" s="2" t="s">
        <v>18432</v>
      </c>
      <c r="K5369" s="5">
        <v>2.0</v>
      </c>
      <c r="L5369" s="2" t="s">
        <v>13261</v>
      </c>
      <c r="M5369" s="6" t="b">
        <v>1</v>
      </c>
      <c r="N5369" s="2" t="s">
        <v>17993</v>
      </c>
      <c r="O5369" s="2" t="s">
        <v>1291</v>
      </c>
      <c r="P5369" s="2" t="s">
        <v>1292</v>
      </c>
      <c r="Q5369" s="2" t="s">
        <v>13263</v>
      </c>
      <c r="R5369" s="2" t="s">
        <v>35</v>
      </c>
      <c r="S5369" s="2" t="s">
        <v>18433</v>
      </c>
      <c r="T5369" s="2" t="s">
        <v>18198</v>
      </c>
      <c r="U5369" s="2" t="s">
        <v>1636</v>
      </c>
      <c r="V5369" s="2" t="s">
        <v>7329</v>
      </c>
      <c r="W5369" s="3"/>
      <c r="X5369" s="2" t="s">
        <v>18434</v>
      </c>
      <c r="Y5369" s="2" t="s">
        <v>18435</v>
      </c>
    </row>
    <row r="5370">
      <c r="A5370" s="1" t="b">
        <v>0</v>
      </c>
      <c r="B5370" s="1"/>
      <c r="C5370" s="1"/>
      <c r="D5370" s="1"/>
      <c r="E5370" s="1" t="s">
        <v>7238</v>
      </c>
      <c r="F5370" s="1"/>
      <c r="G5370" s="2" t="s">
        <v>27</v>
      </c>
      <c r="H5370" s="2"/>
      <c r="I5370" s="4" t="s">
        <v>18436</v>
      </c>
      <c r="J5370" s="2" t="s">
        <v>18437</v>
      </c>
      <c r="K5370" s="5">
        <v>2.0</v>
      </c>
      <c r="L5370" s="2" t="s">
        <v>13261</v>
      </c>
      <c r="M5370" s="6" t="b">
        <v>1</v>
      </c>
      <c r="N5370" s="2" t="s">
        <v>17993</v>
      </c>
      <c r="O5370" s="2" t="s">
        <v>1291</v>
      </c>
      <c r="P5370" s="2" t="s">
        <v>1292</v>
      </c>
      <c r="Q5370" s="2" t="s">
        <v>13263</v>
      </c>
      <c r="R5370" s="2" t="s">
        <v>35</v>
      </c>
      <c r="S5370" s="2" t="s">
        <v>18438</v>
      </c>
      <c r="T5370" s="2" t="s">
        <v>18198</v>
      </c>
      <c r="U5370" s="2" t="s">
        <v>1636</v>
      </c>
      <c r="V5370" s="2" t="s">
        <v>7329</v>
      </c>
      <c r="W5370" s="3"/>
      <c r="X5370" s="2" t="s">
        <v>18439</v>
      </c>
      <c r="Y5370" s="2" t="s">
        <v>18440</v>
      </c>
    </row>
    <row r="5371">
      <c r="A5371" s="1" t="b">
        <v>0</v>
      </c>
      <c r="B5371" s="1"/>
      <c r="C5371" s="1"/>
      <c r="D5371" s="1"/>
      <c r="E5371" s="1" t="s">
        <v>7238</v>
      </c>
      <c r="F5371" s="1"/>
      <c r="G5371" s="2" t="s">
        <v>27</v>
      </c>
      <c r="H5371" s="2"/>
      <c r="I5371" s="4" t="s">
        <v>18441</v>
      </c>
      <c r="J5371" s="2" t="s">
        <v>18442</v>
      </c>
      <c r="K5371" s="5">
        <v>2.0</v>
      </c>
      <c r="L5371" s="2" t="s">
        <v>13261</v>
      </c>
      <c r="M5371" s="6" t="b">
        <v>1</v>
      </c>
      <c r="N5371" s="2" t="s">
        <v>17993</v>
      </c>
      <c r="O5371" s="2" t="s">
        <v>1291</v>
      </c>
      <c r="P5371" s="2" t="s">
        <v>1292</v>
      </c>
      <c r="Q5371" s="2" t="s">
        <v>13263</v>
      </c>
      <c r="R5371" s="2" t="s">
        <v>35</v>
      </c>
      <c r="S5371" s="2" t="s">
        <v>18443</v>
      </c>
      <c r="T5371" s="2" t="s">
        <v>18198</v>
      </c>
      <c r="U5371" s="2" t="s">
        <v>1636</v>
      </c>
      <c r="V5371" s="2" t="s">
        <v>7329</v>
      </c>
      <c r="W5371" s="3"/>
      <c r="X5371" s="2" t="s">
        <v>18444</v>
      </c>
      <c r="Y5371" s="2" t="s">
        <v>18445</v>
      </c>
    </row>
    <row r="5372">
      <c r="A5372" s="1" t="b">
        <v>0</v>
      </c>
      <c r="B5372" s="1"/>
      <c r="C5372" s="1"/>
      <c r="D5372" s="1"/>
      <c r="E5372" s="1" t="s">
        <v>7238</v>
      </c>
      <c r="F5372" s="1"/>
      <c r="G5372" s="2" t="s">
        <v>27</v>
      </c>
      <c r="H5372" s="2"/>
      <c r="I5372" s="4" t="s">
        <v>18446</v>
      </c>
      <c r="J5372" s="2" t="s">
        <v>18447</v>
      </c>
      <c r="K5372" s="5">
        <v>2.0</v>
      </c>
      <c r="L5372" s="2" t="s">
        <v>13261</v>
      </c>
      <c r="M5372" s="6" t="b">
        <v>1</v>
      </c>
      <c r="N5372" s="2" t="s">
        <v>17993</v>
      </c>
      <c r="O5372" s="2" t="s">
        <v>1291</v>
      </c>
      <c r="P5372" s="2" t="s">
        <v>1292</v>
      </c>
      <c r="Q5372" s="2" t="s">
        <v>13263</v>
      </c>
      <c r="R5372" s="2" t="s">
        <v>35</v>
      </c>
      <c r="S5372" s="2" t="s">
        <v>18448</v>
      </c>
      <c r="T5372" s="2" t="s">
        <v>18198</v>
      </c>
      <c r="U5372" s="2" t="s">
        <v>1636</v>
      </c>
      <c r="V5372" s="2" t="s">
        <v>7329</v>
      </c>
      <c r="W5372" s="3"/>
      <c r="X5372" s="2" t="s">
        <v>18449</v>
      </c>
      <c r="Y5372" s="2" t="s">
        <v>18450</v>
      </c>
    </row>
    <row r="5373">
      <c r="A5373" s="1" t="b">
        <v>0</v>
      </c>
      <c r="B5373" s="1"/>
      <c r="C5373" s="1"/>
      <c r="D5373" s="1"/>
      <c r="E5373" s="1" t="s">
        <v>7238</v>
      </c>
      <c r="F5373" s="1"/>
      <c r="G5373" s="2" t="s">
        <v>27</v>
      </c>
      <c r="H5373" s="2"/>
      <c r="I5373" s="4" t="s">
        <v>18451</v>
      </c>
      <c r="J5373" s="2" t="s">
        <v>18452</v>
      </c>
      <c r="K5373" s="5">
        <v>2.0</v>
      </c>
      <c r="L5373" s="2" t="s">
        <v>13261</v>
      </c>
      <c r="M5373" s="6" t="b">
        <v>1</v>
      </c>
      <c r="N5373" s="2" t="s">
        <v>17993</v>
      </c>
      <c r="O5373" s="2" t="s">
        <v>1291</v>
      </c>
      <c r="P5373" s="2" t="s">
        <v>1292</v>
      </c>
      <c r="Q5373" s="2" t="s">
        <v>13263</v>
      </c>
      <c r="R5373" s="2" t="s">
        <v>35</v>
      </c>
      <c r="S5373" s="2" t="s">
        <v>18453</v>
      </c>
      <c r="T5373" s="2" t="s">
        <v>18198</v>
      </c>
      <c r="U5373" s="2" t="s">
        <v>1636</v>
      </c>
      <c r="V5373" s="2" t="s">
        <v>7329</v>
      </c>
      <c r="W5373" s="3"/>
      <c r="X5373" s="2" t="s">
        <v>18454</v>
      </c>
      <c r="Y5373" s="2" t="s">
        <v>18455</v>
      </c>
    </row>
    <row r="5374">
      <c r="A5374" s="1" t="b">
        <v>0</v>
      </c>
      <c r="B5374" s="1"/>
      <c r="C5374" s="1"/>
      <c r="D5374" s="1"/>
      <c r="E5374" s="1" t="s">
        <v>7238</v>
      </c>
      <c r="F5374" s="1"/>
      <c r="G5374" s="2" t="s">
        <v>27</v>
      </c>
      <c r="H5374" s="2"/>
      <c r="I5374" s="4" t="s">
        <v>18456</v>
      </c>
      <c r="J5374" s="2" t="s">
        <v>18457</v>
      </c>
      <c r="K5374" s="5">
        <v>2.0</v>
      </c>
      <c r="L5374" s="2" t="s">
        <v>13261</v>
      </c>
      <c r="M5374" s="6" t="b">
        <v>1</v>
      </c>
      <c r="N5374" s="2" t="s">
        <v>17993</v>
      </c>
      <c r="O5374" s="2" t="s">
        <v>1291</v>
      </c>
      <c r="P5374" s="2" t="s">
        <v>1292</v>
      </c>
      <c r="Q5374" s="2" t="s">
        <v>13263</v>
      </c>
      <c r="R5374" s="2" t="s">
        <v>35</v>
      </c>
      <c r="S5374" s="2" t="s">
        <v>18458</v>
      </c>
      <c r="T5374" s="2" t="s">
        <v>18198</v>
      </c>
      <c r="U5374" s="2" t="s">
        <v>1636</v>
      </c>
      <c r="V5374" s="2" t="s">
        <v>7329</v>
      </c>
      <c r="W5374" s="3"/>
      <c r="X5374" s="2" t="s">
        <v>18459</v>
      </c>
      <c r="Y5374" s="2" t="s">
        <v>18460</v>
      </c>
    </row>
    <row r="5375">
      <c r="A5375" s="1" t="b">
        <v>0</v>
      </c>
      <c r="B5375" s="1"/>
      <c r="C5375" s="1"/>
      <c r="D5375" s="1"/>
      <c r="E5375" s="1" t="s">
        <v>7238</v>
      </c>
      <c r="F5375" s="1"/>
      <c r="G5375" s="2" t="s">
        <v>27</v>
      </c>
      <c r="H5375" s="2"/>
      <c r="I5375" s="4" t="s">
        <v>18461</v>
      </c>
      <c r="J5375" s="2" t="s">
        <v>18462</v>
      </c>
      <c r="K5375" s="5">
        <v>2.0</v>
      </c>
      <c r="L5375" s="2" t="s">
        <v>13261</v>
      </c>
      <c r="M5375" s="6" t="b">
        <v>1</v>
      </c>
      <c r="N5375" s="2" t="s">
        <v>17993</v>
      </c>
      <c r="O5375" s="2" t="s">
        <v>1291</v>
      </c>
      <c r="P5375" s="2" t="s">
        <v>1292</v>
      </c>
      <c r="Q5375" s="2" t="s">
        <v>13263</v>
      </c>
      <c r="R5375" s="2" t="s">
        <v>35</v>
      </c>
      <c r="S5375" s="2" t="s">
        <v>18463</v>
      </c>
      <c r="T5375" s="2" t="s">
        <v>17995</v>
      </c>
      <c r="U5375" s="2" t="s">
        <v>1636</v>
      </c>
      <c r="V5375" s="2" t="s">
        <v>7329</v>
      </c>
      <c r="W5375" s="3"/>
      <c r="X5375" s="2" t="s">
        <v>18464</v>
      </c>
      <c r="Y5375" s="2" t="s">
        <v>18465</v>
      </c>
    </row>
    <row r="5376">
      <c r="A5376" s="1" t="b">
        <v>0</v>
      </c>
      <c r="B5376" s="1"/>
      <c r="C5376" s="1"/>
      <c r="D5376" s="1"/>
      <c r="E5376" s="1" t="s">
        <v>7238</v>
      </c>
      <c r="F5376" s="1"/>
      <c r="G5376" s="2" t="s">
        <v>27</v>
      </c>
      <c r="H5376" s="2"/>
      <c r="I5376" s="4" t="s">
        <v>18466</v>
      </c>
      <c r="J5376" s="2" t="s">
        <v>18467</v>
      </c>
      <c r="K5376" s="5">
        <v>2.0</v>
      </c>
      <c r="L5376" s="2" t="s">
        <v>13261</v>
      </c>
      <c r="M5376" s="6" t="b">
        <v>1</v>
      </c>
      <c r="N5376" s="2" t="s">
        <v>17993</v>
      </c>
      <c r="O5376" s="2" t="s">
        <v>1291</v>
      </c>
      <c r="P5376" s="2" t="s">
        <v>1292</v>
      </c>
      <c r="Q5376" s="2" t="s">
        <v>13263</v>
      </c>
      <c r="R5376" s="2" t="s">
        <v>35</v>
      </c>
      <c r="S5376" s="2" t="s">
        <v>18468</v>
      </c>
      <c r="T5376" s="2" t="s">
        <v>17995</v>
      </c>
      <c r="U5376" s="2" t="s">
        <v>1636</v>
      </c>
      <c r="V5376" s="2" t="s">
        <v>7329</v>
      </c>
      <c r="W5376" s="3"/>
      <c r="X5376" s="2" t="s">
        <v>18469</v>
      </c>
      <c r="Y5376" s="2" t="s">
        <v>18470</v>
      </c>
    </row>
    <row r="5377">
      <c r="A5377" s="1" t="b">
        <v>0</v>
      </c>
      <c r="B5377" s="1"/>
      <c r="C5377" s="1"/>
      <c r="D5377" s="1"/>
      <c r="E5377" s="1" t="s">
        <v>7238</v>
      </c>
      <c r="F5377" s="1"/>
      <c r="G5377" s="2" t="s">
        <v>27</v>
      </c>
      <c r="H5377" s="2"/>
      <c r="I5377" s="4" t="s">
        <v>18471</v>
      </c>
      <c r="J5377" s="2" t="s">
        <v>18472</v>
      </c>
      <c r="K5377" s="5">
        <v>2.0</v>
      </c>
      <c r="L5377" s="2" t="s">
        <v>13261</v>
      </c>
      <c r="M5377" s="6" t="b">
        <v>1</v>
      </c>
      <c r="N5377" s="2" t="s">
        <v>17993</v>
      </c>
      <c r="O5377" s="2" t="s">
        <v>1291</v>
      </c>
      <c r="P5377" s="2" t="s">
        <v>1292</v>
      </c>
      <c r="Q5377" s="2" t="s">
        <v>13263</v>
      </c>
      <c r="R5377" s="2" t="s">
        <v>35</v>
      </c>
      <c r="S5377" s="2" t="s">
        <v>18473</v>
      </c>
      <c r="T5377" s="2" t="s">
        <v>17995</v>
      </c>
      <c r="U5377" s="2" t="s">
        <v>1636</v>
      </c>
      <c r="V5377" s="2" t="s">
        <v>7329</v>
      </c>
      <c r="W5377" s="3"/>
      <c r="X5377" s="2" t="s">
        <v>18474</v>
      </c>
      <c r="Y5377" s="2" t="s">
        <v>18475</v>
      </c>
    </row>
    <row r="5378">
      <c r="A5378" s="1" t="b">
        <v>0</v>
      </c>
      <c r="B5378" s="1"/>
      <c r="C5378" s="1"/>
      <c r="D5378" s="1"/>
      <c r="E5378" s="1" t="s">
        <v>7238</v>
      </c>
      <c r="F5378" s="1"/>
      <c r="G5378" s="2" t="s">
        <v>27</v>
      </c>
      <c r="H5378" s="2"/>
      <c r="I5378" s="4" t="s">
        <v>18476</v>
      </c>
      <c r="J5378" s="2" t="s">
        <v>18477</v>
      </c>
      <c r="K5378" s="5">
        <v>2.0</v>
      </c>
      <c r="L5378" s="2" t="s">
        <v>13261</v>
      </c>
      <c r="M5378" s="6" t="b">
        <v>1</v>
      </c>
      <c r="N5378" s="2" t="s">
        <v>17993</v>
      </c>
      <c r="O5378" s="2" t="s">
        <v>1291</v>
      </c>
      <c r="P5378" s="2" t="s">
        <v>1292</v>
      </c>
      <c r="Q5378" s="2" t="s">
        <v>13263</v>
      </c>
      <c r="R5378" s="2" t="s">
        <v>35</v>
      </c>
      <c r="S5378" s="2" t="s">
        <v>18478</v>
      </c>
      <c r="T5378" s="2" t="s">
        <v>17995</v>
      </c>
      <c r="U5378" s="2" t="s">
        <v>1636</v>
      </c>
      <c r="V5378" s="2" t="s">
        <v>7329</v>
      </c>
      <c r="W5378" s="3"/>
      <c r="X5378" s="2" t="s">
        <v>18479</v>
      </c>
      <c r="Y5378" s="2" t="s">
        <v>18480</v>
      </c>
    </row>
    <row r="5379">
      <c r="A5379" s="1" t="b">
        <v>0</v>
      </c>
      <c r="B5379" s="1"/>
      <c r="C5379" s="1"/>
      <c r="D5379" s="1"/>
      <c r="E5379" s="1" t="s">
        <v>7238</v>
      </c>
      <c r="F5379" s="1"/>
      <c r="G5379" s="2" t="s">
        <v>27</v>
      </c>
      <c r="H5379" s="2"/>
      <c r="I5379" s="4" t="s">
        <v>18481</v>
      </c>
      <c r="J5379" s="2" t="s">
        <v>18482</v>
      </c>
      <c r="K5379" s="5">
        <v>2.0</v>
      </c>
      <c r="L5379" s="2" t="s">
        <v>13261</v>
      </c>
      <c r="M5379" s="6" t="b">
        <v>1</v>
      </c>
      <c r="N5379" s="2" t="s">
        <v>17993</v>
      </c>
      <c r="O5379" s="2" t="s">
        <v>1291</v>
      </c>
      <c r="P5379" s="2" t="s">
        <v>1292</v>
      </c>
      <c r="Q5379" s="2" t="s">
        <v>13263</v>
      </c>
      <c r="R5379" s="2" t="s">
        <v>35</v>
      </c>
      <c r="S5379" s="2" t="s">
        <v>18483</v>
      </c>
      <c r="T5379" s="2" t="s">
        <v>17995</v>
      </c>
      <c r="U5379" s="2" t="s">
        <v>1636</v>
      </c>
      <c r="V5379" s="2" t="s">
        <v>7329</v>
      </c>
      <c r="W5379" s="3"/>
      <c r="X5379" s="2" t="s">
        <v>18484</v>
      </c>
      <c r="Y5379" s="2" t="s">
        <v>18485</v>
      </c>
    </row>
    <row r="5380">
      <c r="A5380" s="1" t="b">
        <v>0</v>
      </c>
      <c r="B5380" s="1"/>
      <c r="C5380" s="1"/>
      <c r="D5380" s="1"/>
      <c r="E5380" s="1" t="s">
        <v>7238</v>
      </c>
      <c r="F5380" s="1"/>
      <c r="G5380" s="2" t="s">
        <v>27</v>
      </c>
      <c r="H5380" s="2"/>
      <c r="I5380" s="4" t="s">
        <v>18486</v>
      </c>
      <c r="J5380" s="2" t="s">
        <v>18487</v>
      </c>
      <c r="K5380" s="5">
        <v>2.0</v>
      </c>
      <c r="L5380" s="2" t="s">
        <v>13261</v>
      </c>
      <c r="M5380" s="6" t="b">
        <v>1</v>
      </c>
      <c r="N5380" s="2" t="s">
        <v>17993</v>
      </c>
      <c r="O5380" s="2" t="s">
        <v>1291</v>
      </c>
      <c r="P5380" s="2" t="s">
        <v>1292</v>
      </c>
      <c r="Q5380" s="2" t="s">
        <v>13263</v>
      </c>
      <c r="R5380" s="2" t="s">
        <v>35</v>
      </c>
      <c r="S5380" s="2" t="s">
        <v>18488</v>
      </c>
      <c r="T5380" s="2" t="s">
        <v>17995</v>
      </c>
      <c r="U5380" s="2" t="s">
        <v>1636</v>
      </c>
      <c r="V5380" s="2" t="s">
        <v>7329</v>
      </c>
      <c r="W5380" s="3"/>
      <c r="X5380" s="2" t="s">
        <v>18489</v>
      </c>
      <c r="Y5380" s="2" t="s">
        <v>18490</v>
      </c>
    </row>
    <row r="5381">
      <c r="A5381" s="1" t="b">
        <v>0</v>
      </c>
      <c r="B5381" s="1"/>
      <c r="C5381" s="1"/>
      <c r="D5381" s="1"/>
      <c r="E5381" s="1" t="s">
        <v>7238</v>
      </c>
      <c r="F5381" s="1"/>
      <c r="G5381" s="2" t="s">
        <v>27</v>
      </c>
      <c r="H5381" s="2"/>
      <c r="I5381" s="4" t="s">
        <v>18491</v>
      </c>
      <c r="J5381" s="2" t="s">
        <v>18492</v>
      </c>
      <c r="K5381" s="5">
        <v>2.0</v>
      </c>
      <c r="L5381" s="2" t="s">
        <v>13261</v>
      </c>
      <c r="M5381" s="6" t="b">
        <v>1</v>
      </c>
      <c r="N5381" s="2" t="s">
        <v>17993</v>
      </c>
      <c r="O5381" s="2" t="s">
        <v>1291</v>
      </c>
      <c r="P5381" s="2" t="s">
        <v>1292</v>
      </c>
      <c r="Q5381" s="2" t="s">
        <v>13263</v>
      </c>
      <c r="R5381" s="2" t="s">
        <v>35</v>
      </c>
      <c r="S5381" s="2" t="s">
        <v>18493</v>
      </c>
      <c r="T5381" s="2" t="s">
        <v>17995</v>
      </c>
      <c r="U5381" s="2" t="s">
        <v>1636</v>
      </c>
      <c r="V5381" s="2" t="s">
        <v>7329</v>
      </c>
      <c r="W5381" s="3"/>
      <c r="X5381" s="2" t="s">
        <v>18494</v>
      </c>
      <c r="Y5381" s="2" t="s">
        <v>18495</v>
      </c>
    </row>
    <row r="5382">
      <c r="A5382" s="1" t="b">
        <v>0</v>
      </c>
      <c r="B5382" s="1"/>
      <c r="C5382" s="1"/>
      <c r="D5382" s="1"/>
      <c r="E5382" s="1" t="s">
        <v>7238</v>
      </c>
      <c r="F5382" s="1"/>
      <c r="G5382" s="2" t="s">
        <v>27</v>
      </c>
      <c r="H5382" s="2"/>
      <c r="I5382" s="4" t="s">
        <v>18496</v>
      </c>
      <c r="J5382" s="2" t="s">
        <v>18497</v>
      </c>
      <c r="K5382" s="5">
        <v>2.0</v>
      </c>
      <c r="L5382" s="2" t="s">
        <v>13261</v>
      </c>
      <c r="M5382" s="6" t="b">
        <v>1</v>
      </c>
      <c r="N5382" s="2" t="s">
        <v>17993</v>
      </c>
      <c r="O5382" s="2" t="s">
        <v>1291</v>
      </c>
      <c r="P5382" s="2" t="s">
        <v>1292</v>
      </c>
      <c r="Q5382" s="2" t="s">
        <v>13263</v>
      </c>
      <c r="R5382" s="2" t="s">
        <v>35</v>
      </c>
      <c r="S5382" s="2" t="s">
        <v>18498</v>
      </c>
      <c r="T5382" s="2" t="s">
        <v>17995</v>
      </c>
      <c r="U5382" s="2" t="s">
        <v>1636</v>
      </c>
      <c r="V5382" s="2" t="s">
        <v>7329</v>
      </c>
      <c r="W5382" s="3"/>
      <c r="X5382" s="2" t="s">
        <v>18499</v>
      </c>
      <c r="Y5382" s="2" t="s">
        <v>18500</v>
      </c>
    </row>
    <row r="5383">
      <c r="A5383" s="1" t="b">
        <v>0</v>
      </c>
      <c r="B5383" s="1"/>
      <c r="C5383" s="1"/>
      <c r="D5383" s="1"/>
      <c r="E5383" s="1" t="s">
        <v>7238</v>
      </c>
      <c r="F5383" s="1"/>
      <c r="G5383" s="2" t="s">
        <v>27</v>
      </c>
      <c r="H5383" s="2"/>
      <c r="I5383" s="4" t="s">
        <v>18501</v>
      </c>
      <c r="J5383" s="2" t="s">
        <v>18502</v>
      </c>
      <c r="K5383" s="5">
        <v>2.0</v>
      </c>
      <c r="L5383" s="2" t="s">
        <v>13261</v>
      </c>
      <c r="M5383" s="6" t="b">
        <v>1</v>
      </c>
      <c r="N5383" s="2" t="s">
        <v>17993</v>
      </c>
      <c r="O5383" s="2" t="s">
        <v>1291</v>
      </c>
      <c r="P5383" s="2" t="s">
        <v>1292</v>
      </c>
      <c r="Q5383" s="2" t="s">
        <v>13263</v>
      </c>
      <c r="R5383" s="2" t="s">
        <v>35</v>
      </c>
      <c r="S5383" s="2" t="s">
        <v>18503</v>
      </c>
      <c r="T5383" s="2" t="s">
        <v>17995</v>
      </c>
      <c r="U5383" s="2" t="s">
        <v>1636</v>
      </c>
      <c r="V5383" s="2" t="s">
        <v>7329</v>
      </c>
      <c r="W5383" s="3"/>
      <c r="X5383" s="2" t="s">
        <v>18504</v>
      </c>
      <c r="Y5383" s="2" t="s">
        <v>18505</v>
      </c>
    </row>
    <row r="5384">
      <c r="A5384" s="1" t="b">
        <v>0</v>
      </c>
      <c r="B5384" s="1"/>
      <c r="C5384" s="1"/>
      <c r="D5384" s="1"/>
      <c r="E5384" s="1" t="s">
        <v>7238</v>
      </c>
      <c r="F5384" s="1"/>
      <c r="G5384" s="2" t="s">
        <v>27</v>
      </c>
      <c r="H5384" s="2"/>
      <c r="I5384" s="4" t="s">
        <v>18506</v>
      </c>
      <c r="J5384" s="2" t="s">
        <v>18507</v>
      </c>
      <c r="K5384" s="5">
        <v>2.0</v>
      </c>
      <c r="L5384" s="2" t="s">
        <v>13261</v>
      </c>
      <c r="M5384" s="6" t="b">
        <v>1</v>
      </c>
      <c r="N5384" s="2" t="s">
        <v>17993</v>
      </c>
      <c r="O5384" s="2" t="s">
        <v>1291</v>
      </c>
      <c r="P5384" s="2" t="s">
        <v>1292</v>
      </c>
      <c r="Q5384" s="2" t="s">
        <v>13263</v>
      </c>
      <c r="R5384" s="2" t="s">
        <v>35</v>
      </c>
      <c r="S5384" s="2" t="s">
        <v>18508</v>
      </c>
      <c r="T5384" s="2" t="s">
        <v>18026</v>
      </c>
      <c r="U5384" s="2" t="s">
        <v>1636</v>
      </c>
      <c r="V5384" s="2" t="s">
        <v>7329</v>
      </c>
      <c r="W5384" s="3"/>
      <c r="X5384" s="2" t="s">
        <v>18509</v>
      </c>
      <c r="Y5384" s="2" t="s">
        <v>18510</v>
      </c>
    </row>
    <row r="5385">
      <c r="A5385" s="1" t="b">
        <v>0</v>
      </c>
      <c r="B5385" s="1"/>
      <c r="C5385" s="1"/>
      <c r="D5385" s="1"/>
      <c r="E5385" s="1" t="s">
        <v>7238</v>
      </c>
      <c r="F5385" s="1"/>
      <c r="G5385" s="2" t="s">
        <v>27</v>
      </c>
      <c r="H5385" s="2"/>
      <c r="I5385" s="4" t="s">
        <v>18511</v>
      </c>
      <c r="J5385" s="2" t="s">
        <v>18512</v>
      </c>
      <c r="K5385" s="5">
        <v>2.0</v>
      </c>
      <c r="L5385" s="2" t="s">
        <v>13261</v>
      </c>
      <c r="M5385" s="6" t="b">
        <v>1</v>
      </c>
      <c r="N5385" s="2" t="s">
        <v>17993</v>
      </c>
      <c r="O5385" s="2" t="s">
        <v>1291</v>
      </c>
      <c r="P5385" s="2" t="s">
        <v>1292</v>
      </c>
      <c r="Q5385" s="2" t="s">
        <v>13263</v>
      </c>
      <c r="R5385" s="2" t="s">
        <v>35</v>
      </c>
      <c r="S5385" s="2" t="s">
        <v>18513</v>
      </c>
      <c r="T5385" s="2" t="s">
        <v>18026</v>
      </c>
      <c r="U5385" s="2" t="s">
        <v>1636</v>
      </c>
      <c r="V5385" s="2" t="s">
        <v>7329</v>
      </c>
      <c r="W5385" s="3"/>
      <c r="X5385" s="2" t="s">
        <v>18514</v>
      </c>
      <c r="Y5385" s="2" t="s">
        <v>18515</v>
      </c>
    </row>
    <row r="5386">
      <c r="A5386" s="1" t="b">
        <v>0</v>
      </c>
      <c r="B5386" s="1"/>
      <c r="C5386" s="1"/>
      <c r="D5386" s="1"/>
      <c r="E5386" s="1" t="s">
        <v>7238</v>
      </c>
      <c r="F5386" s="1"/>
      <c r="G5386" s="2" t="s">
        <v>27</v>
      </c>
      <c r="H5386" s="2"/>
      <c r="I5386" s="4" t="s">
        <v>18516</v>
      </c>
      <c r="J5386" s="2" t="s">
        <v>18517</v>
      </c>
      <c r="K5386" s="5">
        <v>2.0</v>
      </c>
      <c r="L5386" s="2" t="s">
        <v>13261</v>
      </c>
      <c r="M5386" s="6" t="b">
        <v>1</v>
      </c>
      <c r="N5386" s="2" t="s">
        <v>17993</v>
      </c>
      <c r="O5386" s="2" t="s">
        <v>1291</v>
      </c>
      <c r="P5386" s="2" t="s">
        <v>1292</v>
      </c>
      <c r="Q5386" s="2" t="s">
        <v>13263</v>
      </c>
      <c r="R5386" s="2" t="s">
        <v>35</v>
      </c>
      <c r="S5386" s="2" t="s">
        <v>18518</v>
      </c>
      <c r="T5386" s="2" t="s">
        <v>18198</v>
      </c>
      <c r="U5386" s="2" t="s">
        <v>1636</v>
      </c>
      <c r="V5386" s="2" t="s">
        <v>7329</v>
      </c>
      <c r="W5386" s="3"/>
      <c r="X5386" s="2" t="s">
        <v>18519</v>
      </c>
      <c r="Y5386" s="2" t="s">
        <v>18520</v>
      </c>
    </row>
    <row r="5387">
      <c r="A5387" s="1" t="b">
        <v>0</v>
      </c>
      <c r="B5387" s="1"/>
      <c r="C5387" s="1"/>
      <c r="D5387" s="1"/>
      <c r="E5387" s="1" t="s">
        <v>7238</v>
      </c>
      <c r="F5387" s="1"/>
      <c r="G5387" s="2" t="s">
        <v>27</v>
      </c>
      <c r="H5387" s="2"/>
      <c r="I5387" s="4" t="s">
        <v>18521</v>
      </c>
      <c r="J5387" s="2" t="s">
        <v>18522</v>
      </c>
      <c r="K5387" s="5">
        <v>2.0</v>
      </c>
      <c r="L5387" s="2" t="s">
        <v>13261</v>
      </c>
      <c r="M5387" s="6" t="b">
        <v>1</v>
      </c>
      <c r="N5387" s="2" t="s">
        <v>17993</v>
      </c>
      <c r="O5387" s="2" t="s">
        <v>1291</v>
      </c>
      <c r="P5387" s="2" t="s">
        <v>1292</v>
      </c>
      <c r="Q5387" s="2" t="s">
        <v>13263</v>
      </c>
      <c r="R5387" s="2" t="s">
        <v>35</v>
      </c>
      <c r="S5387" s="2" t="s">
        <v>18523</v>
      </c>
      <c r="T5387" s="2" t="s">
        <v>18198</v>
      </c>
      <c r="U5387" s="2" t="s">
        <v>1636</v>
      </c>
      <c r="V5387" s="2" t="s">
        <v>7329</v>
      </c>
      <c r="W5387" s="3"/>
      <c r="X5387" s="2" t="s">
        <v>18524</v>
      </c>
      <c r="Y5387" s="2" t="s">
        <v>18525</v>
      </c>
    </row>
    <row r="5388">
      <c r="A5388" s="1" t="b">
        <v>0</v>
      </c>
      <c r="B5388" s="1"/>
      <c r="C5388" s="1"/>
      <c r="D5388" s="1"/>
      <c r="E5388" s="1" t="s">
        <v>7238</v>
      </c>
      <c r="F5388" s="1"/>
      <c r="G5388" s="2" t="s">
        <v>27</v>
      </c>
      <c r="H5388" s="2"/>
      <c r="I5388" s="4" t="s">
        <v>18526</v>
      </c>
      <c r="J5388" s="2" t="s">
        <v>18527</v>
      </c>
      <c r="K5388" s="5">
        <v>2.0</v>
      </c>
      <c r="L5388" s="2" t="s">
        <v>13261</v>
      </c>
      <c r="M5388" s="6" t="b">
        <v>1</v>
      </c>
      <c r="N5388" s="2" t="s">
        <v>17993</v>
      </c>
      <c r="O5388" s="2" t="s">
        <v>1291</v>
      </c>
      <c r="P5388" s="2" t="s">
        <v>1292</v>
      </c>
      <c r="Q5388" s="2" t="s">
        <v>13263</v>
      </c>
      <c r="R5388" s="2" t="s">
        <v>35</v>
      </c>
      <c r="S5388" s="2" t="s">
        <v>18528</v>
      </c>
      <c r="T5388" s="2" t="s">
        <v>18198</v>
      </c>
      <c r="U5388" s="2" t="s">
        <v>1636</v>
      </c>
      <c r="V5388" s="2" t="s">
        <v>7329</v>
      </c>
      <c r="W5388" s="3"/>
      <c r="X5388" s="2" t="s">
        <v>18529</v>
      </c>
      <c r="Y5388" s="2" t="s">
        <v>18530</v>
      </c>
    </row>
    <row r="5389">
      <c r="A5389" s="1" t="b">
        <v>0</v>
      </c>
      <c r="B5389" s="1"/>
      <c r="C5389" s="1"/>
      <c r="D5389" s="1"/>
      <c r="E5389" s="1" t="s">
        <v>7238</v>
      </c>
      <c r="F5389" s="1"/>
      <c r="G5389" s="2" t="s">
        <v>27</v>
      </c>
      <c r="H5389" s="2"/>
      <c r="I5389" s="4" t="s">
        <v>18531</v>
      </c>
      <c r="J5389" s="2" t="s">
        <v>18532</v>
      </c>
      <c r="K5389" s="5">
        <v>2.0</v>
      </c>
      <c r="L5389" s="2" t="s">
        <v>13261</v>
      </c>
      <c r="M5389" s="6" t="b">
        <v>1</v>
      </c>
      <c r="N5389" s="2" t="s">
        <v>17993</v>
      </c>
      <c r="O5389" s="2" t="s">
        <v>1291</v>
      </c>
      <c r="P5389" s="2" t="s">
        <v>1292</v>
      </c>
      <c r="Q5389" s="2" t="s">
        <v>13263</v>
      </c>
      <c r="R5389" s="2" t="s">
        <v>35</v>
      </c>
      <c r="S5389" s="2" t="s">
        <v>18533</v>
      </c>
      <c r="T5389" s="2" t="s">
        <v>18198</v>
      </c>
      <c r="U5389" s="2" t="s">
        <v>1636</v>
      </c>
      <c r="V5389" s="2" t="s">
        <v>7329</v>
      </c>
      <c r="W5389" s="3"/>
      <c r="X5389" s="2" t="s">
        <v>18534</v>
      </c>
      <c r="Y5389" s="2" t="s">
        <v>18535</v>
      </c>
    </row>
    <row r="5390">
      <c r="A5390" s="1" t="b">
        <v>0</v>
      </c>
      <c r="B5390" s="1"/>
      <c r="C5390" s="1"/>
      <c r="D5390" s="1"/>
      <c r="E5390" s="1" t="s">
        <v>7238</v>
      </c>
      <c r="F5390" s="1"/>
      <c r="G5390" s="2" t="s">
        <v>27</v>
      </c>
      <c r="H5390" s="2"/>
      <c r="I5390" s="4" t="s">
        <v>18536</v>
      </c>
      <c r="J5390" s="2" t="s">
        <v>18537</v>
      </c>
      <c r="K5390" s="5">
        <v>2.0</v>
      </c>
      <c r="L5390" s="2" t="s">
        <v>13261</v>
      </c>
      <c r="M5390" s="6" t="b">
        <v>1</v>
      </c>
      <c r="N5390" s="2" t="s">
        <v>17993</v>
      </c>
      <c r="O5390" s="2" t="s">
        <v>1291</v>
      </c>
      <c r="P5390" s="2" t="s">
        <v>1292</v>
      </c>
      <c r="Q5390" s="2" t="s">
        <v>13263</v>
      </c>
      <c r="R5390" s="2" t="s">
        <v>35</v>
      </c>
      <c r="S5390" s="2" t="s">
        <v>18538</v>
      </c>
      <c r="T5390" s="2" t="s">
        <v>18198</v>
      </c>
      <c r="U5390" s="2" t="s">
        <v>1636</v>
      </c>
      <c r="V5390" s="2" t="s">
        <v>7329</v>
      </c>
      <c r="W5390" s="3"/>
      <c r="X5390" s="2" t="s">
        <v>18539</v>
      </c>
      <c r="Y5390" s="2" t="s">
        <v>18540</v>
      </c>
    </row>
    <row r="5391">
      <c r="A5391" s="1" t="b">
        <v>0</v>
      </c>
      <c r="B5391" s="1"/>
      <c r="C5391" s="1"/>
      <c r="D5391" s="1"/>
      <c r="E5391" s="1" t="s">
        <v>7238</v>
      </c>
      <c r="F5391" s="1"/>
      <c r="G5391" s="2" t="s">
        <v>27</v>
      </c>
      <c r="H5391" s="2"/>
      <c r="I5391" s="4" t="s">
        <v>18541</v>
      </c>
      <c r="J5391" s="2" t="s">
        <v>18542</v>
      </c>
      <c r="K5391" s="5">
        <v>2.0</v>
      </c>
      <c r="L5391" s="2" t="s">
        <v>13261</v>
      </c>
      <c r="M5391" s="6" t="b">
        <v>1</v>
      </c>
      <c r="N5391" s="2" t="s">
        <v>17993</v>
      </c>
      <c r="O5391" s="2" t="s">
        <v>1291</v>
      </c>
      <c r="P5391" s="2" t="s">
        <v>1292</v>
      </c>
      <c r="Q5391" s="2" t="s">
        <v>13263</v>
      </c>
      <c r="R5391" s="2" t="s">
        <v>35</v>
      </c>
      <c r="S5391" s="2" t="s">
        <v>18543</v>
      </c>
      <c r="T5391" s="2" t="s">
        <v>18198</v>
      </c>
      <c r="U5391" s="2" t="s">
        <v>1636</v>
      </c>
      <c r="V5391" s="2" t="s">
        <v>7329</v>
      </c>
      <c r="W5391" s="3"/>
      <c r="X5391" s="2" t="s">
        <v>18544</v>
      </c>
      <c r="Y5391" s="2" t="s">
        <v>18545</v>
      </c>
    </row>
    <row r="5392">
      <c r="A5392" s="1" t="b">
        <v>0</v>
      </c>
      <c r="B5392" s="1"/>
      <c r="C5392" s="1"/>
      <c r="D5392" s="1"/>
      <c r="E5392" s="1" t="s">
        <v>7238</v>
      </c>
      <c r="F5392" s="1"/>
      <c r="G5392" s="2" t="s">
        <v>27</v>
      </c>
      <c r="H5392" s="2"/>
      <c r="I5392" s="4" t="s">
        <v>18546</v>
      </c>
      <c r="J5392" s="2" t="s">
        <v>18547</v>
      </c>
      <c r="K5392" s="5">
        <v>2.0</v>
      </c>
      <c r="L5392" s="2" t="s">
        <v>13261</v>
      </c>
      <c r="M5392" s="6" t="b">
        <v>1</v>
      </c>
      <c r="N5392" s="2" t="s">
        <v>17993</v>
      </c>
      <c r="O5392" s="2" t="s">
        <v>1291</v>
      </c>
      <c r="P5392" s="2" t="s">
        <v>1292</v>
      </c>
      <c r="Q5392" s="2" t="s">
        <v>13263</v>
      </c>
      <c r="R5392" s="2" t="s">
        <v>35</v>
      </c>
      <c r="S5392" s="2" t="s">
        <v>18548</v>
      </c>
      <c r="T5392" s="2" t="s">
        <v>18198</v>
      </c>
      <c r="U5392" s="2" t="s">
        <v>1636</v>
      </c>
      <c r="V5392" s="2" t="s">
        <v>7329</v>
      </c>
      <c r="W5392" s="3"/>
      <c r="X5392" s="2" t="s">
        <v>18549</v>
      </c>
      <c r="Y5392" s="2" t="s">
        <v>18550</v>
      </c>
    </row>
    <row r="5393">
      <c r="A5393" s="1" t="b">
        <v>0</v>
      </c>
      <c r="B5393" s="1"/>
      <c r="C5393" s="1"/>
      <c r="D5393" s="1"/>
      <c r="E5393" s="1" t="s">
        <v>7238</v>
      </c>
      <c r="F5393" s="1"/>
      <c r="G5393" s="2" t="s">
        <v>27</v>
      </c>
      <c r="H5393" s="2"/>
      <c r="I5393" s="4" t="s">
        <v>18551</v>
      </c>
      <c r="J5393" s="2" t="s">
        <v>18552</v>
      </c>
      <c r="K5393" s="5">
        <v>2.0</v>
      </c>
      <c r="L5393" s="2" t="s">
        <v>13261</v>
      </c>
      <c r="M5393" s="6" t="b">
        <v>1</v>
      </c>
      <c r="N5393" s="2" t="s">
        <v>17993</v>
      </c>
      <c r="O5393" s="2" t="s">
        <v>1291</v>
      </c>
      <c r="P5393" s="2" t="s">
        <v>1292</v>
      </c>
      <c r="Q5393" s="2" t="s">
        <v>13263</v>
      </c>
      <c r="R5393" s="2" t="s">
        <v>35</v>
      </c>
      <c r="S5393" s="2" t="s">
        <v>18553</v>
      </c>
      <c r="T5393" s="2" t="s">
        <v>18198</v>
      </c>
      <c r="U5393" s="2" t="s">
        <v>1636</v>
      </c>
      <c r="V5393" s="2" t="s">
        <v>7329</v>
      </c>
      <c r="W5393" s="3"/>
      <c r="X5393" s="2" t="s">
        <v>18554</v>
      </c>
      <c r="Y5393" s="2" t="s">
        <v>18555</v>
      </c>
    </row>
    <row r="5394">
      <c r="A5394" s="1" t="b">
        <v>0</v>
      </c>
      <c r="B5394" s="1"/>
      <c r="C5394" s="1"/>
      <c r="D5394" s="1"/>
      <c r="E5394" s="1" t="s">
        <v>7238</v>
      </c>
      <c r="F5394" s="1"/>
      <c r="G5394" s="2" t="s">
        <v>27</v>
      </c>
      <c r="H5394" s="2"/>
      <c r="I5394" s="4" t="s">
        <v>18556</v>
      </c>
      <c r="J5394" s="2" t="s">
        <v>18557</v>
      </c>
      <c r="K5394" s="5">
        <v>2.0</v>
      </c>
      <c r="L5394" s="2" t="s">
        <v>13261</v>
      </c>
      <c r="M5394" s="6" t="b">
        <v>1</v>
      </c>
      <c r="N5394" s="2" t="s">
        <v>17993</v>
      </c>
      <c r="O5394" s="2" t="s">
        <v>1291</v>
      </c>
      <c r="P5394" s="2" t="s">
        <v>1292</v>
      </c>
      <c r="Q5394" s="2" t="s">
        <v>13263</v>
      </c>
      <c r="R5394" s="2" t="s">
        <v>35</v>
      </c>
      <c r="S5394" s="2" t="s">
        <v>18558</v>
      </c>
      <c r="T5394" s="2" t="s">
        <v>17995</v>
      </c>
      <c r="U5394" s="2" t="s">
        <v>1636</v>
      </c>
      <c r="V5394" s="2" t="s">
        <v>7329</v>
      </c>
      <c r="W5394" s="3"/>
      <c r="X5394" s="2" t="s">
        <v>18559</v>
      </c>
      <c r="Y5394" s="2" t="s">
        <v>18560</v>
      </c>
    </row>
    <row r="5395">
      <c r="A5395" s="1" t="b">
        <v>0</v>
      </c>
      <c r="B5395" s="1"/>
      <c r="C5395" s="1"/>
      <c r="D5395" s="1"/>
      <c r="E5395" s="1" t="s">
        <v>7238</v>
      </c>
      <c r="F5395" s="1"/>
      <c r="G5395" s="2" t="s">
        <v>27</v>
      </c>
      <c r="H5395" s="2"/>
      <c r="I5395" s="4" t="s">
        <v>18561</v>
      </c>
      <c r="J5395" s="2" t="s">
        <v>18562</v>
      </c>
      <c r="K5395" s="5">
        <v>2.0</v>
      </c>
      <c r="L5395" s="2" t="s">
        <v>13261</v>
      </c>
      <c r="M5395" s="6" t="b">
        <v>1</v>
      </c>
      <c r="N5395" s="2" t="s">
        <v>17993</v>
      </c>
      <c r="O5395" s="2" t="s">
        <v>1291</v>
      </c>
      <c r="P5395" s="2" t="s">
        <v>1292</v>
      </c>
      <c r="Q5395" s="2" t="s">
        <v>13263</v>
      </c>
      <c r="R5395" s="2" t="s">
        <v>35</v>
      </c>
      <c r="S5395" s="2" t="s">
        <v>18563</v>
      </c>
      <c r="T5395" s="2" t="s">
        <v>17995</v>
      </c>
      <c r="U5395" s="2" t="s">
        <v>1636</v>
      </c>
      <c r="V5395" s="2" t="s">
        <v>7329</v>
      </c>
      <c r="W5395" s="3"/>
      <c r="X5395" s="2" t="s">
        <v>18564</v>
      </c>
      <c r="Y5395" s="2" t="s">
        <v>18565</v>
      </c>
    </row>
    <row r="5396">
      <c r="A5396" s="1" t="b">
        <v>0</v>
      </c>
      <c r="B5396" s="1"/>
      <c r="C5396" s="1"/>
      <c r="D5396" s="1"/>
      <c r="E5396" s="1" t="s">
        <v>7238</v>
      </c>
      <c r="F5396" s="1"/>
      <c r="G5396" s="2" t="s">
        <v>27</v>
      </c>
      <c r="H5396" s="2"/>
      <c r="I5396" s="4" t="s">
        <v>18566</v>
      </c>
      <c r="J5396" s="2" t="s">
        <v>18567</v>
      </c>
      <c r="K5396" s="5">
        <v>2.0</v>
      </c>
      <c r="L5396" s="2" t="s">
        <v>13261</v>
      </c>
      <c r="M5396" s="6" t="b">
        <v>1</v>
      </c>
      <c r="N5396" s="2" t="s">
        <v>17993</v>
      </c>
      <c r="O5396" s="2" t="s">
        <v>1291</v>
      </c>
      <c r="P5396" s="2" t="s">
        <v>1292</v>
      </c>
      <c r="Q5396" s="2" t="s">
        <v>13263</v>
      </c>
      <c r="R5396" s="2" t="s">
        <v>35</v>
      </c>
      <c r="S5396" s="2" t="s">
        <v>18568</v>
      </c>
      <c r="T5396" s="2" t="s">
        <v>17995</v>
      </c>
      <c r="U5396" s="2" t="s">
        <v>1636</v>
      </c>
      <c r="V5396" s="2" t="s">
        <v>7329</v>
      </c>
      <c r="W5396" s="3"/>
      <c r="X5396" s="2" t="s">
        <v>18569</v>
      </c>
      <c r="Y5396" s="2" t="s">
        <v>18570</v>
      </c>
    </row>
    <row r="5397">
      <c r="A5397" s="1" t="b">
        <v>0</v>
      </c>
      <c r="B5397" s="1"/>
      <c r="C5397" s="1"/>
      <c r="D5397" s="1"/>
      <c r="E5397" s="1" t="s">
        <v>7238</v>
      </c>
      <c r="F5397" s="1"/>
      <c r="G5397" s="2" t="s">
        <v>27</v>
      </c>
      <c r="H5397" s="2"/>
      <c r="I5397" s="4" t="s">
        <v>18571</v>
      </c>
      <c r="J5397" s="2" t="s">
        <v>18572</v>
      </c>
      <c r="K5397" s="5">
        <v>2.0</v>
      </c>
      <c r="L5397" s="2" t="s">
        <v>13261</v>
      </c>
      <c r="M5397" s="6" t="b">
        <v>1</v>
      </c>
      <c r="N5397" s="2" t="s">
        <v>17993</v>
      </c>
      <c r="O5397" s="2" t="s">
        <v>1291</v>
      </c>
      <c r="P5397" s="2" t="s">
        <v>1292</v>
      </c>
      <c r="Q5397" s="2" t="s">
        <v>13263</v>
      </c>
      <c r="R5397" s="2" t="s">
        <v>35</v>
      </c>
      <c r="S5397" s="2" t="s">
        <v>18573</v>
      </c>
      <c r="T5397" s="2" t="s">
        <v>17995</v>
      </c>
      <c r="U5397" s="2" t="s">
        <v>1636</v>
      </c>
      <c r="V5397" s="2" t="s">
        <v>7329</v>
      </c>
      <c r="W5397" s="3"/>
      <c r="X5397" s="2" t="s">
        <v>18574</v>
      </c>
      <c r="Y5397" s="2" t="s">
        <v>18575</v>
      </c>
    </row>
    <row r="5398">
      <c r="A5398" s="1" t="b">
        <v>0</v>
      </c>
      <c r="B5398" s="1"/>
      <c r="C5398" s="1"/>
      <c r="D5398" s="1"/>
      <c r="E5398" s="1" t="s">
        <v>7238</v>
      </c>
      <c r="F5398" s="1"/>
      <c r="G5398" s="2" t="s">
        <v>27</v>
      </c>
      <c r="H5398" s="2"/>
      <c r="I5398" s="4" t="s">
        <v>18576</v>
      </c>
      <c r="J5398" s="2" t="s">
        <v>18577</v>
      </c>
      <c r="K5398" s="5">
        <v>2.0</v>
      </c>
      <c r="L5398" s="2" t="s">
        <v>13261</v>
      </c>
      <c r="M5398" s="6" t="b">
        <v>1</v>
      </c>
      <c r="N5398" s="2" t="s">
        <v>17993</v>
      </c>
      <c r="O5398" s="2" t="s">
        <v>1291</v>
      </c>
      <c r="P5398" s="2" t="s">
        <v>1292</v>
      </c>
      <c r="Q5398" s="2" t="s">
        <v>13263</v>
      </c>
      <c r="R5398" s="2" t="s">
        <v>35</v>
      </c>
      <c r="S5398" s="2" t="s">
        <v>18578</v>
      </c>
      <c r="T5398" s="2" t="s">
        <v>17995</v>
      </c>
      <c r="U5398" s="2" t="s">
        <v>1636</v>
      </c>
      <c r="V5398" s="2" t="s">
        <v>7329</v>
      </c>
      <c r="W5398" s="3"/>
      <c r="X5398" s="2" t="s">
        <v>18579</v>
      </c>
      <c r="Y5398" s="2" t="s">
        <v>18580</v>
      </c>
    </row>
    <row r="5399">
      <c r="A5399" s="1" t="b">
        <v>0</v>
      </c>
      <c r="B5399" s="1"/>
      <c r="C5399" s="1"/>
      <c r="D5399" s="1"/>
      <c r="E5399" s="1" t="s">
        <v>7238</v>
      </c>
      <c r="F5399" s="1"/>
      <c r="G5399" s="2" t="s">
        <v>27</v>
      </c>
      <c r="H5399" s="2"/>
      <c r="I5399" s="4" t="s">
        <v>18581</v>
      </c>
      <c r="J5399" s="2" t="s">
        <v>18582</v>
      </c>
      <c r="K5399" s="5">
        <v>2.0</v>
      </c>
      <c r="L5399" s="2" t="s">
        <v>13261</v>
      </c>
      <c r="M5399" s="6" t="b">
        <v>1</v>
      </c>
      <c r="N5399" s="2" t="s">
        <v>17993</v>
      </c>
      <c r="O5399" s="2" t="s">
        <v>1291</v>
      </c>
      <c r="P5399" s="2" t="s">
        <v>1292</v>
      </c>
      <c r="Q5399" s="2" t="s">
        <v>13263</v>
      </c>
      <c r="R5399" s="2" t="s">
        <v>35</v>
      </c>
      <c r="S5399" s="2" t="s">
        <v>18583</v>
      </c>
      <c r="T5399" s="2" t="s">
        <v>18026</v>
      </c>
      <c r="U5399" s="2" t="s">
        <v>1636</v>
      </c>
      <c r="V5399" s="2" t="s">
        <v>7329</v>
      </c>
      <c r="W5399" s="3"/>
      <c r="X5399" s="2" t="s">
        <v>18584</v>
      </c>
      <c r="Y5399" s="2" t="s">
        <v>18585</v>
      </c>
    </row>
    <row r="5400">
      <c r="A5400" s="1" t="b">
        <v>0</v>
      </c>
      <c r="B5400" s="1"/>
      <c r="C5400" s="1"/>
      <c r="D5400" s="1"/>
      <c r="E5400" s="1" t="s">
        <v>7238</v>
      </c>
      <c r="F5400" s="1"/>
      <c r="G5400" s="2" t="s">
        <v>27</v>
      </c>
      <c r="H5400" s="2"/>
      <c r="I5400" s="4" t="s">
        <v>18586</v>
      </c>
      <c r="J5400" s="2" t="s">
        <v>18587</v>
      </c>
      <c r="K5400" s="5">
        <v>2.0</v>
      </c>
      <c r="L5400" s="2" t="s">
        <v>13261</v>
      </c>
      <c r="M5400" s="6" t="b">
        <v>1</v>
      </c>
      <c r="N5400" s="2" t="s">
        <v>17993</v>
      </c>
      <c r="O5400" s="2" t="s">
        <v>1291</v>
      </c>
      <c r="P5400" s="2" t="s">
        <v>1292</v>
      </c>
      <c r="Q5400" s="2" t="s">
        <v>13263</v>
      </c>
      <c r="R5400" s="2" t="s">
        <v>35</v>
      </c>
      <c r="S5400" s="2" t="s">
        <v>18588</v>
      </c>
      <c r="T5400" s="2" t="s">
        <v>18026</v>
      </c>
      <c r="U5400" s="2" t="s">
        <v>1636</v>
      </c>
      <c r="V5400" s="2" t="s">
        <v>7329</v>
      </c>
      <c r="W5400" s="3"/>
      <c r="X5400" s="2" t="s">
        <v>18589</v>
      </c>
      <c r="Y5400" s="2" t="s">
        <v>18590</v>
      </c>
    </row>
    <row r="5401">
      <c r="A5401" s="1" t="b">
        <v>0</v>
      </c>
      <c r="B5401" s="1"/>
      <c r="C5401" s="1"/>
      <c r="D5401" s="1"/>
      <c r="E5401" s="1" t="s">
        <v>7238</v>
      </c>
      <c r="F5401" s="1"/>
      <c r="G5401" s="2" t="s">
        <v>27</v>
      </c>
      <c r="H5401" s="2"/>
      <c r="I5401" s="4" t="s">
        <v>18591</v>
      </c>
      <c r="J5401" s="2" t="s">
        <v>18592</v>
      </c>
      <c r="K5401" s="5">
        <v>2.0</v>
      </c>
      <c r="L5401" s="2" t="s">
        <v>13261</v>
      </c>
      <c r="M5401" s="6" t="b">
        <v>1</v>
      </c>
      <c r="N5401" s="2" t="s">
        <v>17993</v>
      </c>
      <c r="O5401" s="2" t="s">
        <v>1291</v>
      </c>
      <c r="P5401" s="2" t="s">
        <v>1292</v>
      </c>
      <c r="Q5401" s="2" t="s">
        <v>13263</v>
      </c>
      <c r="R5401" s="2" t="s">
        <v>35</v>
      </c>
      <c r="S5401" s="2" t="s">
        <v>18593</v>
      </c>
      <c r="T5401" s="2" t="s">
        <v>18026</v>
      </c>
      <c r="U5401" s="2" t="s">
        <v>1636</v>
      </c>
      <c r="V5401" s="2" t="s">
        <v>7329</v>
      </c>
      <c r="W5401" s="3"/>
      <c r="X5401" s="2" t="s">
        <v>18594</v>
      </c>
      <c r="Y5401" s="2" t="s">
        <v>18595</v>
      </c>
    </row>
    <row r="5402">
      <c r="A5402" s="1" t="b">
        <v>0</v>
      </c>
      <c r="B5402" s="1"/>
      <c r="C5402" s="1"/>
      <c r="D5402" s="1"/>
      <c r="E5402" s="1" t="s">
        <v>7238</v>
      </c>
      <c r="F5402" s="1"/>
      <c r="G5402" s="2" t="s">
        <v>27</v>
      </c>
      <c r="H5402" s="2"/>
      <c r="I5402" s="4" t="s">
        <v>18596</v>
      </c>
      <c r="J5402" s="2" t="s">
        <v>18597</v>
      </c>
      <c r="K5402" s="5">
        <v>2.0</v>
      </c>
      <c r="L5402" s="2" t="s">
        <v>13261</v>
      </c>
      <c r="M5402" s="6" t="b">
        <v>1</v>
      </c>
      <c r="N5402" s="2" t="s">
        <v>17993</v>
      </c>
      <c r="O5402" s="2" t="s">
        <v>1291</v>
      </c>
      <c r="P5402" s="2" t="s">
        <v>1292</v>
      </c>
      <c r="Q5402" s="2" t="s">
        <v>13263</v>
      </c>
      <c r="R5402" s="2" t="s">
        <v>35</v>
      </c>
      <c r="S5402" s="2" t="s">
        <v>18598</v>
      </c>
      <c r="T5402" s="2" t="s">
        <v>18026</v>
      </c>
      <c r="U5402" s="2" t="s">
        <v>1636</v>
      </c>
      <c r="V5402" s="2" t="s">
        <v>7329</v>
      </c>
      <c r="W5402" s="3"/>
      <c r="X5402" s="2" t="s">
        <v>18599</v>
      </c>
      <c r="Y5402" s="2" t="s">
        <v>18600</v>
      </c>
    </row>
    <row r="5403">
      <c r="A5403" s="1" t="b">
        <v>0</v>
      </c>
      <c r="B5403" s="1"/>
      <c r="C5403" s="1"/>
      <c r="D5403" s="1"/>
      <c r="E5403" s="1" t="s">
        <v>7238</v>
      </c>
      <c r="F5403" s="1"/>
      <c r="G5403" s="2" t="s">
        <v>27</v>
      </c>
      <c r="H5403" s="2"/>
      <c r="I5403" s="4" t="s">
        <v>18601</v>
      </c>
      <c r="J5403" s="2" t="s">
        <v>18602</v>
      </c>
      <c r="K5403" s="5">
        <v>2.0</v>
      </c>
      <c r="L5403" s="2" t="s">
        <v>13261</v>
      </c>
      <c r="M5403" s="6" t="b">
        <v>1</v>
      </c>
      <c r="N5403" s="2" t="s">
        <v>17993</v>
      </c>
      <c r="O5403" s="2" t="s">
        <v>1291</v>
      </c>
      <c r="P5403" s="2" t="s">
        <v>1292</v>
      </c>
      <c r="Q5403" s="2" t="s">
        <v>13263</v>
      </c>
      <c r="R5403" s="2" t="s">
        <v>35</v>
      </c>
      <c r="S5403" s="2" t="s">
        <v>18603</v>
      </c>
      <c r="T5403" s="2" t="s">
        <v>18026</v>
      </c>
      <c r="U5403" s="2" t="s">
        <v>1636</v>
      </c>
      <c r="V5403" s="2" t="s">
        <v>7329</v>
      </c>
      <c r="W5403" s="3"/>
      <c r="X5403" s="2" t="s">
        <v>18604</v>
      </c>
      <c r="Y5403" s="2" t="s">
        <v>18605</v>
      </c>
    </row>
    <row r="5404">
      <c r="A5404" s="1" t="b">
        <v>0</v>
      </c>
      <c r="B5404" s="1"/>
      <c r="C5404" s="1"/>
      <c r="D5404" s="1"/>
      <c r="E5404" s="1" t="s">
        <v>7238</v>
      </c>
      <c r="F5404" s="1"/>
      <c r="G5404" s="2" t="s">
        <v>27</v>
      </c>
      <c r="H5404" s="2"/>
      <c r="I5404" s="4" t="s">
        <v>18606</v>
      </c>
      <c r="J5404" s="2" t="s">
        <v>18607</v>
      </c>
      <c r="K5404" s="5">
        <v>2.0</v>
      </c>
      <c r="L5404" s="2" t="s">
        <v>13261</v>
      </c>
      <c r="M5404" s="6" t="b">
        <v>1</v>
      </c>
      <c r="N5404" s="2" t="s">
        <v>17993</v>
      </c>
      <c r="O5404" s="2" t="s">
        <v>1291</v>
      </c>
      <c r="P5404" s="2" t="s">
        <v>1292</v>
      </c>
      <c r="Q5404" s="2" t="s">
        <v>13263</v>
      </c>
      <c r="R5404" s="2" t="s">
        <v>35</v>
      </c>
      <c r="S5404" s="2" t="s">
        <v>18608</v>
      </c>
      <c r="T5404" s="2" t="s">
        <v>18026</v>
      </c>
      <c r="U5404" s="2" t="s">
        <v>1636</v>
      </c>
      <c r="V5404" s="2" t="s">
        <v>7329</v>
      </c>
      <c r="W5404" s="3"/>
      <c r="X5404" s="2" t="s">
        <v>18609</v>
      </c>
      <c r="Y5404" s="2" t="s">
        <v>18610</v>
      </c>
    </row>
    <row r="5405">
      <c r="A5405" s="1" t="b">
        <v>0</v>
      </c>
      <c r="B5405" s="1"/>
      <c r="C5405" s="1"/>
      <c r="D5405" s="1"/>
      <c r="E5405" s="1" t="s">
        <v>7238</v>
      </c>
      <c r="F5405" s="1"/>
      <c r="G5405" s="2" t="s">
        <v>27</v>
      </c>
      <c r="H5405" s="2"/>
      <c r="I5405" s="4" t="s">
        <v>18611</v>
      </c>
      <c r="J5405" s="2" t="s">
        <v>18612</v>
      </c>
      <c r="K5405" s="5">
        <v>2.0</v>
      </c>
      <c r="L5405" s="2" t="s">
        <v>13261</v>
      </c>
      <c r="M5405" s="6" t="b">
        <v>1</v>
      </c>
      <c r="N5405" s="2" t="s">
        <v>17993</v>
      </c>
      <c r="O5405" s="2" t="s">
        <v>1291</v>
      </c>
      <c r="P5405" s="2" t="s">
        <v>1292</v>
      </c>
      <c r="Q5405" s="2" t="s">
        <v>13263</v>
      </c>
      <c r="R5405" s="2" t="s">
        <v>35</v>
      </c>
      <c r="S5405" s="2" t="s">
        <v>18613</v>
      </c>
      <c r="T5405" s="2" t="s">
        <v>17995</v>
      </c>
      <c r="U5405" s="2" t="s">
        <v>1636</v>
      </c>
      <c r="V5405" s="2" t="s">
        <v>7329</v>
      </c>
      <c r="W5405" s="3"/>
      <c r="X5405" s="2" t="s">
        <v>18614</v>
      </c>
      <c r="Y5405" s="2" t="s">
        <v>18615</v>
      </c>
    </row>
    <row r="5406">
      <c r="A5406" s="1" t="b">
        <v>0</v>
      </c>
      <c r="B5406" s="1"/>
      <c r="C5406" s="1"/>
      <c r="D5406" s="1"/>
      <c r="E5406" s="1" t="s">
        <v>7238</v>
      </c>
      <c r="F5406" s="1"/>
      <c r="G5406" s="2" t="s">
        <v>27</v>
      </c>
      <c r="H5406" s="2"/>
      <c r="I5406" s="4" t="s">
        <v>18616</v>
      </c>
      <c r="J5406" s="2" t="s">
        <v>18617</v>
      </c>
      <c r="K5406" s="5">
        <v>2.0</v>
      </c>
      <c r="L5406" s="2" t="s">
        <v>13261</v>
      </c>
      <c r="M5406" s="6" t="b">
        <v>1</v>
      </c>
      <c r="N5406" s="2" t="s">
        <v>17993</v>
      </c>
      <c r="O5406" s="2" t="s">
        <v>1291</v>
      </c>
      <c r="P5406" s="2" t="s">
        <v>1292</v>
      </c>
      <c r="Q5406" s="2" t="s">
        <v>13263</v>
      </c>
      <c r="R5406" s="2" t="s">
        <v>35</v>
      </c>
      <c r="S5406" s="2" t="s">
        <v>18618</v>
      </c>
      <c r="T5406" s="2" t="s">
        <v>17995</v>
      </c>
      <c r="U5406" s="2" t="s">
        <v>1636</v>
      </c>
      <c r="V5406" s="2" t="s">
        <v>7329</v>
      </c>
      <c r="W5406" s="3"/>
      <c r="X5406" s="2" t="s">
        <v>18619</v>
      </c>
      <c r="Y5406" s="2" t="s">
        <v>18620</v>
      </c>
    </row>
    <row r="5407">
      <c r="A5407" s="1" t="b">
        <v>0</v>
      </c>
      <c r="B5407" s="1"/>
      <c r="C5407" s="1"/>
      <c r="D5407" s="1"/>
      <c r="E5407" s="1" t="s">
        <v>7238</v>
      </c>
      <c r="F5407" s="1"/>
      <c r="G5407" s="2" t="s">
        <v>27</v>
      </c>
      <c r="H5407" s="2"/>
      <c r="I5407" s="4" t="s">
        <v>18621</v>
      </c>
      <c r="J5407" s="2" t="s">
        <v>18622</v>
      </c>
      <c r="K5407" s="5">
        <v>2.0</v>
      </c>
      <c r="L5407" s="2" t="s">
        <v>13261</v>
      </c>
      <c r="M5407" s="6" t="b">
        <v>1</v>
      </c>
      <c r="N5407" s="2" t="s">
        <v>17993</v>
      </c>
      <c r="O5407" s="2" t="s">
        <v>1291</v>
      </c>
      <c r="P5407" s="2" t="s">
        <v>1292</v>
      </c>
      <c r="Q5407" s="2" t="s">
        <v>13263</v>
      </c>
      <c r="R5407" s="2" t="s">
        <v>35</v>
      </c>
      <c r="S5407" s="2" t="s">
        <v>18623</v>
      </c>
      <c r="T5407" s="2" t="s">
        <v>17995</v>
      </c>
      <c r="U5407" s="2" t="s">
        <v>1636</v>
      </c>
      <c r="V5407" s="2" t="s">
        <v>7329</v>
      </c>
      <c r="W5407" s="3"/>
      <c r="X5407" s="2" t="s">
        <v>18624</v>
      </c>
      <c r="Y5407" s="2" t="s">
        <v>18625</v>
      </c>
    </row>
    <row r="5408">
      <c r="A5408" s="1" t="b">
        <v>0</v>
      </c>
      <c r="B5408" s="1"/>
      <c r="C5408" s="1"/>
      <c r="D5408" s="1"/>
      <c r="E5408" s="1" t="s">
        <v>7238</v>
      </c>
      <c r="F5408" s="1"/>
      <c r="G5408" s="2" t="s">
        <v>27</v>
      </c>
      <c r="H5408" s="2"/>
      <c r="I5408" s="4" t="s">
        <v>18626</v>
      </c>
      <c r="J5408" s="2" t="s">
        <v>18627</v>
      </c>
      <c r="K5408" s="5">
        <v>2.0</v>
      </c>
      <c r="L5408" s="2" t="s">
        <v>13261</v>
      </c>
      <c r="M5408" s="6" t="b">
        <v>1</v>
      </c>
      <c r="N5408" s="2" t="s">
        <v>17993</v>
      </c>
      <c r="O5408" s="2" t="s">
        <v>1291</v>
      </c>
      <c r="P5408" s="2" t="s">
        <v>1292</v>
      </c>
      <c r="Q5408" s="2" t="s">
        <v>13263</v>
      </c>
      <c r="R5408" s="2" t="s">
        <v>35</v>
      </c>
      <c r="S5408" s="2" t="s">
        <v>18628</v>
      </c>
      <c r="T5408" s="2" t="s">
        <v>17995</v>
      </c>
      <c r="U5408" s="2" t="s">
        <v>1636</v>
      </c>
      <c r="V5408" s="2" t="s">
        <v>7329</v>
      </c>
      <c r="W5408" s="3"/>
      <c r="X5408" s="2" t="s">
        <v>18629</v>
      </c>
      <c r="Y5408" s="2" t="s">
        <v>18630</v>
      </c>
    </row>
    <row r="5409">
      <c r="A5409" s="1" t="b">
        <v>0</v>
      </c>
      <c r="B5409" s="1"/>
      <c r="C5409" s="1"/>
      <c r="D5409" s="1"/>
      <c r="E5409" s="1" t="s">
        <v>7238</v>
      </c>
      <c r="F5409" s="1"/>
      <c r="G5409" s="2" t="s">
        <v>27</v>
      </c>
      <c r="H5409" s="2"/>
      <c r="I5409" s="4" t="s">
        <v>18631</v>
      </c>
      <c r="J5409" s="2" t="s">
        <v>18632</v>
      </c>
      <c r="K5409" s="5">
        <v>2.0</v>
      </c>
      <c r="L5409" s="2" t="s">
        <v>13261</v>
      </c>
      <c r="M5409" s="6" t="b">
        <v>1</v>
      </c>
      <c r="N5409" s="2" t="s">
        <v>17993</v>
      </c>
      <c r="O5409" s="2" t="s">
        <v>1291</v>
      </c>
      <c r="P5409" s="2" t="s">
        <v>1292</v>
      </c>
      <c r="Q5409" s="2" t="s">
        <v>13263</v>
      </c>
      <c r="R5409" s="2" t="s">
        <v>35</v>
      </c>
      <c r="S5409" s="2" t="s">
        <v>18633</v>
      </c>
      <c r="T5409" s="2" t="s">
        <v>17995</v>
      </c>
      <c r="U5409" s="2" t="s">
        <v>1636</v>
      </c>
      <c r="V5409" s="2" t="s">
        <v>7329</v>
      </c>
      <c r="W5409" s="3"/>
      <c r="X5409" s="2" t="s">
        <v>18634</v>
      </c>
      <c r="Y5409" s="2" t="s">
        <v>18635</v>
      </c>
    </row>
    <row r="5410">
      <c r="A5410" s="1" t="b">
        <v>0</v>
      </c>
      <c r="B5410" s="1"/>
      <c r="C5410" s="1"/>
      <c r="D5410" s="1"/>
      <c r="E5410" s="1" t="s">
        <v>7238</v>
      </c>
      <c r="F5410" s="1"/>
      <c r="G5410" s="2" t="s">
        <v>27</v>
      </c>
      <c r="H5410" s="2"/>
      <c r="I5410" s="4" t="s">
        <v>18636</v>
      </c>
      <c r="J5410" s="2" t="s">
        <v>18637</v>
      </c>
      <c r="K5410" s="5">
        <v>2.0</v>
      </c>
      <c r="L5410" s="2" t="s">
        <v>13261</v>
      </c>
      <c r="M5410" s="6" t="b">
        <v>1</v>
      </c>
      <c r="N5410" s="2" t="s">
        <v>17993</v>
      </c>
      <c r="O5410" s="2" t="s">
        <v>1291</v>
      </c>
      <c r="P5410" s="2" t="s">
        <v>1292</v>
      </c>
      <c r="Q5410" s="2" t="s">
        <v>13263</v>
      </c>
      <c r="R5410" s="2" t="s">
        <v>35</v>
      </c>
      <c r="S5410" s="2" t="s">
        <v>18638</v>
      </c>
      <c r="T5410" s="2" t="s">
        <v>17995</v>
      </c>
      <c r="U5410" s="2" t="s">
        <v>1636</v>
      </c>
      <c r="V5410" s="2" t="s">
        <v>7329</v>
      </c>
      <c r="W5410" s="3"/>
      <c r="X5410" s="2" t="s">
        <v>18639</v>
      </c>
      <c r="Y5410" s="2" t="s">
        <v>18640</v>
      </c>
    </row>
    <row r="5411">
      <c r="A5411" s="1" t="b">
        <v>0</v>
      </c>
      <c r="B5411" s="1"/>
      <c r="C5411" s="1"/>
      <c r="D5411" s="1"/>
      <c r="E5411" s="1" t="s">
        <v>7238</v>
      </c>
      <c r="F5411" s="1"/>
      <c r="G5411" s="2" t="s">
        <v>27</v>
      </c>
      <c r="H5411" s="2"/>
      <c r="I5411" s="4" t="s">
        <v>18641</v>
      </c>
      <c r="J5411" s="2" t="s">
        <v>18642</v>
      </c>
      <c r="K5411" s="5">
        <v>2.0</v>
      </c>
      <c r="L5411" s="2" t="s">
        <v>13261</v>
      </c>
      <c r="M5411" s="6" t="b">
        <v>1</v>
      </c>
      <c r="N5411" s="2" t="s">
        <v>17993</v>
      </c>
      <c r="O5411" s="2" t="s">
        <v>1291</v>
      </c>
      <c r="P5411" s="2" t="s">
        <v>1292</v>
      </c>
      <c r="Q5411" s="2" t="s">
        <v>13263</v>
      </c>
      <c r="R5411" s="2" t="s">
        <v>35</v>
      </c>
      <c r="S5411" s="2" t="s">
        <v>18643</v>
      </c>
      <c r="T5411" s="2" t="s">
        <v>17995</v>
      </c>
      <c r="U5411" s="2" t="s">
        <v>1636</v>
      </c>
      <c r="V5411" s="2" t="s">
        <v>7329</v>
      </c>
      <c r="W5411" s="3"/>
      <c r="X5411" s="2" t="s">
        <v>18644</v>
      </c>
      <c r="Y5411" s="2" t="s">
        <v>18645</v>
      </c>
    </row>
    <row r="5412">
      <c r="A5412" s="1" t="b">
        <v>0</v>
      </c>
      <c r="B5412" s="1"/>
      <c r="C5412" s="1"/>
      <c r="D5412" s="1"/>
      <c r="E5412" s="1" t="s">
        <v>7238</v>
      </c>
      <c r="F5412" s="1"/>
      <c r="G5412" s="2" t="s">
        <v>27</v>
      </c>
      <c r="H5412" s="2"/>
      <c r="I5412" s="4" t="s">
        <v>18646</v>
      </c>
      <c r="J5412" s="2" t="s">
        <v>18647</v>
      </c>
      <c r="K5412" s="5">
        <v>2.0</v>
      </c>
      <c r="L5412" s="2" t="s">
        <v>13261</v>
      </c>
      <c r="M5412" s="6" t="b">
        <v>1</v>
      </c>
      <c r="N5412" s="2" t="s">
        <v>17993</v>
      </c>
      <c r="O5412" s="2" t="s">
        <v>1291</v>
      </c>
      <c r="P5412" s="2" t="s">
        <v>1292</v>
      </c>
      <c r="Q5412" s="2" t="s">
        <v>13263</v>
      </c>
      <c r="R5412" s="2" t="s">
        <v>35</v>
      </c>
      <c r="S5412" s="2" t="s">
        <v>18648</v>
      </c>
      <c r="T5412" s="2" t="s">
        <v>17995</v>
      </c>
      <c r="U5412" s="2" t="s">
        <v>1636</v>
      </c>
      <c r="V5412" s="2" t="s">
        <v>7329</v>
      </c>
      <c r="W5412" s="3"/>
      <c r="X5412" s="2" t="s">
        <v>18649</v>
      </c>
      <c r="Y5412" s="2" t="s">
        <v>18650</v>
      </c>
    </row>
    <row r="5413">
      <c r="A5413" s="1" t="b">
        <v>0</v>
      </c>
      <c r="B5413" s="1"/>
      <c r="C5413" s="1"/>
      <c r="D5413" s="1"/>
      <c r="E5413" s="1" t="s">
        <v>7238</v>
      </c>
      <c r="F5413" s="1"/>
      <c r="G5413" s="2" t="s">
        <v>27</v>
      </c>
      <c r="H5413" s="2"/>
      <c r="I5413" s="4" t="s">
        <v>18651</v>
      </c>
      <c r="J5413" s="2" t="s">
        <v>18652</v>
      </c>
      <c r="K5413" s="5">
        <v>2.0</v>
      </c>
      <c r="L5413" s="2" t="s">
        <v>13261</v>
      </c>
      <c r="M5413" s="6" t="b">
        <v>1</v>
      </c>
      <c r="N5413" s="2" t="s">
        <v>17993</v>
      </c>
      <c r="O5413" s="2" t="s">
        <v>1291</v>
      </c>
      <c r="P5413" s="2" t="s">
        <v>1292</v>
      </c>
      <c r="Q5413" s="2" t="s">
        <v>13263</v>
      </c>
      <c r="R5413" s="2" t="s">
        <v>35</v>
      </c>
      <c r="S5413" s="2" t="s">
        <v>18653</v>
      </c>
      <c r="T5413" s="2" t="s">
        <v>17995</v>
      </c>
      <c r="U5413" s="2" t="s">
        <v>1636</v>
      </c>
      <c r="V5413" s="2" t="s">
        <v>7329</v>
      </c>
      <c r="W5413" s="3"/>
      <c r="X5413" s="2" t="s">
        <v>18654</v>
      </c>
      <c r="Y5413" s="2" t="s">
        <v>18655</v>
      </c>
    </row>
    <row r="5414">
      <c r="A5414" s="1" t="b">
        <v>0</v>
      </c>
      <c r="B5414" s="1"/>
      <c r="C5414" s="1"/>
      <c r="D5414" s="1"/>
      <c r="E5414" s="1" t="s">
        <v>7238</v>
      </c>
      <c r="F5414" s="1"/>
      <c r="G5414" s="2" t="s">
        <v>27</v>
      </c>
      <c r="H5414" s="2"/>
      <c r="I5414" s="4" t="s">
        <v>18656</v>
      </c>
      <c r="J5414" s="2" t="s">
        <v>18657</v>
      </c>
      <c r="K5414" s="5">
        <v>2.0</v>
      </c>
      <c r="L5414" s="2" t="s">
        <v>13261</v>
      </c>
      <c r="M5414" s="6" t="b">
        <v>1</v>
      </c>
      <c r="N5414" s="2" t="s">
        <v>17993</v>
      </c>
      <c r="O5414" s="2" t="s">
        <v>1291</v>
      </c>
      <c r="P5414" s="2" t="s">
        <v>1292</v>
      </c>
      <c r="Q5414" s="2" t="s">
        <v>13263</v>
      </c>
      <c r="R5414" s="2" t="s">
        <v>35</v>
      </c>
      <c r="S5414" s="2" t="s">
        <v>18658</v>
      </c>
      <c r="T5414" s="2" t="s">
        <v>17995</v>
      </c>
      <c r="U5414" s="2" t="s">
        <v>1636</v>
      </c>
      <c r="V5414" s="2" t="s">
        <v>7329</v>
      </c>
      <c r="W5414" s="3"/>
      <c r="X5414" s="2" t="s">
        <v>18659</v>
      </c>
      <c r="Y5414" s="2" t="s">
        <v>18660</v>
      </c>
    </row>
    <row r="5415">
      <c r="A5415" s="1" t="b">
        <v>0</v>
      </c>
      <c r="B5415" s="1"/>
      <c r="C5415" s="1"/>
      <c r="D5415" s="1"/>
      <c r="E5415" s="1" t="s">
        <v>7238</v>
      </c>
      <c r="F5415" s="1"/>
      <c r="G5415" s="2" t="s">
        <v>27</v>
      </c>
      <c r="H5415" s="2"/>
      <c r="I5415" s="4" t="s">
        <v>18661</v>
      </c>
      <c r="J5415" s="2" t="s">
        <v>18662</v>
      </c>
      <c r="K5415" s="5">
        <v>2.0</v>
      </c>
      <c r="L5415" s="2" t="s">
        <v>13261</v>
      </c>
      <c r="M5415" s="6" t="b">
        <v>1</v>
      </c>
      <c r="N5415" s="2" t="s">
        <v>17993</v>
      </c>
      <c r="O5415" s="2" t="s">
        <v>1291</v>
      </c>
      <c r="P5415" s="2" t="s">
        <v>1292</v>
      </c>
      <c r="Q5415" s="2" t="s">
        <v>13263</v>
      </c>
      <c r="R5415" s="2" t="s">
        <v>35</v>
      </c>
      <c r="S5415" s="2" t="s">
        <v>18663</v>
      </c>
      <c r="T5415" s="2" t="s">
        <v>17995</v>
      </c>
      <c r="U5415" s="2" t="s">
        <v>1636</v>
      </c>
      <c r="V5415" s="2" t="s">
        <v>7329</v>
      </c>
      <c r="W5415" s="3"/>
      <c r="X5415" s="2" t="s">
        <v>18664</v>
      </c>
      <c r="Y5415" s="2" t="s">
        <v>18665</v>
      </c>
    </row>
    <row r="5416">
      <c r="A5416" s="1" t="b">
        <v>0</v>
      </c>
      <c r="B5416" s="1"/>
      <c r="C5416" s="1"/>
      <c r="D5416" s="1"/>
      <c r="E5416" s="1" t="s">
        <v>7238</v>
      </c>
      <c r="F5416" s="1"/>
      <c r="G5416" s="2" t="s">
        <v>27</v>
      </c>
      <c r="H5416" s="2"/>
      <c r="I5416" s="4" t="s">
        <v>18666</v>
      </c>
      <c r="J5416" s="2" t="s">
        <v>18667</v>
      </c>
      <c r="K5416" s="5">
        <v>2.0</v>
      </c>
      <c r="L5416" s="2" t="s">
        <v>13261</v>
      </c>
      <c r="M5416" s="6" t="b">
        <v>1</v>
      </c>
      <c r="N5416" s="2" t="s">
        <v>17993</v>
      </c>
      <c r="O5416" s="2" t="s">
        <v>1291</v>
      </c>
      <c r="P5416" s="2" t="s">
        <v>1292</v>
      </c>
      <c r="Q5416" s="2" t="s">
        <v>13263</v>
      </c>
      <c r="R5416" s="2" t="s">
        <v>35</v>
      </c>
      <c r="S5416" s="2" t="s">
        <v>18668</v>
      </c>
      <c r="T5416" s="2" t="s">
        <v>17995</v>
      </c>
      <c r="U5416" s="2" t="s">
        <v>1636</v>
      </c>
      <c r="V5416" s="2" t="s">
        <v>7329</v>
      </c>
      <c r="W5416" s="3"/>
      <c r="X5416" s="2" t="s">
        <v>18669</v>
      </c>
      <c r="Y5416" s="2" t="s">
        <v>18670</v>
      </c>
    </row>
    <row r="5417">
      <c r="A5417" s="1" t="b">
        <v>0</v>
      </c>
      <c r="B5417" s="1"/>
      <c r="C5417" s="1"/>
      <c r="D5417" s="1"/>
      <c r="E5417" s="1" t="s">
        <v>7238</v>
      </c>
      <c r="F5417" s="1"/>
      <c r="G5417" s="2" t="s">
        <v>27</v>
      </c>
      <c r="H5417" s="2"/>
      <c r="I5417" s="4" t="s">
        <v>18671</v>
      </c>
      <c r="J5417" s="2" t="s">
        <v>18672</v>
      </c>
      <c r="K5417" s="5">
        <v>2.0</v>
      </c>
      <c r="L5417" s="2" t="s">
        <v>13261</v>
      </c>
      <c r="M5417" s="6" t="b">
        <v>1</v>
      </c>
      <c r="N5417" s="2" t="s">
        <v>17993</v>
      </c>
      <c r="O5417" s="2" t="s">
        <v>1291</v>
      </c>
      <c r="P5417" s="2" t="s">
        <v>1292</v>
      </c>
      <c r="Q5417" s="2" t="s">
        <v>13263</v>
      </c>
      <c r="R5417" s="2" t="s">
        <v>35</v>
      </c>
      <c r="S5417" s="2" t="s">
        <v>18673</v>
      </c>
      <c r="T5417" s="2" t="s">
        <v>17995</v>
      </c>
      <c r="U5417" s="2" t="s">
        <v>1636</v>
      </c>
      <c r="V5417" s="2" t="s">
        <v>7329</v>
      </c>
      <c r="W5417" s="3"/>
      <c r="X5417" s="2" t="s">
        <v>18674</v>
      </c>
      <c r="Y5417" s="2" t="s">
        <v>18675</v>
      </c>
    </row>
    <row r="5418">
      <c r="A5418" s="1" t="b">
        <v>0</v>
      </c>
      <c r="B5418" s="1"/>
      <c r="C5418" s="1"/>
      <c r="D5418" s="1"/>
      <c r="E5418" s="1" t="s">
        <v>7238</v>
      </c>
      <c r="F5418" s="1"/>
      <c r="G5418" s="2" t="s">
        <v>27</v>
      </c>
      <c r="H5418" s="2"/>
      <c r="I5418" s="4" t="s">
        <v>18676</v>
      </c>
      <c r="J5418" s="2" t="s">
        <v>18677</v>
      </c>
      <c r="K5418" s="5">
        <v>2.0</v>
      </c>
      <c r="L5418" s="2" t="s">
        <v>13261</v>
      </c>
      <c r="M5418" s="6" t="b">
        <v>1</v>
      </c>
      <c r="N5418" s="2" t="s">
        <v>17993</v>
      </c>
      <c r="O5418" s="2" t="s">
        <v>1291</v>
      </c>
      <c r="P5418" s="2" t="s">
        <v>1292</v>
      </c>
      <c r="Q5418" s="2" t="s">
        <v>13263</v>
      </c>
      <c r="R5418" s="2" t="s">
        <v>35</v>
      </c>
      <c r="S5418" s="2" t="s">
        <v>18678</v>
      </c>
      <c r="T5418" s="2" t="s">
        <v>17995</v>
      </c>
      <c r="U5418" s="2" t="s">
        <v>1636</v>
      </c>
      <c r="V5418" s="2" t="s">
        <v>7329</v>
      </c>
      <c r="W5418" s="3"/>
      <c r="X5418" s="2" t="s">
        <v>18679</v>
      </c>
      <c r="Y5418" s="2" t="s">
        <v>18680</v>
      </c>
    </row>
    <row r="5419">
      <c r="A5419" s="1" t="b">
        <v>0</v>
      </c>
      <c r="B5419" s="1"/>
      <c r="C5419" s="1"/>
      <c r="D5419" s="1"/>
      <c r="E5419" s="1" t="s">
        <v>7238</v>
      </c>
      <c r="F5419" s="1"/>
      <c r="G5419" s="2" t="s">
        <v>27</v>
      </c>
      <c r="H5419" s="2"/>
      <c r="I5419" s="4" t="s">
        <v>18681</v>
      </c>
      <c r="J5419" s="2" t="s">
        <v>18682</v>
      </c>
      <c r="K5419" s="5">
        <v>2.0</v>
      </c>
      <c r="L5419" s="2" t="s">
        <v>13261</v>
      </c>
      <c r="M5419" s="6" t="b">
        <v>1</v>
      </c>
      <c r="N5419" s="2" t="s">
        <v>17993</v>
      </c>
      <c r="O5419" s="2" t="s">
        <v>1291</v>
      </c>
      <c r="P5419" s="2" t="s">
        <v>1292</v>
      </c>
      <c r="Q5419" s="2" t="s">
        <v>13263</v>
      </c>
      <c r="R5419" s="2" t="s">
        <v>35</v>
      </c>
      <c r="S5419" s="2" t="s">
        <v>18683</v>
      </c>
      <c r="T5419" s="2" t="s">
        <v>17995</v>
      </c>
      <c r="U5419" s="2" t="s">
        <v>1636</v>
      </c>
      <c r="V5419" s="2" t="s">
        <v>7329</v>
      </c>
      <c r="W5419" s="3"/>
      <c r="X5419" s="2" t="s">
        <v>18684</v>
      </c>
      <c r="Y5419" s="2" t="s">
        <v>18685</v>
      </c>
    </row>
    <row r="5420">
      <c r="A5420" s="1" t="b">
        <v>0</v>
      </c>
      <c r="B5420" s="1"/>
      <c r="C5420" s="1"/>
      <c r="D5420" s="1"/>
      <c r="E5420" s="1" t="s">
        <v>7238</v>
      </c>
      <c r="F5420" s="1"/>
      <c r="G5420" s="2" t="s">
        <v>27</v>
      </c>
      <c r="H5420" s="2"/>
      <c r="I5420" s="4" t="s">
        <v>18686</v>
      </c>
      <c r="J5420" s="2" t="s">
        <v>18687</v>
      </c>
      <c r="K5420" s="5">
        <v>2.0</v>
      </c>
      <c r="L5420" s="2" t="s">
        <v>13261</v>
      </c>
      <c r="M5420" s="6" t="b">
        <v>1</v>
      </c>
      <c r="N5420" s="2" t="s">
        <v>17993</v>
      </c>
      <c r="O5420" s="2" t="s">
        <v>1291</v>
      </c>
      <c r="P5420" s="2" t="s">
        <v>1292</v>
      </c>
      <c r="Q5420" s="2" t="s">
        <v>13263</v>
      </c>
      <c r="R5420" s="2" t="s">
        <v>35</v>
      </c>
      <c r="S5420" s="2" t="s">
        <v>18688</v>
      </c>
      <c r="T5420" s="2" t="s">
        <v>17995</v>
      </c>
      <c r="U5420" s="2" t="s">
        <v>1636</v>
      </c>
      <c r="V5420" s="2" t="s">
        <v>7329</v>
      </c>
      <c r="W5420" s="3"/>
      <c r="X5420" s="2" t="s">
        <v>18689</v>
      </c>
      <c r="Y5420" s="2" t="s">
        <v>18690</v>
      </c>
    </row>
    <row r="5421">
      <c r="A5421" s="1" t="b">
        <v>0</v>
      </c>
      <c r="B5421" s="1"/>
      <c r="C5421" s="1"/>
      <c r="D5421" s="1"/>
      <c r="E5421" s="1" t="s">
        <v>7238</v>
      </c>
      <c r="F5421" s="1"/>
      <c r="G5421" s="2" t="s">
        <v>27</v>
      </c>
      <c r="H5421" s="2"/>
      <c r="I5421" s="4" t="s">
        <v>18691</v>
      </c>
      <c r="J5421" s="2" t="s">
        <v>18692</v>
      </c>
      <c r="K5421" s="5">
        <v>2.0</v>
      </c>
      <c r="L5421" s="2" t="s">
        <v>13261</v>
      </c>
      <c r="M5421" s="6" t="b">
        <v>1</v>
      </c>
      <c r="N5421" s="2" t="s">
        <v>17993</v>
      </c>
      <c r="O5421" s="2" t="s">
        <v>1291</v>
      </c>
      <c r="P5421" s="2" t="s">
        <v>1292</v>
      </c>
      <c r="Q5421" s="2" t="s">
        <v>13263</v>
      </c>
      <c r="R5421" s="2" t="s">
        <v>35</v>
      </c>
      <c r="S5421" s="2" t="s">
        <v>18693</v>
      </c>
      <c r="T5421" s="2" t="s">
        <v>17995</v>
      </c>
      <c r="U5421" s="2" t="s">
        <v>1636</v>
      </c>
      <c r="V5421" s="2" t="s">
        <v>7329</v>
      </c>
      <c r="W5421" s="3"/>
      <c r="X5421" s="2" t="s">
        <v>18694</v>
      </c>
      <c r="Y5421" s="2" t="s">
        <v>18695</v>
      </c>
    </row>
    <row r="5422">
      <c r="A5422" s="1" t="b">
        <v>0</v>
      </c>
      <c r="B5422" s="1"/>
      <c r="C5422" s="1"/>
      <c r="D5422" s="1"/>
      <c r="E5422" s="1" t="s">
        <v>7238</v>
      </c>
      <c r="F5422" s="1"/>
      <c r="G5422" s="2" t="s">
        <v>27</v>
      </c>
      <c r="H5422" s="2"/>
      <c r="I5422" s="4" t="s">
        <v>18696</v>
      </c>
      <c r="J5422" s="2" t="s">
        <v>18697</v>
      </c>
      <c r="K5422" s="5">
        <v>2.0</v>
      </c>
      <c r="L5422" s="2" t="s">
        <v>13261</v>
      </c>
      <c r="M5422" s="6" t="b">
        <v>1</v>
      </c>
      <c r="N5422" s="2" t="s">
        <v>17993</v>
      </c>
      <c r="O5422" s="2" t="s">
        <v>1291</v>
      </c>
      <c r="P5422" s="2" t="s">
        <v>1292</v>
      </c>
      <c r="Q5422" s="2" t="s">
        <v>13263</v>
      </c>
      <c r="R5422" s="2" t="s">
        <v>35</v>
      </c>
      <c r="S5422" s="2" t="s">
        <v>18698</v>
      </c>
      <c r="T5422" s="2" t="s">
        <v>17995</v>
      </c>
      <c r="U5422" s="2" t="s">
        <v>1636</v>
      </c>
      <c r="V5422" s="2" t="s">
        <v>7329</v>
      </c>
      <c r="W5422" s="3"/>
      <c r="X5422" s="2" t="s">
        <v>18699</v>
      </c>
      <c r="Y5422" s="2" t="s">
        <v>18700</v>
      </c>
    </row>
    <row r="5423">
      <c r="A5423" s="1" t="b">
        <v>0</v>
      </c>
      <c r="B5423" s="1"/>
      <c r="C5423" s="1"/>
      <c r="D5423" s="1"/>
      <c r="E5423" s="1" t="s">
        <v>7238</v>
      </c>
      <c r="F5423" s="1"/>
      <c r="G5423" s="2" t="s">
        <v>27</v>
      </c>
      <c r="H5423" s="2"/>
      <c r="I5423" s="4" t="s">
        <v>18701</v>
      </c>
      <c r="J5423" s="2" t="s">
        <v>18702</v>
      </c>
      <c r="K5423" s="5">
        <v>2.0</v>
      </c>
      <c r="L5423" s="2" t="s">
        <v>13261</v>
      </c>
      <c r="M5423" s="6" t="b">
        <v>1</v>
      </c>
      <c r="N5423" s="2" t="s">
        <v>17993</v>
      </c>
      <c r="O5423" s="2" t="s">
        <v>1291</v>
      </c>
      <c r="P5423" s="2" t="s">
        <v>1292</v>
      </c>
      <c r="Q5423" s="2" t="s">
        <v>13263</v>
      </c>
      <c r="R5423" s="2" t="s">
        <v>35</v>
      </c>
      <c r="S5423" s="2" t="s">
        <v>18703</v>
      </c>
      <c r="T5423" s="2" t="s">
        <v>17995</v>
      </c>
      <c r="U5423" s="2" t="s">
        <v>1636</v>
      </c>
      <c r="V5423" s="2" t="s">
        <v>7329</v>
      </c>
      <c r="W5423" s="3"/>
      <c r="X5423" s="2" t="s">
        <v>18704</v>
      </c>
      <c r="Y5423" s="2" t="s">
        <v>18705</v>
      </c>
    </row>
    <row r="5424">
      <c r="A5424" s="1" t="b">
        <v>0</v>
      </c>
      <c r="B5424" s="1"/>
      <c r="C5424" s="1"/>
      <c r="D5424" s="1"/>
      <c r="E5424" s="1" t="s">
        <v>7238</v>
      </c>
      <c r="F5424" s="1"/>
      <c r="G5424" s="2" t="s">
        <v>27</v>
      </c>
      <c r="H5424" s="2"/>
      <c r="I5424" s="4" t="s">
        <v>18706</v>
      </c>
      <c r="J5424" s="2" t="s">
        <v>18707</v>
      </c>
      <c r="K5424" s="5">
        <v>2.0</v>
      </c>
      <c r="L5424" s="2" t="s">
        <v>13261</v>
      </c>
      <c r="M5424" s="6" t="b">
        <v>1</v>
      </c>
      <c r="N5424" s="2" t="s">
        <v>17993</v>
      </c>
      <c r="O5424" s="2" t="s">
        <v>1291</v>
      </c>
      <c r="P5424" s="2" t="s">
        <v>1292</v>
      </c>
      <c r="Q5424" s="2" t="s">
        <v>13263</v>
      </c>
      <c r="R5424" s="2" t="s">
        <v>35</v>
      </c>
      <c r="S5424" s="2" t="s">
        <v>18708</v>
      </c>
      <c r="T5424" s="2" t="s">
        <v>17995</v>
      </c>
      <c r="U5424" s="2" t="s">
        <v>1636</v>
      </c>
      <c r="V5424" s="2" t="s">
        <v>7329</v>
      </c>
      <c r="W5424" s="3"/>
      <c r="X5424" s="2" t="s">
        <v>18709</v>
      </c>
      <c r="Y5424" s="2" t="s">
        <v>18710</v>
      </c>
    </row>
    <row r="5425">
      <c r="A5425" s="1" t="b">
        <v>0</v>
      </c>
      <c r="B5425" s="1"/>
      <c r="C5425" s="1"/>
      <c r="D5425" s="1"/>
      <c r="E5425" s="1" t="s">
        <v>7238</v>
      </c>
      <c r="F5425" s="1"/>
      <c r="G5425" s="2" t="s">
        <v>27</v>
      </c>
      <c r="H5425" s="2"/>
      <c r="I5425" s="4" t="s">
        <v>18711</v>
      </c>
      <c r="J5425" s="2" t="s">
        <v>18712</v>
      </c>
      <c r="K5425" s="5">
        <v>2.0</v>
      </c>
      <c r="L5425" s="2" t="s">
        <v>13261</v>
      </c>
      <c r="M5425" s="6" t="b">
        <v>1</v>
      </c>
      <c r="N5425" s="2" t="s">
        <v>17993</v>
      </c>
      <c r="O5425" s="2" t="s">
        <v>1291</v>
      </c>
      <c r="P5425" s="2" t="s">
        <v>1292</v>
      </c>
      <c r="Q5425" s="2" t="s">
        <v>13263</v>
      </c>
      <c r="R5425" s="2" t="s">
        <v>35</v>
      </c>
      <c r="S5425" s="2" t="s">
        <v>18713</v>
      </c>
      <c r="T5425" s="2" t="s">
        <v>17995</v>
      </c>
      <c r="U5425" s="2" t="s">
        <v>1636</v>
      </c>
      <c r="V5425" s="2" t="s">
        <v>7329</v>
      </c>
      <c r="W5425" s="3"/>
      <c r="X5425" s="2" t="s">
        <v>18714</v>
      </c>
      <c r="Y5425" s="2" t="s">
        <v>18715</v>
      </c>
    </row>
    <row r="5426">
      <c r="A5426" s="1" t="b">
        <v>0</v>
      </c>
      <c r="B5426" s="1"/>
      <c r="C5426" s="1"/>
      <c r="D5426" s="1"/>
      <c r="E5426" s="1" t="s">
        <v>7238</v>
      </c>
      <c r="F5426" s="1"/>
      <c r="G5426" s="2" t="s">
        <v>27</v>
      </c>
      <c r="H5426" s="2"/>
      <c r="I5426" s="4" t="s">
        <v>18716</v>
      </c>
      <c r="J5426" s="2" t="s">
        <v>18717</v>
      </c>
      <c r="K5426" s="5">
        <v>2.0</v>
      </c>
      <c r="L5426" s="2" t="s">
        <v>13261</v>
      </c>
      <c r="M5426" s="6" t="b">
        <v>1</v>
      </c>
      <c r="N5426" s="2" t="s">
        <v>17993</v>
      </c>
      <c r="O5426" s="2" t="s">
        <v>1291</v>
      </c>
      <c r="P5426" s="2" t="s">
        <v>1292</v>
      </c>
      <c r="Q5426" s="2" t="s">
        <v>13263</v>
      </c>
      <c r="R5426" s="2" t="s">
        <v>35</v>
      </c>
      <c r="S5426" s="2" t="s">
        <v>18718</v>
      </c>
      <c r="T5426" s="2" t="s">
        <v>17995</v>
      </c>
      <c r="U5426" s="2" t="s">
        <v>1636</v>
      </c>
      <c r="V5426" s="2" t="s">
        <v>7329</v>
      </c>
      <c r="W5426" s="3"/>
      <c r="X5426" s="2" t="s">
        <v>18719</v>
      </c>
      <c r="Y5426" s="2" t="s">
        <v>18720</v>
      </c>
    </row>
    <row r="5427">
      <c r="A5427" s="1" t="b">
        <v>0</v>
      </c>
      <c r="B5427" s="1"/>
      <c r="C5427" s="1"/>
      <c r="D5427" s="1"/>
      <c r="E5427" s="1" t="s">
        <v>7238</v>
      </c>
      <c r="F5427" s="1"/>
      <c r="G5427" s="2" t="s">
        <v>27</v>
      </c>
      <c r="H5427" s="2"/>
      <c r="I5427" s="4" t="s">
        <v>18721</v>
      </c>
      <c r="J5427" s="2" t="s">
        <v>18722</v>
      </c>
      <c r="K5427" s="5">
        <v>2.0</v>
      </c>
      <c r="L5427" s="2" t="s">
        <v>13261</v>
      </c>
      <c r="M5427" s="6" t="b">
        <v>1</v>
      </c>
      <c r="N5427" s="2" t="s">
        <v>17993</v>
      </c>
      <c r="O5427" s="2" t="s">
        <v>1291</v>
      </c>
      <c r="P5427" s="2" t="s">
        <v>1292</v>
      </c>
      <c r="Q5427" s="2" t="s">
        <v>13263</v>
      </c>
      <c r="R5427" s="2" t="s">
        <v>35</v>
      </c>
      <c r="S5427" s="2" t="s">
        <v>18723</v>
      </c>
      <c r="T5427" s="2" t="s">
        <v>17995</v>
      </c>
      <c r="U5427" s="2" t="s">
        <v>1636</v>
      </c>
      <c r="V5427" s="2" t="s">
        <v>7329</v>
      </c>
      <c r="W5427" s="3"/>
      <c r="X5427" s="2" t="s">
        <v>18724</v>
      </c>
      <c r="Y5427" s="2" t="s">
        <v>18725</v>
      </c>
    </row>
    <row r="5428">
      <c r="A5428" s="1" t="b">
        <v>0</v>
      </c>
      <c r="B5428" s="1"/>
      <c r="C5428" s="1"/>
      <c r="D5428" s="1"/>
      <c r="E5428" s="1" t="s">
        <v>7238</v>
      </c>
      <c r="F5428" s="1"/>
      <c r="G5428" s="2" t="s">
        <v>27</v>
      </c>
      <c r="H5428" s="2"/>
      <c r="I5428" s="4" t="s">
        <v>18726</v>
      </c>
      <c r="J5428" s="2" t="s">
        <v>18727</v>
      </c>
      <c r="K5428" s="5">
        <v>2.0</v>
      </c>
      <c r="L5428" s="2" t="s">
        <v>13261</v>
      </c>
      <c r="M5428" s="6" t="b">
        <v>1</v>
      </c>
      <c r="N5428" s="2" t="s">
        <v>17993</v>
      </c>
      <c r="O5428" s="2" t="s">
        <v>1291</v>
      </c>
      <c r="P5428" s="2" t="s">
        <v>1292</v>
      </c>
      <c r="Q5428" s="2" t="s">
        <v>13263</v>
      </c>
      <c r="R5428" s="2" t="s">
        <v>35</v>
      </c>
      <c r="S5428" s="2" t="s">
        <v>18728</v>
      </c>
      <c r="T5428" s="2" t="s">
        <v>17995</v>
      </c>
      <c r="U5428" s="2" t="s">
        <v>1636</v>
      </c>
      <c r="V5428" s="2" t="s">
        <v>7329</v>
      </c>
      <c r="W5428" s="3"/>
      <c r="X5428" s="2" t="s">
        <v>18729</v>
      </c>
      <c r="Y5428" s="2" t="s">
        <v>18730</v>
      </c>
    </row>
    <row r="5429">
      <c r="A5429" s="1" t="b">
        <v>0</v>
      </c>
      <c r="B5429" s="1"/>
      <c r="C5429" s="1"/>
      <c r="D5429" s="1"/>
      <c r="E5429" s="1" t="s">
        <v>7238</v>
      </c>
      <c r="F5429" s="1"/>
      <c r="G5429" s="2" t="s">
        <v>27</v>
      </c>
      <c r="H5429" s="2"/>
      <c r="I5429" s="4" t="s">
        <v>18731</v>
      </c>
      <c r="J5429" s="2" t="s">
        <v>18732</v>
      </c>
      <c r="K5429" s="5">
        <v>2.0</v>
      </c>
      <c r="L5429" s="2" t="s">
        <v>13261</v>
      </c>
      <c r="M5429" s="6" t="b">
        <v>1</v>
      </c>
      <c r="N5429" s="2" t="s">
        <v>17993</v>
      </c>
      <c r="O5429" s="2" t="s">
        <v>1291</v>
      </c>
      <c r="P5429" s="2" t="s">
        <v>1292</v>
      </c>
      <c r="Q5429" s="2" t="s">
        <v>13263</v>
      </c>
      <c r="R5429" s="2" t="s">
        <v>35</v>
      </c>
      <c r="S5429" s="2" t="s">
        <v>18733</v>
      </c>
      <c r="T5429" s="2" t="s">
        <v>17995</v>
      </c>
      <c r="U5429" s="2" t="s">
        <v>1636</v>
      </c>
      <c r="V5429" s="2" t="s">
        <v>7329</v>
      </c>
      <c r="W5429" s="3"/>
      <c r="X5429" s="2" t="s">
        <v>18734</v>
      </c>
      <c r="Y5429" s="2" t="s">
        <v>18735</v>
      </c>
    </row>
    <row r="5430">
      <c r="A5430" s="1" t="b">
        <v>0</v>
      </c>
      <c r="B5430" s="1"/>
      <c r="C5430" s="1"/>
      <c r="D5430" s="1"/>
      <c r="E5430" s="1" t="s">
        <v>7238</v>
      </c>
      <c r="F5430" s="1"/>
      <c r="G5430" s="2" t="s">
        <v>27</v>
      </c>
      <c r="H5430" s="2"/>
      <c r="I5430" s="4" t="s">
        <v>18736</v>
      </c>
      <c r="J5430" s="2" t="s">
        <v>18737</v>
      </c>
      <c r="K5430" s="5">
        <v>2.0</v>
      </c>
      <c r="L5430" s="2" t="s">
        <v>13261</v>
      </c>
      <c r="M5430" s="6" t="b">
        <v>1</v>
      </c>
      <c r="N5430" s="2" t="s">
        <v>17993</v>
      </c>
      <c r="O5430" s="2" t="s">
        <v>1291</v>
      </c>
      <c r="P5430" s="2" t="s">
        <v>1292</v>
      </c>
      <c r="Q5430" s="2" t="s">
        <v>13263</v>
      </c>
      <c r="R5430" s="2" t="s">
        <v>35</v>
      </c>
      <c r="S5430" s="2" t="s">
        <v>18738</v>
      </c>
      <c r="T5430" s="2" t="s">
        <v>17995</v>
      </c>
      <c r="U5430" s="2" t="s">
        <v>1636</v>
      </c>
      <c r="V5430" s="2" t="s">
        <v>7329</v>
      </c>
      <c r="W5430" s="3"/>
      <c r="X5430" s="2" t="s">
        <v>18739</v>
      </c>
      <c r="Y5430" s="2" t="s">
        <v>18740</v>
      </c>
    </row>
    <row r="5431">
      <c r="A5431" s="1" t="b">
        <v>0</v>
      </c>
      <c r="B5431" s="1"/>
      <c r="C5431" s="1"/>
      <c r="D5431" s="1"/>
      <c r="E5431" s="1" t="s">
        <v>7238</v>
      </c>
      <c r="F5431" s="1"/>
      <c r="G5431" s="2" t="s">
        <v>27</v>
      </c>
      <c r="H5431" s="2"/>
      <c r="I5431" s="4" t="s">
        <v>18741</v>
      </c>
      <c r="J5431" s="2" t="s">
        <v>18742</v>
      </c>
      <c r="K5431" s="5">
        <v>2.0</v>
      </c>
      <c r="L5431" s="2" t="s">
        <v>13261</v>
      </c>
      <c r="M5431" s="6" t="b">
        <v>1</v>
      </c>
      <c r="N5431" s="2" t="s">
        <v>17993</v>
      </c>
      <c r="O5431" s="2" t="s">
        <v>1291</v>
      </c>
      <c r="P5431" s="2" t="s">
        <v>1292</v>
      </c>
      <c r="Q5431" s="2" t="s">
        <v>13263</v>
      </c>
      <c r="R5431" s="2" t="s">
        <v>35</v>
      </c>
      <c r="S5431" s="2" t="s">
        <v>18743</v>
      </c>
      <c r="T5431" s="2" t="s">
        <v>17995</v>
      </c>
      <c r="U5431" s="2" t="s">
        <v>1636</v>
      </c>
      <c r="V5431" s="2" t="s">
        <v>7329</v>
      </c>
      <c r="W5431" s="3"/>
      <c r="X5431" s="2" t="s">
        <v>18744</v>
      </c>
      <c r="Y5431" s="2" t="s">
        <v>18745</v>
      </c>
    </row>
    <row r="5432">
      <c r="A5432" s="1" t="b">
        <v>0</v>
      </c>
      <c r="B5432" s="1"/>
      <c r="C5432" s="1"/>
      <c r="D5432" s="1"/>
      <c r="E5432" s="1" t="s">
        <v>7238</v>
      </c>
      <c r="F5432" s="1"/>
      <c r="G5432" s="2" t="s">
        <v>27</v>
      </c>
      <c r="H5432" s="2"/>
      <c r="I5432" s="4" t="s">
        <v>18746</v>
      </c>
      <c r="J5432" s="2" t="s">
        <v>18747</v>
      </c>
      <c r="K5432" s="5">
        <v>2.0</v>
      </c>
      <c r="L5432" s="2" t="s">
        <v>13261</v>
      </c>
      <c r="M5432" s="6" t="b">
        <v>1</v>
      </c>
      <c r="N5432" s="2" t="s">
        <v>17993</v>
      </c>
      <c r="O5432" s="2" t="s">
        <v>1291</v>
      </c>
      <c r="P5432" s="2" t="s">
        <v>1292</v>
      </c>
      <c r="Q5432" s="2" t="s">
        <v>13263</v>
      </c>
      <c r="R5432" s="2" t="s">
        <v>35</v>
      </c>
      <c r="S5432" s="2" t="s">
        <v>18748</v>
      </c>
      <c r="T5432" s="2" t="s">
        <v>17995</v>
      </c>
      <c r="U5432" s="2" t="s">
        <v>1636</v>
      </c>
      <c r="V5432" s="2" t="s">
        <v>7329</v>
      </c>
      <c r="W5432" s="3"/>
      <c r="X5432" s="2" t="s">
        <v>18749</v>
      </c>
      <c r="Y5432" s="2" t="s">
        <v>18750</v>
      </c>
    </row>
    <row r="5433">
      <c r="A5433" s="1" t="b">
        <v>0</v>
      </c>
      <c r="B5433" s="1"/>
      <c r="C5433" s="1"/>
      <c r="D5433" s="1"/>
      <c r="E5433" s="1" t="s">
        <v>7238</v>
      </c>
      <c r="F5433" s="1"/>
      <c r="G5433" s="2" t="s">
        <v>27</v>
      </c>
      <c r="H5433" s="2"/>
      <c r="I5433" s="4" t="s">
        <v>18751</v>
      </c>
      <c r="J5433" s="2" t="s">
        <v>18752</v>
      </c>
      <c r="K5433" s="5">
        <v>2.0</v>
      </c>
      <c r="L5433" s="2" t="s">
        <v>13261</v>
      </c>
      <c r="M5433" s="6" t="b">
        <v>1</v>
      </c>
      <c r="N5433" s="2" t="s">
        <v>17993</v>
      </c>
      <c r="O5433" s="2" t="s">
        <v>1291</v>
      </c>
      <c r="P5433" s="2" t="s">
        <v>1292</v>
      </c>
      <c r="Q5433" s="2" t="s">
        <v>13263</v>
      </c>
      <c r="R5433" s="2" t="s">
        <v>35</v>
      </c>
      <c r="S5433" s="2" t="s">
        <v>18753</v>
      </c>
      <c r="T5433" s="2" t="s">
        <v>17995</v>
      </c>
      <c r="U5433" s="2" t="s">
        <v>1636</v>
      </c>
      <c r="V5433" s="2" t="s">
        <v>7329</v>
      </c>
      <c r="W5433" s="3"/>
      <c r="X5433" s="2" t="s">
        <v>18754</v>
      </c>
      <c r="Y5433" s="2" t="s">
        <v>18755</v>
      </c>
    </row>
    <row r="5434">
      <c r="A5434" s="1" t="b">
        <v>0</v>
      </c>
      <c r="B5434" s="1"/>
      <c r="C5434" s="1"/>
      <c r="D5434" s="1"/>
      <c r="E5434" s="1" t="s">
        <v>7238</v>
      </c>
      <c r="F5434" s="1"/>
      <c r="G5434" s="2" t="s">
        <v>27</v>
      </c>
      <c r="H5434" s="2"/>
      <c r="I5434" s="4" t="s">
        <v>18756</v>
      </c>
      <c r="J5434" s="2" t="s">
        <v>18757</v>
      </c>
      <c r="K5434" s="5">
        <v>2.0</v>
      </c>
      <c r="L5434" s="2" t="s">
        <v>13261</v>
      </c>
      <c r="M5434" s="6" t="b">
        <v>1</v>
      </c>
      <c r="N5434" s="2" t="s">
        <v>17993</v>
      </c>
      <c r="O5434" s="2" t="s">
        <v>1291</v>
      </c>
      <c r="P5434" s="2" t="s">
        <v>1292</v>
      </c>
      <c r="Q5434" s="2" t="s">
        <v>13263</v>
      </c>
      <c r="R5434" s="2" t="s">
        <v>35</v>
      </c>
      <c r="S5434" s="2" t="s">
        <v>18758</v>
      </c>
      <c r="T5434" s="2" t="s">
        <v>17995</v>
      </c>
      <c r="U5434" s="2" t="s">
        <v>1636</v>
      </c>
      <c r="V5434" s="2" t="s">
        <v>7329</v>
      </c>
      <c r="W5434" s="3"/>
      <c r="X5434" s="2" t="s">
        <v>18759</v>
      </c>
      <c r="Y5434" s="2" t="s">
        <v>18760</v>
      </c>
    </row>
    <row r="5435">
      <c r="A5435" s="1" t="b">
        <v>0</v>
      </c>
      <c r="B5435" s="1"/>
      <c r="C5435" s="1"/>
      <c r="D5435" s="1"/>
      <c r="E5435" s="1" t="s">
        <v>7238</v>
      </c>
      <c r="F5435" s="1"/>
      <c r="G5435" s="2" t="s">
        <v>27</v>
      </c>
      <c r="H5435" s="2"/>
      <c r="I5435" s="4" t="s">
        <v>18761</v>
      </c>
      <c r="J5435" s="2" t="s">
        <v>18762</v>
      </c>
      <c r="K5435" s="5">
        <v>2.0</v>
      </c>
      <c r="L5435" s="2" t="s">
        <v>13261</v>
      </c>
      <c r="M5435" s="6" t="b">
        <v>1</v>
      </c>
      <c r="N5435" s="2" t="s">
        <v>17993</v>
      </c>
      <c r="O5435" s="2" t="s">
        <v>1291</v>
      </c>
      <c r="P5435" s="2" t="s">
        <v>1292</v>
      </c>
      <c r="Q5435" s="2" t="s">
        <v>13263</v>
      </c>
      <c r="R5435" s="2" t="s">
        <v>35</v>
      </c>
      <c r="S5435" s="2" t="s">
        <v>18763</v>
      </c>
      <c r="T5435" s="2" t="s">
        <v>17995</v>
      </c>
      <c r="U5435" s="2" t="s">
        <v>1636</v>
      </c>
      <c r="V5435" s="2" t="s">
        <v>7329</v>
      </c>
      <c r="W5435" s="3"/>
      <c r="X5435" s="2" t="s">
        <v>18764</v>
      </c>
      <c r="Y5435" s="2" t="s">
        <v>18765</v>
      </c>
    </row>
    <row r="5436">
      <c r="A5436" s="1" t="b">
        <v>0</v>
      </c>
      <c r="B5436" s="1"/>
      <c r="C5436" s="1"/>
      <c r="D5436" s="1"/>
      <c r="E5436" s="1" t="s">
        <v>7238</v>
      </c>
      <c r="F5436" s="1"/>
      <c r="G5436" s="2" t="s">
        <v>27</v>
      </c>
      <c r="H5436" s="2"/>
      <c r="I5436" s="4" t="s">
        <v>18766</v>
      </c>
      <c r="J5436" s="2" t="s">
        <v>18767</v>
      </c>
      <c r="K5436" s="5">
        <v>2.0</v>
      </c>
      <c r="L5436" s="2" t="s">
        <v>13261</v>
      </c>
      <c r="M5436" s="6" t="b">
        <v>1</v>
      </c>
      <c r="N5436" s="2" t="s">
        <v>17993</v>
      </c>
      <c r="O5436" s="2" t="s">
        <v>1291</v>
      </c>
      <c r="P5436" s="2" t="s">
        <v>1292</v>
      </c>
      <c r="Q5436" s="2" t="s">
        <v>13263</v>
      </c>
      <c r="R5436" s="2" t="s">
        <v>35</v>
      </c>
      <c r="S5436" s="2" t="s">
        <v>18768</v>
      </c>
      <c r="T5436" s="2" t="s">
        <v>17995</v>
      </c>
      <c r="U5436" s="2" t="s">
        <v>1636</v>
      </c>
      <c r="V5436" s="2" t="s">
        <v>7329</v>
      </c>
      <c r="W5436" s="3"/>
      <c r="X5436" s="2" t="s">
        <v>18769</v>
      </c>
      <c r="Y5436" s="2" t="s">
        <v>18770</v>
      </c>
    </row>
    <row r="5437">
      <c r="A5437" s="1" t="b">
        <v>0</v>
      </c>
      <c r="B5437" s="1"/>
      <c r="C5437" s="1"/>
      <c r="D5437" s="1"/>
      <c r="E5437" s="1" t="s">
        <v>7238</v>
      </c>
      <c r="F5437" s="1"/>
      <c r="G5437" s="2" t="s">
        <v>27</v>
      </c>
      <c r="H5437" s="2"/>
      <c r="I5437" s="4" t="s">
        <v>18771</v>
      </c>
      <c r="J5437" s="2" t="s">
        <v>18772</v>
      </c>
      <c r="K5437" s="5">
        <v>2.0</v>
      </c>
      <c r="L5437" s="2" t="s">
        <v>13261</v>
      </c>
      <c r="M5437" s="6" t="b">
        <v>1</v>
      </c>
      <c r="N5437" s="2" t="s">
        <v>17993</v>
      </c>
      <c r="O5437" s="2" t="s">
        <v>1291</v>
      </c>
      <c r="P5437" s="2" t="s">
        <v>1292</v>
      </c>
      <c r="Q5437" s="2" t="s">
        <v>13263</v>
      </c>
      <c r="R5437" s="2" t="s">
        <v>35</v>
      </c>
      <c r="S5437" s="2" t="s">
        <v>18773</v>
      </c>
      <c r="T5437" s="2" t="s">
        <v>17995</v>
      </c>
      <c r="U5437" s="2" t="s">
        <v>1636</v>
      </c>
      <c r="V5437" s="2" t="s">
        <v>7329</v>
      </c>
      <c r="W5437" s="3"/>
      <c r="X5437" s="2" t="s">
        <v>18774</v>
      </c>
      <c r="Y5437" s="2" t="s">
        <v>18775</v>
      </c>
    </row>
    <row r="5438">
      <c r="A5438" s="1" t="b">
        <v>0</v>
      </c>
      <c r="B5438" s="1"/>
      <c r="C5438" s="1"/>
      <c r="D5438" s="1"/>
      <c r="E5438" s="1" t="s">
        <v>7238</v>
      </c>
      <c r="F5438" s="1"/>
      <c r="G5438" s="2" t="s">
        <v>27</v>
      </c>
      <c r="H5438" s="2"/>
      <c r="I5438" s="4" t="s">
        <v>18776</v>
      </c>
      <c r="J5438" s="2" t="s">
        <v>18777</v>
      </c>
      <c r="K5438" s="5">
        <v>2.0</v>
      </c>
      <c r="L5438" s="2" t="s">
        <v>13261</v>
      </c>
      <c r="M5438" s="6" t="b">
        <v>1</v>
      </c>
      <c r="N5438" s="2" t="s">
        <v>17993</v>
      </c>
      <c r="O5438" s="2" t="s">
        <v>1291</v>
      </c>
      <c r="P5438" s="2" t="s">
        <v>1292</v>
      </c>
      <c r="Q5438" s="2" t="s">
        <v>13263</v>
      </c>
      <c r="R5438" s="2" t="s">
        <v>35</v>
      </c>
      <c r="S5438" s="2" t="s">
        <v>18778</v>
      </c>
      <c r="T5438" s="2" t="s">
        <v>17995</v>
      </c>
      <c r="U5438" s="2" t="s">
        <v>1636</v>
      </c>
      <c r="V5438" s="2" t="s">
        <v>7329</v>
      </c>
      <c r="W5438" s="3"/>
      <c r="X5438" s="2" t="s">
        <v>18779</v>
      </c>
      <c r="Y5438" s="2" t="s">
        <v>18780</v>
      </c>
    </row>
    <row r="5439">
      <c r="A5439" s="1" t="b">
        <v>0</v>
      </c>
      <c r="B5439" s="1"/>
      <c r="C5439" s="1"/>
      <c r="D5439" s="1"/>
      <c r="E5439" s="1" t="s">
        <v>7238</v>
      </c>
      <c r="F5439" s="1"/>
      <c r="G5439" s="2" t="s">
        <v>27</v>
      </c>
      <c r="H5439" s="2"/>
      <c r="I5439" s="4" t="s">
        <v>18781</v>
      </c>
      <c r="J5439" s="2" t="s">
        <v>18782</v>
      </c>
      <c r="K5439" s="5">
        <v>2.0</v>
      </c>
      <c r="L5439" s="2" t="s">
        <v>13261</v>
      </c>
      <c r="M5439" s="6" t="b">
        <v>1</v>
      </c>
      <c r="N5439" s="2" t="s">
        <v>17993</v>
      </c>
      <c r="O5439" s="2" t="s">
        <v>1291</v>
      </c>
      <c r="P5439" s="2" t="s">
        <v>1292</v>
      </c>
      <c r="Q5439" s="2" t="s">
        <v>13263</v>
      </c>
      <c r="R5439" s="2" t="s">
        <v>35</v>
      </c>
      <c r="S5439" s="2" t="s">
        <v>18783</v>
      </c>
      <c r="T5439" s="2" t="s">
        <v>17995</v>
      </c>
      <c r="U5439" s="2" t="s">
        <v>1636</v>
      </c>
      <c r="V5439" s="2" t="s">
        <v>7329</v>
      </c>
      <c r="W5439" s="7"/>
      <c r="X5439" s="2" t="s">
        <v>18784</v>
      </c>
      <c r="Y5439" s="2" t="s">
        <v>18785</v>
      </c>
    </row>
    <row r="5440">
      <c r="A5440" s="1" t="b">
        <v>0</v>
      </c>
      <c r="B5440" s="1"/>
      <c r="C5440" s="1"/>
      <c r="D5440" s="1"/>
      <c r="E5440" s="1" t="s">
        <v>7238</v>
      </c>
      <c r="F5440" s="1"/>
      <c r="G5440" s="2" t="s">
        <v>27</v>
      </c>
      <c r="H5440" s="2"/>
      <c r="I5440" s="4" t="s">
        <v>18786</v>
      </c>
      <c r="J5440" s="2" t="s">
        <v>18787</v>
      </c>
      <c r="K5440" s="5">
        <v>2.0</v>
      </c>
      <c r="L5440" s="2" t="s">
        <v>13261</v>
      </c>
      <c r="M5440" s="6" t="b">
        <v>1</v>
      </c>
      <c r="N5440" s="2" t="s">
        <v>17993</v>
      </c>
      <c r="O5440" s="2" t="s">
        <v>1291</v>
      </c>
      <c r="P5440" s="2" t="s">
        <v>1292</v>
      </c>
      <c r="Q5440" s="2" t="s">
        <v>13263</v>
      </c>
      <c r="R5440" s="2" t="s">
        <v>35</v>
      </c>
      <c r="S5440" s="2" t="s">
        <v>18788</v>
      </c>
      <c r="T5440" s="2" t="s">
        <v>17995</v>
      </c>
      <c r="U5440" s="2" t="s">
        <v>1636</v>
      </c>
      <c r="V5440" s="2" t="s">
        <v>7329</v>
      </c>
      <c r="W5440" s="7"/>
      <c r="X5440" s="2" t="s">
        <v>18789</v>
      </c>
      <c r="Y5440" s="2" t="s">
        <v>18790</v>
      </c>
    </row>
    <row r="5441">
      <c r="A5441" s="1" t="b">
        <v>0</v>
      </c>
      <c r="B5441" s="1"/>
      <c r="C5441" s="1"/>
      <c r="D5441" s="1"/>
      <c r="E5441" s="1" t="s">
        <v>7238</v>
      </c>
      <c r="F5441" s="1"/>
      <c r="G5441" s="2" t="s">
        <v>27</v>
      </c>
      <c r="H5441" s="2"/>
      <c r="I5441" s="4" t="s">
        <v>18791</v>
      </c>
      <c r="J5441" s="2" t="s">
        <v>18792</v>
      </c>
      <c r="K5441" s="5">
        <v>2.0</v>
      </c>
      <c r="L5441" s="2" t="s">
        <v>13261</v>
      </c>
      <c r="M5441" s="6" t="b">
        <v>1</v>
      </c>
      <c r="N5441" s="2" t="s">
        <v>17993</v>
      </c>
      <c r="O5441" s="2" t="s">
        <v>1291</v>
      </c>
      <c r="P5441" s="2" t="s">
        <v>1292</v>
      </c>
      <c r="Q5441" s="2" t="s">
        <v>13263</v>
      </c>
      <c r="R5441" s="2" t="s">
        <v>35</v>
      </c>
      <c r="S5441" s="2" t="s">
        <v>18793</v>
      </c>
      <c r="T5441" s="2" t="s">
        <v>17995</v>
      </c>
      <c r="U5441" s="2" t="s">
        <v>1636</v>
      </c>
      <c r="V5441" s="2" t="s">
        <v>7329</v>
      </c>
      <c r="W5441" s="7"/>
      <c r="X5441" s="2" t="s">
        <v>18794</v>
      </c>
      <c r="Y5441" s="2" t="s">
        <v>18795</v>
      </c>
    </row>
    <row r="5442">
      <c r="A5442" s="1" t="b">
        <v>0</v>
      </c>
      <c r="B5442" s="1"/>
      <c r="C5442" s="1"/>
      <c r="D5442" s="1"/>
      <c r="E5442" s="1" t="s">
        <v>7238</v>
      </c>
      <c r="F5442" s="1"/>
      <c r="G5442" s="2" t="s">
        <v>27</v>
      </c>
      <c r="H5442" s="2"/>
      <c r="I5442" s="4" t="s">
        <v>18796</v>
      </c>
      <c r="J5442" s="2" t="s">
        <v>18797</v>
      </c>
      <c r="K5442" s="5">
        <v>2.0</v>
      </c>
      <c r="L5442" s="2" t="s">
        <v>13261</v>
      </c>
      <c r="M5442" s="6" t="b">
        <v>1</v>
      </c>
      <c r="N5442" s="2" t="s">
        <v>17993</v>
      </c>
      <c r="O5442" s="2" t="s">
        <v>1291</v>
      </c>
      <c r="P5442" s="2" t="s">
        <v>1292</v>
      </c>
      <c r="Q5442" s="2" t="s">
        <v>13263</v>
      </c>
      <c r="R5442" s="2" t="s">
        <v>35</v>
      </c>
      <c r="S5442" s="2" t="s">
        <v>18798</v>
      </c>
      <c r="T5442" s="2" t="s">
        <v>17995</v>
      </c>
      <c r="U5442" s="2" t="s">
        <v>1636</v>
      </c>
      <c r="V5442" s="2" t="s">
        <v>7329</v>
      </c>
      <c r="W5442" s="7"/>
      <c r="X5442" s="2" t="s">
        <v>18799</v>
      </c>
      <c r="Y5442" s="2" t="s">
        <v>18800</v>
      </c>
    </row>
    <row r="5443">
      <c r="A5443" s="1" t="b">
        <v>0</v>
      </c>
      <c r="B5443" s="1"/>
      <c r="C5443" s="1"/>
      <c r="D5443" s="1"/>
      <c r="E5443" s="1" t="s">
        <v>7238</v>
      </c>
      <c r="F5443" s="1"/>
      <c r="G5443" s="2" t="s">
        <v>27</v>
      </c>
      <c r="H5443" s="2"/>
      <c r="I5443" s="4" t="s">
        <v>18801</v>
      </c>
      <c r="J5443" s="2" t="s">
        <v>18802</v>
      </c>
      <c r="K5443" s="5">
        <v>2.0</v>
      </c>
      <c r="L5443" s="2" t="s">
        <v>13261</v>
      </c>
      <c r="M5443" s="6" t="b">
        <v>1</v>
      </c>
      <c r="N5443" s="2" t="s">
        <v>17993</v>
      </c>
      <c r="O5443" s="2" t="s">
        <v>1291</v>
      </c>
      <c r="P5443" s="2" t="s">
        <v>1292</v>
      </c>
      <c r="Q5443" s="2" t="s">
        <v>13263</v>
      </c>
      <c r="R5443" s="2" t="s">
        <v>35</v>
      </c>
      <c r="S5443" s="2" t="s">
        <v>18803</v>
      </c>
      <c r="T5443" s="2" t="s">
        <v>17995</v>
      </c>
      <c r="U5443" s="2" t="s">
        <v>1636</v>
      </c>
      <c r="V5443" s="2" t="s">
        <v>7329</v>
      </c>
      <c r="W5443" s="7"/>
      <c r="X5443" s="2" t="s">
        <v>18804</v>
      </c>
      <c r="Y5443" s="2" t="s">
        <v>18805</v>
      </c>
    </row>
    <row r="5444">
      <c r="A5444" s="1" t="b">
        <v>0</v>
      </c>
      <c r="B5444" s="1"/>
      <c r="C5444" s="1"/>
      <c r="D5444" s="1"/>
      <c r="E5444" s="1" t="s">
        <v>7238</v>
      </c>
      <c r="F5444" s="1"/>
      <c r="G5444" s="2" t="s">
        <v>27</v>
      </c>
      <c r="H5444" s="2"/>
      <c r="I5444" s="4" t="s">
        <v>18806</v>
      </c>
      <c r="J5444" s="2" t="s">
        <v>18807</v>
      </c>
      <c r="K5444" s="5">
        <v>2.0</v>
      </c>
      <c r="L5444" s="2" t="s">
        <v>13261</v>
      </c>
      <c r="M5444" s="6" t="b">
        <v>1</v>
      </c>
      <c r="N5444" s="2" t="s">
        <v>17993</v>
      </c>
      <c r="O5444" s="2" t="s">
        <v>1291</v>
      </c>
      <c r="P5444" s="2" t="s">
        <v>1292</v>
      </c>
      <c r="Q5444" s="2" t="s">
        <v>13263</v>
      </c>
      <c r="R5444" s="2" t="s">
        <v>35</v>
      </c>
      <c r="S5444" s="2" t="s">
        <v>18808</v>
      </c>
      <c r="T5444" s="2" t="s">
        <v>17995</v>
      </c>
      <c r="U5444" s="2" t="s">
        <v>1636</v>
      </c>
      <c r="V5444" s="2" t="s">
        <v>7329</v>
      </c>
      <c r="W5444" s="7"/>
      <c r="X5444" s="2" t="s">
        <v>18809</v>
      </c>
      <c r="Y5444" s="2" t="s">
        <v>18810</v>
      </c>
    </row>
    <row r="5445">
      <c r="A5445" s="1" t="b">
        <v>0</v>
      </c>
      <c r="B5445" s="1"/>
      <c r="C5445" s="1"/>
      <c r="D5445" s="1"/>
      <c r="E5445" s="1" t="s">
        <v>7238</v>
      </c>
      <c r="F5445" s="1"/>
      <c r="G5445" s="2" t="s">
        <v>27</v>
      </c>
      <c r="H5445" s="2"/>
      <c r="I5445" s="4" t="s">
        <v>18811</v>
      </c>
      <c r="J5445" s="2" t="s">
        <v>18812</v>
      </c>
      <c r="K5445" s="5">
        <v>2.0</v>
      </c>
      <c r="L5445" s="2" t="s">
        <v>13261</v>
      </c>
      <c r="M5445" s="6" t="b">
        <v>1</v>
      </c>
      <c r="N5445" s="2" t="s">
        <v>17993</v>
      </c>
      <c r="O5445" s="2" t="s">
        <v>1291</v>
      </c>
      <c r="P5445" s="2" t="s">
        <v>1292</v>
      </c>
      <c r="Q5445" s="2" t="s">
        <v>13263</v>
      </c>
      <c r="R5445" s="2" t="s">
        <v>35</v>
      </c>
      <c r="S5445" s="2" t="s">
        <v>18813</v>
      </c>
      <c r="T5445" s="2" t="s">
        <v>17995</v>
      </c>
      <c r="U5445" s="2" t="s">
        <v>1636</v>
      </c>
      <c r="V5445" s="2" t="s">
        <v>7329</v>
      </c>
      <c r="W5445" s="7"/>
      <c r="X5445" s="2" t="s">
        <v>18814</v>
      </c>
      <c r="Y5445" s="2" t="s">
        <v>18815</v>
      </c>
    </row>
    <row r="5446">
      <c r="A5446" s="1" t="b">
        <v>0</v>
      </c>
      <c r="B5446" s="1"/>
      <c r="C5446" s="1"/>
      <c r="D5446" s="1"/>
      <c r="E5446" s="1" t="s">
        <v>7238</v>
      </c>
      <c r="F5446" s="1"/>
      <c r="G5446" s="2" t="s">
        <v>27</v>
      </c>
      <c r="H5446" s="2"/>
      <c r="I5446" s="4" t="s">
        <v>18816</v>
      </c>
      <c r="J5446" s="2" t="s">
        <v>18817</v>
      </c>
      <c r="K5446" s="5">
        <v>2.0</v>
      </c>
      <c r="L5446" s="2" t="s">
        <v>13261</v>
      </c>
      <c r="M5446" s="6" t="b">
        <v>1</v>
      </c>
      <c r="N5446" s="2" t="s">
        <v>17993</v>
      </c>
      <c r="O5446" s="2" t="s">
        <v>1291</v>
      </c>
      <c r="P5446" s="2" t="s">
        <v>1292</v>
      </c>
      <c r="Q5446" s="2" t="s">
        <v>13263</v>
      </c>
      <c r="R5446" s="2" t="s">
        <v>35</v>
      </c>
      <c r="S5446" s="2" t="s">
        <v>18818</v>
      </c>
      <c r="T5446" s="2" t="s">
        <v>17995</v>
      </c>
      <c r="U5446" s="2" t="s">
        <v>1636</v>
      </c>
      <c r="V5446" s="2" t="s">
        <v>7329</v>
      </c>
      <c r="W5446" s="7"/>
      <c r="X5446" s="2" t="s">
        <v>18819</v>
      </c>
      <c r="Y5446" s="2" t="s">
        <v>18820</v>
      </c>
    </row>
    <row r="5447">
      <c r="A5447" s="1" t="b">
        <v>0</v>
      </c>
      <c r="B5447" s="1"/>
      <c r="C5447" s="1"/>
      <c r="D5447" s="1"/>
      <c r="E5447" s="1" t="s">
        <v>7238</v>
      </c>
      <c r="F5447" s="1"/>
      <c r="G5447" s="2" t="s">
        <v>27</v>
      </c>
      <c r="H5447" s="2"/>
      <c r="I5447" s="4" t="s">
        <v>18821</v>
      </c>
      <c r="J5447" s="2" t="s">
        <v>18822</v>
      </c>
      <c r="K5447" s="5">
        <v>2.0</v>
      </c>
      <c r="L5447" s="2" t="s">
        <v>13261</v>
      </c>
      <c r="M5447" s="6" t="b">
        <v>1</v>
      </c>
      <c r="N5447" s="2" t="s">
        <v>17993</v>
      </c>
      <c r="O5447" s="2" t="s">
        <v>1291</v>
      </c>
      <c r="P5447" s="2" t="s">
        <v>1292</v>
      </c>
      <c r="Q5447" s="2" t="s">
        <v>13263</v>
      </c>
      <c r="R5447" s="2" t="s">
        <v>35</v>
      </c>
      <c r="S5447" s="2" t="s">
        <v>18823</v>
      </c>
      <c r="T5447" s="2" t="s">
        <v>17995</v>
      </c>
      <c r="U5447" s="2" t="s">
        <v>1636</v>
      </c>
      <c r="V5447" s="2" t="s">
        <v>7329</v>
      </c>
      <c r="W5447" s="7"/>
      <c r="X5447" s="2" t="s">
        <v>18824</v>
      </c>
      <c r="Y5447" s="2" t="s">
        <v>18825</v>
      </c>
    </row>
    <row r="5448">
      <c r="A5448" s="1" t="b">
        <v>0</v>
      </c>
      <c r="B5448" s="1"/>
      <c r="C5448" s="1"/>
      <c r="D5448" s="1"/>
      <c r="E5448" s="1" t="s">
        <v>7238</v>
      </c>
      <c r="F5448" s="1"/>
      <c r="G5448" s="2" t="s">
        <v>27</v>
      </c>
      <c r="H5448" s="2"/>
      <c r="I5448" s="4" t="s">
        <v>18826</v>
      </c>
      <c r="J5448" s="2" t="s">
        <v>18827</v>
      </c>
      <c r="K5448" s="5">
        <v>2.0</v>
      </c>
      <c r="L5448" s="2" t="s">
        <v>13261</v>
      </c>
      <c r="M5448" s="6" t="b">
        <v>1</v>
      </c>
      <c r="N5448" s="2" t="s">
        <v>17993</v>
      </c>
      <c r="O5448" s="2" t="s">
        <v>1291</v>
      </c>
      <c r="P5448" s="2" t="s">
        <v>1292</v>
      </c>
      <c r="Q5448" s="2" t="s">
        <v>13263</v>
      </c>
      <c r="R5448" s="2" t="s">
        <v>35</v>
      </c>
      <c r="S5448" s="2" t="s">
        <v>18828</v>
      </c>
      <c r="T5448" s="2" t="s">
        <v>17995</v>
      </c>
      <c r="U5448" s="2" t="s">
        <v>1636</v>
      </c>
      <c r="V5448" s="2" t="s">
        <v>7329</v>
      </c>
      <c r="W5448" s="7"/>
      <c r="X5448" s="2" t="s">
        <v>18829</v>
      </c>
      <c r="Y5448" s="2" t="s">
        <v>18830</v>
      </c>
    </row>
    <row r="5449">
      <c r="A5449" s="1" t="b">
        <v>0</v>
      </c>
      <c r="B5449" s="1"/>
      <c r="C5449" s="1"/>
      <c r="D5449" s="1"/>
      <c r="E5449" s="1" t="s">
        <v>7238</v>
      </c>
      <c r="F5449" s="1"/>
      <c r="G5449" s="2" t="s">
        <v>27</v>
      </c>
      <c r="H5449" s="2"/>
      <c r="I5449" s="4" t="s">
        <v>18831</v>
      </c>
      <c r="J5449" s="2" t="s">
        <v>18832</v>
      </c>
      <c r="K5449" s="5">
        <v>2.0</v>
      </c>
      <c r="L5449" s="2" t="s">
        <v>13261</v>
      </c>
      <c r="M5449" s="6" t="b">
        <v>1</v>
      </c>
      <c r="N5449" s="2" t="s">
        <v>17993</v>
      </c>
      <c r="O5449" s="2" t="s">
        <v>1291</v>
      </c>
      <c r="P5449" s="2" t="s">
        <v>1292</v>
      </c>
      <c r="Q5449" s="2" t="s">
        <v>13263</v>
      </c>
      <c r="R5449" s="2" t="s">
        <v>35</v>
      </c>
      <c r="S5449" s="2" t="s">
        <v>18833</v>
      </c>
      <c r="T5449" s="2" t="s">
        <v>17995</v>
      </c>
      <c r="U5449" s="2" t="s">
        <v>1636</v>
      </c>
      <c r="V5449" s="2" t="s">
        <v>7329</v>
      </c>
      <c r="W5449" s="7"/>
      <c r="X5449" s="2" t="s">
        <v>18834</v>
      </c>
      <c r="Y5449" s="2" t="s">
        <v>18835</v>
      </c>
    </row>
    <row r="5450">
      <c r="A5450" s="1" t="b">
        <v>0</v>
      </c>
      <c r="B5450" s="1"/>
      <c r="C5450" s="1"/>
      <c r="D5450" s="1"/>
      <c r="E5450" s="1" t="s">
        <v>7238</v>
      </c>
      <c r="F5450" s="1"/>
      <c r="G5450" s="2" t="s">
        <v>27</v>
      </c>
      <c r="H5450" s="2"/>
      <c r="I5450" s="4" t="s">
        <v>18836</v>
      </c>
      <c r="J5450" s="2" t="s">
        <v>18837</v>
      </c>
      <c r="K5450" s="5">
        <v>2.0</v>
      </c>
      <c r="L5450" s="2" t="s">
        <v>13261</v>
      </c>
      <c r="M5450" s="6" t="b">
        <v>1</v>
      </c>
      <c r="N5450" s="2" t="s">
        <v>17993</v>
      </c>
      <c r="O5450" s="2" t="s">
        <v>1291</v>
      </c>
      <c r="P5450" s="2" t="s">
        <v>1292</v>
      </c>
      <c r="Q5450" s="2" t="s">
        <v>13263</v>
      </c>
      <c r="R5450" s="2" t="s">
        <v>35</v>
      </c>
      <c r="S5450" s="2" t="s">
        <v>18838</v>
      </c>
      <c r="T5450" s="2" t="s">
        <v>17995</v>
      </c>
      <c r="U5450" s="2" t="s">
        <v>1636</v>
      </c>
      <c r="V5450" s="2" t="s">
        <v>7329</v>
      </c>
      <c r="W5450" s="3"/>
      <c r="X5450" s="2" t="s">
        <v>18839</v>
      </c>
      <c r="Y5450" s="2" t="s">
        <v>18840</v>
      </c>
    </row>
    <row r="5451">
      <c r="A5451" s="1" t="b">
        <v>0</v>
      </c>
      <c r="B5451" s="1"/>
      <c r="C5451" s="1"/>
      <c r="D5451" s="1"/>
      <c r="E5451" s="1" t="s">
        <v>7238</v>
      </c>
      <c r="F5451" s="1"/>
      <c r="G5451" s="2" t="s">
        <v>27</v>
      </c>
      <c r="H5451" s="2"/>
      <c r="I5451" s="4" t="s">
        <v>18841</v>
      </c>
      <c r="J5451" s="2" t="s">
        <v>18842</v>
      </c>
      <c r="K5451" s="5">
        <v>2.0</v>
      </c>
      <c r="L5451" s="2" t="s">
        <v>13261</v>
      </c>
      <c r="M5451" s="6" t="b">
        <v>1</v>
      </c>
      <c r="N5451" s="2" t="s">
        <v>17993</v>
      </c>
      <c r="O5451" s="2" t="s">
        <v>1291</v>
      </c>
      <c r="P5451" s="2" t="s">
        <v>1292</v>
      </c>
      <c r="Q5451" s="2" t="s">
        <v>13263</v>
      </c>
      <c r="R5451" s="2" t="s">
        <v>35</v>
      </c>
      <c r="S5451" s="2" t="s">
        <v>18843</v>
      </c>
      <c r="T5451" s="2" t="s">
        <v>17995</v>
      </c>
      <c r="U5451" s="2" t="s">
        <v>1636</v>
      </c>
      <c r="V5451" s="2" t="s">
        <v>7329</v>
      </c>
      <c r="W5451" s="3"/>
      <c r="X5451" s="2" t="s">
        <v>18844</v>
      </c>
      <c r="Y5451" s="2" t="s">
        <v>18845</v>
      </c>
    </row>
    <row r="5452">
      <c r="A5452" s="1" t="b">
        <v>0</v>
      </c>
      <c r="B5452" s="1"/>
      <c r="C5452" s="1"/>
      <c r="D5452" s="1"/>
      <c r="E5452" s="1" t="s">
        <v>7238</v>
      </c>
      <c r="F5452" s="1"/>
      <c r="G5452" s="2" t="s">
        <v>27</v>
      </c>
      <c r="H5452" s="2"/>
      <c r="I5452" s="4" t="s">
        <v>18846</v>
      </c>
      <c r="J5452" s="2" t="s">
        <v>18847</v>
      </c>
      <c r="K5452" s="5">
        <v>2.0</v>
      </c>
      <c r="L5452" s="2" t="s">
        <v>13261</v>
      </c>
      <c r="M5452" s="6" t="b">
        <v>1</v>
      </c>
      <c r="N5452" s="2" t="s">
        <v>17993</v>
      </c>
      <c r="O5452" s="2" t="s">
        <v>1291</v>
      </c>
      <c r="P5452" s="2" t="s">
        <v>1292</v>
      </c>
      <c r="Q5452" s="2" t="s">
        <v>13263</v>
      </c>
      <c r="R5452" s="2" t="s">
        <v>35</v>
      </c>
      <c r="S5452" s="2" t="s">
        <v>18848</v>
      </c>
      <c r="T5452" s="2" t="s">
        <v>17995</v>
      </c>
      <c r="U5452" s="2" t="s">
        <v>1636</v>
      </c>
      <c r="V5452" s="2" t="s">
        <v>7329</v>
      </c>
      <c r="W5452" s="3"/>
      <c r="X5452" s="2" t="s">
        <v>18849</v>
      </c>
      <c r="Y5452" s="2" t="s">
        <v>18850</v>
      </c>
    </row>
    <row r="5453">
      <c r="A5453" s="1" t="b">
        <v>0</v>
      </c>
      <c r="B5453" s="1"/>
      <c r="C5453" s="1"/>
      <c r="D5453" s="1"/>
      <c r="E5453" s="1" t="s">
        <v>7238</v>
      </c>
      <c r="F5453" s="1"/>
      <c r="G5453" s="2" t="s">
        <v>27</v>
      </c>
      <c r="H5453" s="2"/>
      <c r="I5453" s="4" t="s">
        <v>18851</v>
      </c>
      <c r="J5453" s="2" t="s">
        <v>18852</v>
      </c>
      <c r="K5453" s="5">
        <v>2.0</v>
      </c>
      <c r="L5453" s="2" t="s">
        <v>13261</v>
      </c>
      <c r="M5453" s="6" t="b">
        <v>1</v>
      </c>
      <c r="N5453" s="2" t="s">
        <v>17993</v>
      </c>
      <c r="O5453" s="2" t="s">
        <v>1291</v>
      </c>
      <c r="P5453" s="2" t="s">
        <v>1292</v>
      </c>
      <c r="Q5453" s="2" t="s">
        <v>13263</v>
      </c>
      <c r="R5453" s="2" t="s">
        <v>35</v>
      </c>
      <c r="S5453" s="2" t="s">
        <v>18853</v>
      </c>
      <c r="T5453" s="2" t="s">
        <v>17995</v>
      </c>
      <c r="U5453" s="2" t="s">
        <v>1636</v>
      </c>
      <c r="V5453" s="2" t="s">
        <v>7329</v>
      </c>
      <c r="W5453" s="3"/>
      <c r="X5453" s="2" t="s">
        <v>18854</v>
      </c>
      <c r="Y5453" s="2" t="s">
        <v>18855</v>
      </c>
    </row>
    <row r="5454">
      <c r="A5454" s="1" t="b">
        <v>0</v>
      </c>
      <c r="B5454" s="1"/>
      <c r="C5454" s="1"/>
      <c r="D5454" s="1"/>
      <c r="E5454" s="1" t="s">
        <v>7238</v>
      </c>
      <c r="F5454" s="1"/>
      <c r="G5454" s="2" t="s">
        <v>27</v>
      </c>
      <c r="H5454" s="2"/>
      <c r="I5454" s="4" t="s">
        <v>18856</v>
      </c>
      <c r="J5454" s="2" t="s">
        <v>18857</v>
      </c>
      <c r="K5454" s="5">
        <v>2.0</v>
      </c>
      <c r="L5454" s="2" t="s">
        <v>13261</v>
      </c>
      <c r="M5454" s="6" t="b">
        <v>1</v>
      </c>
      <c r="N5454" s="2" t="s">
        <v>17993</v>
      </c>
      <c r="O5454" s="2" t="s">
        <v>1291</v>
      </c>
      <c r="P5454" s="2" t="s">
        <v>1292</v>
      </c>
      <c r="Q5454" s="2" t="s">
        <v>13263</v>
      </c>
      <c r="R5454" s="2" t="s">
        <v>35</v>
      </c>
      <c r="S5454" s="2" t="s">
        <v>18858</v>
      </c>
      <c r="T5454" s="2" t="s">
        <v>17995</v>
      </c>
      <c r="U5454" s="2" t="s">
        <v>1636</v>
      </c>
      <c r="V5454" s="2" t="s">
        <v>7329</v>
      </c>
      <c r="W5454" s="7"/>
      <c r="X5454" s="2" t="s">
        <v>18859</v>
      </c>
      <c r="Y5454" s="2" t="s">
        <v>18860</v>
      </c>
    </row>
    <row r="5455">
      <c r="A5455" s="1" t="b">
        <v>0</v>
      </c>
      <c r="B5455" s="1"/>
      <c r="C5455" s="1"/>
      <c r="D5455" s="1"/>
      <c r="E5455" s="1" t="s">
        <v>7238</v>
      </c>
      <c r="F5455" s="1"/>
      <c r="G5455" s="2" t="s">
        <v>27</v>
      </c>
      <c r="H5455" s="2"/>
      <c r="I5455" s="4" t="s">
        <v>18861</v>
      </c>
      <c r="J5455" s="2" t="s">
        <v>18862</v>
      </c>
      <c r="K5455" s="5">
        <v>2.0</v>
      </c>
      <c r="L5455" s="2" t="s">
        <v>13261</v>
      </c>
      <c r="M5455" s="6" t="b">
        <v>1</v>
      </c>
      <c r="N5455" s="2" t="s">
        <v>17993</v>
      </c>
      <c r="O5455" s="2" t="s">
        <v>1291</v>
      </c>
      <c r="P5455" s="2" t="s">
        <v>1292</v>
      </c>
      <c r="Q5455" s="2" t="s">
        <v>13263</v>
      </c>
      <c r="R5455" s="2" t="s">
        <v>35</v>
      </c>
      <c r="S5455" s="2" t="s">
        <v>18863</v>
      </c>
      <c r="T5455" s="2" t="s">
        <v>17995</v>
      </c>
      <c r="U5455" s="2" t="s">
        <v>1636</v>
      </c>
      <c r="V5455" s="2" t="s">
        <v>7329</v>
      </c>
      <c r="W5455" s="7"/>
      <c r="X5455" s="2" t="s">
        <v>18864</v>
      </c>
      <c r="Y5455" s="2" t="s">
        <v>18865</v>
      </c>
    </row>
    <row r="5456">
      <c r="A5456" s="1" t="b">
        <v>0</v>
      </c>
      <c r="B5456" s="1"/>
      <c r="C5456" s="1"/>
      <c r="D5456" s="1"/>
      <c r="E5456" s="1" t="s">
        <v>7238</v>
      </c>
      <c r="F5456" s="1"/>
      <c r="G5456" s="2" t="s">
        <v>27</v>
      </c>
      <c r="H5456" s="2"/>
      <c r="I5456" s="4" t="s">
        <v>18866</v>
      </c>
      <c r="J5456" s="2" t="s">
        <v>18867</v>
      </c>
      <c r="K5456" s="5">
        <v>2.0</v>
      </c>
      <c r="L5456" s="2" t="s">
        <v>13261</v>
      </c>
      <c r="M5456" s="6" t="b">
        <v>1</v>
      </c>
      <c r="N5456" s="2" t="s">
        <v>17993</v>
      </c>
      <c r="O5456" s="2" t="s">
        <v>1291</v>
      </c>
      <c r="P5456" s="2" t="s">
        <v>1292</v>
      </c>
      <c r="Q5456" s="2" t="s">
        <v>13263</v>
      </c>
      <c r="R5456" s="2" t="s">
        <v>35</v>
      </c>
      <c r="S5456" s="2" t="s">
        <v>18868</v>
      </c>
      <c r="T5456" s="2" t="s">
        <v>17995</v>
      </c>
      <c r="U5456" s="2" t="s">
        <v>1636</v>
      </c>
      <c r="V5456" s="2" t="s">
        <v>7329</v>
      </c>
      <c r="W5456" s="7"/>
      <c r="X5456" s="2" t="s">
        <v>18869</v>
      </c>
      <c r="Y5456" s="2" t="s">
        <v>18870</v>
      </c>
    </row>
    <row r="5457">
      <c r="A5457" s="1" t="b">
        <v>0</v>
      </c>
      <c r="B5457" s="1"/>
      <c r="C5457" s="1"/>
      <c r="D5457" s="1"/>
      <c r="E5457" s="1" t="s">
        <v>7238</v>
      </c>
      <c r="F5457" s="1"/>
      <c r="G5457" s="2" t="s">
        <v>27</v>
      </c>
      <c r="H5457" s="2"/>
      <c r="I5457" s="4" t="s">
        <v>18871</v>
      </c>
      <c r="J5457" s="2" t="s">
        <v>18872</v>
      </c>
      <c r="K5457" s="5">
        <v>2.0</v>
      </c>
      <c r="L5457" s="2" t="s">
        <v>13261</v>
      </c>
      <c r="M5457" s="6" t="b">
        <v>1</v>
      </c>
      <c r="N5457" s="2" t="s">
        <v>17993</v>
      </c>
      <c r="O5457" s="2" t="s">
        <v>1291</v>
      </c>
      <c r="P5457" s="2" t="s">
        <v>1292</v>
      </c>
      <c r="Q5457" s="2" t="s">
        <v>13263</v>
      </c>
      <c r="R5457" s="2" t="s">
        <v>35</v>
      </c>
      <c r="S5457" s="2" t="s">
        <v>18873</v>
      </c>
      <c r="T5457" s="2" t="s">
        <v>17995</v>
      </c>
      <c r="U5457" s="2" t="s">
        <v>1636</v>
      </c>
      <c r="V5457" s="2" t="s">
        <v>7329</v>
      </c>
      <c r="W5457" s="7"/>
      <c r="X5457" s="2" t="s">
        <v>18874</v>
      </c>
      <c r="Y5457" s="2" t="s">
        <v>18875</v>
      </c>
    </row>
    <row r="5458">
      <c r="A5458" s="1" t="b">
        <v>0</v>
      </c>
      <c r="B5458" s="1"/>
      <c r="C5458" s="1"/>
      <c r="D5458" s="1"/>
      <c r="E5458" s="1" t="s">
        <v>7238</v>
      </c>
      <c r="F5458" s="1"/>
      <c r="G5458" s="2" t="s">
        <v>27</v>
      </c>
      <c r="H5458" s="2"/>
      <c r="I5458" s="4" t="s">
        <v>18876</v>
      </c>
      <c r="J5458" s="2" t="s">
        <v>18877</v>
      </c>
      <c r="K5458" s="5">
        <v>2.0</v>
      </c>
      <c r="L5458" s="2" t="s">
        <v>13261</v>
      </c>
      <c r="M5458" s="6" t="b">
        <v>1</v>
      </c>
      <c r="N5458" s="2" t="s">
        <v>17993</v>
      </c>
      <c r="O5458" s="2" t="s">
        <v>1291</v>
      </c>
      <c r="P5458" s="2" t="s">
        <v>1292</v>
      </c>
      <c r="Q5458" s="2" t="s">
        <v>13263</v>
      </c>
      <c r="R5458" s="2" t="s">
        <v>35</v>
      </c>
      <c r="S5458" s="2" t="s">
        <v>18878</v>
      </c>
      <c r="T5458" s="2" t="s">
        <v>17995</v>
      </c>
      <c r="U5458" s="2" t="s">
        <v>1636</v>
      </c>
      <c r="V5458" s="2" t="s">
        <v>7329</v>
      </c>
      <c r="W5458" s="7"/>
      <c r="X5458" s="2" t="s">
        <v>18879</v>
      </c>
      <c r="Y5458" s="2" t="s">
        <v>18880</v>
      </c>
    </row>
    <row r="5459">
      <c r="A5459" s="1" t="b">
        <v>0</v>
      </c>
      <c r="B5459" s="1"/>
      <c r="C5459" s="1"/>
      <c r="D5459" s="1"/>
      <c r="E5459" s="1" t="s">
        <v>7238</v>
      </c>
      <c r="F5459" s="1"/>
      <c r="G5459" s="2" t="s">
        <v>27</v>
      </c>
      <c r="H5459" s="2"/>
      <c r="I5459" s="4" t="s">
        <v>18881</v>
      </c>
      <c r="J5459" s="2" t="s">
        <v>18882</v>
      </c>
      <c r="K5459" s="5">
        <v>2.0</v>
      </c>
      <c r="L5459" s="2" t="s">
        <v>13261</v>
      </c>
      <c r="M5459" s="6" t="b">
        <v>1</v>
      </c>
      <c r="N5459" s="2" t="s">
        <v>17993</v>
      </c>
      <c r="O5459" s="2" t="s">
        <v>1291</v>
      </c>
      <c r="P5459" s="2" t="s">
        <v>1292</v>
      </c>
      <c r="Q5459" s="2" t="s">
        <v>13263</v>
      </c>
      <c r="R5459" s="2" t="s">
        <v>35</v>
      </c>
      <c r="S5459" s="2" t="s">
        <v>18883</v>
      </c>
      <c r="T5459" s="2" t="s">
        <v>17995</v>
      </c>
      <c r="U5459" s="2" t="s">
        <v>1636</v>
      </c>
      <c r="V5459" s="2" t="s">
        <v>7329</v>
      </c>
      <c r="W5459" s="7"/>
      <c r="X5459" s="2" t="s">
        <v>18884</v>
      </c>
      <c r="Y5459" s="2" t="s">
        <v>18885</v>
      </c>
    </row>
    <row r="5460">
      <c r="A5460" s="1" t="b">
        <v>0</v>
      </c>
      <c r="B5460" s="1"/>
      <c r="C5460" s="1"/>
      <c r="D5460" s="1"/>
      <c r="E5460" s="1" t="s">
        <v>7238</v>
      </c>
      <c r="F5460" s="1"/>
      <c r="G5460" s="2" t="s">
        <v>27</v>
      </c>
      <c r="H5460" s="2"/>
      <c r="I5460" s="4" t="s">
        <v>18886</v>
      </c>
      <c r="J5460" s="2" t="s">
        <v>18887</v>
      </c>
      <c r="K5460" s="5">
        <v>2.0</v>
      </c>
      <c r="L5460" s="2" t="s">
        <v>13261</v>
      </c>
      <c r="M5460" s="6" t="b">
        <v>1</v>
      </c>
      <c r="N5460" s="2" t="s">
        <v>17993</v>
      </c>
      <c r="O5460" s="2" t="s">
        <v>1291</v>
      </c>
      <c r="P5460" s="2" t="s">
        <v>1292</v>
      </c>
      <c r="Q5460" s="2" t="s">
        <v>13263</v>
      </c>
      <c r="R5460" s="2" t="s">
        <v>35</v>
      </c>
      <c r="S5460" s="2" t="s">
        <v>18888</v>
      </c>
      <c r="T5460" s="2" t="s">
        <v>17995</v>
      </c>
      <c r="U5460" s="2" t="s">
        <v>1636</v>
      </c>
      <c r="V5460" s="2" t="s">
        <v>7329</v>
      </c>
      <c r="W5460" s="7"/>
      <c r="X5460" s="2" t="s">
        <v>18889</v>
      </c>
      <c r="Y5460" s="2" t="s">
        <v>18890</v>
      </c>
    </row>
    <row r="5461">
      <c r="A5461" s="1" t="b">
        <v>0</v>
      </c>
      <c r="B5461" s="1"/>
      <c r="C5461" s="1"/>
      <c r="D5461" s="1"/>
      <c r="E5461" s="1" t="s">
        <v>7238</v>
      </c>
      <c r="F5461" s="1"/>
      <c r="G5461" s="2" t="s">
        <v>27</v>
      </c>
      <c r="H5461" s="2"/>
      <c r="I5461" s="4" t="s">
        <v>18891</v>
      </c>
      <c r="J5461" s="2" t="s">
        <v>18892</v>
      </c>
      <c r="K5461" s="5">
        <v>2.0</v>
      </c>
      <c r="L5461" s="2" t="s">
        <v>13261</v>
      </c>
      <c r="M5461" s="6" t="b">
        <v>1</v>
      </c>
      <c r="N5461" s="2" t="s">
        <v>17993</v>
      </c>
      <c r="O5461" s="2" t="s">
        <v>1291</v>
      </c>
      <c r="P5461" s="2" t="s">
        <v>1292</v>
      </c>
      <c r="Q5461" s="2" t="s">
        <v>13263</v>
      </c>
      <c r="R5461" s="2" t="s">
        <v>35</v>
      </c>
      <c r="S5461" s="2" t="s">
        <v>18893</v>
      </c>
      <c r="T5461" s="2" t="s">
        <v>17995</v>
      </c>
      <c r="U5461" s="2" t="s">
        <v>1636</v>
      </c>
      <c r="V5461" s="2" t="s">
        <v>7329</v>
      </c>
      <c r="W5461" s="7"/>
      <c r="X5461" s="2" t="s">
        <v>18894</v>
      </c>
      <c r="Y5461" s="2" t="s">
        <v>18895</v>
      </c>
    </row>
    <row r="5462">
      <c r="A5462" s="1" t="b">
        <v>0</v>
      </c>
      <c r="B5462" s="1"/>
      <c r="C5462" s="1"/>
      <c r="D5462" s="1"/>
      <c r="E5462" s="1" t="s">
        <v>7238</v>
      </c>
      <c r="F5462" s="1"/>
      <c r="G5462" s="2" t="s">
        <v>27</v>
      </c>
      <c r="H5462" s="2"/>
      <c r="I5462" s="4" t="s">
        <v>18896</v>
      </c>
      <c r="J5462" s="2" t="s">
        <v>18897</v>
      </c>
      <c r="K5462" s="5">
        <v>2.0</v>
      </c>
      <c r="L5462" s="2" t="s">
        <v>13261</v>
      </c>
      <c r="M5462" s="6" t="b">
        <v>1</v>
      </c>
      <c r="N5462" s="2" t="s">
        <v>17993</v>
      </c>
      <c r="O5462" s="2" t="s">
        <v>1291</v>
      </c>
      <c r="P5462" s="2" t="s">
        <v>1292</v>
      </c>
      <c r="Q5462" s="2" t="s">
        <v>13263</v>
      </c>
      <c r="R5462" s="2" t="s">
        <v>35</v>
      </c>
      <c r="S5462" s="2" t="s">
        <v>18898</v>
      </c>
      <c r="T5462" s="2" t="s">
        <v>17995</v>
      </c>
      <c r="U5462" s="2" t="s">
        <v>1636</v>
      </c>
      <c r="V5462" s="2" t="s">
        <v>7329</v>
      </c>
      <c r="W5462" s="7"/>
      <c r="X5462" s="2" t="s">
        <v>18899</v>
      </c>
      <c r="Y5462" s="2" t="s">
        <v>18900</v>
      </c>
    </row>
    <row r="5463">
      <c r="A5463" s="1" t="b">
        <v>0</v>
      </c>
      <c r="B5463" s="1"/>
      <c r="C5463" s="1"/>
      <c r="D5463" s="1"/>
      <c r="E5463" s="1" t="s">
        <v>7238</v>
      </c>
      <c r="F5463" s="1"/>
      <c r="G5463" s="2" t="s">
        <v>27</v>
      </c>
      <c r="H5463" s="2"/>
      <c r="I5463" s="4" t="s">
        <v>18901</v>
      </c>
      <c r="J5463" s="2" t="s">
        <v>18902</v>
      </c>
      <c r="K5463" s="5">
        <v>2.0</v>
      </c>
      <c r="L5463" s="2" t="s">
        <v>13261</v>
      </c>
      <c r="M5463" s="6" t="b">
        <v>1</v>
      </c>
      <c r="N5463" s="2" t="s">
        <v>17993</v>
      </c>
      <c r="O5463" s="2" t="s">
        <v>1291</v>
      </c>
      <c r="P5463" s="2" t="s">
        <v>1292</v>
      </c>
      <c r="Q5463" s="2" t="s">
        <v>13263</v>
      </c>
      <c r="R5463" s="2" t="s">
        <v>35</v>
      </c>
      <c r="S5463" s="2" t="s">
        <v>18903</v>
      </c>
      <c r="T5463" s="2" t="s">
        <v>17995</v>
      </c>
      <c r="U5463" s="2" t="s">
        <v>1636</v>
      </c>
      <c r="V5463" s="2" t="s">
        <v>7329</v>
      </c>
      <c r="W5463" s="7"/>
      <c r="X5463" s="2" t="s">
        <v>18904</v>
      </c>
      <c r="Y5463" s="2" t="s">
        <v>18905</v>
      </c>
    </row>
    <row r="5464">
      <c r="A5464" s="1" t="b">
        <v>0</v>
      </c>
      <c r="B5464" s="1"/>
      <c r="C5464" s="1"/>
      <c r="D5464" s="1"/>
      <c r="E5464" s="1" t="s">
        <v>7238</v>
      </c>
      <c r="F5464" s="1"/>
      <c r="G5464" s="2" t="s">
        <v>27</v>
      </c>
      <c r="H5464" s="2"/>
      <c r="I5464" s="4" t="s">
        <v>18906</v>
      </c>
      <c r="J5464" s="2" t="s">
        <v>18907</v>
      </c>
      <c r="K5464" s="5">
        <v>2.0</v>
      </c>
      <c r="L5464" s="2" t="s">
        <v>13261</v>
      </c>
      <c r="M5464" s="6" t="b">
        <v>1</v>
      </c>
      <c r="N5464" s="2" t="s">
        <v>17993</v>
      </c>
      <c r="O5464" s="2" t="s">
        <v>1291</v>
      </c>
      <c r="P5464" s="2" t="s">
        <v>1292</v>
      </c>
      <c r="Q5464" s="2" t="s">
        <v>13263</v>
      </c>
      <c r="R5464" s="2" t="s">
        <v>35</v>
      </c>
      <c r="S5464" s="2" t="s">
        <v>18908</v>
      </c>
      <c r="T5464" s="2" t="s">
        <v>17995</v>
      </c>
      <c r="U5464" s="2" t="s">
        <v>1636</v>
      </c>
      <c r="V5464" s="2" t="s">
        <v>7329</v>
      </c>
      <c r="W5464" s="3"/>
      <c r="X5464" s="2" t="s">
        <v>18909</v>
      </c>
      <c r="Y5464" s="2" t="s">
        <v>18910</v>
      </c>
    </row>
    <row r="5465">
      <c r="A5465" s="1" t="b">
        <v>0</v>
      </c>
      <c r="B5465" s="1"/>
      <c r="C5465" s="1"/>
      <c r="D5465" s="1"/>
      <c r="E5465" s="1" t="s">
        <v>7238</v>
      </c>
      <c r="F5465" s="1"/>
      <c r="G5465" s="2" t="s">
        <v>27</v>
      </c>
      <c r="H5465" s="2"/>
      <c r="I5465" s="4" t="s">
        <v>18911</v>
      </c>
      <c r="J5465" s="2" t="s">
        <v>18912</v>
      </c>
      <c r="K5465" s="5">
        <v>2.0</v>
      </c>
      <c r="L5465" s="2" t="s">
        <v>13261</v>
      </c>
      <c r="M5465" s="6" t="b">
        <v>1</v>
      </c>
      <c r="N5465" s="2" t="s">
        <v>17993</v>
      </c>
      <c r="O5465" s="2" t="s">
        <v>1291</v>
      </c>
      <c r="P5465" s="2" t="s">
        <v>1292</v>
      </c>
      <c r="Q5465" s="2" t="s">
        <v>13263</v>
      </c>
      <c r="R5465" s="2" t="s">
        <v>35</v>
      </c>
      <c r="S5465" s="2" t="s">
        <v>18913</v>
      </c>
      <c r="T5465" s="2" t="s">
        <v>17995</v>
      </c>
      <c r="U5465" s="2" t="s">
        <v>1636</v>
      </c>
      <c r="V5465" s="2" t="s">
        <v>7329</v>
      </c>
      <c r="W5465" s="3"/>
      <c r="X5465" s="2" t="s">
        <v>18914</v>
      </c>
      <c r="Y5465" s="2" t="s">
        <v>18915</v>
      </c>
    </row>
    <row r="5466">
      <c r="A5466" s="1" t="b">
        <v>0</v>
      </c>
      <c r="B5466" s="1"/>
      <c r="C5466" s="1"/>
      <c r="D5466" s="1"/>
      <c r="E5466" s="1" t="s">
        <v>7238</v>
      </c>
      <c r="F5466" s="1"/>
      <c r="G5466" s="2" t="s">
        <v>27</v>
      </c>
      <c r="H5466" s="2"/>
      <c r="I5466" s="4" t="s">
        <v>18916</v>
      </c>
      <c r="J5466" s="2" t="s">
        <v>18917</v>
      </c>
      <c r="K5466" s="5">
        <v>2.0</v>
      </c>
      <c r="L5466" s="2" t="s">
        <v>13261</v>
      </c>
      <c r="M5466" s="6" t="b">
        <v>1</v>
      </c>
      <c r="N5466" s="2" t="s">
        <v>17993</v>
      </c>
      <c r="O5466" s="2" t="s">
        <v>1291</v>
      </c>
      <c r="P5466" s="2" t="s">
        <v>1292</v>
      </c>
      <c r="Q5466" s="2" t="s">
        <v>13263</v>
      </c>
      <c r="R5466" s="2" t="s">
        <v>35</v>
      </c>
      <c r="S5466" s="2" t="s">
        <v>18918</v>
      </c>
      <c r="T5466" s="2" t="s">
        <v>17995</v>
      </c>
      <c r="U5466" s="2" t="s">
        <v>1636</v>
      </c>
      <c r="V5466" s="2" t="s">
        <v>7329</v>
      </c>
      <c r="W5466" s="3"/>
      <c r="X5466" s="2" t="s">
        <v>18919</v>
      </c>
      <c r="Y5466" s="2" t="s">
        <v>18920</v>
      </c>
    </row>
    <row r="5467">
      <c r="A5467" s="1" t="b">
        <v>0</v>
      </c>
      <c r="B5467" s="1"/>
      <c r="C5467" s="1"/>
      <c r="D5467" s="1"/>
      <c r="E5467" s="1" t="s">
        <v>7238</v>
      </c>
      <c r="F5467" s="1"/>
      <c r="G5467" s="2" t="s">
        <v>27</v>
      </c>
      <c r="H5467" s="2"/>
      <c r="I5467" s="4" t="s">
        <v>18921</v>
      </c>
      <c r="J5467" s="2" t="s">
        <v>18922</v>
      </c>
      <c r="K5467" s="5">
        <v>2.0</v>
      </c>
      <c r="L5467" s="2" t="s">
        <v>13261</v>
      </c>
      <c r="M5467" s="6" t="b">
        <v>1</v>
      </c>
      <c r="N5467" s="2" t="s">
        <v>17993</v>
      </c>
      <c r="O5467" s="2" t="s">
        <v>1291</v>
      </c>
      <c r="P5467" s="2" t="s">
        <v>1292</v>
      </c>
      <c r="Q5467" s="2" t="s">
        <v>13263</v>
      </c>
      <c r="R5467" s="2" t="s">
        <v>35</v>
      </c>
      <c r="S5467" s="2" t="s">
        <v>18923</v>
      </c>
      <c r="T5467" s="2" t="s">
        <v>17995</v>
      </c>
      <c r="U5467" s="2" t="s">
        <v>1636</v>
      </c>
      <c r="V5467" s="2" t="s">
        <v>7329</v>
      </c>
      <c r="W5467" s="3"/>
      <c r="X5467" s="2" t="s">
        <v>18924</v>
      </c>
      <c r="Y5467" s="2" t="s">
        <v>18925</v>
      </c>
    </row>
    <row r="5468">
      <c r="A5468" s="1" t="b">
        <v>0</v>
      </c>
      <c r="B5468" s="1"/>
      <c r="C5468" s="1"/>
      <c r="D5468" s="1"/>
      <c r="E5468" s="1" t="s">
        <v>7238</v>
      </c>
      <c r="F5468" s="1"/>
      <c r="G5468" s="2" t="s">
        <v>27</v>
      </c>
      <c r="H5468" s="2"/>
      <c r="I5468" s="4" t="s">
        <v>18926</v>
      </c>
      <c r="J5468" s="2" t="s">
        <v>18927</v>
      </c>
      <c r="K5468" s="5">
        <v>2.0</v>
      </c>
      <c r="L5468" s="2" t="s">
        <v>13261</v>
      </c>
      <c r="M5468" s="6" t="b">
        <v>1</v>
      </c>
      <c r="N5468" s="2" t="s">
        <v>17993</v>
      </c>
      <c r="O5468" s="2" t="s">
        <v>1291</v>
      </c>
      <c r="P5468" s="2" t="s">
        <v>1292</v>
      </c>
      <c r="Q5468" s="2" t="s">
        <v>13263</v>
      </c>
      <c r="R5468" s="2" t="s">
        <v>35</v>
      </c>
      <c r="S5468" s="2" t="s">
        <v>18928</v>
      </c>
      <c r="T5468" s="2" t="s">
        <v>17995</v>
      </c>
      <c r="U5468" s="2" t="s">
        <v>1636</v>
      </c>
      <c r="V5468" s="2" t="s">
        <v>7329</v>
      </c>
      <c r="W5468" s="3"/>
      <c r="X5468" s="2" t="s">
        <v>18929</v>
      </c>
      <c r="Y5468" s="2" t="s">
        <v>18930</v>
      </c>
    </row>
    <row r="5469">
      <c r="A5469" s="1" t="b">
        <v>0</v>
      </c>
      <c r="B5469" s="1"/>
      <c r="C5469" s="1"/>
      <c r="D5469" s="1"/>
      <c r="E5469" s="1" t="s">
        <v>7238</v>
      </c>
      <c r="F5469" s="1"/>
      <c r="G5469" s="2" t="s">
        <v>27</v>
      </c>
      <c r="H5469" s="2"/>
      <c r="I5469" s="4" t="s">
        <v>18931</v>
      </c>
      <c r="J5469" s="2" t="s">
        <v>18932</v>
      </c>
      <c r="K5469" s="5">
        <v>2.0</v>
      </c>
      <c r="L5469" s="2" t="s">
        <v>13261</v>
      </c>
      <c r="M5469" s="6" t="b">
        <v>1</v>
      </c>
      <c r="N5469" s="2" t="s">
        <v>17993</v>
      </c>
      <c r="O5469" s="2" t="s">
        <v>1291</v>
      </c>
      <c r="P5469" s="2" t="s">
        <v>1292</v>
      </c>
      <c r="Q5469" s="2" t="s">
        <v>13263</v>
      </c>
      <c r="R5469" s="2" t="s">
        <v>35</v>
      </c>
      <c r="S5469" s="2" t="s">
        <v>18933</v>
      </c>
      <c r="T5469" s="2" t="s">
        <v>17995</v>
      </c>
      <c r="U5469" s="2" t="s">
        <v>1636</v>
      </c>
      <c r="V5469" s="2" t="s">
        <v>7329</v>
      </c>
      <c r="W5469" s="3"/>
      <c r="X5469" s="2" t="s">
        <v>18934</v>
      </c>
      <c r="Y5469" s="2" t="s">
        <v>18935</v>
      </c>
    </row>
    <row r="5470">
      <c r="A5470" s="1" t="b">
        <v>0</v>
      </c>
      <c r="B5470" s="1"/>
      <c r="C5470" s="1"/>
      <c r="D5470" s="1"/>
      <c r="E5470" s="1" t="s">
        <v>7238</v>
      </c>
      <c r="F5470" s="1"/>
      <c r="G5470" s="2" t="s">
        <v>27</v>
      </c>
      <c r="H5470" s="2"/>
      <c r="I5470" s="4" t="s">
        <v>18936</v>
      </c>
      <c r="J5470" s="2" t="s">
        <v>18937</v>
      </c>
      <c r="K5470" s="5">
        <v>2.0</v>
      </c>
      <c r="L5470" s="2" t="s">
        <v>13261</v>
      </c>
      <c r="M5470" s="6" t="b">
        <v>1</v>
      </c>
      <c r="N5470" s="2" t="s">
        <v>17993</v>
      </c>
      <c r="O5470" s="2" t="s">
        <v>1291</v>
      </c>
      <c r="P5470" s="2" t="s">
        <v>1292</v>
      </c>
      <c r="Q5470" s="2" t="s">
        <v>13263</v>
      </c>
      <c r="R5470" s="2" t="s">
        <v>35</v>
      </c>
      <c r="S5470" s="2" t="s">
        <v>18938</v>
      </c>
      <c r="T5470" s="2" t="s">
        <v>17995</v>
      </c>
      <c r="U5470" s="2" t="s">
        <v>1636</v>
      </c>
      <c r="V5470" s="2" t="s">
        <v>7329</v>
      </c>
      <c r="W5470" s="3"/>
      <c r="X5470" s="2" t="s">
        <v>18939</v>
      </c>
      <c r="Y5470" s="2" t="s">
        <v>18940</v>
      </c>
    </row>
    <row r="5471">
      <c r="A5471" s="1" t="b">
        <v>0</v>
      </c>
      <c r="B5471" s="1"/>
      <c r="C5471" s="1"/>
      <c r="D5471" s="1"/>
      <c r="E5471" s="1" t="s">
        <v>7238</v>
      </c>
      <c r="F5471" s="1"/>
      <c r="G5471" s="2" t="s">
        <v>27</v>
      </c>
      <c r="H5471" s="2"/>
      <c r="I5471" s="4" t="s">
        <v>18941</v>
      </c>
      <c r="J5471" s="2" t="s">
        <v>18942</v>
      </c>
      <c r="K5471" s="5">
        <v>2.0</v>
      </c>
      <c r="L5471" s="2" t="s">
        <v>13261</v>
      </c>
      <c r="M5471" s="6" t="b">
        <v>1</v>
      </c>
      <c r="N5471" s="2" t="s">
        <v>17993</v>
      </c>
      <c r="O5471" s="2" t="s">
        <v>1291</v>
      </c>
      <c r="P5471" s="2" t="s">
        <v>1292</v>
      </c>
      <c r="Q5471" s="2" t="s">
        <v>13263</v>
      </c>
      <c r="R5471" s="2" t="s">
        <v>35</v>
      </c>
      <c r="S5471" s="2" t="s">
        <v>18943</v>
      </c>
      <c r="T5471" s="2" t="s">
        <v>17995</v>
      </c>
      <c r="U5471" s="2" t="s">
        <v>1636</v>
      </c>
      <c r="V5471" s="2" t="s">
        <v>7329</v>
      </c>
      <c r="W5471" s="3"/>
      <c r="X5471" s="2" t="s">
        <v>18944</v>
      </c>
      <c r="Y5471" s="2" t="s">
        <v>18945</v>
      </c>
    </row>
    <row r="5472">
      <c r="A5472" s="1" t="b">
        <v>0</v>
      </c>
      <c r="B5472" s="1"/>
      <c r="C5472" s="1"/>
      <c r="D5472" s="1"/>
      <c r="E5472" s="1" t="s">
        <v>7238</v>
      </c>
      <c r="F5472" s="1"/>
      <c r="G5472" s="2" t="s">
        <v>27</v>
      </c>
      <c r="H5472" s="2"/>
      <c r="I5472" s="4" t="s">
        <v>18946</v>
      </c>
      <c r="J5472" s="2" t="s">
        <v>18947</v>
      </c>
      <c r="K5472" s="5">
        <v>2.0</v>
      </c>
      <c r="L5472" s="2" t="s">
        <v>13261</v>
      </c>
      <c r="M5472" s="6" t="b">
        <v>1</v>
      </c>
      <c r="N5472" s="2" t="s">
        <v>17993</v>
      </c>
      <c r="O5472" s="2" t="s">
        <v>1291</v>
      </c>
      <c r="P5472" s="2" t="s">
        <v>1292</v>
      </c>
      <c r="Q5472" s="2" t="s">
        <v>13263</v>
      </c>
      <c r="R5472" s="2" t="s">
        <v>35</v>
      </c>
      <c r="S5472" s="2" t="s">
        <v>18948</v>
      </c>
      <c r="T5472" s="2" t="s">
        <v>17995</v>
      </c>
      <c r="U5472" s="2" t="s">
        <v>1636</v>
      </c>
      <c r="V5472" s="2" t="s">
        <v>7329</v>
      </c>
      <c r="W5472" s="3"/>
      <c r="X5472" s="2" t="s">
        <v>18949</v>
      </c>
      <c r="Y5472" s="2" t="s">
        <v>18950</v>
      </c>
    </row>
    <row r="5473">
      <c r="A5473" s="1" t="b">
        <v>0</v>
      </c>
      <c r="B5473" s="1"/>
      <c r="C5473" s="1"/>
      <c r="D5473" s="1"/>
      <c r="E5473" s="1" t="s">
        <v>7238</v>
      </c>
      <c r="F5473" s="1"/>
      <c r="G5473" s="2" t="s">
        <v>27</v>
      </c>
      <c r="H5473" s="2"/>
      <c r="I5473" s="4" t="s">
        <v>18951</v>
      </c>
      <c r="J5473" s="2" t="s">
        <v>18952</v>
      </c>
      <c r="K5473" s="5">
        <v>2.0</v>
      </c>
      <c r="L5473" s="2" t="s">
        <v>13261</v>
      </c>
      <c r="M5473" s="6" t="b">
        <v>1</v>
      </c>
      <c r="N5473" s="2" t="s">
        <v>17993</v>
      </c>
      <c r="O5473" s="2" t="s">
        <v>1291</v>
      </c>
      <c r="P5473" s="2" t="s">
        <v>1292</v>
      </c>
      <c r="Q5473" s="2" t="s">
        <v>13263</v>
      </c>
      <c r="R5473" s="2" t="s">
        <v>35</v>
      </c>
      <c r="S5473" s="2" t="s">
        <v>18953</v>
      </c>
      <c r="T5473" s="2" t="s">
        <v>17995</v>
      </c>
      <c r="U5473" s="2" t="s">
        <v>1636</v>
      </c>
      <c r="V5473" s="2" t="s">
        <v>7329</v>
      </c>
      <c r="W5473" s="3"/>
      <c r="X5473" s="2" t="s">
        <v>18954</v>
      </c>
      <c r="Y5473" s="2" t="s">
        <v>18955</v>
      </c>
    </row>
    <row r="5474">
      <c r="A5474" s="1" t="b">
        <v>0</v>
      </c>
      <c r="B5474" s="1"/>
      <c r="C5474" s="1"/>
      <c r="D5474" s="1"/>
      <c r="E5474" s="1" t="s">
        <v>7238</v>
      </c>
      <c r="F5474" s="1"/>
      <c r="G5474" s="2" t="s">
        <v>27</v>
      </c>
      <c r="H5474" s="2"/>
      <c r="I5474" s="4" t="s">
        <v>18956</v>
      </c>
      <c r="J5474" s="2" t="s">
        <v>18957</v>
      </c>
      <c r="K5474" s="5">
        <v>2.0</v>
      </c>
      <c r="L5474" s="2" t="s">
        <v>13261</v>
      </c>
      <c r="M5474" s="6" t="b">
        <v>1</v>
      </c>
      <c r="N5474" s="2" t="s">
        <v>17993</v>
      </c>
      <c r="O5474" s="2" t="s">
        <v>1291</v>
      </c>
      <c r="P5474" s="2" t="s">
        <v>1292</v>
      </c>
      <c r="Q5474" s="2" t="s">
        <v>13263</v>
      </c>
      <c r="R5474" s="2" t="s">
        <v>35</v>
      </c>
      <c r="S5474" s="2" t="s">
        <v>18958</v>
      </c>
      <c r="T5474" s="2" t="s">
        <v>17995</v>
      </c>
      <c r="U5474" s="2" t="s">
        <v>1636</v>
      </c>
      <c r="V5474" s="2" t="s">
        <v>7329</v>
      </c>
      <c r="W5474" s="3"/>
      <c r="X5474" s="2" t="s">
        <v>18959</v>
      </c>
      <c r="Y5474" s="2" t="s">
        <v>18960</v>
      </c>
    </row>
    <row r="5475">
      <c r="A5475" s="1" t="b">
        <v>0</v>
      </c>
      <c r="B5475" s="1"/>
      <c r="C5475" s="1"/>
      <c r="D5475" s="1"/>
      <c r="E5475" s="1" t="s">
        <v>2164</v>
      </c>
      <c r="F5475" s="1"/>
      <c r="G5475" s="2" t="s">
        <v>27</v>
      </c>
      <c r="H5475" s="2"/>
      <c r="I5475" s="4" t="s">
        <v>18961</v>
      </c>
      <c r="J5475" s="2" t="s">
        <v>18962</v>
      </c>
      <c r="K5475" s="5">
        <v>2.0</v>
      </c>
      <c r="L5475" s="2" t="s">
        <v>46</v>
      </c>
      <c r="M5475" s="6" t="b">
        <v>1</v>
      </c>
      <c r="N5475" s="2" t="s">
        <v>18963</v>
      </c>
      <c r="O5475" s="2" t="s">
        <v>3530</v>
      </c>
      <c r="P5475" s="2" t="s">
        <v>3531</v>
      </c>
      <c r="Q5475" s="2" t="s">
        <v>18964</v>
      </c>
      <c r="R5475" s="2" t="s">
        <v>35</v>
      </c>
      <c r="S5475" s="2" t="s">
        <v>18965</v>
      </c>
      <c r="T5475" s="7"/>
      <c r="U5475" s="2" t="s">
        <v>322</v>
      </c>
      <c r="V5475" s="2" t="s">
        <v>3534</v>
      </c>
      <c r="W5475" s="3"/>
      <c r="X5475" s="2" t="s">
        <v>18966</v>
      </c>
      <c r="Y5475" s="2" t="s">
        <v>18967</v>
      </c>
    </row>
    <row r="5476">
      <c r="A5476" s="1" t="b">
        <v>0</v>
      </c>
      <c r="B5476" s="1"/>
      <c r="C5476" s="1"/>
      <c r="D5476" s="1"/>
      <c r="E5476" s="1" t="s">
        <v>2164</v>
      </c>
      <c r="F5476" s="1"/>
      <c r="G5476" s="2" t="s">
        <v>27</v>
      </c>
      <c r="H5476" s="2"/>
      <c r="I5476" s="4" t="s">
        <v>18961</v>
      </c>
      <c r="J5476" s="2" t="s">
        <v>18962</v>
      </c>
      <c r="K5476" s="5">
        <v>2.0</v>
      </c>
      <c r="L5476" s="2" t="s">
        <v>46</v>
      </c>
      <c r="M5476" s="6" t="b">
        <v>1</v>
      </c>
      <c r="N5476" s="2" t="s">
        <v>18963</v>
      </c>
      <c r="O5476" s="2" t="s">
        <v>3530</v>
      </c>
      <c r="P5476" s="2" t="s">
        <v>3531</v>
      </c>
      <c r="Q5476" s="2" t="s">
        <v>18964</v>
      </c>
      <c r="R5476" s="2" t="s">
        <v>35</v>
      </c>
      <c r="S5476" s="2" t="s">
        <v>18968</v>
      </c>
      <c r="T5476" s="7"/>
      <c r="U5476" s="2" t="s">
        <v>322</v>
      </c>
      <c r="V5476" s="2" t="s">
        <v>3534</v>
      </c>
      <c r="W5476" s="3"/>
      <c r="X5476" s="2" t="s">
        <v>18966</v>
      </c>
      <c r="Y5476" s="2" t="s">
        <v>18967</v>
      </c>
    </row>
    <row r="5477">
      <c r="A5477" s="1" t="b">
        <v>0</v>
      </c>
      <c r="B5477" s="1"/>
      <c r="C5477" s="1"/>
      <c r="D5477" s="1"/>
      <c r="E5477" s="1" t="s">
        <v>2164</v>
      </c>
      <c r="F5477" s="1"/>
      <c r="G5477" s="2" t="s">
        <v>27</v>
      </c>
      <c r="H5477" s="2"/>
      <c r="I5477" s="4" t="s">
        <v>18961</v>
      </c>
      <c r="J5477" s="2" t="s">
        <v>18962</v>
      </c>
      <c r="K5477" s="5">
        <v>2.0</v>
      </c>
      <c r="L5477" s="2" t="s">
        <v>46</v>
      </c>
      <c r="M5477" s="6" t="b">
        <v>1</v>
      </c>
      <c r="N5477" s="2" t="s">
        <v>18963</v>
      </c>
      <c r="O5477" s="2" t="s">
        <v>3530</v>
      </c>
      <c r="P5477" s="2" t="s">
        <v>3531</v>
      </c>
      <c r="Q5477" s="2" t="s">
        <v>18964</v>
      </c>
      <c r="R5477" s="2" t="s">
        <v>35</v>
      </c>
      <c r="S5477" s="2" t="s">
        <v>18969</v>
      </c>
      <c r="T5477" s="7"/>
      <c r="U5477" s="2" t="s">
        <v>322</v>
      </c>
      <c r="V5477" s="2" t="s">
        <v>3534</v>
      </c>
      <c r="W5477" s="3"/>
      <c r="X5477" s="2" t="s">
        <v>18966</v>
      </c>
      <c r="Y5477" s="2" t="s">
        <v>18967</v>
      </c>
    </row>
    <row r="5478">
      <c r="A5478" s="1" t="b">
        <v>0</v>
      </c>
      <c r="B5478" s="1"/>
      <c r="C5478" s="1"/>
      <c r="D5478" s="1"/>
      <c r="E5478" s="1" t="s">
        <v>2164</v>
      </c>
      <c r="F5478" s="1"/>
      <c r="G5478" s="2" t="s">
        <v>27</v>
      </c>
      <c r="H5478" s="2"/>
      <c r="I5478" s="4" t="s">
        <v>18961</v>
      </c>
      <c r="J5478" s="2" t="s">
        <v>18962</v>
      </c>
      <c r="K5478" s="5">
        <v>2.0</v>
      </c>
      <c r="L5478" s="2" t="s">
        <v>46</v>
      </c>
      <c r="M5478" s="6" t="b">
        <v>1</v>
      </c>
      <c r="N5478" s="2" t="s">
        <v>18963</v>
      </c>
      <c r="O5478" s="2" t="s">
        <v>3530</v>
      </c>
      <c r="P5478" s="2" t="s">
        <v>3531</v>
      </c>
      <c r="Q5478" s="2" t="s">
        <v>18964</v>
      </c>
      <c r="R5478" s="2" t="s">
        <v>35</v>
      </c>
      <c r="S5478" s="2" t="s">
        <v>18970</v>
      </c>
      <c r="T5478" s="7"/>
      <c r="U5478" s="2" t="s">
        <v>322</v>
      </c>
      <c r="V5478" s="2" t="s">
        <v>3534</v>
      </c>
      <c r="W5478" s="3"/>
      <c r="X5478" s="2" t="s">
        <v>18966</v>
      </c>
      <c r="Y5478" s="2" t="s">
        <v>18967</v>
      </c>
    </row>
    <row r="5479">
      <c r="A5479" s="1" t="b">
        <v>0</v>
      </c>
      <c r="B5479" s="1"/>
      <c r="C5479" s="1"/>
      <c r="D5479" s="1"/>
      <c r="E5479" s="1" t="s">
        <v>43</v>
      </c>
      <c r="F5479" s="1"/>
      <c r="G5479" s="2" t="s">
        <v>27</v>
      </c>
      <c r="H5479" s="3"/>
      <c r="I5479" s="4" t="s">
        <v>18971</v>
      </c>
      <c r="J5479" s="2" t="s">
        <v>18972</v>
      </c>
      <c r="K5479" s="5">
        <v>1.0</v>
      </c>
      <c r="L5479" s="2" t="s">
        <v>30</v>
      </c>
      <c r="M5479" s="6" t="b">
        <v>1</v>
      </c>
      <c r="N5479" s="2" t="s">
        <v>18973</v>
      </c>
      <c r="O5479" s="2" t="s">
        <v>108</v>
      </c>
      <c r="P5479" s="2" t="s">
        <v>109</v>
      </c>
      <c r="Q5479" s="2" t="s">
        <v>34</v>
      </c>
      <c r="R5479" s="2" t="s">
        <v>35</v>
      </c>
      <c r="S5479" s="2" t="s">
        <v>18974</v>
      </c>
      <c r="U5479" s="2" t="s">
        <v>38</v>
      </c>
      <c r="V5479" s="2" t="s">
        <v>43</v>
      </c>
      <c r="W5479" s="7"/>
      <c r="X5479" s="2" t="s">
        <v>18975</v>
      </c>
      <c r="Y5479" s="2" t="s">
        <v>18975</v>
      </c>
    </row>
    <row r="5480">
      <c r="A5480" s="1" t="b">
        <v>0</v>
      </c>
      <c r="B5480" s="1"/>
      <c r="C5480" s="1"/>
      <c r="D5480" s="1"/>
      <c r="E5480" s="1" t="s">
        <v>43</v>
      </c>
      <c r="F5480" s="1"/>
      <c r="G5480" s="2" t="s">
        <v>27</v>
      </c>
      <c r="H5480" s="3"/>
      <c r="I5480" s="4" t="s">
        <v>18976</v>
      </c>
      <c r="J5480" s="2" t="s">
        <v>18977</v>
      </c>
      <c r="K5480" s="5">
        <v>1.0</v>
      </c>
      <c r="L5480" s="2" t="s">
        <v>30</v>
      </c>
      <c r="M5480" s="6" t="b">
        <v>1</v>
      </c>
      <c r="N5480" s="2" t="s">
        <v>18978</v>
      </c>
      <c r="O5480" s="2" t="s">
        <v>108</v>
      </c>
      <c r="P5480" s="2" t="s">
        <v>109</v>
      </c>
      <c r="Q5480" s="2" t="s">
        <v>34</v>
      </c>
      <c r="R5480" s="2" t="s">
        <v>35</v>
      </c>
      <c r="S5480" s="2" t="s">
        <v>18979</v>
      </c>
      <c r="U5480" s="2" t="s">
        <v>38</v>
      </c>
      <c r="V5480" s="2" t="s">
        <v>43</v>
      </c>
      <c r="W5480" s="7"/>
      <c r="X5480" s="2" t="s">
        <v>18980</v>
      </c>
      <c r="Y5480" s="2" t="s">
        <v>18980</v>
      </c>
    </row>
    <row r="5481">
      <c r="A5481" s="1" t="b">
        <v>0</v>
      </c>
      <c r="B5481" s="1"/>
      <c r="C5481" s="1"/>
      <c r="D5481" s="1"/>
      <c r="E5481" s="1" t="s">
        <v>43</v>
      </c>
      <c r="F5481" s="1"/>
      <c r="G5481" s="2" t="s">
        <v>27</v>
      </c>
      <c r="H5481" s="3"/>
      <c r="I5481" s="4" t="s">
        <v>18981</v>
      </c>
      <c r="J5481" s="2" t="s">
        <v>18982</v>
      </c>
      <c r="K5481" s="5">
        <v>1.0</v>
      </c>
      <c r="L5481" s="2" t="s">
        <v>30</v>
      </c>
      <c r="M5481" s="6" t="b">
        <v>1</v>
      </c>
      <c r="N5481" s="2" t="s">
        <v>18983</v>
      </c>
      <c r="O5481" s="2" t="s">
        <v>108</v>
      </c>
      <c r="P5481" s="2" t="s">
        <v>109</v>
      </c>
      <c r="Q5481" s="2" t="s">
        <v>34</v>
      </c>
      <c r="R5481" s="2" t="s">
        <v>35</v>
      </c>
      <c r="S5481" s="2" t="s">
        <v>18984</v>
      </c>
      <c r="U5481" s="2" t="s">
        <v>38</v>
      </c>
      <c r="V5481" s="2" t="s">
        <v>43</v>
      </c>
      <c r="W5481" s="3"/>
      <c r="X5481" s="2" t="s">
        <v>18984</v>
      </c>
      <c r="Y5481" s="2" t="s">
        <v>18984</v>
      </c>
    </row>
    <row r="5482">
      <c r="A5482" s="1" t="b">
        <v>0</v>
      </c>
      <c r="B5482" s="1"/>
      <c r="C5482" s="1"/>
      <c r="D5482" s="1"/>
      <c r="E5482" s="1" t="s">
        <v>43</v>
      </c>
      <c r="F5482" s="1"/>
      <c r="G5482" s="2" t="s">
        <v>27</v>
      </c>
      <c r="H5482" s="3"/>
      <c r="I5482" s="4" t="s">
        <v>18985</v>
      </c>
      <c r="J5482" s="2" t="s">
        <v>18986</v>
      </c>
      <c r="K5482" s="5">
        <v>1.0</v>
      </c>
      <c r="L5482" s="2" t="s">
        <v>30</v>
      </c>
      <c r="M5482" s="6" t="b">
        <v>1</v>
      </c>
      <c r="N5482" s="2" t="s">
        <v>18987</v>
      </c>
      <c r="O5482" s="2" t="s">
        <v>108</v>
      </c>
      <c r="P5482" s="2" t="s">
        <v>109</v>
      </c>
      <c r="Q5482" s="2" t="s">
        <v>34</v>
      </c>
      <c r="R5482" s="2" t="s">
        <v>35</v>
      </c>
      <c r="S5482" s="2" t="s">
        <v>4160</v>
      </c>
      <c r="U5482" s="2" t="s">
        <v>38</v>
      </c>
      <c r="V5482" s="2" t="s">
        <v>43</v>
      </c>
      <c r="W5482" s="7"/>
      <c r="X5482" s="2" t="s">
        <v>18988</v>
      </c>
      <c r="Y5482" s="2" t="s">
        <v>18988</v>
      </c>
    </row>
    <row r="5483">
      <c r="A5483" s="1" t="b">
        <v>0</v>
      </c>
      <c r="B5483" s="1"/>
      <c r="C5483" s="1"/>
      <c r="D5483" s="1"/>
      <c r="E5483" s="1"/>
      <c r="F5483" s="1"/>
      <c r="G5483" s="2" t="s">
        <v>27</v>
      </c>
      <c r="H5483" s="2"/>
      <c r="I5483" s="4" t="s">
        <v>18989</v>
      </c>
      <c r="J5483" s="2" t="s">
        <v>18990</v>
      </c>
      <c r="K5483" s="5">
        <v>2.0</v>
      </c>
      <c r="L5483" s="2" t="s">
        <v>13261</v>
      </c>
      <c r="M5483" s="6" t="b">
        <v>1</v>
      </c>
      <c r="N5483" s="2" t="s">
        <v>18991</v>
      </c>
      <c r="O5483" s="2" t="s">
        <v>18992</v>
      </c>
      <c r="P5483" s="2" t="s">
        <v>1292</v>
      </c>
      <c r="Q5483" s="2" t="s">
        <v>13263</v>
      </c>
      <c r="R5483" s="2" t="s">
        <v>35</v>
      </c>
      <c r="S5483" s="2" t="s">
        <v>18993</v>
      </c>
      <c r="T5483" s="2" t="s">
        <v>18994</v>
      </c>
      <c r="U5483" s="2" t="s">
        <v>1636</v>
      </c>
      <c r="V5483" s="2" t="s">
        <v>1636</v>
      </c>
      <c r="W5483" s="3"/>
      <c r="X5483" s="2" t="s">
        <v>18995</v>
      </c>
      <c r="Y5483" s="2" t="s">
        <v>18996</v>
      </c>
    </row>
    <row r="5484">
      <c r="A5484" s="1" t="b">
        <v>0</v>
      </c>
      <c r="B5484" s="1"/>
      <c r="C5484" s="1"/>
      <c r="D5484" s="1"/>
      <c r="E5484" s="1"/>
      <c r="F5484" s="1"/>
      <c r="G5484" s="2" t="s">
        <v>27</v>
      </c>
      <c r="H5484" s="2"/>
      <c r="I5484" s="4" t="s">
        <v>18997</v>
      </c>
      <c r="J5484" s="2" t="s">
        <v>18998</v>
      </c>
      <c r="K5484" s="5">
        <v>2.0</v>
      </c>
      <c r="L5484" s="2" t="s">
        <v>13261</v>
      </c>
      <c r="M5484" s="6" t="b">
        <v>1</v>
      </c>
      <c r="N5484" s="2" t="s">
        <v>18991</v>
      </c>
      <c r="O5484" s="2" t="s">
        <v>18992</v>
      </c>
      <c r="P5484" s="2" t="s">
        <v>1292</v>
      </c>
      <c r="Q5484" s="2" t="s">
        <v>13263</v>
      </c>
      <c r="R5484" s="2" t="s">
        <v>35</v>
      </c>
      <c r="S5484" s="2" t="s">
        <v>18999</v>
      </c>
      <c r="T5484" s="2" t="s">
        <v>18994</v>
      </c>
      <c r="U5484" s="2" t="s">
        <v>1636</v>
      </c>
      <c r="V5484" s="2" t="s">
        <v>1636</v>
      </c>
      <c r="W5484" s="3"/>
      <c r="X5484" s="2" t="s">
        <v>19000</v>
      </c>
      <c r="Y5484" s="2" t="s">
        <v>19001</v>
      </c>
    </row>
    <row r="5485">
      <c r="A5485" s="1" t="b">
        <v>0</v>
      </c>
      <c r="B5485" s="1"/>
      <c r="C5485" s="1"/>
      <c r="D5485" s="1"/>
      <c r="E5485" s="1"/>
      <c r="F5485" s="1"/>
      <c r="G5485" s="2" t="s">
        <v>27</v>
      </c>
      <c r="H5485" s="2"/>
      <c r="I5485" s="4" t="s">
        <v>19002</v>
      </c>
      <c r="J5485" s="2" t="s">
        <v>19003</v>
      </c>
      <c r="K5485" s="5">
        <v>2.0</v>
      </c>
      <c r="L5485" s="2" t="s">
        <v>13261</v>
      </c>
      <c r="M5485" s="6" t="b">
        <v>1</v>
      </c>
      <c r="N5485" s="2" t="s">
        <v>18991</v>
      </c>
      <c r="O5485" s="2" t="s">
        <v>18992</v>
      </c>
      <c r="P5485" s="2" t="s">
        <v>1292</v>
      </c>
      <c r="Q5485" s="2" t="s">
        <v>13263</v>
      </c>
      <c r="R5485" s="2" t="s">
        <v>35</v>
      </c>
      <c r="S5485" s="2" t="s">
        <v>19004</v>
      </c>
      <c r="T5485" s="2" t="s">
        <v>18037</v>
      </c>
      <c r="U5485" s="2" t="s">
        <v>1636</v>
      </c>
      <c r="V5485" s="2" t="s">
        <v>1636</v>
      </c>
      <c r="W5485" s="3"/>
      <c r="X5485" s="2" t="s">
        <v>19005</v>
      </c>
      <c r="Y5485" s="2" t="s">
        <v>19006</v>
      </c>
    </row>
    <row r="5486">
      <c r="A5486" s="1" t="b">
        <v>0</v>
      </c>
      <c r="B5486" s="1"/>
      <c r="C5486" s="1"/>
      <c r="D5486" s="1"/>
      <c r="E5486" s="1"/>
      <c r="F5486" s="1"/>
      <c r="G5486" s="2" t="s">
        <v>27</v>
      </c>
      <c r="H5486" s="2"/>
      <c r="I5486" s="4" t="s">
        <v>19007</v>
      </c>
      <c r="J5486" s="2" t="s">
        <v>19008</v>
      </c>
      <c r="K5486" s="5">
        <v>2.0</v>
      </c>
      <c r="L5486" s="2" t="s">
        <v>13261</v>
      </c>
      <c r="M5486" s="6" t="b">
        <v>1</v>
      </c>
      <c r="N5486" s="2" t="s">
        <v>18991</v>
      </c>
      <c r="O5486" s="2" t="s">
        <v>18992</v>
      </c>
      <c r="P5486" s="2" t="s">
        <v>1292</v>
      </c>
      <c r="Q5486" s="2" t="s">
        <v>13263</v>
      </c>
      <c r="R5486" s="2" t="s">
        <v>35</v>
      </c>
      <c r="S5486" s="2" t="s">
        <v>19009</v>
      </c>
      <c r="T5486" s="2" t="s">
        <v>18037</v>
      </c>
      <c r="U5486" s="2" t="s">
        <v>1636</v>
      </c>
      <c r="V5486" s="2" t="s">
        <v>1636</v>
      </c>
      <c r="W5486" s="3"/>
      <c r="X5486" s="2" t="s">
        <v>19010</v>
      </c>
      <c r="Y5486" s="2" t="s">
        <v>19011</v>
      </c>
    </row>
    <row r="5487">
      <c r="A5487" s="1" t="b">
        <v>0</v>
      </c>
      <c r="B5487" s="1"/>
      <c r="C5487" s="1"/>
      <c r="D5487" s="1"/>
      <c r="E5487" s="1"/>
      <c r="F5487" s="1"/>
      <c r="G5487" s="2" t="s">
        <v>27</v>
      </c>
      <c r="H5487" s="2"/>
      <c r="I5487" s="4" t="s">
        <v>19012</v>
      </c>
      <c r="J5487" s="2" t="s">
        <v>19013</v>
      </c>
      <c r="K5487" s="5">
        <v>2.0</v>
      </c>
      <c r="L5487" s="2" t="s">
        <v>13261</v>
      </c>
      <c r="M5487" s="6" t="b">
        <v>1</v>
      </c>
      <c r="N5487" s="2" t="s">
        <v>18991</v>
      </c>
      <c r="O5487" s="2" t="s">
        <v>18992</v>
      </c>
      <c r="P5487" s="2" t="s">
        <v>1292</v>
      </c>
      <c r="Q5487" s="2" t="s">
        <v>13263</v>
      </c>
      <c r="R5487" s="2" t="s">
        <v>35</v>
      </c>
      <c r="S5487" s="2" t="s">
        <v>19014</v>
      </c>
      <c r="T5487" s="2" t="s">
        <v>18037</v>
      </c>
      <c r="U5487" s="2" t="s">
        <v>1636</v>
      </c>
      <c r="V5487" s="2" t="s">
        <v>1636</v>
      </c>
      <c r="W5487" s="3"/>
      <c r="X5487" s="2" t="s">
        <v>19015</v>
      </c>
      <c r="Y5487" s="2" t="s">
        <v>19016</v>
      </c>
    </row>
    <row r="5488">
      <c r="A5488" s="1" t="b">
        <v>0</v>
      </c>
      <c r="B5488" s="1"/>
      <c r="C5488" s="1"/>
      <c r="D5488" s="1"/>
      <c r="E5488" s="1"/>
      <c r="F5488" s="1"/>
      <c r="G5488" s="2" t="s">
        <v>27</v>
      </c>
      <c r="H5488" s="2"/>
      <c r="I5488" s="4" t="s">
        <v>19017</v>
      </c>
      <c r="J5488" s="2" t="s">
        <v>19018</v>
      </c>
      <c r="K5488" s="5">
        <v>2.0</v>
      </c>
      <c r="L5488" s="2" t="s">
        <v>13261</v>
      </c>
      <c r="M5488" s="6" t="b">
        <v>1</v>
      </c>
      <c r="N5488" s="2" t="s">
        <v>18991</v>
      </c>
      <c r="O5488" s="2" t="s">
        <v>18992</v>
      </c>
      <c r="P5488" s="2" t="s">
        <v>1292</v>
      </c>
      <c r="Q5488" s="2" t="s">
        <v>13263</v>
      </c>
      <c r="R5488" s="2" t="s">
        <v>35</v>
      </c>
      <c r="S5488" s="2" t="s">
        <v>19019</v>
      </c>
      <c r="T5488" s="2" t="s">
        <v>18198</v>
      </c>
      <c r="U5488" s="2" t="s">
        <v>1636</v>
      </c>
      <c r="V5488" s="2" t="s">
        <v>1636</v>
      </c>
      <c r="W5488" s="3"/>
      <c r="X5488" s="2" t="s">
        <v>19020</v>
      </c>
      <c r="Y5488" s="2" t="s">
        <v>19021</v>
      </c>
    </row>
    <row r="5489">
      <c r="A5489" s="1" t="b">
        <v>0</v>
      </c>
      <c r="B5489" s="1"/>
      <c r="C5489" s="1"/>
      <c r="D5489" s="1"/>
      <c r="E5489" s="1"/>
      <c r="F5489" s="1"/>
      <c r="G5489" s="2" t="s">
        <v>27</v>
      </c>
      <c r="H5489" s="2"/>
      <c r="I5489" s="4" t="s">
        <v>19022</v>
      </c>
      <c r="J5489" s="2" t="s">
        <v>19023</v>
      </c>
      <c r="K5489" s="5">
        <v>2.0</v>
      </c>
      <c r="L5489" s="2" t="s">
        <v>13261</v>
      </c>
      <c r="M5489" s="6" t="b">
        <v>1</v>
      </c>
      <c r="N5489" s="2" t="s">
        <v>18991</v>
      </c>
      <c r="O5489" s="2" t="s">
        <v>18992</v>
      </c>
      <c r="P5489" s="2" t="s">
        <v>1292</v>
      </c>
      <c r="Q5489" s="2" t="s">
        <v>13263</v>
      </c>
      <c r="R5489" s="2" t="s">
        <v>35</v>
      </c>
      <c r="S5489" s="2" t="s">
        <v>19024</v>
      </c>
      <c r="T5489" s="2" t="s">
        <v>18198</v>
      </c>
      <c r="U5489" s="2" t="s">
        <v>1636</v>
      </c>
      <c r="V5489" s="2" t="s">
        <v>1636</v>
      </c>
      <c r="W5489" s="3"/>
      <c r="X5489" s="2" t="s">
        <v>19025</v>
      </c>
      <c r="Y5489" s="2" t="s">
        <v>19026</v>
      </c>
    </row>
    <row r="5490">
      <c r="A5490" s="1" t="b">
        <v>0</v>
      </c>
      <c r="B5490" s="1"/>
      <c r="C5490" s="1"/>
      <c r="D5490" s="1"/>
      <c r="E5490" s="1"/>
      <c r="F5490" s="1"/>
      <c r="G5490" s="2" t="s">
        <v>27</v>
      </c>
      <c r="H5490" s="2"/>
      <c r="I5490" s="4" t="s">
        <v>19027</v>
      </c>
      <c r="J5490" s="2" t="s">
        <v>19028</v>
      </c>
      <c r="K5490" s="5">
        <v>2.0</v>
      </c>
      <c r="L5490" s="2" t="s">
        <v>13261</v>
      </c>
      <c r="M5490" s="6" t="b">
        <v>1</v>
      </c>
      <c r="N5490" s="2" t="s">
        <v>18991</v>
      </c>
      <c r="O5490" s="2" t="s">
        <v>18992</v>
      </c>
      <c r="P5490" s="2" t="s">
        <v>1292</v>
      </c>
      <c r="Q5490" s="2" t="s">
        <v>13263</v>
      </c>
      <c r="R5490" s="2" t="s">
        <v>35</v>
      </c>
      <c r="S5490" s="2" t="s">
        <v>19029</v>
      </c>
      <c r="T5490" s="2" t="s">
        <v>18026</v>
      </c>
      <c r="U5490" s="2" t="s">
        <v>1636</v>
      </c>
      <c r="V5490" s="2" t="s">
        <v>1636</v>
      </c>
      <c r="W5490" s="3"/>
      <c r="X5490" s="2" t="s">
        <v>19030</v>
      </c>
      <c r="Y5490" s="2" t="s">
        <v>19031</v>
      </c>
    </row>
    <row r="5491">
      <c r="A5491" s="1" t="b">
        <v>0</v>
      </c>
      <c r="B5491" s="1"/>
      <c r="C5491" s="1"/>
      <c r="D5491" s="1"/>
      <c r="E5491" s="1"/>
      <c r="F5491" s="1"/>
      <c r="G5491" s="2" t="s">
        <v>27</v>
      </c>
      <c r="H5491" s="2"/>
      <c r="I5491" s="4" t="s">
        <v>19032</v>
      </c>
      <c r="J5491" s="2" t="s">
        <v>19033</v>
      </c>
      <c r="K5491" s="5">
        <v>2.0</v>
      </c>
      <c r="L5491" s="2" t="s">
        <v>13261</v>
      </c>
      <c r="M5491" s="6" t="b">
        <v>1</v>
      </c>
      <c r="N5491" s="2" t="s">
        <v>18991</v>
      </c>
      <c r="O5491" s="2" t="s">
        <v>18992</v>
      </c>
      <c r="P5491" s="2" t="s">
        <v>1292</v>
      </c>
      <c r="Q5491" s="2" t="s">
        <v>13263</v>
      </c>
      <c r="R5491" s="2" t="s">
        <v>35</v>
      </c>
      <c r="S5491" s="2" t="s">
        <v>19034</v>
      </c>
      <c r="T5491" s="2" t="s">
        <v>18026</v>
      </c>
      <c r="U5491" s="2" t="s">
        <v>1636</v>
      </c>
      <c r="V5491" s="2" t="s">
        <v>1636</v>
      </c>
      <c r="W5491" s="3"/>
      <c r="X5491" s="2" t="s">
        <v>19035</v>
      </c>
      <c r="Y5491" s="2" t="s">
        <v>19036</v>
      </c>
    </row>
    <row r="5492">
      <c r="A5492" s="1" t="b">
        <v>0</v>
      </c>
      <c r="B5492" s="1"/>
      <c r="C5492" s="1"/>
      <c r="D5492" s="1"/>
      <c r="E5492" s="1"/>
      <c r="F5492" s="1"/>
      <c r="G5492" s="2" t="s">
        <v>27</v>
      </c>
      <c r="H5492" s="2"/>
      <c r="I5492" s="4" t="s">
        <v>19037</v>
      </c>
      <c r="J5492" s="2" t="s">
        <v>19038</v>
      </c>
      <c r="K5492" s="5">
        <v>2.0</v>
      </c>
      <c r="L5492" s="2" t="s">
        <v>13261</v>
      </c>
      <c r="M5492" s="6" t="b">
        <v>1</v>
      </c>
      <c r="N5492" s="2" t="s">
        <v>18991</v>
      </c>
      <c r="O5492" s="2" t="s">
        <v>18992</v>
      </c>
      <c r="P5492" s="2" t="s">
        <v>1292</v>
      </c>
      <c r="Q5492" s="2" t="s">
        <v>13263</v>
      </c>
      <c r="R5492" s="2" t="s">
        <v>35</v>
      </c>
      <c r="S5492" s="2" t="s">
        <v>19039</v>
      </c>
      <c r="T5492" s="2" t="s">
        <v>18198</v>
      </c>
      <c r="U5492" s="2" t="s">
        <v>1636</v>
      </c>
      <c r="V5492" s="2" t="s">
        <v>1636</v>
      </c>
      <c r="W5492" s="3"/>
      <c r="X5492" s="2" t="s">
        <v>19040</v>
      </c>
      <c r="Y5492" s="2" t="s">
        <v>19041</v>
      </c>
    </row>
    <row r="5493">
      <c r="A5493" s="1" t="b">
        <v>0</v>
      </c>
      <c r="B5493" s="1"/>
      <c r="C5493" s="1"/>
      <c r="D5493" s="1"/>
      <c r="E5493" s="1"/>
      <c r="F5493" s="1"/>
      <c r="G5493" s="2" t="s">
        <v>27</v>
      </c>
      <c r="H5493" s="2"/>
      <c r="I5493" s="4" t="s">
        <v>19042</v>
      </c>
      <c r="J5493" s="2" t="s">
        <v>19043</v>
      </c>
      <c r="K5493" s="5">
        <v>2.0</v>
      </c>
      <c r="L5493" s="2" t="s">
        <v>13261</v>
      </c>
      <c r="M5493" s="6" t="b">
        <v>1</v>
      </c>
      <c r="N5493" s="2" t="s">
        <v>18991</v>
      </c>
      <c r="O5493" s="2" t="s">
        <v>18992</v>
      </c>
      <c r="P5493" s="2" t="s">
        <v>1292</v>
      </c>
      <c r="Q5493" s="2" t="s">
        <v>13263</v>
      </c>
      <c r="R5493" s="2" t="s">
        <v>35</v>
      </c>
      <c r="S5493" s="2" t="s">
        <v>19044</v>
      </c>
      <c r="T5493" s="2" t="s">
        <v>18037</v>
      </c>
      <c r="U5493" s="2" t="s">
        <v>1636</v>
      </c>
      <c r="V5493" s="2" t="s">
        <v>1636</v>
      </c>
      <c r="W5493" s="3"/>
      <c r="X5493" s="2" t="s">
        <v>19045</v>
      </c>
      <c r="Y5493" s="2" t="s">
        <v>19046</v>
      </c>
    </row>
    <row r="5494">
      <c r="A5494" s="1" t="b">
        <v>0</v>
      </c>
      <c r="B5494" s="1"/>
      <c r="C5494" s="1"/>
      <c r="D5494" s="1"/>
      <c r="E5494" s="1"/>
      <c r="F5494" s="1"/>
      <c r="G5494" s="2" t="s">
        <v>27</v>
      </c>
      <c r="H5494" s="2"/>
      <c r="I5494" s="4" t="s">
        <v>19047</v>
      </c>
      <c r="J5494" s="2" t="s">
        <v>19048</v>
      </c>
      <c r="K5494" s="5">
        <v>2.0</v>
      </c>
      <c r="L5494" s="2" t="s">
        <v>13261</v>
      </c>
      <c r="M5494" s="6" t="b">
        <v>1</v>
      </c>
      <c r="N5494" s="2" t="s">
        <v>18991</v>
      </c>
      <c r="O5494" s="2" t="s">
        <v>18992</v>
      </c>
      <c r="P5494" s="2" t="s">
        <v>1292</v>
      </c>
      <c r="Q5494" s="2" t="s">
        <v>13263</v>
      </c>
      <c r="R5494" s="2" t="s">
        <v>35</v>
      </c>
      <c r="S5494" s="2" t="s">
        <v>19049</v>
      </c>
      <c r="T5494" s="2" t="s">
        <v>18198</v>
      </c>
      <c r="U5494" s="2" t="s">
        <v>1636</v>
      </c>
      <c r="V5494" s="2" t="s">
        <v>1636</v>
      </c>
      <c r="W5494" s="3"/>
      <c r="X5494" s="2" t="s">
        <v>19050</v>
      </c>
      <c r="Y5494" s="2" t="s">
        <v>19051</v>
      </c>
    </row>
    <row r="5495">
      <c r="A5495" s="1" t="b">
        <v>0</v>
      </c>
      <c r="B5495" s="1"/>
      <c r="C5495" s="1"/>
      <c r="D5495" s="1"/>
      <c r="E5495" s="1"/>
      <c r="F5495" s="1"/>
      <c r="G5495" s="2" t="s">
        <v>27</v>
      </c>
      <c r="H5495" s="2"/>
      <c r="I5495" s="4" t="s">
        <v>19052</v>
      </c>
      <c r="J5495" s="2" t="s">
        <v>19053</v>
      </c>
      <c r="K5495" s="5">
        <v>2.0</v>
      </c>
      <c r="L5495" s="2" t="s">
        <v>13261</v>
      </c>
      <c r="M5495" s="6" t="b">
        <v>1</v>
      </c>
      <c r="N5495" s="2" t="s">
        <v>18991</v>
      </c>
      <c r="O5495" s="2" t="s">
        <v>18992</v>
      </c>
      <c r="P5495" s="2" t="s">
        <v>1292</v>
      </c>
      <c r="Q5495" s="2" t="s">
        <v>13263</v>
      </c>
      <c r="R5495" s="2" t="s">
        <v>35</v>
      </c>
      <c r="S5495" s="2" t="s">
        <v>19054</v>
      </c>
      <c r="T5495" s="2" t="s">
        <v>18994</v>
      </c>
      <c r="U5495" s="2" t="s">
        <v>1636</v>
      </c>
      <c r="V5495" s="2" t="s">
        <v>1636</v>
      </c>
      <c r="W5495" s="3"/>
      <c r="X5495" s="2" t="s">
        <v>19055</v>
      </c>
      <c r="Y5495" s="2" t="s">
        <v>19056</v>
      </c>
    </row>
    <row r="5496">
      <c r="A5496" s="1" t="b">
        <v>0</v>
      </c>
      <c r="B5496" s="1"/>
      <c r="C5496" s="1"/>
      <c r="D5496" s="1"/>
      <c r="E5496" s="1"/>
      <c r="F5496" s="1"/>
      <c r="G5496" s="2" t="s">
        <v>27</v>
      </c>
      <c r="H5496" s="2"/>
      <c r="I5496" s="4" t="s">
        <v>19057</v>
      </c>
      <c r="J5496" s="2" t="s">
        <v>19058</v>
      </c>
      <c r="K5496" s="5">
        <v>2.0</v>
      </c>
      <c r="L5496" s="2" t="s">
        <v>13261</v>
      </c>
      <c r="M5496" s="6" t="b">
        <v>1</v>
      </c>
      <c r="N5496" s="2" t="s">
        <v>18991</v>
      </c>
      <c r="O5496" s="2" t="s">
        <v>18992</v>
      </c>
      <c r="P5496" s="2" t="s">
        <v>1292</v>
      </c>
      <c r="Q5496" s="2" t="s">
        <v>13263</v>
      </c>
      <c r="R5496" s="2" t="s">
        <v>35</v>
      </c>
      <c r="S5496" s="2" t="s">
        <v>19059</v>
      </c>
      <c r="T5496" s="2" t="s">
        <v>18026</v>
      </c>
      <c r="U5496" s="2" t="s">
        <v>1636</v>
      </c>
      <c r="V5496" s="2" t="s">
        <v>1636</v>
      </c>
      <c r="W5496" s="3"/>
      <c r="X5496" s="2" t="s">
        <v>19060</v>
      </c>
      <c r="Y5496" s="2" t="s">
        <v>19061</v>
      </c>
    </row>
    <row r="5497">
      <c r="A5497" s="1" t="b">
        <v>0</v>
      </c>
      <c r="B5497" s="1"/>
      <c r="C5497" s="1"/>
      <c r="D5497" s="1"/>
      <c r="E5497" s="1"/>
      <c r="F5497" s="1"/>
      <c r="G5497" s="2" t="s">
        <v>27</v>
      </c>
      <c r="H5497" s="2"/>
      <c r="I5497" s="4" t="s">
        <v>19062</v>
      </c>
      <c r="J5497" s="2" t="s">
        <v>19063</v>
      </c>
      <c r="K5497" s="5">
        <v>2.0</v>
      </c>
      <c r="L5497" s="2" t="s">
        <v>13261</v>
      </c>
      <c r="M5497" s="6" t="b">
        <v>1</v>
      </c>
      <c r="N5497" s="2" t="s">
        <v>18991</v>
      </c>
      <c r="O5497" s="2" t="s">
        <v>18992</v>
      </c>
      <c r="P5497" s="2" t="s">
        <v>1292</v>
      </c>
      <c r="Q5497" s="2" t="s">
        <v>13263</v>
      </c>
      <c r="R5497" s="2" t="s">
        <v>35</v>
      </c>
      <c r="S5497" s="2" t="s">
        <v>19064</v>
      </c>
      <c r="T5497" s="2" t="s">
        <v>18026</v>
      </c>
      <c r="U5497" s="2" t="s">
        <v>1636</v>
      </c>
      <c r="V5497" s="2" t="s">
        <v>1636</v>
      </c>
      <c r="W5497" s="3"/>
      <c r="X5497" s="2" t="s">
        <v>19065</v>
      </c>
      <c r="Y5497" s="2" t="s">
        <v>19066</v>
      </c>
    </row>
    <row r="5498">
      <c r="A5498" s="1" t="b">
        <v>0</v>
      </c>
      <c r="B5498" s="1"/>
      <c r="C5498" s="1"/>
      <c r="D5498" s="1"/>
      <c r="E5498" s="1"/>
      <c r="F5498" s="1"/>
      <c r="G5498" s="2" t="s">
        <v>27</v>
      </c>
      <c r="H5498" s="2"/>
      <c r="I5498" s="4" t="s">
        <v>19067</v>
      </c>
      <c r="J5498" s="2" t="s">
        <v>19068</v>
      </c>
      <c r="K5498" s="5">
        <v>2.0</v>
      </c>
      <c r="L5498" s="2" t="s">
        <v>13261</v>
      </c>
      <c r="M5498" s="6" t="b">
        <v>1</v>
      </c>
      <c r="N5498" s="2" t="s">
        <v>18991</v>
      </c>
      <c r="O5498" s="2" t="s">
        <v>18992</v>
      </c>
      <c r="P5498" s="2" t="s">
        <v>1292</v>
      </c>
      <c r="Q5498" s="2" t="s">
        <v>13263</v>
      </c>
      <c r="R5498" s="2" t="s">
        <v>35</v>
      </c>
      <c r="S5498" s="2" t="s">
        <v>19069</v>
      </c>
      <c r="T5498" s="2" t="s">
        <v>18198</v>
      </c>
      <c r="U5498" s="2" t="s">
        <v>1636</v>
      </c>
      <c r="V5498" s="2" t="s">
        <v>1636</v>
      </c>
      <c r="W5498" s="3"/>
      <c r="X5498" s="2" t="s">
        <v>19070</v>
      </c>
      <c r="Y5498" s="2" t="s">
        <v>19071</v>
      </c>
    </row>
    <row r="5499">
      <c r="A5499" s="1" t="b">
        <v>0</v>
      </c>
      <c r="B5499" s="1"/>
      <c r="C5499" s="1"/>
      <c r="D5499" s="1"/>
      <c r="E5499" s="1"/>
      <c r="F5499" s="1"/>
      <c r="G5499" s="2" t="s">
        <v>27</v>
      </c>
      <c r="H5499" s="2"/>
      <c r="I5499" s="4" t="s">
        <v>19072</v>
      </c>
      <c r="J5499" s="2" t="s">
        <v>19073</v>
      </c>
      <c r="K5499" s="5">
        <v>2.0</v>
      </c>
      <c r="L5499" s="2" t="s">
        <v>13261</v>
      </c>
      <c r="M5499" s="6" t="b">
        <v>1</v>
      </c>
      <c r="N5499" s="2" t="s">
        <v>18991</v>
      </c>
      <c r="O5499" s="2" t="s">
        <v>18992</v>
      </c>
      <c r="P5499" s="2" t="s">
        <v>1292</v>
      </c>
      <c r="Q5499" s="2" t="s">
        <v>13263</v>
      </c>
      <c r="R5499" s="2" t="s">
        <v>35</v>
      </c>
      <c r="S5499" s="2" t="s">
        <v>19074</v>
      </c>
      <c r="T5499" s="2" t="s">
        <v>18026</v>
      </c>
      <c r="U5499" s="2" t="s">
        <v>1636</v>
      </c>
      <c r="V5499" s="2" t="s">
        <v>1636</v>
      </c>
      <c r="W5499" s="3"/>
      <c r="X5499" s="2" t="s">
        <v>19075</v>
      </c>
      <c r="Y5499" s="2" t="s">
        <v>19076</v>
      </c>
    </row>
    <row r="5500">
      <c r="A5500" s="1" t="b">
        <v>0</v>
      </c>
      <c r="B5500" s="1"/>
      <c r="C5500" s="1"/>
      <c r="D5500" s="1"/>
      <c r="E5500" s="1"/>
      <c r="F5500" s="1"/>
      <c r="G5500" s="2" t="s">
        <v>27</v>
      </c>
      <c r="H5500" s="2"/>
      <c r="I5500" s="4" t="s">
        <v>19077</v>
      </c>
      <c r="J5500" s="2" t="s">
        <v>19078</v>
      </c>
      <c r="K5500" s="5">
        <v>2.0</v>
      </c>
      <c r="L5500" s="2" t="s">
        <v>13261</v>
      </c>
      <c r="M5500" s="6" t="b">
        <v>1</v>
      </c>
      <c r="N5500" s="2" t="s">
        <v>18991</v>
      </c>
      <c r="O5500" s="2" t="s">
        <v>18992</v>
      </c>
      <c r="P5500" s="2" t="s">
        <v>1292</v>
      </c>
      <c r="Q5500" s="2" t="s">
        <v>13263</v>
      </c>
      <c r="R5500" s="2" t="s">
        <v>35</v>
      </c>
      <c r="S5500" s="2" t="s">
        <v>19079</v>
      </c>
      <c r="T5500" s="2" t="s">
        <v>18994</v>
      </c>
      <c r="U5500" s="2" t="s">
        <v>1636</v>
      </c>
      <c r="V5500" s="2" t="s">
        <v>1636</v>
      </c>
      <c r="W5500" s="3"/>
      <c r="X5500" s="2" t="s">
        <v>19080</v>
      </c>
      <c r="Y5500" s="2" t="s">
        <v>19081</v>
      </c>
    </row>
    <row r="5501">
      <c r="A5501" s="1" t="b">
        <v>0</v>
      </c>
      <c r="B5501" s="1"/>
      <c r="C5501" s="1"/>
      <c r="D5501" s="1"/>
      <c r="E5501" s="1"/>
      <c r="F5501" s="1"/>
      <c r="G5501" s="2" t="s">
        <v>27</v>
      </c>
      <c r="H5501" s="2"/>
      <c r="I5501" s="4" t="s">
        <v>19082</v>
      </c>
      <c r="J5501" s="2" t="s">
        <v>19083</v>
      </c>
      <c r="K5501" s="5">
        <v>2.0</v>
      </c>
      <c r="L5501" s="2" t="s">
        <v>13261</v>
      </c>
      <c r="M5501" s="6" t="b">
        <v>1</v>
      </c>
      <c r="N5501" s="2" t="s">
        <v>18991</v>
      </c>
      <c r="O5501" s="2" t="s">
        <v>18992</v>
      </c>
      <c r="P5501" s="2" t="s">
        <v>1292</v>
      </c>
      <c r="Q5501" s="2" t="s">
        <v>13263</v>
      </c>
      <c r="R5501" s="2" t="s">
        <v>35</v>
      </c>
      <c r="S5501" s="2" t="s">
        <v>19084</v>
      </c>
      <c r="T5501" s="2" t="s">
        <v>18994</v>
      </c>
      <c r="U5501" s="2" t="s">
        <v>1636</v>
      </c>
      <c r="V5501" s="2" t="s">
        <v>1636</v>
      </c>
      <c r="W5501" s="3"/>
      <c r="X5501" s="2" t="s">
        <v>19085</v>
      </c>
      <c r="Y5501" s="2" t="s">
        <v>19086</v>
      </c>
    </row>
    <row r="5502">
      <c r="A5502" s="1" t="b">
        <v>0</v>
      </c>
      <c r="B5502" s="1"/>
      <c r="C5502" s="1"/>
      <c r="D5502" s="1"/>
      <c r="E5502" s="1"/>
      <c r="F5502" s="1"/>
      <c r="G5502" s="2" t="s">
        <v>27</v>
      </c>
      <c r="H5502" s="2"/>
      <c r="I5502" s="4" t="s">
        <v>19087</v>
      </c>
      <c r="J5502" s="2" t="s">
        <v>19088</v>
      </c>
      <c r="K5502" s="5">
        <v>2.0</v>
      </c>
      <c r="L5502" s="2" t="s">
        <v>13261</v>
      </c>
      <c r="M5502" s="6" t="b">
        <v>1</v>
      </c>
      <c r="N5502" s="2" t="s">
        <v>18991</v>
      </c>
      <c r="O5502" s="2" t="s">
        <v>18992</v>
      </c>
      <c r="P5502" s="2" t="s">
        <v>1292</v>
      </c>
      <c r="Q5502" s="2" t="s">
        <v>13263</v>
      </c>
      <c r="R5502" s="2" t="s">
        <v>35</v>
      </c>
      <c r="S5502" s="2" t="s">
        <v>19089</v>
      </c>
      <c r="T5502" s="2" t="s">
        <v>18198</v>
      </c>
      <c r="U5502" s="2" t="s">
        <v>1636</v>
      </c>
      <c r="V5502" s="2" t="s">
        <v>1636</v>
      </c>
      <c r="W5502" s="3"/>
      <c r="X5502" s="2" t="s">
        <v>19090</v>
      </c>
      <c r="Y5502" s="2" t="s">
        <v>19091</v>
      </c>
    </row>
    <row r="5503">
      <c r="A5503" s="1" t="b">
        <v>0</v>
      </c>
      <c r="B5503" s="1"/>
      <c r="C5503" s="1"/>
      <c r="D5503" s="1"/>
      <c r="E5503" s="1"/>
      <c r="F5503" s="1"/>
      <c r="G5503" s="2" t="s">
        <v>27</v>
      </c>
      <c r="H5503" s="2"/>
      <c r="I5503" s="4" t="s">
        <v>19092</v>
      </c>
      <c r="J5503" s="2" t="s">
        <v>19093</v>
      </c>
      <c r="K5503" s="5">
        <v>2.0</v>
      </c>
      <c r="L5503" s="2" t="s">
        <v>13261</v>
      </c>
      <c r="M5503" s="6" t="b">
        <v>1</v>
      </c>
      <c r="N5503" s="2" t="s">
        <v>18991</v>
      </c>
      <c r="O5503" s="2" t="s">
        <v>18992</v>
      </c>
      <c r="P5503" s="2" t="s">
        <v>1292</v>
      </c>
      <c r="Q5503" s="2" t="s">
        <v>13263</v>
      </c>
      <c r="R5503" s="2" t="s">
        <v>35</v>
      </c>
      <c r="S5503" s="2" t="s">
        <v>19094</v>
      </c>
      <c r="T5503" s="2" t="s">
        <v>18198</v>
      </c>
      <c r="U5503" s="2" t="s">
        <v>1636</v>
      </c>
      <c r="V5503" s="2" t="s">
        <v>1636</v>
      </c>
      <c r="W5503" s="3"/>
      <c r="X5503" s="2" t="s">
        <v>19095</v>
      </c>
      <c r="Y5503" s="2" t="s">
        <v>19096</v>
      </c>
    </row>
    <row r="5504">
      <c r="A5504" s="1" t="b">
        <v>0</v>
      </c>
      <c r="B5504" s="1"/>
      <c r="C5504" s="1"/>
      <c r="D5504" s="1"/>
      <c r="E5504" s="1"/>
      <c r="F5504" s="1"/>
      <c r="G5504" s="2" t="s">
        <v>27</v>
      </c>
      <c r="H5504" s="2"/>
      <c r="I5504" s="4" t="s">
        <v>19097</v>
      </c>
      <c r="J5504" s="2" t="s">
        <v>19098</v>
      </c>
      <c r="K5504" s="5">
        <v>2.0</v>
      </c>
      <c r="L5504" s="2" t="s">
        <v>13261</v>
      </c>
      <c r="M5504" s="6" t="b">
        <v>1</v>
      </c>
      <c r="N5504" s="2" t="s">
        <v>18991</v>
      </c>
      <c r="O5504" s="2" t="s">
        <v>18992</v>
      </c>
      <c r="P5504" s="2" t="s">
        <v>1292</v>
      </c>
      <c r="Q5504" s="2" t="s">
        <v>13263</v>
      </c>
      <c r="R5504" s="2" t="s">
        <v>35</v>
      </c>
      <c r="S5504" s="2" t="s">
        <v>19099</v>
      </c>
      <c r="T5504" s="2" t="s">
        <v>18198</v>
      </c>
      <c r="U5504" s="2" t="s">
        <v>1636</v>
      </c>
      <c r="V5504" s="2" t="s">
        <v>1636</v>
      </c>
      <c r="W5504" s="3"/>
      <c r="X5504" s="2" t="s">
        <v>19100</v>
      </c>
      <c r="Y5504" s="2" t="s">
        <v>19101</v>
      </c>
    </row>
    <row r="5505">
      <c r="A5505" s="1" t="b">
        <v>0</v>
      </c>
      <c r="B5505" s="1"/>
      <c r="C5505" s="1"/>
      <c r="D5505" s="1"/>
      <c r="E5505" s="1"/>
      <c r="F5505" s="1"/>
      <c r="G5505" s="2" t="s">
        <v>27</v>
      </c>
      <c r="H5505" s="2"/>
      <c r="I5505" s="4" t="s">
        <v>19102</v>
      </c>
      <c r="J5505" s="2" t="s">
        <v>19103</v>
      </c>
      <c r="K5505" s="5">
        <v>2.0</v>
      </c>
      <c r="L5505" s="2" t="s">
        <v>13261</v>
      </c>
      <c r="M5505" s="6" t="b">
        <v>1</v>
      </c>
      <c r="N5505" s="2" t="s">
        <v>18991</v>
      </c>
      <c r="O5505" s="2" t="s">
        <v>18992</v>
      </c>
      <c r="P5505" s="2" t="s">
        <v>1292</v>
      </c>
      <c r="Q5505" s="2" t="s">
        <v>13263</v>
      </c>
      <c r="R5505" s="2" t="s">
        <v>35</v>
      </c>
      <c r="S5505" s="2" t="s">
        <v>19104</v>
      </c>
      <c r="T5505" s="2" t="s">
        <v>18198</v>
      </c>
      <c r="U5505" s="2" t="s">
        <v>1636</v>
      </c>
      <c r="V5505" s="2" t="s">
        <v>1636</v>
      </c>
      <c r="W5505" s="3"/>
      <c r="X5505" s="2" t="s">
        <v>19105</v>
      </c>
      <c r="Y5505" s="2" t="s">
        <v>19106</v>
      </c>
    </row>
    <row r="5506">
      <c r="A5506" s="1" t="b">
        <v>0</v>
      </c>
      <c r="B5506" s="1"/>
      <c r="C5506" s="1"/>
      <c r="D5506" s="1"/>
      <c r="E5506" s="1"/>
      <c r="F5506" s="1"/>
      <c r="G5506" s="2" t="s">
        <v>27</v>
      </c>
      <c r="H5506" s="2"/>
      <c r="I5506" s="4" t="s">
        <v>19107</v>
      </c>
      <c r="J5506" s="2" t="s">
        <v>19108</v>
      </c>
      <c r="K5506" s="5">
        <v>2.0</v>
      </c>
      <c r="L5506" s="2" t="s">
        <v>13261</v>
      </c>
      <c r="M5506" s="6" t="b">
        <v>1</v>
      </c>
      <c r="N5506" s="2" t="s">
        <v>18991</v>
      </c>
      <c r="O5506" s="2" t="s">
        <v>18992</v>
      </c>
      <c r="P5506" s="2" t="s">
        <v>1292</v>
      </c>
      <c r="Q5506" s="2" t="s">
        <v>13263</v>
      </c>
      <c r="R5506" s="2" t="s">
        <v>35</v>
      </c>
      <c r="S5506" s="2" t="s">
        <v>19109</v>
      </c>
      <c r="T5506" s="2" t="s">
        <v>18198</v>
      </c>
      <c r="U5506" s="2" t="s">
        <v>1636</v>
      </c>
      <c r="V5506" s="2" t="s">
        <v>1636</v>
      </c>
      <c r="W5506" s="3"/>
      <c r="X5506" s="2" t="s">
        <v>19110</v>
      </c>
      <c r="Y5506" s="2" t="s">
        <v>19111</v>
      </c>
    </row>
    <row r="5507">
      <c r="A5507" s="1" t="b">
        <v>0</v>
      </c>
      <c r="B5507" s="1"/>
      <c r="C5507" s="1"/>
      <c r="D5507" s="1"/>
      <c r="E5507" s="1"/>
      <c r="F5507" s="1"/>
      <c r="G5507" s="2" t="s">
        <v>27</v>
      </c>
      <c r="H5507" s="2"/>
      <c r="I5507" s="4" t="s">
        <v>19112</v>
      </c>
      <c r="J5507" s="2" t="s">
        <v>19113</v>
      </c>
      <c r="K5507" s="5">
        <v>2.0</v>
      </c>
      <c r="L5507" s="2" t="s">
        <v>13261</v>
      </c>
      <c r="M5507" s="6" t="b">
        <v>1</v>
      </c>
      <c r="N5507" s="2" t="s">
        <v>18991</v>
      </c>
      <c r="O5507" s="2" t="s">
        <v>18992</v>
      </c>
      <c r="P5507" s="2" t="s">
        <v>1292</v>
      </c>
      <c r="Q5507" s="2" t="s">
        <v>13263</v>
      </c>
      <c r="R5507" s="2" t="s">
        <v>35</v>
      </c>
      <c r="S5507" s="2" t="s">
        <v>19114</v>
      </c>
      <c r="T5507" s="2" t="s">
        <v>18037</v>
      </c>
      <c r="U5507" s="2" t="s">
        <v>1636</v>
      </c>
      <c r="V5507" s="2" t="s">
        <v>1636</v>
      </c>
      <c r="W5507" s="3"/>
      <c r="X5507" s="2" t="s">
        <v>19115</v>
      </c>
      <c r="Y5507" s="2" t="s">
        <v>19116</v>
      </c>
    </row>
    <row r="5508">
      <c r="A5508" s="1" t="b">
        <v>0</v>
      </c>
      <c r="B5508" s="1"/>
      <c r="C5508" s="1"/>
      <c r="D5508" s="1"/>
      <c r="E5508" s="1"/>
      <c r="F5508" s="1"/>
      <c r="G5508" s="2" t="s">
        <v>27</v>
      </c>
      <c r="H5508" s="2"/>
      <c r="I5508" s="4" t="s">
        <v>19117</v>
      </c>
      <c r="J5508" s="2" t="s">
        <v>19118</v>
      </c>
      <c r="K5508" s="5">
        <v>2.0</v>
      </c>
      <c r="L5508" s="2" t="s">
        <v>13261</v>
      </c>
      <c r="M5508" s="6" t="b">
        <v>1</v>
      </c>
      <c r="N5508" s="2" t="s">
        <v>18991</v>
      </c>
      <c r="O5508" s="2" t="s">
        <v>18992</v>
      </c>
      <c r="P5508" s="2" t="s">
        <v>1292</v>
      </c>
      <c r="Q5508" s="2" t="s">
        <v>13263</v>
      </c>
      <c r="R5508" s="2" t="s">
        <v>35</v>
      </c>
      <c r="S5508" s="2" t="s">
        <v>19119</v>
      </c>
      <c r="T5508" s="2" t="s">
        <v>18037</v>
      </c>
      <c r="U5508" s="2" t="s">
        <v>1636</v>
      </c>
      <c r="V5508" s="2" t="s">
        <v>1636</v>
      </c>
      <c r="W5508" s="3"/>
      <c r="X5508" s="2" t="s">
        <v>19120</v>
      </c>
      <c r="Y5508" s="2" t="s">
        <v>19121</v>
      </c>
    </row>
    <row r="5509">
      <c r="A5509" s="1" t="b">
        <v>0</v>
      </c>
      <c r="B5509" s="1"/>
      <c r="C5509" s="1"/>
      <c r="D5509" s="1"/>
      <c r="E5509" s="1"/>
      <c r="F5509" s="1"/>
      <c r="G5509" s="2" t="s">
        <v>27</v>
      </c>
      <c r="H5509" s="2"/>
      <c r="I5509" s="4" t="s">
        <v>19122</v>
      </c>
      <c r="J5509" s="2" t="s">
        <v>19123</v>
      </c>
      <c r="K5509" s="5">
        <v>2.0</v>
      </c>
      <c r="L5509" s="2" t="s">
        <v>13261</v>
      </c>
      <c r="M5509" s="6" t="b">
        <v>1</v>
      </c>
      <c r="N5509" s="2" t="s">
        <v>18991</v>
      </c>
      <c r="O5509" s="2" t="s">
        <v>18992</v>
      </c>
      <c r="P5509" s="2" t="s">
        <v>1292</v>
      </c>
      <c r="Q5509" s="2" t="s">
        <v>13263</v>
      </c>
      <c r="R5509" s="2" t="s">
        <v>35</v>
      </c>
      <c r="S5509" s="2" t="s">
        <v>19124</v>
      </c>
      <c r="T5509" s="2" t="s">
        <v>18037</v>
      </c>
      <c r="U5509" s="2" t="s">
        <v>1636</v>
      </c>
      <c r="V5509" s="2" t="s">
        <v>1636</v>
      </c>
      <c r="W5509" s="3"/>
      <c r="X5509" s="2" t="s">
        <v>19125</v>
      </c>
      <c r="Y5509" s="2" t="s">
        <v>19126</v>
      </c>
    </row>
    <row r="5510">
      <c r="A5510" s="1" t="b">
        <v>0</v>
      </c>
      <c r="B5510" s="1"/>
      <c r="C5510" s="1"/>
      <c r="D5510" s="1"/>
      <c r="E5510" s="1"/>
      <c r="F5510" s="1"/>
      <c r="G5510" s="2" t="s">
        <v>27</v>
      </c>
      <c r="H5510" s="2"/>
      <c r="I5510" s="4" t="s">
        <v>19127</v>
      </c>
      <c r="J5510" s="2" t="s">
        <v>19128</v>
      </c>
      <c r="K5510" s="5">
        <v>2.0</v>
      </c>
      <c r="L5510" s="2" t="s">
        <v>13261</v>
      </c>
      <c r="M5510" s="6" t="b">
        <v>1</v>
      </c>
      <c r="N5510" s="2" t="s">
        <v>18991</v>
      </c>
      <c r="O5510" s="2" t="s">
        <v>18992</v>
      </c>
      <c r="P5510" s="2" t="s">
        <v>1292</v>
      </c>
      <c r="Q5510" s="2" t="s">
        <v>13263</v>
      </c>
      <c r="R5510" s="2" t="s">
        <v>35</v>
      </c>
      <c r="S5510" s="2" t="s">
        <v>19129</v>
      </c>
      <c r="T5510" s="2" t="s">
        <v>18037</v>
      </c>
      <c r="U5510" s="2" t="s">
        <v>1636</v>
      </c>
      <c r="V5510" s="2" t="s">
        <v>1636</v>
      </c>
      <c r="W5510" s="3"/>
      <c r="X5510" s="2" t="s">
        <v>19130</v>
      </c>
      <c r="Y5510" s="2" t="s">
        <v>19131</v>
      </c>
    </row>
    <row r="5511">
      <c r="A5511" s="1" t="b">
        <v>0</v>
      </c>
      <c r="B5511" s="1"/>
      <c r="C5511" s="1"/>
      <c r="D5511" s="1"/>
      <c r="E5511" s="1"/>
      <c r="F5511" s="1"/>
      <c r="G5511" s="2" t="s">
        <v>27</v>
      </c>
      <c r="H5511" s="2"/>
      <c r="I5511" s="4" t="s">
        <v>19132</v>
      </c>
      <c r="J5511" s="2" t="s">
        <v>19133</v>
      </c>
      <c r="K5511" s="5">
        <v>2.0</v>
      </c>
      <c r="L5511" s="2" t="s">
        <v>13261</v>
      </c>
      <c r="M5511" s="6" t="b">
        <v>1</v>
      </c>
      <c r="N5511" s="2" t="s">
        <v>18991</v>
      </c>
      <c r="O5511" s="2" t="s">
        <v>18992</v>
      </c>
      <c r="P5511" s="2" t="s">
        <v>1292</v>
      </c>
      <c r="Q5511" s="2" t="s">
        <v>13263</v>
      </c>
      <c r="R5511" s="2" t="s">
        <v>35</v>
      </c>
      <c r="S5511" s="2" t="s">
        <v>19134</v>
      </c>
      <c r="T5511" s="2" t="s">
        <v>18037</v>
      </c>
      <c r="U5511" s="2" t="s">
        <v>1636</v>
      </c>
      <c r="V5511" s="2" t="s">
        <v>1636</v>
      </c>
      <c r="W5511" s="3"/>
      <c r="X5511" s="2" t="s">
        <v>19135</v>
      </c>
      <c r="Y5511" s="2" t="s">
        <v>19136</v>
      </c>
    </row>
    <row r="5512">
      <c r="A5512" s="1" t="b">
        <v>0</v>
      </c>
      <c r="B5512" s="1"/>
      <c r="C5512" s="1"/>
      <c r="D5512" s="1"/>
      <c r="E5512" s="1"/>
      <c r="F5512" s="1"/>
      <c r="G5512" s="2" t="s">
        <v>27</v>
      </c>
      <c r="H5512" s="2"/>
      <c r="I5512" s="4" t="s">
        <v>19137</v>
      </c>
      <c r="J5512" s="2" t="s">
        <v>19138</v>
      </c>
      <c r="K5512" s="5">
        <v>2.0</v>
      </c>
      <c r="L5512" s="2" t="s">
        <v>13261</v>
      </c>
      <c r="M5512" s="6" t="b">
        <v>1</v>
      </c>
      <c r="N5512" s="2" t="s">
        <v>18991</v>
      </c>
      <c r="O5512" s="2" t="s">
        <v>18992</v>
      </c>
      <c r="P5512" s="2" t="s">
        <v>1292</v>
      </c>
      <c r="Q5512" s="2" t="s">
        <v>13263</v>
      </c>
      <c r="R5512" s="2" t="s">
        <v>35</v>
      </c>
      <c r="S5512" s="2" t="s">
        <v>19139</v>
      </c>
      <c r="T5512" s="2" t="s">
        <v>18026</v>
      </c>
      <c r="U5512" s="2" t="s">
        <v>1636</v>
      </c>
      <c r="V5512" s="2" t="s">
        <v>1636</v>
      </c>
      <c r="W5512" s="3"/>
      <c r="X5512" s="2" t="s">
        <v>19140</v>
      </c>
      <c r="Y5512" s="2" t="s">
        <v>19141</v>
      </c>
    </row>
    <row r="5513">
      <c r="A5513" s="1" t="b">
        <v>0</v>
      </c>
      <c r="B5513" s="1"/>
      <c r="C5513" s="1"/>
      <c r="D5513" s="1"/>
      <c r="E5513" s="1"/>
      <c r="F5513" s="1"/>
      <c r="G5513" s="2" t="s">
        <v>27</v>
      </c>
      <c r="H5513" s="2"/>
      <c r="I5513" s="4" t="s">
        <v>19142</v>
      </c>
      <c r="J5513" s="2" t="s">
        <v>19143</v>
      </c>
      <c r="K5513" s="5">
        <v>2.0</v>
      </c>
      <c r="L5513" s="2" t="s">
        <v>13261</v>
      </c>
      <c r="M5513" s="6" t="b">
        <v>1</v>
      </c>
      <c r="N5513" s="2" t="s">
        <v>18991</v>
      </c>
      <c r="O5513" s="2" t="s">
        <v>18992</v>
      </c>
      <c r="P5513" s="2" t="s">
        <v>1292</v>
      </c>
      <c r="Q5513" s="2" t="s">
        <v>13263</v>
      </c>
      <c r="R5513" s="2" t="s">
        <v>35</v>
      </c>
      <c r="S5513" s="2" t="s">
        <v>19144</v>
      </c>
      <c r="T5513" s="2" t="s">
        <v>18026</v>
      </c>
      <c r="U5513" s="2" t="s">
        <v>1636</v>
      </c>
      <c r="V5513" s="2" t="s">
        <v>1636</v>
      </c>
      <c r="W5513" s="3"/>
      <c r="X5513" s="2" t="s">
        <v>19145</v>
      </c>
      <c r="Y5513" s="2" t="s">
        <v>19146</v>
      </c>
    </row>
    <row r="5514">
      <c r="A5514" s="1" t="b">
        <v>0</v>
      </c>
      <c r="B5514" s="1"/>
      <c r="C5514" s="1"/>
      <c r="D5514" s="1"/>
      <c r="E5514" s="1"/>
      <c r="F5514" s="1"/>
      <c r="G5514" s="2" t="s">
        <v>27</v>
      </c>
      <c r="H5514" s="2"/>
      <c r="I5514" s="4" t="s">
        <v>19147</v>
      </c>
      <c r="J5514" s="2" t="s">
        <v>19148</v>
      </c>
      <c r="K5514" s="5">
        <v>2.0</v>
      </c>
      <c r="L5514" s="2" t="s">
        <v>13261</v>
      </c>
      <c r="M5514" s="6" t="b">
        <v>1</v>
      </c>
      <c r="N5514" s="2" t="s">
        <v>18991</v>
      </c>
      <c r="O5514" s="2" t="s">
        <v>18992</v>
      </c>
      <c r="P5514" s="2" t="s">
        <v>1292</v>
      </c>
      <c r="Q5514" s="2" t="s">
        <v>13263</v>
      </c>
      <c r="R5514" s="2" t="s">
        <v>35</v>
      </c>
      <c r="S5514" s="2" t="s">
        <v>19149</v>
      </c>
      <c r="T5514" s="2" t="s">
        <v>18994</v>
      </c>
      <c r="U5514" s="2" t="s">
        <v>1636</v>
      </c>
      <c r="V5514" s="2" t="s">
        <v>1636</v>
      </c>
      <c r="W5514" s="3"/>
      <c r="X5514" s="2" t="s">
        <v>19150</v>
      </c>
      <c r="Y5514" s="2" t="s">
        <v>19151</v>
      </c>
    </row>
    <row r="5515">
      <c r="A5515" s="1" t="b">
        <v>0</v>
      </c>
      <c r="B5515" s="1"/>
      <c r="C5515" s="1"/>
      <c r="D5515" s="1"/>
      <c r="E5515" s="1"/>
      <c r="F5515" s="1"/>
      <c r="G5515" s="2" t="s">
        <v>27</v>
      </c>
      <c r="H5515" s="2"/>
      <c r="I5515" s="4" t="s">
        <v>19152</v>
      </c>
      <c r="J5515" s="2" t="s">
        <v>19153</v>
      </c>
      <c r="K5515" s="5">
        <v>2.0</v>
      </c>
      <c r="L5515" s="2" t="s">
        <v>13261</v>
      </c>
      <c r="M5515" s="6" t="b">
        <v>1</v>
      </c>
      <c r="N5515" s="2" t="s">
        <v>18991</v>
      </c>
      <c r="O5515" s="2" t="s">
        <v>18992</v>
      </c>
      <c r="P5515" s="2" t="s">
        <v>1292</v>
      </c>
      <c r="Q5515" s="2" t="s">
        <v>13263</v>
      </c>
      <c r="R5515" s="2" t="s">
        <v>35</v>
      </c>
      <c r="S5515" s="2" t="s">
        <v>19154</v>
      </c>
      <c r="T5515" s="2" t="s">
        <v>18994</v>
      </c>
      <c r="U5515" s="2" t="s">
        <v>1636</v>
      </c>
      <c r="V5515" s="2" t="s">
        <v>1636</v>
      </c>
      <c r="W5515" s="3"/>
      <c r="X5515" s="2" t="s">
        <v>19155</v>
      </c>
      <c r="Y5515" s="2" t="s">
        <v>19156</v>
      </c>
    </row>
    <row r="5516">
      <c r="A5516" s="1" t="b">
        <v>0</v>
      </c>
      <c r="B5516" s="1"/>
      <c r="C5516" s="1"/>
      <c r="D5516" s="1"/>
      <c r="E5516" s="1"/>
      <c r="F5516" s="1"/>
      <c r="G5516" s="2" t="s">
        <v>27</v>
      </c>
      <c r="H5516" s="2"/>
      <c r="I5516" s="4" t="s">
        <v>19157</v>
      </c>
      <c r="J5516" s="2" t="s">
        <v>19158</v>
      </c>
      <c r="K5516" s="5">
        <v>2.0</v>
      </c>
      <c r="L5516" s="2" t="s">
        <v>13261</v>
      </c>
      <c r="M5516" s="6" t="b">
        <v>1</v>
      </c>
      <c r="N5516" s="2" t="s">
        <v>18991</v>
      </c>
      <c r="O5516" s="2" t="s">
        <v>18992</v>
      </c>
      <c r="P5516" s="2" t="s">
        <v>1292</v>
      </c>
      <c r="Q5516" s="2" t="s">
        <v>13263</v>
      </c>
      <c r="R5516" s="2" t="s">
        <v>35</v>
      </c>
      <c r="S5516" s="2" t="s">
        <v>19159</v>
      </c>
      <c r="T5516" s="2" t="s">
        <v>18994</v>
      </c>
      <c r="U5516" s="2" t="s">
        <v>1636</v>
      </c>
      <c r="V5516" s="2" t="s">
        <v>1636</v>
      </c>
      <c r="W5516" s="3"/>
      <c r="X5516" s="2" t="s">
        <v>19160</v>
      </c>
      <c r="Y5516" s="2" t="s">
        <v>19161</v>
      </c>
    </row>
    <row r="5517">
      <c r="A5517" s="1" t="b">
        <v>0</v>
      </c>
      <c r="B5517" s="1"/>
      <c r="C5517" s="1"/>
      <c r="D5517" s="1"/>
      <c r="E5517" s="1"/>
      <c r="F5517" s="1"/>
      <c r="G5517" s="2" t="s">
        <v>27</v>
      </c>
      <c r="H5517" s="2"/>
      <c r="I5517" s="4" t="s">
        <v>19162</v>
      </c>
      <c r="J5517" s="2" t="s">
        <v>19163</v>
      </c>
      <c r="K5517" s="5">
        <v>2.0</v>
      </c>
      <c r="L5517" s="2" t="s">
        <v>13261</v>
      </c>
      <c r="M5517" s="6" t="b">
        <v>1</v>
      </c>
      <c r="N5517" s="2" t="s">
        <v>18991</v>
      </c>
      <c r="O5517" s="2" t="s">
        <v>18992</v>
      </c>
      <c r="P5517" s="2" t="s">
        <v>1292</v>
      </c>
      <c r="Q5517" s="2" t="s">
        <v>13263</v>
      </c>
      <c r="R5517" s="2" t="s">
        <v>35</v>
      </c>
      <c r="S5517" s="2" t="s">
        <v>19164</v>
      </c>
      <c r="T5517" s="2" t="s">
        <v>18026</v>
      </c>
      <c r="U5517" s="2" t="s">
        <v>1636</v>
      </c>
      <c r="V5517" s="2" t="s">
        <v>1636</v>
      </c>
      <c r="W5517" s="3"/>
      <c r="X5517" s="2" t="s">
        <v>19165</v>
      </c>
      <c r="Y5517" s="2" t="s">
        <v>19166</v>
      </c>
    </row>
    <row r="5518">
      <c r="A5518" s="1" t="b">
        <v>0</v>
      </c>
      <c r="B5518" s="1"/>
      <c r="C5518" s="1"/>
      <c r="D5518" s="1"/>
      <c r="E5518" s="1"/>
      <c r="F5518" s="1"/>
      <c r="G5518" s="2" t="s">
        <v>27</v>
      </c>
      <c r="H5518" s="2"/>
      <c r="I5518" s="4" t="s">
        <v>19167</v>
      </c>
      <c r="J5518" s="2" t="s">
        <v>19168</v>
      </c>
      <c r="K5518" s="5">
        <v>2.0</v>
      </c>
      <c r="L5518" s="2" t="s">
        <v>13261</v>
      </c>
      <c r="M5518" s="6" t="b">
        <v>1</v>
      </c>
      <c r="N5518" s="2" t="s">
        <v>18991</v>
      </c>
      <c r="O5518" s="2" t="s">
        <v>18992</v>
      </c>
      <c r="P5518" s="2" t="s">
        <v>1292</v>
      </c>
      <c r="Q5518" s="2" t="s">
        <v>13263</v>
      </c>
      <c r="R5518" s="2" t="s">
        <v>35</v>
      </c>
      <c r="S5518" s="2" t="s">
        <v>19169</v>
      </c>
      <c r="T5518" s="2" t="s">
        <v>18037</v>
      </c>
      <c r="U5518" s="2" t="s">
        <v>1636</v>
      </c>
      <c r="V5518" s="2" t="s">
        <v>1636</v>
      </c>
      <c r="W5518" s="3"/>
      <c r="X5518" s="2" t="s">
        <v>19170</v>
      </c>
      <c r="Y5518" s="2" t="s">
        <v>19171</v>
      </c>
    </row>
    <row r="5519">
      <c r="A5519" s="1" t="b">
        <v>0</v>
      </c>
      <c r="B5519" s="1"/>
      <c r="C5519" s="1"/>
      <c r="D5519" s="1"/>
      <c r="E5519" s="1"/>
      <c r="F5519" s="1"/>
      <c r="G5519" s="2" t="s">
        <v>27</v>
      </c>
      <c r="H5519" s="2"/>
      <c r="I5519" s="4" t="s">
        <v>19172</v>
      </c>
      <c r="J5519" s="2" t="s">
        <v>19173</v>
      </c>
      <c r="K5519" s="5">
        <v>2.0</v>
      </c>
      <c r="L5519" s="2" t="s">
        <v>13261</v>
      </c>
      <c r="M5519" s="6" t="b">
        <v>1</v>
      </c>
      <c r="N5519" s="2" t="s">
        <v>18991</v>
      </c>
      <c r="O5519" s="2" t="s">
        <v>18992</v>
      </c>
      <c r="P5519" s="2" t="s">
        <v>1292</v>
      </c>
      <c r="Q5519" s="2" t="s">
        <v>13263</v>
      </c>
      <c r="R5519" s="2" t="s">
        <v>35</v>
      </c>
      <c r="S5519" s="2" t="s">
        <v>19174</v>
      </c>
      <c r="T5519" s="2" t="s">
        <v>18198</v>
      </c>
      <c r="U5519" s="2" t="s">
        <v>1636</v>
      </c>
      <c r="V5519" s="2" t="s">
        <v>1636</v>
      </c>
      <c r="W5519" s="3"/>
      <c r="X5519" s="2" t="s">
        <v>19175</v>
      </c>
      <c r="Y5519" s="2" t="s">
        <v>19176</v>
      </c>
    </row>
    <row r="5520">
      <c r="A5520" s="1" t="b">
        <v>0</v>
      </c>
      <c r="B5520" s="1"/>
      <c r="C5520" s="1"/>
      <c r="D5520" s="1"/>
      <c r="E5520" s="1"/>
      <c r="F5520" s="1"/>
      <c r="G5520" s="2" t="s">
        <v>27</v>
      </c>
      <c r="H5520" s="2"/>
      <c r="I5520" s="4" t="s">
        <v>19177</v>
      </c>
      <c r="J5520" s="2" t="s">
        <v>19178</v>
      </c>
      <c r="K5520" s="5">
        <v>2.0</v>
      </c>
      <c r="L5520" s="2" t="s">
        <v>13261</v>
      </c>
      <c r="M5520" s="6" t="b">
        <v>1</v>
      </c>
      <c r="N5520" s="2" t="s">
        <v>18991</v>
      </c>
      <c r="O5520" s="2" t="s">
        <v>18992</v>
      </c>
      <c r="P5520" s="2" t="s">
        <v>1292</v>
      </c>
      <c r="Q5520" s="2" t="s">
        <v>13263</v>
      </c>
      <c r="R5520" s="2" t="s">
        <v>35</v>
      </c>
      <c r="S5520" s="2" t="s">
        <v>19179</v>
      </c>
      <c r="T5520" s="2" t="s">
        <v>18198</v>
      </c>
      <c r="U5520" s="2" t="s">
        <v>1636</v>
      </c>
      <c r="V5520" s="2" t="s">
        <v>1636</v>
      </c>
      <c r="W5520" s="3"/>
      <c r="X5520" s="2" t="s">
        <v>19180</v>
      </c>
      <c r="Y5520" s="2" t="s">
        <v>19181</v>
      </c>
    </row>
    <row r="5521">
      <c r="A5521" s="1" t="b">
        <v>0</v>
      </c>
      <c r="B5521" s="1"/>
      <c r="C5521" s="1"/>
      <c r="D5521" s="1"/>
      <c r="E5521" s="1"/>
      <c r="F5521" s="1"/>
      <c r="G5521" s="2" t="s">
        <v>27</v>
      </c>
      <c r="H5521" s="2"/>
      <c r="I5521" s="4" t="s">
        <v>19182</v>
      </c>
      <c r="J5521" s="2" t="s">
        <v>19183</v>
      </c>
      <c r="K5521" s="5">
        <v>2.0</v>
      </c>
      <c r="L5521" s="2" t="s">
        <v>13261</v>
      </c>
      <c r="M5521" s="6" t="b">
        <v>1</v>
      </c>
      <c r="N5521" s="2" t="s">
        <v>18991</v>
      </c>
      <c r="O5521" s="2" t="s">
        <v>18992</v>
      </c>
      <c r="P5521" s="2" t="s">
        <v>1292</v>
      </c>
      <c r="Q5521" s="2" t="s">
        <v>13263</v>
      </c>
      <c r="R5521" s="2" t="s">
        <v>35</v>
      </c>
      <c r="S5521" s="2" t="s">
        <v>19184</v>
      </c>
      <c r="T5521" s="2" t="s">
        <v>18026</v>
      </c>
      <c r="U5521" s="2" t="s">
        <v>1636</v>
      </c>
      <c r="V5521" s="2" t="s">
        <v>1636</v>
      </c>
      <c r="W5521" s="3"/>
      <c r="X5521" s="2" t="s">
        <v>19185</v>
      </c>
      <c r="Y5521" s="2" t="s">
        <v>19186</v>
      </c>
    </row>
    <row r="5522">
      <c r="A5522" s="1" t="b">
        <v>0</v>
      </c>
      <c r="B5522" s="1"/>
      <c r="C5522" s="1"/>
      <c r="D5522" s="1"/>
      <c r="E5522" s="1"/>
      <c r="F5522" s="1"/>
      <c r="G5522" s="2" t="s">
        <v>27</v>
      </c>
      <c r="H5522" s="2"/>
      <c r="I5522" s="4" t="s">
        <v>19187</v>
      </c>
      <c r="J5522" s="2" t="s">
        <v>19188</v>
      </c>
      <c r="K5522" s="5">
        <v>2.0</v>
      </c>
      <c r="L5522" s="2" t="s">
        <v>13261</v>
      </c>
      <c r="M5522" s="6" t="b">
        <v>1</v>
      </c>
      <c r="N5522" s="2" t="s">
        <v>18991</v>
      </c>
      <c r="O5522" s="2" t="s">
        <v>18992</v>
      </c>
      <c r="P5522" s="2" t="s">
        <v>1292</v>
      </c>
      <c r="Q5522" s="2" t="s">
        <v>13263</v>
      </c>
      <c r="R5522" s="2" t="s">
        <v>35</v>
      </c>
      <c r="S5522" s="2" t="s">
        <v>19189</v>
      </c>
      <c r="T5522" s="2" t="s">
        <v>18198</v>
      </c>
      <c r="U5522" s="2" t="s">
        <v>1636</v>
      </c>
      <c r="V5522" s="2" t="s">
        <v>1636</v>
      </c>
      <c r="W5522" s="3"/>
      <c r="X5522" s="2" t="s">
        <v>19190</v>
      </c>
      <c r="Y5522" s="2" t="s">
        <v>19191</v>
      </c>
    </row>
    <row r="5523">
      <c r="A5523" s="1" t="b">
        <v>0</v>
      </c>
      <c r="B5523" s="1"/>
      <c r="C5523" s="1"/>
      <c r="D5523" s="1"/>
      <c r="E5523" s="1"/>
      <c r="F5523" s="1"/>
      <c r="G5523" s="2" t="s">
        <v>27</v>
      </c>
      <c r="H5523" s="2"/>
      <c r="I5523" s="4" t="s">
        <v>19192</v>
      </c>
      <c r="J5523" s="2" t="s">
        <v>19193</v>
      </c>
      <c r="K5523" s="5">
        <v>2.0</v>
      </c>
      <c r="L5523" s="2" t="s">
        <v>13261</v>
      </c>
      <c r="M5523" s="6" t="b">
        <v>1</v>
      </c>
      <c r="N5523" s="2" t="s">
        <v>18991</v>
      </c>
      <c r="O5523" s="2" t="s">
        <v>18992</v>
      </c>
      <c r="P5523" s="2" t="s">
        <v>1292</v>
      </c>
      <c r="Q5523" s="2" t="s">
        <v>13263</v>
      </c>
      <c r="R5523" s="2" t="s">
        <v>35</v>
      </c>
      <c r="S5523" s="2" t="s">
        <v>19194</v>
      </c>
      <c r="T5523" s="2" t="s">
        <v>18198</v>
      </c>
      <c r="U5523" s="2" t="s">
        <v>1636</v>
      </c>
      <c r="V5523" s="2" t="s">
        <v>1636</v>
      </c>
      <c r="W5523" s="3"/>
      <c r="X5523" s="2" t="s">
        <v>19195</v>
      </c>
      <c r="Y5523" s="2" t="s">
        <v>19196</v>
      </c>
    </row>
    <row r="5524">
      <c r="A5524" s="1" t="b">
        <v>0</v>
      </c>
      <c r="B5524" s="1"/>
      <c r="C5524" s="1"/>
      <c r="D5524" s="1"/>
      <c r="E5524" s="1"/>
      <c r="F5524" s="1"/>
      <c r="G5524" s="2" t="s">
        <v>27</v>
      </c>
      <c r="H5524" s="2"/>
      <c r="I5524" s="4" t="s">
        <v>19197</v>
      </c>
      <c r="J5524" s="2" t="s">
        <v>19198</v>
      </c>
      <c r="K5524" s="5">
        <v>2.0</v>
      </c>
      <c r="L5524" s="2" t="s">
        <v>13261</v>
      </c>
      <c r="M5524" s="6" t="b">
        <v>1</v>
      </c>
      <c r="N5524" s="2" t="s">
        <v>18991</v>
      </c>
      <c r="O5524" s="2" t="s">
        <v>18992</v>
      </c>
      <c r="P5524" s="2" t="s">
        <v>1292</v>
      </c>
      <c r="Q5524" s="2" t="s">
        <v>13263</v>
      </c>
      <c r="R5524" s="2" t="s">
        <v>35</v>
      </c>
      <c r="S5524" s="2" t="s">
        <v>19199</v>
      </c>
      <c r="T5524" s="2" t="s">
        <v>18198</v>
      </c>
      <c r="U5524" s="2" t="s">
        <v>1636</v>
      </c>
      <c r="V5524" s="2" t="s">
        <v>1636</v>
      </c>
      <c r="W5524" s="3"/>
      <c r="X5524" s="2" t="s">
        <v>19200</v>
      </c>
      <c r="Y5524" s="2" t="s">
        <v>19201</v>
      </c>
    </row>
    <row r="5525">
      <c r="A5525" s="1" t="b">
        <v>0</v>
      </c>
      <c r="B5525" s="1"/>
      <c r="C5525" s="1"/>
      <c r="D5525" s="1"/>
      <c r="E5525" s="1"/>
      <c r="F5525" s="1"/>
      <c r="G5525" s="2" t="s">
        <v>27</v>
      </c>
      <c r="H5525" s="2"/>
      <c r="I5525" s="4" t="s">
        <v>19202</v>
      </c>
      <c r="J5525" s="2" t="s">
        <v>19203</v>
      </c>
      <c r="K5525" s="5">
        <v>2.0</v>
      </c>
      <c r="L5525" s="2" t="s">
        <v>13261</v>
      </c>
      <c r="M5525" s="6" t="b">
        <v>1</v>
      </c>
      <c r="N5525" s="2" t="s">
        <v>18991</v>
      </c>
      <c r="O5525" s="2" t="s">
        <v>18992</v>
      </c>
      <c r="P5525" s="2" t="s">
        <v>1292</v>
      </c>
      <c r="Q5525" s="2" t="s">
        <v>13263</v>
      </c>
      <c r="R5525" s="2" t="s">
        <v>35</v>
      </c>
      <c r="S5525" s="2" t="s">
        <v>19204</v>
      </c>
      <c r="T5525" s="2" t="s">
        <v>18994</v>
      </c>
      <c r="U5525" s="2" t="s">
        <v>1636</v>
      </c>
      <c r="V5525" s="2" t="s">
        <v>1636</v>
      </c>
      <c r="W5525" s="3"/>
      <c r="X5525" s="2" t="s">
        <v>19205</v>
      </c>
      <c r="Y5525" s="2" t="s">
        <v>19206</v>
      </c>
    </row>
    <row r="5526">
      <c r="A5526" s="1" t="b">
        <v>0</v>
      </c>
      <c r="B5526" s="1"/>
      <c r="C5526" s="1"/>
      <c r="D5526" s="1"/>
      <c r="E5526" s="1"/>
      <c r="F5526" s="1"/>
      <c r="G5526" s="2" t="s">
        <v>27</v>
      </c>
      <c r="H5526" s="2"/>
      <c r="I5526" s="4" t="s">
        <v>19207</v>
      </c>
      <c r="J5526" s="2" t="s">
        <v>19208</v>
      </c>
      <c r="K5526" s="5">
        <v>2.0</v>
      </c>
      <c r="L5526" s="2" t="s">
        <v>13261</v>
      </c>
      <c r="M5526" s="6" t="b">
        <v>1</v>
      </c>
      <c r="N5526" s="2" t="s">
        <v>18991</v>
      </c>
      <c r="O5526" s="2" t="s">
        <v>18992</v>
      </c>
      <c r="P5526" s="2" t="s">
        <v>1292</v>
      </c>
      <c r="Q5526" s="2" t="s">
        <v>13263</v>
      </c>
      <c r="R5526" s="2" t="s">
        <v>35</v>
      </c>
      <c r="S5526" s="2" t="s">
        <v>19209</v>
      </c>
      <c r="T5526" s="2" t="s">
        <v>18994</v>
      </c>
      <c r="U5526" s="2" t="s">
        <v>1636</v>
      </c>
      <c r="V5526" s="2" t="s">
        <v>1636</v>
      </c>
      <c r="W5526" s="3"/>
      <c r="X5526" s="2" t="s">
        <v>19210</v>
      </c>
      <c r="Y5526" s="2" t="s">
        <v>19211</v>
      </c>
    </row>
    <row r="5527">
      <c r="A5527" s="1" t="b">
        <v>0</v>
      </c>
      <c r="B5527" s="1"/>
      <c r="C5527" s="1"/>
      <c r="D5527" s="1"/>
      <c r="E5527" s="1"/>
      <c r="F5527" s="1"/>
      <c r="G5527" s="2" t="s">
        <v>27</v>
      </c>
      <c r="H5527" s="2"/>
      <c r="I5527" s="4" t="s">
        <v>19212</v>
      </c>
      <c r="J5527" s="2" t="s">
        <v>19213</v>
      </c>
      <c r="K5527" s="5">
        <v>2.0</v>
      </c>
      <c r="L5527" s="2" t="s">
        <v>13261</v>
      </c>
      <c r="M5527" s="6" t="b">
        <v>1</v>
      </c>
      <c r="N5527" s="2" t="s">
        <v>18991</v>
      </c>
      <c r="O5527" s="2" t="s">
        <v>18992</v>
      </c>
      <c r="P5527" s="2" t="s">
        <v>1292</v>
      </c>
      <c r="Q5527" s="2" t="s">
        <v>13263</v>
      </c>
      <c r="R5527" s="2" t="s">
        <v>35</v>
      </c>
      <c r="S5527" s="2" t="s">
        <v>19214</v>
      </c>
      <c r="T5527" s="2" t="s">
        <v>18994</v>
      </c>
      <c r="U5527" s="2" t="s">
        <v>1636</v>
      </c>
      <c r="V5527" s="2" t="s">
        <v>1636</v>
      </c>
      <c r="W5527" s="3"/>
      <c r="X5527" s="2" t="s">
        <v>19215</v>
      </c>
      <c r="Y5527" s="2" t="s">
        <v>19216</v>
      </c>
    </row>
    <row r="5528">
      <c r="A5528" s="1" t="b">
        <v>0</v>
      </c>
      <c r="B5528" s="1"/>
      <c r="C5528" s="1"/>
      <c r="D5528" s="1"/>
      <c r="E5528" s="1"/>
      <c r="F5528" s="1"/>
      <c r="G5528" s="2" t="s">
        <v>27</v>
      </c>
      <c r="H5528" s="2"/>
      <c r="I5528" s="4" t="s">
        <v>19217</v>
      </c>
      <c r="J5528" s="2" t="s">
        <v>19218</v>
      </c>
      <c r="K5528" s="5">
        <v>2.0</v>
      </c>
      <c r="L5528" s="2" t="s">
        <v>13261</v>
      </c>
      <c r="M5528" s="6" t="b">
        <v>1</v>
      </c>
      <c r="N5528" s="2" t="s">
        <v>18991</v>
      </c>
      <c r="O5528" s="2" t="s">
        <v>18992</v>
      </c>
      <c r="P5528" s="2" t="s">
        <v>1292</v>
      </c>
      <c r="Q5528" s="2" t="s">
        <v>13263</v>
      </c>
      <c r="R5528" s="2" t="s">
        <v>35</v>
      </c>
      <c r="S5528" s="2" t="s">
        <v>19219</v>
      </c>
      <c r="T5528" s="2" t="s">
        <v>18026</v>
      </c>
      <c r="U5528" s="2" t="s">
        <v>1636</v>
      </c>
      <c r="V5528" s="2" t="s">
        <v>1636</v>
      </c>
      <c r="W5528" s="3"/>
      <c r="X5528" s="2" t="s">
        <v>19220</v>
      </c>
      <c r="Y5528" s="2" t="s">
        <v>19221</v>
      </c>
    </row>
    <row r="5529">
      <c r="A5529" s="1" t="b">
        <v>0</v>
      </c>
      <c r="B5529" s="1"/>
      <c r="C5529" s="1"/>
      <c r="D5529" s="1"/>
      <c r="E5529" s="1"/>
      <c r="F5529" s="1"/>
      <c r="G5529" s="2" t="s">
        <v>27</v>
      </c>
      <c r="H5529" s="2"/>
      <c r="I5529" s="4" t="s">
        <v>19222</v>
      </c>
      <c r="J5529" s="2" t="s">
        <v>19223</v>
      </c>
      <c r="K5529" s="5">
        <v>2.0</v>
      </c>
      <c r="L5529" s="2" t="s">
        <v>13261</v>
      </c>
      <c r="M5529" s="6" t="b">
        <v>1</v>
      </c>
      <c r="N5529" s="2" t="s">
        <v>18991</v>
      </c>
      <c r="O5529" s="2" t="s">
        <v>18992</v>
      </c>
      <c r="P5529" s="2" t="s">
        <v>1292</v>
      </c>
      <c r="Q5529" s="2" t="s">
        <v>13263</v>
      </c>
      <c r="R5529" s="2" t="s">
        <v>35</v>
      </c>
      <c r="S5529" s="2" t="s">
        <v>19224</v>
      </c>
      <c r="T5529" s="2" t="s">
        <v>18026</v>
      </c>
      <c r="U5529" s="2" t="s">
        <v>1636</v>
      </c>
      <c r="V5529" s="2" t="s">
        <v>1636</v>
      </c>
      <c r="W5529" s="3"/>
      <c r="X5529" s="2" t="s">
        <v>19225</v>
      </c>
      <c r="Y5529" s="2" t="s">
        <v>19226</v>
      </c>
    </row>
    <row r="5530">
      <c r="A5530" s="1" t="b">
        <v>0</v>
      </c>
      <c r="B5530" s="1"/>
      <c r="C5530" s="1"/>
      <c r="D5530" s="1"/>
      <c r="E5530" s="1"/>
      <c r="F5530" s="1"/>
      <c r="G5530" s="2" t="s">
        <v>27</v>
      </c>
      <c r="H5530" s="2"/>
      <c r="I5530" s="4" t="s">
        <v>19227</v>
      </c>
      <c r="J5530" s="2" t="s">
        <v>19228</v>
      </c>
      <c r="K5530" s="5">
        <v>2.0</v>
      </c>
      <c r="L5530" s="2" t="s">
        <v>13261</v>
      </c>
      <c r="M5530" s="6" t="b">
        <v>1</v>
      </c>
      <c r="N5530" s="2" t="s">
        <v>18991</v>
      </c>
      <c r="O5530" s="2" t="s">
        <v>18992</v>
      </c>
      <c r="P5530" s="2" t="s">
        <v>1292</v>
      </c>
      <c r="Q5530" s="2" t="s">
        <v>13263</v>
      </c>
      <c r="R5530" s="2" t="s">
        <v>35</v>
      </c>
      <c r="S5530" s="2" t="s">
        <v>19229</v>
      </c>
      <c r="T5530" s="2" t="s">
        <v>18026</v>
      </c>
      <c r="U5530" s="2" t="s">
        <v>1636</v>
      </c>
      <c r="V5530" s="2" t="s">
        <v>1636</v>
      </c>
      <c r="W5530" s="3"/>
      <c r="X5530" s="2" t="s">
        <v>19230</v>
      </c>
      <c r="Y5530" s="2" t="s">
        <v>19231</v>
      </c>
    </row>
    <row r="5531">
      <c r="A5531" s="1" t="b">
        <v>0</v>
      </c>
      <c r="B5531" s="1"/>
      <c r="C5531" s="1"/>
      <c r="D5531" s="1"/>
      <c r="E5531" s="1"/>
      <c r="F5531" s="1"/>
      <c r="G5531" s="2" t="s">
        <v>27</v>
      </c>
      <c r="H5531" s="2"/>
      <c r="I5531" s="4" t="s">
        <v>19232</v>
      </c>
      <c r="J5531" s="2" t="s">
        <v>19233</v>
      </c>
      <c r="K5531" s="5">
        <v>2.0</v>
      </c>
      <c r="L5531" s="2" t="s">
        <v>13261</v>
      </c>
      <c r="M5531" s="6" t="b">
        <v>1</v>
      </c>
      <c r="N5531" s="2" t="s">
        <v>18991</v>
      </c>
      <c r="O5531" s="2" t="s">
        <v>18992</v>
      </c>
      <c r="P5531" s="2" t="s">
        <v>1292</v>
      </c>
      <c r="Q5531" s="2" t="s">
        <v>13263</v>
      </c>
      <c r="R5531" s="2" t="s">
        <v>35</v>
      </c>
      <c r="S5531" s="2" t="s">
        <v>19234</v>
      </c>
      <c r="T5531" s="2" t="s">
        <v>18026</v>
      </c>
      <c r="U5531" s="2" t="s">
        <v>1636</v>
      </c>
      <c r="V5531" s="2" t="s">
        <v>1636</v>
      </c>
      <c r="W5531" s="3"/>
      <c r="X5531" s="2" t="s">
        <v>19235</v>
      </c>
      <c r="Y5531" s="2" t="s">
        <v>19236</v>
      </c>
    </row>
    <row r="5532">
      <c r="A5532" s="1" t="b">
        <v>0</v>
      </c>
      <c r="B5532" s="1"/>
      <c r="C5532" s="1"/>
      <c r="D5532" s="1"/>
      <c r="E5532" s="1"/>
      <c r="F5532" s="1"/>
      <c r="G5532" s="2" t="s">
        <v>27</v>
      </c>
      <c r="H5532" s="2"/>
      <c r="I5532" s="4" t="s">
        <v>19237</v>
      </c>
      <c r="J5532" s="2" t="s">
        <v>19238</v>
      </c>
      <c r="K5532" s="5">
        <v>2.0</v>
      </c>
      <c r="L5532" s="2" t="s">
        <v>13261</v>
      </c>
      <c r="M5532" s="6" t="b">
        <v>1</v>
      </c>
      <c r="N5532" s="2" t="s">
        <v>18991</v>
      </c>
      <c r="O5532" s="2" t="s">
        <v>18992</v>
      </c>
      <c r="P5532" s="2" t="s">
        <v>1292</v>
      </c>
      <c r="Q5532" s="2" t="s">
        <v>13263</v>
      </c>
      <c r="R5532" s="2" t="s">
        <v>35</v>
      </c>
      <c r="S5532" s="2" t="s">
        <v>19239</v>
      </c>
      <c r="T5532" s="2" t="s">
        <v>18026</v>
      </c>
      <c r="U5532" s="2" t="s">
        <v>1636</v>
      </c>
      <c r="V5532" s="2" t="s">
        <v>1636</v>
      </c>
      <c r="W5532" s="3"/>
      <c r="X5532" s="2" t="s">
        <v>19240</v>
      </c>
      <c r="Y5532" s="2" t="s">
        <v>19241</v>
      </c>
    </row>
    <row r="5533">
      <c r="A5533" s="1" t="b">
        <v>0</v>
      </c>
      <c r="B5533" s="1"/>
      <c r="C5533" s="1"/>
      <c r="D5533" s="1"/>
      <c r="E5533" s="1"/>
      <c r="F5533" s="1"/>
      <c r="G5533" s="2" t="s">
        <v>27</v>
      </c>
      <c r="H5533" s="2"/>
      <c r="I5533" s="4" t="s">
        <v>19242</v>
      </c>
      <c r="J5533" s="2" t="s">
        <v>19243</v>
      </c>
      <c r="K5533" s="5">
        <v>2.0</v>
      </c>
      <c r="L5533" s="2" t="s">
        <v>13261</v>
      </c>
      <c r="M5533" s="6" t="b">
        <v>1</v>
      </c>
      <c r="N5533" s="2" t="s">
        <v>18991</v>
      </c>
      <c r="O5533" s="2" t="s">
        <v>18992</v>
      </c>
      <c r="P5533" s="2" t="s">
        <v>1292</v>
      </c>
      <c r="Q5533" s="2" t="s">
        <v>13263</v>
      </c>
      <c r="R5533" s="2" t="s">
        <v>35</v>
      </c>
      <c r="S5533" s="2" t="s">
        <v>19244</v>
      </c>
      <c r="T5533" s="2" t="s">
        <v>18026</v>
      </c>
      <c r="U5533" s="2" t="s">
        <v>1636</v>
      </c>
      <c r="V5533" s="2" t="s">
        <v>1636</v>
      </c>
      <c r="W5533" s="3"/>
      <c r="X5533" s="2" t="s">
        <v>19245</v>
      </c>
      <c r="Y5533" s="2" t="s">
        <v>19246</v>
      </c>
    </row>
    <row r="5534">
      <c r="A5534" s="1" t="b">
        <v>0</v>
      </c>
      <c r="B5534" s="1"/>
      <c r="C5534" s="1"/>
      <c r="D5534" s="1"/>
      <c r="E5534" s="1"/>
      <c r="F5534" s="1"/>
      <c r="G5534" s="2" t="s">
        <v>27</v>
      </c>
      <c r="H5534" s="2"/>
      <c r="I5534" s="4" t="s">
        <v>19247</v>
      </c>
      <c r="J5534" s="2" t="s">
        <v>19248</v>
      </c>
      <c r="K5534" s="5">
        <v>2.0</v>
      </c>
      <c r="L5534" s="2" t="s">
        <v>13261</v>
      </c>
      <c r="M5534" s="6" t="b">
        <v>1</v>
      </c>
      <c r="N5534" s="2" t="s">
        <v>18991</v>
      </c>
      <c r="O5534" s="2" t="s">
        <v>18992</v>
      </c>
      <c r="P5534" s="2" t="s">
        <v>1292</v>
      </c>
      <c r="Q5534" s="2" t="s">
        <v>13263</v>
      </c>
      <c r="R5534" s="2" t="s">
        <v>35</v>
      </c>
      <c r="S5534" s="2" t="s">
        <v>19249</v>
      </c>
      <c r="T5534" s="2" t="s">
        <v>18198</v>
      </c>
      <c r="U5534" s="2" t="s">
        <v>1636</v>
      </c>
      <c r="V5534" s="2" t="s">
        <v>1636</v>
      </c>
      <c r="W5534" s="3"/>
      <c r="X5534" s="2" t="s">
        <v>19250</v>
      </c>
      <c r="Y5534" s="2" t="s">
        <v>19251</v>
      </c>
    </row>
    <row r="5535">
      <c r="A5535" s="1" t="b">
        <v>0</v>
      </c>
      <c r="B5535" s="1"/>
      <c r="C5535" s="1"/>
      <c r="D5535" s="1"/>
      <c r="E5535" s="1"/>
      <c r="F5535" s="1"/>
      <c r="G5535" s="2" t="s">
        <v>27</v>
      </c>
      <c r="H5535" s="2"/>
      <c r="I5535" s="4" t="s">
        <v>19252</v>
      </c>
      <c r="J5535" s="2" t="s">
        <v>19253</v>
      </c>
      <c r="K5535" s="5">
        <v>2.0</v>
      </c>
      <c r="L5535" s="2" t="s">
        <v>13261</v>
      </c>
      <c r="M5535" s="6" t="b">
        <v>1</v>
      </c>
      <c r="N5535" s="2" t="s">
        <v>18991</v>
      </c>
      <c r="O5535" s="2" t="s">
        <v>18992</v>
      </c>
      <c r="P5535" s="2" t="s">
        <v>1292</v>
      </c>
      <c r="Q5535" s="2" t="s">
        <v>13263</v>
      </c>
      <c r="R5535" s="2" t="s">
        <v>35</v>
      </c>
      <c r="S5535" s="2" t="s">
        <v>19254</v>
      </c>
      <c r="T5535" s="2" t="s">
        <v>18198</v>
      </c>
      <c r="U5535" s="2" t="s">
        <v>1636</v>
      </c>
      <c r="V5535" s="2" t="s">
        <v>1636</v>
      </c>
      <c r="W5535" s="3"/>
      <c r="X5535" s="2" t="s">
        <v>19255</v>
      </c>
      <c r="Y5535" s="2" t="s">
        <v>19256</v>
      </c>
    </row>
    <row r="5536">
      <c r="A5536" s="1" t="b">
        <v>0</v>
      </c>
      <c r="B5536" s="1"/>
      <c r="C5536" s="1"/>
      <c r="D5536" s="1"/>
      <c r="E5536" s="1"/>
      <c r="F5536" s="1"/>
      <c r="G5536" s="2" t="s">
        <v>27</v>
      </c>
      <c r="H5536" s="2"/>
      <c r="I5536" s="4" t="s">
        <v>19257</v>
      </c>
      <c r="J5536" s="2" t="s">
        <v>19258</v>
      </c>
      <c r="K5536" s="5">
        <v>2.0</v>
      </c>
      <c r="L5536" s="2" t="s">
        <v>13261</v>
      </c>
      <c r="M5536" s="6" t="b">
        <v>1</v>
      </c>
      <c r="N5536" s="2" t="s">
        <v>18991</v>
      </c>
      <c r="O5536" s="2" t="s">
        <v>18992</v>
      </c>
      <c r="P5536" s="2" t="s">
        <v>1292</v>
      </c>
      <c r="Q5536" s="2" t="s">
        <v>13263</v>
      </c>
      <c r="R5536" s="2" t="s">
        <v>35</v>
      </c>
      <c r="S5536" s="2" t="s">
        <v>19259</v>
      </c>
      <c r="T5536" s="2" t="s">
        <v>18198</v>
      </c>
      <c r="U5536" s="2" t="s">
        <v>1636</v>
      </c>
      <c r="V5536" s="2" t="s">
        <v>1636</v>
      </c>
      <c r="W5536" s="3"/>
      <c r="X5536" s="2" t="s">
        <v>19260</v>
      </c>
      <c r="Y5536" s="2" t="s">
        <v>19261</v>
      </c>
    </row>
    <row r="5537">
      <c r="A5537" s="1" t="b">
        <v>0</v>
      </c>
      <c r="B5537" s="1"/>
      <c r="C5537" s="1"/>
      <c r="D5537" s="1"/>
      <c r="E5537" s="1"/>
      <c r="F5537" s="1"/>
      <c r="G5537" s="2" t="s">
        <v>27</v>
      </c>
      <c r="H5537" s="2"/>
      <c r="I5537" s="4" t="s">
        <v>19262</v>
      </c>
      <c r="J5537" s="2" t="s">
        <v>19263</v>
      </c>
      <c r="K5537" s="5">
        <v>2.0</v>
      </c>
      <c r="L5537" s="2" t="s">
        <v>13261</v>
      </c>
      <c r="M5537" s="6" t="b">
        <v>1</v>
      </c>
      <c r="N5537" s="2" t="s">
        <v>18991</v>
      </c>
      <c r="O5537" s="2" t="s">
        <v>18992</v>
      </c>
      <c r="P5537" s="2" t="s">
        <v>1292</v>
      </c>
      <c r="Q5537" s="2" t="s">
        <v>13263</v>
      </c>
      <c r="R5537" s="2" t="s">
        <v>35</v>
      </c>
      <c r="S5537" s="2" t="s">
        <v>19264</v>
      </c>
      <c r="T5537" s="2" t="s">
        <v>18037</v>
      </c>
      <c r="U5537" s="2" t="s">
        <v>1636</v>
      </c>
      <c r="V5537" s="2" t="s">
        <v>1636</v>
      </c>
      <c r="W5537" s="3"/>
      <c r="X5537" s="2" t="s">
        <v>19265</v>
      </c>
      <c r="Y5537" s="2" t="s">
        <v>19266</v>
      </c>
    </row>
    <row r="5538">
      <c r="A5538" s="1" t="b">
        <v>0</v>
      </c>
      <c r="B5538" s="1"/>
      <c r="C5538" s="1"/>
      <c r="D5538" s="1"/>
      <c r="E5538" s="1"/>
      <c r="F5538" s="1"/>
      <c r="G5538" s="2" t="s">
        <v>27</v>
      </c>
      <c r="H5538" s="2"/>
      <c r="I5538" s="4" t="s">
        <v>19267</v>
      </c>
      <c r="J5538" s="2" t="s">
        <v>19268</v>
      </c>
      <c r="K5538" s="5">
        <v>2.0</v>
      </c>
      <c r="L5538" s="2" t="s">
        <v>13261</v>
      </c>
      <c r="M5538" s="6" t="b">
        <v>1</v>
      </c>
      <c r="N5538" s="2" t="s">
        <v>18991</v>
      </c>
      <c r="O5538" s="2" t="s">
        <v>18992</v>
      </c>
      <c r="P5538" s="2" t="s">
        <v>1292</v>
      </c>
      <c r="Q5538" s="2" t="s">
        <v>13263</v>
      </c>
      <c r="R5538" s="2" t="s">
        <v>35</v>
      </c>
      <c r="S5538" s="2" t="s">
        <v>19269</v>
      </c>
      <c r="T5538" s="2" t="s">
        <v>18037</v>
      </c>
      <c r="U5538" s="2" t="s">
        <v>1636</v>
      </c>
      <c r="V5538" s="2" t="s">
        <v>1636</v>
      </c>
      <c r="W5538" s="3"/>
      <c r="X5538" s="2" t="s">
        <v>19270</v>
      </c>
      <c r="Y5538" s="2" t="s">
        <v>19271</v>
      </c>
    </row>
    <row r="5539">
      <c r="A5539" s="1" t="b">
        <v>0</v>
      </c>
      <c r="B5539" s="1"/>
      <c r="C5539" s="1"/>
      <c r="D5539" s="1"/>
      <c r="E5539" s="1"/>
      <c r="F5539" s="1"/>
      <c r="G5539" s="2" t="s">
        <v>27</v>
      </c>
      <c r="H5539" s="2"/>
      <c r="I5539" s="4" t="s">
        <v>19272</v>
      </c>
      <c r="J5539" s="2" t="s">
        <v>19273</v>
      </c>
      <c r="K5539" s="5">
        <v>2.0</v>
      </c>
      <c r="L5539" s="2" t="s">
        <v>13261</v>
      </c>
      <c r="M5539" s="6" t="b">
        <v>1</v>
      </c>
      <c r="N5539" s="2" t="s">
        <v>18991</v>
      </c>
      <c r="O5539" s="2" t="s">
        <v>18992</v>
      </c>
      <c r="P5539" s="2" t="s">
        <v>1292</v>
      </c>
      <c r="Q5539" s="2" t="s">
        <v>13263</v>
      </c>
      <c r="R5539" s="2" t="s">
        <v>35</v>
      </c>
      <c r="S5539" s="2" t="s">
        <v>19274</v>
      </c>
      <c r="T5539" s="2" t="s">
        <v>18198</v>
      </c>
      <c r="U5539" s="2" t="s">
        <v>1636</v>
      </c>
      <c r="V5539" s="2" t="s">
        <v>1636</v>
      </c>
      <c r="W5539" s="3"/>
      <c r="X5539" s="2" t="s">
        <v>19275</v>
      </c>
      <c r="Y5539" s="2" t="s">
        <v>19276</v>
      </c>
    </row>
    <row r="5540">
      <c r="A5540" s="1" t="b">
        <v>0</v>
      </c>
      <c r="B5540" s="1"/>
      <c r="C5540" s="1"/>
      <c r="D5540" s="1"/>
      <c r="E5540" s="1"/>
      <c r="F5540" s="1"/>
      <c r="G5540" s="2" t="s">
        <v>27</v>
      </c>
      <c r="H5540" s="2"/>
      <c r="I5540" s="4" t="s">
        <v>19277</v>
      </c>
      <c r="J5540" s="2" t="s">
        <v>19278</v>
      </c>
      <c r="K5540" s="5">
        <v>2.0</v>
      </c>
      <c r="L5540" s="2" t="s">
        <v>13261</v>
      </c>
      <c r="M5540" s="6" t="b">
        <v>1</v>
      </c>
      <c r="N5540" s="2" t="s">
        <v>18991</v>
      </c>
      <c r="O5540" s="2" t="s">
        <v>18992</v>
      </c>
      <c r="P5540" s="2" t="s">
        <v>1292</v>
      </c>
      <c r="Q5540" s="2" t="s">
        <v>13263</v>
      </c>
      <c r="R5540" s="2" t="s">
        <v>35</v>
      </c>
      <c r="S5540" s="2" t="s">
        <v>19279</v>
      </c>
      <c r="T5540" s="2" t="s">
        <v>18198</v>
      </c>
      <c r="U5540" s="2" t="s">
        <v>1636</v>
      </c>
      <c r="V5540" s="2" t="s">
        <v>1636</v>
      </c>
      <c r="W5540" s="3"/>
      <c r="X5540" s="2" t="s">
        <v>19280</v>
      </c>
      <c r="Y5540" s="2" t="s">
        <v>19281</v>
      </c>
    </row>
    <row r="5541">
      <c r="A5541" s="1" t="b">
        <v>0</v>
      </c>
      <c r="B5541" s="1"/>
      <c r="C5541" s="1"/>
      <c r="D5541" s="1"/>
      <c r="E5541" s="1"/>
      <c r="F5541" s="1"/>
      <c r="G5541" s="2" t="s">
        <v>27</v>
      </c>
      <c r="H5541" s="2"/>
      <c r="I5541" s="4" t="s">
        <v>19282</v>
      </c>
      <c r="J5541" s="2" t="s">
        <v>19283</v>
      </c>
      <c r="K5541" s="5">
        <v>2.0</v>
      </c>
      <c r="L5541" s="2" t="s">
        <v>13261</v>
      </c>
      <c r="M5541" s="6" t="b">
        <v>1</v>
      </c>
      <c r="N5541" s="2" t="s">
        <v>18991</v>
      </c>
      <c r="O5541" s="2" t="s">
        <v>18992</v>
      </c>
      <c r="P5541" s="2" t="s">
        <v>1292</v>
      </c>
      <c r="Q5541" s="2" t="s">
        <v>13263</v>
      </c>
      <c r="R5541" s="2" t="s">
        <v>35</v>
      </c>
      <c r="S5541" s="2" t="s">
        <v>19284</v>
      </c>
      <c r="T5541" s="2" t="s">
        <v>18037</v>
      </c>
      <c r="U5541" s="2" t="s">
        <v>1636</v>
      </c>
      <c r="V5541" s="2" t="s">
        <v>1636</v>
      </c>
      <c r="W5541" s="7"/>
      <c r="X5541" s="2" t="s">
        <v>19285</v>
      </c>
      <c r="Y5541" s="2" t="s">
        <v>19286</v>
      </c>
    </row>
    <row r="5542">
      <c r="A5542" s="1" t="b">
        <v>0</v>
      </c>
      <c r="B5542" s="1"/>
      <c r="C5542" s="1"/>
      <c r="D5542" s="1"/>
      <c r="E5542" s="1"/>
      <c r="F5542" s="1"/>
      <c r="G5542" s="2" t="s">
        <v>27</v>
      </c>
      <c r="H5542" s="2"/>
      <c r="I5542" s="4" t="s">
        <v>19287</v>
      </c>
      <c r="J5542" s="2" t="s">
        <v>19288</v>
      </c>
      <c r="K5542" s="5">
        <v>2.0</v>
      </c>
      <c r="L5542" s="2" t="s">
        <v>13261</v>
      </c>
      <c r="M5542" s="6" t="b">
        <v>1</v>
      </c>
      <c r="N5542" s="2" t="s">
        <v>18991</v>
      </c>
      <c r="O5542" s="2" t="s">
        <v>18992</v>
      </c>
      <c r="P5542" s="2" t="s">
        <v>1292</v>
      </c>
      <c r="Q5542" s="2" t="s">
        <v>13263</v>
      </c>
      <c r="R5542" s="2" t="s">
        <v>35</v>
      </c>
      <c r="S5542" s="2" t="s">
        <v>19289</v>
      </c>
      <c r="T5542" s="2" t="s">
        <v>18198</v>
      </c>
      <c r="U5542" s="2" t="s">
        <v>1636</v>
      </c>
      <c r="V5542" s="2" t="s">
        <v>1636</v>
      </c>
      <c r="W5542" s="7"/>
      <c r="X5542" s="2" t="s">
        <v>19290</v>
      </c>
      <c r="Y5542" s="2" t="s">
        <v>19291</v>
      </c>
    </row>
    <row r="5543">
      <c r="A5543" s="1" t="b">
        <v>0</v>
      </c>
      <c r="B5543" s="1"/>
      <c r="C5543" s="1"/>
      <c r="D5543" s="1"/>
      <c r="E5543" s="1"/>
      <c r="F5543" s="1"/>
      <c r="G5543" s="2" t="s">
        <v>27</v>
      </c>
      <c r="H5543" s="2"/>
      <c r="I5543" s="4" t="s">
        <v>19292</v>
      </c>
      <c r="J5543" s="2" t="s">
        <v>19293</v>
      </c>
      <c r="K5543" s="5">
        <v>2.0</v>
      </c>
      <c r="L5543" s="2" t="s">
        <v>13261</v>
      </c>
      <c r="M5543" s="6" t="b">
        <v>1</v>
      </c>
      <c r="N5543" s="2" t="s">
        <v>18991</v>
      </c>
      <c r="O5543" s="2" t="s">
        <v>18992</v>
      </c>
      <c r="P5543" s="2" t="s">
        <v>1292</v>
      </c>
      <c r="Q5543" s="2" t="s">
        <v>13263</v>
      </c>
      <c r="R5543" s="2" t="s">
        <v>35</v>
      </c>
      <c r="S5543" s="2" t="s">
        <v>19294</v>
      </c>
      <c r="T5543" s="2" t="s">
        <v>18198</v>
      </c>
      <c r="U5543" s="2" t="s">
        <v>1636</v>
      </c>
      <c r="V5543" s="2" t="s">
        <v>1636</v>
      </c>
      <c r="W5543" s="7"/>
      <c r="X5543" s="2" t="s">
        <v>19295</v>
      </c>
      <c r="Y5543" s="2" t="s">
        <v>19296</v>
      </c>
    </row>
    <row r="5544">
      <c r="A5544" s="1" t="b">
        <v>0</v>
      </c>
      <c r="B5544" s="1"/>
      <c r="C5544" s="1"/>
      <c r="D5544" s="1"/>
      <c r="E5544" s="1"/>
      <c r="F5544" s="1"/>
      <c r="G5544" s="2" t="s">
        <v>27</v>
      </c>
      <c r="H5544" s="2"/>
      <c r="I5544" s="4" t="s">
        <v>19297</v>
      </c>
      <c r="J5544" s="2" t="s">
        <v>19298</v>
      </c>
      <c r="K5544" s="5">
        <v>2.0</v>
      </c>
      <c r="L5544" s="2" t="s">
        <v>13261</v>
      </c>
      <c r="M5544" s="6" t="b">
        <v>1</v>
      </c>
      <c r="N5544" s="2" t="s">
        <v>18991</v>
      </c>
      <c r="O5544" s="2" t="s">
        <v>18992</v>
      </c>
      <c r="P5544" s="2" t="s">
        <v>1292</v>
      </c>
      <c r="Q5544" s="2" t="s">
        <v>13263</v>
      </c>
      <c r="R5544" s="2" t="s">
        <v>35</v>
      </c>
      <c r="S5544" s="2" t="s">
        <v>19299</v>
      </c>
      <c r="T5544" s="2" t="s">
        <v>18026</v>
      </c>
      <c r="U5544" s="2" t="s">
        <v>1636</v>
      </c>
      <c r="V5544" s="2" t="s">
        <v>1636</v>
      </c>
      <c r="W5544" s="7"/>
      <c r="X5544" s="2" t="s">
        <v>19300</v>
      </c>
      <c r="Y5544" s="2" t="s">
        <v>19301</v>
      </c>
    </row>
    <row r="5545">
      <c r="A5545" s="1" t="b">
        <v>0</v>
      </c>
      <c r="B5545" s="1"/>
      <c r="C5545" s="1"/>
      <c r="D5545" s="1"/>
      <c r="E5545" s="1"/>
      <c r="F5545" s="1"/>
      <c r="G5545" s="2" t="s">
        <v>27</v>
      </c>
      <c r="H5545" s="2"/>
      <c r="I5545" s="4" t="s">
        <v>19302</v>
      </c>
      <c r="J5545" s="2" t="s">
        <v>19303</v>
      </c>
      <c r="K5545" s="5">
        <v>2.0</v>
      </c>
      <c r="L5545" s="2" t="s">
        <v>13261</v>
      </c>
      <c r="M5545" s="6" t="b">
        <v>1</v>
      </c>
      <c r="N5545" s="2" t="s">
        <v>18991</v>
      </c>
      <c r="O5545" s="2" t="s">
        <v>18992</v>
      </c>
      <c r="P5545" s="2" t="s">
        <v>1292</v>
      </c>
      <c r="Q5545" s="2" t="s">
        <v>13263</v>
      </c>
      <c r="R5545" s="2" t="s">
        <v>35</v>
      </c>
      <c r="S5545" s="2" t="s">
        <v>19304</v>
      </c>
      <c r="T5545" s="2" t="s">
        <v>18026</v>
      </c>
      <c r="U5545" s="2" t="s">
        <v>1636</v>
      </c>
      <c r="V5545" s="2" t="s">
        <v>1636</v>
      </c>
      <c r="W5545" s="7"/>
      <c r="X5545" s="2" t="s">
        <v>19305</v>
      </c>
      <c r="Y5545" s="2" t="s">
        <v>19306</v>
      </c>
    </row>
    <row r="5546">
      <c r="A5546" s="1" t="b">
        <v>0</v>
      </c>
      <c r="B5546" s="1"/>
      <c r="C5546" s="1"/>
      <c r="D5546" s="1"/>
      <c r="E5546" s="1"/>
      <c r="F5546" s="1"/>
      <c r="G5546" s="2" t="s">
        <v>27</v>
      </c>
      <c r="H5546" s="2"/>
      <c r="I5546" s="4" t="s">
        <v>19307</v>
      </c>
      <c r="J5546" s="2" t="s">
        <v>19308</v>
      </c>
      <c r="K5546" s="5">
        <v>2.0</v>
      </c>
      <c r="L5546" s="2" t="s">
        <v>13261</v>
      </c>
      <c r="M5546" s="6" t="b">
        <v>1</v>
      </c>
      <c r="N5546" s="2" t="s">
        <v>18991</v>
      </c>
      <c r="O5546" s="2" t="s">
        <v>18992</v>
      </c>
      <c r="P5546" s="2" t="s">
        <v>1292</v>
      </c>
      <c r="Q5546" s="2" t="s">
        <v>13263</v>
      </c>
      <c r="R5546" s="2" t="s">
        <v>35</v>
      </c>
      <c r="S5546" s="2" t="s">
        <v>19309</v>
      </c>
      <c r="T5546" s="2" t="s">
        <v>18994</v>
      </c>
      <c r="U5546" s="2" t="s">
        <v>1636</v>
      </c>
      <c r="V5546" s="2" t="s">
        <v>1636</v>
      </c>
      <c r="W5546" s="7"/>
      <c r="X5546" s="2" t="s">
        <v>19310</v>
      </c>
      <c r="Y5546" s="2" t="s">
        <v>19311</v>
      </c>
    </row>
    <row r="5547">
      <c r="A5547" s="1" t="b">
        <v>0</v>
      </c>
      <c r="B5547" s="1"/>
      <c r="C5547" s="1"/>
      <c r="D5547" s="1"/>
      <c r="E5547" s="1"/>
      <c r="F5547" s="1"/>
      <c r="G5547" s="2" t="s">
        <v>27</v>
      </c>
      <c r="H5547" s="2"/>
      <c r="I5547" s="4" t="s">
        <v>19312</v>
      </c>
      <c r="J5547" s="2" t="s">
        <v>19313</v>
      </c>
      <c r="K5547" s="5">
        <v>2.0</v>
      </c>
      <c r="L5547" s="2" t="s">
        <v>13261</v>
      </c>
      <c r="M5547" s="6" t="b">
        <v>1</v>
      </c>
      <c r="N5547" s="2" t="s">
        <v>18991</v>
      </c>
      <c r="O5547" s="2" t="s">
        <v>18992</v>
      </c>
      <c r="P5547" s="2" t="s">
        <v>1292</v>
      </c>
      <c r="Q5547" s="2" t="s">
        <v>13263</v>
      </c>
      <c r="R5547" s="2" t="s">
        <v>35</v>
      </c>
      <c r="S5547" s="2" t="s">
        <v>19314</v>
      </c>
      <c r="T5547" s="2" t="s">
        <v>18026</v>
      </c>
      <c r="U5547" s="2" t="s">
        <v>1636</v>
      </c>
      <c r="V5547" s="2" t="s">
        <v>1636</v>
      </c>
      <c r="W5547" s="7"/>
      <c r="X5547" s="2" t="s">
        <v>19315</v>
      </c>
      <c r="Y5547" s="2" t="s">
        <v>19316</v>
      </c>
    </row>
    <row r="5548">
      <c r="A5548" s="1" t="b">
        <v>0</v>
      </c>
      <c r="B5548" s="1"/>
      <c r="C5548" s="1"/>
      <c r="D5548" s="1"/>
      <c r="E5548" s="1"/>
      <c r="F5548" s="1"/>
      <c r="G5548" s="2" t="s">
        <v>27</v>
      </c>
      <c r="H5548" s="2"/>
      <c r="I5548" s="4" t="s">
        <v>19317</v>
      </c>
      <c r="J5548" s="2" t="s">
        <v>19318</v>
      </c>
      <c r="K5548" s="5">
        <v>2.0</v>
      </c>
      <c r="L5548" s="2" t="s">
        <v>13261</v>
      </c>
      <c r="M5548" s="6" t="b">
        <v>1</v>
      </c>
      <c r="N5548" s="2" t="s">
        <v>18991</v>
      </c>
      <c r="O5548" s="2" t="s">
        <v>18992</v>
      </c>
      <c r="P5548" s="2" t="s">
        <v>1292</v>
      </c>
      <c r="Q5548" s="2" t="s">
        <v>13263</v>
      </c>
      <c r="R5548" s="2" t="s">
        <v>35</v>
      </c>
      <c r="S5548" s="2" t="s">
        <v>19319</v>
      </c>
      <c r="T5548" s="2" t="s">
        <v>18994</v>
      </c>
      <c r="U5548" s="2" t="s">
        <v>1636</v>
      </c>
      <c r="V5548" s="2" t="s">
        <v>1636</v>
      </c>
      <c r="W5548" s="7"/>
      <c r="X5548" s="2" t="s">
        <v>19320</v>
      </c>
      <c r="Y5548" s="2" t="s">
        <v>19321</v>
      </c>
    </row>
    <row r="5549">
      <c r="A5549" s="1" t="b">
        <v>0</v>
      </c>
      <c r="B5549" s="1"/>
      <c r="C5549" s="1"/>
      <c r="D5549" s="1"/>
      <c r="E5549" s="1"/>
      <c r="F5549" s="1"/>
      <c r="G5549" s="2" t="s">
        <v>27</v>
      </c>
      <c r="H5549" s="2"/>
      <c r="I5549" s="4" t="s">
        <v>19322</v>
      </c>
      <c r="J5549" s="2" t="s">
        <v>19323</v>
      </c>
      <c r="K5549" s="5">
        <v>2.0</v>
      </c>
      <c r="L5549" s="2" t="s">
        <v>13261</v>
      </c>
      <c r="M5549" s="6" t="b">
        <v>1</v>
      </c>
      <c r="N5549" s="2" t="s">
        <v>18991</v>
      </c>
      <c r="O5549" s="2" t="s">
        <v>18992</v>
      </c>
      <c r="P5549" s="2" t="s">
        <v>1292</v>
      </c>
      <c r="Q5549" s="2" t="s">
        <v>13263</v>
      </c>
      <c r="R5549" s="2" t="s">
        <v>35</v>
      </c>
      <c r="S5549" s="2" t="s">
        <v>19324</v>
      </c>
      <c r="T5549" s="2" t="s">
        <v>18994</v>
      </c>
      <c r="U5549" s="2" t="s">
        <v>1636</v>
      </c>
      <c r="V5549" s="2" t="s">
        <v>1636</v>
      </c>
      <c r="W5549" s="7"/>
      <c r="X5549" s="2" t="s">
        <v>19325</v>
      </c>
      <c r="Y5549" s="2" t="s">
        <v>19326</v>
      </c>
    </row>
    <row r="5550">
      <c r="A5550" s="1" t="b">
        <v>0</v>
      </c>
      <c r="B5550" s="1"/>
      <c r="C5550" s="1"/>
      <c r="D5550" s="1"/>
      <c r="E5550" s="1"/>
      <c r="F5550" s="1"/>
      <c r="G5550" s="2" t="s">
        <v>27</v>
      </c>
      <c r="H5550" s="2"/>
      <c r="I5550" s="4" t="s">
        <v>19327</v>
      </c>
      <c r="J5550" s="2" t="s">
        <v>19328</v>
      </c>
      <c r="K5550" s="5">
        <v>2.0</v>
      </c>
      <c r="L5550" s="2" t="s">
        <v>13261</v>
      </c>
      <c r="M5550" s="6" t="b">
        <v>1</v>
      </c>
      <c r="N5550" s="2" t="s">
        <v>18991</v>
      </c>
      <c r="O5550" s="2" t="s">
        <v>18992</v>
      </c>
      <c r="P5550" s="2" t="s">
        <v>1292</v>
      </c>
      <c r="Q5550" s="2" t="s">
        <v>13263</v>
      </c>
      <c r="R5550" s="2" t="s">
        <v>35</v>
      </c>
      <c r="S5550" s="2" t="s">
        <v>19329</v>
      </c>
      <c r="T5550" s="2" t="s">
        <v>18026</v>
      </c>
      <c r="U5550" s="2" t="s">
        <v>1636</v>
      </c>
      <c r="V5550" s="2" t="s">
        <v>1636</v>
      </c>
      <c r="W5550" s="7"/>
      <c r="X5550" s="2" t="s">
        <v>19330</v>
      </c>
      <c r="Y5550" s="2" t="s">
        <v>19331</v>
      </c>
    </row>
    <row r="5551">
      <c r="A5551" s="1" t="b">
        <v>0</v>
      </c>
      <c r="B5551" s="1"/>
      <c r="C5551" s="1"/>
      <c r="D5551" s="1"/>
      <c r="E5551" s="1"/>
      <c r="F5551" s="1"/>
      <c r="G5551" s="2" t="s">
        <v>27</v>
      </c>
      <c r="H5551" s="2"/>
      <c r="I5551" s="4" t="s">
        <v>19332</v>
      </c>
      <c r="J5551" s="2" t="s">
        <v>19333</v>
      </c>
      <c r="K5551" s="5">
        <v>2.0</v>
      </c>
      <c r="L5551" s="2" t="s">
        <v>13261</v>
      </c>
      <c r="M5551" s="6" t="b">
        <v>1</v>
      </c>
      <c r="N5551" s="2" t="s">
        <v>18991</v>
      </c>
      <c r="O5551" s="2" t="s">
        <v>18992</v>
      </c>
      <c r="P5551" s="2" t="s">
        <v>1292</v>
      </c>
      <c r="Q5551" s="2" t="s">
        <v>13263</v>
      </c>
      <c r="R5551" s="2" t="s">
        <v>35</v>
      </c>
      <c r="S5551" s="2" t="s">
        <v>19334</v>
      </c>
      <c r="T5551" s="2" t="s">
        <v>18037</v>
      </c>
      <c r="U5551" s="2" t="s">
        <v>1636</v>
      </c>
      <c r="V5551" s="2" t="s">
        <v>1636</v>
      </c>
      <c r="W5551" s="7"/>
      <c r="X5551" s="2" t="s">
        <v>19335</v>
      </c>
      <c r="Y5551" s="2" t="s">
        <v>19336</v>
      </c>
    </row>
    <row r="5552">
      <c r="A5552" s="1" t="b">
        <v>0</v>
      </c>
      <c r="B5552" s="1"/>
      <c r="C5552" s="1"/>
      <c r="D5552" s="1"/>
      <c r="E5552" s="1"/>
      <c r="F5552" s="1"/>
      <c r="G5552" s="2" t="s">
        <v>27</v>
      </c>
      <c r="H5552" s="2"/>
      <c r="I5552" s="4" t="s">
        <v>19337</v>
      </c>
      <c r="J5552" s="2" t="s">
        <v>19338</v>
      </c>
      <c r="K5552" s="5">
        <v>2.0</v>
      </c>
      <c r="L5552" s="2" t="s">
        <v>13261</v>
      </c>
      <c r="M5552" s="6" t="b">
        <v>1</v>
      </c>
      <c r="N5552" s="2" t="s">
        <v>18991</v>
      </c>
      <c r="O5552" s="2" t="s">
        <v>18992</v>
      </c>
      <c r="P5552" s="2" t="s">
        <v>1292</v>
      </c>
      <c r="Q5552" s="2" t="s">
        <v>13263</v>
      </c>
      <c r="R5552" s="2" t="s">
        <v>35</v>
      </c>
      <c r="S5552" s="2" t="s">
        <v>19339</v>
      </c>
      <c r="T5552" s="2" t="s">
        <v>18037</v>
      </c>
      <c r="U5552" s="2" t="s">
        <v>1636</v>
      </c>
      <c r="V5552" s="2" t="s">
        <v>1636</v>
      </c>
      <c r="W5552" s="7"/>
      <c r="X5552" s="2" t="s">
        <v>19340</v>
      </c>
      <c r="Y5552" s="2" t="s">
        <v>19341</v>
      </c>
    </row>
    <row r="5553">
      <c r="A5553" s="1" t="b">
        <v>0</v>
      </c>
      <c r="B5553" s="1"/>
      <c r="C5553" s="1"/>
      <c r="D5553" s="1"/>
      <c r="E5553" s="1"/>
      <c r="F5553" s="1"/>
      <c r="G5553" s="2" t="s">
        <v>27</v>
      </c>
      <c r="H5553" s="2"/>
      <c r="I5553" s="4" t="s">
        <v>19342</v>
      </c>
      <c r="J5553" s="2" t="s">
        <v>19343</v>
      </c>
      <c r="K5553" s="5">
        <v>2.0</v>
      </c>
      <c r="L5553" s="2" t="s">
        <v>13261</v>
      </c>
      <c r="M5553" s="6" t="b">
        <v>1</v>
      </c>
      <c r="N5553" s="2" t="s">
        <v>18991</v>
      </c>
      <c r="O5553" s="2" t="s">
        <v>18992</v>
      </c>
      <c r="P5553" s="2" t="s">
        <v>1292</v>
      </c>
      <c r="Q5553" s="2" t="s">
        <v>13263</v>
      </c>
      <c r="R5553" s="2" t="s">
        <v>35</v>
      </c>
      <c r="S5553" s="2" t="s">
        <v>19344</v>
      </c>
      <c r="T5553" s="2" t="s">
        <v>18037</v>
      </c>
      <c r="U5553" s="2" t="s">
        <v>1636</v>
      </c>
      <c r="V5553" s="2" t="s">
        <v>1636</v>
      </c>
      <c r="W5553" s="7"/>
      <c r="X5553" s="2" t="s">
        <v>19345</v>
      </c>
      <c r="Y5553" s="2" t="s">
        <v>19346</v>
      </c>
    </row>
    <row r="5554">
      <c r="A5554" s="1" t="b">
        <v>0</v>
      </c>
      <c r="B5554" s="1"/>
      <c r="C5554" s="1"/>
      <c r="D5554" s="1"/>
      <c r="E5554" s="1"/>
      <c r="F5554" s="1"/>
      <c r="G5554" s="2" t="s">
        <v>27</v>
      </c>
      <c r="H5554" s="2"/>
      <c r="I5554" s="4" t="s">
        <v>19347</v>
      </c>
      <c r="J5554" s="2" t="s">
        <v>19348</v>
      </c>
      <c r="K5554" s="5">
        <v>2.0</v>
      </c>
      <c r="L5554" s="2" t="s">
        <v>13261</v>
      </c>
      <c r="M5554" s="6" t="b">
        <v>1</v>
      </c>
      <c r="N5554" s="2" t="s">
        <v>18991</v>
      </c>
      <c r="O5554" s="2" t="s">
        <v>18992</v>
      </c>
      <c r="P5554" s="2" t="s">
        <v>1292</v>
      </c>
      <c r="Q5554" s="2" t="s">
        <v>13263</v>
      </c>
      <c r="R5554" s="2" t="s">
        <v>35</v>
      </c>
      <c r="S5554" s="2" t="s">
        <v>19349</v>
      </c>
      <c r="T5554" s="2" t="s">
        <v>18037</v>
      </c>
      <c r="U5554" s="2" t="s">
        <v>1636</v>
      </c>
      <c r="V5554" s="2" t="s">
        <v>1636</v>
      </c>
      <c r="W5554" s="7"/>
      <c r="X5554" s="2" t="s">
        <v>19350</v>
      </c>
      <c r="Y5554" s="2" t="s">
        <v>19351</v>
      </c>
    </row>
    <row r="5555">
      <c r="A5555" s="1" t="b">
        <v>0</v>
      </c>
      <c r="B5555" s="1"/>
      <c r="C5555" s="1"/>
      <c r="D5555" s="1"/>
      <c r="E5555" s="1"/>
      <c r="F5555" s="1"/>
      <c r="G5555" s="2" t="s">
        <v>27</v>
      </c>
      <c r="H5555" s="2"/>
      <c r="I5555" s="4" t="s">
        <v>19352</v>
      </c>
      <c r="J5555" s="2" t="s">
        <v>19353</v>
      </c>
      <c r="K5555" s="5">
        <v>2.0</v>
      </c>
      <c r="L5555" s="2" t="s">
        <v>13261</v>
      </c>
      <c r="M5555" s="6" t="b">
        <v>1</v>
      </c>
      <c r="N5555" s="2" t="s">
        <v>18991</v>
      </c>
      <c r="O5555" s="2" t="s">
        <v>18992</v>
      </c>
      <c r="P5555" s="2" t="s">
        <v>1292</v>
      </c>
      <c r="Q5555" s="2" t="s">
        <v>13263</v>
      </c>
      <c r="R5555" s="2" t="s">
        <v>35</v>
      </c>
      <c r="S5555" s="2" t="s">
        <v>19354</v>
      </c>
      <c r="T5555" s="2" t="s">
        <v>18037</v>
      </c>
      <c r="U5555" s="2" t="s">
        <v>1636</v>
      </c>
      <c r="V5555" s="2" t="s">
        <v>1636</v>
      </c>
      <c r="W5555" s="7"/>
      <c r="X5555" s="2" t="s">
        <v>19355</v>
      </c>
      <c r="Y5555" s="2" t="s">
        <v>19356</v>
      </c>
    </row>
    <row r="5556">
      <c r="A5556" s="1" t="b">
        <v>0</v>
      </c>
      <c r="B5556" s="1"/>
      <c r="C5556" s="1"/>
      <c r="D5556" s="1"/>
      <c r="E5556" s="1"/>
      <c r="F5556" s="1"/>
      <c r="G5556" s="2" t="s">
        <v>27</v>
      </c>
      <c r="H5556" s="2"/>
      <c r="I5556" s="4" t="s">
        <v>19357</v>
      </c>
      <c r="J5556" s="2" t="s">
        <v>19358</v>
      </c>
      <c r="K5556" s="5">
        <v>2.0</v>
      </c>
      <c r="L5556" s="2" t="s">
        <v>13261</v>
      </c>
      <c r="M5556" s="6" t="b">
        <v>1</v>
      </c>
      <c r="N5556" s="2" t="s">
        <v>18991</v>
      </c>
      <c r="O5556" s="2" t="s">
        <v>18992</v>
      </c>
      <c r="P5556" s="2" t="s">
        <v>1292</v>
      </c>
      <c r="Q5556" s="2" t="s">
        <v>13263</v>
      </c>
      <c r="R5556" s="2" t="s">
        <v>35</v>
      </c>
      <c r="S5556" s="2" t="s">
        <v>19359</v>
      </c>
      <c r="T5556" s="2" t="s">
        <v>18198</v>
      </c>
      <c r="U5556" s="2" t="s">
        <v>1636</v>
      </c>
      <c r="V5556" s="2" t="s">
        <v>1636</v>
      </c>
      <c r="W5556" s="7"/>
      <c r="X5556" s="2" t="s">
        <v>19360</v>
      </c>
      <c r="Y5556" s="2" t="s">
        <v>19361</v>
      </c>
    </row>
    <row r="5557">
      <c r="A5557" s="1" t="b">
        <v>0</v>
      </c>
      <c r="B5557" s="1"/>
      <c r="C5557" s="1"/>
      <c r="D5557" s="1"/>
      <c r="E5557" s="1"/>
      <c r="F5557" s="1"/>
      <c r="G5557" s="2" t="s">
        <v>27</v>
      </c>
      <c r="H5557" s="2"/>
      <c r="I5557" s="4" t="s">
        <v>19362</v>
      </c>
      <c r="J5557" s="2" t="s">
        <v>19363</v>
      </c>
      <c r="K5557" s="5">
        <v>2.0</v>
      </c>
      <c r="L5557" s="2" t="s">
        <v>13261</v>
      </c>
      <c r="M5557" s="6" t="b">
        <v>1</v>
      </c>
      <c r="N5557" s="2" t="s">
        <v>18991</v>
      </c>
      <c r="O5557" s="2" t="s">
        <v>18992</v>
      </c>
      <c r="P5557" s="2" t="s">
        <v>1292</v>
      </c>
      <c r="Q5557" s="2" t="s">
        <v>13263</v>
      </c>
      <c r="R5557" s="2" t="s">
        <v>35</v>
      </c>
      <c r="S5557" s="2" t="s">
        <v>19364</v>
      </c>
      <c r="T5557" s="2" t="s">
        <v>18026</v>
      </c>
      <c r="U5557" s="2" t="s">
        <v>1636</v>
      </c>
      <c r="V5557" s="2" t="s">
        <v>1636</v>
      </c>
      <c r="W5557" s="7"/>
      <c r="X5557" s="2" t="s">
        <v>19365</v>
      </c>
      <c r="Y5557" s="2" t="s">
        <v>19366</v>
      </c>
    </row>
    <row r="5558">
      <c r="A5558" s="1" t="b">
        <v>0</v>
      </c>
      <c r="B5558" s="1"/>
      <c r="C5558" s="1"/>
      <c r="D5558" s="1"/>
      <c r="E5558" s="1"/>
      <c r="F5558" s="1"/>
      <c r="G5558" s="2" t="s">
        <v>27</v>
      </c>
      <c r="H5558" s="2"/>
      <c r="I5558" s="4" t="s">
        <v>19367</v>
      </c>
      <c r="J5558" s="2" t="s">
        <v>19368</v>
      </c>
      <c r="K5558" s="5">
        <v>2.0</v>
      </c>
      <c r="L5558" s="2" t="s">
        <v>13261</v>
      </c>
      <c r="M5558" s="6" t="b">
        <v>1</v>
      </c>
      <c r="N5558" s="2" t="s">
        <v>18991</v>
      </c>
      <c r="O5558" s="2" t="s">
        <v>18992</v>
      </c>
      <c r="P5558" s="2" t="s">
        <v>1292</v>
      </c>
      <c r="Q5558" s="2" t="s">
        <v>13263</v>
      </c>
      <c r="R5558" s="2" t="s">
        <v>35</v>
      </c>
      <c r="S5558" s="2" t="s">
        <v>19369</v>
      </c>
      <c r="T5558" s="2" t="s">
        <v>18026</v>
      </c>
      <c r="U5558" s="2" t="s">
        <v>1636</v>
      </c>
      <c r="V5558" s="2" t="s">
        <v>1636</v>
      </c>
      <c r="W5558" s="7"/>
      <c r="X5558" s="2" t="s">
        <v>19370</v>
      </c>
      <c r="Y5558" s="2" t="s">
        <v>19371</v>
      </c>
    </row>
    <row r="5559">
      <c r="A5559" s="1" t="b">
        <v>0</v>
      </c>
      <c r="B5559" s="1"/>
      <c r="C5559" s="1"/>
      <c r="D5559" s="1"/>
      <c r="E5559" s="1"/>
      <c r="F5559" s="1"/>
      <c r="G5559" s="2" t="s">
        <v>27</v>
      </c>
      <c r="H5559" s="2"/>
      <c r="I5559" s="4" t="s">
        <v>19372</v>
      </c>
      <c r="J5559" s="2" t="s">
        <v>19373</v>
      </c>
      <c r="K5559" s="5">
        <v>2.0</v>
      </c>
      <c r="L5559" s="2" t="s">
        <v>13261</v>
      </c>
      <c r="M5559" s="6" t="b">
        <v>1</v>
      </c>
      <c r="N5559" s="2" t="s">
        <v>18991</v>
      </c>
      <c r="O5559" s="2" t="s">
        <v>18992</v>
      </c>
      <c r="P5559" s="2" t="s">
        <v>1292</v>
      </c>
      <c r="Q5559" s="2" t="s">
        <v>13263</v>
      </c>
      <c r="R5559" s="2" t="s">
        <v>35</v>
      </c>
      <c r="S5559" s="2" t="s">
        <v>19374</v>
      </c>
      <c r="T5559" s="2" t="s">
        <v>18037</v>
      </c>
      <c r="U5559" s="2" t="s">
        <v>1636</v>
      </c>
      <c r="V5559" s="2" t="s">
        <v>1636</v>
      </c>
      <c r="W5559" s="7"/>
      <c r="X5559" s="2" t="s">
        <v>19375</v>
      </c>
      <c r="Y5559" s="2" t="s">
        <v>19376</v>
      </c>
    </row>
    <row r="5560">
      <c r="A5560" s="1" t="b">
        <v>0</v>
      </c>
      <c r="B5560" s="1"/>
      <c r="C5560" s="1"/>
      <c r="D5560" s="1"/>
      <c r="E5560" s="1"/>
      <c r="F5560" s="1"/>
      <c r="G5560" s="2" t="s">
        <v>27</v>
      </c>
      <c r="H5560" s="2"/>
      <c r="I5560" s="4" t="s">
        <v>19377</v>
      </c>
      <c r="J5560" s="2" t="s">
        <v>19378</v>
      </c>
      <c r="K5560" s="5">
        <v>2.0</v>
      </c>
      <c r="L5560" s="2" t="s">
        <v>13261</v>
      </c>
      <c r="M5560" s="6" t="b">
        <v>1</v>
      </c>
      <c r="N5560" s="2" t="s">
        <v>18991</v>
      </c>
      <c r="O5560" s="2" t="s">
        <v>18992</v>
      </c>
      <c r="P5560" s="2" t="s">
        <v>1292</v>
      </c>
      <c r="Q5560" s="2" t="s">
        <v>13263</v>
      </c>
      <c r="R5560" s="2" t="s">
        <v>35</v>
      </c>
      <c r="S5560" s="2" t="s">
        <v>19379</v>
      </c>
      <c r="T5560" s="2" t="s">
        <v>18994</v>
      </c>
      <c r="U5560" s="2" t="s">
        <v>1636</v>
      </c>
      <c r="V5560" s="2" t="s">
        <v>1636</v>
      </c>
      <c r="W5560" s="7"/>
      <c r="X5560" s="2" t="s">
        <v>19380</v>
      </c>
      <c r="Y5560" s="2" t="s">
        <v>19381</v>
      </c>
    </row>
    <row r="5561">
      <c r="A5561" s="1" t="b">
        <v>0</v>
      </c>
      <c r="B5561" s="1"/>
      <c r="C5561" s="1"/>
      <c r="D5561" s="1"/>
      <c r="E5561" s="1"/>
      <c r="F5561" s="1"/>
      <c r="G5561" s="2" t="s">
        <v>27</v>
      </c>
      <c r="H5561" s="2"/>
      <c r="I5561" s="4" t="s">
        <v>19382</v>
      </c>
      <c r="J5561" s="2" t="s">
        <v>19383</v>
      </c>
      <c r="K5561" s="5">
        <v>2.0</v>
      </c>
      <c r="L5561" s="2" t="s">
        <v>13261</v>
      </c>
      <c r="M5561" s="6" t="b">
        <v>1</v>
      </c>
      <c r="N5561" s="2" t="s">
        <v>18991</v>
      </c>
      <c r="O5561" s="2" t="s">
        <v>18992</v>
      </c>
      <c r="P5561" s="2" t="s">
        <v>1292</v>
      </c>
      <c r="Q5561" s="2" t="s">
        <v>13263</v>
      </c>
      <c r="R5561" s="2" t="s">
        <v>35</v>
      </c>
      <c r="S5561" s="2" t="s">
        <v>19384</v>
      </c>
      <c r="T5561" s="2" t="s">
        <v>18994</v>
      </c>
      <c r="U5561" s="2" t="s">
        <v>1636</v>
      </c>
      <c r="V5561" s="2" t="s">
        <v>1636</v>
      </c>
      <c r="W5561" s="7"/>
      <c r="X5561" s="2" t="s">
        <v>19385</v>
      </c>
      <c r="Y5561" s="2" t="s">
        <v>19386</v>
      </c>
    </row>
    <row r="5562">
      <c r="A5562" s="1" t="b">
        <v>0</v>
      </c>
      <c r="B5562" s="1"/>
      <c r="C5562" s="1"/>
      <c r="D5562" s="1"/>
      <c r="E5562" s="1"/>
      <c r="F5562" s="1"/>
      <c r="G5562" s="2" t="s">
        <v>27</v>
      </c>
      <c r="H5562" s="2"/>
      <c r="I5562" s="4" t="s">
        <v>19387</v>
      </c>
      <c r="J5562" s="2" t="s">
        <v>19388</v>
      </c>
      <c r="K5562" s="5">
        <v>2.0</v>
      </c>
      <c r="L5562" s="2" t="s">
        <v>13261</v>
      </c>
      <c r="M5562" s="6" t="b">
        <v>1</v>
      </c>
      <c r="N5562" s="2" t="s">
        <v>18991</v>
      </c>
      <c r="O5562" s="2" t="s">
        <v>18992</v>
      </c>
      <c r="P5562" s="2" t="s">
        <v>1292</v>
      </c>
      <c r="Q5562" s="2" t="s">
        <v>13263</v>
      </c>
      <c r="R5562" s="2" t="s">
        <v>35</v>
      </c>
      <c r="S5562" s="2" t="s">
        <v>19389</v>
      </c>
      <c r="T5562" s="2" t="s">
        <v>18994</v>
      </c>
      <c r="U5562" s="2" t="s">
        <v>1636</v>
      </c>
      <c r="V5562" s="2" t="s">
        <v>1636</v>
      </c>
      <c r="W5562" s="7"/>
      <c r="X5562" s="2" t="s">
        <v>19390</v>
      </c>
      <c r="Y5562" s="2" t="s">
        <v>19391</v>
      </c>
    </row>
    <row r="5563">
      <c r="A5563" s="1" t="b">
        <v>0</v>
      </c>
      <c r="B5563" s="1"/>
      <c r="C5563" s="1"/>
      <c r="D5563" s="1"/>
      <c r="E5563" s="1"/>
      <c r="F5563" s="1"/>
      <c r="G5563" s="2" t="s">
        <v>27</v>
      </c>
      <c r="H5563" s="2"/>
      <c r="I5563" s="4" t="s">
        <v>19392</v>
      </c>
      <c r="J5563" s="2" t="s">
        <v>19393</v>
      </c>
      <c r="K5563" s="5">
        <v>2.0</v>
      </c>
      <c r="L5563" s="2" t="s">
        <v>13261</v>
      </c>
      <c r="M5563" s="6" t="b">
        <v>1</v>
      </c>
      <c r="N5563" s="2" t="s">
        <v>18991</v>
      </c>
      <c r="O5563" s="2" t="s">
        <v>18992</v>
      </c>
      <c r="P5563" s="2" t="s">
        <v>1292</v>
      </c>
      <c r="Q5563" s="2" t="s">
        <v>13263</v>
      </c>
      <c r="R5563" s="2" t="s">
        <v>35</v>
      </c>
      <c r="S5563" s="2" t="s">
        <v>19394</v>
      </c>
      <c r="T5563" s="2" t="s">
        <v>18026</v>
      </c>
      <c r="U5563" s="2" t="s">
        <v>1636</v>
      </c>
      <c r="V5563" s="2" t="s">
        <v>1636</v>
      </c>
      <c r="W5563" s="7"/>
      <c r="X5563" s="2" t="s">
        <v>19395</v>
      </c>
      <c r="Y5563" s="2" t="s">
        <v>19396</v>
      </c>
    </row>
    <row r="5564">
      <c r="A5564" s="1" t="b">
        <v>0</v>
      </c>
      <c r="B5564" s="1"/>
      <c r="C5564" s="1"/>
      <c r="D5564" s="1"/>
      <c r="E5564" s="1"/>
      <c r="F5564" s="1"/>
      <c r="G5564" s="2" t="s">
        <v>27</v>
      </c>
      <c r="H5564" s="2"/>
      <c r="I5564" s="4" t="s">
        <v>19397</v>
      </c>
      <c r="J5564" s="2" t="s">
        <v>19398</v>
      </c>
      <c r="K5564" s="5">
        <v>2.0</v>
      </c>
      <c r="L5564" s="2" t="s">
        <v>13261</v>
      </c>
      <c r="M5564" s="6" t="b">
        <v>1</v>
      </c>
      <c r="N5564" s="2" t="s">
        <v>18991</v>
      </c>
      <c r="O5564" s="2" t="s">
        <v>18992</v>
      </c>
      <c r="P5564" s="2" t="s">
        <v>1292</v>
      </c>
      <c r="Q5564" s="2" t="s">
        <v>13263</v>
      </c>
      <c r="R5564" s="2" t="s">
        <v>35</v>
      </c>
      <c r="S5564" s="2" t="s">
        <v>19399</v>
      </c>
      <c r="T5564" s="2" t="s">
        <v>18026</v>
      </c>
      <c r="U5564" s="2" t="s">
        <v>1636</v>
      </c>
      <c r="V5564" s="2" t="s">
        <v>1636</v>
      </c>
      <c r="W5564" s="7"/>
      <c r="X5564" s="2" t="s">
        <v>19400</v>
      </c>
      <c r="Y5564" s="2" t="s">
        <v>19401</v>
      </c>
    </row>
    <row r="5565">
      <c r="A5565" s="1" t="b">
        <v>0</v>
      </c>
      <c r="B5565" s="1"/>
      <c r="C5565" s="1"/>
      <c r="D5565" s="1"/>
      <c r="E5565" s="1"/>
      <c r="F5565" s="1"/>
      <c r="G5565" s="2" t="s">
        <v>27</v>
      </c>
      <c r="H5565" s="2"/>
      <c r="I5565" s="4" t="s">
        <v>19402</v>
      </c>
      <c r="J5565" s="2" t="s">
        <v>19403</v>
      </c>
      <c r="K5565" s="5">
        <v>2.0</v>
      </c>
      <c r="L5565" s="2" t="s">
        <v>13261</v>
      </c>
      <c r="M5565" s="6" t="b">
        <v>1</v>
      </c>
      <c r="N5565" s="2" t="s">
        <v>18991</v>
      </c>
      <c r="O5565" s="2" t="s">
        <v>18992</v>
      </c>
      <c r="P5565" s="2" t="s">
        <v>1292</v>
      </c>
      <c r="Q5565" s="2" t="s">
        <v>13263</v>
      </c>
      <c r="R5565" s="2" t="s">
        <v>35</v>
      </c>
      <c r="S5565" s="2" t="s">
        <v>19404</v>
      </c>
      <c r="T5565" s="2" t="s">
        <v>18026</v>
      </c>
      <c r="U5565" s="2" t="s">
        <v>1636</v>
      </c>
      <c r="V5565" s="2" t="s">
        <v>1636</v>
      </c>
      <c r="W5565" s="7"/>
      <c r="X5565" s="2" t="s">
        <v>19405</v>
      </c>
      <c r="Y5565" s="2" t="s">
        <v>19406</v>
      </c>
    </row>
    <row r="5566">
      <c r="A5566" s="1" t="b">
        <v>0</v>
      </c>
      <c r="B5566" s="1"/>
      <c r="C5566" s="1"/>
      <c r="D5566" s="1"/>
      <c r="E5566" s="1"/>
      <c r="F5566" s="1"/>
      <c r="G5566" s="2" t="s">
        <v>27</v>
      </c>
      <c r="H5566" s="2"/>
      <c r="I5566" s="4" t="s">
        <v>19407</v>
      </c>
      <c r="J5566" s="2" t="s">
        <v>19408</v>
      </c>
      <c r="K5566" s="5">
        <v>2.0</v>
      </c>
      <c r="L5566" s="2" t="s">
        <v>13261</v>
      </c>
      <c r="M5566" s="6" t="b">
        <v>1</v>
      </c>
      <c r="N5566" s="2" t="s">
        <v>18991</v>
      </c>
      <c r="O5566" s="2" t="s">
        <v>18992</v>
      </c>
      <c r="P5566" s="2" t="s">
        <v>1292</v>
      </c>
      <c r="Q5566" s="2" t="s">
        <v>13263</v>
      </c>
      <c r="R5566" s="2" t="s">
        <v>35</v>
      </c>
      <c r="S5566" s="2" t="s">
        <v>19409</v>
      </c>
      <c r="T5566" s="2" t="s">
        <v>18037</v>
      </c>
      <c r="U5566" s="2" t="s">
        <v>1636</v>
      </c>
      <c r="V5566" s="2" t="s">
        <v>1636</v>
      </c>
      <c r="W5566" s="7"/>
      <c r="X5566" s="2" t="s">
        <v>19410</v>
      </c>
      <c r="Y5566" s="2" t="s">
        <v>19411</v>
      </c>
    </row>
    <row r="5567">
      <c r="A5567" s="1" t="b">
        <v>0</v>
      </c>
      <c r="B5567" s="1"/>
      <c r="C5567" s="1"/>
      <c r="D5567" s="1"/>
      <c r="E5567" s="1"/>
      <c r="F5567" s="1"/>
      <c r="G5567" s="2" t="s">
        <v>27</v>
      </c>
      <c r="H5567" s="2"/>
      <c r="I5567" s="4" t="s">
        <v>19412</v>
      </c>
      <c r="J5567" s="2" t="s">
        <v>19413</v>
      </c>
      <c r="K5567" s="5">
        <v>2.0</v>
      </c>
      <c r="L5567" s="2" t="s">
        <v>13261</v>
      </c>
      <c r="M5567" s="6" t="b">
        <v>1</v>
      </c>
      <c r="N5567" s="2" t="s">
        <v>18991</v>
      </c>
      <c r="O5567" s="2" t="s">
        <v>18992</v>
      </c>
      <c r="P5567" s="2" t="s">
        <v>1292</v>
      </c>
      <c r="Q5567" s="2" t="s">
        <v>13263</v>
      </c>
      <c r="R5567" s="2" t="s">
        <v>35</v>
      </c>
      <c r="S5567" s="2" t="s">
        <v>19414</v>
      </c>
      <c r="T5567" s="2" t="s">
        <v>18994</v>
      </c>
      <c r="U5567" s="2" t="s">
        <v>1636</v>
      </c>
      <c r="V5567" s="2" t="s">
        <v>1636</v>
      </c>
      <c r="W5567" s="7"/>
      <c r="X5567" s="2" t="s">
        <v>19415</v>
      </c>
      <c r="Y5567" s="2" t="s">
        <v>19416</v>
      </c>
    </row>
    <row r="5568">
      <c r="A5568" s="1" t="b">
        <v>0</v>
      </c>
      <c r="B5568" s="1"/>
      <c r="C5568" s="1"/>
      <c r="D5568" s="1"/>
      <c r="E5568" s="1"/>
      <c r="F5568" s="1"/>
      <c r="G5568" s="2" t="s">
        <v>27</v>
      </c>
      <c r="H5568" s="2"/>
      <c r="I5568" s="4" t="s">
        <v>19417</v>
      </c>
      <c r="J5568" s="2" t="s">
        <v>19418</v>
      </c>
      <c r="K5568" s="5">
        <v>2.0</v>
      </c>
      <c r="L5568" s="2" t="s">
        <v>13261</v>
      </c>
      <c r="M5568" s="6" t="b">
        <v>1</v>
      </c>
      <c r="N5568" s="2" t="s">
        <v>18991</v>
      </c>
      <c r="O5568" s="2" t="s">
        <v>18992</v>
      </c>
      <c r="P5568" s="2" t="s">
        <v>1292</v>
      </c>
      <c r="Q5568" s="2" t="s">
        <v>13263</v>
      </c>
      <c r="R5568" s="2" t="s">
        <v>35</v>
      </c>
      <c r="S5568" s="2" t="s">
        <v>19419</v>
      </c>
      <c r="T5568" s="2" t="s">
        <v>18037</v>
      </c>
      <c r="U5568" s="2" t="s">
        <v>1636</v>
      </c>
      <c r="V5568" s="2" t="s">
        <v>1636</v>
      </c>
      <c r="W5568" s="7"/>
      <c r="X5568" s="2" t="s">
        <v>19420</v>
      </c>
      <c r="Y5568" s="2" t="s">
        <v>19421</v>
      </c>
    </row>
    <row r="5569">
      <c r="A5569" s="1" t="b">
        <v>0</v>
      </c>
      <c r="B5569" s="1"/>
      <c r="C5569" s="1"/>
      <c r="D5569" s="1"/>
      <c r="E5569" s="1"/>
      <c r="F5569" s="1"/>
      <c r="G5569" s="2" t="s">
        <v>27</v>
      </c>
      <c r="H5569" s="2"/>
      <c r="I5569" s="4" t="s">
        <v>19422</v>
      </c>
      <c r="J5569" s="2" t="s">
        <v>19423</v>
      </c>
      <c r="K5569" s="5">
        <v>2.0</v>
      </c>
      <c r="L5569" s="2" t="s">
        <v>13261</v>
      </c>
      <c r="M5569" s="6" t="b">
        <v>1</v>
      </c>
      <c r="N5569" s="2" t="s">
        <v>18991</v>
      </c>
      <c r="O5569" s="2" t="s">
        <v>18992</v>
      </c>
      <c r="P5569" s="2" t="s">
        <v>1292</v>
      </c>
      <c r="Q5569" s="2" t="s">
        <v>13263</v>
      </c>
      <c r="R5569" s="2" t="s">
        <v>35</v>
      </c>
      <c r="S5569" s="2" t="s">
        <v>19424</v>
      </c>
      <c r="T5569" s="2" t="s">
        <v>18037</v>
      </c>
      <c r="U5569" s="2" t="s">
        <v>1636</v>
      </c>
      <c r="V5569" s="2" t="s">
        <v>1636</v>
      </c>
      <c r="W5569" s="7"/>
      <c r="X5569" s="2" t="s">
        <v>19425</v>
      </c>
      <c r="Y5569" s="2" t="s">
        <v>19426</v>
      </c>
    </row>
    <row r="5570">
      <c r="A5570" s="1" t="b">
        <v>0</v>
      </c>
      <c r="B5570" s="1"/>
      <c r="C5570" s="1"/>
      <c r="D5570" s="1"/>
      <c r="E5570" s="1"/>
      <c r="F5570" s="1"/>
      <c r="G5570" s="2" t="s">
        <v>27</v>
      </c>
      <c r="H5570" s="2"/>
      <c r="I5570" s="4" t="s">
        <v>19427</v>
      </c>
      <c r="J5570" s="2" t="s">
        <v>19428</v>
      </c>
      <c r="K5570" s="5">
        <v>2.0</v>
      </c>
      <c r="L5570" s="2" t="s">
        <v>13261</v>
      </c>
      <c r="M5570" s="6" t="b">
        <v>1</v>
      </c>
      <c r="N5570" s="2" t="s">
        <v>18991</v>
      </c>
      <c r="O5570" s="2" t="s">
        <v>18992</v>
      </c>
      <c r="P5570" s="2" t="s">
        <v>1292</v>
      </c>
      <c r="Q5570" s="2" t="s">
        <v>13263</v>
      </c>
      <c r="R5570" s="2" t="s">
        <v>35</v>
      </c>
      <c r="S5570" s="2" t="s">
        <v>19429</v>
      </c>
      <c r="T5570" s="2" t="s">
        <v>18994</v>
      </c>
      <c r="U5570" s="2" t="s">
        <v>1636</v>
      </c>
      <c r="V5570" s="2" t="s">
        <v>1636</v>
      </c>
      <c r="W5570" s="7"/>
      <c r="X5570" s="2" t="s">
        <v>19430</v>
      </c>
      <c r="Y5570" s="2" t="s">
        <v>19431</v>
      </c>
    </row>
    <row r="5571">
      <c r="A5571" s="1" t="b">
        <v>0</v>
      </c>
      <c r="B5571" s="1"/>
      <c r="C5571" s="1"/>
      <c r="D5571" s="1"/>
      <c r="E5571" s="1"/>
      <c r="F5571" s="1"/>
      <c r="G5571" s="2" t="s">
        <v>27</v>
      </c>
      <c r="H5571" s="2"/>
      <c r="I5571" s="4" t="s">
        <v>19432</v>
      </c>
      <c r="J5571" s="2" t="s">
        <v>19433</v>
      </c>
      <c r="K5571" s="5">
        <v>2.0</v>
      </c>
      <c r="L5571" s="2" t="s">
        <v>13261</v>
      </c>
      <c r="M5571" s="6" t="b">
        <v>1</v>
      </c>
      <c r="N5571" s="2" t="s">
        <v>18991</v>
      </c>
      <c r="O5571" s="2" t="s">
        <v>18992</v>
      </c>
      <c r="P5571" s="2" t="s">
        <v>1292</v>
      </c>
      <c r="Q5571" s="2" t="s">
        <v>13263</v>
      </c>
      <c r="R5571" s="2" t="s">
        <v>35</v>
      </c>
      <c r="S5571" s="2" t="s">
        <v>19434</v>
      </c>
      <c r="T5571" s="2" t="s">
        <v>18994</v>
      </c>
      <c r="U5571" s="2" t="s">
        <v>1636</v>
      </c>
      <c r="V5571" s="2" t="s">
        <v>1636</v>
      </c>
      <c r="W5571" s="7"/>
      <c r="X5571" s="2" t="s">
        <v>19435</v>
      </c>
      <c r="Y5571" s="2" t="s">
        <v>19436</v>
      </c>
    </row>
    <row r="5572">
      <c r="A5572" s="1" t="b">
        <v>0</v>
      </c>
      <c r="B5572" s="1"/>
      <c r="C5572" s="1"/>
      <c r="D5572" s="1"/>
      <c r="E5572" s="1"/>
      <c r="F5572" s="1"/>
      <c r="G5572" s="2" t="s">
        <v>27</v>
      </c>
      <c r="H5572" s="2"/>
      <c r="I5572" s="4" t="s">
        <v>19437</v>
      </c>
      <c r="J5572" s="2" t="s">
        <v>19438</v>
      </c>
      <c r="K5572" s="5">
        <v>2.0</v>
      </c>
      <c r="L5572" s="2" t="s">
        <v>13261</v>
      </c>
      <c r="M5572" s="6" t="b">
        <v>1</v>
      </c>
      <c r="N5572" s="2" t="s">
        <v>18991</v>
      </c>
      <c r="O5572" s="2" t="s">
        <v>18992</v>
      </c>
      <c r="P5572" s="2" t="s">
        <v>1292</v>
      </c>
      <c r="Q5572" s="2" t="s">
        <v>13263</v>
      </c>
      <c r="R5572" s="2" t="s">
        <v>35</v>
      </c>
      <c r="S5572" s="2" t="s">
        <v>19439</v>
      </c>
      <c r="T5572" s="2" t="s">
        <v>18994</v>
      </c>
      <c r="U5572" s="2" t="s">
        <v>1636</v>
      </c>
      <c r="V5572" s="2" t="s">
        <v>1636</v>
      </c>
      <c r="W5572" s="7"/>
      <c r="X5572" s="2" t="s">
        <v>19440</v>
      </c>
      <c r="Y5572" s="2" t="s">
        <v>19441</v>
      </c>
    </row>
    <row r="5573">
      <c r="A5573" s="1" t="b">
        <v>0</v>
      </c>
      <c r="B5573" s="1"/>
      <c r="C5573" s="1"/>
      <c r="D5573" s="1"/>
      <c r="E5573" s="1"/>
      <c r="F5573" s="1"/>
      <c r="G5573" s="2" t="s">
        <v>27</v>
      </c>
      <c r="H5573" s="2"/>
      <c r="I5573" s="4" t="s">
        <v>19442</v>
      </c>
      <c r="J5573" s="2" t="s">
        <v>19443</v>
      </c>
      <c r="K5573" s="5">
        <v>2.0</v>
      </c>
      <c r="L5573" s="2" t="s">
        <v>13261</v>
      </c>
      <c r="M5573" s="6" t="b">
        <v>1</v>
      </c>
      <c r="N5573" s="2" t="s">
        <v>18991</v>
      </c>
      <c r="O5573" s="2" t="s">
        <v>18992</v>
      </c>
      <c r="P5573" s="2" t="s">
        <v>1292</v>
      </c>
      <c r="Q5573" s="2" t="s">
        <v>13263</v>
      </c>
      <c r="R5573" s="2" t="s">
        <v>35</v>
      </c>
      <c r="S5573" s="2" t="s">
        <v>19444</v>
      </c>
      <c r="T5573" s="2" t="s">
        <v>18994</v>
      </c>
      <c r="U5573" s="2" t="s">
        <v>1636</v>
      </c>
      <c r="V5573" s="2" t="s">
        <v>1636</v>
      </c>
      <c r="W5573" s="7"/>
      <c r="X5573" s="2" t="s">
        <v>19445</v>
      </c>
      <c r="Y5573" s="2" t="s">
        <v>19446</v>
      </c>
    </row>
    <row r="5574">
      <c r="A5574" s="1" t="b">
        <v>0</v>
      </c>
      <c r="B5574" s="1"/>
      <c r="C5574" s="1"/>
      <c r="D5574" s="1"/>
      <c r="E5574" s="1"/>
      <c r="F5574" s="1"/>
      <c r="G5574" s="2" t="s">
        <v>27</v>
      </c>
      <c r="H5574" s="2"/>
      <c r="I5574" s="4" t="s">
        <v>19447</v>
      </c>
      <c r="J5574" s="2" t="s">
        <v>19448</v>
      </c>
      <c r="K5574" s="5">
        <v>2.0</v>
      </c>
      <c r="L5574" s="2" t="s">
        <v>13261</v>
      </c>
      <c r="M5574" s="6" t="b">
        <v>1</v>
      </c>
      <c r="N5574" s="2" t="s">
        <v>18991</v>
      </c>
      <c r="O5574" s="2" t="s">
        <v>18992</v>
      </c>
      <c r="P5574" s="2" t="s">
        <v>1292</v>
      </c>
      <c r="Q5574" s="2" t="s">
        <v>13263</v>
      </c>
      <c r="R5574" s="2" t="s">
        <v>35</v>
      </c>
      <c r="S5574" s="2" t="s">
        <v>19449</v>
      </c>
      <c r="T5574" s="2" t="s">
        <v>18198</v>
      </c>
      <c r="U5574" s="2" t="s">
        <v>1636</v>
      </c>
      <c r="V5574" s="2" t="s">
        <v>1636</v>
      </c>
      <c r="W5574" s="7"/>
      <c r="X5574" s="2" t="s">
        <v>19450</v>
      </c>
      <c r="Y5574" s="2" t="s">
        <v>19451</v>
      </c>
    </row>
    <row r="5575">
      <c r="A5575" s="1" t="b">
        <v>0</v>
      </c>
      <c r="B5575" s="1"/>
      <c r="C5575" s="1"/>
      <c r="D5575" s="1"/>
      <c r="E5575" s="1"/>
      <c r="F5575" s="1"/>
      <c r="G5575" s="2" t="s">
        <v>27</v>
      </c>
      <c r="H5575" s="2"/>
      <c r="I5575" s="4" t="s">
        <v>19452</v>
      </c>
      <c r="J5575" s="2" t="s">
        <v>19453</v>
      </c>
      <c r="K5575" s="5">
        <v>2.0</v>
      </c>
      <c r="L5575" s="2" t="s">
        <v>13261</v>
      </c>
      <c r="M5575" s="6" t="b">
        <v>1</v>
      </c>
      <c r="N5575" s="2" t="s">
        <v>18991</v>
      </c>
      <c r="O5575" s="2" t="s">
        <v>18992</v>
      </c>
      <c r="P5575" s="2" t="s">
        <v>1292</v>
      </c>
      <c r="Q5575" s="2" t="s">
        <v>13263</v>
      </c>
      <c r="R5575" s="2" t="s">
        <v>35</v>
      </c>
      <c r="S5575" s="2" t="s">
        <v>19454</v>
      </c>
      <c r="T5575" s="2" t="s">
        <v>18026</v>
      </c>
      <c r="U5575" s="2" t="s">
        <v>1636</v>
      </c>
      <c r="V5575" s="2" t="s">
        <v>1636</v>
      </c>
      <c r="W5575" s="7"/>
      <c r="X5575" s="2" t="s">
        <v>19455</v>
      </c>
      <c r="Y5575" s="2" t="s">
        <v>19456</v>
      </c>
    </row>
    <row r="5576">
      <c r="A5576" s="1" t="b">
        <v>0</v>
      </c>
      <c r="B5576" s="1"/>
      <c r="C5576" s="1"/>
      <c r="D5576" s="1"/>
      <c r="E5576" s="1"/>
      <c r="F5576" s="1"/>
      <c r="G5576" s="2" t="s">
        <v>27</v>
      </c>
      <c r="H5576" s="2"/>
      <c r="I5576" s="4" t="s">
        <v>19457</v>
      </c>
      <c r="J5576" s="2" t="s">
        <v>19458</v>
      </c>
      <c r="K5576" s="5">
        <v>2.0</v>
      </c>
      <c r="L5576" s="2" t="s">
        <v>1289</v>
      </c>
      <c r="M5576" s="6" t="b">
        <v>1</v>
      </c>
      <c r="N5576" s="2" t="s">
        <v>19459</v>
      </c>
      <c r="O5576" s="2" t="s">
        <v>19460</v>
      </c>
      <c r="P5576" s="2" t="s">
        <v>68</v>
      </c>
      <c r="Q5576" s="2" t="s">
        <v>19461</v>
      </c>
      <c r="R5576" s="2" t="s">
        <v>35</v>
      </c>
      <c r="S5576" s="2" t="s">
        <v>19462</v>
      </c>
      <c r="T5576" s="2" t="s">
        <v>6805</v>
      </c>
      <c r="U5576" s="2" t="s">
        <v>38</v>
      </c>
      <c r="V5576" s="2" t="s">
        <v>1636</v>
      </c>
      <c r="W5576" s="3"/>
      <c r="X5576" s="2" t="s">
        <v>19463</v>
      </c>
      <c r="Y5576" s="2" t="s">
        <v>19464</v>
      </c>
    </row>
    <row r="5577">
      <c r="A5577" s="1" t="b">
        <v>0</v>
      </c>
      <c r="B5577" s="1"/>
      <c r="C5577" s="1"/>
      <c r="D5577" s="1"/>
      <c r="E5577" s="1"/>
      <c r="F5577" s="1"/>
      <c r="G5577" s="2" t="s">
        <v>27</v>
      </c>
      <c r="H5577" s="2"/>
      <c r="I5577" s="4" t="s">
        <v>19465</v>
      </c>
      <c r="J5577" s="2" t="s">
        <v>19466</v>
      </c>
      <c r="K5577" s="5">
        <v>2.0</v>
      </c>
      <c r="L5577" s="2" t="s">
        <v>1289</v>
      </c>
      <c r="M5577" s="6" t="b">
        <v>1</v>
      </c>
      <c r="N5577" s="2" t="s">
        <v>19467</v>
      </c>
      <c r="O5577" s="2" t="s">
        <v>19460</v>
      </c>
      <c r="P5577" s="2" t="s">
        <v>68</v>
      </c>
      <c r="Q5577" s="2" t="s">
        <v>19461</v>
      </c>
      <c r="R5577" s="2" t="s">
        <v>35</v>
      </c>
      <c r="S5577" s="2" t="s">
        <v>19468</v>
      </c>
      <c r="T5577" s="2" t="s">
        <v>19469</v>
      </c>
      <c r="U5577" s="2" t="s">
        <v>38</v>
      </c>
      <c r="V5577" s="2" t="s">
        <v>1636</v>
      </c>
      <c r="W5577" s="3"/>
      <c r="X5577" s="2" t="s">
        <v>19470</v>
      </c>
      <c r="Y5577" s="2" t="s">
        <v>19471</v>
      </c>
    </row>
    <row r="5578">
      <c r="A5578" s="1" t="b">
        <v>0</v>
      </c>
      <c r="B5578" s="1"/>
      <c r="C5578" s="1"/>
      <c r="D5578" s="1"/>
      <c r="E5578" s="1"/>
      <c r="F5578" s="1"/>
      <c r="G5578" s="2" t="s">
        <v>27</v>
      </c>
      <c r="H5578" s="2"/>
      <c r="I5578" s="4" t="s">
        <v>19472</v>
      </c>
      <c r="J5578" s="2" t="s">
        <v>19473</v>
      </c>
      <c r="K5578" s="5">
        <v>2.0</v>
      </c>
      <c r="L5578" s="2" t="s">
        <v>1289</v>
      </c>
      <c r="M5578" s="6" t="b">
        <v>1</v>
      </c>
      <c r="N5578" s="2" t="s">
        <v>19474</v>
      </c>
      <c r="O5578" s="2" t="s">
        <v>19460</v>
      </c>
      <c r="P5578" s="2" t="s">
        <v>68</v>
      </c>
      <c r="Q5578" s="2" t="s">
        <v>19461</v>
      </c>
      <c r="R5578" s="2" t="s">
        <v>35</v>
      </c>
      <c r="S5578" s="2" t="s">
        <v>19475</v>
      </c>
      <c r="T5578" s="2" t="s">
        <v>6805</v>
      </c>
      <c r="U5578" s="2" t="s">
        <v>38</v>
      </c>
      <c r="V5578" s="2" t="s">
        <v>1636</v>
      </c>
      <c r="W5578" s="3"/>
      <c r="X5578" s="2" t="s">
        <v>19476</v>
      </c>
      <c r="Y5578" s="2" t="s">
        <v>19464</v>
      </c>
    </row>
    <row r="5579">
      <c r="A5579" s="1" t="b">
        <v>0</v>
      </c>
      <c r="B5579" s="1"/>
      <c r="C5579" s="1"/>
      <c r="D5579" s="1"/>
      <c r="E5579" s="1"/>
      <c r="F5579" s="1"/>
      <c r="G5579" s="2" t="s">
        <v>27</v>
      </c>
      <c r="H5579" s="2"/>
      <c r="I5579" s="4" t="s">
        <v>19477</v>
      </c>
      <c r="J5579" s="2" t="s">
        <v>19478</v>
      </c>
      <c r="K5579" s="5">
        <v>2.0</v>
      </c>
      <c r="L5579" s="2" t="s">
        <v>1289</v>
      </c>
      <c r="M5579" s="6" t="b">
        <v>1</v>
      </c>
      <c r="N5579" s="2" t="s">
        <v>19479</v>
      </c>
      <c r="O5579" s="2" t="s">
        <v>19460</v>
      </c>
      <c r="P5579" s="2" t="s">
        <v>68</v>
      </c>
      <c r="Q5579" s="2" t="s">
        <v>19461</v>
      </c>
      <c r="R5579" s="2" t="s">
        <v>35</v>
      </c>
      <c r="S5579" s="2" t="s">
        <v>19480</v>
      </c>
      <c r="T5579" s="2" t="s">
        <v>6805</v>
      </c>
      <c r="U5579" s="2" t="s">
        <v>38</v>
      </c>
      <c r="V5579" s="2" t="s">
        <v>1636</v>
      </c>
      <c r="W5579" s="7"/>
      <c r="X5579" s="2" t="s">
        <v>19481</v>
      </c>
      <c r="Y5579" s="2" t="s">
        <v>19464</v>
      </c>
    </row>
    <row r="5580">
      <c r="A5580" s="1" t="b">
        <v>0</v>
      </c>
      <c r="B5580" s="1"/>
      <c r="C5580" s="1"/>
      <c r="D5580" s="1"/>
      <c r="E5580" s="1"/>
      <c r="F5580" s="1"/>
      <c r="G5580" s="2" t="s">
        <v>27</v>
      </c>
      <c r="H5580" s="2"/>
      <c r="I5580" s="4" t="s">
        <v>19482</v>
      </c>
      <c r="J5580" s="2" t="s">
        <v>19483</v>
      </c>
      <c r="K5580" s="5">
        <v>2.0</v>
      </c>
      <c r="L5580" s="2" t="s">
        <v>1289</v>
      </c>
      <c r="M5580" s="6" t="b">
        <v>1</v>
      </c>
      <c r="N5580" s="2" t="s">
        <v>19484</v>
      </c>
      <c r="O5580" s="2" t="s">
        <v>19460</v>
      </c>
      <c r="P5580" s="2" t="s">
        <v>68</v>
      </c>
      <c r="Q5580" s="2" t="s">
        <v>19461</v>
      </c>
      <c r="R5580" s="2" t="s">
        <v>35</v>
      </c>
      <c r="S5580" s="2" t="s">
        <v>19485</v>
      </c>
      <c r="T5580" s="2" t="s">
        <v>19469</v>
      </c>
      <c r="U5580" s="2" t="s">
        <v>38</v>
      </c>
      <c r="V5580" s="2" t="s">
        <v>1636</v>
      </c>
      <c r="W5580" s="7"/>
      <c r="X5580" s="2" t="s">
        <v>19485</v>
      </c>
      <c r="Y5580" s="2" t="s">
        <v>19471</v>
      </c>
    </row>
    <row r="5581">
      <c r="A5581" s="1" t="b">
        <v>0</v>
      </c>
      <c r="B5581" s="1"/>
      <c r="C5581" s="1"/>
      <c r="D5581" s="1"/>
      <c r="E5581" s="1"/>
      <c r="F5581" s="1"/>
      <c r="G5581" s="2" t="s">
        <v>27</v>
      </c>
      <c r="H5581" s="2"/>
      <c r="I5581" s="4" t="s">
        <v>19486</v>
      </c>
      <c r="J5581" s="2" t="s">
        <v>19487</v>
      </c>
      <c r="K5581" s="5">
        <v>2.0</v>
      </c>
      <c r="L5581" s="2" t="s">
        <v>1289</v>
      </c>
      <c r="M5581" s="6" t="b">
        <v>1</v>
      </c>
      <c r="N5581" s="2" t="s">
        <v>19488</v>
      </c>
      <c r="O5581" s="2" t="s">
        <v>19460</v>
      </c>
      <c r="P5581" s="2" t="s">
        <v>68</v>
      </c>
      <c r="Q5581" s="2" t="s">
        <v>19461</v>
      </c>
      <c r="R5581" s="2" t="s">
        <v>35</v>
      </c>
      <c r="S5581" s="2" t="s">
        <v>19489</v>
      </c>
      <c r="T5581" s="2" t="s">
        <v>19469</v>
      </c>
      <c r="U5581" s="2" t="s">
        <v>38</v>
      </c>
      <c r="V5581" s="2" t="s">
        <v>1636</v>
      </c>
      <c r="W5581" s="7"/>
      <c r="X5581" s="2" t="s">
        <v>19490</v>
      </c>
      <c r="Y5581" s="2" t="s">
        <v>19471</v>
      </c>
    </row>
    <row r="5582">
      <c r="A5582" s="1" t="b">
        <v>0</v>
      </c>
      <c r="B5582" s="1"/>
      <c r="C5582" s="1"/>
      <c r="D5582" s="1"/>
      <c r="E5582" s="1"/>
      <c r="F5582" s="1"/>
      <c r="G5582" s="2" t="s">
        <v>27</v>
      </c>
      <c r="H5582" s="2"/>
      <c r="I5582" s="4" t="s">
        <v>19491</v>
      </c>
      <c r="J5582" s="2" t="s">
        <v>19492</v>
      </c>
      <c r="K5582" s="5">
        <v>2.0</v>
      </c>
      <c r="L5582" s="2" t="s">
        <v>1289</v>
      </c>
      <c r="M5582" s="6" t="b">
        <v>1</v>
      </c>
      <c r="N5582" s="2" t="s">
        <v>19493</v>
      </c>
      <c r="O5582" s="2" t="s">
        <v>19460</v>
      </c>
      <c r="P5582" s="2" t="s">
        <v>68</v>
      </c>
      <c r="Q5582" s="2" t="s">
        <v>19461</v>
      </c>
      <c r="R5582" s="2" t="s">
        <v>35</v>
      </c>
      <c r="S5582" s="2" t="s">
        <v>19494</v>
      </c>
      <c r="T5582" s="2" t="s">
        <v>19469</v>
      </c>
      <c r="U5582" s="2" t="s">
        <v>38</v>
      </c>
      <c r="V5582" s="2" t="s">
        <v>1636</v>
      </c>
      <c r="W5582" s="7"/>
      <c r="X5582" s="2" t="s">
        <v>19495</v>
      </c>
      <c r="Y5582" s="2" t="s">
        <v>19496</v>
      </c>
    </row>
    <row r="5583">
      <c r="A5583" s="1" t="b">
        <v>0</v>
      </c>
      <c r="B5583" s="1"/>
      <c r="C5583" s="1"/>
      <c r="D5583" s="1"/>
      <c r="E5583" s="1"/>
      <c r="F5583" s="1"/>
      <c r="G5583" s="2" t="s">
        <v>27</v>
      </c>
      <c r="H5583" s="2"/>
      <c r="I5583" s="4" t="s">
        <v>19497</v>
      </c>
      <c r="J5583" s="2" t="s">
        <v>19498</v>
      </c>
      <c r="K5583" s="5">
        <v>2.0</v>
      </c>
      <c r="L5583" s="2" t="s">
        <v>1289</v>
      </c>
      <c r="M5583" s="6" t="b">
        <v>1</v>
      </c>
      <c r="N5583" s="2" t="s">
        <v>19499</v>
      </c>
      <c r="O5583" s="2" t="s">
        <v>19460</v>
      </c>
      <c r="P5583" s="2" t="s">
        <v>68</v>
      </c>
      <c r="Q5583" s="2" t="s">
        <v>19461</v>
      </c>
      <c r="R5583" s="2" t="s">
        <v>35</v>
      </c>
      <c r="S5583" s="2" t="s">
        <v>19500</v>
      </c>
      <c r="T5583" s="2" t="s">
        <v>19469</v>
      </c>
      <c r="U5583" s="2" t="s">
        <v>38</v>
      </c>
      <c r="V5583" s="2" t="s">
        <v>1636</v>
      </c>
      <c r="W5583" s="7"/>
      <c r="X5583" s="2" t="s">
        <v>19501</v>
      </c>
      <c r="Y5583" s="2" t="s">
        <v>19471</v>
      </c>
    </row>
    <row r="5584">
      <c r="A5584" s="1" t="b">
        <v>0</v>
      </c>
      <c r="B5584" s="1"/>
      <c r="C5584" s="1"/>
      <c r="D5584" s="1"/>
      <c r="E5584" s="1"/>
      <c r="F5584" s="1"/>
      <c r="G5584" s="2" t="s">
        <v>27</v>
      </c>
      <c r="H5584" s="2"/>
      <c r="I5584" s="4" t="s">
        <v>19502</v>
      </c>
      <c r="J5584" s="2" t="s">
        <v>19503</v>
      </c>
      <c r="K5584" s="5">
        <v>2.0</v>
      </c>
      <c r="L5584" s="2" t="s">
        <v>1289</v>
      </c>
      <c r="M5584" s="6" t="b">
        <v>1</v>
      </c>
      <c r="N5584" s="2" t="s">
        <v>19504</v>
      </c>
      <c r="O5584" s="2" t="s">
        <v>19460</v>
      </c>
      <c r="P5584" s="2" t="s">
        <v>68</v>
      </c>
      <c r="Q5584" s="2" t="s">
        <v>19461</v>
      </c>
      <c r="R5584" s="2" t="s">
        <v>35</v>
      </c>
      <c r="S5584" s="2" t="s">
        <v>19505</v>
      </c>
      <c r="T5584" s="2" t="s">
        <v>6805</v>
      </c>
      <c r="U5584" s="2" t="s">
        <v>38</v>
      </c>
      <c r="V5584" s="2" t="s">
        <v>1636</v>
      </c>
      <c r="W5584" s="7"/>
      <c r="X5584" s="2" t="s">
        <v>19506</v>
      </c>
      <c r="Y5584" s="2" t="s">
        <v>19464</v>
      </c>
    </row>
    <row r="5585">
      <c r="A5585" s="1" t="b">
        <v>0</v>
      </c>
      <c r="B5585" s="1"/>
      <c r="C5585" s="1"/>
      <c r="D5585" s="1"/>
      <c r="E5585" s="1"/>
      <c r="F5585" s="1"/>
      <c r="G5585" s="2" t="s">
        <v>27</v>
      </c>
      <c r="H5585" s="2"/>
      <c r="I5585" s="4" t="s">
        <v>19507</v>
      </c>
      <c r="J5585" s="2" t="s">
        <v>19508</v>
      </c>
      <c r="K5585" s="5">
        <v>2.0</v>
      </c>
      <c r="L5585" s="2" t="s">
        <v>1289</v>
      </c>
      <c r="M5585" s="6" t="b">
        <v>1</v>
      </c>
      <c r="N5585" s="2" t="s">
        <v>19509</v>
      </c>
      <c r="O5585" s="2" t="s">
        <v>19460</v>
      </c>
      <c r="P5585" s="2" t="s">
        <v>68</v>
      </c>
      <c r="Q5585" s="2" t="s">
        <v>19461</v>
      </c>
      <c r="R5585" s="2" t="s">
        <v>35</v>
      </c>
      <c r="S5585" s="2" t="s">
        <v>19510</v>
      </c>
      <c r="T5585" s="2" t="s">
        <v>19511</v>
      </c>
      <c r="U5585" s="2" t="s">
        <v>38</v>
      </c>
      <c r="V5585" s="2" t="s">
        <v>1636</v>
      </c>
      <c r="W5585" s="7"/>
      <c r="X5585" s="2" t="s">
        <v>19512</v>
      </c>
      <c r="Y5585" s="2" t="s">
        <v>19471</v>
      </c>
    </row>
    <row r="5586">
      <c r="A5586" s="1" t="b">
        <v>0</v>
      </c>
      <c r="B5586" s="1"/>
      <c r="C5586" s="1"/>
      <c r="D5586" s="1"/>
      <c r="E5586" s="1"/>
      <c r="F5586" s="1"/>
      <c r="G5586" s="2" t="s">
        <v>27</v>
      </c>
      <c r="H5586" s="2"/>
      <c r="I5586" s="4" t="s">
        <v>19513</v>
      </c>
      <c r="J5586" s="2" t="s">
        <v>19514</v>
      </c>
      <c r="K5586" s="5">
        <v>2.0</v>
      </c>
      <c r="L5586" s="2" t="s">
        <v>1289</v>
      </c>
      <c r="M5586" s="6" t="b">
        <v>1</v>
      </c>
      <c r="N5586" s="2" t="s">
        <v>19515</v>
      </c>
      <c r="O5586" s="2" t="s">
        <v>19460</v>
      </c>
      <c r="P5586" s="2" t="s">
        <v>68</v>
      </c>
      <c r="Q5586" s="2" t="s">
        <v>19461</v>
      </c>
      <c r="R5586" s="2" t="s">
        <v>35</v>
      </c>
      <c r="S5586" s="2" t="s">
        <v>19516</v>
      </c>
      <c r="T5586" s="2" t="s">
        <v>19469</v>
      </c>
      <c r="U5586" s="2" t="s">
        <v>38</v>
      </c>
      <c r="V5586" s="2" t="s">
        <v>1636</v>
      </c>
      <c r="W5586" s="7"/>
      <c r="X5586" s="2" t="s">
        <v>19517</v>
      </c>
      <c r="Y5586" s="2" t="s">
        <v>19496</v>
      </c>
    </row>
  </sheetData>
  <customSheetViews>
    <customSheetView guid="{A8F66C3E-5068-4B91-BD73-9964F079B7F0}" filter="1" showAutoFilter="1">
      <autoFilter ref="$A$1:$Z$5586"/>
    </customSheetView>
  </customSheetViews>
  <mergeCells count="105">
    <mergeCell ref="S1767:T1767"/>
    <mergeCell ref="S1768:T1768"/>
    <mergeCell ref="S1769:T1769"/>
    <mergeCell ref="S1770:T1770"/>
    <mergeCell ref="S1771:T1771"/>
    <mergeCell ref="S1772:T1772"/>
    <mergeCell ref="S1773:T1773"/>
    <mergeCell ref="S1774:T1774"/>
    <mergeCell ref="S1775:T1775"/>
    <mergeCell ref="S1776:T1776"/>
    <mergeCell ref="S1777:T1777"/>
    <mergeCell ref="S1785:T1785"/>
    <mergeCell ref="S1790:T1790"/>
    <mergeCell ref="S1792:T1792"/>
    <mergeCell ref="S1908:T1908"/>
    <mergeCell ref="S1933:T1933"/>
    <mergeCell ref="S2117:T2117"/>
    <mergeCell ref="S2119:T2119"/>
    <mergeCell ref="S2139:T2139"/>
    <mergeCell ref="S2140:T2140"/>
    <mergeCell ref="S2257:T2257"/>
    <mergeCell ref="S2258:T2258"/>
    <mergeCell ref="S2260:T2260"/>
    <mergeCell ref="S2261:T2261"/>
    <mergeCell ref="S2262:T2262"/>
    <mergeCell ref="S2263:T2263"/>
    <mergeCell ref="S2264:T2264"/>
    <mergeCell ref="S2265:T2265"/>
    <mergeCell ref="S2266:T2266"/>
    <mergeCell ref="S2267:T2267"/>
    <mergeCell ref="S2268:T2268"/>
    <mergeCell ref="S2269:T2269"/>
    <mergeCell ref="S2270:T2270"/>
    <mergeCell ref="S2271:T2271"/>
    <mergeCell ref="S2272:T2272"/>
    <mergeCell ref="S2273:T2273"/>
    <mergeCell ref="S2274:T2274"/>
    <mergeCell ref="S2275:T2275"/>
    <mergeCell ref="S2314:T2314"/>
    <mergeCell ref="S2416:T2416"/>
    <mergeCell ref="S2417:T2417"/>
    <mergeCell ref="S2418:T2418"/>
    <mergeCell ref="S4961:T4961"/>
    <mergeCell ref="S4962:T4962"/>
    <mergeCell ref="S4963:T4963"/>
    <mergeCell ref="S5479:T5479"/>
    <mergeCell ref="S5480:T5480"/>
    <mergeCell ref="S5481:T5481"/>
    <mergeCell ref="S5482:T5482"/>
    <mergeCell ref="S2616:T2616"/>
    <mergeCell ref="S2617:T2617"/>
    <mergeCell ref="S2618:T2618"/>
    <mergeCell ref="S2619:T2619"/>
    <mergeCell ref="S2620:T2620"/>
    <mergeCell ref="R4630:S4630"/>
    <mergeCell ref="S4960:T4960"/>
    <mergeCell ref="S31:T31"/>
    <mergeCell ref="S641:T641"/>
    <mergeCell ref="S680:T680"/>
    <mergeCell ref="S702:T702"/>
    <mergeCell ref="S713:T713"/>
    <mergeCell ref="S717:T717"/>
    <mergeCell ref="S742:T742"/>
    <mergeCell ref="S743:T743"/>
    <mergeCell ref="S744:T744"/>
    <mergeCell ref="S745:T745"/>
    <mergeCell ref="S746:T746"/>
    <mergeCell ref="S778:T778"/>
    <mergeCell ref="S779:T779"/>
    <mergeCell ref="S780:T780"/>
    <mergeCell ref="S781:T781"/>
    <mergeCell ref="S782:T782"/>
    <mergeCell ref="S783:T783"/>
    <mergeCell ref="S784:T784"/>
    <mergeCell ref="S785:T785"/>
    <mergeCell ref="S786:T786"/>
    <mergeCell ref="S787:T787"/>
    <mergeCell ref="S788:T788"/>
    <mergeCell ref="S789:T789"/>
    <mergeCell ref="S790:T790"/>
    <mergeCell ref="S791:T791"/>
    <mergeCell ref="S792:T792"/>
    <mergeCell ref="S793:T793"/>
    <mergeCell ref="S794:T794"/>
    <mergeCell ref="S796:T796"/>
    <mergeCell ref="S797:T797"/>
    <mergeCell ref="S798:T798"/>
    <mergeCell ref="S811:T811"/>
    <mergeCell ref="S855:T855"/>
    <mergeCell ref="S856:T856"/>
    <mergeCell ref="S975:T975"/>
    <mergeCell ref="S996:T996"/>
    <mergeCell ref="S1083:T1083"/>
    <mergeCell ref="S1084:T1084"/>
    <mergeCell ref="S1085:T1085"/>
    <mergeCell ref="S1086:T1086"/>
    <mergeCell ref="S1166:T1166"/>
    <mergeCell ref="S1167:T1167"/>
    <mergeCell ref="S1168:T1168"/>
    <mergeCell ref="S1169:T1169"/>
    <mergeCell ref="S1762:T1762"/>
    <mergeCell ref="S1763:T1763"/>
    <mergeCell ref="S1764:T1764"/>
    <mergeCell ref="S1765:T1765"/>
    <mergeCell ref="S1766:T1766"/>
  </mergeCells>
  <dataValidations>
    <dataValidation type="list" allowBlank="1" showErrorMessage="1" sqref="B2:C5586">
      <formula1>"Cell Density,Tracer Injected,Morphology,Misc/Other"</formula1>
    </dataValidation>
    <dataValidation type="list" allowBlank="1" showErrorMessage="1" sqref="D2:D5586">
      <formula1>"Retrograde,Anterograde,Systemic Injection"</formula1>
    </dataValidation>
    <dataValidation type="list" allowBlank="1" showErrorMessage="1" sqref="E2:E5586">
      <formula1>"fMOST,STPT,Light Sheet,Mouselight,Confocal,Patch-seq,Spatial Transcriptomics,(sm-)FISH,Histology,MRI,EM"</formula1>
    </dataValidation>
    <dataValidation type="list" allowBlank="1" showErrorMessage="1" sqref="F2:F5586">
      <formula1>"False,True,Both"</formula1>
    </dataValidation>
  </dataValidations>
  <hyperlinks>
    <hyperlink r:id="rId1" ref="I2"/>
    <hyperlink r:id="rId2" ref="I3"/>
    <hyperlink r:id="rId3" ref="I4"/>
    <hyperlink r:id="rId4" ref="I5"/>
    <hyperlink r:id="rId5" ref="I6"/>
    <hyperlink r:id="rId6" ref="I7"/>
    <hyperlink r:id="rId7" ref="I8"/>
    <hyperlink r:id="rId8" ref="I9"/>
    <hyperlink r:id="rId9" ref="I10"/>
    <hyperlink r:id="rId10" ref="I11"/>
    <hyperlink r:id="rId11" ref="I12"/>
    <hyperlink r:id="rId12" ref="I13"/>
    <hyperlink r:id="rId13" ref="I14"/>
    <hyperlink r:id="rId14" ref="I15"/>
    <hyperlink r:id="rId15" ref="I16"/>
    <hyperlink r:id="rId16" ref="I17"/>
    <hyperlink r:id="rId17" ref="I18"/>
    <hyperlink r:id="rId18" ref="I19"/>
    <hyperlink r:id="rId19" ref="I20"/>
    <hyperlink r:id="rId20" ref="I21"/>
    <hyperlink r:id="rId21" ref="I22"/>
    <hyperlink r:id="rId22" ref="I23"/>
    <hyperlink r:id="rId23" ref="I24"/>
    <hyperlink r:id="rId24" ref="I25"/>
    <hyperlink r:id="rId25" ref="I26"/>
    <hyperlink r:id="rId26" ref="I27"/>
    <hyperlink r:id="rId27" ref="I28"/>
    <hyperlink r:id="rId28" ref="I29"/>
    <hyperlink r:id="rId29" ref="I30"/>
    <hyperlink r:id="rId30" ref="I31"/>
    <hyperlink r:id="rId31" ref="I32"/>
    <hyperlink r:id="rId32" ref="I33"/>
    <hyperlink r:id="rId33" ref="I34"/>
    <hyperlink r:id="rId34" ref="I35"/>
    <hyperlink r:id="rId35" ref="I36"/>
    <hyperlink r:id="rId36" ref="I37"/>
    <hyperlink r:id="rId37" ref="I38"/>
    <hyperlink r:id="rId38" ref="I39"/>
    <hyperlink r:id="rId39" ref="I40"/>
    <hyperlink r:id="rId40" ref="I41"/>
    <hyperlink r:id="rId41" ref="I42"/>
    <hyperlink r:id="rId42" ref="I43"/>
    <hyperlink r:id="rId43" ref="I44"/>
    <hyperlink r:id="rId44" ref="I45"/>
    <hyperlink r:id="rId45" ref="I46"/>
    <hyperlink r:id="rId46" ref="I47"/>
    <hyperlink r:id="rId47" ref="I48"/>
    <hyperlink r:id="rId48" ref="I49"/>
    <hyperlink r:id="rId49" ref="I50"/>
    <hyperlink r:id="rId50" ref="I51"/>
    <hyperlink r:id="rId51" ref="I52"/>
    <hyperlink r:id="rId52" ref="I53"/>
    <hyperlink r:id="rId53" ref="I54"/>
    <hyperlink r:id="rId54" ref="I55"/>
    <hyperlink r:id="rId55" ref="I56"/>
    <hyperlink r:id="rId56" ref="I57"/>
    <hyperlink r:id="rId57" ref="I58"/>
    <hyperlink r:id="rId58" ref="I59"/>
    <hyperlink r:id="rId59" ref="I60"/>
    <hyperlink r:id="rId60" ref="I61"/>
    <hyperlink r:id="rId61" ref="I62"/>
    <hyperlink r:id="rId62" ref="I63"/>
    <hyperlink r:id="rId63" ref="I64"/>
    <hyperlink r:id="rId64" ref="I65"/>
    <hyperlink r:id="rId65" ref="I66"/>
    <hyperlink r:id="rId66" ref="I67"/>
    <hyperlink r:id="rId67" ref="I68"/>
    <hyperlink r:id="rId68" ref="I69"/>
    <hyperlink r:id="rId69" ref="I70"/>
    <hyperlink r:id="rId70" ref="I71"/>
    <hyperlink r:id="rId71" ref="I72"/>
    <hyperlink r:id="rId72" ref="I73"/>
    <hyperlink r:id="rId73" ref="I74"/>
    <hyperlink r:id="rId74" ref="I75"/>
    <hyperlink r:id="rId75" ref="I76"/>
    <hyperlink r:id="rId76" ref="I77"/>
    <hyperlink r:id="rId77" ref="I78"/>
    <hyperlink r:id="rId78" ref="I79"/>
    <hyperlink r:id="rId79" ref="I80"/>
    <hyperlink r:id="rId80" ref="I81"/>
    <hyperlink r:id="rId81" ref="I82"/>
    <hyperlink r:id="rId82" ref="I83"/>
    <hyperlink r:id="rId83" ref="I84"/>
    <hyperlink r:id="rId84" ref="I85"/>
    <hyperlink r:id="rId85" ref="I86"/>
    <hyperlink r:id="rId86" ref="I87"/>
    <hyperlink r:id="rId87" ref="I88"/>
    <hyperlink r:id="rId88" ref="I89"/>
    <hyperlink r:id="rId89" ref="I90"/>
    <hyperlink r:id="rId90" ref="I91"/>
    <hyperlink r:id="rId91" ref="I92"/>
    <hyperlink r:id="rId92" ref="I93"/>
    <hyperlink r:id="rId93" ref="I94"/>
    <hyperlink r:id="rId94" ref="I95"/>
    <hyperlink r:id="rId95" ref="I96"/>
    <hyperlink r:id="rId96" ref="I97"/>
    <hyperlink r:id="rId97" ref="I98"/>
    <hyperlink r:id="rId98" ref="I99"/>
    <hyperlink r:id="rId99" ref="I100"/>
    <hyperlink r:id="rId100" ref="I101"/>
    <hyperlink r:id="rId101" ref="I102"/>
    <hyperlink r:id="rId102" ref="I103"/>
    <hyperlink r:id="rId103" ref="I104"/>
    <hyperlink r:id="rId104" ref="I105"/>
    <hyperlink r:id="rId105" ref="I106"/>
    <hyperlink r:id="rId106" ref="I107"/>
    <hyperlink r:id="rId107" ref="I108"/>
    <hyperlink r:id="rId108" ref="I109"/>
    <hyperlink r:id="rId109" ref="I110"/>
    <hyperlink r:id="rId110" ref="I111"/>
    <hyperlink r:id="rId111" ref="I112"/>
    <hyperlink r:id="rId112" ref="I113"/>
    <hyperlink r:id="rId113" ref="I114"/>
    <hyperlink r:id="rId114" ref="I115"/>
    <hyperlink r:id="rId115" ref="I116"/>
    <hyperlink r:id="rId116" ref="I117"/>
    <hyperlink r:id="rId117" ref="I118"/>
    <hyperlink r:id="rId118" ref="I119"/>
    <hyperlink r:id="rId119" ref="I120"/>
    <hyperlink r:id="rId120" ref="I121"/>
    <hyperlink r:id="rId121" ref="I122"/>
    <hyperlink r:id="rId122" ref="I123"/>
    <hyperlink r:id="rId123" ref="I124"/>
    <hyperlink r:id="rId124" ref="I125"/>
    <hyperlink r:id="rId125" ref="I126"/>
    <hyperlink r:id="rId126" ref="I127"/>
    <hyperlink r:id="rId127" ref="I128"/>
    <hyperlink r:id="rId128" ref="I129"/>
    <hyperlink r:id="rId129" ref="I130"/>
    <hyperlink r:id="rId130" ref="I131"/>
    <hyperlink r:id="rId131" ref="I132"/>
    <hyperlink r:id="rId132" ref="I133"/>
    <hyperlink r:id="rId133" ref="I134"/>
    <hyperlink r:id="rId134" ref="I135"/>
    <hyperlink r:id="rId135" ref="I136"/>
    <hyperlink r:id="rId136" ref="I137"/>
    <hyperlink r:id="rId137" ref="I138"/>
    <hyperlink r:id="rId138" ref="I139"/>
    <hyperlink r:id="rId139" ref="I140"/>
    <hyperlink r:id="rId140" ref="I141"/>
    <hyperlink r:id="rId141" ref="I142"/>
    <hyperlink r:id="rId142" ref="I143"/>
    <hyperlink r:id="rId143" ref="I144"/>
    <hyperlink r:id="rId144" ref="I145"/>
    <hyperlink r:id="rId145" ref="I146"/>
    <hyperlink r:id="rId146" ref="I147"/>
    <hyperlink r:id="rId147" ref="I148"/>
    <hyperlink r:id="rId148" ref="I149"/>
    <hyperlink r:id="rId149" ref="I150"/>
    <hyperlink r:id="rId150" ref="I151"/>
    <hyperlink r:id="rId151" ref="I152"/>
    <hyperlink r:id="rId152" ref="I153"/>
    <hyperlink r:id="rId153" ref="I154"/>
    <hyperlink r:id="rId154" ref="I155"/>
    <hyperlink r:id="rId155" ref="I156"/>
    <hyperlink r:id="rId156" ref="I157"/>
    <hyperlink r:id="rId157" ref="I158"/>
    <hyperlink r:id="rId158" ref="I159"/>
    <hyperlink r:id="rId159" ref="I160"/>
    <hyperlink r:id="rId160" ref="I161"/>
    <hyperlink r:id="rId161" ref="I162"/>
    <hyperlink r:id="rId162" ref="I163"/>
    <hyperlink r:id="rId163" ref="I164"/>
    <hyperlink r:id="rId164" ref="I165"/>
    <hyperlink r:id="rId165" ref="I166"/>
    <hyperlink r:id="rId166" ref="I167"/>
    <hyperlink r:id="rId167" ref="I168"/>
    <hyperlink r:id="rId168" ref="I169"/>
    <hyperlink r:id="rId169" ref="I170"/>
    <hyperlink r:id="rId170" ref="I171"/>
    <hyperlink r:id="rId171" ref="I172"/>
    <hyperlink r:id="rId172" ref="I173"/>
    <hyperlink r:id="rId173" ref="I174"/>
    <hyperlink r:id="rId174" ref="I175"/>
    <hyperlink r:id="rId175" ref="I176"/>
    <hyperlink r:id="rId176" ref="I177"/>
    <hyperlink r:id="rId177" ref="I178"/>
    <hyperlink r:id="rId178" ref="I179"/>
    <hyperlink r:id="rId179" ref="I180"/>
    <hyperlink r:id="rId180" ref="I181"/>
    <hyperlink r:id="rId181" ref="I182"/>
    <hyperlink r:id="rId182" ref="I183"/>
    <hyperlink r:id="rId183" ref="I184"/>
    <hyperlink r:id="rId184" ref="I185"/>
    <hyperlink r:id="rId185" ref="I186"/>
    <hyperlink r:id="rId186" ref="I187"/>
    <hyperlink r:id="rId187" ref="I188"/>
    <hyperlink r:id="rId188" ref="I189"/>
    <hyperlink r:id="rId189" ref="I190"/>
    <hyperlink r:id="rId190" ref="I191"/>
    <hyperlink r:id="rId191" ref="I192"/>
    <hyperlink r:id="rId192" ref="I193"/>
    <hyperlink r:id="rId193" ref="I194"/>
    <hyperlink r:id="rId194" ref="I195"/>
    <hyperlink r:id="rId195" ref="I196"/>
    <hyperlink r:id="rId196" ref="I197"/>
    <hyperlink r:id="rId197" ref="I198"/>
    <hyperlink r:id="rId198" ref="I199"/>
    <hyperlink r:id="rId199" ref="I200"/>
    <hyperlink r:id="rId200" ref="I201"/>
    <hyperlink r:id="rId201" ref="I202"/>
    <hyperlink r:id="rId202" ref="I203"/>
    <hyperlink r:id="rId203" ref="I204"/>
    <hyperlink r:id="rId204" ref="I205"/>
    <hyperlink r:id="rId205" ref="I206"/>
    <hyperlink r:id="rId206" ref="I207"/>
    <hyperlink r:id="rId207" ref="I208"/>
    <hyperlink r:id="rId208" ref="I209"/>
    <hyperlink r:id="rId209" ref="I210"/>
    <hyperlink r:id="rId210" ref="I211"/>
    <hyperlink r:id="rId211" ref="I212"/>
    <hyperlink r:id="rId212" ref="I213"/>
    <hyperlink r:id="rId213" ref="I214"/>
    <hyperlink r:id="rId214" ref="I215"/>
    <hyperlink r:id="rId215" ref="I216"/>
    <hyperlink r:id="rId216" ref="I217"/>
    <hyperlink r:id="rId217" ref="I218"/>
    <hyperlink r:id="rId218" ref="I219"/>
    <hyperlink r:id="rId219" ref="I220"/>
    <hyperlink r:id="rId220" ref="I221"/>
    <hyperlink r:id="rId221" ref="I222"/>
    <hyperlink r:id="rId222" ref="I223"/>
    <hyperlink r:id="rId223" ref="I224"/>
    <hyperlink r:id="rId224" ref="I225"/>
    <hyperlink r:id="rId225" ref="I226"/>
    <hyperlink r:id="rId226" ref="I227"/>
    <hyperlink r:id="rId227" ref="I228"/>
    <hyperlink r:id="rId228" ref="I229"/>
    <hyperlink r:id="rId229" ref="I230"/>
    <hyperlink r:id="rId230" ref="I231"/>
    <hyperlink r:id="rId231" ref="I232"/>
    <hyperlink r:id="rId232" ref="I233"/>
    <hyperlink r:id="rId233" ref="I234"/>
    <hyperlink r:id="rId234" ref="I235"/>
    <hyperlink r:id="rId235" ref="I236"/>
    <hyperlink r:id="rId236" ref="I237"/>
    <hyperlink r:id="rId237" ref="I238"/>
    <hyperlink r:id="rId238" ref="I239"/>
    <hyperlink r:id="rId239" ref="I240"/>
    <hyperlink r:id="rId240" ref="I241"/>
    <hyperlink r:id="rId241" ref="I242"/>
    <hyperlink r:id="rId242" ref="I243"/>
    <hyperlink r:id="rId243" ref="I244"/>
    <hyperlink r:id="rId244" ref="I245"/>
    <hyperlink r:id="rId245" ref="I246"/>
    <hyperlink r:id="rId246" ref="I247"/>
    <hyperlink r:id="rId247" ref="I248"/>
    <hyperlink r:id="rId248" ref="I249"/>
    <hyperlink r:id="rId249" ref="I250"/>
    <hyperlink r:id="rId250" ref="I251"/>
    <hyperlink r:id="rId251" ref="I252"/>
    <hyperlink r:id="rId252" ref="I253"/>
    <hyperlink r:id="rId253" ref="I254"/>
    <hyperlink r:id="rId254" ref="I255"/>
    <hyperlink r:id="rId255" ref="I256"/>
    <hyperlink r:id="rId256" ref="I257"/>
    <hyperlink r:id="rId257" ref="I258"/>
    <hyperlink r:id="rId258" ref="I259"/>
    <hyperlink r:id="rId259" ref="I260"/>
    <hyperlink r:id="rId260" ref="I261"/>
    <hyperlink r:id="rId261" ref="I262"/>
    <hyperlink r:id="rId262" ref="I263"/>
    <hyperlink r:id="rId263" ref="I264"/>
    <hyperlink r:id="rId264" ref="I265"/>
    <hyperlink r:id="rId265" ref="I266"/>
    <hyperlink r:id="rId266" ref="I267"/>
    <hyperlink r:id="rId267" ref="I268"/>
    <hyperlink r:id="rId268" ref="I269"/>
    <hyperlink r:id="rId269" ref="I270"/>
    <hyperlink r:id="rId270" ref="I271"/>
    <hyperlink r:id="rId271" ref="I272"/>
    <hyperlink r:id="rId272" ref="I273"/>
    <hyperlink r:id="rId273" ref="I274"/>
    <hyperlink r:id="rId274" ref="I275"/>
    <hyperlink r:id="rId275" ref="I276"/>
    <hyperlink r:id="rId276" ref="I277"/>
    <hyperlink r:id="rId277" ref="I278"/>
    <hyperlink r:id="rId278" ref="I279"/>
    <hyperlink r:id="rId279" ref="I280"/>
    <hyperlink r:id="rId280" ref="I281"/>
    <hyperlink r:id="rId281" ref="I282"/>
    <hyperlink r:id="rId282" ref="I283"/>
    <hyperlink r:id="rId283" ref="I284"/>
    <hyperlink r:id="rId284" ref="I285"/>
    <hyperlink r:id="rId285" ref="I286"/>
    <hyperlink r:id="rId286" ref="I287"/>
    <hyperlink r:id="rId287" ref="I288"/>
    <hyperlink r:id="rId288" ref="I289"/>
    <hyperlink r:id="rId289" ref="I290"/>
    <hyperlink r:id="rId290" ref="I291"/>
    <hyperlink r:id="rId291" ref="I292"/>
    <hyperlink r:id="rId292" ref="I293"/>
    <hyperlink r:id="rId293" ref="I294"/>
    <hyperlink r:id="rId294" ref="I295"/>
    <hyperlink r:id="rId295" ref="I296"/>
    <hyperlink r:id="rId296" ref="I297"/>
    <hyperlink r:id="rId297" ref="I298"/>
    <hyperlink r:id="rId298" ref="I299"/>
    <hyperlink r:id="rId299" ref="I300"/>
    <hyperlink r:id="rId300" ref="I301"/>
    <hyperlink r:id="rId301" ref="I302"/>
    <hyperlink r:id="rId302" ref="I303"/>
    <hyperlink r:id="rId303" ref="I304"/>
    <hyperlink r:id="rId304" ref="I305"/>
    <hyperlink r:id="rId305" ref="I306"/>
    <hyperlink r:id="rId306" ref="I307"/>
    <hyperlink r:id="rId307" ref="I308"/>
    <hyperlink r:id="rId308" ref="I309"/>
    <hyperlink r:id="rId309" ref="I310"/>
    <hyperlink r:id="rId310" ref="I311"/>
    <hyperlink r:id="rId311" ref="I312"/>
    <hyperlink r:id="rId312" ref="I313"/>
    <hyperlink r:id="rId313" ref="I314"/>
    <hyperlink r:id="rId314" ref="I315"/>
    <hyperlink r:id="rId315" ref="I316"/>
    <hyperlink r:id="rId316" ref="I317"/>
    <hyperlink r:id="rId317" ref="I318"/>
    <hyperlink r:id="rId318" ref="I319"/>
    <hyperlink r:id="rId319" ref="I320"/>
    <hyperlink r:id="rId320" ref="I321"/>
    <hyperlink r:id="rId321" ref="I322"/>
    <hyperlink r:id="rId322" ref="I323"/>
    <hyperlink r:id="rId323" ref="I324"/>
    <hyperlink r:id="rId324" ref="I325"/>
    <hyperlink r:id="rId325" ref="I326"/>
    <hyperlink r:id="rId326" ref="I327"/>
    <hyperlink r:id="rId327" ref="I328"/>
    <hyperlink r:id="rId328" ref="I329"/>
    <hyperlink r:id="rId329" ref="I330"/>
    <hyperlink r:id="rId330" ref="I331"/>
    <hyperlink r:id="rId331" ref="I332"/>
    <hyperlink r:id="rId332" ref="I333"/>
    <hyperlink r:id="rId333" ref="I334"/>
    <hyperlink r:id="rId334" ref="I335"/>
    <hyperlink r:id="rId335" ref="I336"/>
    <hyperlink r:id="rId336" ref="I337"/>
    <hyperlink r:id="rId337" ref="I338"/>
    <hyperlink r:id="rId338" ref="I339"/>
    <hyperlink r:id="rId339" ref="I340"/>
    <hyperlink r:id="rId340" ref="I341"/>
    <hyperlink r:id="rId341" ref="I342"/>
    <hyperlink r:id="rId342" ref="I343"/>
    <hyperlink r:id="rId343" ref="I344"/>
    <hyperlink r:id="rId344" ref="I345"/>
    <hyperlink r:id="rId345" ref="I346"/>
    <hyperlink r:id="rId346" ref="I347"/>
    <hyperlink r:id="rId347" ref="I348"/>
    <hyperlink r:id="rId348" ref="I349"/>
    <hyperlink r:id="rId349" ref="I350"/>
    <hyperlink r:id="rId350" ref="I351"/>
    <hyperlink r:id="rId351" ref="I352"/>
    <hyperlink r:id="rId352" ref="I353"/>
    <hyperlink r:id="rId353" ref="I354"/>
    <hyperlink r:id="rId354" ref="I355"/>
    <hyperlink r:id="rId355" ref="I356"/>
    <hyperlink r:id="rId356" ref="I357"/>
    <hyperlink r:id="rId357" ref="I358"/>
    <hyperlink r:id="rId358" ref="I359"/>
    <hyperlink r:id="rId359" ref="I360"/>
    <hyperlink r:id="rId360" ref="I361"/>
    <hyperlink r:id="rId361" ref="I362"/>
    <hyperlink r:id="rId362" ref="I363"/>
    <hyperlink r:id="rId363" ref="I364"/>
    <hyperlink r:id="rId364" ref="I365"/>
    <hyperlink r:id="rId365" ref="I366"/>
    <hyperlink r:id="rId366" ref="I367"/>
    <hyperlink r:id="rId367" ref="I368"/>
    <hyperlink r:id="rId368" ref="I369"/>
    <hyperlink r:id="rId369" ref="I370"/>
    <hyperlink r:id="rId370" ref="I371"/>
    <hyperlink r:id="rId371" ref="I372"/>
    <hyperlink r:id="rId372" ref="I373"/>
    <hyperlink r:id="rId373" ref="I374"/>
    <hyperlink r:id="rId374" ref="I375"/>
    <hyperlink r:id="rId375" ref="I376"/>
    <hyperlink r:id="rId376" ref="I377"/>
    <hyperlink r:id="rId377" ref="I378"/>
    <hyperlink r:id="rId378" ref="I379"/>
    <hyperlink r:id="rId379" ref="I380"/>
    <hyperlink r:id="rId380" ref="I381"/>
    <hyperlink r:id="rId381" ref="I382"/>
    <hyperlink r:id="rId382" ref="I383"/>
    <hyperlink r:id="rId383" ref="I384"/>
    <hyperlink r:id="rId384" ref="I385"/>
    <hyperlink r:id="rId385" ref="I386"/>
    <hyperlink r:id="rId386" ref="I387"/>
    <hyperlink r:id="rId387" ref="I388"/>
    <hyperlink r:id="rId388" ref="I389"/>
    <hyperlink r:id="rId389" ref="I390"/>
    <hyperlink r:id="rId390" ref="I391"/>
    <hyperlink r:id="rId391" ref="I392"/>
    <hyperlink r:id="rId392" ref="I393"/>
    <hyperlink r:id="rId393" ref="I394"/>
    <hyperlink r:id="rId394" ref="I395"/>
    <hyperlink r:id="rId395" ref="I396"/>
    <hyperlink r:id="rId396" ref="I397"/>
    <hyperlink r:id="rId397" ref="I398"/>
    <hyperlink r:id="rId398" ref="I399"/>
    <hyperlink r:id="rId399" ref="I400"/>
    <hyperlink r:id="rId400" ref="I401"/>
    <hyperlink r:id="rId401" ref="I402"/>
    <hyperlink r:id="rId402" ref="I403"/>
    <hyperlink r:id="rId403" ref="I404"/>
    <hyperlink r:id="rId404" ref="I405"/>
    <hyperlink r:id="rId405" ref="I406"/>
    <hyperlink r:id="rId406" ref="I407"/>
    <hyperlink r:id="rId407" ref="I408"/>
    <hyperlink r:id="rId408" ref="I409"/>
    <hyperlink r:id="rId409" ref="I410"/>
    <hyperlink r:id="rId410" ref="I411"/>
    <hyperlink r:id="rId411" ref="I412"/>
    <hyperlink r:id="rId412" ref="I413"/>
    <hyperlink r:id="rId413" ref="I414"/>
    <hyperlink r:id="rId414" ref="I415"/>
    <hyperlink r:id="rId415" ref="I416"/>
    <hyperlink r:id="rId416" ref="I417"/>
    <hyperlink r:id="rId417" ref="I418"/>
    <hyperlink r:id="rId418" ref="I419"/>
    <hyperlink r:id="rId419" ref="I420"/>
    <hyperlink r:id="rId420" ref="I421"/>
    <hyperlink r:id="rId421" ref="I422"/>
    <hyperlink r:id="rId422" ref="I423"/>
    <hyperlink r:id="rId423" ref="I424"/>
    <hyperlink r:id="rId424" ref="I425"/>
    <hyperlink r:id="rId425" ref="I426"/>
    <hyperlink r:id="rId426" ref="I427"/>
    <hyperlink r:id="rId427" ref="I428"/>
    <hyperlink r:id="rId428" ref="I429"/>
    <hyperlink r:id="rId429" ref="I430"/>
    <hyperlink r:id="rId430" ref="I431"/>
    <hyperlink r:id="rId431" ref="I432"/>
    <hyperlink r:id="rId432" ref="I433"/>
    <hyperlink r:id="rId433" ref="I434"/>
    <hyperlink r:id="rId434" ref="I435"/>
    <hyperlink r:id="rId435" ref="I436"/>
    <hyperlink r:id="rId436" ref="I437"/>
    <hyperlink r:id="rId437" ref="I438"/>
    <hyperlink r:id="rId438" ref="I439"/>
    <hyperlink r:id="rId439" ref="I440"/>
    <hyperlink r:id="rId440" ref="I441"/>
    <hyperlink r:id="rId441" ref="I442"/>
    <hyperlink r:id="rId442" ref="I443"/>
    <hyperlink r:id="rId443" ref="I444"/>
    <hyperlink r:id="rId444" ref="I445"/>
    <hyperlink r:id="rId445" ref="I446"/>
    <hyperlink r:id="rId446" ref="I447"/>
    <hyperlink r:id="rId447" ref="I448"/>
    <hyperlink r:id="rId448" ref="I449"/>
    <hyperlink r:id="rId449" ref="I450"/>
    <hyperlink r:id="rId450" ref="I451"/>
    <hyperlink r:id="rId451" ref="I452"/>
    <hyperlink r:id="rId452" ref="I453"/>
    <hyperlink r:id="rId453" ref="I454"/>
    <hyperlink r:id="rId454" ref="I455"/>
    <hyperlink r:id="rId455" ref="I456"/>
    <hyperlink r:id="rId456" ref="I457"/>
    <hyperlink r:id="rId457" ref="I458"/>
    <hyperlink r:id="rId458" ref="I459"/>
    <hyperlink r:id="rId459" ref="I460"/>
    <hyperlink r:id="rId460" ref="I461"/>
    <hyperlink r:id="rId461" ref="I462"/>
    <hyperlink r:id="rId462" ref="I463"/>
    <hyperlink r:id="rId463" ref="I464"/>
    <hyperlink r:id="rId464" ref="I465"/>
    <hyperlink r:id="rId465" ref="I466"/>
    <hyperlink r:id="rId466" ref="I467"/>
    <hyperlink r:id="rId467" ref="I468"/>
    <hyperlink r:id="rId468" ref="I469"/>
    <hyperlink r:id="rId469" ref="I470"/>
    <hyperlink r:id="rId470" ref="I471"/>
    <hyperlink r:id="rId471" ref="I472"/>
    <hyperlink r:id="rId472" ref="I473"/>
    <hyperlink r:id="rId473" ref="I474"/>
    <hyperlink r:id="rId474" ref="I475"/>
    <hyperlink r:id="rId475" ref="I476"/>
    <hyperlink r:id="rId476" ref="I477"/>
    <hyperlink r:id="rId477" ref="I478"/>
    <hyperlink r:id="rId478" ref="I479"/>
    <hyperlink r:id="rId479" ref="I480"/>
    <hyperlink r:id="rId480" ref="I481"/>
    <hyperlink r:id="rId481" ref="I482"/>
    <hyperlink r:id="rId482" ref="I483"/>
    <hyperlink r:id="rId483" ref="I484"/>
    <hyperlink r:id="rId484" ref="I485"/>
    <hyperlink r:id="rId485" ref="I486"/>
    <hyperlink r:id="rId486" ref="I487"/>
    <hyperlink r:id="rId487" ref="I488"/>
    <hyperlink r:id="rId488" ref="I489"/>
    <hyperlink r:id="rId489" ref="I490"/>
    <hyperlink r:id="rId490" ref="I491"/>
    <hyperlink r:id="rId491" ref="I492"/>
    <hyperlink r:id="rId492" ref="I493"/>
    <hyperlink r:id="rId493" ref="I494"/>
    <hyperlink r:id="rId494" ref="I495"/>
    <hyperlink r:id="rId495" ref="I496"/>
    <hyperlink r:id="rId496" ref="I497"/>
    <hyperlink r:id="rId497" ref="I498"/>
    <hyperlink r:id="rId498" ref="I499"/>
    <hyperlink r:id="rId499" ref="I500"/>
    <hyperlink r:id="rId500" ref="I501"/>
    <hyperlink r:id="rId501" ref="I502"/>
    <hyperlink r:id="rId502" ref="I503"/>
    <hyperlink r:id="rId503" ref="I504"/>
    <hyperlink r:id="rId504" ref="I505"/>
    <hyperlink r:id="rId505" ref="I506"/>
    <hyperlink r:id="rId506" ref="I507"/>
    <hyperlink r:id="rId507" ref="I508"/>
    <hyperlink r:id="rId508" ref="I509"/>
    <hyperlink r:id="rId509" ref="I510"/>
    <hyperlink r:id="rId510" ref="I511"/>
    <hyperlink r:id="rId511" ref="I512"/>
    <hyperlink r:id="rId512" ref="I513"/>
    <hyperlink r:id="rId513" ref="I514"/>
    <hyperlink r:id="rId514" ref="I515"/>
    <hyperlink r:id="rId515" ref="I516"/>
    <hyperlink r:id="rId516" ref="I517"/>
    <hyperlink r:id="rId517" ref="I518"/>
    <hyperlink r:id="rId518" ref="I519"/>
    <hyperlink r:id="rId519" ref="I520"/>
    <hyperlink r:id="rId520" ref="I521"/>
    <hyperlink r:id="rId521" ref="I522"/>
    <hyperlink r:id="rId522" ref="I523"/>
    <hyperlink r:id="rId523" ref="I524"/>
    <hyperlink r:id="rId524" ref="I525"/>
    <hyperlink r:id="rId525" ref="I526"/>
    <hyperlink r:id="rId526" ref="I527"/>
    <hyperlink r:id="rId527" ref="I528"/>
    <hyperlink r:id="rId528" ref="I529"/>
    <hyperlink r:id="rId529" ref="I530"/>
    <hyperlink r:id="rId530" ref="I531"/>
    <hyperlink r:id="rId531" ref="I532"/>
    <hyperlink r:id="rId532" ref="I533"/>
    <hyperlink r:id="rId533" ref="I534"/>
    <hyperlink r:id="rId534" ref="I535"/>
    <hyperlink r:id="rId535" ref="I536"/>
    <hyperlink r:id="rId536" ref="I537"/>
    <hyperlink r:id="rId537" ref="I538"/>
    <hyperlink r:id="rId538" ref="I539"/>
    <hyperlink r:id="rId539" ref="I540"/>
    <hyperlink r:id="rId540" ref="I541"/>
    <hyperlink r:id="rId541" ref="I542"/>
    <hyperlink r:id="rId542" ref="I543"/>
    <hyperlink r:id="rId543" ref="I544"/>
    <hyperlink r:id="rId544" ref="I545"/>
    <hyperlink r:id="rId545" ref="I546"/>
    <hyperlink r:id="rId546" ref="I547"/>
    <hyperlink r:id="rId547" ref="I548"/>
    <hyperlink r:id="rId548" ref="I549"/>
    <hyperlink r:id="rId549" ref="I550"/>
    <hyperlink r:id="rId550" ref="I551"/>
    <hyperlink r:id="rId551" ref="I552"/>
    <hyperlink r:id="rId552" ref="I553"/>
    <hyperlink r:id="rId553" ref="I554"/>
    <hyperlink r:id="rId554" ref="I555"/>
    <hyperlink r:id="rId555" ref="I556"/>
    <hyperlink r:id="rId556" ref="I557"/>
    <hyperlink r:id="rId557" ref="I558"/>
    <hyperlink r:id="rId558" ref="I559"/>
    <hyperlink r:id="rId559" ref="I560"/>
    <hyperlink r:id="rId560" ref="I561"/>
    <hyperlink r:id="rId561" ref="I562"/>
    <hyperlink r:id="rId562" ref="I563"/>
    <hyperlink r:id="rId563" ref="I564"/>
    <hyperlink r:id="rId564" ref="I565"/>
    <hyperlink r:id="rId565" ref="I566"/>
    <hyperlink r:id="rId566" ref="I567"/>
    <hyperlink r:id="rId567" ref="I568"/>
    <hyperlink r:id="rId568" ref="I569"/>
    <hyperlink r:id="rId569" ref="I570"/>
    <hyperlink r:id="rId570" ref="I571"/>
    <hyperlink r:id="rId571" ref="I572"/>
    <hyperlink r:id="rId572" ref="I573"/>
    <hyperlink r:id="rId573" ref="I574"/>
    <hyperlink r:id="rId574" ref="I575"/>
    <hyperlink r:id="rId575" ref="I576"/>
    <hyperlink r:id="rId576" ref="I577"/>
    <hyperlink r:id="rId577" ref="I578"/>
    <hyperlink r:id="rId578" ref="I579"/>
    <hyperlink r:id="rId579" ref="I580"/>
    <hyperlink r:id="rId580" ref="I581"/>
    <hyperlink r:id="rId581" ref="I582"/>
    <hyperlink r:id="rId582" ref="I583"/>
    <hyperlink r:id="rId583" ref="I584"/>
    <hyperlink r:id="rId584" ref="I585"/>
    <hyperlink r:id="rId585" ref="I586"/>
    <hyperlink r:id="rId586" ref="I587"/>
    <hyperlink r:id="rId587" ref="I588"/>
    <hyperlink r:id="rId588" ref="I589"/>
    <hyperlink r:id="rId589" ref="I590"/>
    <hyperlink r:id="rId590" ref="I591"/>
    <hyperlink r:id="rId591" ref="I592"/>
    <hyperlink r:id="rId592" ref="I593"/>
    <hyperlink r:id="rId593" ref="I594"/>
    <hyperlink r:id="rId594" ref="I595"/>
    <hyperlink r:id="rId595" ref="I596"/>
    <hyperlink r:id="rId596" ref="I597"/>
    <hyperlink r:id="rId597" ref="I598"/>
    <hyperlink r:id="rId598" ref="I599"/>
    <hyperlink r:id="rId599" ref="I600"/>
    <hyperlink r:id="rId600" ref="I601"/>
    <hyperlink r:id="rId601" ref="I602"/>
    <hyperlink r:id="rId602" ref="I603"/>
    <hyperlink r:id="rId603" ref="I604"/>
    <hyperlink r:id="rId604" ref="I605"/>
    <hyperlink r:id="rId605" ref="I606"/>
    <hyperlink r:id="rId606" ref="I607"/>
    <hyperlink r:id="rId607" ref="I608"/>
    <hyperlink r:id="rId608" ref="I609"/>
    <hyperlink r:id="rId609" ref="I610"/>
    <hyperlink r:id="rId610" ref="I611"/>
    <hyperlink r:id="rId611" ref="I612"/>
    <hyperlink r:id="rId612" ref="I613"/>
    <hyperlink r:id="rId613" ref="I614"/>
    <hyperlink r:id="rId614" ref="I615"/>
    <hyperlink r:id="rId615" ref="I616"/>
    <hyperlink r:id="rId616" ref="I617"/>
    <hyperlink r:id="rId617" ref="I618"/>
    <hyperlink r:id="rId618" ref="I619"/>
    <hyperlink r:id="rId619" ref="I620"/>
    <hyperlink r:id="rId620" ref="I621"/>
    <hyperlink r:id="rId621" ref="I622"/>
    <hyperlink r:id="rId622" ref="I623"/>
    <hyperlink r:id="rId623" ref="I624"/>
    <hyperlink r:id="rId624" ref="I625"/>
    <hyperlink r:id="rId625" ref="I626"/>
    <hyperlink r:id="rId626" ref="I627"/>
    <hyperlink r:id="rId627" ref="I628"/>
    <hyperlink r:id="rId628" ref="I629"/>
    <hyperlink r:id="rId629" ref="I630"/>
    <hyperlink r:id="rId630" ref="I631"/>
    <hyperlink r:id="rId631" ref="I632"/>
    <hyperlink r:id="rId632" ref="I633"/>
    <hyperlink r:id="rId633" ref="I634"/>
    <hyperlink r:id="rId634" ref="I635"/>
    <hyperlink r:id="rId635" ref="I636"/>
    <hyperlink r:id="rId636" ref="I637"/>
    <hyperlink r:id="rId637" ref="I638"/>
    <hyperlink r:id="rId638" ref="I639"/>
    <hyperlink r:id="rId639" ref="I640"/>
    <hyperlink r:id="rId640" ref="I641"/>
    <hyperlink r:id="rId641" ref="I642"/>
    <hyperlink r:id="rId642" ref="I643"/>
    <hyperlink r:id="rId643" ref="I644"/>
    <hyperlink r:id="rId644" ref="I645"/>
    <hyperlink r:id="rId645" ref="I646"/>
    <hyperlink r:id="rId646" ref="I647"/>
    <hyperlink r:id="rId647" ref="I648"/>
    <hyperlink r:id="rId648" ref="I649"/>
    <hyperlink r:id="rId649" ref="I650"/>
    <hyperlink r:id="rId650" ref="I651"/>
    <hyperlink r:id="rId651" ref="I652"/>
    <hyperlink r:id="rId652" ref="I653"/>
    <hyperlink r:id="rId653" ref="I654"/>
    <hyperlink r:id="rId654" ref="I655"/>
    <hyperlink r:id="rId655" ref="I656"/>
    <hyperlink r:id="rId656" ref="I657"/>
    <hyperlink r:id="rId657" ref="I658"/>
    <hyperlink r:id="rId658" ref="I659"/>
    <hyperlink r:id="rId659" ref="I660"/>
    <hyperlink r:id="rId660" ref="I661"/>
    <hyperlink r:id="rId661" ref="I662"/>
    <hyperlink r:id="rId662" ref="I663"/>
    <hyperlink r:id="rId663" ref="I664"/>
    <hyperlink r:id="rId664" ref="I665"/>
    <hyperlink r:id="rId665" ref="I666"/>
    <hyperlink r:id="rId666" ref="I667"/>
    <hyperlink r:id="rId667" ref="I668"/>
    <hyperlink r:id="rId668" ref="I669"/>
    <hyperlink r:id="rId669" ref="I670"/>
    <hyperlink r:id="rId670" ref="I671"/>
    <hyperlink r:id="rId671" ref="I672"/>
    <hyperlink r:id="rId672" ref="I673"/>
    <hyperlink r:id="rId673" ref="I674"/>
    <hyperlink r:id="rId674" ref="I675"/>
    <hyperlink r:id="rId675" ref="I676"/>
    <hyperlink r:id="rId676" ref="I677"/>
    <hyperlink r:id="rId677" ref="I678"/>
    <hyperlink r:id="rId678" ref="I679"/>
    <hyperlink r:id="rId679" ref="I680"/>
    <hyperlink r:id="rId680" ref="I681"/>
    <hyperlink r:id="rId681" ref="I682"/>
    <hyperlink r:id="rId682" ref="I683"/>
    <hyperlink r:id="rId683" ref="I684"/>
    <hyperlink r:id="rId684" ref="I685"/>
    <hyperlink r:id="rId685" ref="I686"/>
    <hyperlink r:id="rId686" ref="I687"/>
    <hyperlink r:id="rId687" ref="I688"/>
    <hyperlink r:id="rId688" ref="I689"/>
    <hyperlink r:id="rId689" ref="I690"/>
    <hyperlink r:id="rId690" ref="I691"/>
    <hyperlink r:id="rId691" ref="I692"/>
    <hyperlink r:id="rId692" ref="I693"/>
    <hyperlink r:id="rId693" ref="I694"/>
    <hyperlink r:id="rId694" ref="I695"/>
    <hyperlink r:id="rId695" ref="I696"/>
    <hyperlink r:id="rId696" ref="I697"/>
    <hyperlink r:id="rId697" ref="I698"/>
    <hyperlink r:id="rId698" ref="I699"/>
    <hyperlink r:id="rId699" ref="I700"/>
    <hyperlink r:id="rId700" ref="I701"/>
    <hyperlink r:id="rId701" ref="I702"/>
    <hyperlink r:id="rId702" ref="I703"/>
    <hyperlink r:id="rId703" ref="I704"/>
    <hyperlink r:id="rId704" ref="I705"/>
    <hyperlink r:id="rId705" ref="I706"/>
    <hyperlink r:id="rId706" ref="I707"/>
    <hyperlink r:id="rId707" ref="I708"/>
    <hyperlink r:id="rId708" ref="I709"/>
    <hyperlink r:id="rId709" ref="I710"/>
    <hyperlink r:id="rId710" ref="I711"/>
    <hyperlink r:id="rId711" ref="I712"/>
    <hyperlink r:id="rId712" ref="I713"/>
    <hyperlink r:id="rId713" ref="I714"/>
    <hyperlink r:id="rId714" ref="I715"/>
    <hyperlink r:id="rId715" ref="I716"/>
    <hyperlink r:id="rId716" ref="I717"/>
    <hyperlink r:id="rId717" ref="I718"/>
    <hyperlink r:id="rId718" ref="I719"/>
    <hyperlink r:id="rId719" ref="I720"/>
    <hyperlink r:id="rId720" ref="I721"/>
    <hyperlink r:id="rId721" ref="I722"/>
    <hyperlink r:id="rId722" ref="I723"/>
    <hyperlink r:id="rId723" ref="I724"/>
    <hyperlink r:id="rId724" ref="I725"/>
    <hyperlink r:id="rId725" ref="I726"/>
    <hyperlink r:id="rId726" ref="I727"/>
    <hyperlink r:id="rId727" ref="I728"/>
    <hyperlink r:id="rId728" ref="I729"/>
    <hyperlink r:id="rId729" ref="I730"/>
    <hyperlink r:id="rId730" ref="I731"/>
    <hyperlink r:id="rId731" ref="I732"/>
    <hyperlink r:id="rId732" ref="I733"/>
    <hyperlink r:id="rId733" ref="I734"/>
    <hyperlink r:id="rId734" ref="I735"/>
    <hyperlink r:id="rId735" ref="I736"/>
    <hyperlink r:id="rId736" ref="I737"/>
    <hyperlink r:id="rId737" ref="I738"/>
    <hyperlink r:id="rId738" ref="I739"/>
    <hyperlink r:id="rId739" ref="I740"/>
    <hyperlink r:id="rId740" ref="I741"/>
    <hyperlink r:id="rId741" ref="I742"/>
    <hyperlink r:id="rId742" ref="I743"/>
    <hyperlink r:id="rId743" ref="I744"/>
    <hyperlink r:id="rId744" ref="I745"/>
    <hyperlink r:id="rId745" ref="I746"/>
    <hyperlink r:id="rId746" ref="I747"/>
    <hyperlink r:id="rId747" ref="I748"/>
    <hyperlink r:id="rId748" ref="I749"/>
    <hyperlink r:id="rId749" ref="I750"/>
    <hyperlink r:id="rId750" ref="I751"/>
    <hyperlink r:id="rId751" ref="I752"/>
    <hyperlink r:id="rId752" ref="I753"/>
    <hyperlink r:id="rId753" ref="I754"/>
    <hyperlink r:id="rId754" ref="I755"/>
    <hyperlink r:id="rId755" ref="I756"/>
    <hyperlink r:id="rId756" ref="I757"/>
    <hyperlink r:id="rId757" ref="I758"/>
    <hyperlink r:id="rId758" ref="I759"/>
    <hyperlink r:id="rId759" ref="I760"/>
    <hyperlink r:id="rId760" ref="I761"/>
    <hyperlink r:id="rId761" ref="I762"/>
    <hyperlink r:id="rId762" ref="I763"/>
    <hyperlink r:id="rId763" ref="I764"/>
    <hyperlink r:id="rId764" ref="I765"/>
    <hyperlink r:id="rId765" ref="I766"/>
    <hyperlink r:id="rId766" ref="I767"/>
    <hyperlink r:id="rId767" ref="I768"/>
    <hyperlink r:id="rId768" ref="I769"/>
    <hyperlink r:id="rId769" ref="I770"/>
    <hyperlink r:id="rId770" ref="I771"/>
    <hyperlink r:id="rId771" ref="I772"/>
    <hyperlink r:id="rId772" ref="I773"/>
    <hyperlink r:id="rId773" ref="I774"/>
    <hyperlink r:id="rId774" ref="I775"/>
    <hyperlink r:id="rId775" ref="I776"/>
    <hyperlink r:id="rId776" ref="I777"/>
    <hyperlink r:id="rId777" ref="I778"/>
    <hyperlink r:id="rId778" ref="I779"/>
    <hyperlink r:id="rId779" ref="I780"/>
    <hyperlink r:id="rId780" ref="I781"/>
    <hyperlink r:id="rId781" ref="I782"/>
    <hyperlink r:id="rId782" ref="I783"/>
    <hyperlink r:id="rId783" ref="I784"/>
    <hyperlink r:id="rId784" ref="I785"/>
    <hyperlink r:id="rId785" ref="I786"/>
    <hyperlink r:id="rId786" ref="I787"/>
    <hyperlink r:id="rId787" ref="I788"/>
    <hyperlink r:id="rId788" ref="I789"/>
    <hyperlink r:id="rId789" ref="I790"/>
    <hyperlink r:id="rId790" ref="I791"/>
    <hyperlink r:id="rId791" ref="I792"/>
    <hyperlink r:id="rId792" ref="I793"/>
    <hyperlink r:id="rId793" ref="I794"/>
    <hyperlink r:id="rId794" ref="I795"/>
    <hyperlink r:id="rId795" ref="I796"/>
    <hyperlink r:id="rId796" ref="I797"/>
    <hyperlink r:id="rId797" ref="I798"/>
    <hyperlink r:id="rId798" ref="I799"/>
    <hyperlink r:id="rId799" ref="I800"/>
    <hyperlink r:id="rId800" ref="I801"/>
    <hyperlink r:id="rId801" ref="I802"/>
    <hyperlink r:id="rId802" ref="I803"/>
    <hyperlink r:id="rId803" ref="I804"/>
    <hyperlink r:id="rId804" ref="I805"/>
    <hyperlink r:id="rId805" ref="I806"/>
    <hyperlink r:id="rId806" ref="I807"/>
    <hyperlink r:id="rId807" ref="I808"/>
    <hyperlink r:id="rId808" ref="I809"/>
    <hyperlink r:id="rId809" ref="I810"/>
    <hyperlink r:id="rId810" ref="I811"/>
    <hyperlink r:id="rId811" ref="I812"/>
    <hyperlink r:id="rId812" ref="I813"/>
    <hyperlink r:id="rId813" ref="I814"/>
    <hyperlink r:id="rId814" ref="I815"/>
    <hyperlink r:id="rId815" ref="I816"/>
    <hyperlink r:id="rId816" ref="I817"/>
    <hyperlink r:id="rId817" ref="I818"/>
    <hyperlink r:id="rId818" ref="I819"/>
    <hyperlink r:id="rId819" ref="I820"/>
    <hyperlink r:id="rId820" ref="I821"/>
    <hyperlink r:id="rId821" ref="I822"/>
    <hyperlink r:id="rId822" ref="I823"/>
    <hyperlink r:id="rId823" ref="I824"/>
    <hyperlink r:id="rId824" ref="I825"/>
    <hyperlink r:id="rId825" ref="I826"/>
    <hyperlink r:id="rId826" ref="I827"/>
    <hyperlink r:id="rId827" ref="I828"/>
    <hyperlink r:id="rId828" ref="I829"/>
    <hyperlink r:id="rId829" ref="I830"/>
    <hyperlink r:id="rId830" ref="I831"/>
    <hyperlink r:id="rId831" ref="I832"/>
    <hyperlink r:id="rId832" ref="I833"/>
    <hyperlink r:id="rId833" ref="I834"/>
    <hyperlink r:id="rId834" ref="I835"/>
    <hyperlink r:id="rId835" ref="I836"/>
    <hyperlink r:id="rId836" ref="I837"/>
    <hyperlink r:id="rId837" ref="I838"/>
    <hyperlink r:id="rId838" ref="I839"/>
    <hyperlink r:id="rId839" ref="I840"/>
    <hyperlink r:id="rId840" ref="I841"/>
    <hyperlink r:id="rId841" ref="I842"/>
    <hyperlink r:id="rId842" ref="I843"/>
    <hyperlink r:id="rId843" ref="I844"/>
    <hyperlink r:id="rId844" ref="I845"/>
    <hyperlink r:id="rId845" ref="I846"/>
    <hyperlink r:id="rId846" ref="I847"/>
    <hyperlink r:id="rId847" ref="I848"/>
    <hyperlink r:id="rId848" ref="I849"/>
    <hyperlink r:id="rId849" ref="I850"/>
    <hyperlink r:id="rId850" ref="I851"/>
    <hyperlink r:id="rId851" ref="I852"/>
    <hyperlink r:id="rId852" ref="I853"/>
    <hyperlink r:id="rId853" ref="I854"/>
    <hyperlink r:id="rId854" ref="I855"/>
    <hyperlink r:id="rId855" ref="I856"/>
    <hyperlink r:id="rId856" ref="I857"/>
    <hyperlink r:id="rId857" ref="I858"/>
    <hyperlink r:id="rId858" ref="I859"/>
    <hyperlink r:id="rId859" ref="I860"/>
    <hyperlink r:id="rId860" ref="I861"/>
    <hyperlink r:id="rId861" ref="I862"/>
    <hyperlink r:id="rId862" ref="I863"/>
    <hyperlink r:id="rId863" ref="I864"/>
    <hyperlink r:id="rId864" ref="I865"/>
    <hyperlink r:id="rId865" ref="I866"/>
    <hyperlink r:id="rId866" ref="I867"/>
    <hyperlink r:id="rId867" ref="I868"/>
    <hyperlink r:id="rId868" ref="I869"/>
    <hyperlink r:id="rId869" ref="I870"/>
    <hyperlink r:id="rId870" ref="I871"/>
    <hyperlink r:id="rId871" ref="I872"/>
    <hyperlink r:id="rId872" ref="I873"/>
    <hyperlink r:id="rId873" ref="I874"/>
    <hyperlink r:id="rId874" ref="I875"/>
    <hyperlink r:id="rId875" ref="I876"/>
    <hyperlink r:id="rId876" ref="I877"/>
    <hyperlink r:id="rId877" ref="I878"/>
    <hyperlink r:id="rId878" ref="I879"/>
    <hyperlink r:id="rId879" ref="I880"/>
    <hyperlink r:id="rId880" ref="I881"/>
    <hyperlink r:id="rId881" ref="I882"/>
    <hyperlink r:id="rId882" ref="I883"/>
    <hyperlink r:id="rId883" ref="I884"/>
    <hyperlink r:id="rId884" ref="I885"/>
    <hyperlink r:id="rId885" ref="I886"/>
    <hyperlink r:id="rId886" ref="I887"/>
    <hyperlink r:id="rId887" ref="I888"/>
    <hyperlink r:id="rId888" ref="I889"/>
    <hyperlink r:id="rId889" ref="I890"/>
    <hyperlink r:id="rId890" ref="I891"/>
    <hyperlink r:id="rId891" ref="I892"/>
    <hyperlink r:id="rId892" ref="I893"/>
    <hyperlink r:id="rId893" ref="I894"/>
    <hyperlink r:id="rId894" ref="I895"/>
    <hyperlink r:id="rId895" ref="I896"/>
    <hyperlink r:id="rId896" ref="I897"/>
    <hyperlink r:id="rId897" ref="I898"/>
    <hyperlink r:id="rId898" ref="I899"/>
    <hyperlink r:id="rId899" ref="I900"/>
    <hyperlink r:id="rId900" ref="I901"/>
    <hyperlink r:id="rId901" ref="I902"/>
    <hyperlink r:id="rId902" ref="I903"/>
    <hyperlink r:id="rId903" ref="I904"/>
    <hyperlink r:id="rId904" ref="I905"/>
    <hyperlink r:id="rId905" ref="I906"/>
    <hyperlink r:id="rId906" ref="I907"/>
    <hyperlink r:id="rId907" ref="I908"/>
    <hyperlink r:id="rId908" ref="I909"/>
    <hyperlink r:id="rId909" ref="I910"/>
    <hyperlink r:id="rId910" ref="I911"/>
    <hyperlink r:id="rId911" ref="I912"/>
    <hyperlink r:id="rId912" ref="I913"/>
    <hyperlink r:id="rId913" ref="I914"/>
    <hyperlink r:id="rId914" ref="I915"/>
    <hyperlink r:id="rId915" ref="I916"/>
    <hyperlink r:id="rId916" ref="I917"/>
    <hyperlink r:id="rId917" ref="I918"/>
    <hyperlink r:id="rId918" ref="I919"/>
    <hyperlink r:id="rId919" ref="I920"/>
    <hyperlink r:id="rId920" ref="I921"/>
    <hyperlink r:id="rId921" ref="I922"/>
    <hyperlink r:id="rId922" ref="I923"/>
    <hyperlink r:id="rId923" ref="I924"/>
    <hyperlink r:id="rId924" ref="I925"/>
    <hyperlink r:id="rId925" ref="I926"/>
    <hyperlink r:id="rId926" ref="I927"/>
    <hyperlink r:id="rId927" ref="I928"/>
    <hyperlink r:id="rId928" ref="I929"/>
    <hyperlink r:id="rId929" ref="I930"/>
    <hyperlink r:id="rId930" ref="I931"/>
    <hyperlink r:id="rId931" ref="I932"/>
    <hyperlink r:id="rId932" ref="I933"/>
    <hyperlink r:id="rId933" ref="I934"/>
    <hyperlink r:id="rId934" ref="I935"/>
    <hyperlink r:id="rId935" ref="I936"/>
    <hyperlink r:id="rId936" ref="I937"/>
    <hyperlink r:id="rId937" ref="I938"/>
    <hyperlink r:id="rId938" ref="I939"/>
    <hyperlink r:id="rId939" ref="I940"/>
    <hyperlink r:id="rId940" ref="I941"/>
    <hyperlink r:id="rId941" ref="I942"/>
    <hyperlink r:id="rId942" ref="I943"/>
    <hyperlink r:id="rId943" ref="I944"/>
    <hyperlink r:id="rId944" ref="I945"/>
    <hyperlink r:id="rId945" ref="I946"/>
    <hyperlink r:id="rId946" ref="I947"/>
    <hyperlink r:id="rId947" ref="I948"/>
    <hyperlink r:id="rId948" ref="I949"/>
    <hyperlink r:id="rId949" ref="I950"/>
    <hyperlink r:id="rId950" ref="I951"/>
    <hyperlink r:id="rId951" ref="I952"/>
    <hyperlink r:id="rId952" ref="I953"/>
    <hyperlink r:id="rId953" ref="I954"/>
    <hyperlink r:id="rId954" ref="I955"/>
    <hyperlink r:id="rId955" ref="I956"/>
    <hyperlink r:id="rId956" ref="I957"/>
    <hyperlink r:id="rId957" ref="I958"/>
    <hyperlink r:id="rId958" ref="I959"/>
    <hyperlink r:id="rId959" ref="I960"/>
    <hyperlink r:id="rId960" ref="I961"/>
    <hyperlink r:id="rId961" ref="I962"/>
    <hyperlink r:id="rId962" ref="I963"/>
    <hyperlink r:id="rId963" ref="I964"/>
    <hyperlink r:id="rId964" ref="I965"/>
    <hyperlink r:id="rId965" ref="I966"/>
    <hyperlink r:id="rId966" ref="I967"/>
    <hyperlink r:id="rId967" ref="I968"/>
    <hyperlink r:id="rId968" ref="I969"/>
    <hyperlink r:id="rId969" ref="I970"/>
    <hyperlink r:id="rId970" ref="I971"/>
    <hyperlink r:id="rId971" ref="I972"/>
    <hyperlink r:id="rId972" ref="I973"/>
    <hyperlink r:id="rId973" ref="I974"/>
    <hyperlink r:id="rId974" ref="I975"/>
    <hyperlink r:id="rId975" ref="I976"/>
    <hyperlink r:id="rId976" ref="I977"/>
    <hyperlink r:id="rId977" ref="I978"/>
    <hyperlink r:id="rId978" ref="I979"/>
    <hyperlink r:id="rId979" ref="I980"/>
    <hyperlink r:id="rId980" ref="I981"/>
    <hyperlink r:id="rId981" ref="I982"/>
    <hyperlink r:id="rId982" ref="I983"/>
    <hyperlink r:id="rId983" ref="I984"/>
    <hyperlink r:id="rId984" ref="I985"/>
    <hyperlink r:id="rId985" ref="I986"/>
    <hyperlink r:id="rId986" ref="I987"/>
    <hyperlink r:id="rId987" ref="I988"/>
    <hyperlink r:id="rId988" ref="I989"/>
    <hyperlink r:id="rId989" ref="I990"/>
    <hyperlink r:id="rId990" ref="I991"/>
    <hyperlink r:id="rId991" ref="I992"/>
    <hyperlink r:id="rId992" ref="I993"/>
    <hyperlink r:id="rId993" ref="I994"/>
    <hyperlink r:id="rId994" ref="I995"/>
    <hyperlink r:id="rId995" ref="I996"/>
    <hyperlink r:id="rId996" ref="I997"/>
    <hyperlink r:id="rId997" ref="I998"/>
    <hyperlink r:id="rId998" ref="I999"/>
    <hyperlink r:id="rId999" ref="I1000"/>
    <hyperlink r:id="rId1000" ref="I1001"/>
    <hyperlink r:id="rId1001" ref="I1002"/>
    <hyperlink r:id="rId1002" ref="I1003"/>
    <hyperlink r:id="rId1003" ref="I1004"/>
    <hyperlink r:id="rId1004" ref="I1005"/>
    <hyperlink r:id="rId1005" ref="I1006"/>
    <hyperlink r:id="rId1006" ref="I1007"/>
    <hyperlink r:id="rId1007" ref="I1008"/>
    <hyperlink r:id="rId1008" ref="I1009"/>
    <hyperlink r:id="rId1009" ref="I1010"/>
    <hyperlink r:id="rId1010" ref="I1011"/>
    <hyperlink r:id="rId1011" ref="I1012"/>
    <hyperlink r:id="rId1012" ref="I1013"/>
    <hyperlink r:id="rId1013" ref="I1014"/>
    <hyperlink r:id="rId1014" ref="I1015"/>
    <hyperlink r:id="rId1015" ref="I1016"/>
    <hyperlink r:id="rId1016" ref="I1017"/>
    <hyperlink r:id="rId1017" ref="I1018"/>
    <hyperlink r:id="rId1018" ref="I1019"/>
    <hyperlink r:id="rId1019" ref="I1020"/>
    <hyperlink r:id="rId1020" ref="I1021"/>
    <hyperlink r:id="rId1021" ref="I1022"/>
    <hyperlink r:id="rId1022" ref="I1023"/>
    <hyperlink r:id="rId1023" ref="I1024"/>
    <hyperlink r:id="rId1024" ref="I1025"/>
    <hyperlink r:id="rId1025" ref="I1026"/>
    <hyperlink r:id="rId1026" ref="I1027"/>
    <hyperlink r:id="rId1027" ref="I1028"/>
    <hyperlink r:id="rId1028" ref="I1029"/>
    <hyperlink r:id="rId1029" ref="I1030"/>
    <hyperlink r:id="rId1030" ref="I1031"/>
    <hyperlink r:id="rId1031" ref="I1032"/>
    <hyperlink r:id="rId1032" ref="I1033"/>
    <hyperlink r:id="rId1033" ref="I1034"/>
    <hyperlink r:id="rId1034" ref="I1035"/>
    <hyperlink r:id="rId1035" ref="I1036"/>
    <hyperlink r:id="rId1036" ref="I1037"/>
    <hyperlink r:id="rId1037" ref="I1038"/>
    <hyperlink r:id="rId1038" ref="I1039"/>
    <hyperlink r:id="rId1039" ref="I1040"/>
    <hyperlink r:id="rId1040" ref="I1041"/>
    <hyperlink r:id="rId1041" ref="I1042"/>
    <hyperlink r:id="rId1042" ref="I1043"/>
    <hyperlink r:id="rId1043" ref="I1044"/>
    <hyperlink r:id="rId1044" ref="I1045"/>
    <hyperlink r:id="rId1045" ref="I1046"/>
    <hyperlink r:id="rId1046" ref="I1047"/>
    <hyperlink r:id="rId1047" ref="I1048"/>
    <hyperlink r:id="rId1048" ref="I1049"/>
    <hyperlink r:id="rId1049" ref="I1050"/>
    <hyperlink r:id="rId1050" ref="I1051"/>
    <hyperlink r:id="rId1051" ref="I1052"/>
    <hyperlink r:id="rId1052" ref="I1053"/>
    <hyperlink r:id="rId1053" ref="I1054"/>
    <hyperlink r:id="rId1054" ref="I1055"/>
    <hyperlink r:id="rId1055" ref="I1056"/>
    <hyperlink r:id="rId1056" ref="I1057"/>
    <hyperlink r:id="rId1057" ref="I1058"/>
    <hyperlink r:id="rId1058" ref="I1059"/>
    <hyperlink r:id="rId1059" ref="I1060"/>
    <hyperlink r:id="rId1060" ref="I1061"/>
    <hyperlink r:id="rId1061" ref="I1062"/>
    <hyperlink r:id="rId1062" ref="I1063"/>
    <hyperlink r:id="rId1063" ref="I1064"/>
    <hyperlink r:id="rId1064" ref="I1065"/>
    <hyperlink r:id="rId1065" ref="I1066"/>
    <hyperlink r:id="rId1066" ref="I1067"/>
    <hyperlink r:id="rId1067" ref="I1068"/>
    <hyperlink r:id="rId1068" ref="I1069"/>
    <hyperlink r:id="rId1069" ref="I1070"/>
    <hyperlink r:id="rId1070" ref="I1071"/>
    <hyperlink r:id="rId1071" ref="I1072"/>
    <hyperlink r:id="rId1072" ref="I1073"/>
    <hyperlink r:id="rId1073" ref="I1074"/>
    <hyperlink r:id="rId1074" ref="I1075"/>
    <hyperlink r:id="rId1075" ref="I1076"/>
    <hyperlink r:id="rId1076" ref="I1077"/>
    <hyperlink r:id="rId1077" ref="I1078"/>
    <hyperlink r:id="rId1078" ref="I1079"/>
    <hyperlink r:id="rId1079" ref="I1080"/>
    <hyperlink r:id="rId1080" ref="I1081"/>
    <hyperlink r:id="rId1081" ref="I1082"/>
    <hyperlink r:id="rId1082" ref="I1083"/>
    <hyperlink r:id="rId1083" ref="I1084"/>
    <hyperlink r:id="rId1084" ref="I1085"/>
    <hyperlink r:id="rId1085" ref="I1086"/>
    <hyperlink r:id="rId1086" ref="I1087"/>
    <hyperlink r:id="rId1087" ref="I1088"/>
    <hyperlink r:id="rId1088" ref="I1089"/>
    <hyperlink r:id="rId1089" ref="I1090"/>
    <hyperlink r:id="rId1090" ref="I1091"/>
    <hyperlink r:id="rId1091" ref="I1092"/>
    <hyperlink r:id="rId1092" ref="I1093"/>
    <hyperlink r:id="rId1093" ref="I1094"/>
    <hyperlink r:id="rId1094" ref="I1095"/>
    <hyperlink r:id="rId1095" ref="I1096"/>
    <hyperlink r:id="rId1096" ref="I1097"/>
    <hyperlink r:id="rId1097" ref="I1098"/>
    <hyperlink r:id="rId1098" ref="I1099"/>
    <hyperlink r:id="rId1099" ref="I1100"/>
    <hyperlink r:id="rId1100" ref="I1101"/>
    <hyperlink r:id="rId1101" ref="I1102"/>
    <hyperlink r:id="rId1102" ref="I1103"/>
    <hyperlink r:id="rId1103" ref="I1104"/>
    <hyperlink r:id="rId1104" ref="I1105"/>
    <hyperlink r:id="rId1105" ref="I1106"/>
    <hyperlink r:id="rId1106" ref="I1107"/>
    <hyperlink r:id="rId1107" ref="I1108"/>
    <hyperlink r:id="rId1108" ref="I1109"/>
    <hyperlink r:id="rId1109" ref="I1110"/>
    <hyperlink r:id="rId1110" ref="I1111"/>
    <hyperlink r:id="rId1111" ref="I1112"/>
    <hyperlink r:id="rId1112" ref="I1113"/>
    <hyperlink r:id="rId1113" ref="I1114"/>
    <hyperlink r:id="rId1114" ref="I1115"/>
    <hyperlink r:id="rId1115" ref="I1116"/>
    <hyperlink r:id="rId1116" ref="I1117"/>
    <hyperlink r:id="rId1117" ref="I1118"/>
    <hyperlink r:id="rId1118" ref="I1119"/>
    <hyperlink r:id="rId1119" ref="I1120"/>
    <hyperlink r:id="rId1120" ref="I1121"/>
    <hyperlink r:id="rId1121" ref="I1122"/>
    <hyperlink r:id="rId1122" ref="I1123"/>
    <hyperlink r:id="rId1123" ref="I1124"/>
    <hyperlink r:id="rId1124" ref="I1125"/>
    <hyperlink r:id="rId1125" ref="I1126"/>
    <hyperlink r:id="rId1126" ref="I1127"/>
    <hyperlink r:id="rId1127" ref="I1128"/>
    <hyperlink r:id="rId1128" ref="I1129"/>
    <hyperlink r:id="rId1129" ref="I1130"/>
    <hyperlink r:id="rId1130" ref="I1131"/>
    <hyperlink r:id="rId1131" ref="I1132"/>
    <hyperlink r:id="rId1132" ref="I1133"/>
    <hyperlink r:id="rId1133" ref="I1134"/>
    <hyperlink r:id="rId1134" ref="I1135"/>
    <hyperlink r:id="rId1135" ref="I1136"/>
    <hyperlink r:id="rId1136" ref="I1137"/>
    <hyperlink r:id="rId1137" ref="I1138"/>
    <hyperlink r:id="rId1138" ref="I1139"/>
    <hyperlink r:id="rId1139" ref="I1140"/>
    <hyperlink r:id="rId1140" ref="I1141"/>
    <hyperlink r:id="rId1141" ref="I1142"/>
    <hyperlink r:id="rId1142" ref="I1143"/>
    <hyperlink r:id="rId1143" ref="I1144"/>
    <hyperlink r:id="rId1144" ref="I1145"/>
    <hyperlink r:id="rId1145" ref="I1146"/>
    <hyperlink r:id="rId1146" ref="I1147"/>
    <hyperlink r:id="rId1147" ref="I1148"/>
    <hyperlink r:id="rId1148" ref="I1149"/>
    <hyperlink r:id="rId1149" ref="I1150"/>
    <hyperlink r:id="rId1150" ref="I1151"/>
    <hyperlink r:id="rId1151" ref="I1152"/>
    <hyperlink r:id="rId1152" ref="I1153"/>
    <hyperlink r:id="rId1153" ref="I1154"/>
    <hyperlink r:id="rId1154" ref="I1155"/>
    <hyperlink r:id="rId1155" ref="I1156"/>
    <hyperlink r:id="rId1156" ref="I1157"/>
    <hyperlink r:id="rId1157" ref="I1158"/>
    <hyperlink r:id="rId1158" ref="I1159"/>
    <hyperlink r:id="rId1159" ref="I1160"/>
    <hyperlink r:id="rId1160" ref="I1161"/>
    <hyperlink r:id="rId1161" ref="I1162"/>
    <hyperlink r:id="rId1162" ref="I1163"/>
    <hyperlink r:id="rId1163" ref="I1164"/>
    <hyperlink r:id="rId1164" ref="I1165"/>
    <hyperlink r:id="rId1165" ref="I1166"/>
    <hyperlink r:id="rId1166" ref="I1167"/>
    <hyperlink r:id="rId1167" ref="I1168"/>
    <hyperlink r:id="rId1168" ref="I1169"/>
    <hyperlink r:id="rId1169" ref="I1170"/>
    <hyperlink r:id="rId1170" ref="I1171"/>
    <hyperlink r:id="rId1171" ref="I1172"/>
    <hyperlink r:id="rId1172" ref="I1173"/>
    <hyperlink r:id="rId1173" ref="I1174"/>
    <hyperlink r:id="rId1174" ref="I1175"/>
    <hyperlink r:id="rId1175" ref="I1176"/>
    <hyperlink r:id="rId1176" ref="I1177"/>
    <hyperlink r:id="rId1177" ref="I1178"/>
    <hyperlink r:id="rId1178" ref="I1179"/>
    <hyperlink r:id="rId1179" ref="I1180"/>
    <hyperlink r:id="rId1180" ref="I1181"/>
    <hyperlink r:id="rId1181" ref="I1182"/>
    <hyperlink r:id="rId1182" ref="I1183"/>
    <hyperlink r:id="rId1183" ref="I1184"/>
    <hyperlink r:id="rId1184" ref="I1185"/>
    <hyperlink r:id="rId1185" ref="I1186"/>
    <hyperlink r:id="rId1186" ref="I1187"/>
    <hyperlink r:id="rId1187" ref="I1188"/>
    <hyperlink r:id="rId1188" ref="I1189"/>
    <hyperlink r:id="rId1189" ref="I1190"/>
    <hyperlink r:id="rId1190" ref="I1191"/>
    <hyperlink r:id="rId1191" ref="I1192"/>
    <hyperlink r:id="rId1192" ref="I1193"/>
    <hyperlink r:id="rId1193" ref="I1194"/>
    <hyperlink r:id="rId1194" ref="I1195"/>
    <hyperlink r:id="rId1195" ref="I1196"/>
    <hyperlink r:id="rId1196" ref="I1197"/>
    <hyperlink r:id="rId1197" ref="I1198"/>
    <hyperlink r:id="rId1198" ref="I1199"/>
    <hyperlink r:id="rId1199" ref="I1200"/>
    <hyperlink r:id="rId1200" ref="I1201"/>
    <hyperlink r:id="rId1201" ref="I1202"/>
    <hyperlink r:id="rId1202" ref="I1203"/>
    <hyperlink r:id="rId1203" ref="I1204"/>
    <hyperlink r:id="rId1204" ref="I1205"/>
    <hyperlink r:id="rId1205" ref="I1206"/>
    <hyperlink r:id="rId1206" ref="I1207"/>
    <hyperlink r:id="rId1207" ref="I1208"/>
    <hyperlink r:id="rId1208" ref="I1209"/>
    <hyperlink r:id="rId1209" ref="I1210"/>
    <hyperlink r:id="rId1210" ref="I1211"/>
    <hyperlink r:id="rId1211" ref="I1212"/>
    <hyperlink r:id="rId1212" ref="I1213"/>
    <hyperlink r:id="rId1213" ref="I1214"/>
    <hyperlink r:id="rId1214" ref="I1215"/>
    <hyperlink r:id="rId1215" ref="I1216"/>
    <hyperlink r:id="rId1216" ref="I1217"/>
    <hyperlink r:id="rId1217" ref="I1218"/>
    <hyperlink r:id="rId1218" ref="I1219"/>
    <hyperlink r:id="rId1219" ref="I1220"/>
    <hyperlink r:id="rId1220" ref="I1221"/>
    <hyperlink r:id="rId1221" ref="I1222"/>
    <hyperlink r:id="rId1222" ref="I1223"/>
    <hyperlink r:id="rId1223" ref="I1224"/>
    <hyperlink r:id="rId1224" ref="I1225"/>
    <hyperlink r:id="rId1225" ref="I1226"/>
    <hyperlink r:id="rId1226" ref="I1227"/>
    <hyperlink r:id="rId1227" ref="I1228"/>
    <hyperlink r:id="rId1228" ref="I1229"/>
    <hyperlink r:id="rId1229" ref="I1230"/>
    <hyperlink r:id="rId1230" ref="I1231"/>
    <hyperlink r:id="rId1231" ref="I1232"/>
    <hyperlink r:id="rId1232" ref="I1233"/>
    <hyperlink r:id="rId1233" ref="I1234"/>
    <hyperlink r:id="rId1234" ref="I1235"/>
    <hyperlink r:id="rId1235" ref="I1236"/>
    <hyperlink r:id="rId1236" ref="I1237"/>
    <hyperlink r:id="rId1237" ref="I1238"/>
    <hyperlink r:id="rId1238" ref="I1239"/>
    <hyperlink r:id="rId1239" ref="I1240"/>
    <hyperlink r:id="rId1240" ref="I1241"/>
    <hyperlink r:id="rId1241" ref="I1242"/>
    <hyperlink r:id="rId1242" ref="I1243"/>
    <hyperlink r:id="rId1243" ref="I1244"/>
    <hyperlink r:id="rId1244" ref="I1245"/>
    <hyperlink r:id="rId1245" ref="I1246"/>
    <hyperlink r:id="rId1246" ref="I1247"/>
    <hyperlink r:id="rId1247" ref="I1248"/>
    <hyperlink r:id="rId1248" ref="I1249"/>
    <hyperlink r:id="rId1249" ref="I1250"/>
    <hyperlink r:id="rId1250" ref="I1251"/>
    <hyperlink r:id="rId1251" ref="I1252"/>
    <hyperlink r:id="rId1252" ref="I1253"/>
    <hyperlink r:id="rId1253" ref="I1254"/>
    <hyperlink r:id="rId1254" ref="I1255"/>
    <hyperlink r:id="rId1255" ref="I1256"/>
    <hyperlink r:id="rId1256" ref="I1257"/>
    <hyperlink r:id="rId1257" ref="I1258"/>
    <hyperlink r:id="rId1258" ref="I1259"/>
    <hyperlink r:id="rId1259" ref="I1260"/>
    <hyperlink r:id="rId1260" ref="I1261"/>
    <hyperlink r:id="rId1261" ref="I1262"/>
    <hyperlink r:id="rId1262" ref="I1263"/>
    <hyperlink r:id="rId1263" ref="I1264"/>
    <hyperlink r:id="rId1264" ref="I1265"/>
    <hyperlink r:id="rId1265" ref="I1266"/>
    <hyperlink r:id="rId1266" ref="I1267"/>
    <hyperlink r:id="rId1267" ref="I1268"/>
    <hyperlink r:id="rId1268" ref="I1269"/>
    <hyperlink r:id="rId1269" ref="I1270"/>
    <hyperlink r:id="rId1270" ref="I1271"/>
    <hyperlink r:id="rId1271" ref="I1272"/>
    <hyperlink r:id="rId1272" ref="I1273"/>
    <hyperlink r:id="rId1273" ref="I1274"/>
    <hyperlink r:id="rId1274" ref="I1275"/>
    <hyperlink r:id="rId1275" ref="I1276"/>
    <hyperlink r:id="rId1276" ref="I1277"/>
    <hyperlink r:id="rId1277" ref="I1278"/>
    <hyperlink r:id="rId1278" ref="I1279"/>
    <hyperlink r:id="rId1279" ref="I1280"/>
    <hyperlink r:id="rId1280" ref="I1281"/>
    <hyperlink r:id="rId1281" ref="I1282"/>
    <hyperlink r:id="rId1282" ref="I1283"/>
    <hyperlink r:id="rId1283" ref="I1284"/>
    <hyperlink r:id="rId1284" ref="I1285"/>
    <hyperlink r:id="rId1285" ref="I1286"/>
    <hyperlink r:id="rId1286" ref="I1287"/>
    <hyperlink r:id="rId1287" ref="I1288"/>
    <hyperlink r:id="rId1288" ref="I1289"/>
    <hyperlink r:id="rId1289" ref="I1290"/>
    <hyperlink r:id="rId1290" ref="I1291"/>
    <hyperlink r:id="rId1291" ref="I1292"/>
    <hyperlink r:id="rId1292" ref="I1293"/>
    <hyperlink r:id="rId1293" ref="I1294"/>
    <hyperlink r:id="rId1294" ref="I1295"/>
    <hyperlink r:id="rId1295" ref="I1296"/>
    <hyperlink r:id="rId1296" ref="I1297"/>
    <hyperlink r:id="rId1297" ref="I1298"/>
    <hyperlink r:id="rId1298" ref="I1299"/>
    <hyperlink r:id="rId1299" ref="I1300"/>
    <hyperlink r:id="rId1300" ref="I1301"/>
    <hyperlink r:id="rId1301" ref="I1302"/>
    <hyperlink r:id="rId1302" ref="I1303"/>
    <hyperlink r:id="rId1303" ref="I1304"/>
    <hyperlink r:id="rId1304" ref="I1305"/>
    <hyperlink r:id="rId1305" ref="I1306"/>
    <hyperlink r:id="rId1306" ref="I1307"/>
    <hyperlink r:id="rId1307" ref="I1308"/>
    <hyperlink r:id="rId1308" ref="I1309"/>
    <hyperlink r:id="rId1309" ref="I1310"/>
    <hyperlink r:id="rId1310" ref="I1311"/>
    <hyperlink r:id="rId1311" ref="I1312"/>
    <hyperlink r:id="rId1312" ref="I1313"/>
    <hyperlink r:id="rId1313" ref="I1314"/>
    <hyperlink r:id="rId1314" ref="I1315"/>
    <hyperlink r:id="rId1315" ref="I1316"/>
    <hyperlink r:id="rId1316" ref="I1317"/>
    <hyperlink r:id="rId1317" ref="I1318"/>
    <hyperlink r:id="rId1318" ref="I1319"/>
    <hyperlink r:id="rId1319" ref="I1320"/>
    <hyperlink r:id="rId1320" ref="I1321"/>
    <hyperlink r:id="rId1321" ref="I1322"/>
    <hyperlink r:id="rId1322" ref="I1323"/>
    <hyperlink r:id="rId1323" ref="I1324"/>
    <hyperlink r:id="rId1324" ref="I1325"/>
    <hyperlink r:id="rId1325" ref="I1326"/>
    <hyperlink r:id="rId1326" ref="I1327"/>
    <hyperlink r:id="rId1327" ref="I1328"/>
    <hyperlink r:id="rId1328" ref="I1329"/>
    <hyperlink r:id="rId1329" ref="I1330"/>
    <hyperlink r:id="rId1330" ref="I1331"/>
    <hyperlink r:id="rId1331" ref="I1332"/>
    <hyperlink r:id="rId1332" ref="I1333"/>
    <hyperlink r:id="rId1333" ref="I1334"/>
    <hyperlink r:id="rId1334" ref="I1335"/>
    <hyperlink r:id="rId1335" ref="I1336"/>
    <hyperlink r:id="rId1336" ref="I1337"/>
    <hyperlink r:id="rId1337" ref="I1338"/>
    <hyperlink r:id="rId1338" ref="I1339"/>
    <hyperlink r:id="rId1339" ref="I1340"/>
    <hyperlink r:id="rId1340" ref="I1341"/>
    <hyperlink r:id="rId1341" ref="I1342"/>
    <hyperlink r:id="rId1342" ref="I1343"/>
    <hyperlink r:id="rId1343" ref="I1344"/>
    <hyperlink r:id="rId1344" ref="I1345"/>
    <hyperlink r:id="rId1345" ref="I1346"/>
    <hyperlink r:id="rId1346" ref="I1347"/>
    <hyperlink r:id="rId1347" ref="I1348"/>
    <hyperlink r:id="rId1348" ref="I1349"/>
    <hyperlink r:id="rId1349" ref="I1350"/>
    <hyperlink r:id="rId1350" ref="I1351"/>
    <hyperlink r:id="rId1351" ref="I1352"/>
    <hyperlink r:id="rId1352" ref="I1353"/>
    <hyperlink r:id="rId1353" ref="I1354"/>
    <hyperlink r:id="rId1354" ref="I1355"/>
    <hyperlink r:id="rId1355" ref="I1356"/>
    <hyperlink r:id="rId1356" ref="I1357"/>
    <hyperlink r:id="rId1357" ref="I1358"/>
    <hyperlink r:id="rId1358" ref="I1359"/>
    <hyperlink r:id="rId1359" ref="I1360"/>
    <hyperlink r:id="rId1360" ref="I1361"/>
    <hyperlink r:id="rId1361" ref="I1362"/>
    <hyperlink r:id="rId1362" ref="I1363"/>
    <hyperlink r:id="rId1363" ref="I1364"/>
    <hyperlink r:id="rId1364" ref="I1365"/>
    <hyperlink r:id="rId1365" ref="I1366"/>
    <hyperlink r:id="rId1366" ref="I1367"/>
    <hyperlink r:id="rId1367" ref="I1368"/>
    <hyperlink r:id="rId1368" ref="I1369"/>
    <hyperlink r:id="rId1369" ref="I1370"/>
    <hyperlink r:id="rId1370" ref="I1371"/>
    <hyperlink r:id="rId1371" ref="I1372"/>
    <hyperlink r:id="rId1372" ref="I1373"/>
    <hyperlink r:id="rId1373" ref="I1374"/>
    <hyperlink r:id="rId1374" ref="I1375"/>
    <hyperlink r:id="rId1375" ref="I1376"/>
    <hyperlink r:id="rId1376" ref="I1377"/>
    <hyperlink r:id="rId1377" ref="I1378"/>
    <hyperlink r:id="rId1378" ref="I1379"/>
    <hyperlink r:id="rId1379" ref="I1380"/>
    <hyperlink r:id="rId1380" ref="I1381"/>
    <hyperlink r:id="rId1381" ref="I1382"/>
    <hyperlink r:id="rId1382" ref="I1383"/>
    <hyperlink r:id="rId1383" ref="I1384"/>
    <hyperlink r:id="rId1384" ref="I1385"/>
    <hyperlink r:id="rId1385" ref="I1386"/>
    <hyperlink r:id="rId1386" ref="I1387"/>
    <hyperlink r:id="rId1387" ref="I1388"/>
    <hyperlink r:id="rId1388" ref="I1389"/>
    <hyperlink r:id="rId1389" ref="I1390"/>
    <hyperlink r:id="rId1390" ref="I1391"/>
    <hyperlink r:id="rId1391" ref="I1392"/>
    <hyperlink r:id="rId1392" ref="I1393"/>
    <hyperlink r:id="rId1393" ref="I1394"/>
    <hyperlink r:id="rId1394" ref="I1395"/>
    <hyperlink r:id="rId1395" ref="I1396"/>
    <hyperlink r:id="rId1396" ref="I1397"/>
    <hyperlink r:id="rId1397" ref="I1398"/>
    <hyperlink r:id="rId1398" ref="I1399"/>
    <hyperlink r:id="rId1399" ref="I1400"/>
    <hyperlink r:id="rId1400" ref="I1401"/>
    <hyperlink r:id="rId1401" ref="I1402"/>
    <hyperlink r:id="rId1402" ref="I1403"/>
    <hyperlink r:id="rId1403" ref="I1404"/>
    <hyperlink r:id="rId1404" ref="I1405"/>
    <hyperlink r:id="rId1405" ref="I1406"/>
    <hyperlink r:id="rId1406" ref="I1407"/>
    <hyperlink r:id="rId1407" ref="I1408"/>
    <hyperlink r:id="rId1408" ref="I1409"/>
    <hyperlink r:id="rId1409" ref="I1410"/>
    <hyperlink r:id="rId1410" ref="I1411"/>
    <hyperlink r:id="rId1411" ref="I1412"/>
    <hyperlink r:id="rId1412" ref="I1413"/>
    <hyperlink r:id="rId1413" ref="I1414"/>
    <hyperlink r:id="rId1414" ref="I1415"/>
    <hyperlink r:id="rId1415" ref="I1416"/>
    <hyperlink r:id="rId1416" ref="I1417"/>
    <hyperlink r:id="rId1417" ref="I1418"/>
    <hyperlink r:id="rId1418" ref="I1419"/>
    <hyperlink r:id="rId1419" ref="I1420"/>
    <hyperlink r:id="rId1420" ref="I1421"/>
    <hyperlink r:id="rId1421" ref="I1422"/>
    <hyperlink r:id="rId1422" ref="I1423"/>
    <hyperlink r:id="rId1423" ref="I1424"/>
    <hyperlink r:id="rId1424" ref="I1425"/>
    <hyperlink r:id="rId1425" ref="I1426"/>
    <hyperlink r:id="rId1426" ref="I1427"/>
    <hyperlink r:id="rId1427" ref="I1428"/>
    <hyperlink r:id="rId1428" ref="I1429"/>
    <hyperlink r:id="rId1429" ref="I1430"/>
    <hyperlink r:id="rId1430" ref="I1431"/>
    <hyperlink r:id="rId1431" ref="I1432"/>
    <hyperlink r:id="rId1432" ref="I1433"/>
    <hyperlink r:id="rId1433" ref="I1434"/>
    <hyperlink r:id="rId1434" ref="I1435"/>
    <hyperlink r:id="rId1435" ref="I1436"/>
    <hyperlink r:id="rId1436" ref="I1437"/>
    <hyperlink r:id="rId1437" ref="I1438"/>
    <hyperlink r:id="rId1438" ref="I1439"/>
    <hyperlink r:id="rId1439" ref="I1440"/>
    <hyperlink r:id="rId1440" ref="I1441"/>
    <hyperlink r:id="rId1441" ref="I1442"/>
    <hyperlink r:id="rId1442" ref="I1443"/>
    <hyperlink r:id="rId1443" ref="I1444"/>
    <hyperlink r:id="rId1444" ref="I1445"/>
    <hyperlink r:id="rId1445" ref="I1446"/>
    <hyperlink r:id="rId1446" ref="I1447"/>
    <hyperlink r:id="rId1447" ref="I1448"/>
    <hyperlink r:id="rId1448" ref="I1449"/>
    <hyperlink r:id="rId1449" ref="I1450"/>
    <hyperlink r:id="rId1450" ref="I1451"/>
    <hyperlink r:id="rId1451" ref="I1452"/>
    <hyperlink r:id="rId1452" ref="I1453"/>
    <hyperlink r:id="rId1453" ref="I1454"/>
    <hyperlink r:id="rId1454" ref="I1455"/>
    <hyperlink r:id="rId1455" ref="I1456"/>
    <hyperlink r:id="rId1456" ref="I1457"/>
    <hyperlink r:id="rId1457" ref="I1458"/>
    <hyperlink r:id="rId1458" ref="I1459"/>
    <hyperlink r:id="rId1459" ref="I1460"/>
    <hyperlink r:id="rId1460" ref="I1461"/>
    <hyperlink r:id="rId1461" ref="I1462"/>
    <hyperlink r:id="rId1462" ref="I1463"/>
    <hyperlink r:id="rId1463" ref="I1464"/>
    <hyperlink r:id="rId1464" ref="I1465"/>
    <hyperlink r:id="rId1465" ref="I1466"/>
    <hyperlink r:id="rId1466" ref="I1467"/>
    <hyperlink r:id="rId1467" ref="I1468"/>
    <hyperlink r:id="rId1468" ref="I1469"/>
    <hyperlink r:id="rId1469" ref="I1470"/>
    <hyperlink r:id="rId1470" ref="I1471"/>
    <hyperlink r:id="rId1471" ref="I1472"/>
    <hyperlink r:id="rId1472" ref="I1473"/>
    <hyperlink r:id="rId1473" ref="I1474"/>
    <hyperlink r:id="rId1474" ref="I1475"/>
    <hyperlink r:id="rId1475" ref="I1476"/>
    <hyperlink r:id="rId1476" ref="I1477"/>
    <hyperlink r:id="rId1477" ref="I1478"/>
    <hyperlink r:id="rId1478" ref="I1479"/>
    <hyperlink r:id="rId1479" ref="I1480"/>
    <hyperlink r:id="rId1480" ref="I1481"/>
    <hyperlink r:id="rId1481" ref="I1482"/>
    <hyperlink r:id="rId1482" ref="I1483"/>
    <hyperlink r:id="rId1483" ref="I1484"/>
    <hyperlink r:id="rId1484" ref="I1485"/>
    <hyperlink r:id="rId1485" ref="I1486"/>
    <hyperlink r:id="rId1486" ref="I1487"/>
    <hyperlink r:id="rId1487" ref="I1488"/>
    <hyperlink r:id="rId1488" ref="I1489"/>
    <hyperlink r:id="rId1489" ref="I1490"/>
    <hyperlink r:id="rId1490" ref="I1491"/>
    <hyperlink r:id="rId1491" ref="I1492"/>
    <hyperlink r:id="rId1492" ref="I1493"/>
    <hyperlink r:id="rId1493" ref="I1494"/>
    <hyperlink r:id="rId1494" ref="I1495"/>
    <hyperlink r:id="rId1495" ref="I1496"/>
    <hyperlink r:id="rId1496" ref="I1497"/>
    <hyperlink r:id="rId1497" ref="I1498"/>
    <hyperlink r:id="rId1498" ref="I1499"/>
    <hyperlink r:id="rId1499" ref="I1500"/>
    <hyperlink r:id="rId1500" ref="I1501"/>
    <hyperlink r:id="rId1501" ref="I1502"/>
    <hyperlink r:id="rId1502" ref="I1503"/>
    <hyperlink r:id="rId1503" ref="I1504"/>
    <hyperlink r:id="rId1504" ref="I1505"/>
    <hyperlink r:id="rId1505" ref="I1506"/>
    <hyperlink r:id="rId1506" ref="I1507"/>
    <hyperlink r:id="rId1507" ref="I1508"/>
    <hyperlink r:id="rId1508" ref="I1509"/>
    <hyperlink r:id="rId1509" ref="I1510"/>
    <hyperlink r:id="rId1510" ref="I1511"/>
    <hyperlink r:id="rId1511" ref="I1512"/>
    <hyperlink r:id="rId1512" ref="I1513"/>
    <hyperlink r:id="rId1513" ref="I1514"/>
    <hyperlink r:id="rId1514" ref="I1515"/>
    <hyperlink r:id="rId1515" ref="I1516"/>
    <hyperlink r:id="rId1516" ref="I1517"/>
    <hyperlink r:id="rId1517" ref="I1518"/>
    <hyperlink r:id="rId1518" ref="I1519"/>
    <hyperlink r:id="rId1519" ref="I1520"/>
    <hyperlink r:id="rId1520" ref="I1521"/>
    <hyperlink r:id="rId1521" ref="I1522"/>
    <hyperlink r:id="rId1522" ref="I1523"/>
    <hyperlink r:id="rId1523" ref="I1524"/>
    <hyperlink r:id="rId1524" ref="I1525"/>
    <hyperlink r:id="rId1525" ref="I1526"/>
    <hyperlink r:id="rId1526" ref="I1527"/>
    <hyperlink r:id="rId1527" ref="I1528"/>
    <hyperlink r:id="rId1528" ref="I1529"/>
    <hyperlink r:id="rId1529" ref="I1530"/>
    <hyperlink r:id="rId1530" ref="I1531"/>
    <hyperlink r:id="rId1531" ref="I1532"/>
    <hyperlink r:id="rId1532" ref="I1533"/>
    <hyperlink r:id="rId1533" ref="I1534"/>
    <hyperlink r:id="rId1534" ref="I1535"/>
    <hyperlink r:id="rId1535" ref="I1536"/>
    <hyperlink r:id="rId1536" ref="I1537"/>
    <hyperlink r:id="rId1537" ref="I1538"/>
    <hyperlink r:id="rId1538" ref="I1539"/>
    <hyperlink r:id="rId1539" ref="I1540"/>
    <hyperlink r:id="rId1540" ref="I1541"/>
    <hyperlink r:id="rId1541" ref="I1542"/>
    <hyperlink r:id="rId1542" ref="I1543"/>
    <hyperlink r:id="rId1543" ref="I1544"/>
    <hyperlink r:id="rId1544" ref="I1545"/>
    <hyperlink r:id="rId1545" ref="I1546"/>
    <hyperlink r:id="rId1546" ref="I1547"/>
    <hyperlink r:id="rId1547" ref="I1548"/>
    <hyperlink r:id="rId1548" ref="I1549"/>
    <hyperlink r:id="rId1549" ref="I1550"/>
    <hyperlink r:id="rId1550" ref="I1551"/>
    <hyperlink r:id="rId1551" ref="I1552"/>
    <hyperlink r:id="rId1552" ref="I1553"/>
    <hyperlink r:id="rId1553" ref="I1554"/>
    <hyperlink r:id="rId1554" ref="I1555"/>
    <hyperlink r:id="rId1555" ref="I1556"/>
    <hyperlink r:id="rId1556" ref="I1557"/>
    <hyperlink r:id="rId1557" ref="I1558"/>
    <hyperlink r:id="rId1558" ref="I1559"/>
    <hyperlink r:id="rId1559" ref="I1560"/>
    <hyperlink r:id="rId1560" ref="I1561"/>
    <hyperlink r:id="rId1561" ref="I1562"/>
    <hyperlink r:id="rId1562" ref="I1563"/>
    <hyperlink r:id="rId1563" ref="I1564"/>
    <hyperlink r:id="rId1564" ref="I1565"/>
    <hyperlink r:id="rId1565" ref="I1566"/>
    <hyperlink r:id="rId1566" ref="I1567"/>
    <hyperlink r:id="rId1567" ref="I1568"/>
    <hyperlink r:id="rId1568" ref="I1569"/>
    <hyperlink r:id="rId1569" ref="I1570"/>
    <hyperlink r:id="rId1570" ref="I1571"/>
    <hyperlink r:id="rId1571" ref="I1572"/>
    <hyperlink r:id="rId1572" ref="I1573"/>
    <hyperlink r:id="rId1573" ref="I1574"/>
    <hyperlink r:id="rId1574" ref="I1575"/>
    <hyperlink r:id="rId1575" ref="I1576"/>
    <hyperlink r:id="rId1576" ref="I1577"/>
    <hyperlink r:id="rId1577" ref="I1578"/>
    <hyperlink r:id="rId1578" ref="I1579"/>
    <hyperlink r:id="rId1579" ref="I1580"/>
    <hyperlink r:id="rId1580" ref="I1581"/>
    <hyperlink r:id="rId1581" ref="I1582"/>
    <hyperlink r:id="rId1582" ref="I1583"/>
    <hyperlink r:id="rId1583" ref="I1584"/>
    <hyperlink r:id="rId1584" ref="I1585"/>
    <hyperlink r:id="rId1585" ref="I1586"/>
    <hyperlink r:id="rId1586" ref="I1587"/>
    <hyperlink r:id="rId1587" ref="I1588"/>
    <hyperlink r:id="rId1588" ref="I1589"/>
    <hyperlink r:id="rId1589" ref="I1590"/>
    <hyperlink r:id="rId1590" ref="I1591"/>
    <hyperlink r:id="rId1591" ref="I1592"/>
    <hyperlink r:id="rId1592" ref="I1593"/>
    <hyperlink r:id="rId1593" ref="I1594"/>
    <hyperlink r:id="rId1594" ref="I1595"/>
    <hyperlink r:id="rId1595" ref="I1596"/>
    <hyperlink r:id="rId1596" ref="I1597"/>
    <hyperlink r:id="rId1597" ref="I1598"/>
    <hyperlink r:id="rId1598" ref="I1599"/>
    <hyperlink r:id="rId1599" ref="I1600"/>
    <hyperlink r:id="rId1600" ref="I1601"/>
    <hyperlink r:id="rId1601" ref="I1602"/>
    <hyperlink r:id="rId1602" ref="I1603"/>
    <hyperlink r:id="rId1603" ref="I1604"/>
    <hyperlink r:id="rId1604" ref="I1605"/>
    <hyperlink r:id="rId1605" ref="I1606"/>
    <hyperlink r:id="rId1606" ref="I1607"/>
    <hyperlink r:id="rId1607" ref="I1608"/>
    <hyperlink r:id="rId1608" ref="I1609"/>
    <hyperlink r:id="rId1609" ref="I1610"/>
    <hyperlink r:id="rId1610" ref="I1611"/>
    <hyperlink r:id="rId1611" ref="I1612"/>
    <hyperlink r:id="rId1612" ref="I1613"/>
    <hyperlink r:id="rId1613" ref="I1614"/>
    <hyperlink r:id="rId1614" ref="I1615"/>
    <hyperlink r:id="rId1615" ref="I1616"/>
    <hyperlink r:id="rId1616" ref="I1617"/>
    <hyperlink r:id="rId1617" ref="I1618"/>
    <hyperlink r:id="rId1618" ref="I1619"/>
    <hyperlink r:id="rId1619" ref="I1620"/>
    <hyperlink r:id="rId1620" ref="I1621"/>
    <hyperlink r:id="rId1621" ref="I1622"/>
    <hyperlink r:id="rId1622" ref="I1623"/>
    <hyperlink r:id="rId1623" ref="I1624"/>
    <hyperlink r:id="rId1624" ref="I1625"/>
    <hyperlink r:id="rId1625" ref="I1626"/>
    <hyperlink r:id="rId1626" ref="I1627"/>
    <hyperlink r:id="rId1627" ref="I1628"/>
    <hyperlink r:id="rId1628" ref="I1629"/>
    <hyperlink r:id="rId1629" ref="I1630"/>
    <hyperlink r:id="rId1630" ref="I1631"/>
    <hyperlink r:id="rId1631" ref="I1632"/>
    <hyperlink r:id="rId1632" ref="I1633"/>
    <hyperlink r:id="rId1633" ref="I1634"/>
    <hyperlink r:id="rId1634" ref="I1635"/>
    <hyperlink r:id="rId1635" ref="I1636"/>
    <hyperlink r:id="rId1636" ref="I1637"/>
    <hyperlink r:id="rId1637" ref="I1638"/>
    <hyperlink r:id="rId1638" ref="I1639"/>
    <hyperlink r:id="rId1639" ref="I1640"/>
    <hyperlink r:id="rId1640" ref="I1641"/>
    <hyperlink r:id="rId1641" ref="I1642"/>
    <hyperlink r:id="rId1642" ref="I1643"/>
    <hyperlink r:id="rId1643" ref="I1644"/>
    <hyperlink r:id="rId1644" ref="I1645"/>
    <hyperlink r:id="rId1645" ref="I1646"/>
    <hyperlink r:id="rId1646" ref="I1647"/>
    <hyperlink r:id="rId1647" ref="I1648"/>
    <hyperlink r:id="rId1648" ref="I1649"/>
    <hyperlink r:id="rId1649" ref="I1650"/>
    <hyperlink r:id="rId1650" ref="I1651"/>
    <hyperlink r:id="rId1651" ref="I1652"/>
    <hyperlink r:id="rId1652" ref="I1653"/>
    <hyperlink r:id="rId1653" ref="I1654"/>
    <hyperlink r:id="rId1654" ref="I1655"/>
    <hyperlink r:id="rId1655" ref="I1656"/>
    <hyperlink r:id="rId1656" ref="I1657"/>
    <hyperlink r:id="rId1657" ref="I1658"/>
    <hyperlink r:id="rId1658" ref="I1659"/>
    <hyperlink r:id="rId1659" ref="I1660"/>
    <hyperlink r:id="rId1660" ref="I1661"/>
    <hyperlink r:id="rId1661" ref="I1662"/>
    <hyperlink r:id="rId1662" ref="I1663"/>
    <hyperlink r:id="rId1663" ref="I1664"/>
    <hyperlink r:id="rId1664" ref="I1665"/>
    <hyperlink r:id="rId1665" ref="I1666"/>
    <hyperlink r:id="rId1666" ref="I1667"/>
    <hyperlink r:id="rId1667" ref="I1668"/>
    <hyperlink r:id="rId1668" ref="I1669"/>
    <hyperlink r:id="rId1669" ref="I1670"/>
    <hyperlink r:id="rId1670" ref="I1671"/>
    <hyperlink r:id="rId1671" ref="I1672"/>
    <hyperlink r:id="rId1672" ref="I1673"/>
    <hyperlink r:id="rId1673" ref="I1674"/>
    <hyperlink r:id="rId1674" ref="I1675"/>
    <hyperlink r:id="rId1675" ref="I1676"/>
    <hyperlink r:id="rId1676" ref="I1677"/>
    <hyperlink r:id="rId1677" ref="I1678"/>
    <hyperlink r:id="rId1678" ref="I1679"/>
    <hyperlink r:id="rId1679" ref="I1680"/>
    <hyperlink r:id="rId1680" ref="I1681"/>
    <hyperlink r:id="rId1681" ref="I1682"/>
    <hyperlink r:id="rId1682" ref="I1683"/>
    <hyperlink r:id="rId1683" ref="I1684"/>
    <hyperlink r:id="rId1684" ref="I1685"/>
    <hyperlink r:id="rId1685" ref="I1686"/>
    <hyperlink r:id="rId1686" ref="I1687"/>
    <hyperlink r:id="rId1687" ref="I1688"/>
    <hyperlink r:id="rId1688" ref="I1689"/>
    <hyperlink r:id="rId1689" ref="I1690"/>
    <hyperlink r:id="rId1690" ref="I1691"/>
    <hyperlink r:id="rId1691" ref="I1692"/>
    <hyperlink r:id="rId1692" ref="I1693"/>
    <hyperlink r:id="rId1693" ref="I1694"/>
    <hyperlink r:id="rId1694" ref="I1695"/>
    <hyperlink r:id="rId1695" ref="I1696"/>
    <hyperlink r:id="rId1696" ref="I1697"/>
    <hyperlink r:id="rId1697" ref="I1698"/>
    <hyperlink r:id="rId1698" ref="I1699"/>
    <hyperlink r:id="rId1699" ref="I1700"/>
    <hyperlink r:id="rId1700" ref="I1701"/>
    <hyperlink r:id="rId1701" ref="I1702"/>
    <hyperlink r:id="rId1702" ref="I1703"/>
    <hyperlink r:id="rId1703" ref="I1704"/>
    <hyperlink r:id="rId1704" ref="I1705"/>
    <hyperlink r:id="rId1705" ref="I1706"/>
    <hyperlink r:id="rId1706" ref="I1707"/>
    <hyperlink r:id="rId1707" ref="I1708"/>
    <hyperlink r:id="rId1708" ref="I1709"/>
    <hyperlink r:id="rId1709" ref="I1710"/>
    <hyperlink r:id="rId1710" ref="I1711"/>
    <hyperlink r:id="rId1711" ref="I1712"/>
    <hyperlink r:id="rId1712" ref="I1713"/>
    <hyperlink r:id="rId1713" ref="I1714"/>
    <hyperlink r:id="rId1714" ref="I1715"/>
    <hyperlink r:id="rId1715" ref="I1716"/>
    <hyperlink r:id="rId1716" ref="I1717"/>
    <hyperlink r:id="rId1717" ref="I1718"/>
    <hyperlink r:id="rId1718" ref="I1719"/>
    <hyperlink r:id="rId1719" ref="I1720"/>
    <hyperlink r:id="rId1720" ref="I1721"/>
    <hyperlink r:id="rId1721" ref="I1722"/>
    <hyperlink r:id="rId1722" ref="I1723"/>
    <hyperlink r:id="rId1723" ref="I1724"/>
    <hyperlink r:id="rId1724" ref="I1725"/>
    <hyperlink r:id="rId1725" ref="I1726"/>
    <hyperlink r:id="rId1726" ref="I1727"/>
    <hyperlink r:id="rId1727" ref="I1728"/>
    <hyperlink r:id="rId1728" ref="I1729"/>
    <hyperlink r:id="rId1729" ref="I1730"/>
    <hyperlink r:id="rId1730" ref="I1731"/>
    <hyperlink r:id="rId1731" ref="I1732"/>
    <hyperlink r:id="rId1732" ref="I1733"/>
    <hyperlink r:id="rId1733" ref="I1734"/>
    <hyperlink r:id="rId1734" ref="I1735"/>
    <hyperlink r:id="rId1735" ref="I1736"/>
    <hyperlink r:id="rId1736" ref="I1737"/>
    <hyperlink r:id="rId1737" ref="I1738"/>
    <hyperlink r:id="rId1738" ref="I1739"/>
    <hyperlink r:id="rId1739" ref="I1740"/>
    <hyperlink r:id="rId1740" ref="I1741"/>
    <hyperlink r:id="rId1741" ref="I1742"/>
    <hyperlink r:id="rId1742" ref="I1743"/>
    <hyperlink r:id="rId1743" ref="I1744"/>
    <hyperlink r:id="rId1744" ref="I1745"/>
    <hyperlink r:id="rId1745" ref="I1746"/>
    <hyperlink r:id="rId1746" ref="I1747"/>
    <hyperlink r:id="rId1747" ref="I1748"/>
    <hyperlink r:id="rId1748" ref="I1749"/>
    <hyperlink r:id="rId1749" ref="I1750"/>
    <hyperlink r:id="rId1750" ref="I1751"/>
    <hyperlink r:id="rId1751" ref="I1752"/>
    <hyperlink r:id="rId1752" ref="I1753"/>
    <hyperlink r:id="rId1753" ref="I1754"/>
    <hyperlink r:id="rId1754" ref="I1755"/>
    <hyperlink r:id="rId1755" ref="I1756"/>
    <hyperlink r:id="rId1756" ref="I1757"/>
    <hyperlink r:id="rId1757" ref="I1758"/>
    <hyperlink r:id="rId1758" ref="I1759"/>
    <hyperlink r:id="rId1759" ref="I1760"/>
    <hyperlink r:id="rId1760" ref="I1761"/>
    <hyperlink r:id="rId1761" ref="I1762"/>
    <hyperlink r:id="rId1762" ref="I1763"/>
    <hyperlink r:id="rId1763" ref="I1764"/>
    <hyperlink r:id="rId1764" ref="I1765"/>
    <hyperlink r:id="rId1765" ref="I1766"/>
    <hyperlink r:id="rId1766" ref="I1767"/>
    <hyperlink r:id="rId1767" ref="I1768"/>
    <hyperlink r:id="rId1768" ref="I1769"/>
    <hyperlink r:id="rId1769" ref="I1770"/>
    <hyperlink r:id="rId1770" ref="I1771"/>
    <hyperlink r:id="rId1771" ref="I1772"/>
    <hyperlink r:id="rId1772" ref="I1773"/>
    <hyperlink r:id="rId1773" ref="I1774"/>
    <hyperlink r:id="rId1774" ref="I1775"/>
    <hyperlink r:id="rId1775" ref="I1776"/>
    <hyperlink r:id="rId1776" ref="I1777"/>
    <hyperlink r:id="rId1777" ref="I1778"/>
    <hyperlink r:id="rId1778" ref="I1779"/>
    <hyperlink r:id="rId1779" ref="I1780"/>
    <hyperlink r:id="rId1780" ref="I1781"/>
    <hyperlink r:id="rId1781" ref="I1782"/>
    <hyperlink r:id="rId1782" ref="I1783"/>
    <hyperlink r:id="rId1783" ref="I1784"/>
    <hyperlink r:id="rId1784" ref="I1785"/>
    <hyperlink r:id="rId1785" ref="I1786"/>
    <hyperlink r:id="rId1786" ref="I1787"/>
    <hyperlink r:id="rId1787" ref="I1788"/>
    <hyperlink r:id="rId1788" ref="I1789"/>
    <hyperlink r:id="rId1789" ref="I1790"/>
    <hyperlink r:id="rId1790" ref="I1791"/>
    <hyperlink r:id="rId1791" ref="I1792"/>
    <hyperlink r:id="rId1792" ref="I1793"/>
    <hyperlink r:id="rId1793" ref="I1794"/>
    <hyperlink r:id="rId1794" ref="I1795"/>
    <hyperlink r:id="rId1795" ref="I1796"/>
    <hyperlink r:id="rId1796" ref="I1797"/>
    <hyperlink r:id="rId1797" ref="I1798"/>
    <hyperlink r:id="rId1798" ref="I1799"/>
    <hyperlink r:id="rId1799" ref="I1800"/>
    <hyperlink r:id="rId1800" ref="I1801"/>
    <hyperlink r:id="rId1801" ref="I1802"/>
    <hyperlink r:id="rId1802" ref="I1803"/>
    <hyperlink r:id="rId1803" ref="I1804"/>
    <hyperlink r:id="rId1804" ref="I1805"/>
    <hyperlink r:id="rId1805" ref="I1806"/>
    <hyperlink r:id="rId1806" ref="I1807"/>
    <hyperlink r:id="rId1807" ref="I1808"/>
    <hyperlink r:id="rId1808" ref="I1809"/>
    <hyperlink r:id="rId1809" ref="I1810"/>
    <hyperlink r:id="rId1810" ref="I1811"/>
    <hyperlink r:id="rId1811" ref="I1812"/>
    <hyperlink r:id="rId1812" ref="I1813"/>
    <hyperlink r:id="rId1813" ref="I1814"/>
    <hyperlink r:id="rId1814" ref="I1815"/>
    <hyperlink r:id="rId1815" ref="I1816"/>
    <hyperlink r:id="rId1816" ref="I1817"/>
    <hyperlink r:id="rId1817" ref="I1818"/>
    <hyperlink r:id="rId1818" ref="I1819"/>
    <hyperlink r:id="rId1819" ref="I1820"/>
    <hyperlink r:id="rId1820" ref="I1821"/>
    <hyperlink r:id="rId1821" ref="I1822"/>
    <hyperlink r:id="rId1822" ref="I1823"/>
    <hyperlink r:id="rId1823" ref="I1824"/>
    <hyperlink r:id="rId1824" ref="I1825"/>
    <hyperlink r:id="rId1825" ref="I1826"/>
    <hyperlink r:id="rId1826" ref="I1827"/>
    <hyperlink r:id="rId1827" ref="I1828"/>
    <hyperlink r:id="rId1828" ref="I1829"/>
    <hyperlink r:id="rId1829" ref="I1830"/>
    <hyperlink r:id="rId1830" ref="I1831"/>
    <hyperlink r:id="rId1831" ref="I1832"/>
    <hyperlink r:id="rId1832" ref="I1833"/>
    <hyperlink r:id="rId1833" ref="I1834"/>
    <hyperlink r:id="rId1834" ref="I1835"/>
    <hyperlink r:id="rId1835" ref="I1836"/>
    <hyperlink r:id="rId1836" ref="I1837"/>
    <hyperlink r:id="rId1837" ref="I1838"/>
    <hyperlink r:id="rId1838" ref="I1839"/>
    <hyperlink r:id="rId1839" ref="I1840"/>
    <hyperlink r:id="rId1840" ref="I1841"/>
    <hyperlink r:id="rId1841" ref="I1842"/>
    <hyperlink r:id="rId1842" ref="I1843"/>
    <hyperlink r:id="rId1843" ref="I1844"/>
    <hyperlink r:id="rId1844" ref="I1845"/>
    <hyperlink r:id="rId1845" ref="I1846"/>
    <hyperlink r:id="rId1846" ref="I1847"/>
    <hyperlink r:id="rId1847" ref="I1848"/>
    <hyperlink r:id="rId1848" ref="I1849"/>
    <hyperlink r:id="rId1849" ref="I1850"/>
    <hyperlink r:id="rId1850" ref="I1851"/>
    <hyperlink r:id="rId1851" ref="I1852"/>
    <hyperlink r:id="rId1852" ref="I1853"/>
    <hyperlink r:id="rId1853" ref="I1854"/>
    <hyperlink r:id="rId1854" ref="I1855"/>
    <hyperlink r:id="rId1855" ref="I1856"/>
    <hyperlink r:id="rId1856" ref="I1857"/>
    <hyperlink r:id="rId1857" ref="I1858"/>
    <hyperlink r:id="rId1858" ref="I1859"/>
    <hyperlink r:id="rId1859" ref="I1860"/>
    <hyperlink r:id="rId1860" ref="I1861"/>
    <hyperlink r:id="rId1861" ref="I1862"/>
    <hyperlink r:id="rId1862" ref="I1863"/>
    <hyperlink r:id="rId1863" ref="I1864"/>
    <hyperlink r:id="rId1864" ref="I1865"/>
    <hyperlink r:id="rId1865" ref="I1866"/>
    <hyperlink r:id="rId1866" ref="I1867"/>
    <hyperlink r:id="rId1867" ref="I1868"/>
    <hyperlink r:id="rId1868" ref="I1869"/>
    <hyperlink r:id="rId1869" ref="I1870"/>
    <hyperlink r:id="rId1870" ref="I1871"/>
    <hyperlink r:id="rId1871" ref="I1872"/>
    <hyperlink r:id="rId1872" ref="I1873"/>
    <hyperlink r:id="rId1873" ref="I1874"/>
    <hyperlink r:id="rId1874" ref="I1875"/>
    <hyperlink r:id="rId1875" ref="I1876"/>
    <hyperlink r:id="rId1876" ref="I1877"/>
    <hyperlink r:id="rId1877" ref="I1878"/>
    <hyperlink r:id="rId1878" ref="I1879"/>
    <hyperlink r:id="rId1879" ref="I1880"/>
    <hyperlink r:id="rId1880" ref="I1881"/>
    <hyperlink r:id="rId1881" ref="I1882"/>
    <hyperlink r:id="rId1882" ref="I1883"/>
    <hyperlink r:id="rId1883" ref="I1884"/>
    <hyperlink r:id="rId1884" ref="I1885"/>
    <hyperlink r:id="rId1885" ref="I1886"/>
    <hyperlink r:id="rId1886" ref="I1887"/>
    <hyperlink r:id="rId1887" ref="I1888"/>
    <hyperlink r:id="rId1888" ref="I1889"/>
    <hyperlink r:id="rId1889" ref="I1890"/>
    <hyperlink r:id="rId1890" ref="I1891"/>
    <hyperlink r:id="rId1891" ref="I1892"/>
    <hyperlink r:id="rId1892" ref="I1893"/>
    <hyperlink r:id="rId1893" ref="I1894"/>
    <hyperlink r:id="rId1894" ref="I1895"/>
    <hyperlink r:id="rId1895" ref="I1896"/>
    <hyperlink r:id="rId1896" ref="I1897"/>
    <hyperlink r:id="rId1897" ref="I1898"/>
    <hyperlink r:id="rId1898" ref="I1899"/>
    <hyperlink r:id="rId1899" ref="I1900"/>
    <hyperlink r:id="rId1900" ref="I1901"/>
    <hyperlink r:id="rId1901" ref="I1902"/>
    <hyperlink r:id="rId1902" ref="I1903"/>
    <hyperlink r:id="rId1903" ref="I1904"/>
    <hyperlink r:id="rId1904" ref="I1905"/>
    <hyperlink r:id="rId1905" ref="I1906"/>
    <hyperlink r:id="rId1906" ref="I1907"/>
    <hyperlink r:id="rId1907" ref="I1908"/>
    <hyperlink r:id="rId1908" ref="I1909"/>
    <hyperlink r:id="rId1909" ref="I1910"/>
    <hyperlink r:id="rId1910" ref="I1911"/>
    <hyperlink r:id="rId1911" ref="I1912"/>
    <hyperlink r:id="rId1912" ref="I1913"/>
    <hyperlink r:id="rId1913" ref="I1914"/>
    <hyperlink r:id="rId1914" ref="I1915"/>
    <hyperlink r:id="rId1915" ref="I1916"/>
    <hyperlink r:id="rId1916" ref="I1917"/>
    <hyperlink r:id="rId1917" ref="I1918"/>
    <hyperlink r:id="rId1918" ref="I1919"/>
    <hyperlink r:id="rId1919" ref="I1920"/>
    <hyperlink r:id="rId1920" ref="I1921"/>
    <hyperlink r:id="rId1921" ref="I1922"/>
    <hyperlink r:id="rId1922" ref="I1923"/>
    <hyperlink r:id="rId1923" ref="I1924"/>
    <hyperlink r:id="rId1924" ref="I1925"/>
    <hyperlink r:id="rId1925" ref="I1926"/>
    <hyperlink r:id="rId1926" ref="I1927"/>
    <hyperlink r:id="rId1927" ref="I1928"/>
    <hyperlink r:id="rId1928" ref="I1929"/>
    <hyperlink r:id="rId1929" ref="I1930"/>
    <hyperlink r:id="rId1930" ref="I1931"/>
    <hyperlink r:id="rId1931" ref="I1932"/>
    <hyperlink r:id="rId1932" ref="I1933"/>
    <hyperlink r:id="rId1933" ref="I1934"/>
    <hyperlink r:id="rId1934" ref="I1935"/>
    <hyperlink r:id="rId1935" ref="I1936"/>
    <hyperlink r:id="rId1936" ref="I1937"/>
    <hyperlink r:id="rId1937" ref="I1938"/>
    <hyperlink r:id="rId1938" ref="I1939"/>
    <hyperlink r:id="rId1939" ref="I1940"/>
    <hyperlink r:id="rId1940" ref="I1941"/>
    <hyperlink r:id="rId1941" ref="I1942"/>
    <hyperlink r:id="rId1942" ref="I1943"/>
    <hyperlink r:id="rId1943" ref="I1944"/>
    <hyperlink r:id="rId1944" ref="I1945"/>
    <hyperlink r:id="rId1945" ref="I1946"/>
    <hyperlink r:id="rId1946" ref="I1947"/>
    <hyperlink r:id="rId1947" ref="I1948"/>
    <hyperlink r:id="rId1948" ref="I1949"/>
    <hyperlink r:id="rId1949" ref="I1950"/>
    <hyperlink r:id="rId1950" ref="I1951"/>
    <hyperlink r:id="rId1951" ref="I1952"/>
    <hyperlink r:id="rId1952" ref="I1953"/>
    <hyperlink r:id="rId1953" ref="I1954"/>
    <hyperlink r:id="rId1954" ref="I1955"/>
    <hyperlink r:id="rId1955" ref="I1956"/>
    <hyperlink r:id="rId1956" ref="I1957"/>
    <hyperlink r:id="rId1957" ref="I1958"/>
    <hyperlink r:id="rId1958" ref="I1959"/>
    <hyperlink r:id="rId1959" ref="I1960"/>
    <hyperlink r:id="rId1960" ref="I1961"/>
    <hyperlink r:id="rId1961" ref="I1962"/>
    <hyperlink r:id="rId1962" ref="I1963"/>
    <hyperlink r:id="rId1963" ref="I1964"/>
    <hyperlink r:id="rId1964" ref="I1965"/>
    <hyperlink r:id="rId1965" ref="I1966"/>
    <hyperlink r:id="rId1966" ref="I1967"/>
    <hyperlink r:id="rId1967" ref="I1968"/>
    <hyperlink r:id="rId1968" ref="I1969"/>
    <hyperlink r:id="rId1969" ref="I1970"/>
    <hyperlink r:id="rId1970" ref="I1971"/>
    <hyperlink r:id="rId1971" ref="I1972"/>
    <hyperlink r:id="rId1972" ref="I1973"/>
    <hyperlink r:id="rId1973" ref="I1974"/>
    <hyperlink r:id="rId1974" ref="I1975"/>
    <hyperlink r:id="rId1975" ref="I1976"/>
    <hyperlink r:id="rId1976" ref="I1977"/>
    <hyperlink r:id="rId1977" ref="I1978"/>
    <hyperlink r:id="rId1978" ref="I1979"/>
    <hyperlink r:id="rId1979" ref="I1980"/>
    <hyperlink r:id="rId1980" ref="I1981"/>
    <hyperlink r:id="rId1981" ref="I1982"/>
    <hyperlink r:id="rId1982" ref="I1983"/>
    <hyperlink r:id="rId1983" ref="I1984"/>
    <hyperlink r:id="rId1984" ref="I1985"/>
    <hyperlink r:id="rId1985" ref="I1986"/>
    <hyperlink r:id="rId1986" ref="I1987"/>
    <hyperlink r:id="rId1987" ref="I1988"/>
    <hyperlink r:id="rId1988" ref="I1989"/>
    <hyperlink r:id="rId1989" ref="I1990"/>
    <hyperlink r:id="rId1990" ref="I1991"/>
    <hyperlink r:id="rId1991" ref="I1992"/>
    <hyperlink r:id="rId1992" ref="I1993"/>
    <hyperlink r:id="rId1993" ref="I1994"/>
    <hyperlink r:id="rId1994" ref="I1995"/>
    <hyperlink r:id="rId1995" ref="I1996"/>
    <hyperlink r:id="rId1996" ref="I1997"/>
    <hyperlink r:id="rId1997" ref="I1998"/>
    <hyperlink r:id="rId1998" ref="I1999"/>
    <hyperlink r:id="rId1999" ref="I2000"/>
    <hyperlink r:id="rId2000" ref="I2001"/>
    <hyperlink r:id="rId2001" ref="I2002"/>
    <hyperlink r:id="rId2002" ref="I2003"/>
    <hyperlink r:id="rId2003" ref="I2004"/>
    <hyperlink r:id="rId2004" ref="I2005"/>
    <hyperlink r:id="rId2005" ref="I2006"/>
    <hyperlink r:id="rId2006" ref="I2007"/>
    <hyperlink r:id="rId2007" ref="I2008"/>
    <hyperlink r:id="rId2008" ref="I2009"/>
    <hyperlink r:id="rId2009" ref="I2010"/>
    <hyperlink r:id="rId2010" ref="I2011"/>
    <hyperlink r:id="rId2011" ref="I2012"/>
    <hyperlink r:id="rId2012" ref="I2013"/>
    <hyperlink r:id="rId2013" ref="I2014"/>
    <hyperlink r:id="rId2014" ref="I2015"/>
    <hyperlink r:id="rId2015" ref="I2016"/>
    <hyperlink r:id="rId2016" ref="I2017"/>
    <hyperlink r:id="rId2017" ref="I2018"/>
    <hyperlink r:id="rId2018" ref="I2019"/>
    <hyperlink r:id="rId2019" ref="I2020"/>
    <hyperlink r:id="rId2020" ref="I2021"/>
    <hyperlink r:id="rId2021" ref="I2022"/>
    <hyperlink r:id="rId2022" ref="I2023"/>
    <hyperlink r:id="rId2023" ref="I2024"/>
    <hyperlink r:id="rId2024" ref="I2025"/>
    <hyperlink r:id="rId2025" ref="I2026"/>
    <hyperlink r:id="rId2026" ref="I2027"/>
    <hyperlink r:id="rId2027" ref="I2028"/>
    <hyperlink r:id="rId2028" ref="I2029"/>
    <hyperlink r:id="rId2029" ref="I2030"/>
    <hyperlink r:id="rId2030" ref="I2031"/>
    <hyperlink r:id="rId2031" ref="I2032"/>
    <hyperlink r:id="rId2032" ref="I2033"/>
    <hyperlink r:id="rId2033" ref="I2034"/>
    <hyperlink r:id="rId2034" ref="I2035"/>
    <hyperlink r:id="rId2035" ref="I2036"/>
    <hyperlink r:id="rId2036" ref="I2037"/>
    <hyperlink r:id="rId2037" ref="I2038"/>
    <hyperlink r:id="rId2038" ref="I2039"/>
    <hyperlink r:id="rId2039" ref="I2040"/>
    <hyperlink r:id="rId2040" ref="I2041"/>
    <hyperlink r:id="rId2041" ref="I2042"/>
    <hyperlink r:id="rId2042" ref="I2043"/>
    <hyperlink r:id="rId2043" ref="I2044"/>
    <hyperlink r:id="rId2044" ref="I2045"/>
    <hyperlink r:id="rId2045" ref="I2046"/>
    <hyperlink r:id="rId2046" ref="I2047"/>
    <hyperlink r:id="rId2047" ref="I2048"/>
    <hyperlink r:id="rId2048" ref="I2049"/>
    <hyperlink r:id="rId2049" ref="I2050"/>
    <hyperlink r:id="rId2050" ref="I2051"/>
    <hyperlink r:id="rId2051" ref="I2052"/>
    <hyperlink r:id="rId2052" ref="I2053"/>
    <hyperlink r:id="rId2053" ref="I2054"/>
    <hyperlink r:id="rId2054" ref="I2055"/>
    <hyperlink r:id="rId2055" ref="I2056"/>
    <hyperlink r:id="rId2056" ref="I2057"/>
    <hyperlink r:id="rId2057" ref="I2058"/>
    <hyperlink r:id="rId2058" ref="I2059"/>
    <hyperlink r:id="rId2059" ref="I2060"/>
    <hyperlink r:id="rId2060" ref="I2061"/>
    <hyperlink r:id="rId2061" ref="I2062"/>
    <hyperlink r:id="rId2062" ref="I2063"/>
    <hyperlink r:id="rId2063" ref="I2064"/>
    <hyperlink r:id="rId2064" ref="I2065"/>
    <hyperlink r:id="rId2065" ref="I2066"/>
    <hyperlink r:id="rId2066" ref="I2067"/>
    <hyperlink r:id="rId2067" ref="I2068"/>
    <hyperlink r:id="rId2068" ref="I2069"/>
    <hyperlink r:id="rId2069" ref="I2070"/>
    <hyperlink r:id="rId2070" ref="I2071"/>
    <hyperlink r:id="rId2071" ref="I2072"/>
    <hyperlink r:id="rId2072" ref="I2073"/>
    <hyperlink r:id="rId2073" ref="I2074"/>
    <hyperlink r:id="rId2074" ref="I2075"/>
    <hyperlink r:id="rId2075" ref="I2076"/>
    <hyperlink r:id="rId2076" ref="I2077"/>
    <hyperlink r:id="rId2077" ref="I2078"/>
    <hyperlink r:id="rId2078" ref="I2079"/>
    <hyperlink r:id="rId2079" ref="I2080"/>
    <hyperlink r:id="rId2080" ref="I2081"/>
    <hyperlink r:id="rId2081" ref="I2082"/>
    <hyperlink r:id="rId2082" ref="I2083"/>
    <hyperlink r:id="rId2083" ref="I2084"/>
    <hyperlink r:id="rId2084" ref="I2085"/>
    <hyperlink r:id="rId2085" ref="I2086"/>
    <hyperlink r:id="rId2086" ref="I2087"/>
    <hyperlink r:id="rId2087" ref="I2088"/>
    <hyperlink r:id="rId2088" ref="I2089"/>
    <hyperlink r:id="rId2089" ref="I2090"/>
    <hyperlink r:id="rId2090" ref="I2091"/>
    <hyperlink r:id="rId2091" ref="I2092"/>
    <hyperlink r:id="rId2092" ref="I2093"/>
    <hyperlink r:id="rId2093" ref="I2094"/>
    <hyperlink r:id="rId2094" ref="I2095"/>
    <hyperlink r:id="rId2095" ref="I2096"/>
    <hyperlink r:id="rId2096" ref="I2097"/>
    <hyperlink r:id="rId2097" ref="I2098"/>
    <hyperlink r:id="rId2098" ref="I2099"/>
    <hyperlink r:id="rId2099" ref="I2100"/>
    <hyperlink r:id="rId2100" ref="I2101"/>
    <hyperlink r:id="rId2101" ref="I2102"/>
    <hyperlink r:id="rId2102" location="6/" ref="I2103"/>
    <hyperlink r:id="rId2103" location="8/" ref="I2104"/>
    <hyperlink r:id="rId2104" ref="I2105"/>
    <hyperlink r:id="rId2105" ref="I2106"/>
    <hyperlink r:id="rId2106" ref="I2107"/>
    <hyperlink r:id="rId2107" ref="I2108"/>
    <hyperlink r:id="rId2108" ref="I2109"/>
    <hyperlink r:id="rId2109" ref="I2110"/>
    <hyperlink r:id="rId2110" ref="I2111"/>
    <hyperlink r:id="rId2111" ref="I2112"/>
    <hyperlink r:id="rId2112" ref="I2113"/>
    <hyperlink r:id="rId2113" ref="I2114"/>
    <hyperlink r:id="rId2114" ref="I2115"/>
    <hyperlink r:id="rId2115" ref="I2116"/>
    <hyperlink r:id="rId2116" ref="I2117"/>
    <hyperlink r:id="rId2117" ref="I2118"/>
    <hyperlink r:id="rId2118" ref="I2119"/>
    <hyperlink r:id="rId2119" ref="I2120"/>
    <hyperlink r:id="rId2120" ref="I2121"/>
    <hyperlink r:id="rId2121" ref="I2122"/>
    <hyperlink r:id="rId2122" ref="I2123"/>
    <hyperlink r:id="rId2123" ref="I2124"/>
    <hyperlink r:id="rId2124" ref="I2125"/>
    <hyperlink r:id="rId2125" ref="I2126"/>
    <hyperlink r:id="rId2126" ref="I2127"/>
    <hyperlink r:id="rId2127" ref="I2128"/>
    <hyperlink r:id="rId2128" ref="I2129"/>
    <hyperlink r:id="rId2129" ref="I2130"/>
    <hyperlink r:id="rId2130" ref="I2131"/>
    <hyperlink r:id="rId2131" ref="I2132"/>
    <hyperlink r:id="rId2132" ref="I2133"/>
    <hyperlink r:id="rId2133" ref="I2134"/>
    <hyperlink r:id="rId2134" ref="I2135"/>
    <hyperlink r:id="rId2135" ref="I2136"/>
    <hyperlink r:id="rId2136" ref="I2137"/>
    <hyperlink r:id="rId2137" ref="I2138"/>
    <hyperlink r:id="rId2138" ref="I2139"/>
    <hyperlink r:id="rId2139" ref="I2140"/>
    <hyperlink r:id="rId2140" ref="I2141"/>
    <hyperlink r:id="rId2141" ref="I2142"/>
    <hyperlink r:id="rId2142" ref="I2143"/>
    <hyperlink r:id="rId2143" ref="I2144"/>
    <hyperlink r:id="rId2144" ref="I2145"/>
    <hyperlink r:id="rId2145" ref="I2146"/>
    <hyperlink r:id="rId2146" ref="I2147"/>
    <hyperlink r:id="rId2147" ref="I2148"/>
    <hyperlink r:id="rId2148" ref="I2149"/>
    <hyperlink r:id="rId2149" ref="I2150"/>
    <hyperlink r:id="rId2150" ref="I2151"/>
    <hyperlink r:id="rId2151" ref="I2152"/>
    <hyperlink r:id="rId2152" ref="I2153"/>
    <hyperlink r:id="rId2153" ref="I2154"/>
    <hyperlink r:id="rId2154" ref="I2155"/>
    <hyperlink r:id="rId2155" ref="I2156"/>
    <hyperlink r:id="rId2156" ref="I2157"/>
    <hyperlink r:id="rId2157" ref="I2158"/>
    <hyperlink r:id="rId2158" ref="I2159"/>
    <hyperlink r:id="rId2159" ref="I2160"/>
    <hyperlink r:id="rId2160" ref="I2161"/>
    <hyperlink r:id="rId2161" ref="I2162"/>
    <hyperlink r:id="rId2162" ref="I2163"/>
    <hyperlink r:id="rId2163" ref="I2164"/>
    <hyperlink r:id="rId2164" ref="I2165"/>
    <hyperlink r:id="rId2165" ref="I2166"/>
    <hyperlink r:id="rId2166" ref="I2167"/>
    <hyperlink r:id="rId2167" ref="I2168"/>
    <hyperlink r:id="rId2168" ref="I2169"/>
    <hyperlink r:id="rId2169" ref="I2170"/>
    <hyperlink r:id="rId2170" ref="I2171"/>
    <hyperlink r:id="rId2171" ref="I2172"/>
    <hyperlink r:id="rId2172" ref="I2173"/>
    <hyperlink r:id="rId2173" ref="I2174"/>
    <hyperlink r:id="rId2174" ref="I2175"/>
    <hyperlink r:id="rId2175" ref="I2176"/>
    <hyperlink r:id="rId2176" ref="I2177"/>
    <hyperlink r:id="rId2177" ref="I2178"/>
    <hyperlink r:id="rId2178" ref="I2179"/>
    <hyperlink r:id="rId2179" ref="I2180"/>
    <hyperlink r:id="rId2180" ref="I2181"/>
    <hyperlink r:id="rId2181" ref="I2182"/>
    <hyperlink r:id="rId2182" ref="I2183"/>
    <hyperlink r:id="rId2183" ref="I2184"/>
    <hyperlink r:id="rId2184" ref="I2185"/>
    <hyperlink r:id="rId2185" ref="I2186"/>
    <hyperlink r:id="rId2186" ref="I2187"/>
    <hyperlink r:id="rId2187" ref="I2188"/>
    <hyperlink r:id="rId2188" ref="I2189"/>
    <hyperlink r:id="rId2189" ref="I2190"/>
    <hyperlink r:id="rId2190" ref="I2191"/>
    <hyperlink r:id="rId2191" ref="I2192"/>
    <hyperlink r:id="rId2192" ref="I2193"/>
    <hyperlink r:id="rId2193" ref="I2194"/>
    <hyperlink r:id="rId2194" ref="I2195"/>
    <hyperlink r:id="rId2195" ref="I2196"/>
    <hyperlink r:id="rId2196" ref="I2197"/>
    <hyperlink r:id="rId2197" ref="I2198"/>
    <hyperlink r:id="rId2198" ref="I2199"/>
    <hyperlink r:id="rId2199" ref="I2200"/>
    <hyperlink r:id="rId2200" ref="I2201"/>
    <hyperlink r:id="rId2201" ref="I2202"/>
    <hyperlink r:id="rId2202" ref="I2203"/>
    <hyperlink r:id="rId2203" ref="I2204"/>
    <hyperlink r:id="rId2204" ref="I2205"/>
    <hyperlink r:id="rId2205" ref="I2206"/>
    <hyperlink r:id="rId2206" ref="I2207"/>
    <hyperlink r:id="rId2207" ref="I2208"/>
    <hyperlink r:id="rId2208" ref="I2209"/>
    <hyperlink r:id="rId2209" ref="I2210"/>
    <hyperlink r:id="rId2210" ref="I2211"/>
    <hyperlink r:id="rId2211" ref="I2212"/>
    <hyperlink r:id="rId2212" ref="I2213"/>
    <hyperlink r:id="rId2213" ref="I2214"/>
    <hyperlink r:id="rId2214" ref="I2215"/>
    <hyperlink r:id="rId2215" ref="I2216"/>
    <hyperlink r:id="rId2216" ref="I2217"/>
    <hyperlink r:id="rId2217" ref="I2218"/>
    <hyperlink r:id="rId2218" ref="I2219"/>
    <hyperlink r:id="rId2219" ref="I2220"/>
    <hyperlink r:id="rId2220" ref="I2221"/>
    <hyperlink r:id="rId2221" ref="I2222"/>
    <hyperlink r:id="rId2222" ref="I2223"/>
    <hyperlink r:id="rId2223" ref="I2224"/>
    <hyperlink r:id="rId2224" ref="I2225"/>
    <hyperlink r:id="rId2225" ref="I2226"/>
    <hyperlink r:id="rId2226" ref="I2227"/>
    <hyperlink r:id="rId2227" ref="I2228"/>
    <hyperlink r:id="rId2228" ref="I2229"/>
    <hyperlink r:id="rId2229" ref="I2230"/>
    <hyperlink r:id="rId2230" ref="I2231"/>
    <hyperlink r:id="rId2231" ref="I2232"/>
    <hyperlink r:id="rId2232" ref="I2233"/>
    <hyperlink r:id="rId2233" ref="I2234"/>
    <hyperlink r:id="rId2234" ref="I2235"/>
    <hyperlink r:id="rId2235" ref="I2236"/>
    <hyperlink r:id="rId2236" ref="I2237"/>
    <hyperlink r:id="rId2237" ref="I2238"/>
    <hyperlink r:id="rId2238" ref="I2239"/>
    <hyperlink r:id="rId2239" ref="I2240"/>
    <hyperlink r:id="rId2240" ref="I2241"/>
    <hyperlink r:id="rId2241" ref="I2242"/>
    <hyperlink r:id="rId2242" ref="I2243"/>
    <hyperlink r:id="rId2243" ref="I2244"/>
    <hyperlink r:id="rId2244" ref="I2245"/>
    <hyperlink r:id="rId2245" ref="I2246"/>
    <hyperlink r:id="rId2246" ref="I2247"/>
    <hyperlink r:id="rId2247" ref="I2248"/>
    <hyperlink r:id="rId2248" ref="I2249"/>
    <hyperlink r:id="rId2249" ref="I2250"/>
    <hyperlink r:id="rId2250" ref="I2251"/>
    <hyperlink r:id="rId2251" ref="I2252"/>
    <hyperlink r:id="rId2252" ref="I2253"/>
    <hyperlink r:id="rId2253" ref="I2254"/>
    <hyperlink r:id="rId2254" ref="I2255"/>
    <hyperlink r:id="rId2255" ref="I2256"/>
    <hyperlink r:id="rId2256" ref="I2257"/>
    <hyperlink r:id="rId2257" ref="I2258"/>
    <hyperlink r:id="rId2258" ref="I2259"/>
    <hyperlink r:id="rId2259" ref="I2260"/>
    <hyperlink r:id="rId2260" ref="I2261"/>
    <hyperlink r:id="rId2261" ref="I2262"/>
    <hyperlink r:id="rId2262" ref="I2263"/>
    <hyperlink r:id="rId2263" ref="I2264"/>
    <hyperlink r:id="rId2264" ref="I2265"/>
    <hyperlink r:id="rId2265" ref="I2266"/>
    <hyperlink r:id="rId2266" ref="I2267"/>
    <hyperlink r:id="rId2267" ref="I2268"/>
    <hyperlink r:id="rId2268" ref="I2269"/>
    <hyperlink r:id="rId2269" ref="I2270"/>
    <hyperlink r:id="rId2270" ref="I2271"/>
    <hyperlink r:id="rId2271" ref="I2272"/>
    <hyperlink r:id="rId2272" ref="I2273"/>
    <hyperlink r:id="rId2273" ref="I2274"/>
    <hyperlink r:id="rId2274" ref="I2275"/>
    <hyperlink r:id="rId2275" ref="I2276"/>
    <hyperlink r:id="rId2276" ref="I2277"/>
    <hyperlink r:id="rId2277" ref="I2278"/>
    <hyperlink r:id="rId2278" ref="I2279"/>
    <hyperlink r:id="rId2279" ref="I2280"/>
    <hyperlink r:id="rId2280" ref="I2281"/>
    <hyperlink r:id="rId2281" ref="I2282"/>
    <hyperlink r:id="rId2282" ref="I2283"/>
    <hyperlink r:id="rId2283" ref="I2284"/>
    <hyperlink r:id="rId2284" ref="I2285"/>
    <hyperlink r:id="rId2285" ref="I2286"/>
    <hyperlink r:id="rId2286" ref="I2287"/>
    <hyperlink r:id="rId2287" ref="I2288"/>
    <hyperlink r:id="rId2288" ref="I2289"/>
    <hyperlink r:id="rId2289" ref="I2290"/>
    <hyperlink r:id="rId2290" ref="I2291"/>
    <hyperlink r:id="rId2291" ref="I2292"/>
    <hyperlink r:id="rId2292" ref="I2293"/>
    <hyperlink r:id="rId2293" ref="I2294"/>
    <hyperlink r:id="rId2294" ref="I2295"/>
    <hyperlink r:id="rId2295" ref="I2296"/>
    <hyperlink r:id="rId2296" ref="I2297"/>
    <hyperlink r:id="rId2297" ref="I2298"/>
    <hyperlink r:id="rId2298" ref="I2299"/>
    <hyperlink r:id="rId2299" ref="I2300"/>
    <hyperlink r:id="rId2300" ref="I2301"/>
    <hyperlink r:id="rId2301" ref="I2302"/>
    <hyperlink r:id="rId2302" ref="I2303"/>
    <hyperlink r:id="rId2303" ref="I2304"/>
    <hyperlink r:id="rId2304" ref="I2305"/>
    <hyperlink r:id="rId2305" ref="I2306"/>
    <hyperlink r:id="rId2306" ref="I2307"/>
    <hyperlink r:id="rId2307" ref="I2308"/>
    <hyperlink r:id="rId2308" ref="I2309"/>
    <hyperlink r:id="rId2309" ref="I2310"/>
    <hyperlink r:id="rId2310" ref="I2311"/>
    <hyperlink r:id="rId2311" ref="I2312"/>
    <hyperlink r:id="rId2312" ref="I2313"/>
    <hyperlink r:id="rId2313" ref="I2314"/>
    <hyperlink r:id="rId2314" ref="I2315"/>
    <hyperlink r:id="rId2315" ref="I2316"/>
    <hyperlink r:id="rId2316" ref="I2317"/>
    <hyperlink r:id="rId2317" ref="I2318"/>
    <hyperlink r:id="rId2318" ref="I2319"/>
    <hyperlink r:id="rId2319" ref="I2320"/>
    <hyperlink r:id="rId2320" ref="I2321"/>
    <hyperlink r:id="rId2321" ref="I2322"/>
    <hyperlink r:id="rId2322" ref="I2323"/>
    <hyperlink r:id="rId2323" ref="I2324"/>
    <hyperlink r:id="rId2324" ref="I2325"/>
    <hyperlink r:id="rId2325" ref="I2326"/>
    <hyperlink r:id="rId2326" ref="I2327"/>
    <hyperlink r:id="rId2327" ref="I2328"/>
    <hyperlink r:id="rId2328" ref="I2329"/>
    <hyperlink r:id="rId2329" ref="I2330"/>
    <hyperlink r:id="rId2330" ref="I2331"/>
    <hyperlink r:id="rId2331" ref="I2332"/>
    <hyperlink r:id="rId2332" ref="I2333"/>
    <hyperlink r:id="rId2333" ref="I2334"/>
    <hyperlink r:id="rId2334" ref="I2335"/>
    <hyperlink r:id="rId2335" ref="I2336"/>
    <hyperlink r:id="rId2336" ref="I2337"/>
    <hyperlink r:id="rId2337" ref="I2338"/>
    <hyperlink r:id="rId2338" ref="I2339"/>
    <hyperlink r:id="rId2339" ref="I2340"/>
    <hyperlink r:id="rId2340" ref="I2341"/>
    <hyperlink r:id="rId2341" ref="I2342"/>
    <hyperlink r:id="rId2342" ref="I2343"/>
    <hyperlink r:id="rId2343" ref="I2344"/>
    <hyperlink r:id="rId2344" ref="I2345"/>
    <hyperlink r:id="rId2345" ref="I2346"/>
    <hyperlink r:id="rId2346" ref="I2347"/>
    <hyperlink r:id="rId2347" ref="I2348"/>
    <hyperlink r:id="rId2348" ref="I2349"/>
    <hyperlink r:id="rId2349" ref="I2350"/>
    <hyperlink r:id="rId2350" ref="I2351"/>
    <hyperlink r:id="rId2351" ref="I2352"/>
    <hyperlink r:id="rId2352" ref="I2353"/>
    <hyperlink r:id="rId2353" ref="I2354"/>
    <hyperlink r:id="rId2354" ref="I2355"/>
    <hyperlink r:id="rId2355" ref="I2356"/>
    <hyperlink r:id="rId2356" ref="I2357"/>
    <hyperlink r:id="rId2357" ref="I2358"/>
    <hyperlink r:id="rId2358" ref="I2359"/>
    <hyperlink r:id="rId2359" ref="I2360"/>
    <hyperlink r:id="rId2360" ref="I2361"/>
    <hyperlink r:id="rId2361" ref="I2362"/>
    <hyperlink r:id="rId2362" ref="I2363"/>
    <hyperlink r:id="rId2363" ref="I2364"/>
    <hyperlink r:id="rId2364" ref="I2365"/>
    <hyperlink r:id="rId2365" ref="I2366"/>
    <hyperlink r:id="rId2366" ref="I2367"/>
    <hyperlink r:id="rId2367" ref="I2368"/>
    <hyperlink r:id="rId2368" ref="I2369"/>
    <hyperlink r:id="rId2369" ref="I2370"/>
    <hyperlink r:id="rId2370" ref="I2371"/>
    <hyperlink r:id="rId2371" ref="I2372"/>
    <hyperlink r:id="rId2372" ref="I2373"/>
    <hyperlink r:id="rId2373" ref="I2374"/>
    <hyperlink r:id="rId2374" ref="I2375"/>
    <hyperlink r:id="rId2375" ref="I2376"/>
    <hyperlink r:id="rId2376" ref="I2377"/>
    <hyperlink r:id="rId2377" ref="I2378"/>
    <hyperlink r:id="rId2378" ref="I2379"/>
    <hyperlink r:id="rId2379" ref="I2380"/>
    <hyperlink r:id="rId2380" ref="I2381"/>
    <hyperlink r:id="rId2381" ref="I2382"/>
    <hyperlink r:id="rId2382" ref="I2383"/>
    <hyperlink r:id="rId2383" ref="I2384"/>
    <hyperlink r:id="rId2384" ref="I2385"/>
    <hyperlink r:id="rId2385" ref="I2386"/>
    <hyperlink r:id="rId2386" ref="I2387"/>
    <hyperlink r:id="rId2387" ref="I2388"/>
    <hyperlink r:id="rId2388" ref="I2389"/>
    <hyperlink r:id="rId2389" ref="I2390"/>
    <hyperlink r:id="rId2390" ref="I2391"/>
    <hyperlink r:id="rId2391" ref="I2392"/>
    <hyperlink r:id="rId2392" ref="I2393"/>
    <hyperlink r:id="rId2393" ref="I2394"/>
    <hyperlink r:id="rId2394" ref="I2395"/>
    <hyperlink r:id="rId2395" ref="I2396"/>
    <hyperlink r:id="rId2396" ref="I2397"/>
    <hyperlink r:id="rId2397" ref="I2398"/>
    <hyperlink r:id="rId2398" ref="I2399"/>
    <hyperlink r:id="rId2399" ref="I2400"/>
    <hyperlink r:id="rId2400" ref="I2401"/>
    <hyperlink r:id="rId2401" ref="I2402"/>
    <hyperlink r:id="rId2402" ref="I2403"/>
    <hyperlink r:id="rId2403" ref="I2404"/>
    <hyperlink r:id="rId2404" ref="I2405"/>
    <hyperlink r:id="rId2405" ref="I2406"/>
    <hyperlink r:id="rId2406" ref="I2407"/>
    <hyperlink r:id="rId2407" ref="I2408"/>
    <hyperlink r:id="rId2408" ref="I2409"/>
    <hyperlink r:id="rId2409" ref="I2410"/>
    <hyperlink r:id="rId2410" ref="I2411"/>
    <hyperlink r:id="rId2411" ref="I2412"/>
    <hyperlink r:id="rId2412" ref="I2413"/>
    <hyperlink r:id="rId2413" ref="I2414"/>
    <hyperlink r:id="rId2414" ref="I2415"/>
    <hyperlink r:id="rId2415" ref="I2416"/>
    <hyperlink r:id="rId2416" ref="I2417"/>
    <hyperlink r:id="rId2417" ref="I2418"/>
    <hyperlink r:id="rId2418" ref="I2419"/>
    <hyperlink r:id="rId2419" ref="I2420"/>
    <hyperlink r:id="rId2420" ref="I2421"/>
    <hyperlink r:id="rId2421" ref="I2422"/>
    <hyperlink r:id="rId2422" ref="I2423"/>
    <hyperlink r:id="rId2423" ref="I2424"/>
    <hyperlink r:id="rId2424" ref="I2425"/>
    <hyperlink r:id="rId2425" ref="I2426"/>
    <hyperlink r:id="rId2426" ref="I2427"/>
    <hyperlink r:id="rId2427" ref="I2428"/>
    <hyperlink r:id="rId2428" ref="I2429"/>
    <hyperlink r:id="rId2429" ref="I2430"/>
    <hyperlink r:id="rId2430" ref="I2431"/>
    <hyperlink r:id="rId2431" ref="I2432"/>
    <hyperlink r:id="rId2432" ref="I2433"/>
    <hyperlink r:id="rId2433" ref="I2434"/>
    <hyperlink r:id="rId2434" ref="I2435"/>
    <hyperlink r:id="rId2435" ref="I2436"/>
    <hyperlink r:id="rId2436" ref="I2437"/>
    <hyperlink r:id="rId2437" ref="I2438"/>
    <hyperlink r:id="rId2438" ref="I2439"/>
    <hyperlink r:id="rId2439" ref="I2440"/>
    <hyperlink r:id="rId2440" ref="I2441"/>
    <hyperlink r:id="rId2441" ref="I2442"/>
    <hyperlink r:id="rId2442" ref="I2443"/>
    <hyperlink r:id="rId2443" ref="I2444"/>
    <hyperlink r:id="rId2444" ref="I2445"/>
    <hyperlink r:id="rId2445" ref="I2446"/>
    <hyperlink r:id="rId2446" ref="I2447"/>
    <hyperlink r:id="rId2447" ref="I2448"/>
    <hyperlink r:id="rId2448" ref="I2449"/>
    <hyperlink r:id="rId2449" ref="I2450"/>
    <hyperlink r:id="rId2450" ref="I2451"/>
    <hyperlink r:id="rId2451" ref="I2452"/>
    <hyperlink r:id="rId2452" ref="I2453"/>
    <hyperlink r:id="rId2453" ref="I2454"/>
    <hyperlink r:id="rId2454" ref="I2455"/>
    <hyperlink r:id="rId2455" ref="I2456"/>
    <hyperlink r:id="rId2456" ref="I2457"/>
    <hyperlink r:id="rId2457" ref="I2458"/>
    <hyperlink r:id="rId2458" ref="I2459"/>
    <hyperlink r:id="rId2459" ref="I2460"/>
    <hyperlink r:id="rId2460" ref="I2461"/>
    <hyperlink r:id="rId2461" ref="I2462"/>
    <hyperlink r:id="rId2462" ref="I2463"/>
    <hyperlink r:id="rId2463" ref="I2464"/>
    <hyperlink r:id="rId2464" ref="I2465"/>
    <hyperlink r:id="rId2465" ref="I2466"/>
    <hyperlink r:id="rId2466" ref="I2467"/>
    <hyperlink r:id="rId2467" ref="I2468"/>
    <hyperlink r:id="rId2468" ref="I2469"/>
    <hyperlink r:id="rId2469" ref="I2470"/>
    <hyperlink r:id="rId2470" ref="I2471"/>
    <hyperlink r:id="rId2471" ref="I2472"/>
    <hyperlink r:id="rId2472" ref="I2473"/>
    <hyperlink r:id="rId2473" ref="I2474"/>
    <hyperlink r:id="rId2474" ref="I2475"/>
    <hyperlink r:id="rId2475" ref="I2476"/>
    <hyperlink r:id="rId2476" ref="I2477"/>
    <hyperlink r:id="rId2477" ref="I2478"/>
    <hyperlink r:id="rId2478" ref="I2479"/>
    <hyperlink r:id="rId2479" ref="I2480"/>
    <hyperlink r:id="rId2480" ref="I2481"/>
    <hyperlink r:id="rId2481" ref="I2482"/>
    <hyperlink r:id="rId2482" ref="I2483"/>
    <hyperlink r:id="rId2483" ref="I2484"/>
    <hyperlink r:id="rId2484" ref="I2485"/>
    <hyperlink r:id="rId2485" ref="I2486"/>
    <hyperlink r:id="rId2486" ref="I2487"/>
    <hyperlink r:id="rId2487" ref="I2488"/>
    <hyperlink r:id="rId2488" ref="I2489"/>
    <hyperlink r:id="rId2489" ref="I2490"/>
    <hyperlink r:id="rId2490" ref="I2491"/>
    <hyperlink r:id="rId2491" ref="I2492"/>
    <hyperlink r:id="rId2492" ref="I2493"/>
    <hyperlink r:id="rId2493" ref="I2494"/>
    <hyperlink r:id="rId2494" ref="I2495"/>
    <hyperlink r:id="rId2495" ref="I2496"/>
    <hyperlink r:id="rId2496" ref="I2497"/>
    <hyperlink r:id="rId2497" ref="I2498"/>
    <hyperlink r:id="rId2498" ref="I2499"/>
    <hyperlink r:id="rId2499" ref="I2500"/>
    <hyperlink r:id="rId2500" ref="I2501"/>
    <hyperlink r:id="rId2501" ref="I2502"/>
    <hyperlink r:id="rId2502" ref="I2503"/>
    <hyperlink r:id="rId2503" ref="I2504"/>
    <hyperlink r:id="rId2504" ref="I2505"/>
    <hyperlink r:id="rId2505" ref="I2506"/>
    <hyperlink r:id="rId2506" ref="I2507"/>
    <hyperlink r:id="rId2507" ref="I2508"/>
    <hyperlink r:id="rId2508" ref="I2509"/>
    <hyperlink r:id="rId2509" ref="I2510"/>
    <hyperlink r:id="rId2510" ref="I2511"/>
    <hyperlink r:id="rId2511" ref="I2512"/>
    <hyperlink r:id="rId2512" ref="I2513"/>
    <hyperlink r:id="rId2513" ref="I2514"/>
    <hyperlink r:id="rId2514" ref="I2515"/>
    <hyperlink r:id="rId2515" ref="I2516"/>
    <hyperlink r:id="rId2516" ref="I2517"/>
    <hyperlink r:id="rId2517" ref="I2518"/>
    <hyperlink r:id="rId2518" ref="I2519"/>
    <hyperlink r:id="rId2519" ref="I2520"/>
    <hyperlink r:id="rId2520" ref="I2521"/>
    <hyperlink r:id="rId2521" ref="I2522"/>
    <hyperlink r:id="rId2522" ref="I2523"/>
    <hyperlink r:id="rId2523" ref="I2524"/>
    <hyperlink r:id="rId2524" ref="I2525"/>
    <hyperlink r:id="rId2525" ref="I2526"/>
    <hyperlink r:id="rId2526" ref="I2527"/>
    <hyperlink r:id="rId2527" ref="I2528"/>
    <hyperlink r:id="rId2528" ref="I2529"/>
    <hyperlink r:id="rId2529" ref="I2530"/>
    <hyperlink r:id="rId2530" ref="I2531"/>
    <hyperlink r:id="rId2531" ref="I2532"/>
    <hyperlink r:id="rId2532" ref="I2533"/>
    <hyperlink r:id="rId2533" ref="I2534"/>
    <hyperlink r:id="rId2534" ref="I2535"/>
    <hyperlink r:id="rId2535" ref="I2536"/>
    <hyperlink r:id="rId2536" ref="I2537"/>
    <hyperlink r:id="rId2537" ref="I2538"/>
    <hyperlink r:id="rId2538" ref="I2539"/>
    <hyperlink r:id="rId2539" ref="I2540"/>
    <hyperlink r:id="rId2540" ref="I2541"/>
    <hyperlink r:id="rId2541" ref="I2542"/>
    <hyperlink r:id="rId2542" ref="I2543"/>
    <hyperlink r:id="rId2543" ref="I2544"/>
    <hyperlink r:id="rId2544" ref="I2545"/>
    <hyperlink r:id="rId2545" ref="I2546"/>
    <hyperlink r:id="rId2546" ref="I2547"/>
    <hyperlink r:id="rId2547" ref="I2548"/>
    <hyperlink r:id="rId2548" ref="I2549"/>
    <hyperlink r:id="rId2549" ref="I2550"/>
    <hyperlink r:id="rId2550" ref="I2551"/>
    <hyperlink r:id="rId2551" ref="I2552"/>
    <hyperlink r:id="rId2552" ref="I2553"/>
    <hyperlink r:id="rId2553" ref="I2554"/>
    <hyperlink r:id="rId2554" ref="I2555"/>
    <hyperlink r:id="rId2555" ref="I2556"/>
    <hyperlink r:id="rId2556" ref="I2557"/>
    <hyperlink r:id="rId2557" ref="I2558"/>
    <hyperlink r:id="rId2558" ref="I2559"/>
    <hyperlink r:id="rId2559" ref="I2560"/>
    <hyperlink r:id="rId2560" ref="I2561"/>
    <hyperlink r:id="rId2561" ref="I2562"/>
    <hyperlink r:id="rId2562" ref="I2563"/>
    <hyperlink r:id="rId2563" ref="I2564"/>
    <hyperlink r:id="rId2564" ref="I2565"/>
    <hyperlink r:id="rId2565" ref="I2566"/>
    <hyperlink r:id="rId2566" ref="I2567"/>
    <hyperlink r:id="rId2567" ref="I2568"/>
    <hyperlink r:id="rId2568" ref="I2569"/>
    <hyperlink r:id="rId2569" ref="I2570"/>
    <hyperlink r:id="rId2570" ref="I2571"/>
    <hyperlink r:id="rId2571" ref="I2572"/>
    <hyperlink r:id="rId2572" ref="I2573"/>
    <hyperlink r:id="rId2573" ref="I2574"/>
    <hyperlink r:id="rId2574" ref="I2575"/>
    <hyperlink r:id="rId2575" ref="I2576"/>
    <hyperlink r:id="rId2576" ref="I2577"/>
    <hyperlink r:id="rId2577" ref="I2578"/>
    <hyperlink r:id="rId2578" ref="I2579"/>
    <hyperlink r:id="rId2579" ref="I2580"/>
    <hyperlink r:id="rId2580" ref="I2581"/>
    <hyperlink r:id="rId2581" ref="I2582"/>
    <hyperlink r:id="rId2582" ref="I2583"/>
    <hyperlink r:id="rId2583" ref="I2584"/>
    <hyperlink r:id="rId2584" ref="I2585"/>
    <hyperlink r:id="rId2585" ref="I2586"/>
    <hyperlink r:id="rId2586" ref="I2587"/>
    <hyperlink r:id="rId2587" ref="I2588"/>
    <hyperlink r:id="rId2588" ref="I2589"/>
    <hyperlink r:id="rId2589" ref="I2590"/>
    <hyperlink r:id="rId2590" ref="I2591"/>
    <hyperlink r:id="rId2591" ref="I2592"/>
    <hyperlink r:id="rId2592" ref="I2593"/>
    <hyperlink r:id="rId2593" ref="I2594"/>
    <hyperlink r:id="rId2594" ref="I2595"/>
    <hyperlink r:id="rId2595" ref="I2596"/>
    <hyperlink r:id="rId2596" ref="I2597"/>
    <hyperlink r:id="rId2597" ref="I2598"/>
    <hyperlink r:id="rId2598" ref="I2599"/>
    <hyperlink r:id="rId2599" ref="I2600"/>
    <hyperlink r:id="rId2600" ref="I2601"/>
    <hyperlink r:id="rId2601" ref="I2602"/>
    <hyperlink r:id="rId2602" ref="I2603"/>
    <hyperlink r:id="rId2603" ref="I2604"/>
    <hyperlink r:id="rId2604" ref="I2605"/>
    <hyperlink r:id="rId2605" ref="I2606"/>
    <hyperlink r:id="rId2606" ref="I2607"/>
    <hyperlink r:id="rId2607" ref="I2608"/>
    <hyperlink r:id="rId2608" ref="I2609"/>
    <hyperlink r:id="rId2609" ref="I2610"/>
    <hyperlink r:id="rId2610" ref="I2611"/>
    <hyperlink r:id="rId2611" ref="I2612"/>
    <hyperlink r:id="rId2612" ref="I2613"/>
    <hyperlink r:id="rId2613" ref="I2614"/>
    <hyperlink r:id="rId2614" ref="I2615"/>
    <hyperlink r:id="rId2615" ref="I2616"/>
    <hyperlink r:id="rId2616" ref="I2617"/>
    <hyperlink r:id="rId2617" ref="I2618"/>
    <hyperlink r:id="rId2618" ref="I2619"/>
    <hyperlink r:id="rId2619" ref="I2620"/>
    <hyperlink r:id="rId2620" ref="I2621"/>
    <hyperlink r:id="rId2621" ref="I2622"/>
    <hyperlink r:id="rId2622" ref="I2623"/>
    <hyperlink r:id="rId2623" ref="I2624"/>
    <hyperlink r:id="rId2624" ref="I2625"/>
    <hyperlink r:id="rId2625" ref="I2626"/>
    <hyperlink r:id="rId2626" ref="I2627"/>
    <hyperlink r:id="rId2627" ref="I2628"/>
    <hyperlink r:id="rId2628" ref="I2629"/>
    <hyperlink r:id="rId2629" ref="I2630"/>
    <hyperlink r:id="rId2630" ref="I2631"/>
    <hyperlink r:id="rId2631" ref="I2632"/>
    <hyperlink r:id="rId2632" ref="I2633"/>
    <hyperlink r:id="rId2633" ref="I2634"/>
    <hyperlink r:id="rId2634" ref="I2635"/>
    <hyperlink r:id="rId2635" ref="I2636"/>
    <hyperlink r:id="rId2636" ref="I2637"/>
    <hyperlink r:id="rId2637" ref="I2638"/>
    <hyperlink r:id="rId2638" ref="I2639"/>
    <hyperlink r:id="rId2639" ref="I2640"/>
    <hyperlink r:id="rId2640" ref="I2641"/>
    <hyperlink r:id="rId2641" ref="I2642"/>
    <hyperlink r:id="rId2642" ref="I2643"/>
    <hyperlink r:id="rId2643" ref="I2644"/>
    <hyperlink r:id="rId2644" ref="I2645"/>
    <hyperlink r:id="rId2645" ref="I2646"/>
    <hyperlink r:id="rId2646" ref="I2647"/>
    <hyperlink r:id="rId2647" ref="I2648"/>
    <hyperlink r:id="rId2648" ref="I2649"/>
    <hyperlink r:id="rId2649" ref="I2650"/>
    <hyperlink r:id="rId2650" ref="I2651"/>
    <hyperlink r:id="rId2651" ref="I2652"/>
    <hyperlink r:id="rId2652" ref="I2653"/>
    <hyperlink r:id="rId2653" ref="I2654"/>
    <hyperlink r:id="rId2654" ref="I2655"/>
    <hyperlink r:id="rId2655" ref="I2656"/>
    <hyperlink r:id="rId2656" ref="I2657"/>
    <hyperlink r:id="rId2657" ref="I2658"/>
    <hyperlink r:id="rId2658" ref="I2659"/>
    <hyperlink r:id="rId2659" ref="I2660"/>
    <hyperlink r:id="rId2660" ref="I2661"/>
    <hyperlink r:id="rId2661" ref="I2662"/>
    <hyperlink r:id="rId2662" ref="I2663"/>
    <hyperlink r:id="rId2663" ref="I2664"/>
    <hyperlink r:id="rId2664" ref="I2665"/>
    <hyperlink r:id="rId2665" ref="I2666"/>
    <hyperlink r:id="rId2666" ref="I2667"/>
    <hyperlink r:id="rId2667" ref="I2668"/>
    <hyperlink r:id="rId2668" ref="I2669"/>
    <hyperlink r:id="rId2669" ref="I2670"/>
    <hyperlink r:id="rId2670" ref="I2671"/>
    <hyperlink r:id="rId2671" ref="I2672"/>
    <hyperlink r:id="rId2672" ref="I2673"/>
    <hyperlink r:id="rId2673" ref="I2674"/>
    <hyperlink r:id="rId2674" ref="I2675"/>
    <hyperlink r:id="rId2675" ref="I2676"/>
    <hyperlink r:id="rId2676" ref="I2677"/>
    <hyperlink r:id="rId2677" ref="I2678"/>
    <hyperlink r:id="rId2678" ref="I2679"/>
    <hyperlink r:id="rId2679" ref="I2680"/>
    <hyperlink r:id="rId2680" ref="I2681"/>
    <hyperlink r:id="rId2681" ref="I2682"/>
    <hyperlink r:id="rId2682" ref="I2683"/>
    <hyperlink r:id="rId2683" ref="I2684"/>
    <hyperlink r:id="rId2684" ref="I2685"/>
    <hyperlink r:id="rId2685" ref="I2686"/>
    <hyperlink r:id="rId2686" ref="I2687"/>
    <hyperlink r:id="rId2687" ref="I2688"/>
    <hyperlink r:id="rId2688" ref="I2689"/>
    <hyperlink r:id="rId2689" ref="I2690"/>
    <hyperlink r:id="rId2690" ref="I2691"/>
    <hyperlink r:id="rId2691" ref="I2692"/>
    <hyperlink r:id="rId2692" ref="I2693"/>
    <hyperlink r:id="rId2693" ref="I2694"/>
    <hyperlink r:id="rId2694" ref="I2695"/>
    <hyperlink r:id="rId2695" ref="I2696"/>
    <hyperlink r:id="rId2696" ref="I2697"/>
    <hyperlink r:id="rId2697" ref="I2698"/>
    <hyperlink r:id="rId2698" ref="I2699"/>
    <hyperlink r:id="rId2699" ref="I2700"/>
    <hyperlink r:id="rId2700" ref="I2701"/>
    <hyperlink r:id="rId2701" ref="I2702"/>
    <hyperlink r:id="rId2702" ref="I2703"/>
    <hyperlink r:id="rId2703" ref="I2704"/>
    <hyperlink r:id="rId2704" ref="I2705"/>
    <hyperlink r:id="rId2705" ref="I2706"/>
    <hyperlink r:id="rId2706" ref="I2707"/>
    <hyperlink r:id="rId2707" ref="I2708"/>
    <hyperlink r:id="rId2708" ref="I2709"/>
    <hyperlink r:id="rId2709" ref="I2710"/>
    <hyperlink r:id="rId2710" ref="I2711"/>
    <hyperlink r:id="rId2711" ref="I2712"/>
    <hyperlink r:id="rId2712" ref="I2713"/>
    <hyperlink r:id="rId2713" ref="I2714"/>
    <hyperlink r:id="rId2714" ref="I2715"/>
    <hyperlink r:id="rId2715" ref="I2716"/>
    <hyperlink r:id="rId2716" ref="I2717"/>
    <hyperlink r:id="rId2717" ref="I2718"/>
    <hyperlink r:id="rId2718" ref="I2719"/>
    <hyperlink r:id="rId2719" ref="I2720"/>
    <hyperlink r:id="rId2720" ref="I2721"/>
    <hyperlink r:id="rId2721" ref="I2722"/>
    <hyperlink r:id="rId2722" ref="I2723"/>
    <hyperlink r:id="rId2723" ref="I2724"/>
    <hyperlink r:id="rId2724" ref="I2725"/>
    <hyperlink r:id="rId2725" ref="I2726"/>
    <hyperlink r:id="rId2726" ref="I2727"/>
    <hyperlink r:id="rId2727" ref="I2728"/>
    <hyperlink r:id="rId2728" ref="I2729"/>
    <hyperlink r:id="rId2729" ref="I2730"/>
    <hyperlink r:id="rId2730" ref="I2731"/>
    <hyperlink r:id="rId2731" ref="I2732"/>
    <hyperlink r:id="rId2732" ref="I2733"/>
    <hyperlink r:id="rId2733" ref="I2734"/>
    <hyperlink r:id="rId2734" ref="I2735"/>
    <hyperlink r:id="rId2735" ref="I2736"/>
    <hyperlink r:id="rId2736" ref="I2737"/>
    <hyperlink r:id="rId2737" ref="I2738"/>
    <hyperlink r:id="rId2738" ref="I2739"/>
    <hyperlink r:id="rId2739" ref="I2740"/>
    <hyperlink r:id="rId2740" ref="I2741"/>
    <hyperlink r:id="rId2741" ref="I2742"/>
    <hyperlink r:id="rId2742" ref="I2743"/>
    <hyperlink r:id="rId2743" ref="I2744"/>
    <hyperlink r:id="rId2744" ref="I2745"/>
    <hyperlink r:id="rId2745" ref="I2746"/>
    <hyperlink r:id="rId2746" ref="I2747"/>
    <hyperlink r:id="rId2747" ref="I2748"/>
    <hyperlink r:id="rId2748" ref="I2749"/>
    <hyperlink r:id="rId2749" ref="I2750"/>
    <hyperlink r:id="rId2750" ref="I2751"/>
    <hyperlink r:id="rId2751" ref="I2752"/>
    <hyperlink r:id="rId2752" ref="I2753"/>
    <hyperlink r:id="rId2753" ref="I2754"/>
    <hyperlink r:id="rId2754" ref="I2755"/>
    <hyperlink r:id="rId2755" ref="I2756"/>
    <hyperlink r:id="rId2756" ref="I2757"/>
    <hyperlink r:id="rId2757" ref="I2758"/>
    <hyperlink r:id="rId2758" ref="I2759"/>
    <hyperlink r:id="rId2759" ref="I2760"/>
    <hyperlink r:id="rId2760" ref="I2761"/>
    <hyperlink r:id="rId2761" ref="I2762"/>
    <hyperlink r:id="rId2762" ref="I2763"/>
    <hyperlink r:id="rId2763" ref="I2764"/>
    <hyperlink r:id="rId2764" ref="I2765"/>
    <hyperlink r:id="rId2765" ref="I2766"/>
    <hyperlink r:id="rId2766" ref="I2767"/>
    <hyperlink r:id="rId2767" ref="I2768"/>
    <hyperlink r:id="rId2768" ref="I2769"/>
    <hyperlink r:id="rId2769" ref="I2770"/>
    <hyperlink r:id="rId2770" ref="I2771"/>
    <hyperlink r:id="rId2771" ref="I2772"/>
    <hyperlink r:id="rId2772" ref="I2773"/>
    <hyperlink r:id="rId2773" ref="I2774"/>
    <hyperlink r:id="rId2774" ref="I2775"/>
    <hyperlink r:id="rId2775" ref="I2776"/>
    <hyperlink r:id="rId2776" ref="I2777"/>
    <hyperlink r:id="rId2777" ref="I2778"/>
    <hyperlink r:id="rId2778" ref="I2779"/>
    <hyperlink r:id="rId2779" ref="I2780"/>
    <hyperlink r:id="rId2780" ref="I2781"/>
    <hyperlink r:id="rId2781" ref="I2782"/>
    <hyperlink r:id="rId2782" ref="I2783"/>
    <hyperlink r:id="rId2783" ref="I2784"/>
    <hyperlink r:id="rId2784" ref="I2785"/>
    <hyperlink r:id="rId2785" ref="I2786"/>
    <hyperlink r:id="rId2786" ref="I2787"/>
    <hyperlink r:id="rId2787" ref="I2788"/>
    <hyperlink r:id="rId2788" ref="I2789"/>
    <hyperlink r:id="rId2789" ref="I2790"/>
    <hyperlink r:id="rId2790" ref="I2791"/>
    <hyperlink r:id="rId2791" ref="I2792"/>
    <hyperlink r:id="rId2792" ref="I2793"/>
    <hyperlink r:id="rId2793" ref="I2794"/>
    <hyperlink r:id="rId2794" ref="I2795"/>
    <hyperlink r:id="rId2795" ref="I2796"/>
    <hyperlink r:id="rId2796" ref="I2797"/>
    <hyperlink r:id="rId2797" ref="I2798"/>
    <hyperlink r:id="rId2798" ref="I2799"/>
    <hyperlink r:id="rId2799" ref="I2800"/>
    <hyperlink r:id="rId2800" ref="I2801"/>
    <hyperlink r:id="rId2801" ref="I2802"/>
    <hyperlink r:id="rId2802" ref="I2803"/>
    <hyperlink r:id="rId2803" ref="I2804"/>
    <hyperlink r:id="rId2804" ref="I2805"/>
    <hyperlink r:id="rId2805" ref="I2806"/>
    <hyperlink r:id="rId2806" ref="I2807"/>
    <hyperlink r:id="rId2807" ref="I2808"/>
    <hyperlink r:id="rId2808" ref="I2809"/>
    <hyperlink r:id="rId2809" ref="I2810"/>
    <hyperlink r:id="rId2810" ref="I2811"/>
    <hyperlink r:id="rId2811" ref="I2812"/>
    <hyperlink r:id="rId2812" ref="I2813"/>
    <hyperlink r:id="rId2813" ref="I2814"/>
    <hyperlink r:id="rId2814" ref="I2815"/>
    <hyperlink r:id="rId2815" ref="I2816"/>
    <hyperlink r:id="rId2816" ref="I2817"/>
    <hyperlink r:id="rId2817" ref="I2818"/>
    <hyperlink r:id="rId2818" ref="I2819"/>
    <hyperlink r:id="rId2819" ref="I2820"/>
    <hyperlink r:id="rId2820" ref="I2821"/>
    <hyperlink r:id="rId2821" ref="I2822"/>
    <hyperlink r:id="rId2822" ref="I2823"/>
    <hyperlink r:id="rId2823" ref="I2824"/>
    <hyperlink r:id="rId2824" ref="I2825"/>
    <hyperlink r:id="rId2825" ref="I2826"/>
    <hyperlink r:id="rId2826" ref="I2827"/>
    <hyperlink r:id="rId2827" ref="I2828"/>
    <hyperlink r:id="rId2828" ref="I2829"/>
    <hyperlink r:id="rId2829" ref="I2830"/>
    <hyperlink r:id="rId2830" ref="I2831"/>
    <hyperlink r:id="rId2831" ref="I2832"/>
    <hyperlink r:id="rId2832" ref="I2833"/>
    <hyperlink r:id="rId2833" ref="I2834"/>
    <hyperlink r:id="rId2834" ref="I2835"/>
    <hyperlink r:id="rId2835" ref="I2836"/>
    <hyperlink r:id="rId2836" ref="I2837"/>
    <hyperlink r:id="rId2837" ref="I2838"/>
    <hyperlink r:id="rId2838" ref="I2839"/>
    <hyperlink r:id="rId2839" ref="I2840"/>
    <hyperlink r:id="rId2840" ref="I2841"/>
    <hyperlink r:id="rId2841" ref="I2842"/>
    <hyperlink r:id="rId2842" ref="I2843"/>
    <hyperlink r:id="rId2843" ref="I2844"/>
    <hyperlink r:id="rId2844" ref="I2845"/>
    <hyperlink r:id="rId2845" ref="I2846"/>
    <hyperlink r:id="rId2846" ref="I2847"/>
    <hyperlink r:id="rId2847" ref="I2848"/>
    <hyperlink r:id="rId2848" ref="I2849"/>
    <hyperlink r:id="rId2849" ref="I2850"/>
    <hyperlink r:id="rId2850" ref="I2851"/>
    <hyperlink r:id="rId2851" ref="I2852"/>
    <hyperlink r:id="rId2852" ref="I2853"/>
    <hyperlink r:id="rId2853" ref="I2854"/>
    <hyperlink r:id="rId2854" ref="I2855"/>
    <hyperlink r:id="rId2855" ref="I2856"/>
    <hyperlink r:id="rId2856" ref="I2857"/>
    <hyperlink r:id="rId2857" ref="I2858"/>
    <hyperlink r:id="rId2858" ref="I2859"/>
    <hyperlink r:id="rId2859" ref="I2860"/>
    <hyperlink r:id="rId2860" ref="I2861"/>
    <hyperlink r:id="rId2861" ref="I2862"/>
    <hyperlink r:id="rId2862" ref="I2863"/>
    <hyperlink r:id="rId2863" ref="I2864"/>
    <hyperlink r:id="rId2864" ref="I2865"/>
    <hyperlink r:id="rId2865" ref="I2866"/>
    <hyperlink r:id="rId2866" ref="I2867"/>
    <hyperlink r:id="rId2867" ref="I2868"/>
    <hyperlink r:id="rId2868" ref="I2869"/>
    <hyperlink r:id="rId2869" ref="I2870"/>
    <hyperlink r:id="rId2870" ref="I2871"/>
    <hyperlink r:id="rId2871" ref="I2872"/>
    <hyperlink r:id="rId2872" ref="I2873"/>
    <hyperlink r:id="rId2873" ref="I2874"/>
    <hyperlink r:id="rId2874" ref="I2875"/>
    <hyperlink r:id="rId2875" ref="I2876"/>
    <hyperlink r:id="rId2876" ref="I2877"/>
    <hyperlink r:id="rId2877" ref="I2878"/>
    <hyperlink r:id="rId2878" ref="I2879"/>
    <hyperlink r:id="rId2879" ref="I2880"/>
    <hyperlink r:id="rId2880" ref="I2881"/>
    <hyperlink r:id="rId2881" ref="I2882"/>
    <hyperlink r:id="rId2882" ref="I2883"/>
    <hyperlink r:id="rId2883" ref="I2884"/>
    <hyperlink r:id="rId2884" ref="I2885"/>
    <hyperlink r:id="rId2885" ref="I2886"/>
    <hyperlink r:id="rId2886" ref="I2887"/>
    <hyperlink r:id="rId2887" ref="I2888"/>
    <hyperlink r:id="rId2888" ref="I2889"/>
    <hyperlink r:id="rId2889" ref="I2890"/>
    <hyperlink r:id="rId2890" ref="I2891"/>
    <hyperlink r:id="rId2891" ref="I2892"/>
    <hyperlink r:id="rId2892" ref="I2893"/>
    <hyperlink r:id="rId2893" ref="I2894"/>
    <hyperlink r:id="rId2894" ref="I2895"/>
    <hyperlink r:id="rId2895" ref="I2896"/>
    <hyperlink r:id="rId2896" ref="I2897"/>
    <hyperlink r:id="rId2897" ref="I2898"/>
    <hyperlink r:id="rId2898" ref="I2899"/>
    <hyperlink r:id="rId2899" ref="I2900"/>
    <hyperlink r:id="rId2900" ref="I2901"/>
    <hyperlink r:id="rId2901" ref="I2902"/>
    <hyperlink r:id="rId2902" ref="I2903"/>
    <hyperlink r:id="rId2903" ref="I2904"/>
    <hyperlink r:id="rId2904" ref="I2905"/>
    <hyperlink r:id="rId2905" ref="I2906"/>
    <hyperlink r:id="rId2906" ref="I2907"/>
    <hyperlink r:id="rId2907" ref="I2908"/>
    <hyperlink r:id="rId2908" ref="I2909"/>
    <hyperlink r:id="rId2909" ref="I2910"/>
    <hyperlink r:id="rId2910" ref="I2911"/>
    <hyperlink r:id="rId2911" ref="I2912"/>
    <hyperlink r:id="rId2912" ref="I2913"/>
    <hyperlink r:id="rId2913" ref="I2914"/>
    <hyperlink r:id="rId2914" ref="I2915"/>
    <hyperlink r:id="rId2915" ref="I2916"/>
    <hyperlink r:id="rId2916" ref="I2917"/>
    <hyperlink r:id="rId2917" ref="I2918"/>
    <hyperlink r:id="rId2918" ref="I2919"/>
    <hyperlink r:id="rId2919" ref="I2920"/>
    <hyperlink r:id="rId2920" ref="I2921"/>
    <hyperlink r:id="rId2921" ref="I2922"/>
    <hyperlink r:id="rId2922" ref="I2923"/>
    <hyperlink r:id="rId2923" ref="I2924"/>
    <hyperlink r:id="rId2924" ref="I2925"/>
    <hyperlink r:id="rId2925" ref="I2926"/>
    <hyperlink r:id="rId2926" ref="I2927"/>
    <hyperlink r:id="rId2927" ref="I2928"/>
    <hyperlink r:id="rId2928" ref="I2929"/>
    <hyperlink r:id="rId2929" ref="I2930"/>
    <hyperlink r:id="rId2930" ref="I2931"/>
    <hyperlink r:id="rId2931" ref="I2932"/>
    <hyperlink r:id="rId2932" ref="I2933"/>
    <hyperlink r:id="rId2933" ref="I2934"/>
    <hyperlink r:id="rId2934" ref="I2935"/>
    <hyperlink r:id="rId2935" ref="I2936"/>
    <hyperlink r:id="rId2936" ref="I2937"/>
    <hyperlink r:id="rId2937" ref="I2938"/>
    <hyperlink r:id="rId2938" ref="I2939"/>
    <hyperlink r:id="rId2939" ref="I2940"/>
    <hyperlink r:id="rId2940" ref="I2941"/>
    <hyperlink r:id="rId2941" ref="I2942"/>
    <hyperlink r:id="rId2942" ref="I2943"/>
    <hyperlink r:id="rId2943" ref="I2944"/>
    <hyperlink r:id="rId2944" ref="I2945"/>
    <hyperlink r:id="rId2945" ref="I2946"/>
    <hyperlink r:id="rId2946" ref="I2947"/>
    <hyperlink r:id="rId2947" ref="I2948"/>
    <hyperlink r:id="rId2948" ref="I2949"/>
    <hyperlink r:id="rId2949" ref="I2950"/>
    <hyperlink r:id="rId2950" ref="I2951"/>
    <hyperlink r:id="rId2951" ref="I2952"/>
    <hyperlink r:id="rId2952" ref="I2953"/>
    <hyperlink r:id="rId2953" ref="I2954"/>
    <hyperlink r:id="rId2954" ref="I2955"/>
    <hyperlink r:id="rId2955" ref="I2956"/>
    <hyperlink r:id="rId2956" ref="I2957"/>
    <hyperlink r:id="rId2957" ref="I2958"/>
    <hyperlink r:id="rId2958" ref="I2959"/>
    <hyperlink r:id="rId2959" ref="I2960"/>
    <hyperlink r:id="rId2960" ref="I2961"/>
    <hyperlink r:id="rId2961" ref="I2962"/>
    <hyperlink r:id="rId2962" ref="I2963"/>
    <hyperlink r:id="rId2963" ref="I2964"/>
    <hyperlink r:id="rId2964" ref="I2965"/>
    <hyperlink r:id="rId2965" ref="I2966"/>
    <hyperlink r:id="rId2966" ref="I2967"/>
    <hyperlink r:id="rId2967" ref="I2968"/>
    <hyperlink r:id="rId2968" ref="I2969"/>
    <hyperlink r:id="rId2969" ref="I2970"/>
    <hyperlink r:id="rId2970" ref="I2971"/>
    <hyperlink r:id="rId2971" ref="I2972"/>
    <hyperlink r:id="rId2972" ref="I2973"/>
    <hyperlink r:id="rId2973" ref="I2974"/>
    <hyperlink r:id="rId2974" ref="I2975"/>
    <hyperlink r:id="rId2975" ref="I2976"/>
    <hyperlink r:id="rId2976" ref="I2977"/>
    <hyperlink r:id="rId2977" ref="I2978"/>
    <hyperlink r:id="rId2978" ref="I2979"/>
    <hyperlink r:id="rId2979" ref="I2980"/>
    <hyperlink r:id="rId2980" ref="I2981"/>
    <hyperlink r:id="rId2981" ref="I2982"/>
    <hyperlink r:id="rId2982" ref="I2983"/>
    <hyperlink r:id="rId2983" ref="I2984"/>
    <hyperlink r:id="rId2984" ref="I2985"/>
    <hyperlink r:id="rId2985" ref="I2986"/>
    <hyperlink r:id="rId2986" ref="I2987"/>
    <hyperlink r:id="rId2987" ref="I2988"/>
    <hyperlink r:id="rId2988" ref="I2989"/>
    <hyperlink r:id="rId2989" ref="I2990"/>
    <hyperlink r:id="rId2990" ref="I2991"/>
    <hyperlink r:id="rId2991" ref="I2992"/>
    <hyperlink r:id="rId2992" ref="I2993"/>
    <hyperlink r:id="rId2993" ref="I2994"/>
    <hyperlink r:id="rId2994" ref="I2995"/>
    <hyperlink r:id="rId2995" ref="I2996"/>
    <hyperlink r:id="rId2996" ref="I2997"/>
    <hyperlink r:id="rId2997" ref="I2998"/>
    <hyperlink r:id="rId2998" ref="I2999"/>
    <hyperlink r:id="rId2999" ref="I3000"/>
    <hyperlink r:id="rId3000" ref="I3001"/>
    <hyperlink r:id="rId3001" ref="I3002"/>
    <hyperlink r:id="rId3002" ref="I3003"/>
    <hyperlink r:id="rId3003" ref="I3004"/>
    <hyperlink r:id="rId3004" ref="I3005"/>
    <hyperlink r:id="rId3005" ref="I3006"/>
    <hyperlink r:id="rId3006" ref="I3007"/>
    <hyperlink r:id="rId3007" ref="I3008"/>
    <hyperlink r:id="rId3008" ref="I3009"/>
    <hyperlink r:id="rId3009" ref="I3010"/>
    <hyperlink r:id="rId3010" ref="I3011"/>
    <hyperlink r:id="rId3011" ref="I3012"/>
    <hyperlink r:id="rId3012" ref="I3013"/>
    <hyperlink r:id="rId3013" ref="I3014"/>
    <hyperlink r:id="rId3014" ref="I3015"/>
    <hyperlink r:id="rId3015" ref="I3016"/>
    <hyperlink r:id="rId3016" ref="I3017"/>
    <hyperlink r:id="rId3017" ref="I3018"/>
    <hyperlink r:id="rId3018" ref="I3019"/>
    <hyperlink r:id="rId3019" ref="I3020"/>
    <hyperlink r:id="rId3020" ref="I3021"/>
    <hyperlink r:id="rId3021" ref="I3022"/>
    <hyperlink r:id="rId3022" ref="I3023"/>
    <hyperlink r:id="rId3023" ref="I3024"/>
    <hyperlink r:id="rId3024" ref="I3025"/>
    <hyperlink r:id="rId3025" ref="I3026"/>
    <hyperlink r:id="rId3026" ref="I3027"/>
    <hyperlink r:id="rId3027" ref="I3028"/>
    <hyperlink r:id="rId3028" ref="I3029"/>
    <hyperlink r:id="rId3029" ref="I3030"/>
    <hyperlink r:id="rId3030" ref="I3031"/>
    <hyperlink r:id="rId3031" ref="I3032"/>
    <hyperlink r:id="rId3032" ref="I3033"/>
    <hyperlink r:id="rId3033" ref="I3034"/>
    <hyperlink r:id="rId3034" ref="I3035"/>
    <hyperlink r:id="rId3035" ref="I3036"/>
    <hyperlink r:id="rId3036" ref="I3037"/>
    <hyperlink r:id="rId3037" ref="I3038"/>
    <hyperlink r:id="rId3038" ref="I3039"/>
    <hyperlink r:id="rId3039" ref="I3040"/>
    <hyperlink r:id="rId3040" ref="I3041"/>
    <hyperlink r:id="rId3041" ref="I3042"/>
    <hyperlink r:id="rId3042" ref="I3043"/>
    <hyperlink r:id="rId3043" ref="I3044"/>
    <hyperlink r:id="rId3044" ref="I3045"/>
    <hyperlink r:id="rId3045" ref="I3046"/>
    <hyperlink r:id="rId3046" ref="I3047"/>
    <hyperlink r:id="rId3047" ref="I3048"/>
    <hyperlink r:id="rId3048" ref="I3049"/>
    <hyperlink r:id="rId3049" ref="I3050"/>
    <hyperlink r:id="rId3050" ref="I3051"/>
    <hyperlink r:id="rId3051" ref="I3052"/>
    <hyperlink r:id="rId3052" ref="I3053"/>
    <hyperlink r:id="rId3053" ref="I3054"/>
    <hyperlink r:id="rId3054" ref="I3055"/>
    <hyperlink r:id="rId3055" ref="I3056"/>
    <hyperlink r:id="rId3056" ref="I3057"/>
    <hyperlink r:id="rId3057" ref="I3058"/>
    <hyperlink r:id="rId3058" ref="I3059"/>
    <hyperlink r:id="rId3059" ref="I3060"/>
    <hyperlink r:id="rId3060" ref="I3061"/>
    <hyperlink r:id="rId3061" ref="I3062"/>
    <hyperlink r:id="rId3062" ref="I3063"/>
    <hyperlink r:id="rId3063" ref="I3064"/>
    <hyperlink r:id="rId3064" ref="I3065"/>
    <hyperlink r:id="rId3065" ref="I3066"/>
    <hyperlink r:id="rId3066" ref="I3067"/>
    <hyperlink r:id="rId3067" ref="I3068"/>
    <hyperlink r:id="rId3068" ref="I3069"/>
    <hyperlink r:id="rId3069" ref="I3070"/>
    <hyperlink r:id="rId3070" ref="I3071"/>
    <hyperlink r:id="rId3071" ref="I3072"/>
    <hyperlink r:id="rId3072" ref="I3073"/>
    <hyperlink r:id="rId3073" ref="I3074"/>
    <hyperlink r:id="rId3074" ref="I3075"/>
    <hyperlink r:id="rId3075" ref="I3076"/>
    <hyperlink r:id="rId3076" ref="I3077"/>
    <hyperlink r:id="rId3077" ref="I3078"/>
    <hyperlink r:id="rId3078" ref="I3079"/>
    <hyperlink r:id="rId3079" ref="I3080"/>
    <hyperlink r:id="rId3080" ref="I3081"/>
    <hyperlink r:id="rId3081" ref="I3082"/>
    <hyperlink r:id="rId3082" ref="I3083"/>
    <hyperlink r:id="rId3083" ref="I3084"/>
    <hyperlink r:id="rId3084" ref="I3085"/>
    <hyperlink r:id="rId3085" ref="I3086"/>
    <hyperlink r:id="rId3086" ref="I3087"/>
    <hyperlink r:id="rId3087" ref="I3088"/>
    <hyperlink r:id="rId3088" ref="I3089"/>
    <hyperlink r:id="rId3089" ref="I3090"/>
    <hyperlink r:id="rId3090" ref="I3091"/>
    <hyperlink r:id="rId3091" ref="I3092"/>
    <hyperlink r:id="rId3092" ref="I3093"/>
    <hyperlink r:id="rId3093" ref="I3094"/>
    <hyperlink r:id="rId3094" ref="I3095"/>
    <hyperlink r:id="rId3095" ref="I3096"/>
    <hyperlink r:id="rId3096" ref="I3097"/>
    <hyperlink r:id="rId3097" ref="I3098"/>
    <hyperlink r:id="rId3098" ref="I3099"/>
    <hyperlink r:id="rId3099" ref="I3100"/>
    <hyperlink r:id="rId3100" ref="I3101"/>
    <hyperlink r:id="rId3101" ref="I3102"/>
    <hyperlink r:id="rId3102" ref="I3103"/>
    <hyperlink r:id="rId3103" ref="I3104"/>
    <hyperlink r:id="rId3104" ref="I3105"/>
    <hyperlink r:id="rId3105" ref="I3106"/>
    <hyperlink r:id="rId3106" ref="I3107"/>
    <hyperlink r:id="rId3107" ref="I3108"/>
    <hyperlink r:id="rId3108" ref="I3109"/>
    <hyperlink r:id="rId3109" ref="I3110"/>
    <hyperlink r:id="rId3110" ref="I3111"/>
    <hyperlink r:id="rId3111" ref="I3112"/>
    <hyperlink r:id="rId3112" ref="I3113"/>
    <hyperlink r:id="rId3113" ref="I3114"/>
    <hyperlink r:id="rId3114" ref="I3115"/>
    <hyperlink r:id="rId3115" ref="I3116"/>
    <hyperlink r:id="rId3116" ref="I3117"/>
    <hyperlink r:id="rId3117" ref="I3118"/>
    <hyperlink r:id="rId3118" ref="I3119"/>
    <hyperlink r:id="rId3119" ref="I3120"/>
    <hyperlink r:id="rId3120" ref="I3121"/>
    <hyperlink r:id="rId3121" ref="I3122"/>
    <hyperlink r:id="rId3122" ref="I3123"/>
    <hyperlink r:id="rId3123" ref="I3124"/>
    <hyperlink r:id="rId3124" ref="I3125"/>
    <hyperlink r:id="rId3125" ref="I3126"/>
    <hyperlink r:id="rId3126" ref="I3127"/>
    <hyperlink r:id="rId3127" ref="I3128"/>
    <hyperlink r:id="rId3128" ref="I3129"/>
    <hyperlink r:id="rId3129" ref="I3130"/>
    <hyperlink r:id="rId3130" ref="I3131"/>
    <hyperlink r:id="rId3131" ref="I3132"/>
    <hyperlink r:id="rId3132" ref="I3133"/>
    <hyperlink r:id="rId3133" ref="I3134"/>
    <hyperlink r:id="rId3134" ref="I3135"/>
    <hyperlink r:id="rId3135" ref="I3136"/>
    <hyperlink r:id="rId3136" ref="I3137"/>
    <hyperlink r:id="rId3137" ref="I3138"/>
    <hyperlink r:id="rId3138" ref="I3139"/>
    <hyperlink r:id="rId3139" ref="I3140"/>
    <hyperlink r:id="rId3140" ref="I3141"/>
    <hyperlink r:id="rId3141" ref="I3142"/>
    <hyperlink r:id="rId3142" ref="I3143"/>
    <hyperlink r:id="rId3143" ref="I3144"/>
    <hyperlink r:id="rId3144" ref="I3145"/>
    <hyperlink r:id="rId3145" ref="I3146"/>
    <hyperlink r:id="rId3146" ref="I3147"/>
    <hyperlink r:id="rId3147" ref="I3148"/>
    <hyperlink r:id="rId3148" ref="I3149"/>
    <hyperlink r:id="rId3149" ref="I3150"/>
    <hyperlink r:id="rId3150" ref="I3151"/>
    <hyperlink r:id="rId3151" ref="I3152"/>
    <hyperlink r:id="rId3152" ref="I3153"/>
    <hyperlink r:id="rId3153" ref="I3154"/>
    <hyperlink r:id="rId3154" ref="I3155"/>
    <hyperlink r:id="rId3155" ref="I3156"/>
    <hyperlink r:id="rId3156" ref="I3157"/>
    <hyperlink r:id="rId3157" ref="I3158"/>
    <hyperlink r:id="rId3158" ref="I3159"/>
    <hyperlink r:id="rId3159" ref="I3160"/>
    <hyperlink r:id="rId3160" ref="I3161"/>
    <hyperlink r:id="rId3161" ref="I3162"/>
    <hyperlink r:id="rId3162" ref="I3163"/>
    <hyperlink r:id="rId3163" ref="I3164"/>
    <hyperlink r:id="rId3164" ref="I3165"/>
    <hyperlink r:id="rId3165" ref="I3166"/>
    <hyperlink r:id="rId3166" ref="I3167"/>
    <hyperlink r:id="rId3167" ref="I3168"/>
    <hyperlink r:id="rId3168" ref="I3169"/>
    <hyperlink r:id="rId3169" ref="I3170"/>
    <hyperlink r:id="rId3170" ref="I3171"/>
    <hyperlink r:id="rId3171" ref="I3172"/>
    <hyperlink r:id="rId3172" ref="I3173"/>
    <hyperlink r:id="rId3173" ref="I3174"/>
    <hyperlink r:id="rId3174" ref="I3175"/>
    <hyperlink r:id="rId3175" ref="I3176"/>
    <hyperlink r:id="rId3176" ref="I3177"/>
    <hyperlink r:id="rId3177" ref="I3178"/>
    <hyperlink r:id="rId3178" ref="I3179"/>
    <hyperlink r:id="rId3179" ref="I3180"/>
    <hyperlink r:id="rId3180" ref="I3181"/>
    <hyperlink r:id="rId3181" ref="I3182"/>
    <hyperlink r:id="rId3182" ref="I3183"/>
    <hyperlink r:id="rId3183" ref="I3184"/>
    <hyperlink r:id="rId3184" ref="I3185"/>
    <hyperlink r:id="rId3185" ref="I3186"/>
    <hyperlink r:id="rId3186" ref="I3187"/>
    <hyperlink r:id="rId3187" ref="I3188"/>
    <hyperlink r:id="rId3188" ref="I3189"/>
    <hyperlink r:id="rId3189" ref="I3190"/>
    <hyperlink r:id="rId3190" ref="I3191"/>
    <hyperlink r:id="rId3191" ref="I3192"/>
    <hyperlink r:id="rId3192" ref="I3193"/>
    <hyperlink r:id="rId3193" ref="I3194"/>
    <hyperlink r:id="rId3194" ref="I3195"/>
    <hyperlink r:id="rId3195" ref="I3196"/>
    <hyperlink r:id="rId3196" ref="I3197"/>
    <hyperlink r:id="rId3197" ref="I3198"/>
    <hyperlink r:id="rId3198" ref="I3199"/>
    <hyperlink r:id="rId3199" ref="I3200"/>
    <hyperlink r:id="rId3200" ref="I3201"/>
    <hyperlink r:id="rId3201" ref="I3202"/>
    <hyperlink r:id="rId3202" ref="I3203"/>
    <hyperlink r:id="rId3203" ref="I3204"/>
    <hyperlink r:id="rId3204" ref="I3205"/>
    <hyperlink r:id="rId3205" ref="I3206"/>
    <hyperlink r:id="rId3206" ref="I3207"/>
    <hyperlink r:id="rId3207" ref="I3208"/>
    <hyperlink r:id="rId3208" ref="I3209"/>
    <hyperlink r:id="rId3209" ref="I3210"/>
    <hyperlink r:id="rId3210" ref="I3211"/>
    <hyperlink r:id="rId3211" ref="I3212"/>
    <hyperlink r:id="rId3212" ref="I3213"/>
    <hyperlink r:id="rId3213" ref="I3214"/>
    <hyperlink r:id="rId3214" ref="I3215"/>
    <hyperlink r:id="rId3215" ref="I3216"/>
    <hyperlink r:id="rId3216" ref="I3217"/>
    <hyperlink r:id="rId3217" ref="I3218"/>
    <hyperlink r:id="rId3218" ref="I3219"/>
    <hyperlink r:id="rId3219" ref="I3220"/>
    <hyperlink r:id="rId3220" ref="I3221"/>
    <hyperlink r:id="rId3221" ref="I3222"/>
    <hyperlink r:id="rId3222" ref="I3223"/>
    <hyperlink r:id="rId3223" ref="I3224"/>
    <hyperlink r:id="rId3224" ref="I3225"/>
    <hyperlink r:id="rId3225" ref="I3226"/>
    <hyperlink r:id="rId3226" ref="I3227"/>
    <hyperlink r:id="rId3227" ref="I3228"/>
    <hyperlink r:id="rId3228" ref="I3229"/>
    <hyperlink r:id="rId3229" ref="I3230"/>
    <hyperlink r:id="rId3230" ref="I3231"/>
    <hyperlink r:id="rId3231" ref="I3232"/>
    <hyperlink r:id="rId3232" ref="I3233"/>
    <hyperlink r:id="rId3233" ref="I3234"/>
    <hyperlink r:id="rId3234" ref="I3235"/>
    <hyperlink r:id="rId3235" ref="I3236"/>
    <hyperlink r:id="rId3236" ref="I3237"/>
    <hyperlink r:id="rId3237" ref="I3238"/>
    <hyperlink r:id="rId3238" ref="I3239"/>
    <hyperlink r:id="rId3239" ref="I3240"/>
    <hyperlink r:id="rId3240" ref="I3241"/>
    <hyperlink r:id="rId3241" ref="I3242"/>
    <hyperlink r:id="rId3242" ref="I3243"/>
    <hyperlink r:id="rId3243" ref="I3244"/>
    <hyperlink r:id="rId3244" ref="I3245"/>
    <hyperlink r:id="rId3245" ref="I3246"/>
    <hyperlink r:id="rId3246" ref="I3247"/>
    <hyperlink r:id="rId3247" ref="I3248"/>
    <hyperlink r:id="rId3248" ref="I3249"/>
    <hyperlink r:id="rId3249" ref="I3250"/>
    <hyperlink r:id="rId3250" ref="I3251"/>
    <hyperlink r:id="rId3251" ref="I3252"/>
    <hyperlink r:id="rId3252" ref="I3253"/>
    <hyperlink r:id="rId3253" ref="I3254"/>
    <hyperlink r:id="rId3254" ref="I3255"/>
    <hyperlink r:id="rId3255" ref="I3256"/>
    <hyperlink r:id="rId3256" ref="I3257"/>
    <hyperlink r:id="rId3257" ref="I3258"/>
    <hyperlink r:id="rId3258" ref="I3259"/>
    <hyperlink r:id="rId3259" ref="I3260"/>
    <hyperlink r:id="rId3260" ref="I3261"/>
    <hyperlink r:id="rId3261" ref="I3262"/>
    <hyperlink r:id="rId3262" ref="I3263"/>
    <hyperlink r:id="rId3263" ref="I3264"/>
    <hyperlink r:id="rId3264" ref="I3265"/>
    <hyperlink r:id="rId3265" ref="I3266"/>
    <hyperlink r:id="rId3266" ref="I3267"/>
    <hyperlink r:id="rId3267" ref="I3268"/>
    <hyperlink r:id="rId3268" ref="I3269"/>
    <hyperlink r:id="rId3269" ref="I3270"/>
    <hyperlink r:id="rId3270" ref="I3271"/>
    <hyperlink r:id="rId3271" ref="I3272"/>
    <hyperlink r:id="rId3272" ref="I3273"/>
    <hyperlink r:id="rId3273" ref="I3274"/>
    <hyperlink r:id="rId3274" ref="I3275"/>
    <hyperlink r:id="rId3275" ref="I3276"/>
    <hyperlink r:id="rId3276" ref="I3277"/>
    <hyperlink r:id="rId3277" ref="I3278"/>
    <hyperlink r:id="rId3278" ref="I3279"/>
    <hyperlink r:id="rId3279" ref="I3280"/>
    <hyperlink r:id="rId3280" ref="I3281"/>
    <hyperlink r:id="rId3281" ref="I3282"/>
    <hyperlink r:id="rId3282" ref="I3283"/>
    <hyperlink r:id="rId3283" ref="I3284"/>
    <hyperlink r:id="rId3284" ref="I3285"/>
    <hyperlink r:id="rId3285" ref="I3286"/>
    <hyperlink r:id="rId3286" ref="I3287"/>
    <hyperlink r:id="rId3287" ref="I3288"/>
    <hyperlink r:id="rId3288" ref="I3289"/>
    <hyperlink r:id="rId3289" ref="I3290"/>
    <hyperlink r:id="rId3290" ref="I3291"/>
    <hyperlink r:id="rId3291" ref="I3292"/>
    <hyperlink r:id="rId3292" ref="I3293"/>
    <hyperlink r:id="rId3293" ref="I3294"/>
    <hyperlink r:id="rId3294" ref="I3295"/>
    <hyperlink r:id="rId3295" ref="I3296"/>
    <hyperlink r:id="rId3296" ref="I3297"/>
    <hyperlink r:id="rId3297" ref="I3298"/>
    <hyperlink r:id="rId3298" ref="I3299"/>
    <hyperlink r:id="rId3299" ref="I3300"/>
    <hyperlink r:id="rId3300" ref="I3301"/>
    <hyperlink r:id="rId3301" ref="I3302"/>
    <hyperlink r:id="rId3302" ref="I3303"/>
    <hyperlink r:id="rId3303" ref="I3304"/>
    <hyperlink r:id="rId3304" ref="I3305"/>
    <hyperlink r:id="rId3305" ref="I3306"/>
    <hyperlink r:id="rId3306" ref="I3307"/>
    <hyperlink r:id="rId3307" ref="I3308"/>
    <hyperlink r:id="rId3308" ref="I3309"/>
    <hyperlink r:id="rId3309" ref="I3310"/>
    <hyperlink r:id="rId3310" ref="I3311"/>
    <hyperlink r:id="rId3311" ref="I3312"/>
    <hyperlink r:id="rId3312" ref="I3313"/>
    <hyperlink r:id="rId3313" ref="I3314"/>
    <hyperlink r:id="rId3314" ref="I3315"/>
    <hyperlink r:id="rId3315" ref="I3316"/>
    <hyperlink r:id="rId3316" ref="I3317"/>
    <hyperlink r:id="rId3317" ref="I3318"/>
    <hyperlink r:id="rId3318" ref="I3319"/>
    <hyperlink r:id="rId3319" ref="I3320"/>
    <hyperlink r:id="rId3320" ref="I3321"/>
    <hyperlink r:id="rId3321" ref="I3322"/>
    <hyperlink r:id="rId3322" ref="I3323"/>
    <hyperlink r:id="rId3323" ref="I3324"/>
    <hyperlink r:id="rId3324" ref="I3325"/>
    <hyperlink r:id="rId3325" ref="I3326"/>
    <hyperlink r:id="rId3326" ref="I3327"/>
    <hyperlink r:id="rId3327" ref="I3328"/>
    <hyperlink r:id="rId3328" ref="I3329"/>
    <hyperlink r:id="rId3329" ref="I3330"/>
    <hyperlink r:id="rId3330" ref="I3331"/>
    <hyperlink r:id="rId3331" ref="I3332"/>
    <hyperlink r:id="rId3332" ref="I3333"/>
    <hyperlink r:id="rId3333" ref="I3334"/>
    <hyperlink r:id="rId3334" ref="I3335"/>
    <hyperlink r:id="rId3335" ref="I3336"/>
    <hyperlink r:id="rId3336" ref="I3337"/>
    <hyperlink r:id="rId3337" ref="I3338"/>
    <hyperlink r:id="rId3338" ref="I3339"/>
    <hyperlink r:id="rId3339" ref="I3340"/>
    <hyperlink r:id="rId3340" ref="I3341"/>
    <hyperlink r:id="rId3341" ref="I3342"/>
    <hyperlink r:id="rId3342" ref="I3343"/>
    <hyperlink r:id="rId3343" ref="I3344"/>
    <hyperlink r:id="rId3344" ref="I3345"/>
    <hyperlink r:id="rId3345" ref="I3346"/>
    <hyperlink r:id="rId3346" ref="I3347"/>
    <hyperlink r:id="rId3347" ref="I3348"/>
    <hyperlink r:id="rId3348" ref="I3349"/>
    <hyperlink r:id="rId3349" ref="I3350"/>
    <hyperlink r:id="rId3350" ref="I3351"/>
    <hyperlink r:id="rId3351" ref="I3352"/>
    <hyperlink r:id="rId3352" ref="I3353"/>
    <hyperlink r:id="rId3353" ref="I3354"/>
    <hyperlink r:id="rId3354" ref="I3355"/>
    <hyperlink r:id="rId3355" ref="I3356"/>
    <hyperlink r:id="rId3356" ref="I3357"/>
    <hyperlink r:id="rId3357" ref="I3358"/>
    <hyperlink r:id="rId3358" ref="I3359"/>
    <hyperlink r:id="rId3359" ref="I3360"/>
    <hyperlink r:id="rId3360" ref="I3361"/>
    <hyperlink r:id="rId3361" ref="I3362"/>
    <hyperlink r:id="rId3362" ref="I3363"/>
    <hyperlink r:id="rId3363" ref="I3364"/>
    <hyperlink r:id="rId3364" ref="I3365"/>
    <hyperlink r:id="rId3365" ref="I3366"/>
    <hyperlink r:id="rId3366" ref="I3367"/>
    <hyperlink r:id="rId3367" ref="I3368"/>
    <hyperlink r:id="rId3368" ref="I3369"/>
    <hyperlink r:id="rId3369" ref="I3370"/>
    <hyperlink r:id="rId3370" ref="I3371"/>
    <hyperlink r:id="rId3371" ref="I3372"/>
    <hyperlink r:id="rId3372" ref="I3373"/>
    <hyperlink r:id="rId3373" ref="I3374"/>
    <hyperlink r:id="rId3374" ref="I3375"/>
    <hyperlink r:id="rId3375" ref="I3376"/>
    <hyperlink r:id="rId3376" ref="I3377"/>
    <hyperlink r:id="rId3377" ref="I3378"/>
    <hyperlink r:id="rId3378" ref="I3379"/>
    <hyperlink r:id="rId3379" ref="I3380"/>
    <hyperlink r:id="rId3380" ref="I3381"/>
    <hyperlink r:id="rId3381" ref="I3382"/>
    <hyperlink r:id="rId3382" ref="I3383"/>
    <hyperlink r:id="rId3383" ref="I3384"/>
    <hyperlink r:id="rId3384" ref="I3385"/>
    <hyperlink r:id="rId3385" ref="I3386"/>
    <hyperlink r:id="rId3386" ref="I3387"/>
    <hyperlink r:id="rId3387" ref="I3388"/>
    <hyperlink r:id="rId3388" ref="I3389"/>
    <hyperlink r:id="rId3389" ref="I3390"/>
    <hyperlink r:id="rId3390" ref="I3391"/>
    <hyperlink r:id="rId3391" ref="I3392"/>
    <hyperlink r:id="rId3392" ref="I3393"/>
    <hyperlink r:id="rId3393" ref="I3394"/>
    <hyperlink r:id="rId3394" ref="I3395"/>
    <hyperlink r:id="rId3395" ref="I3396"/>
    <hyperlink r:id="rId3396" ref="I3397"/>
    <hyperlink r:id="rId3397" ref="I3398"/>
    <hyperlink r:id="rId3398" ref="I3399"/>
    <hyperlink r:id="rId3399" ref="I3400"/>
    <hyperlink r:id="rId3400" ref="I3401"/>
    <hyperlink r:id="rId3401" ref="I3402"/>
    <hyperlink r:id="rId3402" ref="I3403"/>
    <hyperlink r:id="rId3403" ref="I3404"/>
    <hyperlink r:id="rId3404" ref="I3405"/>
    <hyperlink r:id="rId3405" ref="I3406"/>
    <hyperlink r:id="rId3406" ref="I3407"/>
    <hyperlink r:id="rId3407" ref="I3408"/>
    <hyperlink r:id="rId3408" ref="I3409"/>
    <hyperlink r:id="rId3409" ref="I3410"/>
    <hyperlink r:id="rId3410" ref="I3411"/>
    <hyperlink r:id="rId3411" ref="I3412"/>
    <hyperlink r:id="rId3412" ref="I3413"/>
    <hyperlink r:id="rId3413" ref="I3414"/>
    <hyperlink r:id="rId3414" ref="I3415"/>
    <hyperlink r:id="rId3415" ref="I3416"/>
    <hyperlink r:id="rId3416" ref="I3417"/>
    <hyperlink r:id="rId3417" ref="I3418"/>
    <hyperlink r:id="rId3418" ref="I3419"/>
    <hyperlink r:id="rId3419" ref="I3420"/>
    <hyperlink r:id="rId3420" ref="I3421"/>
    <hyperlink r:id="rId3421" ref="I3422"/>
    <hyperlink r:id="rId3422" ref="I3423"/>
    <hyperlink r:id="rId3423" ref="I3424"/>
    <hyperlink r:id="rId3424" ref="I3425"/>
    <hyperlink r:id="rId3425" ref="I3426"/>
    <hyperlink r:id="rId3426" ref="I3427"/>
    <hyperlink r:id="rId3427" ref="I3428"/>
    <hyperlink r:id="rId3428" ref="I3429"/>
    <hyperlink r:id="rId3429" ref="I3430"/>
    <hyperlink r:id="rId3430" ref="I3431"/>
    <hyperlink r:id="rId3431" ref="I3432"/>
    <hyperlink r:id="rId3432" ref="I3433"/>
    <hyperlink r:id="rId3433" ref="I3434"/>
    <hyperlink r:id="rId3434" ref="I3435"/>
    <hyperlink r:id="rId3435" ref="I3436"/>
    <hyperlink r:id="rId3436" ref="I3437"/>
    <hyperlink r:id="rId3437" ref="I3438"/>
    <hyperlink r:id="rId3438" ref="I3439"/>
    <hyperlink r:id="rId3439" ref="I3440"/>
    <hyperlink r:id="rId3440" ref="I3441"/>
    <hyperlink r:id="rId3441" ref="I3442"/>
    <hyperlink r:id="rId3442" ref="I3443"/>
    <hyperlink r:id="rId3443" ref="I3444"/>
    <hyperlink r:id="rId3444" ref="I3445"/>
    <hyperlink r:id="rId3445" ref="I3446"/>
    <hyperlink r:id="rId3446" ref="I3447"/>
    <hyperlink r:id="rId3447" ref="I3448"/>
    <hyperlink r:id="rId3448" ref="I3449"/>
    <hyperlink r:id="rId3449" ref="I3450"/>
    <hyperlink r:id="rId3450" ref="I3451"/>
    <hyperlink r:id="rId3451" ref="I3452"/>
    <hyperlink r:id="rId3452" ref="I3453"/>
    <hyperlink r:id="rId3453" ref="I3454"/>
    <hyperlink r:id="rId3454" ref="I3455"/>
    <hyperlink r:id="rId3455" ref="I3456"/>
    <hyperlink r:id="rId3456" ref="I3457"/>
    <hyperlink r:id="rId3457" ref="I3458"/>
    <hyperlink r:id="rId3458" ref="I3459"/>
    <hyperlink r:id="rId3459" ref="I3460"/>
    <hyperlink r:id="rId3460" ref="I3461"/>
    <hyperlink r:id="rId3461" ref="I3462"/>
    <hyperlink r:id="rId3462" ref="I3463"/>
    <hyperlink r:id="rId3463" ref="I3464"/>
    <hyperlink r:id="rId3464" ref="I3465"/>
    <hyperlink r:id="rId3465" ref="I3466"/>
    <hyperlink r:id="rId3466" ref="I3467"/>
    <hyperlink r:id="rId3467" ref="I3468"/>
    <hyperlink r:id="rId3468" ref="I3469"/>
    <hyperlink r:id="rId3469" ref="I3470"/>
    <hyperlink r:id="rId3470" ref="I3471"/>
    <hyperlink r:id="rId3471" ref="I3472"/>
    <hyperlink r:id="rId3472" ref="I3473"/>
    <hyperlink r:id="rId3473" ref="I3474"/>
    <hyperlink r:id="rId3474" ref="I3475"/>
    <hyperlink r:id="rId3475" ref="I3476"/>
    <hyperlink r:id="rId3476" ref="I3477"/>
    <hyperlink r:id="rId3477" ref="I3478"/>
    <hyperlink r:id="rId3478" ref="I3479"/>
    <hyperlink r:id="rId3479" ref="I3480"/>
    <hyperlink r:id="rId3480" ref="I3481"/>
    <hyperlink r:id="rId3481" ref="I3482"/>
    <hyperlink r:id="rId3482" ref="I3483"/>
    <hyperlink r:id="rId3483" ref="I3484"/>
    <hyperlink r:id="rId3484" ref="I3485"/>
    <hyperlink r:id="rId3485" ref="I3486"/>
    <hyperlink r:id="rId3486" ref="I3487"/>
    <hyperlink r:id="rId3487" ref="I3488"/>
    <hyperlink r:id="rId3488" ref="I3489"/>
    <hyperlink r:id="rId3489" ref="I3490"/>
    <hyperlink r:id="rId3490" ref="I3491"/>
    <hyperlink r:id="rId3491" ref="I3492"/>
    <hyperlink r:id="rId3492" ref="I3493"/>
    <hyperlink r:id="rId3493" ref="I3494"/>
    <hyperlink r:id="rId3494" ref="I3495"/>
    <hyperlink r:id="rId3495" ref="I3496"/>
    <hyperlink r:id="rId3496" ref="I3497"/>
    <hyperlink r:id="rId3497" ref="I3498"/>
    <hyperlink r:id="rId3498" ref="I3499"/>
    <hyperlink r:id="rId3499" ref="I3500"/>
    <hyperlink r:id="rId3500" ref="I3501"/>
    <hyperlink r:id="rId3501" ref="I3502"/>
    <hyperlink r:id="rId3502" ref="I3503"/>
    <hyperlink r:id="rId3503" ref="I3504"/>
    <hyperlink r:id="rId3504" ref="I3505"/>
    <hyperlink r:id="rId3505" ref="I3506"/>
    <hyperlink r:id="rId3506" ref="I3507"/>
    <hyperlink r:id="rId3507" ref="I3508"/>
    <hyperlink r:id="rId3508" ref="I3509"/>
    <hyperlink r:id="rId3509" ref="I3510"/>
    <hyperlink r:id="rId3510" ref="I3511"/>
    <hyperlink r:id="rId3511" ref="I3512"/>
    <hyperlink r:id="rId3512" ref="I3513"/>
    <hyperlink r:id="rId3513" ref="I3514"/>
    <hyperlink r:id="rId3514" ref="I3515"/>
    <hyperlink r:id="rId3515" ref="I3516"/>
    <hyperlink r:id="rId3516" ref="I3517"/>
    <hyperlink r:id="rId3517" ref="I3518"/>
    <hyperlink r:id="rId3518" ref="I3519"/>
    <hyperlink r:id="rId3519" ref="I3520"/>
    <hyperlink r:id="rId3520" ref="I3521"/>
    <hyperlink r:id="rId3521" ref="I3522"/>
    <hyperlink r:id="rId3522" ref="I3523"/>
    <hyperlink r:id="rId3523" ref="I3524"/>
    <hyperlink r:id="rId3524" ref="I3525"/>
    <hyperlink r:id="rId3525" ref="I3526"/>
    <hyperlink r:id="rId3526" ref="I3527"/>
    <hyperlink r:id="rId3527" ref="I3528"/>
    <hyperlink r:id="rId3528" ref="I3529"/>
    <hyperlink r:id="rId3529" ref="I3530"/>
    <hyperlink r:id="rId3530" ref="I3531"/>
    <hyperlink r:id="rId3531" ref="I3532"/>
    <hyperlink r:id="rId3532" ref="I3533"/>
    <hyperlink r:id="rId3533" ref="I3534"/>
    <hyperlink r:id="rId3534" ref="I3535"/>
    <hyperlink r:id="rId3535" ref="I3536"/>
    <hyperlink r:id="rId3536" ref="I3537"/>
    <hyperlink r:id="rId3537" ref="I3538"/>
    <hyperlink r:id="rId3538" ref="I3539"/>
    <hyperlink r:id="rId3539" ref="I3540"/>
    <hyperlink r:id="rId3540" ref="I3541"/>
    <hyperlink r:id="rId3541" ref="I3542"/>
    <hyperlink r:id="rId3542" ref="I3543"/>
    <hyperlink r:id="rId3543" ref="I3544"/>
    <hyperlink r:id="rId3544" ref="I3545"/>
    <hyperlink r:id="rId3545" ref="I3546"/>
    <hyperlink r:id="rId3546" ref="I3547"/>
    <hyperlink r:id="rId3547" ref="I3548"/>
    <hyperlink r:id="rId3548" ref="I3549"/>
    <hyperlink r:id="rId3549" ref="I3550"/>
    <hyperlink r:id="rId3550" ref="I3551"/>
    <hyperlink r:id="rId3551" ref="I3552"/>
    <hyperlink r:id="rId3552" ref="I3553"/>
    <hyperlink r:id="rId3553" ref="I3554"/>
    <hyperlink r:id="rId3554" ref="I3555"/>
    <hyperlink r:id="rId3555" ref="I3556"/>
    <hyperlink r:id="rId3556" ref="I3557"/>
    <hyperlink r:id="rId3557" ref="I3558"/>
    <hyperlink r:id="rId3558" ref="I3559"/>
    <hyperlink r:id="rId3559" ref="I3560"/>
    <hyperlink r:id="rId3560" ref="I3561"/>
    <hyperlink r:id="rId3561" ref="I3562"/>
    <hyperlink r:id="rId3562" ref="I3563"/>
    <hyperlink r:id="rId3563" ref="I3564"/>
    <hyperlink r:id="rId3564" ref="I3565"/>
    <hyperlink r:id="rId3565" ref="I3566"/>
    <hyperlink r:id="rId3566" ref="I3567"/>
    <hyperlink r:id="rId3567" ref="I3568"/>
    <hyperlink r:id="rId3568" ref="I3569"/>
    <hyperlink r:id="rId3569" ref="I3570"/>
    <hyperlink r:id="rId3570" ref="I3571"/>
    <hyperlink r:id="rId3571" ref="I3572"/>
    <hyperlink r:id="rId3572" ref="I3573"/>
    <hyperlink r:id="rId3573" ref="I3574"/>
    <hyperlink r:id="rId3574" ref="I3575"/>
    <hyperlink r:id="rId3575" ref="I3576"/>
    <hyperlink r:id="rId3576" ref="I3577"/>
    <hyperlink r:id="rId3577" ref="I3578"/>
    <hyperlink r:id="rId3578" ref="I3579"/>
    <hyperlink r:id="rId3579" ref="I3580"/>
    <hyperlink r:id="rId3580" ref="I3581"/>
    <hyperlink r:id="rId3581" ref="I3582"/>
    <hyperlink r:id="rId3582" ref="I3583"/>
    <hyperlink r:id="rId3583" ref="I3584"/>
    <hyperlink r:id="rId3584" ref="I3585"/>
    <hyperlink r:id="rId3585" ref="I3586"/>
    <hyperlink r:id="rId3586" ref="I3587"/>
    <hyperlink r:id="rId3587" ref="I3588"/>
    <hyperlink r:id="rId3588" ref="I3589"/>
    <hyperlink r:id="rId3589" ref="I3590"/>
    <hyperlink r:id="rId3590" ref="I3591"/>
    <hyperlink r:id="rId3591" ref="I3592"/>
    <hyperlink r:id="rId3592" ref="I3593"/>
    <hyperlink r:id="rId3593" ref="I3594"/>
    <hyperlink r:id="rId3594" ref="I3595"/>
    <hyperlink r:id="rId3595" ref="I3596"/>
    <hyperlink r:id="rId3596" ref="I3597"/>
    <hyperlink r:id="rId3597" ref="I3598"/>
    <hyperlink r:id="rId3598" ref="I3599"/>
    <hyperlink r:id="rId3599" ref="I3600"/>
    <hyperlink r:id="rId3600" ref="I3601"/>
    <hyperlink r:id="rId3601" ref="I3602"/>
    <hyperlink r:id="rId3602" ref="I3603"/>
    <hyperlink r:id="rId3603" ref="I3604"/>
    <hyperlink r:id="rId3604" ref="I3605"/>
    <hyperlink r:id="rId3605" ref="I3606"/>
    <hyperlink r:id="rId3606" ref="I3607"/>
    <hyperlink r:id="rId3607" ref="I3608"/>
    <hyperlink r:id="rId3608" ref="I3609"/>
    <hyperlink r:id="rId3609" ref="I3610"/>
    <hyperlink r:id="rId3610" ref="I3611"/>
    <hyperlink r:id="rId3611" ref="I3612"/>
    <hyperlink r:id="rId3612" ref="I3613"/>
    <hyperlink r:id="rId3613" ref="I3614"/>
    <hyperlink r:id="rId3614" ref="I3615"/>
    <hyperlink r:id="rId3615" ref="I3616"/>
    <hyperlink r:id="rId3616" ref="I3617"/>
    <hyperlink r:id="rId3617" ref="I3618"/>
    <hyperlink r:id="rId3618" ref="I3619"/>
    <hyperlink r:id="rId3619" ref="I3620"/>
    <hyperlink r:id="rId3620" ref="I3621"/>
    <hyperlink r:id="rId3621" ref="I3622"/>
    <hyperlink r:id="rId3622" ref="I3623"/>
    <hyperlink r:id="rId3623" ref="I3624"/>
    <hyperlink r:id="rId3624" ref="I3625"/>
    <hyperlink r:id="rId3625" ref="I3626"/>
    <hyperlink r:id="rId3626" ref="I3627"/>
    <hyperlink r:id="rId3627" ref="I3628"/>
    <hyperlink r:id="rId3628" ref="I3629"/>
    <hyperlink r:id="rId3629" ref="I3630"/>
    <hyperlink r:id="rId3630" ref="I3631"/>
    <hyperlink r:id="rId3631" ref="I3632"/>
    <hyperlink r:id="rId3632" ref="I3633"/>
    <hyperlink r:id="rId3633" ref="I3634"/>
    <hyperlink r:id="rId3634" ref="I3635"/>
    <hyperlink r:id="rId3635" ref="I3636"/>
    <hyperlink r:id="rId3636" ref="I3637"/>
    <hyperlink r:id="rId3637" ref="I3638"/>
    <hyperlink r:id="rId3638" ref="I3639"/>
    <hyperlink r:id="rId3639" ref="I3640"/>
    <hyperlink r:id="rId3640" ref="I3641"/>
    <hyperlink r:id="rId3641" ref="I3642"/>
    <hyperlink r:id="rId3642" ref="I3643"/>
    <hyperlink r:id="rId3643" ref="I3644"/>
    <hyperlink r:id="rId3644" ref="I3645"/>
    <hyperlink r:id="rId3645" ref="I3646"/>
    <hyperlink r:id="rId3646" ref="I3647"/>
    <hyperlink r:id="rId3647" ref="I3648"/>
    <hyperlink r:id="rId3648" ref="I3649"/>
    <hyperlink r:id="rId3649" ref="I3650"/>
    <hyperlink r:id="rId3650" ref="I3651"/>
    <hyperlink r:id="rId3651" ref="I3652"/>
    <hyperlink r:id="rId3652" ref="I3653"/>
    <hyperlink r:id="rId3653" ref="I3654"/>
    <hyperlink r:id="rId3654" ref="I3655"/>
    <hyperlink r:id="rId3655" ref="I3656"/>
    <hyperlink r:id="rId3656" ref="I3657"/>
    <hyperlink r:id="rId3657" ref="I3658"/>
    <hyperlink r:id="rId3658" ref="I3659"/>
    <hyperlink r:id="rId3659" ref="I3660"/>
    <hyperlink r:id="rId3660" ref="I3661"/>
    <hyperlink r:id="rId3661" ref="I3662"/>
    <hyperlink r:id="rId3662" ref="I3663"/>
    <hyperlink r:id="rId3663" ref="I3664"/>
    <hyperlink r:id="rId3664" ref="I3665"/>
    <hyperlink r:id="rId3665" ref="I3666"/>
    <hyperlink r:id="rId3666" ref="I3667"/>
    <hyperlink r:id="rId3667" ref="I3668"/>
    <hyperlink r:id="rId3668" ref="I3669"/>
    <hyperlink r:id="rId3669" ref="I3670"/>
    <hyperlink r:id="rId3670" ref="I3671"/>
    <hyperlink r:id="rId3671" ref="I3672"/>
    <hyperlink r:id="rId3672" ref="I3673"/>
    <hyperlink r:id="rId3673" ref="I3674"/>
    <hyperlink r:id="rId3674" ref="I3675"/>
    <hyperlink r:id="rId3675" ref="I3676"/>
    <hyperlink r:id="rId3676" ref="I3677"/>
    <hyperlink r:id="rId3677" ref="I3678"/>
    <hyperlink r:id="rId3678" ref="I3679"/>
    <hyperlink r:id="rId3679" ref="I3680"/>
    <hyperlink r:id="rId3680" ref="I3681"/>
    <hyperlink r:id="rId3681" ref="I3682"/>
    <hyperlink r:id="rId3682" ref="I3683"/>
    <hyperlink r:id="rId3683" ref="I3684"/>
    <hyperlink r:id="rId3684" ref="I3685"/>
    <hyperlink r:id="rId3685" ref="I3686"/>
    <hyperlink r:id="rId3686" ref="I3687"/>
    <hyperlink r:id="rId3687" ref="I3688"/>
    <hyperlink r:id="rId3688" ref="I3689"/>
    <hyperlink r:id="rId3689" ref="I3690"/>
    <hyperlink r:id="rId3690" ref="I3691"/>
    <hyperlink r:id="rId3691" ref="I3692"/>
    <hyperlink r:id="rId3692" ref="I3693"/>
    <hyperlink r:id="rId3693" ref="I3694"/>
    <hyperlink r:id="rId3694" ref="I3695"/>
    <hyperlink r:id="rId3695" ref="I3696"/>
    <hyperlink r:id="rId3696" ref="I3697"/>
    <hyperlink r:id="rId3697" ref="I3698"/>
    <hyperlink r:id="rId3698" ref="I3699"/>
    <hyperlink r:id="rId3699" ref="I3700"/>
    <hyperlink r:id="rId3700" ref="I3701"/>
    <hyperlink r:id="rId3701" ref="I3702"/>
    <hyperlink r:id="rId3702" ref="I3703"/>
    <hyperlink r:id="rId3703" ref="I3704"/>
    <hyperlink r:id="rId3704" ref="I3705"/>
    <hyperlink r:id="rId3705" ref="I3706"/>
    <hyperlink r:id="rId3706" ref="I3707"/>
    <hyperlink r:id="rId3707" ref="I3708"/>
    <hyperlink r:id="rId3708" ref="I3709"/>
    <hyperlink r:id="rId3709" ref="I3710"/>
    <hyperlink r:id="rId3710" ref="I3711"/>
    <hyperlink r:id="rId3711" ref="I3712"/>
    <hyperlink r:id="rId3712" ref="I3713"/>
    <hyperlink r:id="rId3713" ref="I3714"/>
    <hyperlink r:id="rId3714" ref="I3715"/>
    <hyperlink r:id="rId3715" ref="I3716"/>
    <hyperlink r:id="rId3716" ref="I3717"/>
    <hyperlink r:id="rId3717" ref="I3718"/>
    <hyperlink r:id="rId3718" ref="I3719"/>
    <hyperlink r:id="rId3719" ref="I3720"/>
    <hyperlink r:id="rId3720" ref="I3721"/>
    <hyperlink r:id="rId3721" ref="I3722"/>
    <hyperlink r:id="rId3722" ref="I3723"/>
    <hyperlink r:id="rId3723" ref="I3724"/>
    <hyperlink r:id="rId3724" ref="I3725"/>
    <hyperlink r:id="rId3725" ref="I3726"/>
    <hyperlink r:id="rId3726" ref="I3727"/>
    <hyperlink r:id="rId3727" ref="I3728"/>
    <hyperlink r:id="rId3728" ref="I3729"/>
    <hyperlink r:id="rId3729" ref="I3730"/>
    <hyperlink r:id="rId3730" ref="I3731"/>
    <hyperlink r:id="rId3731" ref="I3732"/>
    <hyperlink r:id="rId3732" ref="I3733"/>
    <hyperlink r:id="rId3733" ref="I3734"/>
    <hyperlink r:id="rId3734" ref="I3735"/>
    <hyperlink r:id="rId3735" ref="I3736"/>
    <hyperlink r:id="rId3736" ref="I3737"/>
    <hyperlink r:id="rId3737" ref="I3738"/>
    <hyperlink r:id="rId3738" ref="I3739"/>
    <hyperlink r:id="rId3739" ref="I3740"/>
    <hyperlink r:id="rId3740" ref="I3741"/>
    <hyperlink r:id="rId3741" ref="I3742"/>
    <hyperlink r:id="rId3742" ref="I3743"/>
    <hyperlink r:id="rId3743" ref="I3744"/>
    <hyperlink r:id="rId3744" ref="I3745"/>
    <hyperlink r:id="rId3745" ref="I3746"/>
    <hyperlink r:id="rId3746" ref="I3747"/>
    <hyperlink r:id="rId3747" ref="I3748"/>
    <hyperlink r:id="rId3748" ref="I3749"/>
    <hyperlink r:id="rId3749" ref="I3750"/>
    <hyperlink r:id="rId3750" ref="I3751"/>
    <hyperlink r:id="rId3751" ref="I3752"/>
    <hyperlink r:id="rId3752" ref="I3753"/>
    <hyperlink r:id="rId3753" ref="I3754"/>
    <hyperlink r:id="rId3754" ref="I3755"/>
    <hyperlink r:id="rId3755" ref="I3756"/>
    <hyperlink r:id="rId3756" ref="I3757"/>
    <hyperlink r:id="rId3757" ref="I3758"/>
    <hyperlink r:id="rId3758" ref="I3759"/>
    <hyperlink r:id="rId3759" ref="I3760"/>
    <hyperlink r:id="rId3760" ref="I3761"/>
    <hyperlink r:id="rId3761" ref="I3762"/>
    <hyperlink r:id="rId3762" ref="I3763"/>
    <hyperlink r:id="rId3763" ref="I3764"/>
    <hyperlink r:id="rId3764" ref="I3765"/>
    <hyperlink r:id="rId3765" ref="I3766"/>
    <hyperlink r:id="rId3766" ref="I3767"/>
    <hyperlink r:id="rId3767" ref="I3768"/>
    <hyperlink r:id="rId3768" ref="I3769"/>
    <hyperlink r:id="rId3769" ref="I3770"/>
    <hyperlink r:id="rId3770" ref="I3771"/>
    <hyperlink r:id="rId3771" ref="I3772"/>
    <hyperlink r:id="rId3772" ref="I3773"/>
    <hyperlink r:id="rId3773" ref="I3774"/>
    <hyperlink r:id="rId3774" ref="I3775"/>
    <hyperlink r:id="rId3775" ref="I3776"/>
    <hyperlink r:id="rId3776" ref="I3777"/>
    <hyperlink r:id="rId3777" ref="I3778"/>
    <hyperlink r:id="rId3778" ref="I3779"/>
    <hyperlink r:id="rId3779" ref="I3780"/>
    <hyperlink r:id="rId3780" ref="I3781"/>
    <hyperlink r:id="rId3781" ref="I3782"/>
    <hyperlink r:id="rId3782" ref="I3783"/>
    <hyperlink r:id="rId3783" ref="I3784"/>
    <hyperlink r:id="rId3784" ref="I3785"/>
    <hyperlink r:id="rId3785" ref="I3786"/>
    <hyperlink r:id="rId3786" ref="I3787"/>
    <hyperlink r:id="rId3787" ref="I3788"/>
    <hyperlink r:id="rId3788" ref="I3789"/>
    <hyperlink r:id="rId3789" ref="I3790"/>
    <hyperlink r:id="rId3790" ref="I3791"/>
    <hyperlink r:id="rId3791" ref="I3792"/>
    <hyperlink r:id="rId3792" ref="I3793"/>
    <hyperlink r:id="rId3793" ref="I3794"/>
    <hyperlink r:id="rId3794" ref="I3795"/>
    <hyperlink r:id="rId3795" ref="I3796"/>
    <hyperlink r:id="rId3796" ref="I3797"/>
    <hyperlink r:id="rId3797" ref="I3798"/>
    <hyperlink r:id="rId3798" ref="I3799"/>
    <hyperlink r:id="rId3799" ref="I3800"/>
    <hyperlink r:id="rId3800" ref="I3801"/>
    <hyperlink r:id="rId3801" ref="I3802"/>
    <hyperlink r:id="rId3802" ref="I3803"/>
    <hyperlink r:id="rId3803" ref="I3804"/>
    <hyperlink r:id="rId3804" ref="I3805"/>
    <hyperlink r:id="rId3805" ref="I3806"/>
    <hyperlink r:id="rId3806" ref="I3807"/>
    <hyperlink r:id="rId3807" ref="I3808"/>
    <hyperlink r:id="rId3808" ref="I3809"/>
    <hyperlink r:id="rId3809" ref="I3810"/>
    <hyperlink r:id="rId3810" ref="I3811"/>
    <hyperlink r:id="rId3811" ref="I3812"/>
    <hyperlink r:id="rId3812" ref="I3813"/>
    <hyperlink r:id="rId3813" ref="I3814"/>
    <hyperlink r:id="rId3814" ref="I3815"/>
    <hyperlink r:id="rId3815" ref="I3816"/>
    <hyperlink r:id="rId3816" ref="I3817"/>
    <hyperlink r:id="rId3817" ref="I3818"/>
    <hyperlink r:id="rId3818" ref="I3819"/>
    <hyperlink r:id="rId3819" ref="I3820"/>
    <hyperlink r:id="rId3820" ref="I3821"/>
    <hyperlink r:id="rId3821" ref="I3822"/>
    <hyperlink r:id="rId3822" ref="I3823"/>
    <hyperlink r:id="rId3823" ref="I3824"/>
    <hyperlink r:id="rId3824" ref="I3825"/>
    <hyperlink r:id="rId3825" ref="I3826"/>
    <hyperlink r:id="rId3826" ref="I3827"/>
    <hyperlink r:id="rId3827" ref="I3828"/>
    <hyperlink r:id="rId3828" ref="I3829"/>
    <hyperlink r:id="rId3829" ref="I3830"/>
    <hyperlink r:id="rId3830" ref="I3831"/>
    <hyperlink r:id="rId3831" ref="I3832"/>
    <hyperlink r:id="rId3832" ref="I3833"/>
    <hyperlink r:id="rId3833" ref="I3834"/>
    <hyperlink r:id="rId3834" ref="I3835"/>
    <hyperlink r:id="rId3835" ref="I3836"/>
    <hyperlink r:id="rId3836" ref="I3837"/>
    <hyperlink r:id="rId3837" ref="I3838"/>
    <hyperlink r:id="rId3838" ref="I3839"/>
    <hyperlink r:id="rId3839" ref="I3840"/>
    <hyperlink r:id="rId3840" ref="I3841"/>
    <hyperlink r:id="rId3841" ref="I3842"/>
    <hyperlink r:id="rId3842" ref="I3843"/>
    <hyperlink r:id="rId3843" ref="I3844"/>
    <hyperlink r:id="rId3844" ref="I3845"/>
    <hyperlink r:id="rId3845" ref="I3846"/>
    <hyperlink r:id="rId3846" ref="I3847"/>
    <hyperlink r:id="rId3847" ref="I3848"/>
    <hyperlink r:id="rId3848" ref="I3849"/>
    <hyperlink r:id="rId3849" ref="I3850"/>
    <hyperlink r:id="rId3850" ref="I3851"/>
    <hyperlink r:id="rId3851" ref="I3852"/>
    <hyperlink r:id="rId3852" ref="I3853"/>
    <hyperlink r:id="rId3853" ref="I3854"/>
    <hyperlink r:id="rId3854" ref="I3855"/>
    <hyperlink r:id="rId3855" ref="I3856"/>
    <hyperlink r:id="rId3856" ref="I3857"/>
    <hyperlink r:id="rId3857" ref="I3858"/>
    <hyperlink r:id="rId3858" ref="I3859"/>
    <hyperlink r:id="rId3859" ref="I3860"/>
    <hyperlink r:id="rId3860" ref="I3861"/>
    <hyperlink r:id="rId3861" ref="I3862"/>
    <hyperlink r:id="rId3862" ref="I3863"/>
    <hyperlink r:id="rId3863" ref="I3864"/>
    <hyperlink r:id="rId3864" ref="I3865"/>
    <hyperlink r:id="rId3865" ref="I3866"/>
    <hyperlink r:id="rId3866" ref="I3867"/>
    <hyperlink r:id="rId3867" ref="I3868"/>
    <hyperlink r:id="rId3868" ref="I3869"/>
    <hyperlink r:id="rId3869" ref="I3870"/>
    <hyperlink r:id="rId3870" ref="I3871"/>
    <hyperlink r:id="rId3871" ref="I3872"/>
    <hyperlink r:id="rId3872" ref="I3873"/>
    <hyperlink r:id="rId3873" ref="I3874"/>
    <hyperlink r:id="rId3874" ref="I3875"/>
    <hyperlink r:id="rId3875" ref="I3876"/>
    <hyperlink r:id="rId3876" ref="I3877"/>
    <hyperlink r:id="rId3877" ref="I3878"/>
    <hyperlink r:id="rId3878" ref="I3879"/>
    <hyperlink r:id="rId3879" ref="I3880"/>
    <hyperlink r:id="rId3880" ref="I3881"/>
    <hyperlink r:id="rId3881" ref="I3882"/>
    <hyperlink r:id="rId3882" ref="I3883"/>
    <hyperlink r:id="rId3883" ref="I3884"/>
    <hyperlink r:id="rId3884" ref="I3885"/>
    <hyperlink r:id="rId3885" ref="I3886"/>
    <hyperlink r:id="rId3886" ref="I3887"/>
    <hyperlink r:id="rId3887" ref="I3888"/>
    <hyperlink r:id="rId3888" ref="I3889"/>
    <hyperlink r:id="rId3889" ref="I3890"/>
    <hyperlink r:id="rId3890" ref="I3891"/>
    <hyperlink r:id="rId3891" ref="I3892"/>
    <hyperlink r:id="rId3892" ref="I3893"/>
    <hyperlink r:id="rId3893" ref="I3894"/>
    <hyperlink r:id="rId3894" ref="I3895"/>
    <hyperlink r:id="rId3895" ref="I3896"/>
    <hyperlink r:id="rId3896" ref="I3897"/>
    <hyperlink r:id="rId3897" ref="I3898"/>
    <hyperlink r:id="rId3898" ref="I3899"/>
    <hyperlink r:id="rId3899" ref="I3900"/>
    <hyperlink r:id="rId3900" ref="I3901"/>
    <hyperlink r:id="rId3901" ref="I3902"/>
    <hyperlink r:id="rId3902" ref="I3903"/>
    <hyperlink r:id="rId3903" ref="I3904"/>
    <hyperlink r:id="rId3904" ref="I3905"/>
    <hyperlink r:id="rId3905" ref="I3906"/>
    <hyperlink r:id="rId3906" ref="I3907"/>
    <hyperlink r:id="rId3907" ref="I3908"/>
    <hyperlink r:id="rId3908" ref="I3909"/>
    <hyperlink r:id="rId3909" ref="I3910"/>
    <hyperlink r:id="rId3910" ref="I3911"/>
    <hyperlink r:id="rId3911" ref="I3912"/>
    <hyperlink r:id="rId3912" ref="I3913"/>
    <hyperlink r:id="rId3913" ref="I3914"/>
    <hyperlink r:id="rId3914" ref="I3915"/>
    <hyperlink r:id="rId3915" ref="I3916"/>
    <hyperlink r:id="rId3916" ref="I3917"/>
    <hyperlink r:id="rId3917" ref="I3918"/>
    <hyperlink r:id="rId3918" ref="I3919"/>
    <hyperlink r:id="rId3919" ref="I3920"/>
    <hyperlink r:id="rId3920" ref="I3921"/>
    <hyperlink r:id="rId3921" ref="I3922"/>
    <hyperlink r:id="rId3922" ref="I3923"/>
    <hyperlink r:id="rId3923" ref="I3924"/>
    <hyperlink r:id="rId3924" ref="I3925"/>
    <hyperlink r:id="rId3925" ref="I3926"/>
    <hyperlink r:id="rId3926" ref="I3927"/>
    <hyperlink r:id="rId3927" ref="I3928"/>
    <hyperlink r:id="rId3928" ref="I3929"/>
    <hyperlink r:id="rId3929" ref="I3930"/>
    <hyperlink r:id="rId3930" ref="I3931"/>
    <hyperlink r:id="rId3931" ref="I3932"/>
    <hyperlink r:id="rId3932" ref="I3933"/>
    <hyperlink r:id="rId3933" ref="I3934"/>
    <hyperlink r:id="rId3934" ref="I3935"/>
    <hyperlink r:id="rId3935" ref="I3936"/>
    <hyperlink r:id="rId3936" ref="I3937"/>
    <hyperlink r:id="rId3937" ref="I3938"/>
    <hyperlink r:id="rId3938" ref="I3939"/>
    <hyperlink r:id="rId3939" ref="I3940"/>
    <hyperlink r:id="rId3940" ref="I3941"/>
    <hyperlink r:id="rId3941" ref="I3942"/>
    <hyperlink r:id="rId3942" ref="I3943"/>
    <hyperlink r:id="rId3943" ref="I3944"/>
    <hyperlink r:id="rId3944" ref="I3945"/>
    <hyperlink r:id="rId3945" ref="I3946"/>
    <hyperlink r:id="rId3946" ref="I3947"/>
    <hyperlink r:id="rId3947" ref="I3948"/>
    <hyperlink r:id="rId3948" ref="I3949"/>
    <hyperlink r:id="rId3949" ref="I3950"/>
    <hyperlink r:id="rId3950" ref="I3951"/>
    <hyperlink r:id="rId3951" ref="I3952"/>
    <hyperlink r:id="rId3952" ref="I3953"/>
    <hyperlink r:id="rId3953" ref="I3954"/>
    <hyperlink r:id="rId3954" ref="I3955"/>
    <hyperlink r:id="rId3955" ref="I3956"/>
    <hyperlink r:id="rId3956" ref="I3957"/>
    <hyperlink r:id="rId3957" ref="I3958"/>
    <hyperlink r:id="rId3958" ref="I3959"/>
    <hyperlink r:id="rId3959" ref="I3960"/>
    <hyperlink r:id="rId3960" ref="I3961"/>
    <hyperlink r:id="rId3961" ref="I3962"/>
    <hyperlink r:id="rId3962" ref="I3963"/>
    <hyperlink r:id="rId3963" ref="I3964"/>
    <hyperlink r:id="rId3964" ref="I3965"/>
    <hyperlink r:id="rId3965" ref="I3966"/>
    <hyperlink r:id="rId3966" ref="I3967"/>
    <hyperlink r:id="rId3967" ref="I3968"/>
    <hyperlink r:id="rId3968" ref="I3969"/>
    <hyperlink r:id="rId3969" ref="I3970"/>
    <hyperlink r:id="rId3970" ref="I3971"/>
    <hyperlink r:id="rId3971" ref="I3972"/>
    <hyperlink r:id="rId3972" ref="I3973"/>
    <hyperlink r:id="rId3973" ref="I3974"/>
    <hyperlink r:id="rId3974" ref="I3975"/>
    <hyperlink r:id="rId3975" ref="I3976"/>
    <hyperlink r:id="rId3976" ref="I3977"/>
    <hyperlink r:id="rId3977" ref="I3978"/>
    <hyperlink r:id="rId3978" ref="I3979"/>
    <hyperlink r:id="rId3979" ref="I3980"/>
    <hyperlink r:id="rId3980" ref="I3981"/>
    <hyperlink r:id="rId3981" ref="I3982"/>
    <hyperlink r:id="rId3982" ref="I3983"/>
    <hyperlink r:id="rId3983" ref="I3984"/>
    <hyperlink r:id="rId3984" ref="I3985"/>
    <hyperlink r:id="rId3985" ref="I3986"/>
    <hyperlink r:id="rId3986" ref="I3987"/>
    <hyperlink r:id="rId3987" ref="I3988"/>
    <hyperlink r:id="rId3988" ref="I3989"/>
    <hyperlink r:id="rId3989" ref="I3990"/>
    <hyperlink r:id="rId3990" ref="I3991"/>
    <hyperlink r:id="rId3991" ref="I3992"/>
    <hyperlink r:id="rId3992" ref="I3993"/>
    <hyperlink r:id="rId3993" ref="I3994"/>
    <hyperlink r:id="rId3994" ref="I3995"/>
    <hyperlink r:id="rId3995" ref="I3996"/>
    <hyperlink r:id="rId3996" ref="I3997"/>
    <hyperlink r:id="rId3997" ref="I3998"/>
    <hyperlink r:id="rId3998" ref="I3999"/>
    <hyperlink r:id="rId3999" ref="I4000"/>
    <hyperlink r:id="rId4000" ref="I4001"/>
    <hyperlink r:id="rId4001" ref="I4002"/>
    <hyperlink r:id="rId4002" ref="I4003"/>
    <hyperlink r:id="rId4003" ref="I4004"/>
    <hyperlink r:id="rId4004" ref="I4005"/>
    <hyperlink r:id="rId4005" ref="I4006"/>
    <hyperlink r:id="rId4006" ref="I4007"/>
    <hyperlink r:id="rId4007" ref="I4008"/>
    <hyperlink r:id="rId4008" ref="I4009"/>
    <hyperlink r:id="rId4009" ref="I4010"/>
    <hyperlink r:id="rId4010" ref="I4011"/>
    <hyperlink r:id="rId4011" ref="I4012"/>
    <hyperlink r:id="rId4012" ref="I4013"/>
    <hyperlink r:id="rId4013" ref="I4014"/>
    <hyperlink r:id="rId4014" ref="I4015"/>
    <hyperlink r:id="rId4015" ref="I4016"/>
    <hyperlink r:id="rId4016" ref="I4017"/>
    <hyperlink r:id="rId4017" ref="I4018"/>
    <hyperlink r:id="rId4018" ref="I4019"/>
    <hyperlink r:id="rId4019" ref="I4020"/>
    <hyperlink r:id="rId4020" ref="I4021"/>
    <hyperlink r:id="rId4021" ref="I4022"/>
    <hyperlink r:id="rId4022" ref="I4023"/>
    <hyperlink r:id="rId4023" ref="I4024"/>
    <hyperlink r:id="rId4024" ref="I4025"/>
    <hyperlink r:id="rId4025" ref="I4026"/>
    <hyperlink r:id="rId4026" ref="I4027"/>
    <hyperlink r:id="rId4027" ref="I4028"/>
    <hyperlink r:id="rId4028" ref="I4029"/>
    <hyperlink r:id="rId4029" ref="I4030"/>
    <hyperlink r:id="rId4030" ref="I4031"/>
    <hyperlink r:id="rId4031" ref="I4032"/>
    <hyperlink r:id="rId4032" ref="I4033"/>
    <hyperlink r:id="rId4033" ref="I4034"/>
    <hyperlink r:id="rId4034" ref="I4035"/>
    <hyperlink r:id="rId4035" ref="I4036"/>
    <hyperlink r:id="rId4036" ref="I4037"/>
    <hyperlink r:id="rId4037" ref="I4038"/>
    <hyperlink r:id="rId4038" ref="I4039"/>
    <hyperlink r:id="rId4039" ref="I4040"/>
    <hyperlink r:id="rId4040" ref="I4041"/>
    <hyperlink r:id="rId4041" ref="I4042"/>
    <hyperlink r:id="rId4042" ref="I4043"/>
    <hyperlink r:id="rId4043" ref="I4044"/>
    <hyperlink r:id="rId4044" ref="I4045"/>
    <hyperlink r:id="rId4045" ref="I4046"/>
    <hyperlink r:id="rId4046" ref="I4047"/>
    <hyperlink r:id="rId4047" ref="I4048"/>
    <hyperlink r:id="rId4048" ref="I4049"/>
    <hyperlink r:id="rId4049" ref="I4050"/>
    <hyperlink r:id="rId4050" ref="I4051"/>
    <hyperlink r:id="rId4051" ref="I4052"/>
    <hyperlink r:id="rId4052" ref="I4053"/>
    <hyperlink r:id="rId4053" ref="I4054"/>
    <hyperlink r:id="rId4054" ref="I4055"/>
    <hyperlink r:id="rId4055" ref="I4056"/>
    <hyperlink r:id="rId4056" ref="I4057"/>
    <hyperlink r:id="rId4057" ref="I4058"/>
    <hyperlink r:id="rId4058" ref="I4059"/>
    <hyperlink r:id="rId4059" ref="I4060"/>
    <hyperlink r:id="rId4060" ref="I4061"/>
    <hyperlink r:id="rId4061" ref="I4062"/>
    <hyperlink r:id="rId4062" ref="I4063"/>
    <hyperlink r:id="rId4063" ref="I4064"/>
    <hyperlink r:id="rId4064" ref="I4065"/>
    <hyperlink r:id="rId4065" ref="I4066"/>
    <hyperlink r:id="rId4066" ref="I4067"/>
    <hyperlink r:id="rId4067" ref="I4068"/>
    <hyperlink r:id="rId4068" ref="I4069"/>
    <hyperlink r:id="rId4069" ref="I4070"/>
    <hyperlink r:id="rId4070" ref="I4071"/>
    <hyperlink r:id="rId4071" ref="I4072"/>
    <hyperlink r:id="rId4072" ref="I4073"/>
    <hyperlink r:id="rId4073" ref="I4074"/>
    <hyperlink r:id="rId4074" ref="I4075"/>
    <hyperlink r:id="rId4075" ref="I4076"/>
    <hyperlink r:id="rId4076" ref="I4077"/>
    <hyperlink r:id="rId4077" ref="I4078"/>
    <hyperlink r:id="rId4078" ref="I4079"/>
    <hyperlink r:id="rId4079" ref="I4080"/>
    <hyperlink r:id="rId4080" ref="I4081"/>
    <hyperlink r:id="rId4081" ref="I4082"/>
    <hyperlink r:id="rId4082" ref="I4083"/>
    <hyperlink r:id="rId4083" ref="I4084"/>
    <hyperlink r:id="rId4084" ref="I4085"/>
    <hyperlink r:id="rId4085" ref="I4086"/>
    <hyperlink r:id="rId4086" ref="I4087"/>
    <hyperlink r:id="rId4087" ref="I4088"/>
    <hyperlink r:id="rId4088" ref="I4089"/>
    <hyperlink r:id="rId4089" ref="I4090"/>
    <hyperlink r:id="rId4090" ref="I4091"/>
    <hyperlink r:id="rId4091" ref="I4092"/>
    <hyperlink r:id="rId4092" ref="I4093"/>
    <hyperlink r:id="rId4093" ref="I4094"/>
    <hyperlink r:id="rId4094" ref="I4095"/>
    <hyperlink r:id="rId4095" ref="I4096"/>
    <hyperlink r:id="rId4096" ref="I4097"/>
    <hyperlink r:id="rId4097" ref="I4098"/>
    <hyperlink r:id="rId4098" ref="I4099"/>
    <hyperlink r:id="rId4099" ref="I4100"/>
    <hyperlink r:id="rId4100" ref="I4101"/>
    <hyperlink r:id="rId4101" ref="I4102"/>
    <hyperlink r:id="rId4102" ref="I4103"/>
    <hyperlink r:id="rId4103" ref="I4104"/>
    <hyperlink r:id="rId4104" ref="I4105"/>
    <hyperlink r:id="rId4105" ref="I4106"/>
    <hyperlink r:id="rId4106" ref="I4107"/>
    <hyperlink r:id="rId4107" ref="I4108"/>
    <hyperlink r:id="rId4108" ref="I4109"/>
    <hyperlink r:id="rId4109" ref="I4110"/>
    <hyperlink r:id="rId4110" ref="I4111"/>
    <hyperlink r:id="rId4111" ref="I4112"/>
    <hyperlink r:id="rId4112" ref="I4113"/>
    <hyperlink r:id="rId4113" ref="I4114"/>
    <hyperlink r:id="rId4114" ref="I4115"/>
    <hyperlink r:id="rId4115" ref="I4116"/>
    <hyperlink r:id="rId4116" ref="I4117"/>
    <hyperlink r:id="rId4117" ref="I4118"/>
    <hyperlink r:id="rId4118" ref="I4119"/>
    <hyperlink r:id="rId4119" ref="I4120"/>
    <hyperlink r:id="rId4120" ref="I4121"/>
    <hyperlink r:id="rId4121" ref="I4122"/>
    <hyperlink r:id="rId4122" ref="I4123"/>
    <hyperlink r:id="rId4123" ref="I4124"/>
    <hyperlink r:id="rId4124" ref="I4125"/>
    <hyperlink r:id="rId4125" ref="I4126"/>
    <hyperlink r:id="rId4126" ref="I4127"/>
    <hyperlink r:id="rId4127" ref="I4128"/>
    <hyperlink r:id="rId4128" ref="I4129"/>
    <hyperlink r:id="rId4129" ref="I4130"/>
    <hyperlink r:id="rId4130" ref="I4131"/>
    <hyperlink r:id="rId4131" ref="I4132"/>
    <hyperlink r:id="rId4132" ref="I4133"/>
    <hyperlink r:id="rId4133" ref="I4134"/>
    <hyperlink r:id="rId4134" ref="I4135"/>
    <hyperlink r:id="rId4135" ref="I4136"/>
    <hyperlink r:id="rId4136" ref="I4137"/>
    <hyperlink r:id="rId4137" ref="I4138"/>
    <hyperlink r:id="rId4138" ref="I4139"/>
    <hyperlink r:id="rId4139" ref="I4140"/>
    <hyperlink r:id="rId4140" ref="I4141"/>
    <hyperlink r:id="rId4141" ref="I4142"/>
    <hyperlink r:id="rId4142" ref="I4143"/>
    <hyperlink r:id="rId4143" ref="I4144"/>
    <hyperlink r:id="rId4144" ref="I4145"/>
    <hyperlink r:id="rId4145" ref="I4146"/>
    <hyperlink r:id="rId4146" ref="I4147"/>
    <hyperlink r:id="rId4147" ref="I4148"/>
    <hyperlink r:id="rId4148" ref="I4149"/>
    <hyperlink r:id="rId4149" ref="I4150"/>
    <hyperlink r:id="rId4150" ref="I4151"/>
    <hyperlink r:id="rId4151" ref="I4152"/>
    <hyperlink r:id="rId4152" ref="I4153"/>
    <hyperlink r:id="rId4153" ref="I4154"/>
    <hyperlink r:id="rId4154" ref="I4155"/>
    <hyperlink r:id="rId4155" ref="I4156"/>
    <hyperlink r:id="rId4156" ref="I4157"/>
    <hyperlink r:id="rId4157" ref="I4158"/>
    <hyperlink r:id="rId4158" ref="I4159"/>
    <hyperlink r:id="rId4159" ref="I4160"/>
    <hyperlink r:id="rId4160" ref="I4161"/>
    <hyperlink r:id="rId4161" ref="I4162"/>
    <hyperlink r:id="rId4162" ref="I4163"/>
    <hyperlink r:id="rId4163" ref="I4164"/>
    <hyperlink r:id="rId4164" ref="I4165"/>
    <hyperlink r:id="rId4165" ref="I4166"/>
    <hyperlink r:id="rId4166" ref="I4167"/>
    <hyperlink r:id="rId4167" ref="I4168"/>
    <hyperlink r:id="rId4168" ref="I4169"/>
    <hyperlink r:id="rId4169" ref="I4170"/>
    <hyperlink r:id="rId4170" ref="I4171"/>
    <hyperlink r:id="rId4171" ref="I4172"/>
    <hyperlink r:id="rId4172" ref="I4173"/>
    <hyperlink r:id="rId4173" ref="I4174"/>
    <hyperlink r:id="rId4174" ref="I4175"/>
    <hyperlink r:id="rId4175" ref="I4176"/>
    <hyperlink r:id="rId4176" ref="I4177"/>
    <hyperlink r:id="rId4177" ref="I4178"/>
    <hyperlink r:id="rId4178" ref="I4179"/>
    <hyperlink r:id="rId4179" ref="I4180"/>
    <hyperlink r:id="rId4180" ref="I4181"/>
    <hyperlink r:id="rId4181" ref="I4182"/>
    <hyperlink r:id="rId4182" ref="I4183"/>
    <hyperlink r:id="rId4183" ref="I4184"/>
    <hyperlink r:id="rId4184" ref="I4185"/>
    <hyperlink r:id="rId4185" ref="I4186"/>
    <hyperlink r:id="rId4186" ref="I4187"/>
    <hyperlink r:id="rId4187" ref="I4188"/>
    <hyperlink r:id="rId4188" ref="I4189"/>
    <hyperlink r:id="rId4189" ref="I4190"/>
    <hyperlink r:id="rId4190" ref="I4191"/>
    <hyperlink r:id="rId4191" ref="I4192"/>
    <hyperlink r:id="rId4192" ref="I4193"/>
    <hyperlink r:id="rId4193" ref="I4194"/>
    <hyperlink r:id="rId4194" ref="I4195"/>
    <hyperlink r:id="rId4195" ref="I4196"/>
    <hyperlink r:id="rId4196" ref="I4197"/>
    <hyperlink r:id="rId4197" ref="I4198"/>
    <hyperlink r:id="rId4198" ref="I4199"/>
    <hyperlink r:id="rId4199" ref="I4200"/>
    <hyperlink r:id="rId4200" ref="I4201"/>
    <hyperlink r:id="rId4201" ref="I4202"/>
    <hyperlink r:id="rId4202" ref="I4203"/>
    <hyperlink r:id="rId4203" ref="I4204"/>
    <hyperlink r:id="rId4204" ref="I4205"/>
    <hyperlink r:id="rId4205" ref="I4206"/>
    <hyperlink r:id="rId4206" ref="I4207"/>
    <hyperlink r:id="rId4207" ref="I4208"/>
    <hyperlink r:id="rId4208" ref="I4209"/>
    <hyperlink r:id="rId4209" ref="I4210"/>
    <hyperlink r:id="rId4210" ref="I4211"/>
    <hyperlink r:id="rId4211" ref="I4212"/>
    <hyperlink r:id="rId4212" ref="I4213"/>
    <hyperlink r:id="rId4213" ref="I4214"/>
    <hyperlink r:id="rId4214" ref="I4215"/>
    <hyperlink r:id="rId4215" ref="I4216"/>
    <hyperlink r:id="rId4216" ref="I4217"/>
    <hyperlink r:id="rId4217" ref="I4218"/>
    <hyperlink r:id="rId4218" ref="I4219"/>
    <hyperlink r:id="rId4219" ref="I4220"/>
    <hyperlink r:id="rId4220" ref="I4221"/>
    <hyperlink r:id="rId4221" ref="I4222"/>
    <hyperlink r:id="rId4222" ref="I4223"/>
    <hyperlink r:id="rId4223" ref="I4224"/>
    <hyperlink r:id="rId4224" ref="I4225"/>
    <hyperlink r:id="rId4225" ref="I4226"/>
    <hyperlink r:id="rId4226" ref="I4227"/>
    <hyperlink r:id="rId4227" ref="I4228"/>
    <hyperlink r:id="rId4228" ref="I4229"/>
    <hyperlink r:id="rId4229" ref="I4230"/>
    <hyperlink r:id="rId4230" ref="I4231"/>
    <hyperlink r:id="rId4231" ref="I4232"/>
    <hyperlink r:id="rId4232" ref="I4233"/>
    <hyperlink r:id="rId4233" ref="I4234"/>
    <hyperlink r:id="rId4234" ref="I4235"/>
    <hyperlink r:id="rId4235" ref="I4236"/>
    <hyperlink r:id="rId4236" ref="I4237"/>
    <hyperlink r:id="rId4237" ref="I4238"/>
    <hyperlink r:id="rId4238" ref="I4239"/>
    <hyperlink r:id="rId4239" ref="I4240"/>
    <hyperlink r:id="rId4240" ref="I4241"/>
    <hyperlink r:id="rId4241" ref="I4242"/>
    <hyperlink r:id="rId4242" ref="I4243"/>
    <hyperlink r:id="rId4243" ref="I4244"/>
    <hyperlink r:id="rId4244" ref="I4245"/>
    <hyperlink r:id="rId4245" ref="I4246"/>
    <hyperlink r:id="rId4246" ref="I4247"/>
    <hyperlink r:id="rId4247" ref="I4248"/>
    <hyperlink r:id="rId4248" ref="I4249"/>
    <hyperlink r:id="rId4249" ref="I4250"/>
    <hyperlink r:id="rId4250" ref="I4251"/>
    <hyperlink r:id="rId4251" ref="I4252"/>
    <hyperlink r:id="rId4252" ref="I4253"/>
    <hyperlink r:id="rId4253" ref="I4254"/>
    <hyperlink r:id="rId4254" ref="I4255"/>
    <hyperlink r:id="rId4255" ref="I4256"/>
    <hyperlink r:id="rId4256" ref="I4257"/>
    <hyperlink r:id="rId4257" ref="I4258"/>
    <hyperlink r:id="rId4258" ref="I4259"/>
    <hyperlink r:id="rId4259" ref="I4260"/>
    <hyperlink r:id="rId4260" ref="I4261"/>
    <hyperlink r:id="rId4261" ref="I4262"/>
    <hyperlink r:id="rId4262" ref="I4263"/>
    <hyperlink r:id="rId4263" ref="I4264"/>
    <hyperlink r:id="rId4264" ref="I4265"/>
    <hyperlink r:id="rId4265" ref="I4266"/>
    <hyperlink r:id="rId4266" ref="I4267"/>
    <hyperlink r:id="rId4267" ref="I4268"/>
    <hyperlink r:id="rId4268" ref="I4269"/>
    <hyperlink r:id="rId4269" ref="I4270"/>
    <hyperlink r:id="rId4270" ref="I4271"/>
    <hyperlink r:id="rId4271" ref="I4272"/>
    <hyperlink r:id="rId4272" ref="I4273"/>
    <hyperlink r:id="rId4273" ref="I4274"/>
    <hyperlink r:id="rId4274" ref="I4275"/>
    <hyperlink r:id="rId4275" ref="I4276"/>
    <hyperlink r:id="rId4276" ref="I4277"/>
    <hyperlink r:id="rId4277" ref="I4278"/>
    <hyperlink r:id="rId4278" ref="I4279"/>
    <hyperlink r:id="rId4279" ref="I4280"/>
    <hyperlink r:id="rId4280" ref="I4281"/>
    <hyperlink r:id="rId4281" ref="I4282"/>
    <hyperlink r:id="rId4282" ref="I4283"/>
    <hyperlink r:id="rId4283" ref="I4284"/>
    <hyperlink r:id="rId4284" ref="I4285"/>
    <hyperlink r:id="rId4285" ref="I4286"/>
    <hyperlink r:id="rId4286" ref="I4287"/>
    <hyperlink r:id="rId4287" ref="I4288"/>
    <hyperlink r:id="rId4288" ref="I4289"/>
    <hyperlink r:id="rId4289" ref="I4290"/>
    <hyperlink r:id="rId4290" ref="I4291"/>
    <hyperlink r:id="rId4291" ref="I4292"/>
    <hyperlink r:id="rId4292" ref="I4293"/>
    <hyperlink r:id="rId4293" ref="I4294"/>
    <hyperlink r:id="rId4294" ref="I4295"/>
    <hyperlink r:id="rId4295" ref="I4296"/>
    <hyperlink r:id="rId4296" ref="I4297"/>
    <hyperlink r:id="rId4297" ref="I4298"/>
    <hyperlink r:id="rId4298" ref="I4299"/>
    <hyperlink r:id="rId4299" ref="I4300"/>
    <hyperlink r:id="rId4300" ref="I4301"/>
    <hyperlink r:id="rId4301" ref="I4302"/>
    <hyperlink r:id="rId4302" ref="I4303"/>
    <hyperlink r:id="rId4303" ref="I4304"/>
    <hyperlink r:id="rId4304" ref="I4305"/>
    <hyperlink r:id="rId4305" ref="I4306"/>
    <hyperlink r:id="rId4306" ref="I4307"/>
    <hyperlink r:id="rId4307" ref="I4308"/>
    <hyperlink r:id="rId4308" ref="I4309"/>
    <hyperlink r:id="rId4309" ref="I4310"/>
    <hyperlink r:id="rId4310" ref="I4311"/>
    <hyperlink r:id="rId4311" ref="I4312"/>
    <hyperlink r:id="rId4312" ref="I4313"/>
    <hyperlink r:id="rId4313" ref="I4314"/>
    <hyperlink r:id="rId4314" ref="I4315"/>
    <hyperlink r:id="rId4315" ref="I4316"/>
    <hyperlink r:id="rId4316" ref="I4317"/>
    <hyperlink r:id="rId4317" ref="I4318"/>
    <hyperlink r:id="rId4318" ref="I4319"/>
    <hyperlink r:id="rId4319" ref="I4320"/>
    <hyperlink r:id="rId4320" ref="I4321"/>
    <hyperlink r:id="rId4321" ref="I4322"/>
    <hyperlink r:id="rId4322" ref="I4323"/>
    <hyperlink r:id="rId4323" ref="I4324"/>
    <hyperlink r:id="rId4324" ref="I4325"/>
    <hyperlink r:id="rId4325" ref="I4326"/>
    <hyperlink r:id="rId4326" ref="I4327"/>
    <hyperlink r:id="rId4327" ref="I4328"/>
    <hyperlink r:id="rId4328" ref="I4329"/>
    <hyperlink r:id="rId4329" ref="I4330"/>
    <hyperlink r:id="rId4330" ref="I4331"/>
    <hyperlink r:id="rId4331" ref="I4332"/>
    <hyperlink r:id="rId4332" ref="I4333"/>
    <hyperlink r:id="rId4333" ref="I4334"/>
    <hyperlink r:id="rId4334" ref="I4335"/>
    <hyperlink r:id="rId4335" ref="I4336"/>
    <hyperlink r:id="rId4336" ref="I4337"/>
    <hyperlink r:id="rId4337" ref="I4338"/>
    <hyperlink r:id="rId4338" ref="I4339"/>
    <hyperlink r:id="rId4339" ref="I4340"/>
    <hyperlink r:id="rId4340" ref="I4341"/>
    <hyperlink r:id="rId4341" ref="I4342"/>
    <hyperlink r:id="rId4342" ref="I4343"/>
    <hyperlink r:id="rId4343" ref="I4344"/>
    <hyperlink r:id="rId4344" ref="I4345"/>
    <hyperlink r:id="rId4345" ref="I4346"/>
    <hyperlink r:id="rId4346" ref="I4347"/>
    <hyperlink r:id="rId4347" ref="I4348"/>
    <hyperlink r:id="rId4348" ref="I4349"/>
    <hyperlink r:id="rId4349" ref="I4350"/>
    <hyperlink r:id="rId4350" ref="I4351"/>
    <hyperlink r:id="rId4351" ref="I4352"/>
    <hyperlink r:id="rId4352" ref="I4353"/>
    <hyperlink r:id="rId4353" ref="I4354"/>
    <hyperlink r:id="rId4354" ref="I4355"/>
    <hyperlink r:id="rId4355" ref="I4356"/>
    <hyperlink r:id="rId4356" ref="I4357"/>
    <hyperlink r:id="rId4357" ref="I4358"/>
    <hyperlink r:id="rId4358" ref="I4359"/>
    <hyperlink r:id="rId4359" ref="I4360"/>
    <hyperlink r:id="rId4360" ref="I4361"/>
    <hyperlink r:id="rId4361" ref="I4362"/>
    <hyperlink r:id="rId4362" ref="I4363"/>
    <hyperlink r:id="rId4363" ref="I4364"/>
    <hyperlink r:id="rId4364" ref="I4365"/>
    <hyperlink r:id="rId4365" ref="I4366"/>
    <hyperlink r:id="rId4366" ref="I4367"/>
    <hyperlink r:id="rId4367" ref="I4368"/>
    <hyperlink r:id="rId4368" ref="I4369"/>
    <hyperlink r:id="rId4369" ref="I4370"/>
    <hyperlink r:id="rId4370" ref="I4371"/>
    <hyperlink r:id="rId4371" ref="I4372"/>
    <hyperlink r:id="rId4372" ref="I4373"/>
    <hyperlink r:id="rId4373" ref="I4374"/>
    <hyperlink r:id="rId4374" ref="I4375"/>
    <hyperlink r:id="rId4375" ref="I4376"/>
    <hyperlink r:id="rId4376" ref="I4377"/>
    <hyperlink r:id="rId4377" ref="I4378"/>
    <hyperlink r:id="rId4378" ref="I4379"/>
    <hyperlink r:id="rId4379" ref="I4380"/>
    <hyperlink r:id="rId4380" ref="I4381"/>
    <hyperlink r:id="rId4381" ref="I4382"/>
    <hyperlink r:id="rId4382" ref="I4383"/>
    <hyperlink r:id="rId4383" ref="I4384"/>
    <hyperlink r:id="rId4384" ref="I4385"/>
    <hyperlink r:id="rId4385" ref="I4386"/>
    <hyperlink r:id="rId4386" ref="I4387"/>
    <hyperlink r:id="rId4387" ref="I4388"/>
    <hyperlink r:id="rId4388" ref="I4389"/>
    <hyperlink r:id="rId4389" ref="I4390"/>
    <hyperlink r:id="rId4390" ref="I4391"/>
    <hyperlink r:id="rId4391" ref="I4392"/>
    <hyperlink r:id="rId4392" ref="I4393"/>
    <hyperlink r:id="rId4393" ref="I4394"/>
    <hyperlink r:id="rId4394" ref="I4395"/>
    <hyperlink r:id="rId4395" ref="I4396"/>
    <hyperlink r:id="rId4396" ref="I4397"/>
    <hyperlink r:id="rId4397" ref="I4398"/>
    <hyperlink r:id="rId4398" ref="I4399"/>
    <hyperlink r:id="rId4399" ref="I4400"/>
    <hyperlink r:id="rId4400" ref="I4401"/>
    <hyperlink r:id="rId4401" ref="I4402"/>
    <hyperlink r:id="rId4402" ref="I4403"/>
    <hyperlink r:id="rId4403" ref="I4404"/>
    <hyperlink r:id="rId4404" ref="I4405"/>
    <hyperlink r:id="rId4405" ref="I4406"/>
    <hyperlink r:id="rId4406" ref="I4407"/>
    <hyperlink r:id="rId4407" ref="I4408"/>
    <hyperlink r:id="rId4408" ref="I4409"/>
    <hyperlink r:id="rId4409" ref="I4410"/>
    <hyperlink r:id="rId4410" ref="I4411"/>
    <hyperlink r:id="rId4411" ref="I4412"/>
    <hyperlink r:id="rId4412" ref="I4413"/>
    <hyperlink r:id="rId4413" ref="I4414"/>
    <hyperlink r:id="rId4414" ref="I4415"/>
    <hyperlink r:id="rId4415" ref="I4416"/>
    <hyperlink r:id="rId4416" ref="I4417"/>
    <hyperlink r:id="rId4417" ref="I4418"/>
    <hyperlink r:id="rId4418" ref="I4419"/>
    <hyperlink r:id="rId4419" ref="I4420"/>
    <hyperlink r:id="rId4420" ref="I4421"/>
    <hyperlink r:id="rId4421" ref="I4422"/>
    <hyperlink r:id="rId4422" ref="I4423"/>
    <hyperlink r:id="rId4423" ref="I4424"/>
    <hyperlink r:id="rId4424" ref="I4425"/>
    <hyperlink r:id="rId4425" ref="I4426"/>
    <hyperlink r:id="rId4426" ref="I4427"/>
    <hyperlink r:id="rId4427" ref="I4428"/>
    <hyperlink r:id="rId4428" ref="I4429"/>
    <hyperlink r:id="rId4429" ref="I4430"/>
    <hyperlink r:id="rId4430" ref="I4431"/>
    <hyperlink r:id="rId4431" ref="I4432"/>
    <hyperlink r:id="rId4432" ref="I4433"/>
    <hyperlink r:id="rId4433" ref="I4434"/>
    <hyperlink r:id="rId4434" ref="I4435"/>
    <hyperlink r:id="rId4435" ref="I4436"/>
    <hyperlink r:id="rId4436" ref="I4437"/>
    <hyperlink r:id="rId4437" ref="I4438"/>
    <hyperlink r:id="rId4438" ref="I4439"/>
    <hyperlink r:id="rId4439" ref="I4440"/>
    <hyperlink r:id="rId4440" ref="I4441"/>
    <hyperlink r:id="rId4441" ref="I4442"/>
    <hyperlink r:id="rId4442" ref="I4443"/>
    <hyperlink r:id="rId4443" ref="I4444"/>
    <hyperlink r:id="rId4444" ref="I4445"/>
    <hyperlink r:id="rId4445" ref="I4446"/>
    <hyperlink r:id="rId4446" ref="I4447"/>
    <hyperlink r:id="rId4447" ref="I4448"/>
    <hyperlink r:id="rId4448" ref="I4449"/>
    <hyperlink r:id="rId4449" ref="I4450"/>
    <hyperlink r:id="rId4450" ref="I4451"/>
    <hyperlink r:id="rId4451" ref="I4452"/>
    <hyperlink r:id="rId4452" ref="I4453"/>
    <hyperlink r:id="rId4453" ref="I4454"/>
    <hyperlink r:id="rId4454" ref="I4455"/>
    <hyperlink r:id="rId4455" ref="I4456"/>
    <hyperlink r:id="rId4456" ref="I4457"/>
    <hyperlink r:id="rId4457" ref="I4458"/>
    <hyperlink r:id="rId4458" ref="I4459"/>
    <hyperlink r:id="rId4459" ref="I4460"/>
    <hyperlink r:id="rId4460" ref="I4461"/>
    <hyperlink r:id="rId4461" ref="I4462"/>
    <hyperlink r:id="rId4462" ref="I4463"/>
    <hyperlink r:id="rId4463" ref="I4464"/>
    <hyperlink r:id="rId4464" ref="I4465"/>
    <hyperlink r:id="rId4465" ref="I4466"/>
    <hyperlink r:id="rId4466" ref="I4467"/>
    <hyperlink r:id="rId4467" ref="I4468"/>
    <hyperlink r:id="rId4468" ref="I4469"/>
    <hyperlink r:id="rId4469" ref="I4470"/>
    <hyperlink r:id="rId4470" ref="I4471"/>
    <hyperlink r:id="rId4471" ref="I4472"/>
    <hyperlink r:id="rId4472" ref="I4473"/>
    <hyperlink r:id="rId4473" ref="I4474"/>
    <hyperlink r:id="rId4474" ref="I4475"/>
    <hyperlink r:id="rId4475" ref="I4476"/>
    <hyperlink r:id="rId4476" ref="I4477"/>
    <hyperlink r:id="rId4477" ref="I4478"/>
    <hyperlink r:id="rId4478" ref="I4479"/>
    <hyperlink r:id="rId4479" ref="I4480"/>
    <hyperlink r:id="rId4480" ref="I4481"/>
    <hyperlink r:id="rId4481" ref="I4482"/>
    <hyperlink r:id="rId4482" ref="I4483"/>
    <hyperlink r:id="rId4483" ref="I4484"/>
    <hyperlink r:id="rId4484" ref="I4485"/>
    <hyperlink r:id="rId4485" ref="I4486"/>
    <hyperlink r:id="rId4486" ref="I4487"/>
    <hyperlink r:id="rId4487" ref="I4488"/>
    <hyperlink r:id="rId4488" ref="I4489"/>
    <hyperlink r:id="rId4489" ref="I4490"/>
    <hyperlink r:id="rId4490" ref="I4491"/>
    <hyperlink r:id="rId4491" ref="I4492"/>
    <hyperlink r:id="rId4492" ref="I4493"/>
    <hyperlink r:id="rId4493" ref="I4494"/>
    <hyperlink r:id="rId4494" ref="I4495"/>
    <hyperlink r:id="rId4495" ref="I4496"/>
    <hyperlink r:id="rId4496" ref="I4497"/>
    <hyperlink r:id="rId4497" ref="I4498"/>
    <hyperlink r:id="rId4498" ref="I4499"/>
    <hyperlink r:id="rId4499" ref="I4500"/>
    <hyperlink r:id="rId4500" ref="I4501"/>
    <hyperlink r:id="rId4501" ref="I4502"/>
    <hyperlink r:id="rId4502" ref="I4503"/>
    <hyperlink r:id="rId4503" ref="I4504"/>
    <hyperlink r:id="rId4504" ref="I4505"/>
    <hyperlink r:id="rId4505" ref="I4506"/>
    <hyperlink r:id="rId4506" ref="I4507"/>
    <hyperlink r:id="rId4507" ref="I4508"/>
    <hyperlink r:id="rId4508" ref="I4509"/>
    <hyperlink r:id="rId4509" ref="I4510"/>
    <hyperlink r:id="rId4510" ref="I4511"/>
    <hyperlink r:id="rId4511" ref="I4512"/>
    <hyperlink r:id="rId4512" ref="I4513"/>
    <hyperlink r:id="rId4513" ref="I4514"/>
    <hyperlink r:id="rId4514" ref="I4515"/>
    <hyperlink r:id="rId4515" ref="I4516"/>
    <hyperlink r:id="rId4516" ref="I4517"/>
    <hyperlink r:id="rId4517" ref="I4518"/>
    <hyperlink r:id="rId4518" ref="I4519"/>
    <hyperlink r:id="rId4519" ref="I4520"/>
    <hyperlink r:id="rId4520" ref="I4521"/>
    <hyperlink r:id="rId4521" ref="I4522"/>
    <hyperlink r:id="rId4522" ref="I4523"/>
    <hyperlink r:id="rId4523" ref="I4524"/>
    <hyperlink r:id="rId4524" ref="I4525"/>
    <hyperlink r:id="rId4525" ref="I4526"/>
    <hyperlink r:id="rId4526" ref="I4527"/>
    <hyperlink r:id="rId4527" ref="I4528"/>
    <hyperlink r:id="rId4528" ref="I4529"/>
    <hyperlink r:id="rId4529" ref="I4530"/>
    <hyperlink r:id="rId4530" ref="I4531"/>
    <hyperlink r:id="rId4531" ref="I4532"/>
    <hyperlink r:id="rId4532" ref="I4533"/>
    <hyperlink r:id="rId4533" ref="I4534"/>
    <hyperlink r:id="rId4534" ref="I4535"/>
    <hyperlink r:id="rId4535" ref="I4536"/>
    <hyperlink r:id="rId4536" ref="I4537"/>
    <hyperlink r:id="rId4537" ref="I4538"/>
    <hyperlink r:id="rId4538" ref="I4539"/>
    <hyperlink r:id="rId4539" ref="I4540"/>
    <hyperlink r:id="rId4540" ref="I4541"/>
    <hyperlink r:id="rId4541" ref="I4542"/>
    <hyperlink r:id="rId4542" ref="I4543"/>
    <hyperlink r:id="rId4543" ref="I4544"/>
    <hyperlink r:id="rId4544" ref="I4545"/>
    <hyperlink r:id="rId4545" ref="I4546"/>
    <hyperlink r:id="rId4546" ref="I4547"/>
    <hyperlink r:id="rId4547" ref="I4548"/>
    <hyperlink r:id="rId4548" ref="I4549"/>
    <hyperlink r:id="rId4549" ref="I4550"/>
    <hyperlink r:id="rId4550" ref="I4551"/>
    <hyperlink r:id="rId4551" ref="I4552"/>
    <hyperlink r:id="rId4552" ref="I4553"/>
    <hyperlink r:id="rId4553" ref="I4554"/>
    <hyperlink r:id="rId4554" ref="I4555"/>
    <hyperlink r:id="rId4555" ref="I4556"/>
    <hyperlink r:id="rId4556" ref="I4557"/>
    <hyperlink r:id="rId4557" ref="I4558"/>
    <hyperlink r:id="rId4558" ref="I4559"/>
    <hyperlink r:id="rId4559" ref="I4560"/>
    <hyperlink r:id="rId4560" ref="I4561"/>
    <hyperlink r:id="rId4561" ref="I4562"/>
    <hyperlink r:id="rId4562" ref="I4563"/>
    <hyperlink r:id="rId4563" ref="I4564"/>
    <hyperlink r:id="rId4564" ref="I4565"/>
    <hyperlink r:id="rId4565" ref="I4566"/>
    <hyperlink r:id="rId4566" ref="I4567"/>
    <hyperlink r:id="rId4567" ref="I4568"/>
    <hyperlink r:id="rId4568" ref="I4569"/>
    <hyperlink r:id="rId4569" ref="I4570"/>
    <hyperlink r:id="rId4570" ref="I4571"/>
    <hyperlink r:id="rId4571" ref="I4572"/>
    <hyperlink r:id="rId4572" ref="I4573"/>
    <hyperlink r:id="rId4573" ref="I4574"/>
    <hyperlink r:id="rId4574" ref="I4575"/>
    <hyperlink r:id="rId4575" ref="I4576"/>
    <hyperlink r:id="rId4576" ref="I4577"/>
    <hyperlink r:id="rId4577" ref="I4578"/>
    <hyperlink r:id="rId4578" ref="I4579"/>
    <hyperlink r:id="rId4579" ref="I4580"/>
    <hyperlink r:id="rId4580" ref="I4581"/>
    <hyperlink r:id="rId4581" ref="I4582"/>
    <hyperlink r:id="rId4582" ref="I4583"/>
    <hyperlink r:id="rId4583" ref="I4584"/>
    <hyperlink r:id="rId4584" ref="I4585"/>
    <hyperlink r:id="rId4585" ref="I4586"/>
    <hyperlink r:id="rId4586" ref="I4587"/>
    <hyperlink r:id="rId4587" ref="I4588"/>
    <hyperlink r:id="rId4588" ref="I4589"/>
    <hyperlink r:id="rId4589" ref="I4590"/>
    <hyperlink r:id="rId4590" ref="I4591"/>
    <hyperlink r:id="rId4591" ref="I4592"/>
    <hyperlink r:id="rId4592" ref="I4593"/>
    <hyperlink r:id="rId4593" ref="I4594"/>
    <hyperlink r:id="rId4594" ref="I4595"/>
    <hyperlink r:id="rId4595" ref="I4596"/>
    <hyperlink r:id="rId4596" ref="I4597"/>
    <hyperlink r:id="rId4597" ref="I4598"/>
    <hyperlink r:id="rId4598" ref="I4599"/>
    <hyperlink r:id="rId4599" ref="I4600"/>
    <hyperlink r:id="rId4600" ref="I4601"/>
    <hyperlink r:id="rId4601" ref="I4602"/>
    <hyperlink r:id="rId4602" ref="I4603"/>
    <hyperlink r:id="rId4603" ref="I4604"/>
    <hyperlink r:id="rId4604" ref="I4605"/>
    <hyperlink r:id="rId4605" ref="I4606"/>
    <hyperlink r:id="rId4606" ref="I4607"/>
    <hyperlink r:id="rId4607" ref="I4608"/>
    <hyperlink r:id="rId4608" ref="I4609"/>
    <hyperlink r:id="rId4609" ref="I4610"/>
    <hyperlink r:id="rId4610" ref="I4611"/>
    <hyperlink r:id="rId4611" ref="I4612"/>
    <hyperlink r:id="rId4612" ref="I4613"/>
    <hyperlink r:id="rId4613" ref="I4614"/>
    <hyperlink r:id="rId4614" ref="I4615"/>
    <hyperlink r:id="rId4615" ref="I4616"/>
    <hyperlink r:id="rId4616" ref="I4617"/>
    <hyperlink r:id="rId4617" ref="I4618"/>
    <hyperlink r:id="rId4618" ref="I4619"/>
    <hyperlink r:id="rId4619" ref="I4620"/>
    <hyperlink r:id="rId4620" ref="I4621"/>
    <hyperlink r:id="rId4621" ref="I4622"/>
    <hyperlink r:id="rId4622" ref="I4623"/>
    <hyperlink r:id="rId4623" ref="I4624"/>
    <hyperlink r:id="rId4624" ref="I4625"/>
    <hyperlink r:id="rId4625" ref="I4626"/>
    <hyperlink r:id="rId4626" ref="I4627"/>
    <hyperlink r:id="rId4627" ref="I4628"/>
    <hyperlink r:id="rId4628" ref="I4629"/>
    <hyperlink r:id="rId4629" ref="I4630"/>
    <hyperlink r:id="rId4630" ref="I4631"/>
    <hyperlink r:id="rId4631" ref="I4632"/>
    <hyperlink r:id="rId4632" ref="I4633"/>
    <hyperlink r:id="rId4633" ref="I4634"/>
    <hyperlink r:id="rId4634" ref="I4635"/>
    <hyperlink r:id="rId4635" ref="I4636"/>
    <hyperlink r:id="rId4636" ref="I4637"/>
    <hyperlink r:id="rId4637" ref="I4638"/>
    <hyperlink r:id="rId4638" ref="I4639"/>
    <hyperlink r:id="rId4639" ref="I4640"/>
    <hyperlink r:id="rId4640" ref="I4641"/>
    <hyperlink r:id="rId4641" ref="I4642"/>
    <hyperlink r:id="rId4642" ref="I4643"/>
    <hyperlink r:id="rId4643" ref="I4644"/>
    <hyperlink r:id="rId4644" ref="I4645"/>
    <hyperlink r:id="rId4645" ref="I4646"/>
    <hyperlink r:id="rId4646" ref="I4647"/>
    <hyperlink r:id="rId4647" ref="I4648"/>
    <hyperlink r:id="rId4648" ref="I4649"/>
    <hyperlink r:id="rId4649" ref="I4650"/>
    <hyperlink r:id="rId4650" ref="I4651"/>
    <hyperlink r:id="rId4651" ref="I4652"/>
    <hyperlink r:id="rId4652" ref="I4653"/>
    <hyperlink r:id="rId4653" ref="I4654"/>
    <hyperlink r:id="rId4654" ref="I4655"/>
    <hyperlink r:id="rId4655" ref="I4656"/>
    <hyperlink r:id="rId4656" ref="I4657"/>
    <hyperlink r:id="rId4657" ref="I4658"/>
    <hyperlink r:id="rId4658" ref="I4659"/>
    <hyperlink r:id="rId4659" ref="I4660"/>
    <hyperlink r:id="rId4660" ref="I4661"/>
    <hyperlink r:id="rId4661" ref="I4662"/>
    <hyperlink r:id="rId4662" ref="I4663"/>
    <hyperlink r:id="rId4663" ref="I4664"/>
    <hyperlink r:id="rId4664" ref="I4665"/>
    <hyperlink r:id="rId4665" ref="I4666"/>
    <hyperlink r:id="rId4666" ref="I4667"/>
    <hyperlink r:id="rId4667" ref="I4668"/>
    <hyperlink r:id="rId4668" ref="I4669"/>
    <hyperlink r:id="rId4669" ref="I4670"/>
    <hyperlink r:id="rId4670" ref="I4671"/>
    <hyperlink r:id="rId4671" ref="I4672"/>
    <hyperlink r:id="rId4672" ref="I4673"/>
    <hyperlink r:id="rId4673" ref="I4674"/>
    <hyperlink r:id="rId4674" ref="I4675"/>
    <hyperlink r:id="rId4675" ref="I4676"/>
    <hyperlink r:id="rId4676" ref="I4677"/>
    <hyperlink r:id="rId4677" ref="I4678"/>
    <hyperlink r:id="rId4678" ref="I4679"/>
    <hyperlink r:id="rId4679" ref="I4680"/>
    <hyperlink r:id="rId4680" ref="I4681"/>
    <hyperlink r:id="rId4681" ref="I4682"/>
    <hyperlink r:id="rId4682" ref="I4683"/>
    <hyperlink r:id="rId4683" ref="I4684"/>
    <hyperlink r:id="rId4684" ref="I4685"/>
    <hyperlink r:id="rId4685" ref="I4686"/>
    <hyperlink r:id="rId4686" ref="I4687"/>
    <hyperlink r:id="rId4687" ref="I4688"/>
    <hyperlink r:id="rId4688" ref="I4689"/>
    <hyperlink r:id="rId4689" ref="I4690"/>
    <hyperlink r:id="rId4690" ref="I4691"/>
    <hyperlink r:id="rId4691" ref="I4692"/>
    <hyperlink r:id="rId4692" ref="I4693"/>
    <hyperlink r:id="rId4693" ref="I4694"/>
    <hyperlink r:id="rId4694" ref="I4695"/>
    <hyperlink r:id="rId4695" ref="I4696"/>
    <hyperlink r:id="rId4696" ref="I4697"/>
    <hyperlink r:id="rId4697" ref="I4698"/>
    <hyperlink r:id="rId4698" ref="I4699"/>
    <hyperlink r:id="rId4699" ref="I4700"/>
    <hyperlink r:id="rId4700" ref="I4701"/>
    <hyperlink r:id="rId4701" ref="I4702"/>
    <hyperlink r:id="rId4702" ref="I4703"/>
    <hyperlink r:id="rId4703" ref="I4704"/>
    <hyperlink r:id="rId4704" ref="I4705"/>
    <hyperlink r:id="rId4705" ref="I4706"/>
    <hyperlink r:id="rId4706" ref="I4707"/>
    <hyperlink r:id="rId4707" ref="I4708"/>
    <hyperlink r:id="rId4708" ref="I4709"/>
    <hyperlink r:id="rId4709" ref="I4710"/>
    <hyperlink r:id="rId4710" ref="I4711"/>
    <hyperlink r:id="rId4711" ref="I4712"/>
    <hyperlink r:id="rId4712" ref="I4713"/>
    <hyperlink r:id="rId4713" ref="I4714"/>
    <hyperlink r:id="rId4714" ref="I4715"/>
    <hyperlink r:id="rId4715" ref="I4716"/>
    <hyperlink r:id="rId4716" ref="I4717"/>
    <hyperlink r:id="rId4717" ref="I4718"/>
    <hyperlink r:id="rId4718" ref="I4719"/>
    <hyperlink r:id="rId4719" ref="I4720"/>
    <hyperlink r:id="rId4720" ref="I4721"/>
    <hyperlink r:id="rId4721" ref="I4722"/>
    <hyperlink r:id="rId4722" ref="I4723"/>
    <hyperlink r:id="rId4723" ref="I4724"/>
    <hyperlink r:id="rId4724" ref="I4725"/>
    <hyperlink r:id="rId4725" ref="I4726"/>
    <hyperlink r:id="rId4726" ref="I4727"/>
    <hyperlink r:id="rId4727" ref="I4728"/>
    <hyperlink r:id="rId4728" ref="I4729"/>
    <hyperlink r:id="rId4729" ref="I4730"/>
    <hyperlink r:id="rId4730" ref="I4731"/>
    <hyperlink r:id="rId4731" ref="I4732"/>
    <hyperlink r:id="rId4732" ref="I4733"/>
    <hyperlink r:id="rId4733" ref="I4734"/>
    <hyperlink r:id="rId4734" ref="I4735"/>
    <hyperlink r:id="rId4735" ref="I4736"/>
    <hyperlink r:id="rId4736" ref="I4737"/>
    <hyperlink r:id="rId4737" ref="I4738"/>
    <hyperlink r:id="rId4738" ref="I4739"/>
    <hyperlink r:id="rId4739" ref="I4740"/>
    <hyperlink r:id="rId4740" ref="I4741"/>
    <hyperlink r:id="rId4741" ref="I4742"/>
    <hyperlink r:id="rId4742" ref="I4743"/>
    <hyperlink r:id="rId4743" ref="I4744"/>
    <hyperlink r:id="rId4744" ref="I4745"/>
    <hyperlink r:id="rId4745" ref="I4746"/>
    <hyperlink r:id="rId4746" ref="I4747"/>
    <hyperlink r:id="rId4747" ref="I4748"/>
    <hyperlink r:id="rId4748" ref="I4749"/>
    <hyperlink r:id="rId4749" ref="I4750"/>
    <hyperlink r:id="rId4750" ref="I4751"/>
    <hyperlink r:id="rId4751" ref="I4752"/>
    <hyperlink r:id="rId4752" ref="I4753"/>
    <hyperlink r:id="rId4753" ref="I4754"/>
    <hyperlink r:id="rId4754" ref="I4755"/>
    <hyperlink r:id="rId4755" ref="I4756"/>
    <hyperlink r:id="rId4756" ref="I4757"/>
    <hyperlink r:id="rId4757" ref="I4758"/>
    <hyperlink r:id="rId4758" ref="I4759"/>
    <hyperlink r:id="rId4759" ref="I4760"/>
    <hyperlink r:id="rId4760" ref="I4761"/>
    <hyperlink r:id="rId4761" ref="I4762"/>
    <hyperlink r:id="rId4762" ref="I4763"/>
    <hyperlink r:id="rId4763" ref="I4764"/>
    <hyperlink r:id="rId4764" ref="I4765"/>
    <hyperlink r:id="rId4765" ref="I4766"/>
    <hyperlink r:id="rId4766" ref="I4767"/>
    <hyperlink r:id="rId4767" ref="I4768"/>
    <hyperlink r:id="rId4768" ref="I4769"/>
    <hyperlink r:id="rId4769" ref="I4770"/>
    <hyperlink r:id="rId4770" ref="I4771"/>
    <hyperlink r:id="rId4771" ref="I4772"/>
    <hyperlink r:id="rId4772" ref="I4773"/>
    <hyperlink r:id="rId4773" ref="I4774"/>
    <hyperlink r:id="rId4774" ref="I4775"/>
    <hyperlink r:id="rId4775" ref="I4776"/>
    <hyperlink r:id="rId4776" ref="I4777"/>
    <hyperlink r:id="rId4777" ref="I4778"/>
    <hyperlink r:id="rId4778" ref="I4779"/>
    <hyperlink r:id="rId4779" ref="I4780"/>
    <hyperlink r:id="rId4780" ref="I4781"/>
    <hyperlink r:id="rId4781" ref="I4782"/>
    <hyperlink r:id="rId4782" ref="I4783"/>
    <hyperlink r:id="rId4783" ref="I4784"/>
    <hyperlink r:id="rId4784" ref="I4785"/>
    <hyperlink r:id="rId4785" ref="I4786"/>
    <hyperlink r:id="rId4786" ref="I4787"/>
    <hyperlink r:id="rId4787" ref="I4788"/>
    <hyperlink r:id="rId4788" ref="I4789"/>
    <hyperlink r:id="rId4789" ref="I4790"/>
    <hyperlink r:id="rId4790" ref="I4791"/>
    <hyperlink r:id="rId4791" ref="I4792"/>
    <hyperlink r:id="rId4792" ref="I4793"/>
    <hyperlink r:id="rId4793" ref="I4794"/>
    <hyperlink r:id="rId4794" ref="I4795"/>
    <hyperlink r:id="rId4795" ref="I4796"/>
    <hyperlink r:id="rId4796" ref="I4797"/>
    <hyperlink r:id="rId4797" ref="I4798"/>
    <hyperlink r:id="rId4798" ref="I4799"/>
    <hyperlink r:id="rId4799" ref="I4800"/>
    <hyperlink r:id="rId4800" ref="I4801"/>
    <hyperlink r:id="rId4801" ref="I4802"/>
    <hyperlink r:id="rId4802" ref="I4803"/>
    <hyperlink r:id="rId4803" ref="I4804"/>
    <hyperlink r:id="rId4804" ref="I4805"/>
    <hyperlink r:id="rId4805" ref="I4806"/>
    <hyperlink r:id="rId4806" ref="I4807"/>
    <hyperlink r:id="rId4807" ref="I4808"/>
    <hyperlink r:id="rId4808" ref="I4809"/>
    <hyperlink r:id="rId4809" ref="I4810"/>
    <hyperlink r:id="rId4810" ref="I4811"/>
    <hyperlink r:id="rId4811" ref="I4812"/>
    <hyperlink r:id="rId4812" ref="I4813"/>
    <hyperlink r:id="rId4813" ref="I4814"/>
    <hyperlink r:id="rId4814" ref="I4815"/>
    <hyperlink r:id="rId4815" ref="I4816"/>
    <hyperlink r:id="rId4816" ref="I4817"/>
    <hyperlink r:id="rId4817" ref="I4818"/>
    <hyperlink r:id="rId4818" ref="I4819"/>
    <hyperlink r:id="rId4819" ref="I4820"/>
    <hyperlink r:id="rId4820" ref="I4821"/>
    <hyperlink r:id="rId4821" ref="I4822"/>
    <hyperlink r:id="rId4822" ref="I4823"/>
    <hyperlink r:id="rId4823" ref="I4824"/>
    <hyperlink r:id="rId4824" ref="I4825"/>
    <hyperlink r:id="rId4825" ref="I4826"/>
    <hyperlink r:id="rId4826" ref="I4827"/>
    <hyperlink r:id="rId4827" ref="I4828"/>
    <hyperlink r:id="rId4828" ref="I4829"/>
    <hyperlink r:id="rId4829" ref="I4830"/>
    <hyperlink r:id="rId4830" ref="I4831"/>
    <hyperlink r:id="rId4831" ref="I4832"/>
    <hyperlink r:id="rId4832" ref="I4833"/>
    <hyperlink r:id="rId4833" ref="I4834"/>
    <hyperlink r:id="rId4834" ref="I4835"/>
    <hyperlink r:id="rId4835" ref="I4836"/>
    <hyperlink r:id="rId4836" ref="I4837"/>
    <hyperlink r:id="rId4837" ref="I4838"/>
    <hyperlink r:id="rId4838" ref="I4839"/>
    <hyperlink r:id="rId4839" ref="I4840"/>
    <hyperlink r:id="rId4840" ref="I4841"/>
    <hyperlink r:id="rId4841" ref="I4842"/>
    <hyperlink r:id="rId4842" ref="I4843"/>
    <hyperlink r:id="rId4843" ref="I4844"/>
    <hyperlink r:id="rId4844" ref="I4845"/>
    <hyperlink r:id="rId4845" ref="I4846"/>
    <hyperlink r:id="rId4846" ref="I4847"/>
    <hyperlink r:id="rId4847" ref="I4848"/>
    <hyperlink r:id="rId4848" ref="I4849"/>
    <hyperlink r:id="rId4849" ref="I4850"/>
    <hyperlink r:id="rId4850" ref="I4851"/>
    <hyperlink r:id="rId4851" ref="I4852"/>
    <hyperlink r:id="rId4852" ref="I4853"/>
    <hyperlink r:id="rId4853" ref="I4854"/>
    <hyperlink r:id="rId4854" ref="I4855"/>
    <hyperlink r:id="rId4855" ref="I4856"/>
    <hyperlink r:id="rId4856" ref="I4857"/>
    <hyperlink r:id="rId4857" ref="I4858"/>
    <hyperlink r:id="rId4858" ref="I4859"/>
    <hyperlink r:id="rId4859" ref="I4860"/>
    <hyperlink r:id="rId4860" ref="I4861"/>
    <hyperlink r:id="rId4861" ref="I4862"/>
    <hyperlink r:id="rId4862" ref="I4863"/>
    <hyperlink r:id="rId4863" ref="I4864"/>
    <hyperlink r:id="rId4864" ref="I4865"/>
    <hyperlink r:id="rId4865" ref="I4866"/>
    <hyperlink r:id="rId4866" ref="I4867"/>
    <hyperlink r:id="rId4867" ref="I4868"/>
    <hyperlink r:id="rId4868" ref="I4869"/>
    <hyperlink r:id="rId4869" ref="I4870"/>
    <hyperlink r:id="rId4870" ref="I4871"/>
    <hyperlink r:id="rId4871" ref="I4872"/>
    <hyperlink r:id="rId4872" ref="I4873"/>
    <hyperlink r:id="rId4873" ref="I4874"/>
    <hyperlink r:id="rId4874" ref="I4875"/>
    <hyperlink r:id="rId4875" ref="I4876"/>
    <hyperlink r:id="rId4876" ref="I4877"/>
    <hyperlink r:id="rId4877" ref="I4878"/>
    <hyperlink r:id="rId4878" ref="I4879"/>
    <hyperlink r:id="rId4879" ref="I4880"/>
    <hyperlink r:id="rId4880" ref="I4881"/>
    <hyperlink r:id="rId4881" ref="I4882"/>
    <hyperlink r:id="rId4882" ref="I4883"/>
    <hyperlink r:id="rId4883" ref="I4884"/>
    <hyperlink r:id="rId4884" ref="I4885"/>
    <hyperlink r:id="rId4885" ref="I4886"/>
    <hyperlink r:id="rId4886" ref="I4887"/>
    <hyperlink r:id="rId4887" ref="I4888"/>
    <hyperlink r:id="rId4888" ref="I4889"/>
    <hyperlink r:id="rId4889" ref="I4890"/>
    <hyperlink r:id="rId4890" ref="I4891"/>
    <hyperlink r:id="rId4891" ref="I4892"/>
    <hyperlink r:id="rId4892" ref="I4893"/>
    <hyperlink r:id="rId4893" ref="I4894"/>
    <hyperlink r:id="rId4894" ref="I4895"/>
    <hyperlink r:id="rId4895" ref="I4896"/>
    <hyperlink r:id="rId4896" ref="I4897"/>
    <hyperlink r:id="rId4897" ref="I4898"/>
    <hyperlink r:id="rId4898" ref="I4899"/>
    <hyperlink r:id="rId4899" ref="I4900"/>
    <hyperlink r:id="rId4900" ref="I4901"/>
    <hyperlink r:id="rId4901" ref="I4902"/>
    <hyperlink r:id="rId4902" ref="I4903"/>
    <hyperlink r:id="rId4903" ref="I4904"/>
    <hyperlink r:id="rId4904" ref="I4905"/>
    <hyperlink r:id="rId4905" ref="I4906"/>
    <hyperlink r:id="rId4906" ref="I4907"/>
    <hyperlink r:id="rId4907" ref="I4908"/>
    <hyperlink r:id="rId4908" ref="I4909"/>
    <hyperlink r:id="rId4909" ref="I4910"/>
    <hyperlink r:id="rId4910" ref="I4911"/>
    <hyperlink r:id="rId4911" ref="I4912"/>
    <hyperlink r:id="rId4912" ref="I4913"/>
    <hyperlink r:id="rId4913" ref="I4914"/>
    <hyperlink r:id="rId4914" ref="I4915"/>
    <hyperlink r:id="rId4915" ref="I4916"/>
    <hyperlink r:id="rId4916" ref="I4917"/>
    <hyperlink r:id="rId4917" ref="I4918"/>
    <hyperlink r:id="rId4918" ref="I4919"/>
    <hyperlink r:id="rId4919" ref="I4920"/>
    <hyperlink r:id="rId4920" ref="I4921"/>
    <hyperlink r:id="rId4921" ref="I4922"/>
    <hyperlink r:id="rId4922" ref="I4923"/>
    <hyperlink r:id="rId4923" ref="I4924"/>
    <hyperlink r:id="rId4924" ref="I4925"/>
    <hyperlink r:id="rId4925" ref="I4926"/>
    <hyperlink r:id="rId4926" ref="I4927"/>
    <hyperlink r:id="rId4927" ref="I4928"/>
    <hyperlink r:id="rId4928" ref="I4929"/>
    <hyperlink r:id="rId4929" ref="I4930"/>
    <hyperlink r:id="rId4930" ref="I4931"/>
    <hyperlink r:id="rId4931" ref="I4932"/>
    <hyperlink r:id="rId4932" ref="I4933"/>
    <hyperlink r:id="rId4933" ref="I4934"/>
    <hyperlink r:id="rId4934" ref="I4935"/>
    <hyperlink r:id="rId4935" ref="I4936"/>
    <hyperlink r:id="rId4936" ref="I4937"/>
    <hyperlink r:id="rId4937" ref="I4938"/>
    <hyperlink r:id="rId4938" ref="I4939"/>
    <hyperlink r:id="rId4939" ref="I4940"/>
    <hyperlink r:id="rId4940" ref="I4941"/>
    <hyperlink r:id="rId4941" ref="I4942"/>
    <hyperlink r:id="rId4942" ref="I4943"/>
    <hyperlink r:id="rId4943" ref="I4944"/>
    <hyperlink r:id="rId4944" ref="I4945"/>
    <hyperlink r:id="rId4945" ref="I4946"/>
    <hyperlink r:id="rId4946" ref="I4947"/>
    <hyperlink r:id="rId4947" ref="I4948"/>
    <hyperlink r:id="rId4948" ref="I4949"/>
    <hyperlink r:id="rId4949" ref="I4950"/>
    <hyperlink r:id="rId4950" ref="I4951"/>
    <hyperlink r:id="rId4951" ref="I4952"/>
    <hyperlink r:id="rId4952" ref="I4953"/>
    <hyperlink r:id="rId4953" ref="I4954"/>
    <hyperlink r:id="rId4954" ref="I4955"/>
    <hyperlink r:id="rId4955" ref="I4956"/>
    <hyperlink r:id="rId4956" ref="I4957"/>
    <hyperlink r:id="rId4957" ref="I4958"/>
    <hyperlink r:id="rId4958" ref="I4959"/>
    <hyperlink r:id="rId4959" ref="I4960"/>
    <hyperlink r:id="rId4960" ref="I4961"/>
    <hyperlink r:id="rId4961" ref="I4962"/>
    <hyperlink r:id="rId4962" ref="I4963"/>
    <hyperlink r:id="rId4963" ref="I4964"/>
    <hyperlink r:id="rId4964" ref="I4965"/>
    <hyperlink r:id="rId4965" ref="I4966"/>
    <hyperlink r:id="rId4966" ref="I4967"/>
    <hyperlink r:id="rId4967" ref="I4968"/>
    <hyperlink r:id="rId4968" ref="I4969"/>
    <hyperlink r:id="rId4969" ref="I4970"/>
    <hyperlink r:id="rId4970" ref="I4971"/>
    <hyperlink r:id="rId4971" ref="I4972"/>
    <hyperlink r:id="rId4972" ref="I4973"/>
    <hyperlink r:id="rId4973" ref="I4974"/>
    <hyperlink r:id="rId4974" ref="I4975"/>
    <hyperlink r:id="rId4975" ref="I4976"/>
    <hyperlink r:id="rId4976" ref="I4977"/>
    <hyperlink r:id="rId4977" ref="I4978"/>
    <hyperlink r:id="rId4978" ref="I4979"/>
    <hyperlink r:id="rId4979" ref="I4980"/>
    <hyperlink r:id="rId4980" ref="I4981"/>
    <hyperlink r:id="rId4981" ref="I4982"/>
    <hyperlink r:id="rId4982" ref="I4983"/>
    <hyperlink r:id="rId4983" ref="I4984"/>
    <hyperlink r:id="rId4984" ref="I4985"/>
    <hyperlink r:id="rId4985" ref="I4986"/>
    <hyperlink r:id="rId4986" ref="I4987"/>
    <hyperlink r:id="rId4987" ref="I4988"/>
    <hyperlink r:id="rId4988" ref="I4989"/>
    <hyperlink r:id="rId4989" ref="I4990"/>
    <hyperlink r:id="rId4990" ref="I4991"/>
    <hyperlink r:id="rId4991" ref="I4992"/>
    <hyperlink r:id="rId4992" ref="I4993"/>
    <hyperlink r:id="rId4993" ref="I4994"/>
    <hyperlink r:id="rId4994" ref="I4995"/>
    <hyperlink r:id="rId4995" ref="I4996"/>
    <hyperlink r:id="rId4996" ref="I4997"/>
    <hyperlink r:id="rId4997" ref="I4998"/>
    <hyperlink r:id="rId4998" ref="I4999"/>
    <hyperlink r:id="rId4999" ref="I5000"/>
    <hyperlink r:id="rId5000" ref="I5001"/>
    <hyperlink r:id="rId5001" ref="I5002"/>
    <hyperlink r:id="rId5002" ref="I5003"/>
    <hyperlink r:id="rId5003" ref="I5004"/>
    <hyperlink r:id="rId5004" ref="I5005"/>
    <hyperlink r:id="rId5005" ref="I5006"/>
    <hyperlink r:id="rId5006" ref="I5007"/>
    <hyperlink r:id="rId5007" ref="I5008"/>
    <hyperlink r:id="rId5008" ref="I5009"/>
    <hyperlink r:id="rId5009" ref="I5010"/>
    <hyperlink r:id="rId5010" ref="I5011"/>
    <hyperlink r:id="rId5011" ref="I5012"/>
    <hyperlink r:id="rId5012" ref="I5013"/>
    <hyperlink r:id="rId5013" ref="I5014"/>
    <hyperlink r:id="rId5014" ref="I5015"/>
    <hyperlink r:id="rId5015" ref="I5016"/>
    <hyperlink r:id="rId5016" ref="I5017"/>
    <hyperlink r:id="rId5017" ref="I5018"/>
    <hyperlink r:id="rId5018" ref="I5019"/>
    <hyperlink r:id="rId5019" ref="I5020"/>
    <hyperlink r:id="rId5020" ref="I5021"/>
    <hyperlink r:id="rId5021" ref="I5022"/>
    <hyperlink r:id="rId5022" ref="I5023"/>
    <hyperlink r:id="rId5023" ref="I5024"/>
    <hyperlink r:id="rId5024" ref="I5025"/>
    <hyperlink r:id="rId5025" ref="I5026"/>
    <hyperlink r:id="rId5026" ref="I5027"/>
    <hyperlink r:id="rId5027" ref="I5028"/>
    <hyperlink r:id="rId5028" ref="I5029"/>
    <hyperlink r:id="rId5029" ref="I5030"/>
    <hyperlink r:id="rId5030" ref="I5031"/>
    <hyperlink r:id="rId5031" ref="I5032"/>
    <hyperlink r:id="rId5032" ref="I5033"/>
    <hyperlink r:id="rId5033" ref="I5034"/>
    <hyperlink r:id="rId5034" ref="I5035"/>
    <hyperlink r:id="rId5035" ref="I5036"/>
    <hyperlink r:id="rId5036" ref="I5037"/>
    <hyperlink r:id="rId5037" ref="I5038"/>
    <hyperlink r:id="rId5038" ref="I5039"/>
    <hyperlink r:id="rId5039" ref="I5040"/>
    <hyperlink r:id="rId5040" ref="I5041"/>
    <hyperlink r:id="rId5041" ref="I5042"/>
    <hyperlink r:id="rId5042" ref="I5043"/>
    <hyperlink r:id="rId5043" ref="I5044"/>
    <hyperlink r:id="rId5044" ref="I5045"/>
    <hyperlink r:id="rId5045" ref="I5046"/>
    <hyperlink r:id="rId5046" ref="I5047"/>
    <hyperlink r:id="rId5047" ref="I5048"/>
    <hyperlink r:id="rId5048" ref="I5049"/>
    <hyperlink r:id="rId5049" ref="I5050"/>
    <hyperlink r:id="rId5050" ref="I5051"/>
    <hyperlink r:id="rId5051" ref="I5052"/>
    <hyperlink r:id="rId5052" ref="I5053"/>
    <hyperlink r:id="rId5053" ref="I5054"/>
    <hyperlink r:id="rId5054" ref="I5055"/>
    <hyperlink r:id="rId5055" ref="I5056"/>
    <hyperlink r:id="rId5056" ref="I5057"/>
    <hyperlink r:id="rId5057" ref="I5058"/>
    <hyperlink r:id="rId5058" ref="I5059"/>
    <hyperlink r:id="rId5059" ref="I5060"/>
    <hyperlink r:id="rId5060" ref="I5061"/>
    <hyperlink r:id="rId5061" ref="I5062"/>
    <hyperlink r:id="rId5062" ref="I5063"/>
    <hyperlink r:id="rId5063" ref="I5064"/>
    <hyperlink r:id="rId5064" ref="I5065"/>
    <hyperlink r:id="rId5065" ref="I5066"/>
    <hyperlink r:id="rId5066" ref="I5067"/>
    <hyperlink r:id="rId5067" ref="I5068"/>
    <hyperlink r:id="rId5068" ref="I5069"/>
    <hyperlink r:id="rId5069" ref="I5070"/>
    <hyperlink r:id="rId5070" ref="I5071"/>
    <hyperlink r:id="rId5071" ref="I5072"/>
    <hyperlink r:id="rId5072" ref="I5073"/>
    <hyperlink r:id="rId5073" ref="I5074"/>
    <hyperlink r:id="rId5074" ref="I5075"/>
    <hyperlink r:id="rId5075" ref="I5076"/>
    <hyperlink r:id="rId5076" ref="I5077"/>
    <hyperlink r:id="rId5077" ref="I5078"/>
    <hyperlink r:id="rId5078" ref="I5079"/>
    <hyperlink r:id="rId5079" ref="I5080"/>
    <hyperlink r:id="rId5080" ref="I5081"/>
    <hyperlink r:id="rId5081" ref="I5082"/>
    <hyperlink r:id="rId5082" ref="I5083"/>
    <hyperlink r:id="rId5083" ref="I5084"/>
    <hyperlink r:id="rId5084" ref="I5085"/>
    <hyperlink r:id="rId5085" ref="I5086"/>
    <hyperlink r:id="rId5086" ref="I5087"/>
    <hyperlink r:id="rId5087" ref="I5088"/>
    <hyperlink r:id="rId5088" ref="I5089"/>
    <hyperlink r:id="rId5089" ref="I5090"/>
    <hyperlink r:id="rId5090" ref="I5091"/>
    <hyperlink r:id="rId5091" ref="I5092"/>
    <hyperlink r:id="rId5092" ref="I5093"/>
    <hyperlink r:id="rId5093" ref="I5094"/>
    <hyperlink r:id="rId5094" ref="I5095"/>
    <hyperlink r:id="rId5095" ref="I5096"/>
    <hyperlink r:id="rId5096" ref="I5097"/>
    <hyperlink r:id="rId5097" ref="I5098"/>
    <hyperlink r:id="rId5098" ref="I5099"/>
    <hyperlink r:id="rId5099" ref="I5100"/>
    <hyperlink r:id="rId5100" ref="I5101"/>
    <hyperlink r:id="rId5101" ref="I5102"/>
    <hyperlink r:id="rId5102" ref="I5103"/>
    <hyperlink r:id="rId5103" ref="I5104"/>
    <hyperlink r:id="rId5104" ref="I5105"/>
    <hyperlink r:id="rId5105" ref="I5106"/>
    <hyperlink r:id="rId5106" ref="I5107"/>
    <hyperlink r:id="rId5107" ref="I5108"/>
    <hyperlink r:id="rId5108" ref="I5109"/>
    <hyperlink r:id="rId5109" ref="I5110"/>
    <hyperlink r:id="rId5110" ref="I5111"/>
    <hyperlink r:id="rId5111" ref="I5112"/>
    <hyperlink r:id="rId5112" ref="I5113"/>
    <hyperlink r:id="rId5113" ref="I5114"/>
    <hyperlink r:id="rId5114" ref="I5115"/>
    <hyperlink r:id="rId5115" ref="I5116"/>
    <hyperlink r:id="rId5116" ref="I5117"/>
    <hyperlink r:id="rId5117" ref="I5118"/>
    <hyperlink r:id="rId5118" ref="I5119"/>
    <hyperlink r:id="rId5119" ref="I5120"/>
    <hyperlink r:id="rId5120" ref="I5121"/>
    <hyperlink r:id="rId5121" ref="I5122"/>
    <hyperlink r:id="rId5122" ref="I5123"/>
    <hyperlink r:id="rId5123" ref="I5124"/>
    <hyperlink r:id="rId5124" ref="I5125"/>
    <hyperlink r:id="rId5125" ref="I5126"/>
    <hyperlink r:id="rId5126" ref="I5127"/>
    <hyperlink r:id="rId5127" ref="I5128"/>
    <hyperlink r:id="rId5128" ref="I5129"/>
    <hyperlink r:id="rId5129" ref="I5130"/>
    <hyperlink r:id="rId5130" ref="I5131"/>
    <hyperlink r:id="rId5131" ref="I5132"/>
    <hyperlink r:id="rId5132" ref="I5133"/>
    <hyperlink r:id="rId5133" ref="I5134"/>
    <hyperlink r:id="rId5134" ref="I5135"/>
    <hyperlink r:id="rId5135" ref="I5136"/>
    <hyperlink r:id="rId5136" ref="I5137"/>
    <hyperlink r:id="rId5137" ref="I5138"/>
    <hyperlink r:id="rId5138" ref="I5139"/>
    <hyperlink r:id="rId5139" ref="I5140"/>
    <hyperlink r:id="rId5140" ref="I5141"/>
    <hyperlink r:id="rId5141" ref="I5142"/>
    <hyperlink r:id="rId5142" ref="I5143"/>
    <hyperlink r:id="rId5143" ref="I5144"/>
    <hyperlink r:id="rId5144" ref="I5145"/>
    <hyperlink r:id="rId5145" ref="I5146"/>
    <hyperlink r:id="rId5146" ref="I5147"/>
    <hyperlink r:id="rId5147" ref="I5148"/>
    <hyperlink r:id="rId5148" ref="I5149"/>
    <hyperlink r:id="rId5149" ref="I5150"/>
    <hyperlink r:id="rId5150" ref="I5151"/>
    <hyperlink r:id="rId5151" ref="I5152"/>
    <hyperlink r:id="rId5152" ref="I5153"/>
    <hyperlink r:id="rId5153" ref="I5154"/>
    <hyperlink r:id="rId5154" ref="I5155"/>
    <hyperlink r:id="rId5155" ref="I5156"/>
    <hyperlink r:id="rId5156" ref="I5157"/>
    <hyperlink r:id="rId5157" ref="I5158"/>
    <hyperlink r:id="rId5158" ref="I5159"/>
    <hyperlink r:id="rId5159" ref="I5160"/>
    <hyperlink r:id="rId5160" ref="I5161"/>
    <hyperlink r:id="rId5161" ref="I5162"/>
    <hyperlink r:id="rId5162" ref="I5163"/>
    <hyperlink r:id="rId5163" ref="I5164"/>
    <hyperlink r:id="rId5164" ref="I5165"/>
    <hyperlink r:id="rId5165" ref="I5166"/>
    <hyperlink r:id="rId5166" ref="I5167"/>
    <hyperlink r:id="rId5167" ref="I5168"/>
    <hyperlink r:id="rId5168" ref="I5169"/>
    <hyperlink r:id="rId5169" ref="I5170"/>
    <hyperlink r:id="rId5170" ref="I5171"/>
    <hyperlink r:id="rId5171" ref="I5172"/>
    <hyperlink r:id="rId5172" ref="I5173"/>
    <hyperlink r:id="rId5173" ref="I5174"/>
    <hyperlink r:id="rId5174" ref="I5175"/>
    <hyperlink r:id="rId5175" ref="I5176"/>
    <hyperlink r:id="rId5176" ref="I5177"/>
    <hyperlink r:id="rId5177" ref="I5178"/>
    <hyperlink r:id="rId5178" ref="I5179"/>
    <hyperlink r:id="rId5179" ref="I5180"/>
    <hyperlink r:id="rId5180" ref="I5181"/>
    <hyperlink r:id="rId5181" ref="I5182"/>
    <hyperlink r:id="rId5182" ref="I5183"/>
    <hyperlink r:id="rId5183" ref="I5184"/>
    <hyperlink r:id="rId5184" ref="I5185"/>
    <hyperlink r:id="rId5185" ref="I5186"/>
    <hyperlink r:id="rId5186" ref="I5187"/>
    <hyperlink r:id="rId5187" ref="I5188"/>
    <hyperlink r:id="rId5188" ref="I5189"/>
    <hyperlink r:id="rId5189" ref="I5190"/>
    <hyperlink r:id="rId5190" ref="I5191"/>
    <hyperlink r:id="rId5191" ref="I5192"/>
    <hyperlink r:id="rId5192" ref="I5193"/>
    <hyperlink r:id="rId5193" ref="I5194"/>
    <hyperlink r:id="rId5194" ref="I5195"/>
    <hyperlink r:id="rId5195" ref="I5196"/>
    <hyperlink r:id="rId5196" ref="I5197"/>
    <hyperlink r:id="rId5197" ref="I5198"/>
    <hyperlink r:id="rId5198" ref="I5199"/>
    <hyperlink r:id="rId5199" ref="I5200"/>
    <hyperlink r:id="rId5200" ref="I5201"/>
    <hyperlink r:id="rId5201" ref="I5202"/>
    <hyperlink r:id="rId5202" ref="I5203"/>
    <hyperlink r:id="rId5203" ref="I5204"/>
    <hyperlink r:id="rId5204" ref="I5205"/>
    <hyperlink r:id="rId5205" ref="I5206"/>
    <hyperlink r:id="rId5206" ref="I5207"/>
    <hyperlink r:id="rId5207" ref="I5208"/>
    <hyperlink r:id="rId5208" ref="I5209"/>
    <hyperlink r:id="rId5209" ref="I5210"/>
    <hyperlink r:id="rId5210" ref="I5211"/>
    <hyperlink r:id="rId5211" ref="I5212"/>
    <hyperlink r:id="rId5212" ref="I5213"/>
    <hyperlink r:id="rId5213" ref="I5214"/>
    <hyperlink r:id="rId5214" ref="I5215"/>
    <hyperlink r:id="rId5215" ref="I5216"/>
    <hyperlink r:id="rId5216" ref="I5217"/>
    <hyperlink r:id="rId5217" ref="I5218"/>
    <hyperlink r:id="rId5218" ref="I5219"/>
    <hyperlink r:id="rId5219" ref="I5220"/>
    <hyperlink r:id="rId5220" ref="I5221"/>
    <hyperlink r:id="rId5221" ref="I5222"/>
    <hyperlink r:id="rId5222" ref="I5223"/>
    <hyperlink r:id="rId5223" ref="I5224"/>
    <hyperlink r:id="rId5224" ref="I5225"/>
    <hyperlink r:id="rId5225" ref="I5226"/>
    <hyperlink r:id="rId5226" ref="I5227"/>
    <hyperlink r:id="rId5227" ref="I5228"/>
    <hyperlink r:id="rId5228" ref="I5229"/>
    <hyperlink r:id="rId5229" ref="I5230"/>
    <hyperlink r:id="rId5230" ref="I5231"/>
    <hyperlink r:id="rId5231" ref="I5232"/>
    <hyperlink r:id="rId5232" ref="I5233"/>
    <hyperlink r:id="rId5233" ref="I5234"/>
    <hyperlink r:id="rId5234" ref="I5235"/>
    <hyperlink r:id="rId5235" ref="I5236"/>
    <hyperlink r:id="rId5236" ref="I5237"/>
    <hyperlink r:id="rId5237" ref="I5238"/>
    <hyperlink r:id="rId5238" ref="I5239"/>
    <hyperlink r:id="rId5239" ref="I5240"/>
    <hyperlink r:id="rId5240" ref="I5241"/>
    <hyperlink r:id="rId5241" ref="I5242"/>
    <hyperlink r:id="rId5242" ref="I5243"/>
    <hyperlink r:id="rId5243" ref="I5244"/>
    <hyperlink r:id="rId5244" ref="I5245"/>
    <hyperlink r:id="rId5245" ref="I5246"/>
    <hyperlink r:id="rId5246" ref="I5247"/>
    <hyperlink r:id="rId5247" ref="I5248"/>
    <hyperlink r:id="rId5248" ref="I5249"/>
    <hyperlink r:id="rId5249" ref="I5250"/>
    <hyperlink r:id="rId5250" ref="I5251"/>
    <hyperlink r:id="rId5251" ref="I5252"/>
    <hyperlink r:id="rId5252" ref="I5253"/>
    <hyperlink r:id="rId5253" ref="I5254"/>
    <hyperlink r:id="rId5254" ref="I5255"/>
    <hyperlink r:id="rId5255" ref="I5256"/>
    <hyperlink r:id="rId5256" ref="I5257"/>
    <hyperlink r:id="rId5257" ref="I5258"/>
    <hyperlink r:id="rId5258" ref="I5259"/>
    <hyperlink r:id="rId5259" ref="I5260"/>
    <hyperlink r:id="rId5260" ref="I5261"/>
    <hyperlink r:id="rId5261" ref="I5262"/>
    <hyperlink r:id="rId5262" ref="I5263"/>
    <hyperlink r:id="rId5263" ref="I5264"/>
    <hyperlink r:id="rId5264" ref="I5265"/>
    <hyperlink r:id="rId5265" ref="I5266"/>
    <hyperlink r:id="rId5266" ref="I5267"/>
    <hyperlink r:id="rId5267" ref="I5268"/>
    <hyperlink r:id="rId5268" ref="I5269"/>
    <hyperlink r:id="rId5269" ref="I5270"/>
    <hyperlink r:id="rId5270" ref="I5271"/>
    <hyperlink r:id="rId5271" ref="I5272"/>
    <hyperlink r:id="rId5272" ref="I5273"/>
    <hyperlink r:id="rId5273" ref="I5274"/>
    <hyperlink r:id="rId5274" ref="I5275"/>
    <hyperlink r:id="rId5275" ref="I5276"/>
    <hyperlink r:id="rId5276" ref="I5277"/>
    <hyperlink r:id="rId5277" ref="I5278"/>
    <hyperlink r:id="rId5278" ref="I5279"/>
    <hyperlink r:id="rId5279" ref="I5280"/>
    <hyperlink r:id="rId5280" ref="I5281"/>
    <hyperlink r:id="rId5281" ref="I5282"/>
    <hyperlink r:id="rId5282" ref="I5283"/>
    <hyperlink r:id="rId5283" ref="I5284"/>
    <hyperlink r:id="rId5284" ref="I5285"/>
    <hyperlink r:id="rId5285" ref="I5286"/>
    <hyperlink r:id="rId5286" ref="I5287"/>
    <hyperlink r:id="rId5287" ref="I5288"/>
    <hyperlink r:id="rId5288" ref="I5289"/>
    <hyperlink r:id="rId5289" ref="I5290"/>
    <hyperlink r:id="rId5290" ref="I5291"/>
    <hyperlink r:id="rId5291" ref="I5292"/>
    <hyperlink r:id="rId5292" ref="I5293"/>
    <hyperlink r:id="rId5293" ref="I5294"/>
    <hyperlink r:id="rId5294" ref="I5295"/>
    <hyperlink r:id="rId5295" ref="I5296"/>
    <hyperlink r:id="rId5296" ref="I5297"/>
    <hyperlink r:id="rId5297" ref="I5298"/>
    <hyperlink r:id="rId5298" ref="I5299"/>
    <hyperlink r:id="rId5299" ref="I5300"/>
    <hyperlink r:id="rId5300" ref="I5301"/>
    <hyperlink r:id="rId5301" ref="I5302"/>
    <hyperlink r:id="rId5302" ref="I5303"/>
    <hyperlink r:id="rId5303" ref="I5304"/>
    <hyperlink r:id="rId5304" ref="I5305"/>
    <hyperlink r:id="rId5305" ref="I5306"/>
    <hyperlink r:id="rId5306" ref="I5307"/>
    <hyperlink r:id="rId5307" ref="I5308"/>
    <hyperlink r:id="rId5308" ref="I5309"/>
    <hyperlink r:id="rId5309" ref="I5310"/>
    <hyperlink r:id="rId5310" ref="I5311"/>
    <hyperlink r:id="rId5311" ref="I5312"/>
    <hyperlink r:id="rId5312" ref="I5313"/>
    <hyperlink r:id="rId5313" ref="I5314"/>
    <hyperlink r:id="rId5314" ref="I5315"/>
    <hyperlink r:id="rId5315" ref="I5316"/>
    <hyperlink r:id="rId5316" ref="I5317"/>
    <hyperlink r:id="rId5317" ref="I5318"/>
    <hyperlink r:id="rId5318" ref="I5319"/>
    <hyperlink r:id="rId5319" ref="I5320"/>
    <hyperlink r:id="rId5320" ref="I5321"/>
    <hyperlink r:id="rId5321" ref="I5322"/>
    <hyperlink r:id="rId5322" ref="I5323"/>
    <hyperlink r:id="rId5323" ref="I5324"/>
    <hyperlink r:id="rId5324" ref="I5325"/>
    <hyperlink r:id="rId5325" ref="I5326"/>
    <hyperlink r:id="rId5326" ref="I5327"/>
    <hyperlink r:id="rId5327" ref="I5328"/>
    <hyperlink r:id="rId5328" ref="I5329"/>
    <hyperlink r:id="rId5329" ref="I5330"/>
    <hyperlink r:id="rId5330" ref="I5331"/>
    <hyperlink r:id="rId5331" ref="I5332"/>
    <hyperlink r:id="rId5332" ref="I5333"/>
    <hyperlink r:id="rId5333" ref="I5334"/>
    <hyperlink r:id="rId5334" ref="I5335"/>
    <hyperlink r:id="rId5335" ref="I5336"/>
    <hyperlink r:id="rId5336" ref="I5337"/>
    <hyperlink r:id="rId5337" ref="I5338"/>
    <hyperlink r:id="rId5338" ref="I5339"/>
    <hyperlink r:id="rId5339" ref="I5340"/>
    <hyperlink r:id="rId5340" ref="I5341"/>
    <hyperlink r:id="rId5341" ref="I5342"/>
    <hyperlink r:id="rId5342" ref="I5343"/>
    <hyperlink r:id="rId5343" ref="I5344"/>
    <hyperlink r:id="rId5344" ref="I5345"/>
    <hyperlink r:id="rId5345" ref="I5346"/>
    <hyperlink r:id="rId5346" ref="I5347"/>
    <hyperlink r:id="rId5347" ref="I5348"/>
    <hyperlink r:id="rId5348" ref="I5349"/>
    <hyperlink r:id="rId5349" ref="I5350"/>
    <hyperlink r:id="rId5350" ref="I5351"/>
    <hyperlink r:id="rId5351" ref="I5352"/>
    <hyperlink r:id="rId5352" ref="I5353"/>
    <hyperlink r:id="rId5353" ref="I5354"/>
    <hyperlink r:id="rId5354" ref="I5355"/>
    <hyperlink r:id="rId5355" ref="I5356"/>
    <hyperlink r:id="rId5356" ref="I5357"/>
    <hyperlink r:id="rId5357" ref="I5358"/>
    <hyperlink r:id="rId5358" ref="I5359"/>
    <hyperlink r:id="rId5359" ref="I5360"/>
    <hyperlink r:id="rId5360" ref="I5361"/>
    <hyperlink r:id="rId5361" ref="I5362"/>
    <hyperlink r:id="rId5362" ref="I5363"/>
    <hyperlink r:id="rId5363" ref="I5364"/>
    <hyperlink r:id="rId5364" ref="I5365"/>
    <hyperlink r:id="rId5365" ref="I5366"/>
    <hyperlink r:id="rId5366" ref="I5367"/>
    <hyperlink r:id="rId5367" ref="I5368"/>
    <hyperlink r:id="rId5368" ref="I5369"/>
    <hyperlink r:id="rId5369" ref="I5370"/>
    <hyperlink r:id="rId5370" ref="I5371"/>
    <hyperlink r:id="rId5371" ref="I5372"/>
    <hyperlink r:id="rId5372" ref="I5373"/>
    <hyperlink r:id="rId5373" ref="I5374"/>
    <hyperlink r:id="rId5374" ref="I5375"/>
    <hyperlink r:id="rId5375" ref="I5376"/>
    <hyperlink r:id="rId5376" ref="I5377"/>
    <hyperlink r:id="rId5377" ref="I5378"/>
    <hyperlink r:id="rId5378" ref="I5379"/>
    <hyperlink r:id="rId5379" ref="I5380"/>
    <hyperlink r:id="rId5380" ref="I5381"/>
    <hyperlink r:id="rId5381" ref="I5382"/>
    <hyperlink r:id="rId5382" ref="I5383"/>
    <hyperlink r:id="rId5383" ref="I5384"/>
    <hyperlink r:id="rId5384" ref="I5385"/>
    <hyperlink r:id="rId5385" ref="I5386"/>
    <hyperlink r:id="rId5386" ref="I5387"/>
    <hyperlink r:id="rId5387" ref="I5388"/>
    <hyperlink r:id="rId5388" ref="I5389"/>
    <hyperlink r:id="rId5389" ref="I5390"/>
    <hyperlink r:id="rId5390" ref="I5391"/>
    <hyperlink r:id="rId5391" ref="I5392"/>
    <hyperlink r:id="rId5392" ref="I5393"/>
    <hyperlink r:id="rId5393" ref="I5394"/>
    <hyperlink r:id="rId5394" ref="I5395"/>
    <hyperlink r:id="rId5395" ref="I5396"/>
    <hyperlink r:id="rId5396" ref="I5397"/>
    <hyperlink r:id="rId5397" ref="I5398"/>
    <hyperlink r:id="rId5398" ref="I5399"/>
    <hyperlink r:id="rId5399" ref="I5400"/>
    <hyperlink r:id="rId5400" ref="I5401"/>
    <hyperlink r:id="rId5401" ref="I5402"/>
    <hyperlink r:id="rId5402" ref="I5403"/>
    <hyperlink r:id="rId5403" ref="I5404"/>
    <hyperlink r:id="rId5404" ref="I5405"/>
    <hyperlink r:id="rId5405" ref="I5406"/>
    <hyperlink r:id="rId5406" ref="I5407"/>
    <hyperlink r:id="rId5407" ref="I5408"/>
    <hyperlink r:id="rId5408" ref="I5409"/>
    <hyperlink r:id="rId5409" ref="I5410"/>
    <hyperlink r:id="rId5410" ref="I5411"/>
    <hyperlink r:id="rId5411" ref="I5412"/>
    <hyperlink r:id="rId5412" ref="I5413"/>
    <hyperlink r:id="rId5413" ref="I5414"/>
    <hyperlink r:id="rId5414" ref="I5415"/>
    <hyperlink r:id="rId5415" ref="I5416"/>
    <hyperlink r:id="rId5416" ref="I5417"/>
    <hyperlink r:id="rId5417" ref="I5418"/>
    <hyperlink r:id="rId5418" ref="I5419"/>
    <hyperlink r:id="rId5419" ref="I5420"/>
    <hyperlink r:id="rId5420" ref="I5421"/>
    <hyperlink r:id="rId5421" ref="I5422"/>
    <hyperlink r:id="rId5422" ref="I5423"/>
    <hyperlink r:id="rId5423" ref="I5424"/>
    <hyperlink r:id="rId5424" ref="I5425"/>
    <hyperlink r:id="rId5425" ref="I5426"/>
    <hyperlink r:id="rId5426" ref="I5427"/>
    <hyperlink r:id="rId5427" ref="I5428"/>
    <hyperlink r:id="rId5428" ref="I5429"/>
    <hyperlink r:id="rId5429" ref="I5430"/>
    <hyperlink r:id="rId5430" ref="I5431"/>
    <hyperlink r:id="rId5431" ref="I5432"/>
    <hyperlink r:id="rId5432" ref="I5433"/>
    <hyperlink r:id="rId5433" ref="I5434"/>
    <hyperlink r:id="rId5434" ref="I5435"/>
    <hyperlink r:id="rId5435" ref="I5436"/>
    <hyperlink r:id="rId5436" ref="I5437"/>
    <hyperlink r:id="rId5437" ref="I5438"/>
    <hyperlink r:id="rId5438" ref="I5439"/>
    <hyperlink r:id="rId5439" ref="I5440"/>
    <hyperlink r:id="rId5440" ref="I5441"/>
    <hyperlink r:id="rId5441" ref="I5442"/>
    <hyperlink r:id="rId5442" ref="I5443"/>
    <hyperlink r:id="rId5443" ref="I5444"/>
    <hyperlink r:id="rId5444" ref="I5445"/>
    <hyperlink r:id="rId5445" ref="I5446"/>
    <hyperlink r:id="rId5446" ref="I5447"/>
    <hyperlink r:id="rId5447" ref="I5448"/>
    <hyperlink r:id="rId5448" ref="I5449"/>
    <hyperlink r:id="rId5449" ref="I5450"/>
    <hyperlink r:id="rId5450" ref="I5451"/>
    <hyperlink r:id="rId5451" ref="I5452"/>
    <hyperlink r:id="rId5452" ref="I5453"/>
    <hyperlink r:id="rId5453" ref="I5454"/>
    <hyperlink r:id="rId5454" ref="I5455"/>
    <hyperlink r:id="rId5455" ref="I5456"/>
    <hyperlink r:id="rId5456" ref="I5457"/>
    <hyperlink r:id="rId5457" ref="I5458"/>
    <hyperlink r:id="rId5458" ref="I5459"/>
    <hyperlink r:id="rId5459" ref="I5460"/>
    <hyperlink r:id="rId5460" ref="I5461"/>
    <hyperlink r:id="rId5461" ref="I5462"/>
    <hyperlink r:id="rId5462" ref="I5463"/>
    <hyperlink r:id="rId5463" ref="I5464"/>
    <hyperlink r:id="rId5464" ref="I5465"/>
    <hyperlink r:id="rId5465" ref="I5466"/>
    <hyperlink r:id="rId5466" ref="I5467"/>
    <hyperlink r:id="rId5467" ref="I5468"/>
    <hyperlink r:id="rId5468" ref="I5469"/>
    <hyperlink r:id="rId5469" ref="I5470"/>
    <hyperlink r:id="rId5470" ref="I5471"/>
    <hyperlink r:id="rId5471" ref="I5472"/>
    <hyperlink r:id="rId5472" ref="I5473"/>
    <hyperlink r:id="rId5473" ref="I5474"/>
    <hyperlink r:id="rId5474" ref="I5475"/>
    <hyperlink r:id="rId5475" ref="I5476"/>
    <hyperlink r:id="rId5476" ref="I5477"/>
    <hyperlink r:id="rId5477" ref="I5478"/>
    <hyperlink r:id="rId5478" ref="I5479"/>
    <hyperlink r:id="rId5479" ref="I5480"/>
    <hyperlink r:id="rId5480" ref="I5481"/>
    <hyperlink r:id="rId5481" ref="I5482"/>
    <hyperlink r:id="rId5482" ref="I5483"/>
    <hyperlink r:id="rId5483" ref="I5484"/>
    <hyperlink r:id="rId5484" ref="I5485"/>
    <hyperlink r:id="rId5485" ref="I5486"/>
    <hyperlink r:id="rId5486" ref="I5487"/>
    <hyperlink r:id="rId5487" ref="I5488"/>
    <hyperlink r:id="rId5488" ref="I5489"/>
    <hyperlink r:id="rId5489" ref="I5490"/>
    <hyperlink r:id="rId5490" ref="I5491"/>
    <hyperlink r:id="rId5491" ref="I5492"/>
    <hyperlink r:id="rId5492" ref="I5493"/>
    <hyperlink r:id="rId5493" ref="I5494"/>
    <hyperlink r:id="rId5494" ref="I5495"/>
    <hyperlink r:id="rId5495" ref="I5496"/>
    <hyperlink r:id="rId5496" ref="I5497"/>
    <hyperlink r:id="rId5497" ref="I5498"/>
    <hyperlink r:id="rId5498" ref="I5499"/>
    <hyperlink r:id="rId5499" ref="I5500"/>
    <hyperlink r:id="rId5500" ref="I5501"/>
    <hyperlink r:id="rId5501" ref="I5502"/>
    <hyperlink r:id="rId5502" ref="I5503"/>
    <hyperlink r:id="rId5503" ref="I5504"/>
    <hyperlink r:id="rId5504" ref="I5505"/>
    <hyperlink r:id="rId5505" ref="I5506"/>
    <hyperlink r:id="rId5506" ref="I5507"/>
    <hyperlink r:id="rId5507" ref="I5508"/>
    <hyperlink r:id="rId5508" ref="I5509"/>
    <hyperlink r:id="rId5509" ref="I5510"/>
    <hyperlink r:id="rId5510" ref="I5511"/>
    <hyperlink r:id="rId5511" ref="I5512"/>
    <hyperlink r:id="rId5512" ref="I5513"/>
    <hyperlink r:id="rId5513" ref="I5514"/>
    <hyperlink r:id="rId5514" ref="I5515"/>
    <hyperlink r:id="rId5515" ref="I5516"/>
    <hyperlink r:id="rId5516" ref="I5517"/>
    <hyperlink r:id="rId5517" ref="I5518"/>
    <hyperlink r:id="rId5518" ref="I5519"/>
    <hyperlink r:id="rId5519" ref="I5520"/>
    <hyperlink r:id="rId5520" ref="I5521"/>
    <hyperlink r:id="rId5521" ref="I5522"/>
    <hyperlink r:id="rId5522" ref="I5523"/>
    <hyperlink r:id="rId5523" ref="I5524"/>
    <hyperlink r:id="rId5524" ref="I5525"/>
    <hyperlink r:id="rId5525" ref="I5526"/>
    <hyperlink r:id="rId5526" ref="I5527"/>
    <hyperlink r:id="rId5527" ref="I5528"/>
    <hyperlink r:id="rId5528" ref="I5529"/>
    <hyperlink r:id="rId5529" ref="I5530"/>
    <hyperlink r:id="rId5530" ref="I5531"/>
    <hyperlink r:id="rId5531" ref="I5532"/>
    <hyperlink r:id="rId5532" ref="I5533"/>
    <hyperlink r:id="rId5533" ref="I5534"/>
    <hyperlink r:id="rId5534" ref="I5535"/>
    <hyperlink r:id="rId5535" ref="I5536"/>
    <hyperlink r:id="rId5536" ref="I5537"/>
    <hyperlink r:id="rId5537" ref="I5538"/>
    <hyperlink r:id="rId5538" ref="I5539"/>
    <hyperlink r:id="rId5539" ref="I5540"/>
    <hyperlink r:id="rId5540" ref="I5541"/>
    <hyperlink r:id="rId5541" ref="I5542"/>
    <hyperlink r:id="rId5542" ref="I5543"/>
    <hyperlink r:id="rId5543" ref="I5544"/>
    <hyperlink r:id="rId5544" ref="I5545"/>
    <hyperlink r:id="rId5545" ref="I5546"/>
    <hyperlink r:id="rId5546" ref="I5547"/>
    <hyperlink r:id="rId5547" ref="I5548"/>
    <hyperlink r:id="rId5548" ref="I5549"/>
    <hyperlink r:id="rId5549" ref="I5550"/>
    <hyperlink r:id="rId5550" ref="I5551"/>
    <hyperlink r:id="rId5551" ref="I5552"/>
    <hyperlink r:id="rId5552" ref="I5553"/>
    <hyperlink r:id="rId5553" ref="I5554"/>
    <hyperlink r:id="rId5554" ref="I5555"/>
    <hyperlink r:id="rId5555" ref="I5556"/>
    <hyperlink r:id="rId5556" ref="I5557"/>
    <hyperlink r:id="rId5557" ref="I5558"/>
    <hyperlink r:id="rId5558" ref="I5559"/>
    <hyperlink r:id="rId5559" ref="I5560"/>
    <hyperlink r:id="rId5560" ref="I5561"/>
    <hyperlink r:id="rId5561" ref="I5562"/>
    <hyperlink r:id="rId5562" ref="I5563"/>
    <hyperlink r:id="rId5563" ref="I5564"/>
    <hyperlink r:id="rId5564" ref="I5565"/>
    <hyperlink r:id="rId5565" ref="I5566"/>
    <hyperlink r:id="rId5566" ref="I5567"/>
    <hyperlink r:id="rId5567" ref="I5568"/>
    <hyperlink r:id="rId5568" ref="I5569"/>
    <hyperlink r:id="rId5569" ref="I5570"/>
    <hyperlink r:id="rId5570" ref="I5571"/>
    <hyperlink r:id="rId5571" ref="I5572"/>
    <hyperlink r:id="rId5572" ref="I5573"/>
    <hyperlink r:id="rId5573" ref="I5574"/>
    <hyperlink r:id="rId5574" ref="I5575"/>
    <hyperlink r:id="rId5575" ref="I5576"/>
    <hyperlink r:id="rId5576" ref="I5577"/>
    <hyperlink r:id="rId5577" ref="I5578"/>
    <hyperlink r:id="rId5578" ref="I5579"/>
    <hyperlink r:id="rId5579" ref="I5580"/>
    <hyperlink r:id="rId5580" ref="I5581"/>
    <hyperlink r:id="rId5581" ref="I5582"/>
    <hyperlink r:id="rId5582" ref="I5583"/>
    <hyperlink r:id="rId5583" ref="I5584"/>
    <hyperlink r:id="rId5584" ref="I5585"/>
    <hyperlink r:id="rId5585" ref="I5586"/>
  </hyperlinks>
  <drawing r:id="rId558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18.0"/>
    <col customWidth="1" min="17" max="18" width="27.75"/>
    <col customWidth="1" min="20" max="20" width="33.38"/>
    <col customWidth="1" min="22" max="22" width="28.63"/>
  </cols>
  <sheetData>
    <row r="1">
      <c r="A1" s="16" t="s">
        <v>19518</v>
      </c>
      <c r="P1" s="17" t="s">
        <v>19519</v>
      </c>
      <c r="Q1" s="18"/>
      <c r="R1" s="19" t="s">
        <v>19520</v>
      </c>
      <c r="S1" s="20" t="s">
        <v>19521</v>
      </c>
      <c r="T1" s="21" t="s">
        <v>19522</v>
      </c>
      <c r="V1" s="22" t="s">
        <v>19523</v>
      </c>
    </row>
    <row r="2">
      <c r="A2" s="20" t="s">
        <v>1</v>
      </c>
      <c r="B2" s="20" t="s">
        <v>19521</v>
      </c>
      <c r="C2" s="23"/>
      <c r="D2" s="20" t="s">
        <v>2</v>
      </c>
      <c r="E2" s="20" t="s">
        <v>19521</v>
      </c>
      <c r="F2" s="23"/>
      <c r="G2" s="20" t="s">
        <v>3</v>
      </c>
      <c r="H2" s="20" t="s">
        <v>19521</v>
      </c>
      <c r="I2" s="23"/>
      <c r="J2" s="21" t="s">
        <v>19524</v>
      </c>
      <c r="K2" s="20" t="s">
        <v>19521</v>
      </c>
      <c r="L2" s="23"/>
      <c r="M2" s="21" t="s">
        <v>5</v>
      </c>
      <c r="N2" s="20" t="s">
        <v>19521</v>
      </c>
      <c r="P2" s="19">
        <f>SUM('2023-09-05-summarymetadata'!H$1:H10000)</f>
        <v>274879</v>
      </c>
      <c r="Q2" s="18"/>
      <c r="R2" s="19" t="str">
        <f>IFERROR(__xludf.DUMMYFUNCTION("UNIQUE('2023-09-05-summarymetadata'!O4:O6036)"),"Zeng, Hongkui")</f>
        <v>Zeng, Hongkui</v>
      </c>
      <c r="S2" s="24">
        <f>COUNTIF('2023-09-05-summarymetadata'!O$1:O$10002, R2)</f>
        <v>1300</v>
      </c>
      <c r="T2" s="24">
        <f>COUNTIFS('2023-09-05-summarymetadata'!O$1:O$10002, R2,'2023-09-05-summarymetadata'!A$1:A$10002, False)</f>
        <v>1300</v>
      </c>
      <c r="V2" s="19" t="str">
        <f>IFERROR(__xludf.DUMMYFUNCTION("UNIQUE('2023-09-05-summarymetadata'!W4:W6036)"),"ACAd Anterior cingulate area;dorsal part")</f>
        <v>ACAd Anterior cingulate area;dorsal part</v>
      </c>
    </row>
    <row r="3">
      <c r="A3" s="19" t="str">
        <f>IFERROR(__xludf.DUMMYFUNCTION("SORT(UNIQUE('2023-09-05-summarymetadata'!B$4:B$10002))"),"Cell Density")</f>
        <v>Cell Density</v>
      </c>
      <c r="B3" s="24">
        <f>COUNTIF('2023-09-05-summarymetadata'!B$1:B$10002, A3)</f>
        <v>1045</v>
      </c>
      <c r="D3" s="19" t="str">
        <f>IFERROR(__xludf.DUMMYFUNCTION("SORT(UNIQUE('2023-09-05-summarymetadata'!C$4:C$10002))"),"Morphology")</f>
        <v>Morphology</v>
      </c>
      <c r="E3" s="24">
        <f>COUNTIF('2023-09-05-summarymetadata'!C$1:C$10002, D3)</f>
        <v>1169</v>
      </c>
      <c r="G3" s="19" t="str">
        <f>IFERROR(__xludf.DUMMYFUNCTION("SORT(UNIQUE('2023-09-05-summarymetadata'!D4:D6036))"),"Anterograde")</f>
        <v>Anterograde</v>
      </c>
      <c r="H3" s="24">
        <f>COUNTIF('2023-09-05-summarymetadata'!D$1:D$10002, G3)</f>
        <v>172</v>
      </c>
      <c r="J3" s="19" t="str">
        <f>IFERROR(__xludf.DUMMYFUNCTION("SORT(UNIQUE('2023-09-05-summarymetadata'!E4:E6036))"),"Confocal")</f>
        <v>Confocal</v>
      </c>
      <c r="K3" s="24">
        <f>COUNTIF('2023-09-05-summarymetadata'!E$1:E$10002, J3)</f>
        <v>3</v>
      </c>
      <c r="M3" s="19" t="str">
        <f>IFERROR(__xludf.DUMMYFUNCTION("SORT(UNIQUE('2023-09-05-summarymetadata'!F4:F6036))"),"Both")</f>
        <v>Both</v>
      </c>
      <c r="N3" s="24">
        <f>COUNTIF('2023-09-05-summarymetadata'!F$1:F$10002, M3)</f>
        <v>34</v>
      </c>
      <c r="Q3" s="18"/>
      <c r="R3" s="19" t="str">
        <f>IFERROR(__xludf.DUMMYFUNCTION("""COMPUTED_VALUE"""),"Dong, Hongwei")</f>
        <v>Dong, Hongwei</v>
      </c>
      <c r="S3" s="24">
        <f>COUNTIF('2023-09-05-summarymetadata'!O$1:O$10002, R3)</f>
        <v>387</v>
      </c>
      <c r="T3" s="24">
        <f>COUNTIFS('2023-09-05-summarymetadata'!O$1:O$10002, R3,'2023-09-05-summarymetadata'!A$1:A$10002, False)</f>
        <v>387</v>
      </c>
      <c r="V3" s="15" t="str">
        <f>IFERROR(__xludf.DUMMYFUNCTION("""COMPUTED_VALUE"""),"ACAd:MOp:SSp-ll:SSp-n")</f>
        <v>ACAd:MOp:SSp-ll:SSp-n</v>
      </c>
    </row>
    <row r="4">
      <c r="A4" s="19" t="str">
        <f>IFERROR(__xludf.DUMMYFUNCTION("""COMPUTED_VALUE"""),"Morphology")</f>
        <v>Morphology</v>
      </c>
      <c r="B4" s="24">
        <f>COUNTIF('2023-09-05-summarymetadata'!B$1:B$10002, A4)</f>
        <v>1</v>
      </c>
      <c r="D4" s="19"/>
      <c r="E4" s="24">
        <f>COUNTIF('2023-09-05-summarymetadata'!C$1:C$10002, D4)</f>
        <v>0</v>
      </c>
      <c r="G4" s="25" t="str">
        <f>IFERROR(__xludf.DUMMYFUNCTION("""COMPUTED_VALUE"""),"Retrograde")</f>
        <v>Retrograde</v>
      </c>
      <c r="H4" s="24">
        <f>COUNTIF('2023-09-05-summarymetadata'!D$1:D$10002, G4)</f>
        <v>1008</v>
      </c>
      <c r="J4" s="19" t="str">
        <f>IFERROR(__xludf.DUMMYFUNCTION("""COMPUTED_VALUE"""),"EM")</f>
        <v>EM</v>
      </c>
      <c r="K4" s="24">
        <f>COUNTIF('2023-09-05-summarymetadata'!E$1:E$10002, J4)</f>
        <v>301</v>
      </c>
      <c r="M4" s="19" t="b">
        <f>IFERROR(__xludf.DUMMYFUNCTION("""COMPUTED_VALUE"""),FALSE)</f>
        <v>0</v>
      </c>
      <c r="N4" s="24">
        <f>COUNTIF('2023-09-05-summarymetadata'!F$1:F$10002, M4)</f>
        <v>1</v>
      </c>
      <c r="Q4" s="18"/>
      <c r="R4" s="19" t="str">
        <f>IFERROR(__xludf.DUMMYFUNCTION("""COMPUTED_VALUE"""),"Z. Josh Huang")</f>
        <v>Z. Josh Huang</v>
      </c>
      <c r="S4" s="24">
        <f>COUNTIF('2023-09-05-summarymetadata'!O$1:O$10002, R4)</f>
        <v>345</v>
      </c>
      <c r="T4" s="24">
        <f>COUNTIFS('2023-09-05-summarymetadata'!O$1:O$10002, R4,'2023-09-05-summarymetadata'!A$1:A$10002, False)</f>
        <v>345</v>
      </c>
      <c r="V4" s="15" t="str">
        <f>IFERROR(__xludf.DUMMYFUNCTION("""COMPUTED_VALUE"""),"ACAd:TTd:TTd")</f>
        <v>ACAd:TTd:TTd</v>
      </c>
    </row>
    <row r="5">
      <c r="A5" s="19" t="str">
        <f>IFERROR(__xludf.DUMMYFUNCTION("""COMPUTED_VALUE"""),"Tracer Injected")</f>
        <v>Tracer Injected</v>
      </c>
      <c r="B5" s="24">
        <f>COUNTIF('2023-09-05-summarymetadata'!B$1:B$10002, A5)</f>
        <v>1522</v>
      </c>
      <c r="D5" s="19"/>
      <c r="E5" s="24">
        <f>COUNTIF('2023-09-05-summarymetadata'!C$1:C$10002, D5)</f>
        <v>0</v>
      </c>
      <c r="G5" s="19" t="str">
        <f>IFERROR(__xludf.DUMMYFUNCTION("""COMPUTED_VALUE"""),"Systemic Injection")</f>
        <v>Systemic Injection</v>
      </c>
      <c r="H5" s="24">
        <f>COUNTIF('2023-09-05-summarymetadata'!D$1:D$10002, G5)</f>
        <v>23</v>
      </c>
      <c r="J5" s="19" t="str">
        <f>IFERROR(__xludf.DUMMYFUNCTION("""COMPUTED_VALUE"""),"fMOST")</f>
        <v>fMOST</v>
      </c>
      <c r="K5" s="24">
        <f>COUNTIF('2023-09-05-summarymetadata'!E$1:E$10002, J5)</f>
        <v>530</v>
      </c>
      <c r="M5" s="19" t="b">
        <f>IFERROR(__xludf.DUMMYFUNCTION("""COMPUTED_VALUE"""),TRUE)</f>
        <v>1</v>
      </c>
      <c r="N5" s="24">
        <f>COUNTIF('2023-09-05-summarymetadata'!F$1:F$10002, M5)</f>
        <v>286</v>
      </c>
      <c r="Q5" s="18"/>
      <c r="R5" s="19" t="str">
        <f>IFERROR(__xludf.DUMMYFUNCTION("""COMPUTED_VALUE"""),"Hongwei Dong")</f>
        <v>Hongwei Dong</v>
      </c>
      <c r="S5" s="24">
        <f>COUNTIF('2023-09-05-summarymetadata'!O$1:O$10002, R5)</f>
        <v>35</v>
      </c>
      <c r="T5" s="24">
        <f>COUNTIFS('2023-09-05-summarymetadata'!O$1:O$10002, R5,'2023-09-05-summarymetadata'!A$1:A$10002, False)</f>
        <v>35</v>
      </c>
      <c r="V5" s="15" t="str">
        <f>IFERROR(__xludf.DUMMYFUNCTION("""COMPUTED_VALUE"""),"ACAd/MOs:DP:DP")</f>
        <v>ACAd/MOs:DP:DP</v>
      </c>
    </row>
    <row r="6">
      <c r="A6" s="19"/>
      <c r="B6" s="24">
        <f>COUNTIF('2023-09-05-summarymetadata'!B$1:B$10002, A6)</f>
        <v>0</v>
      </c>
      <c r="D6" s="19"/>
      <c r="E6" s="24">
        <f>COUNTIF('2023-09-05-summarymetadata'!C$1:C$10002, D6)</f>
        <v>0</v>
      </c>
      <c r="G6" s="15"/>
      <c r="H6" s="24">
        <f>COUNTIF('2023-09-05-summarymetadata'!D$1:D$10002, G6)</f>
        <v>0</v>
      </c>
      <c r="J6" s="19" t="str">
        <f>IFERROR(__xludf.DUMMYFUNCTION("""COMPUTED_VALUE"""),"Histology")</f>
        <v>Histology</v>
      </c>
      <c r="K6" s="24">
        <f>COUNTIF('2023-09-05-summarymetadata'!E$1:E$10002, J6)</f>
        <v>33</v>
      </c>
      <c r="M6" s="19"/>
      <c r="N6" s="24">
        <f>COUNTIF('2023-09-05-summarymetadata'!F$1:F$10002, M6)</f>
        <v>0</v>
      </c>
      <c r="Q6" s="18"/>
      <c r="R6" s="19" t="str">
        <f>IFERROR(__xludf.DUMMYFUNCTION("""COMPUTED_VALUE"""),"Ed Lein")</f>
        <v>Ed Lein</v>
      </c>
      <c r="S6" s="24">
        <f>COUNTIF('2023-09-05-summarymetadata'!O$1:O$10002, R6)</f>
        <v>405</v>
      </c>
      <c r="T6" s="24">
        <f>COUNTIFS('2023-09-05-summarymetadata'!O$1:O$10002, R6,'2023-09-05-summarymetadata'!A$1:A$10002, False)</f>
        <v>405</v>
      </c>
      <c r="V6" s="15" t="str">
        <f>IFERROR(__xludf.DUMMYFUNCTION("""COMPUTED_VALUE"""),"ACAd/PL_5:ORB-vl:LSR:LHA")</f>
        <v>ACAd/PL_5:ORB-vl:LSR:LHA</v>
      </c>
    </row>
    <row r="7">
      <c r="A7" s="19"/>
      <c r="B7" s="24">
        <f>COUNTIF('2023-09-05-summarymetadata'!B$1:B$10002, A7)</f>
        <v>0</v>
      </c>
      <c r="D7" s="19"/>
      <c r="E7" s="24">
        <f>COUNTIF('2023-09-05-summarymetadata'!C$1:C$10002, D7)</f>
        <v>0</v>
      </c>
      <c r="H7" s="24">
        <f>COUNTIF('2023-09-05-summarymetadata'!D$1:D$10002, G7)</f>
        <v>0</v>
      </c>
      <c r="J7" s="19" t="str">
        <f>IFERROR(__xludf.DUMMYFUNCTION("""COMPUTED_VALUE"""),"Light Sheet")</f>
        <v>Light Sheet</v>
      </c>
      <c r="K7" s="24">
        <f>COUNTIF('2023-09-05-summarymetadata'!E$1:E$10002, J7)</f>
        <v>364</v>
      </c>
      <c r="M7" s="19"/>
      <c r="N7" s="24">
        <f>COUNTIF('2023-09-05-summarymetadata'!F$1:F$10002, M7)</f>
        <v>0</v>
      </c>
      <c r="Q7" s="18"/>
      <c r="R7" s="19" t="str">
        <f>IFERROR(__xludf.DUMMYFUNCTION("""COMPUTED_VALUE"""),"Lein, Ed")</f>
        <v>Lein, Ed</v>
      </c>
      <c r="S7" s="24">
        <f>COUNTIF('2023-09-05-summarymetadata'!O$1:O$10002, R7)</f>
        <v>609</v>
      </c>
      <c r="T7" s="24">
        <f>COUNTIFS('2023-09-05-summarymetadata'!O$1:O$10002, R7,'2023-09-05-summarymetadata'!A$1:A$10002, False)</f>
        <v>609</v>
      </c>
      <c r="V7" s="15" t="str">
        <f>IFERROR(__xludf.DUMMYFUNCTION("""COMPUTED_VALUE"""),"ACAv")</f>
        <v>ACAv</v>
      </c>
    </row>
    <row r="8">
      <c r="A8" s="19"/>
      <c r="B8" s="24">
        <f>COUNTIF('2023-09-05-summarymetadata'!B$1:B$10002, A8)</f>
        <v>0</v>
      </c>
      <c r="D8" s="19"/>
      <c r="E8" s="24">
        <f>COUNTIF('2023-09-05-summarymetadata'!C$1:C$10002, D8)</f>
        <v>0</v>
      </c>
      <c r="H8" s="24">
        <f>COUNTIF('2023-09-05-summarymetadata'!D$1:D$10002, G8)</f>
        <v>0</v>
      </c>
      <c r="J8" s="19" t="str">
        <f>IFERROR(__xludf.DUMMYFUNCTION("""COMPUTED_VALUE"""),"MRI")</f>
        <v>MRI</v>
      </c>
      <c r="K8" s="24">
        <f>COUNTIF('2023-09-05-summarymetadata'!E$1:E$10002, J8)</f>
        <v>44</v>
      </c>
      <c r="M8" s="19"/>
      <c r="N8" s="24">
        <f>COUNTIF('2023-09-05-summarymetadata'!F$1:F$10002, M8)</f>
        <v>0</v>
      </c>
      <c r="Q8" s="18"/>
      <c r="R8" s="19" t="str">
        <f>IFERROR(__xludf.DUMMYFUNCTION("""COMPUTED_VALUE"""),"Xiaoyin Chen")</f>
        <v>Xiaoyin Chen</v>
      </c>
      <c r="S8" s="24">
        <f>COUNTIF('2023-09-05-summarymetadata'!O$1:O$10002, R8)</f>
        <v>7</v>
      </c>
      <c r="T8" s="24">
        <f>COUNTIFS('2023-09-05-summarymetadata'!O$1:O$10002, R8,'2023-09-05-summarymetadata'!A$1:A$10002, False)</f>
        <v>7</v>
      </c>
      <c r="V8" s="15" t="str">
        <f>IFERROR(__xludf.DUMMYFUNCTION("""COMPUTED_VALUE"""),"ACAv Anterior cingulate area, ventral part")</f>
        <v>ACAv Anterior cingulate area, ventral part</v>
      </c>
    </row>
    <row r="9">
      <c r="A9" s="19"/>
      <c r="B9" s="24">
        <f>COUNTIF('2023-09-05-summarymetadata'!B$1:B$10002, A9)</f>
        <v>0</v>
      </c>
      <c r="D9" s="19"/>
      <c r="E9" s="24">
        <f>COUNTIF('2023-09-05-summarymetadata'!C$1:C$10002, D9)</f>
        <v>0</v>
      </c>
      <c r="H9" s="24">
        <f>COUNTIF('2023-09-05-summarymetadata'!D$1:D$10002, G9)</f>
        <v>0</v>
      </c>
      <c r="J9" s="19" t="str">
        <f>IFERROR(__xludf.DUMMYFUNCTION("""COMPUTED_VALUE"""),"Patch-seq")</f>
        <v>Patch-seq</v>
      </c>
      <c r="K9" s="24">
        <f>COUNTIF('2023-09-05-summarymetadata'!E$1:E$10002, J9)</f>
        <v>999</v>
      </c>
      <c r="M9" s="19"/>
      <c r="N9" s="24">
        <f>COUNTIF('2023-09-05-summarymetadata'!F$1:F$10002, M9)</f>
        <v>0</v>
      </c>
      <c r="Q9" s="18"/>
      <c r="R9" s="19" t="str">
        <f>IFERROR(__xludf.DUMMYFUNCTION("""COMPUTED_VALUE"""),"Evan Macosko")</f>
        <v>Evan Macosko</v>
      </c>
      <c r="S9" s="24">
        <f>COUNTIF('2023-09-05-summarymetadata'!O$1:O$10002, R9)</f>
        <v>33</v>
      </c>
      <c r="T9" s="24">
        <f>COUNTIFS('2023-09-05-summarymetadata'!O$1:O$10002, R9,'2023-09-05-summarymetadata'!A$1:A$10002, False)</f>
        <v>33</v>
      </c>
      <c r="V9" s="15" t="str">
        <f>IFERROR(__xludf.DUMMYFUNCTION("""COMPUTED_VALUE"""),"ACAv:ILA:ILA")</f>
        <v>ACAv:ILA:ILA</v>
      </c>
    </row>
    <row r="10">
      <c r="A10" s="19"/>
      <c r="B10" s="17" t="s">
        <v>19525</v>
      </c>
      <c r="D10" s="19"/>
      <c r="E10" s="17" t="s">
        <v>19525</v>
      </c>
      <c r="H10" s="17" t="s">
        <v>19525</v>
      </c>
      <c r="J10" s="19" t="str">
        <f>IFERROR(__xludf.DUMMYFUNCTION("""COMPUTED_VALUE"""),"Spatial Transcriptomics")</f>
        <v>Spatial Transcriptomics</v>
      </c>
      <c r="K10" s="24">
        <f>COUNTIF('2023-09-05-summarymetadata'!E$1:E$10002, J10)</f>
        <v>47</v>
      </c>
      <c r="M10" s="19"/>
      <c r="N10" s="17" t="s">
        <v>19525</v>
      </c>
      <c r="Q10" s="18"/>
      <c r="R10" s="19" t="str">
        <f>IFERROR(__xludf.DUMMYFUNCTION("""COMPUTED_VALUE"""),"Ulrich Mueller")</f>
        <v>Ulrich Mueller</v>
      </c>
      <c r="S10" s="24">
        <f>COUNTIF('2023-09-05-summarymetadata'!O$1:O$10002, R10)</f>
        <v>4</v>
      </c>
      <c r="T10" s="24">
        <f>COUNTIFS('2023-09-05-summarymetadata'!O$1:O$10002, R10,'2023-09-05-summarymetadata'!A$1:A$10002, False)</f>
        <v>4</v>
      </c>
      <c r="V10" s="15" t="str">
        <f>IFERROR(__xludf.DUMMYFUNCTION("""COMPUTED_VALUE"""),"ACAv:MOs: PL")</f>
        <v>ACAv:MOs: PL</v>
      </c>
    </row>
    <row r="11">
      <c r="A11" s="19"/>
      <c r="B11" s="19">
        <f>SUM(B3:B9)</f>
        <v>2568</v>
      </c>
      <c r="D11" s="19"/>
      <c r="E11" s="19">
        <f>SUM(E3:E9)</f>
        <v>1169</v>
      </c>
      <c r="H11" s="19">
        <f>SUM(H3:H9)</f>
        <v>1203</v>
      </c>
      <c r="J11" s="19" t="str">
        <f>IFERROR(__xludf.DUMMYFUNCTION("""COMPUTED_VALUE"""),"STPT")</f>
        <v>STPT</v>
      </c>
      <c r="K11" s="24">
        <f>COUNTIF('2023-09-05-summarymetadata'!E$1:E$10002, J11)</f>
        <v>2008</v>
      </c>
      <c r="M11" s="19"/>
      <c r="N11" s="19">
        <f>SUM(N3:N9)</f>
        <v>321</v>
      </c>
      <c r="Q11" s="18"/>
      <c r="R11" s="19" t="str">
        <f>IFERROR(__xludf.DUMMYFUNCTION("""COMPUTED_VALUE"""),"Bosiljka Tasic")</f>
        <v>Bosiljka Tasic</v>
      </c>
      <c r="S11" s="24">
        <f>COUNTIF('2023-09-05-summarymetadata'!O$1:O$10002, R11)</f>
        <v>202</v>
      </c>
      <c r="T11" s="24">
        <f>COUNTIFS('2023-09-05-summarymetadata'!O$1:O$10002, R11,'2023-09-05-summarymetadata'!A$1:A$10002, False)</f>
        <v>202</v>
      </c>
      <c r="V11" s="15" t="str">
        <f>IFERROR(__xludf.DUMMYFUNCTION("""COMPUTED_VALUE"""),"ACAv:MOs:fail")</f>
        <v>ACAv:MOs:fail</v>
      </c>
    </row>
    <row r="12">
      <c r="J12" s="19"/>
      <c r="K12" s="24">
        <f>COUNTIF('2023-09-05-summarymetadata'!E$1:E$10002, J12)</f>
        <v>0</v>
      </c>
      <c r="Q12" s="18"/>
      <c r="R12" s="19" t="str">
        <f>IFERROR(__xludf.DUMMYFUNCTION("""COMPUTED_VALUE"""),"Osten, Pavel")</f>
        <v>Osten, Pavel</v>
      </c>
      <c r="S12" s="24">
        <f>COUNTIF('2023-09-05-summarymetadata'!O$1:O$10002, R12)</f>
        <v>67</v>
      </c>
      <c r="T12" s="24">
        <f>COUNTIFS('2023-09-05-summarymetadata'!O$1:O$10002, R12,'2023-09-05-summarymetadata'!A$1:A$10002, False)</f>
        <v>67</v>
      </c>
      <c r="V12" s="15" t="str">
        <f>IFERROR(__xludf.DUMMYFUNCTION("""COMPUTED_VALUE"""),"ACAv:VAL:PF")</f>
        <v>ACAv:VAL:PF</v>
      </c>
    </row>
    <row r="13">
      <c r="J13" s="19"/>
      <c r="K13" s="24">
        <f>COUNTIF('2023-09-05-summarymetadata'!E$1:E$10002, J13)</f>
        <v>0</v>
      </c>
      <c r="Q13" s="18"/>
      <c r="R13" s="19" t="str">
        <f>IFERROR(__xludf.DUMMYFUNCTION("""COMPUTED_VALUE"""),"Pavel Osten")</f>
        <v>Pavel Osten</v>
      </c>
      <c r="S13" s="24">
        <f>COUNTIF('2023-09-05-summarymetadata'!O$1:O$10002, R13)</f>
        <v>307</v>
      </c>
      <c r="T13" s="24">
        <f>COUNTIFS('2023-09-05-summarymetadata'!O$1:O$10002, R13,'2023-09-05-summarymetadata'!A$1:A$10002, False)</f>
        <v>307</v>
      </c>
      <c r="V13" s="15" t="str">
        <f>IFERROR(__xludf.DUMMYFUNCTION("""COMPUTED_VALUE"""),"ACB:CP/CLA:CP(r):ACAv")</f>
        <v>ACB:CP/CLA:CP(r):ACAv</v>
      </c>
    </row>
    <row r="14">
      <c r="J14" s="19"/>
      <c r="K14" s="24">
        <f>COUNTIF('2023-09-05-summarymetadata'!E$1:E$10002, J14)</f>
        <v>0</v>
      </c>
      <c r="Q14" s="18"/>
      <c r="R14" s="19" t="str">
        <f>IFERROR(__xludf.DUMMYFUNCTION("""COMPUTED_VALUE"""),"Yongsoo Kim")</f>
        <v>Yongsoo Kim</v>
      </c>
      <c r="S14" s="24">
        <f>COUNTIF('2023-09-05-summarymetadata'!O$1:O$10002, R14)</f>
        <v>552</v>
      </c>
      <c r="T14" s="24">
        <f>COUNTIFS('2023-09-05-summarymetadata'!O$1:O$10002, R14,'2023-09-05-summarymetadata'!A$1:A$10002, False)</f>
        <v>552</v>
      </c>
      <c r="V14" s="15" t="str">
        <f>IFERROR(__xludf.DUMMYFUNCTION("""COMPUTED_VALUE"""),"ACB:SUB:SUB")</f>
        <v>ACB:SUB:SUB</v>
      </c>
    </row>
    <row r="15">
      <c r="J15" s="19"/>
      <c r="K15" s="24">
        <f>COUNTIF('2023-09-05-summarymetadata'!E$1:E$10002, J15)</f>
        <v>0</v>
      </c>
      <c r="Q15" s="18"/>
      <c r="R15" s="19" t="str">
        <f>IFERROR(__xludf.DUMMYFUNCTION("""COMPUTED_VALUE"""),"Brian Cleary")</f>
        <v>Brian Cleary</v>
      </c>
      <c r="S15" s="24">
        <f>COUNTIF('2023-09-05-summarymetadata'!O$1:O$10002, R15)</f>
        <v>12</v>
      </c>
      <c r="T15" s="24">
        <f>COUNTIFS('2023-09-05-summarymetadata'!O$1:O$10002, R15,'2023-09-05-summarymetadata'!A$1:A$10002, False)</f>
        <v>12</v>
      </c>
      <c r="V15" s="15" t="str">
        <f>IFERROR(__xludf.DUMMYFUNCTION("""COMPUTED_VALUE"""),"ACB:SUBv:SUBv:ACB")</f>
        <v>ACB:SUBv:SUBv:ACB</v>
      </c>
    </row>
    <row r="16">
      <c r="J16" s="19"/>
      <c r="K16" s="24">
        <f>COUNTIF('2023-09-05-summarymetadata'!E$1:E$10002, J16)</f>
        <v>0</v>
      </c>
      <c r="Q16" s="18"/>
      <c r="R16" s="19" t="str">
        <f>IFERROR(__xludf.DUMMYFUNCTION("""COMPUTED_VALUE"""),"Guoping Feng")</f>
        <v>Guoping Feng</v>
      </c>
      <c r="S16" s="24">
        <f>COUNTIF('2023-09-05-summarymetadata'!O$1:O$10002, R16)</f>
        <v>218</v>
      </c>
      <c r="T16" s="24">
        <f>COUNTIFS('2023-09-05-summarymetadata'!O$1:O$10002, R16,'2023-09-05-summarymetadata'!A$1:A$10002, False)</f>
        <v>218</v>
      </c>
      <c r="V16" s="15" t="str">
        <f>IFERROR(__xludf.DUMMYFUNCTION("""COMPUTED_VALUE"""),"ACB.m:SNC/r.d.m")</f>
        <v>ACB.m:SNC/r.d.m</v>
      </c>
    </row>
    <row r="17">
      <c r="K17" s="24">
        <f>COUNTIF('2023-09-05-summarymetadata'!E$1:E$10002, J17)</f>
        <v>0</v>
      </c>
      <c r="Q17" s="18"/>
      <c r="R17" s="19" t="str">
        <f>IFERROR(__xludf.DUMMYFUNCTION("""COMPUTED_VALUE"""),"Yang, X. William")</f>
        <v>Yang, X. William</v>
      </c>
      <c r="S17" s="24">
        <f>COUNTIF('2023-09-05-summarymetadata'!O$1:O$10002, R17)</f>
        <v>78</v>
      </c>
      <c r="T17" s="24">
        <f>COUNTIFS('2023-09-05-summarymetadata'!O$1:O$10002, R17,'2023-09-05-summarymetadata'!A$1:A$10002, False)</f>
        <v>78</v>
      </c>
      <c r="V17" s="15" t="str">
        <f>IFERROR(__xludf.DUMMYFUNCTION("""COMPUTED_VALUE"""),"aco:VMHvl/TU:PVp:BSTpr")</f>
        <v>aco:VMHvl/TU:PVp:BSTpr</v>
      </c>
    </row>
    <row r="18">
      <c r="K18" s="24">
        <f>COUNTIF('2023-09-05-summarymetadata'!E$1:E$10002, J18)</f>
        <v>0</v>
      </c>
      <c r="Q18" s="18"/>
      <c r="R18" s="19" t="str">
        <f>IFERROR(__xludf.DUMMYFUNCTION("""COMPUTED_VALUE"""),"Seeds, Andrew")</f>
        <v>Seeds, Andrew</v>
      </c>
      <c r="S18" s="24">
        <f>COUNTIF('2023-09-05-summarymetadata'!O$1:O$10002, R18)</f>
        <v>134</v>
      </c>
      <c r="T18" s="24">
        <f>COUNTIFS('2023-09-05-summarymetadata'!O$1:O$10002, R18,'2023-09-05-summarymetadata'!A$1:A$10002, False)</f>
        <v>134</v>
      </c>
      <c r="V18" s="15" t="str">
        <f>IFERROR(__xludf.DUMMYFUNCTION("""COMPUTED_VALUE"""),"ACVII/PARN:MOp_m:CEAm/c")</f>
        <v>ACVII/PARN:MOp_m:CEAm/c</v>
      </c>
    </row>
    <row r="19">
      <c r="K19" s="24">
        <f>COUNTIF('2023-09-05-summarymetadata'!E$1:E$10002, J19)</f>
        <v>0</v>
      </c>
      <c r="Q19" s="18"/>
      <c r="R19" s="19" t="str">
        <f>IFERROR(__xludf.DUMMYFUNCTION("""COMPUTED_VALUE"""),"Guoping Fneg")</f>
        <v>Guoping Fneg</v>
      </c>
      <c r="S19" s="24">
        <f>COUNTIF('2023-09-05-summarymetadata'!O$1:O$10002, R19)</f>
        <v>36</v>
      </c>
      <c r="T19" s="24">
        <f>COUNTIFS('2023-09-05-summarymetadata'!O$1:O$10002, R19,'2023-09-05-summarymetadata'!A$1:A$10002, False)</f>
        <v>36</v>
      </c>
      <c r="V19" s="15" t="str">
        <f>IFERROR(__xludf.DUMMYFUNCTION("""COMPUTED_VALUE"""),"AHN:SUB:SUB")</f>
        <v>AHN:SUB:SUB</v>
      </c>
    </row>
    <row r="20">
      <c r="K20" s="17" t="s">
        <v>19525</v>
      </c>
      <c r="Q20" s="18"/>
      <c r="R20" s="19" t="str">
        <f>IFERROR(__xludf.DUMMYFUNCTION("""COMPUTED_VALUE"""),"Xiaowei Zhuang")</f>
        <v>Xiaowei Zhuang</v>
      </c>
      <c r="S20" s="24">
        <f>COUNTIF('2023-09-05-summarymetadata'!O$1:O$10002, R20)</f>
        <v>18</v>
      </c>
      <c r="T20" s="24">
        <f>COUNTIFS('2023-09-05-summarymetadata'!O$1:O$10002, R20,'2023-09-05-summarymetadata'!A$1:A$10002, False)</f>
        <v>18</v>
      </c>
      <c r="V20" s="15" t="str">
        <f>IFERROR(__xludf.DUMMYFUNCTION("""COMPUTED_VALUE"""),"AId")</f>
        <v>AId</v>
      </c>
    </row>
    <row r="21">
      <c r="B21" s="26"/>
      <c r="C21" s="26"/>
      <c r="D21" s="26"/>
      <c r="E21" s="26"/>
      <c r="F21" s="26"/>
      <c r="K21" s="19">
        <f>SUM(K3:K19)</f>
        <v>4329</v>
      </c>
      <c r="Q21" s="18"/>
      <c r="R21" s="19" t="str">
        <f>IFERROR(__xludf.DUMMYFUNCTION("""COMPUTED_VALUE"""),"Xiaowei Zhuang and Catherine Dulac")</f>
        <v>Xiaowei Zhuang and Catherine Dulac</v>
      </c>
      <c r="S21" s="24">
        <f>COUNTIF('2023-09-05-summarymetadata'!O$1:O$10002, R21)</f>
        <v>4</v>
      </c>
      <c r="T21" s="24">
        <f>COUNTIFS('2023-09-05-summarymetadata'!O$1:O$10002, R21,'2023-09-05-summarymetadata'!A$1:A$10002, False)</f>
        <v>4</v>
      </c>
      <c r="V21" s="15" t="str">
        <f>IFERROR(__xludf.DUMMYFUNCTION("""COMPUTED_VALUE"""),"AId Agranular insular area;dorsal part")</f>
        <v>AId Agranular insular area;dorsal part</v>
      </c>
    </row>
    <row r="22">
      <c r="B22" s="26"/>
      <c r="C22" s="26"/>
      <c r="D22" s="26"/>
      <c r="E22" s="26"/>
      <c r="F22" s="26"/>
      <c r="Q22" s="18"/>
      <c r="R22" s="19" t="str">
        <f>IFERROR(__xludf.DUMMYFUNCTION("""COMPUTED_VALUE"""),"Qingming Luo")</f>
        <v>Qingming Luo</v>
      </c>
      <c r="S22" s="24">
        <f>COUNTIF('2023-09-05-summarymetadata'!O$1:O$10002, R22)</f>
        <v>26</v>
      </c>
      <c r="T22" s="24">
        <f>COUNTIFS('2023-09-05-summarymetadata'!O$1:O$10002, R22,'2023-09-05-summarymetadata'!A$1:A$10002, False)</f>
        <v>26</v>
      </c>
      <c r="V22" s="15" t="str">
        <f>IFERROR(__xludf.DUMMYFUNCTION("""COMPUTED_VALUE"""),"Ald_2/3:MOs_5:MOp_5")</f>
        <v>Ald_2/3:MOs_5:MOp_5</v>
      </c>
    </row>
    <row r="23">
      <c r="B23" s="26"/>
      <c r="C23" s="26"/>
      <c r="D23" s="26"/>
      <c r="E23" s="26"/>
      <c r="F23" s="26"/>
      <c r="Q23" s="18"/>
      <c r="R23" s="19" t="str">
        <f>IFERROR(__xludf.DUMMYFUNCTION("""COMPUTED_VALUE"""),"Andreas Tolias")</f>
        <v>Andreas Tolias</v>
      </c>
      <c r="S23" s="24">
        <f>COUNTIF('2023-09-05-summarymetadata'!O$1:O$10002, R23)</f>
        <v>1</v>
      </c>
      <c r="T23" s="24">
        <f>COUNTIFS('2023-09-05-summarymetadata'!O$1:O$10002, R23,'2023-09-05-summarymetadata'!A$1:A$10002, False)</f>
        <v>1</v>
      </c>
      <c r="V23" s="15" t="str">
        <f>IFERROR(__xludf.DUMMYFUNCTION("""COMPUTED_VALUE"""),"ALv:PIR:TEa")</f>
        <v>ALv:PIR:TEa</v>
      </c>
    </row>
    <row r="24">
      <c r="B24" s="26"/>
      <c r="C24" s="26"/>
      <c r="D24" s="26"/>
      <c r="E24" s="26"/>
      <c r="F24" s="26"/>
      <c r="Q24" s="18"/>
      <c r="R24" s="19" t="str">
        <f>IFERROR(__xludf.DUMMYFUNCTION("""COMPUTED_VALUE"""),"Robert Cudmore")</f>
        <v>Robert Cudmore</v>
      </c>
      <c r="S24" s="24">
        <f>COUNTIF('2023-09-05-summarymetadata'!O$1:O$10002, R24)</f>
        <v>2</v>
      </c>
      <c r="T24" s="24">
        <f>COUNTIFS('2023-09-05-summarymetadata'!O$1:O$10002, R24,'2023-09-05-summarymetadata'!A$1:A$10002, False)</f>
        <v>2</v>
      </c>
      <c r="V24" s="15" t="str">
        <f>IFERROR(__xludf.DUMMYFUNCTION("""COMPUTED_VALUE"""),"AM Anteromedial nucleus")</f>
        <v>AM Anteromedial nucleus</v>
      </c>
    </row>
    <row r="25">
      <c r="B25" s="26"/>
      <c r="C25" s="26"/>
      <c r="D25" s="26"/>
      <c r="E25" s="26"/>
      <c r="F25" s="26"/>
      <c r="Q25" s="18"/>
      <c r="R25" s="19" t="str">
        <f>IFERROR(__xludf.DUMMYFUNCTION("""COMPUTED_VALUE"""),"Mitra")</f>
        <v>Mitra</v>
      </c>
      <c r="S25" s="24">
        <f>COUNTIF('2023-09-05-summarymetadata'!O$1:O$10002, R25)</f>
        <v>1</v>
      </c>
      <c r="T25" s="24">
        <f>COUNTIFS('2023-09-05-summarymetadata'!O$1:O$10002, R25,'2023-09-05-summarymetadata'!A$1:A$10002, False)</f>
        <v>1</v>
      </c>
      <c r="V25" s="15" t="str">
        <f>IFERROR(__xludf.DUMMYFUNCTION("""COMPUTED_VALUE"""),"AnG")</f>
        <v>AnG</v>
      </c>
    </row>
    <row r="26">
      <c r="B26" s="26"/>
      <c r="C26" s="26"/>
      <c r="D26" s="26"/>
      <c r="E26" s="26"/>
      <c r="F26" s="26"/>
      <c r="Q26" s="18"/>
      <c r="R26" s="19" t="str">
        <f>IFERROR(__xludf.DUMMYFUNCTION("""COMPUTED_VALUE"""),"Xiaowei Zhuang and Yi Zhang")</f>
        <v>Xiaowei Zhuang and Yi Zhang</v>
      </c>
      <c r="S26" s="24">
        <f>COUNTIF('2023-09-05-summarymetadata'!O$1:O$10002, R26)</f>
        <v>1</v>
      </c>
      <c r="T26" s="24">
        <f>COUNTIFS('2023-09-05-summarymetadata'!O$1:O$10002, R26,'2023-09-05-summarymetadata'!A$1:A$10002, False)</f>
        <v>1</v>
      </c>
      <c r="V26" s="15" t="str">
        <f>IFERROR(__xludf.DUMMYFUNCTION("""COMPUTED_VALUE"""),"AOB Accessory olfactory bulb")</f>
        <v>AOB Accessory olfactory bulb</v>
      </c>
    </row>
    <row r="27">
      <c r="B27" s="26"/>
      <c r="C27" s="26"/>
      <c r="D27" s="26"/>
      <c r="E27" s="26"/>
      <c r="F27" s="26"/>
      <c r="Q27" s="18"/>
      <c r="R27" s="19" t="str">
        <f>IFERROR(__xludf.DUMMYFUNCTION("""COMPUTED_VALUE"""),"Kriegstein, Arnold")</f>
        <v>Kriegstein, Arnold</v>
      </c>
      <c r="S27" s="24">
        <f>COUNTIF('2023-09-05-summarymetadata'!O$1:O$10002, R27)</f>
        <v>3</v>
      </c>
      <c r="T27" s="24">
        <f>COUNTIFS('2023-09-05-summarymetadata'!O$1:O$10002, R27,'2023-09-05-summarymetadata'!A$1:A$10002, False)</f>
        <v>3</v>
      </c>
      <c r="V27" s="15" t="str">
        <f>IFERROR(__xludf.DUMMYFUNCTION("""COMPUTED_VALUE"""),"AONm;TTd;MOs;ACAd;AD;AMv;fx;RSPagl;RSPd")</f>
        <v>AONm;TTd;MOs;ACAd;AD;AMv;fx;RSPagl;RSPd</v>
      </c>
    </row>
    <row r="28">
      <c r="B28" s="26"/>
      <c r="C28" s="26"/>
      <c r="D28" s="26"/>
      <c r="E28" s="26"/>
      <c r="F28" s="26"/>
      <c r="Q28" s="18"/>
      <c r="R28" s="19" t="str">
        <f>IFERROR(__xludf.DUMMYFUNCTION("""COMPUTED_VALUE"""),"Li Zhang")</f>
        <v>Li Zhang</v>
      </c>
      <c r="S28" s="24">
        <f>COUNTIF('2023-09-05-summarymetadata'!O$1:O$10002, R28)</f>
        <v>4</v>
      </c>
      <c r="T28" s="24">
        <f>COUNTIFS('2023-09-05-summarymetadata'!O$1:O$10002, R28,'2023-09-05-summarymetadata'!A$1:A$10002, False)</f>
        <v>4</v>
      </c>
      <c r="V28" s="15" t="str">
        <f>IFERROR(__xludf.DUMMYFUNCTION("""COMPUTED_VALUE"""),"AOrG")</f>
        <v>AOrG</v>
      </c>
    </row>
    <row r="29">
      <c r="B29" s="26"/>
      <c r="C29" s="26"/>
      <c r="D29" s="26"/>
      <c r="E29" s="26"/>
      <c r="F29" s="26"/>
      <c r="Q29" s="18"/>
      <c r="R29" s="19" t="str">
        <f>IFERROR(__xludf.DUMMYFUNCTION("""COMPUTED_VALUE"""),"Guoqiang Bi")</f>
        <v>Guoqiang Bi</v>
      </c>
      <c r="S29" s="24">
        <f>COUNTIF('2023-09-05-summarymetadata'!O$1:O$10002, R29)</f>
        <v>54</v>
      </c>
      <c r="T29" s="24">
        <f>COUNTIFS('2023-09-05-summarymetadata'!O$1:O$10002, R29,'2023-09-05-summarymetadata'!A$1:A$10002, False)</f>
        <v>54</v>
      </c>
      <c r="V29" s="15" t="str">
        <f>IFERROR(__xludf.DUMMYFUNCTION("""COMPUTED_VALUE"""),"APN Anterior pretectal nucleus")</f>
        <v>APN Anterior pretectal nucleus</v>
      </c>
    </row>
    <row r="30">
      <c r="B30" s="26"/>
      <c r="C30" s="27"/>
      <c r="D30" s="27"/>
      <c r="E30" s="27"/>
      <c r="F30" s="27"/>
      <c r="Q30" s="18"/>
      <c r="R30" s="19" t="str">
        <f>IFERROR(__xludf.DUMMYFUNCTION("""COMPUTED_VALUE"""),"Long Cai")</f>
        <v>Long Cai</v>
      </c>
      <c r="S30" s="24">
        <f>COUNTIF('2023-09-05-summarymetadata'!O$1:O$10002, R30)</f>
        <v>5</v>
      </c>
      <c r="T30" s="24">
        <f>COUNTIFS('2023-09-05-summarymetadata'!O$1:O$10002, R30,'2023-09-05-summarymetadata'!A$1:A$10002, False)</f>
        <v>5</v>
      </c>
      <c r="V30" s="15" t="str">
        <f>IFERROR(__xludf.DUMMYFUNCTION("""COMPUTED_VALUE"""),"ARH/VMH:COApm:MEAav")</f>
        <v>ARH/VMH:COApm:MEAav</v>
      </c>
    </row>
    <row r="31">
      <c r="Q31" s="18"/>
      <c r="R31" s="19" t="str">
        <f>IFERROR(__xludf.DUMMYFUNCTION("""COMPUTED_VALUE"""),"AIBS/Seung/Tolias")</f>
        <v>AIBS/Seung/Tolias</v>
      </c>
      <c r="S31" s="24">
        <f>COUNTIF('2023-09-05-summarymetadata'!O$1:O$10002, R31)</f>
        <v>301</v>
      </c>
      <c r="T31" s="24">
        <f>COUNTIFS('2023-09-05-summarymetadata'!O$1:O$10002, R31,'2023-09-05-summarymetadata'!A$1:A$10002, False)</f>
        <v>301</v>
      </c>
      <c r="V31" s="15" t="str">
        <f>IFERROR(__xludf.DUMMYFUNCTION("""COMPUTED_VALUE"""),"AUDd:MOp:PTLp")</f>
        <v>AUDd:MOp:PTLp</v>
      </c>
    </row>
    <row r="32">
      <c r="Q32" s="18"/>
      <c r="R32" s="19" t="str">
        <f>IFERROR(__xludf.DUMMYFUNCTION("""COMPUTED_VALUE"""),"Daigle, Tanya")</f>
        <v>Daigle, Tanya</v>
      </c>
      <c r="S32" s="24">
        <f>COUNTIF('2023-09-05-summarymetadata'!O$1:O$10002, R32)</f>
        <v>7</v>
      </c>
      <c r="T32" s="24">
        <f>COUNTIFS('2023-09-05-summarymetadata'!O$1:O$10002, R32,'2023-09-05-summarymetadata'!A$1:A$10002, False)</f>
        <v>7</v>
      </c>
      <c r="V32" s="15" t="str">
        <f>IFERROR(__xludf.DUMMYFUNCTION("""COMPUTED_VALUE"""),"Auditory cortex")</f>
        <v>Auditory cortex</v>
      </c>
    </row>
    <row r="33">
      <c r="Q33" s="18"/>
      <c r="R33" s="19" t="str">
        <f>IFERROR(__xludf.DUMMYFUNCTION("""COMPUTED_VALUE"""),"Tasic, Bosiljka")</f>
        <v>Tasic, Bosiljka</v>
      </c>
      <c r="S33" s="24">
        <f>COUNTIF('2023-09-05-summarymetadata'!O$1:O$10002, R33)</f>
        <v>29</v>
      </c>
      <c r="T33" s="24">
        <f>COUNTIFS('2023-09-05-summarymetadata'!O$1:O$10002, R33,'2023-09-05-summarymetadata'!A$1:A$10002, False)</f>
        <v>29</v>
      </c>
      <c r="V33" s="15" t="str">
        <f>IFERROR(__xludf.DUMMYFUNCTION("""COMPUTED_VALUE"""),"AUDp")</f>
        <v>AUDp</v>
      </c>
    </row>
    <row r="34">
      <c r="Q34" s="18"/>
      <c r="R34" s="19" t="str">
        <f>IFERROR(__xludf.DUMMYFUNCTION("""COMPUTED_VALUE"""),"Ting, Jonathan")</f>
        <v>Ting, Jonathan</v>
      </c>
      <c r="S34" s="24">
        <f>COUNTIF('2023-09-05-summarymetadata'!O$1:O$10002, R34)</f>
        <v>30</v>
      </c>
      <c r="T34" s="24">
        <f>COUNTIFS('2023-09-05-summarymetadata'!O$1:O$10002, R34,'2023-09-05-summarymetadata'!A$1:A$10002, False)</f>
        <v>30</v>
      </c>
      <c r="V34" s="15" t="str">
        <f>IFERROR(__xludf.DUMMYFUNCTION("""COMPUTED_VALUE"""),"AUDp Primary auditory area")</f>
        <v>AUDp Primary auditory area</v>
      </c>
    </row>
    <row r="35">
      <c r="Q35" s="18"/>
      <c r="R35" s="19" t="str">
        <f>IFERROR(__xludf.DUMMYFUNCTION("""COMPUTED_VALUE"""),"Arlotta, Paola")</f>
        <v>Arlotta, Paola</v>
      </c>
      <c r="S35" s="24">
        <f>COUNTIF('2023-09-05-summarymetadata'!O$1:O$10002, R35)</f>
        <v>2</v>
      </c>
      <c r="T35" s="24">
        <f>COUNTIFS('2023-09-05-summarymetadata'!O$1:O$10002, R35,'2023-09-05-summarymetadata'!A$1:A$10002, False)</f>
        <v>2</v>
      </c>
      <c r="V35" s="15" t="str">
        <f>IFERROR(__xludf.DUMMYFUNCTION("""COMPUTED_VALUE"""),"AUDpo")</f>
        <v>AUDpo</v>
      </c>
    </row>
    <row r="36">
      <c r="Q36" s="18"/>
      <c r="R36" s="19" t="str">
        <f>IFERROR(__xludf.DUMMYFUNCTION("""COMPUTED_VALUE"""),"Peng, Hanchuan")</f>
        <v>Peng, Hanchuan</v>
      </c>
      <c r="S36" s="24">
        <f>COUNTIF('2023-09-05-summarymetadata'!O$1:O$10002, R36)</f>
        <v>34</v>
      </c>
      <c r="T36" s="24">
        <f>COUNTIFS('2023-09-05-summarymetadata'!O$1:O$10002, R36,'2023-09-05-summarymetadata'!A$1:A$10002, False)</f>
        <v>34</v>
      </c>
      <c r="V36" s="15" t="str">
        <f>IFERROR(__xludf.DUMMYFUNCTION("""COMPUTED_VALUE"""),"AUDpo Posterior auditory area")</f>
        <v>AUDpo Posterior auditory area</v>
      </c>
    </row>
    <row r="37">
      <c r="Q37" s="18"/>
      <c r="R37" s="19" t="str">
        <f>IFERROR(__xludf.DUMMYFUNCTION("""COMPUTED_VALUE"""),"Hong-Wei Dong")</f>
        <v>Hong-Wei Dong</v>
      </c>
      <c r="S37" s="24">
        <f>COUNTIF('2023-09-05-summarymetadata'!O$1:O$10002, R37)</f>
        <v>2</v>
      </c>
      <c r="T37" s="24">
        <f>COUNTIFS('2023-09-05-summarymetadata'!O$1:O$10002, R37,'2023-09-05-summarymetadata'!A$1:A$10002, False)</f>
        <v>2</v>
      </c>
      <c r="V37" s="15" t="str">
        <f>IFERROR(__xludf.DUMMYFUNCTION("""COMPUTED_VALUE"""),"AUDv:AUDp:AUDp")</f>
        <v>AUDv:AUDp:AUDp</v>
      </c>
    </row>
    <row r="38">
      <c r="Q38" s="18"/>
      <c r="R38" s="19" t="str">
        <f>IFERROR(__xludf.DUMMYFUNCTION("""COMPUTED_VALUE"""),"Hongkui Zeng")</f>
        <v>Hongkui Zeng</v>
      </c>
      <c r="S38" s="24">
        <f>COUNTIF('2023-09-05-summarymetadata'!O$1:O$10002, R38)</f>
        <v>167</v>
      </c>
      <c r="T38" s="24">
        <f>COUNTIFS('2023-09-05-summarymetadata'!O$1:O$10002, R38,'2023-09-05-summarymetadata'!A$1:A$10002, False)</f>
        <v>167</v>
      </c>
      <c r="V38" s="15" t="str">
        <f>IFERROR(__xludf.DUMMYFUNCTION("""COMPUTED_VALUE"""),"BA:CPc.dm:fail:PL")</f>
        <v>BA:CPc.dm:fail:PL</v>
      </c>
    </row>
    <row r="39">
      <c r="Q39" s="18"/>
      <c r="R39" s="19" t="str">
        <f>IFERROR(__xludf.DUMMYFUNCTION("""COMPUTED_VALUE"""),"Luo, Qingming")</f>
        <v>Luo, Qingming</v>
      </c>
      <c r="S39" s="24">
        <f>COUNTIF('2023-09-05-summarymetadata'!O$1:O$10002, R39)</f>
        <v>59</v>
      </c>
      <c r="T39" s="24">
        <f>COUNTIFS('2023-09-05-summarymetadata'!O$1:O$10002, R39,'2023-09-05-summarymetadata'!A$1:A$10002, False)</f>
        <v>59</v>
      </c>
      <c r="V39" s="15" t="str">
        <f>IFERROR(__xludf.DUMMYFUNCTION("""COMPUTED_VALUE"""),"Barrington's nucleus")</f>
        <v>Barrington's nucleus</v>
      </c>
    </row>
    <row r="40">
      <c r="Q40" s="18"/>
      <c r="R40" s="19" t="str">
        <f>IFERROR(__xludf.DUMMYFUNCTION("""COMPUTED_VALUE"""),"Yongsoo Kim Lab")</f>
        <v>Yongsoo Kim Lab</v>
      </c>
      <c r="S40" s="24">
        <f>COUNTIF('2023-09-05-summarymetadata'!O$1:O$10002, R40)</f>
        <v>93</v>
      </c>
      <c r="T40" s="24">
        <f>COUNTIFS('2023-09-05-summarymetadata'!O$1:O$10002, R40,'2023-09-05-summarymetadata'!A$1:A$10002, False)</f>
        <v>93</v>
      </c>
      <c r="V40" s="15" t="str">
        <f>IFERROR(__xludf.DUMMYFUNCTION("""COMPUTED_VALUE"""),"BLA Basolateral amygdalar nucleus")</f>
        <v>BLA Basolateral amygdalar nucleus</v>
      </c>
    </row>
    <row r="41">
      <c r="Q41" s="18"/>
      <c r="R41" s="19" t="str">
        <f>IFERROR(__xludf.DUMMYFUNCTION("""COMPUTED_VALUE"""),"Zhang, Li")</f>
        <v>Zhang, Li</v>
      </c>
      <c r="S41" s="24">
        <f>COUNTIF('2023-09-05-summarymetadata'!O$1:O$10002, R41)</f>
        <v>11</v>
      </c>
      <c r="T41" s="24">
        <f>COUNTIFS('2023-09-05-summarymetadata'!O$1:O$10002, R41,'2023-09-05-summarymetadata'!A$1:A$10002, False)</f>
        <v>11</v>
      </c>
      <c r="V41" s="15" t="str">
        <f>IFERROR(__xludf.DUMMYFUNCTION("""COMPUTED_VALUE"""),"BLA:PIR:OT")</f>
        <v>BLA:PIR:OT</v>
      </c>
    </row>
    <row r="42">
      <c r="Q42" s="18"/>
      <c r="R42" s="19"/>
      <c r="S42" s="24">
        <f>COUNTIF('2023-09-05-summarymetadata'!O$1:O$10002, R42)</f>
        <v>0</v>
      </c>
      <c r="T42" s="24">
        <f>COUNTIFS('2023-09-05-summarymetadata'!O$1:O$10002, R42,'2023-09-05-summarymetadata'!A$1:A$10002, False)</f>
        <v>0</v>
      </c>
      <c r="V42" s="15" t="str">
        <f>IFERROR(__xludf.DUMMYFUNCTION("""COMPUTED_VALUE"""),"BLA.al:EPd:EPd")</f>
        <v>BLA.al:EPd:EPd</v>
      </c>
    </row>
    <row r="43">
      <c r="Q43" s="18"/>
      <c r="R43" s="19"/>
      <c r="S43" s="24">
        <f>COUNTIF('2023-09-05-summarymetadata'!O$1:O$10002, R43)</f>
        <v>0</v>
      </c>
      <c r="T43" s="24">
        <f>COUNTIFS('2023-09-05-summarymetadata'!O$1:O$10002, R43,'2023-09-05-summarymetadata'!A$1:A$10002, False)</f>
        <v>0</v>
      </c>
      <c r="V43" s="15" t="str">
        <f>IFERROR(__xludf.DUMMYFUNCTION("""COMPUTED_VALUE"""),"BLA.al:PEd:CPc.dl")</f>
        <v>BLA.al:PEd:CPc.dl</v>
      </c>
    </row>
    <row r="44">
      <c r="Q44" s="18"/>
      <c r="R44" s="19"/>
      <c r="S44" s="24">
        <f>COUNTIF('2023-09-05-summarymetadata'!O$1:O$10002, R44)</f>
        <v>0</v>
      </c>
      <c r="T44" s="24">
        <f>COUNTIFS('2023-09-05-summarymetadata'!O$1:O$10002, R44,'2023-09-05-summarymetadata'!A$1:A$10002, False)</f>
        <v>0</v>
      </c>
      <c r="V44" s="15" t="str">
        <f>IFERROR(__xludf.DUMMYFUNCTION("""COMPUTED_VALUE"""),"BLAa:TEa:PER/ECT")</f>
        <v>BLAa:TEa:PER/ECT</v>
      </c>
    </row>
    <row r="45">
      <c r="Q45" s="18"/>
      <c r="R45" s="19"/>
      <c r="S45" s="24">
        <f>COUNTIF('2023-09-05-summarymetadata'!O$1:O$10002, R45)</f>
        <v>0</v>
      </c>
      <c r="T45" s="24">
        <f>COUNTIFS('2023-09-05-summarymetadata'!O$1:O$10002, R45,'2023-09-05-summarymetadata'!A$1:A$10002, False)</f>
        <v>0</v>
      </c>
      <c r="V45" s="15" t="str">
        <f>IFERROR(__xludf.DUMMYFUNCTION("""COMPUTED_VALUE"""),"BMAp:CA1vv:CA1vv")</f>
        <v>BMAp:CA1vv:CA1vv</v>
      </c>
    </row>
    <row r="46">
      <c r="Q46" s="18"/>
      <c r="R46" s="19"/>
      <c r="S46" s="17" t="s">
        <v>19525</v>
      </c>
      <c r="T46" s="19" t="s">
        <v>19526</v>
      </c>
      <c r="V46" s="15" t="str">
        <f>IFERROR(__xludf.DUMMYFUNCTION("""COMPUTED_VALUE"""),"BMAp:LA:PT")</f>
        <v>BMAp:LA:PT</v>
      </c>
    </row>
    <row r="47">
      <c r="Q47" s="18"/>
      <c r="R47" s="19"/>
      <c r="S47" s="19">
        <f t="shared" ref="S47:T47" si="1">SUM(S2:S45)</f>
        <v>5585</v>
      </c>
      <c r="T47" s="19">
        <f t="shared" si="1"/>
        <v>5585</v>
      </c>
      <c r="V47" s="15" t="str">
        <f>IFERROR(__xludf.DUMMYFUNCTION("""COMPUTED_VALUE"""),"Brain")</f>
        <v>Brain</v>
      </c>
    </row>
    <row r="48">
      <c r="Q48" s="18"/>
      <c r="V48" s="15" t="str">
        <f>IFERROR(__xludf.DUMMYFUNCTION("""COMPUTED_VALUE"""),"brain")</f>
        <v>brain</v>
      </c>
    </row>
    <row r="49">
      <c r="Q49" s="18"/>
      <c r="V49" s="15" t="str">
        <f>IFERROR(__xludf.DUMMYFUNCTION("""COMPUTED_VALUE"""),"BST:MPO:MPNI")</f>
        <v>BST:MPO:MPNI</v>
      </c>
    </row>
    <row r="50">
      <c r="Q50" s="18"/>
      <c r="V50" s="15" t="str">
        <f>IFERROR(__xludf.DUMMYFUNCTION("""COMPUTED_VALUE"""),"BST:VMHvl/TU:ARH:LSv/BSTpr")</f>
        <v>BST:VMHvl/TU:ARH:LSv/BSTpr</v>
      </c>
    </row>
    <row r="51">
      <c r="Q51" s="18"/>
      <c r="V51" s="15" t="str">
        <f>IFERROR(__xludf.DUMMYFUNCTION("""COMPUTED_VALUE"""),"C.P.cv:BLAa.am:BLAa.am")</f>
        <v>C.P.cv:BLAa.am:BLAa.am</v>
      </c>
    </row>
    <row r="52">
      <c r="Q52" s="18"/>
      <c r="V52" s="15" t="str">
        <f>IFERROR(__xludf.DUMMYFUNCTION("""COMPUTED_VALUE"""),"Ca")</f>
        <v>Ca</v>
      </c>
    </row>
    <row r="53">
      <c r="Q53" s="18"/>
      <c r="V53" s="15" t="str">
        <f>IFERROR(__xludf.DUMMYFUNCTION("""COMPUTED_VALUE"""),"CA1")</f>
        <v>CA1</v>
      </c>
    </row>
    <row r="54">
      <c r="Q54" s="18"/>
      <c r="V54" s="15" t="str">
        <f>IFERROR(__xludf.DUMMYFUNCTION("""COMPUTED_VALUE"""),"CA1 Field CA1")</f>
        <v>CA1 Field CA1</v>
      </c>
    </row>
    <row r="55">
      <c r="Q55" s="18"/>
      <c r="V55" s="15" t="str">
        <f>IFERROR(__xludf.DUMMYFUNCTION("""COMPUTED_VALUE"""),"CA1:CA1v:CA1v")</f>
        <v>CA1:CA1v:CA1v</v>
      </c>
    </row>
    <row r="56">
      <c r="Q56" s="18"/>
      <c r="V56" s="15" t="str">
        <f>IFERROR(__xludf.DUMMYFUNCTION("""COMPUTED_VALUE"""),"CA1:EPv:IMD")</f>
        <v>CA1:EPv:IMD</v>
      </c>
    </row>
    <row r="57">
      <c r="Q57" s="18"/>
      <c r="V57" s="15" t="str">
        <f>IFERROR(__xludf.DUMMYFUNCTION("""COMPUTED_VALUE"""),"CA1i:SUBvv:CA3")</f>
        <v>CA1i:SUBvv:CA3</v>
      </c>
    </row>
    <row r="58">
      <c r="Q58" s="18"/>
      <c r="V58" s="15" t="str">
        <f>IFERROR(__xludf.DUMMYFUNCTION("""COMPUTED_VALUE"""),"CA3:BLAa:CLA")</f>
        <v>CA3:BLAa:CLA</v>
      </c>
    </row>
    <row r="59">
      <c r="Q59" s="18"/>
      <c r="V59" s="15" t="str">
        <f>IFERROR(__xludf.DUMMYFUNCTION("""COMPUTED_VALUE"""),"CEAc:CA1v:CA1v")</f>
        <v>CEAc:CA1v:CA1v</v>
      </c>
    </row>
    <row r="60">
      <c r="Q60" s="18"/>
      <c r="V60" s="15" t="str">
        <f>IFERROR(__xludf.DUMMYFUNCTION("""COMPUTED_VALUE"""),"CEAc:CP:BMAp:BLAa")</f>
        <v>CEAc:CP:BMAp:BLAa</v>
      </c>
    </row>
    <row r="61">
      <c r="Q61" s="18"/>
      <c r="V61" s="15" t="str">
        <f>IFERROR(__xludf.DUMMYFUNCTION("""COMPUTED_VALUE"""),"CeG")</f>
        <v>CeG</v>
      </c>
    </row>
    <row r="62">
      <c r="Q62" s="18"/>
      <c r="V62" s="15" t="str">
        <f>IFERROR(__xludf.DUMMYFUNCTION("""COMPUTED_VALUE"""),"Cerebellum, Brain stem")</f>
        <v>Cerebellum, Brain stem</v>
      </c>
    </row>
    <row r="63">
      <c r="Q63" s="18"/>
      <c r="V63" s="15" t="str">
        <f>IFERROR(__xludf.DUMMYFUNCTION("""COMPUTED_VALUE"""),"Cerebellum, Medulla")</f>
        <v>Cerebellum, Medulla</v>
      </c>
    </row>
    <row r="64">
      <c r="Q64" s="18"/>
      <c r="V64" s="15" t="str">
        <f>IFERROR(__xludf.DUMMYFUNCTION("""COMPUTED_VALUE"""),"CgGr")</f>
        <v>CgGr</v>
      </c>
    </row>
    <row r="65">
      <c r="Q65" s="18"/>
      <c r="V65" s="15" t="str">
        <f>IFERROR(__xludf.DUMMYFUNCTION("""COMPUTED_VALUE"""),"CLA")</f>
        <v>CLA</v>
      </c>
    </row>
    <row r="66">
      <c r="Q66" s="18"/>
      <c r="V66" s="15" t="str">
        <f>IFERROR(__xludf.DUMMYFUNCTION("""COMPUTED_VALUE"""),"CLA Claustrum")</f>
        <v>CLA Claustrum</v>
      </c>
    </row>
    <row r="67">
      <c r="Q67" s="18"/>
      <c r="V67" s="15" t="str">
        <f>IFERROR(__xludf.DUMMYFUNCTION("""COMPUTED_VALUE"""),"CLA:CP:RE:IAM")</f>
        <v>CLA:CP:RE:IAM</v>
      </c>
    </row>
    <row r="68">
      <c r="Q68" s="18"/>
      <c r="V68" s="15" t="str">
        <f>IFERROR(__xludf.DUMMYFUNCTION("""COMPUTED_VALUE"""),"CLA:CP:SMT:CM")</f>
        <v>CLA:CP:SMT:CM</v>
      </c>
    </row>
    <row r="69">
      <c r="Q69" s="18"/>
      <c r="V69" s="15" t="str">
        <f>IFERROR(__xludf.DUMMYFUNCTION("""COMPUTED_VALUE"""),"CLA:PT:SI:MDm/l")</f>
        <v>CLA:PT:SI:MDm/l</v>
      </c>
    </row>
    <row r="70">
      <c r="Q70" s="18"/>
      <c r="V70" s="15" t="str">
        <f>IFERROR(__xludf.DUMMYFUNCTION("""COMPUTED_VALUE"""),"Coronal sections")</f>
        <v>Coronal sections</v>
      </c>
    </row>
    <row r="71">
      <c r="Q71" s="18"/>
      <c r="V71" s="15" t="str">
        <f>IFERROR(__xludf.DUMMYFUNCTION("""COMPUTED_VALUE"""),"Cortex")</f>
        <v>Cortex</v>
      </c>
    </row>
    <row r="72">
      <c r="Q72" s="18"/>
      <c r="V72" s="15" t="str">
        <f>IFERROR(__xludf.DUMMYFUNCTION("""COMPUTED_VALUE"""),"cortex (30x)")</f>
        <v>cortex (30x)</v>
      </c>
    </row>
    <row r="73">
      <c r="Q73" s="18"/>
      <c r="V73" s="15" t="str">
        <f>IFERROR(__xludf.DUMMYFUNCTION("""COMPUTED_VALUE"""),"Cortex (30x) (dendritome)")</f>
        <v>Cortex (30x) (dendritome)</v>
      </c>
    </row>
    <row r="74">
      <c r="Q74" s="18"/>
      <c r="V74" s="15" t="str">
        <f>IFERROR(__xludf.DUMMYFUNCTION("""COMPUTED_VALUE"""),"cortical intratelencephalic Layer 2/3;Layer 5")</f>
        <v>cortical intratelencephalic Layer 2/3;Layer 5</v>
      </c>
    </row>
    <row r="75">
      <c r="Q75" s="18"/>
      <c r="V75" s="15" t="str">
        <f>IFERROR(__xludf.DUMMYFUNCTION("""COMPUTED_VALUE"""),"CP Caudoputamen")</f>
        <v>CP Caudoputamen</v>
      </c>
    </row>
    <row r="76">
      <c r="Q76" s="18"/>
      <c r="V76" s="15" t="str">
        <f>IFERROR(__xludf.DUMMYFUNCTION("""COMPUTED_VALUE"""),"CP;SSp-ul;SSp-bfd;SSs")</f>
        <v>CP;SSp-ul;SSp-bfd;SSs</v>
      </c>
    </row>
    <row r="77">
      <c r="Q77" s="18"/>
      <c r="V77" s="15" t="str">
        <f>IFERROR(__xludf.DUMMYFUNCTION("""COMPUTED_VALUE"""),"CP;SSp;LH")</f>
        <v>CP;SSp;LH</v>
      </c>
    </row>
    <row r="78">
      <c r="Q78" s="18"/>
      <c r="V78" s="15" t="str">
        <f>IFERROR(__xludf.DUMMYFUNCTION("""COMPUTED_VALUE"""),"CP:CP:LD")</f>
        <v>CP:CP:LD</v>
      </c>
    </row>
    <row r="79">
      <c r="Q79" s="18"/>
      <c r="V79" s="15" t="str">
        <f>IFERROR(__xludf.DUMMYFUNCTION("""COMPUTED_VALUE"""),"CP:fail:CP:CP")</f>
        <v>CP:fail:CP:CP</v>
      </c>
    </row>
    <row r="80">
      <c r="Q80" s="18"/>
      <c r="V80" s="15" t="str">
        <f>IFERROR(__xludf.DUMMYFUNCTION("""COMPUTED_VALUE"""),"CP:PVT:LHA/SI:MDm")</f>
        <v>CP:PVT:LHA/SI:MDm</v>
      </c>
    </row>
    <row r="81">
      <c r="Q81" s="18"/>
      <c r="V81" s="15" t="str">
        <f>IFERROR(__xludf.DUMMYFUNCTION("""COMPUTED_VALUE"""),"CP:RE/PR:ec:ENTl")</f>
        <v>CP:RE/PR:ec:ENTl</v>
      </c>
    </row>
    <row r="82">
      <c r="Q82" s="18"/>
      <c r="V82" s="15" t="str">
        <f>IFERROR(__xludf.DUMMYFUNCTION("""COMPUTED_VALUE"""),"CP:RE/SMT/PR:fail:SUBv-sr/m")</f>
        <v>CP:RE/SMT/PR:fail:SUBv-sr/m</v>
      </c>
    </row>
    <row r="83">
      <c r="Q83" s="18"/>
      <c r="V83" s="15" t="str">
        <f>IFERROR(__xludf.DUMMYFUNCTION("""COMPUTED_VALUE"""),"CP:SSp:SSp")</f>
        <v>CP:SSp:SSp</v>
      </c>
    </row>
    <row r="84">
      <c r="Q84" s="18"/>
      <c r="V84" s="15" t="str">
        <f>IFERROR(__xludf.DUMMYFUNCTION("""COMPUTED_VALUE"""),"CP:SUBv:SUBv")</f>
        <v>CP:SUBv:SUBv</v>
      </c>
    </row>
    <row r="85">
      <c r="Q85" s="18"/>
      <c r="V85" s="15" t="str">
        <f>IFERROR(__xludf.DUMMYFUNCTION("""COMPUTED_VALUE"""),"CP/SI:FS/CP:SI/FS:LSR/SF")</f>
        <v>CP/SI:FS/CP:SI/FS:LSR/SF</v>
      </c>
    </row>
    <row r="86">
      <c r="Q86" s="18"/>
      <c r="V86" s="15" t="str">
        <f>IFERROR(__xludf.DUMMYFUNCTION("""COMPUTED_VALUE"""),"CPc:BLA:MOP")</f>
        <v>CPc:BLA:MOP</v>
      </c>
    </row>
    <row r="87">
      <c r="Q87" s="18"/>
      <c r="V87" s="15" t="str">
        <f>IFERROR(__xludf.DUMMYFUNCTION("""COMPUTED_VALUE"""),"CPc:BLA:MOs")</f>
        <v>CPc:BLA:MOs</v>
      </c>
    </row>
    <row r="88">
      <c r="Q88" s="18"/>
      <c r="V88" s="15" t="str">
        <f>IFERROR(__xludf.DUMMYFUNCTION("""COMPUTED_VALUE"""),"CPc:LA:LA")</f>
        <v>CPc:LA:LA</v>
      </c>
    </row>
    <row r="89">
      <c r="Q89" s="18"/>
      <c r="V89" s="15" t="str">
        <f>IFERROR(__xludf.DUMMYFUNCTION("""COMPUTED_VALUE"""),"CPc:MOpul:MOpul")</f>
        <v>CPc:MOpul:MOpul</v>
      </c>
    </row>
    <row r="90">
      <c r="Q90" s="18"/>
      <c r="V90" s="15" t="str">
        <f>IFERROR(__xludf.DUMMYFUNCTION("""COMPUTED_VALUE"""),"CPC.v:BLA.al:BLA.al")</f>
        <v>CPC.v:BLA.al:BLA.al</v>
      </c>
    </row>
    <row r="91">
      <c r="Q91" s="18"/>
      <c r="V91" s="15" t="str">
        <f>IFERROR(__xludf.DUMMYFUNCTION("""COMPUTED_VALUE"""),"CPcam:BLAam:BLAam")</f>
        <v>CPcam:BLAam:BLAam</v>
      </c>
    </row>
    <row r="92">
      <c r="Q92" s="18"/>
      <c r="V92" s="15" t="str">
        <f>IFERROR(__xludf.DUMMYFUNCTION("""COMPUTED_VALUE"""),"CPi:BLAa:CM")</f>
        <v>CPi:BLAa:CM</v>
      </c>
    </row>
    <row r="93">
      <c r="Q93" s="18"/>
      <c r="V93" s="15" t="str">
        <f>IFERROR(__xludf.DUMMYFUNCTION("""COMPUTED_VALUE"""),"CPi:PF:ECT")</f>
        <v>CPi:PF:ECT</v>
      </c>
    </row>
    <row r="94">
      <c r="Q94" s="18"/>
      <c r="V94" s="15" t="str">
        <f>IFERROR(__xludf.DUMMYFUNCTION("""COMPUTED_VALUE"""),"CPr:CPc:PO:PSV")</f>
        <v>CPr:CPc:PO:PSV</v>
      </c>
    </row>
    <row r="95">
      <c r="Q95" s="18"/>
      <c r="V95" s="15" t="str">
        <f>IFERROR(__xludf.DUMMYFUNCTION("""COMPUTED_VALUE"""),"CPr:VISC:VPM:PRNc")</f>
        <v>CPr:VISC:VPM:PRNc</v>
      </c>
    </row>
    <row r="96">
      <c r="Q96" s="18"/>
      <c r="V96" s="15" t="str">
        <f>IFERROR(__xludf.DUMMYFUNCTION("""COMPUTED_VALUE"""),"CTX")</f>
        <v>CTX</v>
      </c>
    </row>
    <row r="97">
      <c r="Q97" s="18"/>
      <c r="V97" s="15" t="str">
        <f>IFERROR(__xludf.DUMMYFUNCTION("""COMPUTED_VALUE"""),"CX")</f>
        <v>CX</v>
      </c>
    </row>
    <row r="98">
      <c r="Q98" s="18"/>
      <c r="V98" s="15" t="str">
        <f>IFERROR(__xludf.DUMMYFUNCTION("""COMPUTED_VALUE"""),"Cx")</f>
        <v>Cx</v>
      </c>
    </row>
    <row r="99">
      <c r="Q99" s="18"/>
      <c r="V99" s="15" t="str">
        <f>IFERROR(__xludf.DUMMYFUNCTION("""COMPUTED_VALUE"""),"DCO Dorsal cochlear nucleus")</f>
        <v>DCO Dorsal cochlear nucleus</v>
      </c>
    </row>
    <row r="100">
      <c r="Q100" s="18"/>
      <c r="V100" s="15" t="str">
        <f>IFERROR(__xludf.DUMMYFUNCTION("""COMPUTED_VALUE"""),"DMH:SUB:SUB")</f>
        <v>DMH:SUB:SUB</v>
      </c>
    </row>
    <row r="101">
      <c r="Q101" s="18"/>
      <c r="V101" s="15" t="str">
        <f>IFERROR(__xludf.DUMMYFUNCTION("""COMPUTED_VALUE"""),"DMHa:CM:RE")</f>
        <v>DMHa:CM:RE</v>
      </c>
    </row>
    <row r="102">
      <c r="Q102" s="18"/>
      <c r="V102" s="15" t="str">
        <f>IFERROR(__xludf.DUMMYFUNCTION("""COMPUTED_VALUE"""),"DP:CA1:CA1")</f>
        <v>DP:CA1:CA1</v>
      </c>
    </row>
    <row r="103">
      <c r="Q103" s="18"/>
      <c r="V103" s="15" t="str">
        <f>IFERROR(__xludf.DUMMYFUNCTION("""COMPUTED_VALUE"""),"DP:DP:ACAd")</f>
        <v>DP:DP:ACAd</v>
      </c>
    </row>
    <row r="104">
      <c r="Q104" s="18"/>
      <c r="V104" s="15" t="str">
        <f>IFERROR(__xludf.DUMMYFUNCTION("""COMPUTED_VALUE"""),"DP:DP:MOs")</f>
        <v>DP:DP:MOs</v>
      </c>
    </row>
    <row r="105">
      <c r="Q105" s="18"/>
      <c r="V105" s="15" t="str">
        <f>IFERROR(__xludf.DUMMYFUNCTION("""COMPUTED_VALUE"""),"DP:failed:TTd")</f>
        <v>DP:failed:TTd</v>
      </c>
    </row>
    <row r="106">
      <c r="Q106" s="18"/>
      <c r="V106" s="15" t="str">
        <f>IFERROR(__xludf.DUMMYFUNCTION("""COMPUTED_VALUE"""),"ECT:LA:BLA")</f>
        <v>ECT:LA:BLA</v>
      </c>
    </row>
    <row r="107">
      <c r="Q107" s="18"/>
      <c r="V107" s="15" t="str">
        <f>IFERROR(__xludf.DUMMYFUNCTION("""COMPUTED_VALUE"""),"ECT:MOp:CP")</f>
        <v>ECT:MOp:CP</v>
      </c>
    </row>
    <row r="108">
      <c r="Q108" s="18"/>
      <c r="V108" s="15" t="str">
        <f>IFERROR(__xludf.DUMMYFUNCTION("""COMPUTED_VALUE"""),"ENTI:VISI:PAG:PCG")</f>
        <v>ENTI:VISI:PAG:PCG</v>
      </c>
    </row>
    <row r="109">
      <c r="Q109" s="18"/>
      <c r="V109" s="15" t="str">
        <f>IFERROR(__xludf.DUMMYFUNCTION("""COMPUTED_VALUE"""),"ENTl")</f>
        <v>ENTl</v>
      </c>
    </row>
    <row r="110">
      <c r="Q110" s="18"/>
      <c r="V110" s="15" t="str">
        <f>IFERROR(__xludf.DUMMYFUNCTION("""COMPUTED_VALUE"""),"ENTm Entorhinal area, medial part, dorsal zone")</f>
        <v>ENTm Entorhinal area, medial part, dorsal zone</v>
      </c>
    </row>
    <row r="111">
      <c r="Q111" s="18"/>
      <c r="V111" s="15" t="str">
        <f>IFERROR(__xludf.DUMMYFUNCTION("""COMPUTED_VALUE"""),"EPd: fail: MRN: ENTl")</f>
        <v>EPd: fail: MRN: ENTl</v>
      </c>
    </row>
    <row r="112">
      <c r="Q112" s="18"/>
      <c r="V112" s="15" t="str">
        <f>IFERROR(__xludf.DUMMYFUNCTION("""COMPUTED_VALUE"""),"fail:CLA:CP(r):PL")</f>
        <v>fail:CLA:CP(r):PL</v>
      </c>
    </row>
    <row r="113">
      <c r="Q113" s="18"/>
      <c r="V113" s="15" t="str">
        <f>IFERROR(__xludf.DUMMYFUNCTION("""COMPUTED_VALUE"""),"fail:MOp-ul:SSp-bfd:SSp-bfd/SSs")</f>
        <v>fail:MOp-ul:SSp-bfd:SSp-bfd/SSs</v>
      </c>
    </row>
    <row r="114">
      <c r="Q114" s="18"/>
      <c r="V114" s="15" t="str">
        <f>IFERROR(__xludf.DUMMYFUNCTION("""COMPUTED_VALUE"""),"fail:PAG:MRN:APN")</f>
        <v>fail:PAG:MRN:APN</v>
      </c>
    </row>
    <row r="115">
      <c r="Q115" s="18"/>
      <c r="V115" s="15" t="str">
        <f>IFERROR(__xludf.DUMMYFUNCTION("""COMPUTED_VALUE"""),"fail:PL:PL:ILA")</f>
        <v>fail:PL:PL:ILA</v>
      </c>
    </row>
    <row r="116">
      <c r="Q116" s="18"/>
      <c r="V116" s="15" t="str">
        <f>IFERROR(__xludf.DUMMYFUNCTION("""COMPUTED_VALUE"""),"fail:PSV:CUN")</f>
        <v>fail:PSV:CUN</v>
      </c>
    </row>
    <row r="117">
      <c r="Q117" s="18"/>
      <c r="V117" s="15" t="str">
        <f>IFERROR(__xludf.DUMMYFUNCTION("""COMPUTED_VALUE"""),"fail:RSPd:SCig/RSPd")</f>
        <v>fail:RSPd:SCig/RSPd</v>
      </c>
    </row>
    <row r="118">
      <c r="Q118" s="18"/>
      <c r="V118" s="15" t="str">
        <f>IFERROR(__xludf.DUMMYFUNCTION("""COMPUTED_VALUE"""),"fail:SSp-tr:SSp-bfd:SSp-bfd")</f>
        <v>fail:SSp-tr:SSp-bfd:SSp-bfd</v>
      </c>
    </row>
    <row r="119">
      <c r="Q119" s="18"/>
      <c r="V119" s="15" t="str">
        <f>IFERROR(__xludf.DUMMYFUNCTION("""COMPUTED_VALUE"""),"fail:SSp-ul:fail:AUDv")</f>
        <v>fail:SSp-ul:fail:AUDv</v>
      </c>
    </row>
    <row r="120">
      <c r="Q120" s="18"/>
      <c r="V120" s="15" t="str">
        <f>IFERROR(__xludf.DUMMYFUNCTION("""COMPUTED_VALUE"""),"fail:SSp:MOp:MOs")</f>
        <v>fail:SSp:MOp:MOs</v>
      </c>
    </row>
    <row r="121">
      <c r="Q121" s="18"/>
      <c r="V121" s="15" t="str">
        <f>IFERROR(__xludf.DUMMYFUNCTION("""COMPUTED_VALUE"""),"fail:SSp:SSp:MOp")</f>
        <v>fail:SSp:SSp:MOp</v>
      </c>
    </row>
    <row r="122">
      <c r="Q122" s="18"/>
      <c r="V122" s="15" t="str">
        <f>IFERROR(__xludf.DUMMYFUNCTION("""COMPUTED_VALUE"""),"fail:VPM:PO:ZI")</f>
        <v>fail:VPM:PO:ZI</v>
      </c>
    </row>
    <row r="123">
      <c r="Q123" s="18"/>
      <c r="V123" s="15" t="str">
        <f>IFERROR(__xludf.DUMMYFUNCTION("""COMPUTED_VALUE"""),"FroL")</f>
        <v>FroL</v>
      </c>
    </row>
    <row r="124">
      <c r="Q124" s="18"/>
      <c r="V124" s="15" t="str">
        <f>IFERROR(__xludf.DUMMYFUNCTION("""COMPUTED_VALUE"""),"GPi Globus pallidus, internal segment")</f>
        <v>GPi Globus pallidus, internal segment</v>
      </c>
    </row>
    <row r="125">
      <c r="Q125" s="18"/>
      <c r="V125" s="15" t="str">
        <f>IFERROR(__xludf.DUMMYFUNCTION("""COMPUTED_VALUE"""),"GRN Gigantocellular reticular nucleus")</f>
        <v>GRN Gigantocellular reticular nucleus</v>
      </c>
    </row>
    <row r="126">
      <c r="Q126" s="18"/>
      <c r="V126" s="15" t="str">
        <f>IFERROR(__xludf.DUMMYFUNCTION("""COMPUTED_VALUE"""),"Head peripheral nervous system (i.e. bristle mechanosensory neurons)")</f>
        <v>Head peripheral nervous system (i.e. bristle mechanosensory neurons)</v>
      </c>
    </row>
    <row r="127">
      <c r="Q127" s="18"/>
      <c r="V127" s="15" t="str">
        <f>IFERROR(__xludf.DUMMYFUNCTION("""COMPUTED_VALUE"""),"HIP")</f>
        <v>HIP</v>
      </c>
    </row>
    <row r="128">
      <c r="Q128" s="18"/>
      <c r="V128" s="15" t="str">
        <f>IFERROR(__xludf.DUMMYFUNCTION("""COMPUTED_VALUE"""),"HIPP")</f>
        <v>HIPP</v>
      </c>
    </row>
    <row r="129">
      <c r="Q129" s="18"/>
      <c r="V129" s="15" t="str">
        <f>IFERROR(__xludf.DUMMYFUNCTION("""COMPUTED_VALUE"""),"Hippocampal region")</f>
        <v>Hippocampal region</v>
      </c>
    </row>
    <row r="130">
      <c r="Q130" s="18"/>
      <c r="V130" s="15" t="str">
        <f>IFERROR(__xludf.DUMMYFUNCTION("""COMPUTED_VALUE"""),"Hippocampus")</f>
        <v>Hippocampus</v>
      </c>
    </row>
    <row r="131">
      <c r="Q131" s="18"/>
      <c r="V131" s="15" t="str">
        <f>IFERROR(__xludf.DUMMYFUNCTION("""COMPUTED_VALUE"""),"HYP - Hypothalamus")</f>
        <v>HYP - Hypothalamus</v>
      </c>
    </row>
    <row r="132">
      <c r="Q132" s="18"/>
      <c r="V132" s="15" t="str">
        <f>IFERROR(__xludf.DUMMYFUNCTION("""COMPUTED_VALUE"""),"IA:BST:COApl:opt")</f>
        <v>IA:BST:COApl:opt</v>
      </c>
    </row>
    <row r="133">
      <c r="Q133" s="18"/>
      <c r="V133" s="15" t="str">
        <f>IFERROR(__xludf.DUMMYFUNCTION("""COMPUTED_VALUE"""),"ICe:SCdg:SCig:SC/PAG")</f>
        <v>ICe:SCdg:SCig:SC/PAG</v>
      </c>
    </row>
    <row r="134">
      <c r="Q134" s="18"/>
      <c r="V134" s="15" t="str">
        <f>IFERROR(__xludf.DUMMYFUNCTION("""COMPUTED_VALUE"""),"IFG")</f>
        <v>IFG</v>
      </c>
    </row>
    <row r="135">
      <c r="Q135" s="18"/>
      <c r="V135" s="15" t="str">
        <f>IFERROR(__xludf.DUMMYFUNCTION("""COMPUTED_VALUE"""),"IFGtr")</f>
        <v>IFGtr</v>
      </c>
    </row>
    <row r="136">
      <c r="Q136" s="18"/>
      <c r="V136" s="15" t="str">
        <f>IFERROR(__xludf.DUMMYFUNCTION("""COMPUTED_VALUE"""),"ILA:ORBl:ORBvl")</f>
        <v>ILA:ORBl:ORBvl</v>
      </c>
    </row>
    <row r="137">
      <c r="Q137" s="18"/>
      <c r="V137" s="15" t="str">
        <f>IFERROR(__xludf.DUMMYFUNCTION("""COMPUTED_VALUE"""),"ILA:SUBvv:SUBvv")</f>
        <v>ILA:SUBvv:SUBvv</v>
      </c>
    </row>
    <row r="138">
      <c r="Q138" s="18"/>
      <c r="V138" s="15" t="str">
        <f>IFERROR(__xludf.DUMMYFUNCTION("""COMPUTED_VALUE"""),"internuc:ACB:AHNc:AUDv")</f>
        <v>internuc:ACB:AHNc:AUDv</v>
      </c>
    </row>
    <row r="139">
      <c r="Q139" s="18"/>
      <c r="V139" s="15" t="str">
        <f>IFERROR(__xludf.DUMMYFUNCTION("""COMPUTED_VALUE"""),"IO:IO:CUL4/5")</f>
        <v>IO:IO:CUL4/5</v>
      </c>
    </row>
    <row r="140">
      <c r="Q140" s="18"/>
      <c r="V140" s="15" t="str">
        <f>IFERROR(__xludf.DUMMYFUNCTION("""COMPUTED_VALUE"""),"IOG")</f>
        <v>IOG</v>
      </c>
    </row>
    <row r="141">
      <c r="Q141" s="18"/>
      <c r="V141" s="15" t="str">
        <f>IFERROR(__xludf.DUMMYFUNCTION("""COMPUTED_VALUE"""),"IPN:ZI:LH")</f>
        <v>IPN:ZI:LH</v>
      </c>
    </row>
    <row r="142">
      <c r="Q142" s="18"/>
      <c r="V142" s="15" t="str">
        <f>IFERROR(__xludf.DUMMYFUNCTION("""COMPUTED_VALUE"""),"ITG")</f>
        <v>ITG</v>
      </c>
    </row>
    <row r="143">
      <c r="Q143" s="18"/>
      <c r="V143" s="15" t="str">
        <f>IFERROR(__xludf.DUMMYFUNCTION("""COMPUTED_VALUE"""),"L2/3/4 IT")</f>
        <v>L2/3/4 IT</v>
      </c>
    </row>
    <row r="144">
      <c r="Q144" s="18"/>
      <c r="V144" s="15" t="str">
        <f>IFERROR(__xludf.DUMMYFUNCTION("""COMPUTED_VALUE"""),"L5 PT")</f>
        <v>L5 PT</v>
      </c>
    </row>
    <row r="145">
      <c r="Q145" s="18"/>
      <c r="V145" s="15" t="str">
        <f>IFERROR(__xludf.DUMMYFUNCTION("""COMPUTED_VALUE"""),"LD Lateral dorsal nucleus of thalamus")</f>
        <v>LD Lateral dorsal nucleus of thalamus</v>
      </c>
    </row>
    <row r="146">
      <c r="Q146" s="18"/>
      <c r="V146" s="15" t="str">
        <f>IFERROR(__xludf.DUMMYFUNCTION("""COMPUTED_VALUE"""),"LD:SCig-c:SCdg")</f>
        <v>LD:SCig-c:SCdg</v>
      </c>
    </row>
    <row r="147">
      <c r="Q147" s="18"/>
      <c r="V147" s="15" t="str">
        <f>IFERROR(__xludf.DUMMYFUNCTION("""COMPUTED_VALUE"""),"LD:SCig:SCdg")</f>
        <v>LD:SCig:SCdg</v>
      </c>
    </row>
    <row r="148">
      <c r="Q148" s="18"/>
      <c r="V148" s="15" t="str">
        <f>IFERROR(__xludf.DUMMYFUNCTION("""COMPUTED_VALUE"""),"LHA:CA1v:CA1v")</f>
        <v>LHA:CA1v:CA1v</v>
      </c>
    </row>
    <row r="149">
      <c r="Q149" s="18"/>
      <c r="V149" s="15" t="str">
        <f>IFERROR(__xludf.DUMMYFUNCTION("""COMPUTED_VALUE"""),"LHA:DP:DP")</f>
        <v>LHA:DP:DP</v>
      </c>
    </row>
    <row r="150">
      <c r="Q150" s="18"/>
      <c r="V150" s="15" t="str">
        <f>IFERROR(__xludf.DUMMYFUNCTION("""COMPUTED_VALUE"""),"LHA:ICe:NDB:LPO")</f>
        <v>LHA:ICe:NDB:LPO</v>
      </c>
    </row>
    <row r="151">
      <c r="Q151" s="18"/>
      <c r="V151" s="15" t="str">
        <f>IFERROR(__xludf.DUMMYFUNCTION("""COMPUTED_VALUE"""),"LHA:LHA:LHA:LHA")</f>
        <v>LHA:LHA:LHA:LHA</v>
      </c>
    </row>
    <row r="152">
      <c r="Q152" s="18"/>
      <c r="V152" s="15" t="str">
        <f>IFERROR(__xludf.DUMMYFUNCTION("""COMPUTED_VALUE"""),"LHA:LHA:LHA:Tu")</f>
        <v>LHA:LHA:LHA:Tu</v>
      </c>
    </row>
    <row r="153">
      <c r="Q153" s="18"/>
      <c r="V153" s="15" t="str">
        <f>IFERROR(__xludf.DUMMYFUNCTION("""COMPUTED_VALUE"""),"LHA:LHA:VPM:LHA")</f>
        <v>LHA:LHA:VPM:LHA</v>
      </c>
    </row>
    <row r="154">
      <c r="Q154" s="18"/>
      <c r="V154" s="15" t="str">
        <f>IFERROR(__xludf.DUMMYFUNCTION("""COMPUTED_VALUE"""),"LHA:LHA:ZI")</f>
        <v>LHA:LHA:ZI</v>
      </c>
    </row>
    <row r="155">
      <c r="Q155" s="18"/>
      <c r="V155" s="15" t="str">
        <f>IFERROR(__xludf.DUMMYFUNCTION("""COMPUTED_VALUE"""),"LMC")</f>
        <v>LMC</v>
      </c>
    </row>
    <row r="156">
      <c r="Q156" s="18"/>
      <c r="V156" s="15" t="str">
        <f>IFERROR(__xludf.DUMMYFUNCTION("""COMPUTED_VALUE"""),"LOrG")</f>
        <v>LOrG</v>
      </c>
    </row>
    <row r="157">
      <c r="Q157" s="18"/>
      <c r="V157" s="15" t="str">
        <f>IFERROR(__xludf.DUMMYFUNCTION("""COMPUTED_VALUE"""),"LP:VISp:VISp")</f>
        <v>LP:VISp:VISp</v>
      </c>
    </row>
    <row r="158">
      <c r="Q158" s="18"/>
      <c r="V158" s="15" t="str">
        <f>IFERROR(__xludf.DUMMYFUNCTION("""COMPUTED_VALUE"""),"LPO:LSr:NDB_v:TTd")</f>
        <v>LPO:LSr:NDB_v:TTd</v>
      </c>
    </row>
    <row r="159">
      <c r="Q159" s="18"/>
      <c r="V159" s="15" t="str">
        <f>IFERROR(__xludf.DUMMYFUNCTION("""COMPUTED_VALUE"""),"LS:SUB:SUB")</f>
        <v>LS:SUB:SUB</v>
      </c>
    </row>
    <row r="160">
      <c r="Q160" s="18"/>
      <c r="V160" s="15" t="str">
        <f>IFERROR(__xludf.DUMMYFUNCTION("""COMPUTED_VALUE"""),"LSr:CA1vv:CA1vv")</f>
        <v>LSr:CA1vv:CA1vv</v>
      </c>
    </row>
    <row r="161">
      <c r="Q161" s="18"/>
      <c r="V161" s="15" t="str">
        <f>IFERROR(__xludf.DUMMYFUNCTION("""COMPUTED_VALUE"""),"LSr:LHA:LHA:LHA")</f>
        <v>LSr:LHA:LHA:LHA</v>
      </c>
    </row>
    <row r="162">
      <c r="Q162" s="18"/>
      <c r="V162" s="15" t="str">
        <f>IFERROR(__xludf.DUMMYFUNCTION("""COMPUTED_VALUE"""),"LSr:SUBv:SUBv")</f>
        <v>LSr:SUBv:SUBv</v>
      </c>
    </row>
    <row r="163">
      <c r="Q163" s="18"/>
      <c r="V163" s="15" t="str">
        <f>IFERROR(__xludf.DUMMYFUNCTION("""COMPUTED_VALUE"""),"LSv:CA1vv:CA1vv")</f>
        <v>LSv:CA1vv:CA1vv</v>
      </c>
    </row>
    <row r="164">
      <c r="Q164" s="18"/>
      <c r="V164" s="15" t="str">
        <f>IFERROR(__xludf.DUMMYFUNCTION("""COMPUTED_VALUE"""),"M")</f>
        <v>M</v>
      </c>
    </row>
    <row r="165">
      <c r="Q165" s="18"/>
      <c r="V165" s="15" t="str">
        <f>IFERROR(__xludf.DUMMYFUNCTION("""COMPUTED_VALUE"""),"M1")</f>
        <v>M1</v>
      </c>
    </row>
    <row r="166">
      <c r="Q166" s="18"/>
      <c r="V166" s="15" t="str">
        <f>IFERROR(__xludf.DUMMYFUNCTION("""COMPUTED_VALUE"""),"M2")</f>
        <v>M2</v>
      </c>
    </row>
    <row r="167">
      <c r="Q167" s="18"/>
      <c r="V167" s="15" t="str">
        <f>IFERROR(__xludf.DUMMYFUNCTION("""COMPUTED_VALUE"""),"main olfactory bulb")</f>
        <v>main olfactory bulb</v>
      </c>
    </row>
    <row r="168">
      <c r="Q168" s="18"/>
      <c r="V168" s="15" t="str">
        <f>IFERROR(__xludf.DUMMYFUNCTION("""COMPUTED_VALUE"""),"main olfactory epithelium")</f>
        <v>main olfactory epithelium</v>
      </c>
    </row>
    <row r="169">
      <c r="Q169" s="18"/>
      <c r="V169" s="15" t="str">
        <f>IFERROR(__xludf.DUMMYFUNCTION("""COMPUTED_VALUE"""),"Massachusetts Institute of Technology")</f>
        <v>Massachusetts Institute of Technology</v>
      </c>
    </row>
    <row r="170">
      <c r="Q170" s="18"/>
      <c r="V170" s="15" t="str">
        <f>IFERROR(__xludf.DUMMYFUNCTION("""COMPUTED_VALUE"""),"MB:CP:ZI:SC")</f>
        <v>MB:CP:ZI:SC</v>
      </c>
    </row>
    <row r="171">
      <c r="Q171" s="18"/>
      <c r="V171" s="15" t="str">
        <f>IFERROR(__xludf.DUMMYFUNCTION("""COMPUTED_VALUE"""),"MB:RN:MRN:PRNc")</f>
        <v>MB:RN:MRN:PRNc</v>
      </c>
    </row>
    <row r="172">
      <c r="Q172" s="18"/>
      <c r="V172" s="15" t="str">
        <f>IFERROR(__xludf.DUMMYFUNCTION("""COMPUTED_VALUE"""),"MD")</f>
        <v>MD</v>
      </c>
    </row>
    <row r="173">
      <c r="Q173" s="18"/>
      <c r="V173" s="15" t="str">
        <f>IFERROR(__xludf.DUMMYFUNCTION("""COMPUTED_VALUE"""),"MD Mediodorsal nucleus of thalamus")</f>
        <v>MD Mediodorsal nucleus of thalamus</v>
      </c>
    </row>
    <row r="174">
      <c r="Q174" s="18"/>
      <c r="V174" s="15" t="str">
        <f>IFERROR(__xludf.DUMMYFUNCTION("""COMPUTED_VALUE"""),"MD:PAG:ZI:PL")</f>
        <v>MD:PAG:ZI:PL</v>
      </c>
    </row>
    <row r="175">
      <c r="Q175" s="18"/>
      <c r="V175" s="15" t="str">
        <f>IFERROR(__xludf.DUMMYFUNCTION("""COMPUTED_VALUE"""),"MDm/PVT:PF:LHA:PTLp:VISam:PAG")</f>
        <v>MDm/PVT:PF:LHA:PTLp:VISam:PAG</v>
      </c>
    </row>
    <row r="176">
      <c r="Q176" s="18"/>
      <c r="V176" s="15" t="str">
        <f>IFERROR(__xludf.DUMMYFUNCTION("""COMPUTED_VALUE"""),"MEA_av:COA_pl:BMAa:BST")</f>
        <v>MEA_av:COA_pl:BMAa:BST</v>
      </c>
    </row>
    <row r="177">
      <c r="Q177" s="18"/>
      <c r="V177" s="15" t="str">
        <f>IFERROR(__xludf.DUMMYFUNCTION("""COMPUTED_VALUE"""),"MFG")</f>
        <v>MFG</v>
      </c>
    </row>
    <row r="178">
      <c r="Q178" s="18"/>
      <c r="V178" s="15" t="str">
        <f>IFERROR(__xludf.DUMMYFUNCTION("""COMPUTED_VALUE"""),"MOB Main olfactory bulb")</f>
        <v>MOB Main olfactory bulb</v>
      </c>
    </row>
    <row r="179">
      <c r="Q179" s="18"/>
      <c r="V179" s="15" t="str">
        <f>IFERROR(__xludf.DUMMYFUNCTION("""COMPUTED_VALUE"""),"Mop")</f>
        <v>Mop</v>
      </c>
    </row>
    <row r="180">
      <c r="Q180" s="18"/>
      <c r="V180" s="15" t="str">
        <f>IFERROR(__xludf.DUMMYFUNCTION("""COMPUTED_VALUE"""),"MOp")</f>
        <v>MOp</v>
      </c>
    </row>
    <row r="181">
      <c r="Q181" s="18"/>
      <c r="V181" s="15" t="str">
        <f>IFERROR(__xludf.DUMMYFUNCTION("""COMPUTED_VALUE"""),"MOp Primary motor area")</f>
        <v>MOp Primary motor area</v>
      </c>
    </row>
    <row r="182">
      <c r="Q182" s="18"/>
      <c r="V182" s="15" t="str">
        <f>IFERROR(__xludf.DUMMYFUNCTION("""COMPUTED_VALUE"""),"MOp ul")</f>
        <v>MOp ul</v>
      </c>
    </row>
    <row r="183">
      <c r="Q183" s="18"/>
      <c r="V183" s="15" t="str">
        <f>IFERROR(__xludf.DUMMYFUNCTION("""COMPUTED_VALUE"""),"Mop upper limb area")</f>
        <v>Mop upper limb area</v>
      </c>
    </row>
    <row r="184">
      <c r="Q184" s="18"/>
      <c r="V184" s="15" t="str">
        <f>IFERROR(__xludf.DUMMYFUNCTION("""COMPUTED_VALUE"""),"MOp_5:MOp_5:MOp_5")</f>
        <v>MOp_5:MOp_5:MOp_5</v>
      </c>
    </row>
    <row r="185">
      <c r="Q185" s="18"/>
      <c r="V185" s="15" t="str">
        <f>IFERROR(__xludf.DUMMYFUNCTION("""COMPUTED_VALUE"""),"Mop_5:Mop_6a:Mop_6a:Mop_2/3")</f>
        <v>Mop_5:Mop_6a:Mop_6a:Mop_2/3</v>
      </c>
    </row>
    <row r="186">
      <c r="Q186" s="18"/>
      <c r="V186" s="15" t="str">
        <f>IFERROR(__xludf.DUMMYFUNCTION("""COMPUTED_VALUE"""),"MOp_5/6:SSp-ul_5:SSp-bfd:SSs/VISC_5")</f>
        <v>MOp_5/6:SSp-ul_5:SSp-bfd:SSs/VISC_5</v>
      </c>
    </row>
    <row r="187">
      <c r="Q187" s="18"/>
      <c r="V187" s="15" t="str">
        <f>IFERROR(__xludf.DUMMYFUNCTION("""COMPUTED_VALUE"""),"MOp_6:SSp-ul_5:SSs/SSp-n_5:VISC_5/6a")</f>
        <v>MOp_6:SSp-ul_5:SSs/SSp-n_5:VISC_5/6a</v>
      </c>
    </row>
    <row r="188">
      <c r="Q188" s="18"/>
      <c r="V188" s="15" t="str">
        <f>IFERROR(__xludf.DUMMYFUNCTION("""COMPUTED_VALUE"""),"MOp_L5:fail:SSp_5:MOs_5")</f>
        <v>MOp_L5:fail:SSp_5:MOs_5</v>
      </c>
    </row>
    <row r="189">
      <c r="Q189" s="18"/>
      <c r="V189" s="15" t="str">
        <f>IFERROR(__xludf.DUMMYFUNCTION("""COMPUTED_VALUE"""),"MOp_ul:MOp_ul:MOp_ul(c)")</f>
        <v>MOp_ul:MOp_ul:MOp_ul(c)</v>
      </c>
    </row>
    <row r="190">
      <c r="Q190" s="18"/>
      <c r="V190" s="15" t="str">
        <f>IFERROR(__xludf.DUMMYFUNCTION("""COMPUTED_VALUE"""),"MOp-mo;MOp-ul")</f>
        <v>MOp-mo;MOp-ul</v>
      </c>
    </row>
    <row r="191">
      <c r="Q191" s="18"/>
      <c r="V191" s="15" t="str">
        <f>IFERROR(__xludf.DUMMYFUNCTION("""COMPUTED_VALUE"""),"MOp-ul;MOp")</f>
        <v>MOp-ul;MOp</v>
      </c>
    </row>
    <row r="192">
      <c r="Q192" s="18"/>
      <c r="V192" s="15" t="str">
        <f>IFERROR(__xludf.DUMMYFUNCTION("""COMPUTED_VALUE"""),"MOp:MOp:MOp")</f>
        <v>MOp:MOp:MOp</v>
      </c>
    </row>
    <row r="193">
      <c r="Q193" s="18"/>
      <c r="V193" s="15" t="str">
        <f>IFERROR(__xludf.DUMMYFUNCTION("""COMPUTED_VALUE"""),"MOp:MOp:MOp/MOs")</f>
        <v>MOp:MOp:MOp/MOs</v>
      </c>
    </row>
    <row r="194">
      <c r="Q194" s="18"/>
      <c r="V194" s="15" t="str">
        <f>IFERROR(__xludf.DUMMYFUNCTION("""COMPUTED_VALUE"""),"MOp:MOp:PF")</f>
        <v>MOp:MOp:PF</v>
      </c>
    </row>
    <row r="195">
      <c r="Q195" s="18"/>
      <c r="V195" s="15" t="str">
        <f>IFERROR(__xludf.DUMMYFUNCTION("""COMPUTED_VALUE"""),"MOp:MOp:SSp_ll")</f>
        <v>MOp:MOp:SSp_ll</v>
      </c>
    </row>
    <row r="196">
      <c r="Q196" s="18"/>
      <c r="V196" s="15" t="str">
        <f>IFERROR(__xludf.DUMMYFUNCTION("""COMPUTED_VALUE"""),"MOp:MOp:SSp-bfd")</f>
        <v>MOp:MOp:SSp-bfd</v>
      </c>
    </row>
    <row r="197">
      <c r="Q197" s="18"/>
      <c r="V197" s="15" t="str">
        <f>IFERROR(__xludf.DUMMYFUNCTION("""COMPUTED_VALUE"""),"MOp:MOp:VAL")</f>
        <v>MOp:MOp:VAL</v>
      </c>
    </row>
    <row r="198">
      <c r="Q198" s="18"/>
      <c r="V198" s="15" t="str">
        <f>IFERROR(__xludf.DUMMYFUNCTION("""COMPUTED_VALUE"""),"MOp:MOs")</f>
        <v>MOp:MOs</v>
      </c>
    </row>
    <row r="199">
      <c r="Q199" s="18"/>
      <c r="V199" s="15" t="str">
        <f>IFERROR(__xludf.DUMMYFUNCTION("""COMPUTED_VALUE"""),"MOp:SSp-ll:SSp-bfd:ACAd_2/3")</f>
        <v>MOp:SSp-ll:SSp-bfd:ACAd_2/3</v>
      </c>
    </row>
    <row r="200">
      <c r="Q200" s="18"/>
      <c r="V200" s="15" t="str">
        <f>IFERROR(__xludf.DUMMYFUNCTION("""COMPUTED_VALUE"""),"MOp:SSp-ul:SSp-bfd:MOs")</f>
        <v>MOp:SSp-ul:SSp-bfd:MOs</v>
      </c>
    </row>
    <row r="201">
      <c r="Q201" s="18"/>
      <c r="V201" s="15" t="str">
        <f>IFERROR(__xludf.DUMMYFUNCTION("""COMPUTED_VALUE"""),"Mop:SSp-ul:SSp-tr")</f>
        <v>Mop:SSp-ul:SSp-tr</v>
      </c>
    </row>
    <row r="202">
      <c r="Q202" s="18"/>
      <c r="V202" s="15" t="str">
        <f>IFERROR(__xludf.DUMMYFUNCTION("""COMPUTED_VALUE"""),"MOp:SSp:MOp")</f>
        <v>MOp:SSp:MOp</v>
      </c>
    </row>
    <row r="203">
      <c r="Q203" s="18"/>
      <c r="V203" s="15" t="str">
        <f>IFERROR(__xludf.DUMMYFUNCTION("""COMPUTED_VALUE"""),"MOp:SSs:fail:fail")</f>
        <v>MOp:SSs:fail:fail</v>
      </c>
    </row>
    <row r="204">
      <c r="Q204" s="18"/>
      <c r="V204" s="15" t="str">
        <f>IFERROR(__xludf.DUMMYFUNCTION("""COMPUTED_VALUE"""),"Mos")</f>
        <v>Mos</v>
      </c>
    </row>
    <row r="205">
      <c r="Q205" s="18"/>
      <c r="V205" s="15" t="str">
        <f>IFERROR(__xludf.DUMMYFUNCTION("""COMPUTED_VALUE"""),"MOs")</f>
        <v>MOs</v>
      </c>
    </row>
    <row r="206">
      <c r="Q206" s="18"/>
      <c r="V206" s="15" t="str">
        <f>IFERROR(__xludf.DUMMYFUNCTION("""COMPUTED_VALUE"""),"MOs Secondary motor area")</f>
        <v>MOs Secondary motor area</v>
      </c>
    </row>
    <row r="207">
      <c r="Q207" s="18"/>
      <c r="V207" s="15" t="str">
        <f>IFERROR(__xludf.DUMMYFUNCTION("""COMPUTED_VALUE"""),"MOs_5:ACAd_5:MOs_5:MOs/ACAd_2/3/5")</f>
        <v>MOs_5:ACAd_5:MOs_5:MOs/ACAd_2/3/5</v>
      </c>
    </row>
    <row r="208">
      <c r="Q208" s="18"/>
      <c r="V208" s="15" t="str">
        <f>IFERROR(__xludf.DUMMYFUNCTION("""COMPUTED_VALUE"""),"MOs_5:MOp-ul:SSp_ll:SSs-bfd")</f>
        <v>MOs_5:MOp-ul:SSp_ll:SSs-bfd</v>
      </c>
    </row>
    <row r="209">
      <c r="Q209" s="18"/>
      <c r="V209" s="15" t="str">
        <f>IFERROR(__xludf.DUMMYFUNCTION("""COMPUTED_VALUE"""),"MOs-mi;MOp-ul;SSp-ul")</f>
        <v>MOs-mi;MOp-ul;SSp-ul</v>
      </c>
    </row>
    <row r="210">
      <c r="Q210" s="18"/>
      <c r="V210" s="15" t="str">
        <f>IFERROR(__xludf.DUMMYFUNCTION("""COMPUTED_VALUE"""),"MOs-mi;MOs-ul;SSp-ul")</f>
        <v>MOs-mi;MOs-ul;SSp-ul</v>
      </c>
    </row>
    <row r="211">
      <c r="Q211" s="18"/>
      <c r="V211" s="15" t="str">
        <f>IFERROR(__xludf.DUMMYFUNCTION("""COMPUTED_VALUE"""),"MOs-ul;VISC;MOp-ul;SSp-ul")</f>
        <v>MOs-ul;VISC;MOp-ul;SSp-ul</v>
      </c>
    </row>
    <row r="212">
      <c r="Q212" s="18"/>
      <c r="V212" s="15" t="str">
        <f>IFERROR(__xludf.DUMMYFUNCTION("""COMPUTED_VALUE"""),"MOs;CP;VPL;PF")</f>
        <v>MOs;CP;VPL;PF</v>
      </c>
    </row>
    <row r="213">
      <c r="Q213" s="18"/>
      <c r="V213" s="15" t="str">
        <f>IFERROR(__xludf.DUMMYFUNCTION("""COMPUTED_VALUE"""),"MOs:CPc:VPL:PF")</f>
        <v>MOs:CPc:VPL:PF</v>
      </c>
    </row>
    <row r="214">
      <c r="Q214" s="18"/>
      <c r="V214" s="15" t="str">
        <f>IFERROR(__xludf.DUMMYFUNCTION("""COMPUTED_VALUE"""),"MOs:MOp:EC:fail")</f>
        <v>MOs:MOp:EC:fail</v>
      </c>
    </row>
    <row r="215">
      <c r="Q215" s="18"/>
      <c r="V215" s="15" t="str">
        <f>IFERROR(__xludf.DUMMYFUNCTION("""COMPUTED_VALUE"""),"MOs:MOp:ORBm")</f>
        <v>MOs:MOp:ORBm</v>
      </c>
    </row>
    <row r="216">
      <c r="Q216" s="18"/>
      <c r="V216" s="15" t="str">
        <f>IFERROR(__xludf.DUMMYFUNCTION("""COMPUTED_VALUE"""),"MOs:MOp:SSp-bfd:SSp-bfd/SSs")</f>
        <v>MOs:MOp:SSp-bfd:SSp-bfd/SSs</v>
      </c>
    </row>
    <row r="217">
      <c r="Q217" s="18"/>
      <c r="V217" s="15" t="str">
        <f>IFERROR(__xludf.DUMMYFUNCTION("""COMPUTED_VALUE"""),"MOs:MOp:SSp-ul:SSP-n")</f>
        <v>MOs:MOp:SSp-ul:SSP-n</v>
      </c>
    </row>
    <row r="218">
      <c r="Q218" s="18"/>
      <c r="V218" s="15" t="str">
        <f>IFERROR(__xludf.DUMMYFUNCTION("""COMPUTED_VALUE"""),"MOs:MOp:SSp-ul:VISC")</f>
        <v>MOs:MOp:SSp-ul:VISC</v>
      </c>
    </row>
    <row r="219">
      <c r="Q219" s="18"/>
      <c r="V219" s="15" t="str">
        <f>IFERROR(__xludf.DUMMYFUNCTION("""COMPUTED_VALUE"""),"MOs:MOp:SSp:SSs")</f>
        <v>MOs:MOp:SSp:SSs</v>
      </c>
    </row>
    <row r="220">
      <c r="Q220" s="18"/>
      <c r="V220" s="15" t="str">
        <f>IFERROR(__xludf.DUMMYFUNCTION("""COMPUTED_VALUE"""),"MOs:MOS/MOp:fail:SSp-bfd")</f>
        <v>MOs:MOS/MOp:fail:SSp-bfd</v>
      </c>
    </row>
    <row r="221">
      <c r="Q221" s="18"/>
      <c r="V221" s="15" t="str">
        <f>IFERROR(__xludf.DUMMYFUNCTION("""COMPUTED_VALUE"""),"MOs:SSp-ul:SSp-bfd:SSp-bfd/SSs")</f>
        <v>MOs:SSp-ul:SSp-bfd:SSp-bfd/SSs</v>
      </c>
    </row>
    <row r="222">
      <c r="Q222" s="18"/>
      <c r="V222" s="15" t="str">
        <f>IFERROR(__xludf.DUMMYFUNCTION("""COMPUTED_VALUE"""),"MOs:SSp:CPi:SSs")</f>
        <v>MOs:SSp:CPi:SSs</v>
      </c>
    </row>
    <row r="223">
      <c r="Q223" s="18"/>
      <c r="V223" s="15" t="str">
        <f>IFERROR(__xludf.DUMMYFUNCTION("""COMPUTED_VALUE"""),"MOs/MOp:MOp/MOs:SSp-bfd/SSs")</f>
        <v>MOs/MOp:MOp/MOs:SSp-bfd/SSs</v>
      </c>
    </row>
    <row r="224">
      <c r="Q224" s="18"/>
      <c r="V224" s="15" t="str">
        <f>IFERROR(__xludf.DUMMYFUNCTION("""COMPUTED_VALUE"""),"MOs/MOp:MOs/MOp:SSp-ul:SSp-bfd")</f>
        <v>MOs/MOp:MOs/MOp:SSp-ul:SSp-bfd</v>
      </c>
    </row>
    <row r="225">
      <c r="Q225" s="18"/>
      <c r="V225" s="15" t="str">
        <f>IFERROR(__xludf.DUMMYFUNCTION("""COMPUTED_VALUE"""),"Motor cortex")</f>
        <v>Motor cortex</v>
      </c>
    </row>
    <row r="226">
      <c r="Q226" s="18"/>
      <c r="V226" s="15" t="str">
        <f>IFERROR(__xludf.DUMMYFUNCTION("""COMPUTED_VALUE"""),"Motor Cortex")</f>
        <v>Motor Cortex</v>
      </c>
    </row>
    <row r="227">
      <c r="Q227" s="18"/>
      <c r="V227" s="15" t="str">
        <f>IFERROR(__xludf.DUMMYFUNCTION("""COMPUTED_VALUE"""),"MPN:SUB:SUB")</f>
        <v>MPN:SUB:SUB</v>
      </c>
    </row>
    <row r="228">
      <c r="Q228" s="18"/>
      <c r="V228" s="15" t="str">
        <f>IFERROR(__xludf.DUMMYFUNCTION("""COMPUTED_VALUE"""),"MPO:LPO:LHA:BSTpr")</f>
        <v>MPO:LPO:LHA:BSTpr</v>
      </c>
    </row>
    <row r="229">
      <c r="Q229" s="18"/>
      <c r="V229" s="15" t="str">
        <f>IFERROR(__xludf.DUMMYFUNCTION("""COMPUTED_VALUE"""),"MPO:MPO:AVP:MPO")</f>
        <v>MPO:MPO:AVP:MPO</v>
      </c>
    </row>
    <row r="230">
      <c r="Q230" s="18"/>
      <c r="V230" s="15" t="str">
        <f>IFERROR(__xludf.DUMMYFUNCTION("""COMPUTED_VALUE"""),"MPO:PA:VMHc")</f>
        <v>MPO:PA:VMHc</v>
      </c>
    </row>
    <row r="231">
      <c r="Q231" s="18"/>
      <c r="V231" s="15" t="str">
        <f>IFERROR(__xludf.DUMMYFUNCTION("""COMPUTED_VALUE"""),"MRN:APN:MRN:VTA/MRN")</f>
        <v>MRN:APN:MRN:VTA/MRN</v>
      </c>
    </row>
    <row r="232">
      <c r="Q232" s="18"/>
      <c r="V232" s="15" t="str">
        <f>IFERROR(__xludf.DUMMYFUNCTION("""COMPUTED_VALUE"""),"MRN:MRN:fail:RN")</f>
        <v>MRN:MRN:fail:RN</v>
      </c>
    </row>
    <row r="233">
      <c r="Q233" s="18"/>
      <c r="V233" s="15" t="str">
        <f>IFERROR(__xludf.DUMMYFUNCTION("""COMPUTED_VALUE"""),"MRN:MRN:MRN:MRN")</f>
        <v>MRN:MRN:MRN:MRN</v>
      </c>
    </row>
    <row r="234">
      <c r="Q234" s="18"/>
      <c r="V234" s="15" t="str">
        <f>IFERROR(__xludf.DUMMYFUNCTION("""COMPUTED_VALUE"""),"MRN:MRN:PRNc")</f>
        <v>MRN:MRN:PRNc</v>
      </c>
    </row>
    <row r="235">
      <c r="Q235" s="18"/>
      <c r="V235" s="15" t="str">
        <f>IFERROR(__xludf.DUMMYFUNCTION("""COMPUTED_VALUE"""),"MRN:VII:VII")</f>
        <v>MRN:VII:VII</v>
      </c>
    </row>
    <row r="236">
      <c r="Q236" s="18"/>
      <c r="V236" s="15" t="str">
        <f>IFERROR(__xludf.DUMMYFUNCTION("""COMPUTED_VALUE"""),"MRN/IC:SC:SC:SC")</f>
        <v>MRN/IC:SC:SC:SC</v>
      </c>
    </row>
    <row r="237">
      <c r="Q237" s="18"/>
      <c r="V237" s="15" t="str">
        <f>IFERROR(__xludf.DUMMYFUNCTION("""COMPUTED_VALUE"""),"MTG")</f>
        <v>MTG</v>
      </c>
    </row>
    <row r="238">
      <c r="Q238" s="18"/>
      <c r="V238" s="15" t="str">
        <f>IFERROR(__xludf.DUMMYFUNCTION("""COMPUTED_VALUE"""),"multiple")</f>
        <v>multiple</v>
      </c>
    </row>
    <row r="239">
      <c r="Q239" s="18"/>
      <c r="V239" s="15" t="str">
        <f>IFERROR(__xludf.DUMMYFUNCTION("""COMPUTED_VALUE"""),"NA")</f>
        <v>NA</v>
      </c>
    </row>
    <row r="240">
      <c r="Q240" s="18"/>
      <c r="V240" s="15" t="str">
        <f>IFERROR(__xludf.DUMMYFUNCTION("""COMPUTED_VALUE"""),"NCX")</f>
        <v>NCX</v>
      </c>
    </row>
    <row r="241">
      <c r="Q241" s="18"/>
      <c r="V241" s="15" t="str">
        <f>IFERROR(__xludf.DUMMYFUNCTION("""COMPUTED_VALUE"""),"NDB Diagonal band nucleus")</f>
        <v>NDB Diagonal band nucleus</v>
      </c>
    </row>
    <row r="242">
      <c r="Q242" s="18"/>
      <c r="V242" s="15" t="str">
        <f>IFERROR(__xludf.DUMMYFUNCTION("""COMPUTED_VALUE"""),"NOT:MOp:VAL:PF")</f>
        <v>NOT:MOp:VAL:PF</v>
      </c>
    </row>
    <row r="243">
      <c r="Q243" s="18"/>
      <c r="V243" s="15" t="str">
        <f>IFERROR(__xludf.DUMMYFUNCTION("""COMPUTED_VALUE"""),"nucleus accumbens (NAc)")</f>
        <v>nucleus accumbens (NAc)</v>
      </c>
    </row>
    <row r="244">
      <c r="Q244" s="18"/>
      <c r="V244" s="15" t="str">
        <f>IFERROR(__xludf.DUMMYFUNCTION("""COMPUTED_VALUE"""),"OccL")</f>
        <v>OccL</v>
      </c>
    </row>
    <row r="245">
      <c r="Q245" s="18"/>
      <c r="V245" s="15" t="str">
        <f>IFERROR(__xludf.DUMMYFUNCTION("""COMPUTED_VALUE"""),"ORBl")</f>
        <v>ORBl</v>
      </c>
    </row>
    <row r="246">
      <c r="Q246" s="18"/>
      <c r="V246" s="15" t="str">
        <f>IFERROR(__xludf.DUMMYFUNCTION("""COMPUTED_VALUE"""),"ORBl/MOs:fail:MOs_5:fail")</f>
        <v>ORBl/MOs:fail:MOs_5:fail</v>
      </c>
    </row>
    <row r="247">
      <c r="Q247" s="18"/>
      <c r="V247" s="15" t="str">
        <f>IFERROR(__xludf.DUMMYFUNCTION("""COMPUTED_VALUE"""),"ORBm")</f>
        <v>ORBm</v>
      </c>
    </row>
    <row r="248">
      <c r="Q248" s="18"/>
      <c r="V248" s="15" t="str">
        <f>IFERROR(__xludf.DUMMYFUNCTION("""COMPUTED_VALUE"""),"ORBvl")</f>
        <v>ORBvl</v>
      </c>
    </row>
    <row r="249">
      <c r="Q249" s="18"/>
      <c r="V249" s="15" t="str">
        <f>IFERROR(__xludf.DUMMYFUNCTION("""COMPUTED_VALUE"""),"ORBvl:LHA:LSc:PL")</f>
        <v>ORBvl:LHA:LSc:PL</v>
      </c>
    </row>
    <row r="250">
      <c r="Q250" s="18"/>
      <c r="V250" s="15" t="str">
        <f>IFERROR(__xludf.DUMMYFUNCTION("""COMPUTED_VALUE"""),"ORBvl:PTLP:VISam:CA1")</f>
        <v>ORBvl:PTLP:VISam:CA1</v>
      </c>
    </row>
    <row r="251">
      <c r="Q251" s="18"/>
      <c r="V251" s="15" t="str">
        <f>IFERROR(__xludf.DUMMYFUNCTION("""COMPUTED_VALUE"""),"OT:BLAam:IMD")</f>
        <v>OT:BLAam:IMD</v>
      </c>
    </row>
    <row r="252">
      <c r="Q252" s="18"/>
      <c r="V252" s="15" t="str">
        <f>IFERROR(__xludf.DUMMYFUNCTION("""COMPUTED_VALUE"""),"PaCG")</f>
        <v>PaCG</v>
      </c>
    </row>
    <row r="253">
      <c r="Q253" s="18"/>
      <c r="V253" s="15" t="str">
        <f>IFERROR(__xludf.DUMMYFUNCTION("""COMPUTED_VALUE"""),"PAG:PAG:MRN:APN")</f>
        <v>PAG:PAG:MRN:APN</v>
      </c>
    </row>
    <row r="254">
      <c r="Q254" s="18"/>
      <c r="V254" s="15" t="str">
        <f>IFERROR(__xludf.DUMMYFUNCTION("""COMPUTED_VALUE"""),"PAG:V:PRNr")</f>
        <v>PAG:V:PRNr</v>
      </c>
    </row>
    <row r="255">
      <c r="Q255" s="18"/>
      <c r="V255" s="15" t="str">
        <f>IFERROR(__xludf.DUMMYFUNCTION("""COMPUTED_VALUE"""),"PAG.d:PAG.m:PAG.d:PPN")</f>
        <v>PAG.d:PAG.m:PAG.d:PPN</v>
      </c>
    </row>
    <row r="256">
      <c r="Q256" s="18"/>
      <c r="V256" s="15" t="str">
        <f>IFERROR(__xludf.DUMMYFUNCTION("""COMPUTED_VALUE"""),"PAG.d:PAG.m:PAG.v/DR:PPN")</f>
        <v>PAG.d:PAG.m:PAG.v/DR:PPN</v>
      </c>
    </row>
    <row r="257">
      <c r="Q257" s="18"/>
      <c r="V257" s="15" t="str">
        <f>IFERROR(__xludf.DUMMYFUNCTION("""COMPUTED_VALUE"""),"PAGm:SCig-b:AT")</f>
        <v>PAGm:SCig-b:AT</v>
      </c>
    </row>
    <row r="258">
      <c r="Q258" s="18"/>
      <c r="V258" s="15" t="str">
        <f>IFERROR(__xludf.DUMMYFUNCTION("""COMPUTED_VALUE"""),"ParL")</f>
        <v>ParL</v>
      </c>
    </row>
    <row r="259">
      <c r="Q259" s="18"/>
      <c r="V259" s="15" t="str">
        <f>IFERROR(__xludf.DUMMYFUNCTION("""COMPUTED_VALUE"""),"PARN Parvicellular reticular nucleus")</f>
        <v>PARN Parvicellular reticular nucleus</v>
      </c>
    </row>
    <row r="260">
      <c r="Q260" s="18"/>
      <c r="V260" s="15" t="str">
        <f>IFERROR(__xludf.DUMMYFUNCTION("""COMPUTED_VALUE"""),"PARN:IRN:PPy:fail")</f>
        <v>PARN:IRN:PPy:fail</v>
      </c>
    </row>
    <row r="261">
      <c r="Q261" s="18"/>
      <c r="V261" s="15" t="str">
        <f>IFERROR(__xludf.DUMMYFUNCTION("""COMPUTED_VALUE"""),"PB:PBIc:KF:SUT")</f>
        <v>PB:PBIc:KF:SUT</v>
      </c>
    </row>
    <row r="262">
      <c r="Q262" s="18"/>
      <c r="V262" s="15" t="str">
        <f>IFERROR(__xludf.DUMMYFUNCTION("""COMPUTED_VALUE"""),"PCG:PCG:fail:fail")</f>
        <v>PCG:PCG:fail:fail</v>
      </c>
    </row>
    <row r="263">
      <c r="Q263" s="18"/>
      <c r="V263" s="15" t="str">
        <f>IFERROR(__xludf.DUMMYFUNCTION("""COMPUTED_VALUE"""),"Periaqueductal gray")</f>
        <v>Periaqueductal gray</v>
      </c>
    </row>
    <row r="264">
      <c r="Q264" s="18"/>
      <c r="V264" s="15" t="str">
        <f>IFERROR(__xludf.DUMMYFUNCTION("""COMPUTED_VALUE"""),"Peripheral")</f>
        <v>Peripheral</v>
      </c>
    </row>
    <row r="265">
      <c r="Q265" s="18"/>
      <c r="V265" s="15" t="str">
        <f>IFERROR(__xludf.DUMMYFUNCTION("""COMPUTED_VALUE"""),"PF;VAL;VM;CP")</f>
        <v>PF;VAL;VM;CP</v>
      </c>
    </row>
    <row r="266">
      <c r="Q266" s="18"/>
      <c r="V266" s="15" t="str">
        <f>IFERROR(__xludf.DUMMYFUNCTION("""COMPUTED_VALUE"""),"PF:ECT:CPi")</f>
        <v>PF:ECT:CPi</v>
      </c>
    </row>
    <row r="267">
      <c r="Q267" s="18"/>
      <c r="V267" s="15" t="str">
        <f>IFERROR(__xludf.DUMMYFUNCTION("""COMPUTED_VALUE"""),"PF(v):CP(c):SSp_II:ZIc/d")</f>
        <v>PF(v):CP(c):SSp_II:ZIc/d</v>
      </c>
    </row>
    <row r="268">
      <c r="Q268" s="18"/>
      <c r="V268" s="15" t="str">
        <f>IFERROR(__xludf.DUMMYFUNCTION("""COMPUTED_VALUE"""),"PFC - Prefrontal cortex")</f>
        <v>PFC - Prefrontal cortex</v>
      </c>
    </row>
    <row r="269">
      <c r="Q269" s="18"/>
      <c r="V269" s="15" t="str">
        <f>IFERROR(__xludf.DUMMYFUNCTION("""COMPUTED_VALUE"""),"PFC - Prefrontal cortex; BA10")</f>
        <v>PFC - Prefrontal cortex; BA10</v>
      </c>
    </row>
    <row r="270">
      <c r="Q270" s="18"/>
      <c r="V270" s="15" t="str">
        <f>IFERROR(__xludf.DUMMYFUNCTION("""COMPUTED_VALUE"""),"PG Pontine gray")</f>
        <v>PG Pontine gray</v>
      </c>
    </row>
    <row r="271">
      <c r="Q271" s="18"/>
      <c r="V271" s="15" t="str">
        <f>IFERROR(__xludf.DUMMYFUNCTION("""COMPUTED_VALUE"""),"PG:VISp:VISp")</f>
        <v>PG:VISp:VISp</v>
      </c>
    </row>
    <row r="272">
      <c r="Q272" s="18"/>
      <c r="V272" s="15" t="str">
        <f>IFERROR(__xludf.DUMMYFUNCTION("""COMPUTED_VALUE"""),"PG/TRN:fail:SSp")</f>
        <v>PG/TRN:fail:SSp</v>
      </c>
    </row>
    <row r="273">
      <c r="Q273" s="18"/>
      <c r="V273" s="15" t="str">
        <f>IFERROR(__xludf.DUMMYFUNCTION("""COMPUTED_VALUE"""),"PIR Piriform area")</f>
        <v>PIR Piriform area</v>
      </c>
    </row>
    <row r="274">
      <c r="Q274" s="18"/>
      <c r="V274" s="15" t="str">
        <f>IFERROR(__xludf.DUMMYFUNCTION("""COMPUTED_VALUE"""),"PIR:CM:CPi")</f>
        <v>PIR:CM:CPi</v>
      </c>
    </row>
    <row r="275">
      <c r="Q275" s="18"/>
      <c r="V275" s="15" t="str">
        <f>IFERROR(__xludf.DUMMYFUNCTION("""COMPUTED_VALUE"""),"PIRa:AUDv:DP/TTd")</f>
        <v>PIRa:AUDv:DP/TTd</v>
      </c>
    </row>
    <row r="276">
      <c r="Q276" s="18"/>
      <c r="V276" s="15" t="str">
        <f>IFERROR(__xludf.DUMMYFUNCTION("""COMPUTED_VALUE"""),"PL")</f>
        <v>PL</v>
      </c>
    </row>
    <row r="277">
      <c r="Q277" s="18"/>
      <c r="V277" s="15" t="str">
        <f>IFERROR(__xludf.DUMMYFUNCTION("""COMPUTED_VALUE"""),"PL Prelimbic area")</f>
        <v>PL Prelimbic area</v>
      </c>
    </row>
    <row r="278">
      <c r="Q278" s="18"/>
      <c r="V278" s="15" t="str">
        <f>IFERROR(__xludf.DUMMYFUNCTION("""COMPUTED_VALUE"""),"PL_II:BLA.al:BLA.al")</f>
        <v>PL_II:BLA.al:BLA.al</v>
      </c>
    </row>
    <row r="279">
      <c r="Q279" s="18"/>
      <c r="V279" s="15" t="str">
        <f>IFERROR(__xludf.DUMMYFUNCTION("""COMPUTED_VALUE"""),"PL:ACB:CP:FS")</f>
        <v>PL:ACB:CP:FS</v>
      </c>
    </row>
    <row r="280">
      <c r="Q280" s="18"/>
      <c r="V280" s="15" t="str">
        <f>IFERROR(__xludf.DUMMYFUNCTION("""COMPUTED_VALUE"""),"PL:BLA:AMv")</f>
        <v>PL:BLA:AMv</v>
      </c>
    </row>
    <row r="281">
      <c r="Q281" s="18"/>
      <c r="V281" s="15" t="str">
        <f>IFERROR(__xludf.DUMMYFUNCTION("""COMPUTED_VALUE"""),"PL:BMAp:IAD/AM")</f>
        <v>PL:BMAp:IAD/AM</v>
      </c>
    </row>
    <row r="282">
      <c r="Q282" s="18"/>
      <c r="V282" s="15" t="str">
        <f>IFERROR(__xludf.DUMMYFUNCTION("""COMPUTED_VALUE"""),"PL:fail:PL:MOs")</f>
        <v>PL:fail:PL:MOs</v>
      </c>
    </row>
    <row r="283">
      <c r="Q283" s="18"/>
      <c r="V283" s="15" t="str">
        <f>IFERROR(__xludf.DUMMYFUNCTION("""COMPUTED_VALUE"""),"PL:PL:ACAd")</f>
        <v>PL:PL:ACAd</v>
      </c>
    </row>
    <row r="284">
      <c r="Q284" s="18"/>
      <c r="V284" s="15" t="str">
        <f>IFERROR(__xludf.DUMMYFUNCTION("""COMPUTED_VALUE"""),"PO Posterior complex of the thalamus")</f>
        <v>PO Posterior complex of the thalamus</v>
      </c>
    </row>
    <row r="285">
      <c r="Q285" s="18"/>
      <c r="V285" s="15" t="str">
        <f>IFERROR(__xludf.DUMMYFUNCTION("""COMPUTED_VALUE"""),"PO;VAL;VM")</f>
        <v>PO;VAL;VM</v>
      </c>
    </row>
    <row r="286">
      <c r="Q286" s="18"/>
      <c r="V286" s="15" t="str">
        <f>IFERROR(__xludf.DUMMYFUNCTION("""COMPUTED_VALUE"""),"PO:PO:PO:PO")</f>
        <v>PO:PO:PO:PO</v>
      </c>
    </row>
    <row r="287">
      <c r="Q287" s="18"/>
      <c r="V287" s="15" t="str">
        <f>IFERROR(__xludf.DUMMYFUNCTION("""COMPUTED_VALUE"""),"PO:RT:VAL")</f>
        <v>PO:RT:VAL</v>
      </c>
    </row>
    <row r="288">
      <c r="Q288" s="18"/>
      <c r="V288" s="15" t="str">
        <f>IFERROR(__xludf.DUMMYFUNCTION("""COMPUTED_VALUE"""),"PO/CL:PO/VAL:PO:VPM/PO")</f>
        <v>PO/CL:PO/VAL:PO:VPM/PO</v>
      </c>
    </row>
    <row r="289">
      <c r="Q289" s="18"/>
      <c r="V289" s="15" t="str">
        <f>IFERROR(__xludf.DUMMYFUNCTION("""COMPUTED_VALUE"""),"PPN:PARN:PAG")</f>
        <v>PPN:PARN:PAG</v>
      </c>
    </row>
    <row r="290">
      <c r="Q290" s="18"/>
      <c r="V290" s="15" t="str">
        <f>IFERROR(__xludf.DUMMYFUNCTION("""COMPUTED_VALUE"""),"PPN:PB:KF:SUT")</f>
        <v>PPN:PB:KF:SUT</v>
      </c>
    </row>
    <row r="291">
      <c r="Q291" s="18"/>
      <c r="V291" s="15" t="str">
        <f>IFERROR(__xludf.DUMMYFUNCTION("""COMPUTED_VALUE"""),"PRE:SUBdv:SUBdd")</f>
        <v>PRE:SUBdv:SUBdd</v>
      </c>
    </row>
    <row r="292">
      <c r="Q292" s="18"/>
      <c r="V292" s="15" t="str">
        <f>IFERROR(__xludf.DUMMYFUNCTION("""COMPUTED_VALUE"""),"Prefrontal Cortex")</f>
        <v>Prefrontal Cortex</v>
      </c>
    </row>
    <row r="293">
      <c r="Q293" s="18"/>
      <c r="V293" s="15" t="str">
        <f>IFERROR(__xludf.DUMMYFUNCTION("""COMPUTED_VALUE"""),"PRG")</f>
        <v>PRG</v>
      </c>
    </row>
    <row r="294">
      <c r="Q294" s="18"/>
      <c r="V294" s="15" t="str">
        <f>IFERROR(__xludf.DUMMYFUNCTION("""COMPUTED_VALUE"""),"primary motor cortex (Mop)")</f>
        <v>primary motor cortex (Mop)</v>
      </c>
    </row>
    <row r="295">
      <c r="Q295" s="18"/>
      <c r="V295" s="15" t="str">
        <f>IFERROR(__xludf.DUMMYFUNCTION("""COMPUTED_VALUE"""),"PRNc:PRNc:TRN:PRNc")</f>
        <v>PRNc:PRNc:TRN:PRNc</v>
      </c>
    </row>
    <row r="296">
      <c r="Q296" s="18"/>
      <c r="V296" s="15" t="str">
        <f>IFERROR(__xludf.DUMMYFUNCTION("""COMPUTED_VALUE"""),"PRNc.d:PRNc.v:PRNc.m:PRNc.l")</f>
        <v>PRNc.d:PRNc.v:PRNc.m:PRNc.l</v>
      </c>
    </row>
    <row r="297">
      <c r="Q297" s="18"/>
      <c r="V297" s="15" t="str">
        <f>IFERROR(__xludf.DUMMYFUNCTION("""COMPUTED_VALUE"""),"PSV:POR:SC:SC")</f>
        <v>PSV:POR:SC:SC</v>
      </c>
    </row>
    <row r="298">
      <c r="Q298" s="18"/>
      <c r="V298" s="15" t="str">
        <f>IFERROR(__xludf.DUMMYFUNCTION("""COMPUTED_VALUE"""),"PTLp+DG:VISp:VISp")</f>
        <v>PTLp+DG:VISp:VISp</v>
      </c>
    </row>
    <row r="299">
      <c r="Q299" s="18"/>
      <c r="V299" s="15" t="str">
        <f>IFERROR(__xludf.DUMMYFUNCTION("""COMPUTED_VALUE"""),"PVH:BST:BST")</f>
        <v>PVH:BST:BST</v>
      </c>
    </row>
    <row r="300">
      <c r="Q300" s="18"/>
      <c r="V300" s="15" t="str">
        <f>IFERROR(__xludf.DUMMYFUNCTION("""COMPUTED_VALUE"""),"PVH:LS:LS")</f>
        <v>PVH:LS:LS</v>
      </c>
    </row>
    <row r="301">
      <c r="Q301" s="18"/>
      <c r="V301" s="15" t="str">
        <f>IFERROR(__xludf.DUMMYFUNCTION("""COMPUTED_VALUE"""),"PVp:SUBvv:SUBvv")</f>
        <v>PVp:SUBvv:SUBvv</v>
      </c>
    </row>
    <row r="302">
      <c r="Q302" s="18"/>
      <c r="V302" s="15" t="str">
        <f>IFERROR(__xludf.DUMMYFUNCTION("""COMPUTED_VALUE"""),"PVT:SUBvv:SUBvv")</f>
        <v>PVT:SUBvv:SUBvv</v>
      </c>
    </row>
    <row r="303">
      <c r="Q303" s="18"/>
      <c r="V303" s="15" t="str">
        <f>IFERROR(__xludf.DUMMYFUNCTION("""COMPUTED_VALUE"""),"RCH:VMHdm:DMHa:LHA")</f>
        <v>RCH:VMHdm:DMHa:LHA</v>
      </c>
    </row>
    <row r="304">
      <c r="Q304" s="18"/>
      <c r="V304" s="15" t="str">
        <f>IFERROR(__xludf.DUMMYFUNCTION("""COMPUTED_VALUE"""),"RE Nucleus of reuniens")</f>
        <v>RE Nucleus of reuniens</v>
      </c>
    </row>
    <row r="305">
      <c r="Q305" s="18"/>
      <c r="V305" s="15" t="str">
        <f>IFERROR(__xludf.DUMMYFUNCTION("""COMPUTED_VALUE"""),"RE;AM;PVp;RSPd")</f>
        <v>RE;AM;PVp;RSPd</v>
      </c>
    </row>
    <row r="306">
      <c r="Q306" s="18"/>
      <c r="V306" s="15" t="str">
        <f>IFERROR(__xludf.DUMMYFUNCTION("""COMPUTED_VALUE"""),"RE;AM;RSPv")</f>
        <v>RE;AM;RSPv</v>
      </c>
    </row>
    <row r="307">
      <c r="Q307" s="18"/>
      <c r="V307" s="15" t="str">
        <f>IFERROR(__xludf.DUMMYFUNCTION("""COMPUTED_VALUE"""),"RE;AMd;MM;RSPv")</f>
        <v>RE;AMd;MM;RSPv</v>
      </c>
    </row>
    <row r="308">
      <c r="Q308" s="18"/>
      <c r="V308" s="15" t="str">
        <f>IFERROR(__xludf.DUMMYFUNCTION("""COMPUTED_VALUE"""),"RE;RT;AV;MM;tp")</f>
        <v>RE;RT;AV;MM;tp</v>
      </c>
    </row>
    <row r="309">
      <c r="Q309" s="18"/>
      <c r="V309" s="15" t="str">
        <f>IFERROR(__xludf.DUMMYFUNCTION("""COMPUTED_VALUE"""),"RE:SUB:SUB")</f>
        <v>RE:SUB:SUB</v>
      </c>
    </row>
    <row r="310">
      <c r="Q310" s="18"/>
      <c r="V310" s="15" t="str">
        <f>IFERROR(__xludf.DUMMYFUNCTION("""COMPUTED_VALUE"""),"RN:MRN:PRNr")</f>
        <v>RN:MRN:PRNr</v>
      </c>
    </row>
    <row r="311">
      <c r="Q311" s="18"/>
      <c r="V311" s="15" t="str">
        <f>IFERROR(__xludf.DUMMYFUNCTION("""COMPUTED_VALUE"""),"RN:PSV:SUV/PARN:fail")</f>
        <v>RN:PSV:SUV/PARN:fail</v>
      </c>
    </row>
    <row r="312">
      <c r="Q312" s="18"/>
      <c r="V312" s="15" t="str">
        <f>IFERROR(__xludf.DUMMYFUNCTION("""COMPUTED_VALUE"""),"RSPagl Retrosplenial area, lateral agranular part")</f>
        <v>RSPagl Retrosplenial area, lateral agranular part</v>
      </c>
    </row>
    <row r="313">
      <c r="Q313" s="18"/>
      <c r="V313" s="15" t="str">
        <f>IFERROR(__xludf.DUMMYFUNCTION("""COMPUTED_VALUE"""),"RSPagl;LP;ACAd;MOs;ORBvl")</f>
        <v>RSPagl;LP;ACAd;MOs;ORBvl</v>
      </c>
    </row>
    <row r="314">
      <c r="Q314" s="18"/>
      <c r="V314" s="15" t="str">
        <f>IFERROR(__xludf.DUMMYFUNCTION("""COMPUTED_VALUE"""),"RSPd")</f>
        <v>RSPd</v>
      </c>
    </row>
    <row r="315">
      <c r="Q315" s="18"/>
      <c r="V315" s="15" t="str">
        <f>IFERROR(__xludf.DUMMYFUNCTION("""COMPUTED_VALUE"""),"RSPd;PO;MOs;ORBl")</f>
        <v>RSPd;PO;MOs;ORBl</v>
      </c>
    </row>
    <row r="316">
      <c r="Q316" s="18"/>
      <c r="V316" s="15" t="str">
        <f>IFERROR(__xludf.DUMMYFUNCTION("""COMPUTED_VALUE"""),"RSPd:VISp:VISp")</f>
        <v>RSPd:VISp:VISp</v>
      </c>
    </row>
    <row r="317">
      <c r="Q317" s="18"/>
      <c r="V317" s="15" t="str">
        <f>IFERROR(__xludf.DUMMYFUNCTION("""COMPUTED_VALUE"""),"RSPv")</f>
        <v>RSPv</v>
      </c>
    </row>
    <row r="318">
      <c r="Q318" s="18"/>
      <c r="V318" s="15" t="str">
        <f>IFERROR(__xludf.DUMMYFUNCTION("""COMPUTED_VALUE"""),"RSPv Retrosplenial area, ventral part")</f>
        <v>RSPv Retrosplenial area, ventral part</v>
      </c>
    </row>
    <row r="319">
      <c r="Q319" s="18"/>
      <c r="V319" s="15" t="str">
        <f>IFERROR(__xludf.DUMMYFUNCTION("""COMPUTED_VALUE"""),"RSPv Retrosplenial area;ventral part")</f>
        <v>RSPv Retrosplenial area;ventral part</v>
      </c>
    </row>
    <row r="320">
      <c r="Q320" s="18"/>
      <c r="V320" s="15" t="str">
        <f>IFERROR(__xludf.DUMMYFUNCTION("""COMPUTED_VALUE"""),"RSPv:ACAd/ACAv:ACAd/ACAv")</f>
        <v>RSPv:ACAd/ACAv:ACAd/ACAv</v>
      </c>
    </row>
    <row r="321">
      <c r="Q321" s="18"/>
      <c r="V321" s="15" t="str">
        <f>IFERROR(__xludf.DUMMYFUNCTION("""COMPUTED_VALUE"""),"RT:LP:PH:SCig-c")</f>
        <v>RT:LP:PH:SCig-c</v>
      </c>
    </row>
    <row r="322">
      <c r="Q322" s="18"/>
      <c r="V322" s="15" t="str">
        <f>IFERROR(__xludf.DUMMYFUNCTION("""COMPUTED_VALUE"""),"RT:SSp:SSp")</f>
        <v>RT:SSp:SSp</v>
      </c>
    </row>
    <row r="323">
      <c r="Q323" s="18"/>
      <c r="V323" s="15" t="str">
        <f>IFERROR(__xludf.DUMMYFUNCTION("""COMPUTED_VALUE"""),"RT:VPL:VAL")</f>
        <v>RT:VPL:VAL</v>
      </c>
    </row>
    <row r="324">
      <c r="Q324" s="18"/>
      <c r="V324" s="15" t="str">
        <f>IFERROR(__xludf.DUMMYFUNCTION("""COMPUTED_VALUE"""),"SC:CP:CP:SC:fail")</f>
        <v>SC:CP:CP:SC:fail</v>
      </c>
    </row>
    <row r="325">
      <c r="Q325" s="18"/>
      <c r="V325" s="15" t="str">
        <f>IFERROR(__xludf.DUMMYFUNCTION("""COMPUTED_VALUE"""),"SC:SC:SC:SC")</f>
        <v>SC:SC:SC:SC</v>
      </c>
    </row>
    <row r="326">
      <c r="Q326" s="18"/>
      <c r="V326" s="15" t="str">
        <f>IFERROR(__xludf.DUMMYFUNCTION("""COMPUTED_VALUE"""),"SC:SSp:SSp")</f>
        <v>SC:SSp:SSp</v>
      </c>
    </row>
    <row r="327">
      <c r="Q327" s="18"/>
      <c r="V327" s="15" t="str">
        <f>IFERROR(__xludf.DUMMYFUNCTION("""COMPUTED_VALUE"""),"SCig-b:SCig:LD")</f>
        <v>SCig-b:SCig:LD</v>
      </c>
    </row>
    <row r="328">
      <c r="Q328" s="18"/>
      <c r="V328" s="15" t="str">
        <f>IFERROR(__xludf.DUMMYFUNCTION("""COMPUTED_VALUE"""),"SCig:PAG:VM")</f>
        <v>SCig:PAG:VM</v>
      </c>
    </row>
    <row r="329">
      <c r="Q329" s="18"/>
      <c r="V329" s="15" t="str">
        <f>IFERROR(__xludf.DUMMYFUNCTION("""COMPUTED_VALUE"""),"SCig:SCig:POST")</f>
        <v>SCig:SCig:POST</v>
      </c>
    </row>
    <row r="330">
      <c r="Q330" s="18"/>
      <c r="V330" s="15" t="str">
        <f>IFERROR(__xludf.DUMMYFUNCTION("""COMPUTED_VALUE"""),"SCm Superior colliculus;motor related")</f>
        <v>SCm Superior colliculus;motor related</v>
      </c>
    </row>
    <row r="331">
      <c r="Q331" s="18"/>
      <c r="V331" s="15" t="str">
        <f>IFERROR(__xludf.DUMMYFUNCTION("""COMPUTED_VALUE"""),"SCm;RSPv;MRN;VAL")</f>
        <v>SCm;RSPv;MRN;VAL</v>
      </c>
    </row>
    <row r="332">
      <c r="Q332" s="18"/>
      <c r="V332" s="15" t="str">
        <f>IFERROR(__xludf.DUMMYFUNCTION("""COMPUTED_VALUE"""),"SCs_sg:SCs_sg:LP")</f>
        <v>SCs_sg:SCs_sg:LP</v>
      </c>
    </row>
    <row r="333">
      <c r="Q333" s="18"/>
      <c r="V333" s="15" t="str">
        <f>IFERROR(__xludf.DUMMYFUNCTION("""COMPUTED_VALUE"""),"SCsg:MRN:POST")</f>
        <v>SCsg:MRN:POST</v>
      </c>
    </row>
    <row r="334">
      <c r="Q334" s="18"/>
      <c r="V334" s="15" t="str">
        <f>IFERROR(__xludf.DUMMYFUNCTION("""COMPUTED_VALUE"""),"SFG")</f>
        <v>SFG</v>
      </c>
    </row>
    <row r="335">
      <c r="Q335" s="18"/>
      <c r="V335" s="15" t="str">
        <f>IFERROR(__xludf.DUMMYFUNCTION("""COMPUTED_VALUE"""),"SI Substantia innominata")</f>
        <v>SI Substantia innominata</v>
      </c>
    </row>
    <row r="336">
      <c r="Q336" s="18"/>
      <c r="V336" s="15" t="str">
        <f>IFERROR(__xludf.DUMMYFUNCTION("""COMPUTED_VALUE"""),"SI:CA1:CA1")</f>
        <v>SI:CA1:CA1</v>
      </c>
    </row>
    <row r="337">
      <c r="Q337" s="18"/>
      <c r="V337" s="15" t="str">
        <f>IFERROR(__xludf.DUMMYFUNCTION("""COMPUTED_VALUE"""),"SI:OT:SI:fail")</f>
        <v>SI:OT:SI:fail</v>
      </c>
    </row>
    <row r="338">
      <c r="Q338" s="18"/>
      <c r="V338" s="15" t="str">
        <f>IFERROR(__xludf.DUMMYFUNCTION("""COMPUTED_VALUE"""),"SI:SUB:SUB")</f>
        <v>SI:SUB:SUB</v>
      </c>
    </row>
    <row r="339">
      <c r="Q339" s="18"/>
      <c r="V339" s="15" t="str">
        <f>IFERROR(__xludf.DUMMYFUNCTION("""COMPUTED_VALUE"""),"SN")</f>
        <v>SN</v>
      </c>
    </row>
    <row r="340">
      <c r="Q340" s="18"/>
      <c r="V340" s="15" t="str">
        <f>IFERROR(__xludf.DUMMYFUNCTION("""COMPUTED_VALUE"""),"SNc:fail:CPi")</f>
        <v>SNc:fail:CPi</v>
      </c>
    </row>
    <row r="341">
      <c r="Q341" s="18"/>
      <c r="V341" s="15" t="str">
        <f>IFERROR(__xludf.DUMMYFUNCTION("""COMPUTED_VALUE"""),"SOG")</f>
        <v>SOG</v>
      </c>
    </row>
    <row r="342">
      <c r="Q342" s="18"/>
      <c r="V342" s="15" t="str">
        <f>IFERROR(__xludf.DUMMYFUNCTION("""COMPUTED_VALUE"""),"SPFm/VM:SPA/VPMpc/SPFm:VM")</f>
        <v>SPFm/VM:SPA/VPMpc/SPFm:VM</v>
      </c>
    </row>
    <row r="343">
      <c r="Q343" s="18"/>
      <c r="V343" s="15" t="str">
        <f>IFERROR(__xludf.DUMMYFUNCTION("""COMPUTED_VALUE"""),"spinal chord")</f>
        <v>spinal chord</v>
      </c>
    </row>
    <row r="344">
      <c r="Q344" s="18"/>
      <c r="V344" s="15" t="str">
        <f>IFERROR(__xludf.DUMMYFUNCTION("""COMPUTED_VALUE"""),"spinal cord")</f>
        <v>spinal cord</v>
      </c>
    </row>
    <row r="345">
      <c r="Q345" s="18"/>
      <c r="V345" s="15" t="str">
        <f>IFERROR(__xludf.DUMMYFUNCTION("""COMPUTED_VALUE"""),"Spinal cord")</f>
        <v>Spinal cord</v>
      </c>
    </row>
    <row r="346">
      <c r="Q346" s="18"/>
      <c r="V346" s="15" t="str">
        <f>IFERROR(__xludf.DUMMYFUNCTION("""COMPUTED_VALUE"""),"SPL")</f>
        <v>SPL</v>
      </c>
    </row>
    <row r="347">
      <c r="Q347" s="18"/>
      <c r="V347" s="15" t="str">
        <f>IFERROR(__xludf.DUMMYFUNCTION("""COMPUTED_VALUE"""),"SPVI Spinal nucleus of the trigeminal, interpolar part")</f>
        <v>SPVI Spinal nucleus of the trigeminal, interpolar part</v>
      </c>
    </row>
    <row r="348">
      <c r="Q348" s="18"/>
      <c r="V348" s="15" t="str">
        <f>IFERROR(__xludf.DUMMYFUNCTION("""COMPUTED_VALUE"""),"SPVI:SSp-bfd:SSp-bfd")</f>
        <v>SPVI:SSp-bfd:SSp-bfd</v>
      </c>
    </row>
    <row r="349">
      <c r="Q349" s="18"/>
      <c r="V349" s="15" t="str">
        <f>IFERROR(__xludf.DUMMYFUNCTION("""COMPUTED_VALUE"""),"SSp")</f>
        <v>SSp</v>
      </c>
    </row>
    <row r="350">
      <c r="Q350" s="18"/>
      <c r="V350" s="15" t="str">
        <f>IFERROR(__xludf.DUMMYFUNCTION("""COMPUTED_VALUE"""),"SSP")</f>
        <v>SSP</v>
      </c>
    </row>
    <row r="351">
      <c r="Q351" s="18"/>
      <c r="V351" s="15" t="str">
        <f>IFERROR(__xludf.DUMMYFUNCTION("""COMPUTED_VALUE"""),"SsP bfd")</f>
        <v>SsP bfd</v>
      </c>
    </row>
    <row r="352">
      <c r="Q352" s="18"/>
      <c r="V352" s="15" t="str">
        <f>IFERROR(__xludf.DUMMYFUNCTION("""COMPUTED_VALUE"""),"Ssp bfd")</f>
        <v>Ssp bfd</v>
      </c>
    </row>
    <row r="353">
      <c r="Q353" s="18"/>
      <c r="V353" s="15" t="str">
        <f>IFERROR(__xludf.DUMMYFUNCTION("""COMPUTED_VALUE"""),"SSp-ll")</f>
        <v>SSp-ll</v>
      </c>
    </row>
    <row r="354">
      <c r="Q354" s="18"/>
      <c r="V354" s="15" t="str">
        <f>IFERROR(__xludf.DUMMYFUNCTION("""COMPUTED_VALUE"""),"SSp-ll:SSp-ul:SSp-bfd")</f>
        <v>SSp-ll:SSp-ul:SSp-bfd</v>
      </c>
    </row>
    <row r="355">
      <c r="Q355" s="18"/>
      <c r="V355" s="15" t="str">
        <f>IFERROR(__xludf.DUMMYFUNCTION("""COMPUTED_VALUE"""),"SSp-m")</f>
        <v>SSp-m</v>
      </c>
    </row>
    <row r="356">
      <c r="Q356" s="18"/>
      <c r="V356" s="15" t="str">
        <f>IFERROR(__xludf.DUMMYFUNCTION("""COMPUTED_VALUE"""),"SSp-ul")</f>
        <v>SSp-ul</v>
      </c>
    </row>
    <row r="357">
      <c r="Q357" s="18"/>
      <c r="V357" s="15" t="str">
        <f>IFERROR(__xludf.DUMMYFUNCTION("""COMPUTED_VALUE"""),"SSp-ul Primary somatosensory area;upper limb")</f>
        <v>SSp-ul Primary somatosensory area;upper limb</v>
      </c>
    </row>
    <row r="358">
      <c r="Q358" s="18"/>
      <c r="V358" s="15" t="str">
        <f>IFERROR(__xludf.DUMMYFUNCTION("""COMPUTED_VALUE"""),"SSp-ul_4/5:SSp-m_4/5:SSs/VISC")</f>
        <v>SSp-ul_4/5:SSp-m_4/5:SSs/VISC</v>
      </c>
    </row>
    <row r="359">
      <c r="Q359" s="18"/>
      <c r="V359" s="15" t="str">
        <f>IFERROR(__xludf.DUMMYFUNCTION("""COMPUTED_VALUE"""),"SSp-ul:SSp-ll:MOp:MOs")</f>
        <v>SSp-ul:SSp-ll:MOp:MOs</v>
      </c>
    </row>
    <row r="360">
      <c r="Q360" s="18"/>
      <c r="V360" s="15" t="str">
        <f>IFERROR(__xludf.DUMMYFUNCTION("""COMPUTED_VALUE"""),"SSp-ul:SSp-ll:MOs:MOs")</f>
        <v>SSp-ul:SSp-ll:MOs:MOs</v>
      </c>
    </row>
    <row r="361">
      <c r="Q361" s="18"/>
      <c r="V361" s="15" t="str">
        <f>IFERROR(__xludf.DUMMYFUNCTION("""COMPUTED_VALUE"""),"SSp-ul:SSp-ul:SSp-bfd:CP")</f>
        <v>SSp-ul:SSp-ul:SSp-bfd:CP</v>
      </c>
    </row>
    <row r="362">
      <c r="Q362" s="18"/>
      <c r="V362" s="15" t="str">
        <f>IFERROR(__xludf.DUMMYFUNCTION("""COMPUTED_VALUE"""),"Ssp-ul:SSp-ul:SSp-ll")</f>
        <v>Ssp-ul:SSp-ul:SSp-ll</v>
      </c>
    </row>
    <row r="363">
      <c r="Q363" s="18"/>
      <c r="V363" s="15" t="str">
        <f>IFERROR(__xludf.DUMMYFUNCTION("""COMPUTED_VALUE"""),"Ssp-ul:SSp-ul:SSp-ul")</f>
        <v>Ssp-ul:SSp-ul:SSp-ul</v>
      </c>
    </row>
    <row r="364">
      <c r="Q364" s="18"/>
      <c r="V364" s="15" t="str">
        <f>IFERROR(__xludf.DUMMYFUNCTION("""COMPUTED_VALUE"""),"SSp;SSs;MOp;MOs")</f>
        <v>SSp;SSs;MOp;MOs</v>
      </c>
    </row>
    <row r="365">
      <c r="Q365" s="18"/>
      <c r="V365" s="15" t="str">
        <f>IFERROR(__xludf.DUMMYFUNCTION("""COMPUTED_VALUE"""),"SSp:MOp:MOp")</f>
        <v>SSp:MOp:MOp</v>
      </c>
    </row>
    <row r="366">
      <c r="Q366" s="18"/>
      <c r="V366" s="15" t="str">
        <f>IFERROR(__xludf.DUMMYFUNCTION("""COMPUTED_VALUE"""),"SSp:MOpul:MOp")</f>
        <v>SSp:MOpul:MOp</v>
      </c>
    </row>
    <row r="367">
      <c r="Q367" s="18"/>
      <c r="V367" s="15" t="str">
        <f>IFERROR(__xludf.DUMMYFUNCTION("""COMPUTED_VALUE"""),"SSp:RSPd:SCig")</f>
        <v>SSp:RSPd:SCig</v>
      </c>
    </row>
    <row r="368">
      <c r="Q368" s="18"/>
      <c r="V368" s="15" t="str">
        <f>IFERROR(__xludf.DUMMYFUNCTION("""COMPUTED_VALUE"""),"SSp:SSp:CLI")</f>
        <v>SSp:SSp:CLI</v>
      </c>
    </row>
    <row r="369">
      <c r="Q369" s="18"/>
      <c r="V369" s="15" t="str">
        <f>IFERROR(__xludf.DUMMYFUNCTION("""COMPUTED_VALUE"""),"SSp:SSp:MOp")</f>
        <v>SSp:SSp:MOp</v>
      </c>
    </row>
    <row r="370">
      <c r="Q370" s="18"/>
      <c r="V370" s="15" t="str">
        <f>IFERROR(__xludf.DUMMYFUNCTION("""COMPUTED_VALUE"""),"SSp:SSp:SSp")</f>
        <v>SSp:SSp:SSp</v>
      </c>
    </row>
    <row r="371">
      <c r="Q371" s="18"/>
      <c r="V371" s="15" t="str">
        <f>IFERROR(__xludf.DUMMYFUNCTION("""COMPUTED_VALUE"""),"SSs")</f>
        <v>SSs</v>
      </c>
    </row>
    <row r="372">
      <c r="Q372" s="18"/>
      <c r="V372" s="15" t="str">
        <f>IFERROR(__xludf.DUMMYFUNCTION("""COMPUTED_VALUE"""),"SSs Supplemental somatosensory area")</f>
        <v>SSs Supplemental somatosensory area</v>
      </c>
    </row>
    <row r="373">
      <c r="Q373" s="18"/>
      <c r="V373" s="15" t="str">
        <f>IFERROR(__xludf.DUMMYFUNCTION("""COMPUTED_VALUE"""),"SSs_4:SSs/VISC_5:SSs/VISC_2/3/4:fail")</f>
        <v>SSs_4:SSs/VISC_5:SSs/VISC_2/3/4:fail</v>
      </c>
    </row>
    <row r="374">
      <c r="Q374" s="18"/>
      <c r="V374" s="15" t="str">
        <f>IFERROR(__xludf.DUMMYFUNCTION("""COMPUTED_VALUE"""),"SSs-cv;SSp-ul;MOp-ul;MOs-ul")</f>
        <v>SSs-cv;SSp-ul;MOp-ul;MOs-ul</v>
      </c>
    </row>
    <row r="375">
      <c r="Q375" s="18"/>
      <c r="V375" s="15" t="str">
        <f>IFERROR(__xludf.DUMMYFUNCTION("""COMPUTED_VALUE"""),"SSs:MOp:MOp")</f>
        <v>SSs:MOp:MOp</v>
      </c>
    </row>
    <row r="376">
      <c r="Q376" s="18"/>
      <c r="V376" s="15" t="str">
        <f>IFERROR(__xludf.DUMMYFUNCTION("""COMPUTED_VALUE"""),"STG")</f>
        <v>STG</v>
      </c>
    </row>
    <row r="377">
      <c r="Q377" s="18"/>
      <c r="V377" s="15" t="str">
        <f>IFERROR(__xludf.DUMMYFUNCTION("""COMPUTED_VALUE"""),"STR")</f>
        <v>STR</v>
      </c>
    </row>
    <row r="378">
      <c r="Q378" s="18"/>
      <c r="V378" s="15" t="str">
        <f>IFERROR(__xludf.DUMMYFUNCTION("""COMPUTED_VALUE"""),"STR:VISp:VISp")</f>
        <v>STR:VISp:VISp</v>
      </c>
    </row>
    <row r="379">
      <c r="Q379" s="18"/>
      <c r="V379" s="15" t="str">
        <f>IFERROR(__xludf.DUMMYFUNCTION("""COMPUTED_VALUE"""),"striatum")</f>
        <v>striatum</v>
      </c>
    </row>
    <row r="380">
      <c r="Q380" s="18"/>
      <c r="V380" s="15" t="str">
        <f>IFERROR(__xludf.DUMMYFUNCTION("""COMPUTED_VALUE"""),"Striatum")</f>
        <v>Striatum</v>
      </c>
    </row>
    <row r="381">
      <c r="Q381" s="18"/>
      <c r="V381" s="15" t="str">
        <f>IFERROR(__xludf.DUMMYFUNCTION("""COMPUTED_VALUE"""),"striatum (30x)")</f>
        <v>striatum (30x)</v>
      </c>
    </row>
    <row r="382">
      <c r="Q382" s="18"/>
      <c r="V382" s="15" t="str">
        <f>IFERROR(__xludf.DUMMYFUNCTION("""COMPUTED_VALUE"""),"subcortical claustrum; cortical intratelencephalic Layer 6")</f>
        <v>subcortical claustrum; cortical intratelencephalic Layer 6</v>
      </c>
    </row>
    <row r="383">
      <c r="Q383" s="18"/>
      <c r="V383" s="15" t="str">
        <f>IFERROR(__xludf.DUMMYFUNCTION("""COMPUTED_VALUE"""),"Subesophageal zone (SEZ)")</f>
        <v>Subesophageal zone (SEZ)</v>
      </c>
    </row>
    <row r="384">
      <c r="Q384" s="18"/>
      <c r="V384" s="15" t="str">
        <f>IFERROR(__xludf.DUMMYFUNCTION("""COMPUTED_VALUE"""),"substantia nigra")</f>
        <v>substantia nigra</v>
      </c>
    </row>
    <row r="385">
      <c r="Q385" s="18"/>
      <c r="V385" s="15" t="str">
        <f>IFERROR(__xludf.DUMMYFUNCTION("""COMPUTED_VALUE"""),"SUBv:CA1v:CA1v")</f>
        <v>SUBv:CA1v:CA1v</v>
      </c>
    </row>
    <row r="386">
      <c r="Q386" s="18"/>
      <c r="V386" s="15" t="str">
        <f>IFERROR(__xludf.DUMMYFUNCTION("""COMPUTED_VALUE"""),"SUBv:SUBv:SUBv")</f>
        <v>SUBv:SUBv:SUBv</v>
      </c>
    </row>
    <row r="387">
      <c r="Q387" s="18"/>
      <c r="V387" s="15" t="str">
        <f>IFERROR(__xludf.DUMMYFUNCTION("""COMPUTED_VALUE"""),"SUBvv:CA1vv:CA1vv")</f>
        <v>SUBvv:CA1vv:CA1vv</v>
      </c>
    </row>
    <row r="388">
      <c r="Q388" s="18"/>
      <c r="V388" s="15" t="str">
        <f>IFERROR(__xludf.DUMMYFUNCTION("""COMPUTED_VALUE"""),"SUBvv:SUBv:SUBv")</f>
        <v>SUBvv:SUBv:SUBv</v>
      </c>
    </row>
    <row r="389">
      <c r="Q389" s="18"/>
      <c r="V389" s="15" t="str">
        <f>IFERROR(__xludf.DUMMYFUNCTION("""COMPUTED_VALUE"""),"SUM Supramammillary nucleus")</f>
        <v>SUM Supramammillary nucleus</v>
      </c>
    </row>
    <row r="390">
      <c r="Q390" s="18"/>
      <c r="V390" s="15" t="str">
        <f>IFERROR(__xludf.DUMMYFUNCTION("""COMPUTED_VALUE"""),"TCx")</f>
        <v>TCx</v>
      </c>
    </row>
    <row r="391">
      <c r="Q391" s="18"/>
      <c r="V391" s="15" t="str">
        <f>IFERROR(__xludf.DUMMYFUNCTION("""COMPUTED_VALUE"""),"Tea")</f>
        <v>Tea</v>
      </c>
    </row>
    <row r="392">
      <c r="Q392" s="18"/>
      <c r="V392" s="15" t="str">
        <f>IFERROR(__xludf.DUMMYFUNCTION("""COMPUTED_VALUE"""),"TEa")</f>
        <v>TEa</v>
      </c>
    </row>
    <row r="393">
      <c r="Q393" s="18"/>
      <c r="V393" s="15" t="str">
        <f>IFERROR(__xludf.DUMMYFUNCTION("""COMPUTED_VALUE"""),"TEa:ACB:AHN:VMH")</f>
        <v>TEa:ACB:AHN:VMH</v>
      </c>
    </row>
    <row r="394">
      <c r="Q394" s="18"/>
      <c r="V394" s="15" t="str">
        <f>IFERROR(__xludf.DUMMYFUNCTION("""COMPUTED_VALUE"""),"TEa2/3")</f>
        <v>TEa2/3</v>
      </c>
    </row>
    <row r="395">
      <c r="Q395" s="18"/>
      <c r="V395" s="15" t="str">
        <f>IFERROR(__xludf.DUMMYFUNCTION("""COMPUTED_VALUE"""),"TemL")</f>
        <v>TemL</v>
      </c>
    </row>
    <row r="396">
      <c r="Q396" s="18"/>
      <c r="V396" s="15" t="str">
        <f>IFERROR(__xludf.DUMMYFUNCTION("""COMPUTED_VALUE"""),"Temporal Cortex")</f>
        <v>Temporal Cortex</v>
      </c>
    </row>
    <row r="397">
      <c r="Q397" s="18"/>
      <c r="V397" s="15" t="str">
        <f>IFERROR(__xludf.DUMMYFUNCTION("""COMPUTED_VALUE"""),"TH; STR")</f>
        <v>TH; STR</v>
      </c>
    </row>
    <row r="398">
      <c r="Q398" s="18"/>
      <c r="V398" s="15" t="str">
        <f>IFERROR(__xludf.DUMMYFUNCTION("""COMPUTED_VALUE"""),"TTd:AI:AUDv")</f>
        <v>TTd:AI:AUDv</v>
      </c>
    </row>
    <row r="399">
      <c r="Q399" s="18"/>
      <c r="V399" s="15" t="str">
        <f>IFERROR(__xludf.DUMMYFUNCTION("""COMPUTED_VALUE"""),"TTd:fail:PH")</f>
        <v>TTd:fail:PH</v>
      </c>
    </row>
    <row r="400">
      <c r="Q400" s="18"/>
      <c r="V400" s="15" t="str">
        <f>IFERROR(__xludf.DUMMYFUNCTION("""COMPUTED_VALUE"""),"TTd:RE:fail")</f>
        <v>TTd:RE:fail</v>
      </c>
    </row>
    <row r="401">
      <c r="Q401" s="18"/>
      <c r="V401" s="15" t="str">
        <f>IFERROR(__xludf.DUMMYFUNCTION("""COMPUTED_VALUE"""),"V;VII")</f>
        <v>V;VII</v>
      </c>
    </row>
    <row r="402">
      <c r="Q402" s="18"/>
      <c r="V402" s="15" t="str">
        <f>IFERROR(__xludf.DUMMYFUNCTION("""COMPUTED_VALUE"""),"VAL Ventral anterior-lateral complex of the thalamus")</f>
        <v>VAL Ventral anterior-lateral complex of the thalamus</v>
      </c>
    </row>
    <row r="403">
      <c r="Q403" s="18"/>
      <c r="V403" s="15" t="str">
        <f>IFERROR(__xludf.DUMMYFUNCTION("""COMPUTED_VALUE"""),"VAL:GPi:RT:VPL")</f>
        <v>VAL:GPi:RT:VPL</v>
      </c>
    </row>
    <row r="404">
      <c r="Q404" s="18"/>
      <c r="V404" s="15" t="str">
        <f>IFERROR(__xludf.DUMMYFUNCTION("""COMPUTED_VALUE"""),"VAL:MOp-ul:SSp-ul")</f>
        <v>VAL:MOp-ul:SSp-ul</v>
      </c>
    </row>
    <row r="405">
      <c r="Q405" s="18"/>
      <c r="V405" s="15" t="str">
        <f>IFERROR(__xludf.DUMMYFUNCTION("""COMPUTED_VALUE"""),"VAL:SSp:VAL:VAL")</f>
        <v>VAL:SSp:VAL:VAL</v>
      </c>
    </row>
    <row r="406">
      <c r="Q406" s="18"/>
      <c r="V406" s="15" t="str">
        <f>IFERROR(__xludf.DUMMYFUNCTION("""COMPUTED_VALUE"""),"VCO Ventral cochlear nucleus")</f>
        <v>VCO Ventral cochlear nucleus</v>
      </c>
    </row>
    <row r="407">
      <c r="Q407" s="18"/>
      <c r="V407" s="15" t="str">
        <f>IFERROR(__xludf.DUMMYFUNCTION("""COMPUTED_VALUE"""),"Ventral nerve cord (VNC)")</f>
        <v>Ventral nerve cord (VNC)</v>
      </c>
    </row>
    <row r="408">
      <c r="Q408" s="18"/>
      <c r="V408" s="15" t="str">
        <f>IFERROR(__xludf.DUMMYFUNCTION("""COMPUTED_VALUE"""),"vhc:CA3:SUBv")</f>
        <v>vhc:CA3:SUBv</v>
      </c>
    </row>
    <row r="409">
      <c r="Q409" s="18"/>
      <c r="V409" s="15" t="str">
        <f>IFERROR(__xludf.DUMMYFUNCTION("""COMPUTED_VALUE"""),"VIPs")</f>
        <v>VIPs</v>
      </c>
    </row>
    <row r="410">
      <c r="Q410" s="18"/>
      <c r="V410" s="15" t="str">
        <f>IFERROR(__xludf.DUMMYFUNCTION("""COMPUTED_VALUE"""),"VISa")</f>
        <v>VISa</v>
      </c>
    </row>
    <row r="411">
      <c r="Q411" s="18"/>
      <c r="V411" s="15" t="str">
        <f>IFERROR(__xludf.DUMMYFUNCTION("""COMPUTED_VALUE"""),"VISal")</f>
        <v>VISal</v>
      </c>
    </row>
    <row r="412">
      <c r="Q412" s="18"/>
      <c r="V412" s="15" t="str">
        <f>IFERROR(__xludf.DUMMYFUNCTION("""COMPUTED_VALUE"""),"VISal Anterolateral visual area")</f>
        <v>VISal Anterolateral visual area</v>
      </c>
    </row>
    <row r="413">
      <c r="Q413" s="18"/>
      <c r="V413" s="15" t="str">
        <f>IFERROR(__xludf.DUMMYFUNCTION("""COMPUTED_VALUE"""),"VISam")</f>
        <v>VISam</v>
      </c>
    </row>
    <row r="414">
      <c r="Q414" s="18"/>
      <c r="V414" s="15" t="str">
        <f>IFERROR(__xludf.DUMMYFUNCTION("""COMPUTED_VALUE"""),"VISl")</f>
        <v>VISl</v>
      </c>
    </row>
    <row r="415">
      <c r="Q415" s="18"/>
      <c r="V415" s="15" t="str">
        <f>IFERROR(__xludf.DUMMYFUNCTION("""COMPUTED_VALUE"""),"VISl Lateral visual area")</f>
        <v>VISl Lateral visual area</v>
      </c>
    </row>
    <row r="416">
      <c r="Q416" s="18"/>
      <c r="V416" s="15" t="str">
        <f>IFERROR(__xludf.DUMMYFUNCTION("""COMPUTED_VALUE"""),"VISl1")</f>
        <v>VISl1</v>
      </c>
    </row>
    <row r="417">
      <c r="Q417" s="18"/>
      <c r="V417" s="15" t="str">
        <f>IFERROR(__xludf.DUMMYFUNCTION("""COMPUTED_VALUE"""),"VISp")</f>
        <v>VISp</v>
      </c>
    </row>
    <row r="418">
      <c r="Q418" s="18"/>
      <c r="V418" s="15" t="str">
        <f>IFERROR(__xludf.DUMMYFUNCTION("""COMPUTED_VALUE"""),"VISp Primary visual area")</f>
        <v>VISp Primary visual area</v>
      </c>
    </row>
    <row r="419">
      <c r="Q419" s="18"/>
      <c r="V419" s="15" t="str">
        <f>IFERROR(__xludf.DUMMYFUNCTION("""COMPUTED_VALUE"""),"VISp:VISp:SSp")</f>
        <v>VISp:VISp:SSp</v>
      </c>
    </row>
    <row r="420">
      <c r="Q420" s="18"/>
      <c r="V420" s="15" t="str">
        <f>IFERROR(__xludf.DUMMYFUNCTION("""COMPUTED_VALUE"""),"VISp1")</f>
        <v>VISp1</v>
      </c>
    </row>
    <row r="421">
      <c r="Q421" s="18"/>
      <c r="V421" s="15" t="str">
        <f>IFERROR(__xludf.DUMMYFUNCTION("""COMPUTED_VALUE"""),"VISp2/3")</f>
        <v>VISp2/3</v>
      </c>
    </row>
    <row r="422">
      <c r="Q422" s="18"/>
      <c r="V422" s="15" t="str">
        <f>IFERROR(__xludf.DUMMYFUNCTION("""COMPUTED_VALUE"""),"VISpl2/3")</f>
        <v>VISpl2/3</v>
      </c>
    </row>
    <row r="423">
      <c r="Q423" s="18"/>
      <c r="V423" s="15" t="str">
        <f>IFERROR(__xludf.DUMMYFUNCTION("""COMPUTED_VALUE"""),"VISpm")</f>
        <v>VISpm</v>
      </c>
    </row>
    <row r="424">
      <c r="Q424" s="18"/>
      <c r="V424" s="15" t="str">
        <f>IFERROR(__xludf.DUMMYFUNCTION("""COMPUTED_VALUE"""),"VISpm posteromedial visual area")</f>
        <v>VISpm posteromedial visual area</v>
      </c>
    </row>
    <row r="425">
      <c r="Q425" s="18"/>
      <c r="V425" s="15" t="str">
        <f>IFERROR(__xludf.DUMMYFUNCTION("""COMPUTED_VALUE"""),"VISpm1")</f>
        <v>VISpm1</v>
      </c>
    </row>
    <row r="426">
      <c r="Q426" s="18"/>
      <c r="V426" s="15" t="str">
        <f>IFERROR(__xludf.DUMMYFUNCTION("""COMPUTED_VALUE"""),"VISpm4")</f>
        <v>VISpm4</v>
      </c>
    </row>
    <row r="427">
      <c r="Q427" s="18"/>
      <c r="V427" s="15" t="str">
        <f>IFERROR(__xludf.DUMMYFUNCTION("""COMPUTED_VALUE"""),"VISpor1")</f>
        <v>VISpor1</v>
      </c>
    </row>
    <row r="428">
      <c r="Q428" s="18"/>
      <c r="V428" s="15" t="str">
        <f>IFERROR(__xludf.DUMMYFUNCTION("""COMPUTED_VALUE"""),"VISrl Rostrolateral visual area")</f>
        <v>VISrl Rostrolateral visual area</v>
      </c>
    </row>
    <row r="429">
      <c r="Q429" s="18"/>
      <c r="V429" s="15" t="str">
        <f>IFERROR(__xludf.DUMMYFUNCTION("""COMPUTED_VALUE"""),"VM:MOp:SCig")</f>
        <v>VM:MOp:SCig</v>
      </c>
    </row>
    <row r="430">
      <c r="Q430" s="18"/>
      <c r="V430" s="15" t="str">
        <f>IFERROR(__xludf.DUMMYFUNCTION("""COMPUTED_VALUE"""),"VM:SCig:ILA")</f>
        <v>VM:SCig:ILA</v>
      </c>
    </row>
    <row r="431">
      <c r="Q431" s="18"/>
      <c r="V431" s="15" t="str">
        <f>IFERROR(__xludf.DUMMYFUNCTION("""COMPUTED_VALUE"""),"VMH:fail:MEAav")</f>
        <v>VMH:fail:MEAav</v>
      </c>
    </row>
    <row r="432">
      <c r="Q432" s="18"/>
      <c r="V432" s="15" t="str">
        <f>IFERROR(__xludf.DUMMYFUNCTION("""COMPUTED_VALUE"""),"VMHdm:DMHa:PMd:RCH")</f>
        <v>VMHdm:DMHa:PMd:RCH</v>
      </c>
    </row>
    <row r="433">
      <c r="Q433" s="18"/>
      <c r="V433" s="15" t="str">
        <f>IFERROR(__xludf.DUMMYFUNCTION("""COMPUTED_VALUE"""),"VMHvl:sm:PMd:BSTif")</f>
        <v>VMHvl:sm:PMd:BSTif</v>
      </c>
    </row>
    <row r="434">
      <c r="Q434" s="18"/>
      <c r="V434" s="15" t="str">
        <f>IFERROR(__xludf.DUMMYFUNCTION("""COMPUTED_VALUE"""),"VPL")</f>
        <v>VPL</v>
      </c>
    </row>
    <row r="435">
      <c r="Q435" s="18"/>
      <c r="V435" s="15" t="str">
        <f>IFERROR(__xludf.DUMMYFUNCTION("""COMPUTED_VALUE"""),"VPL:PF:CP:MOs")</f>
        <v>VPL:PF:CP:MOs</v>
      </c>
    </row>
    <row r="436">
      <c r="Q436" s="18"/>
      <c r="V436" s="15" t="str">
        <f>IFERROR(__xludf.DUMMYFUNCTION("""COMPUTED_VALUE"""),"VPL:PO:RT")</f>
        <v>VPL:PO:RT</v>
      </c>
    </row>
    <row r="437">
      <c r="Q437" s="18"/>
      <c r="V437" s="15" t="str">
        <f>IFERROR(__xludf.DUMMYFUNCTION("""COMPUTED_VALUE"""),"VPL:VPL:VAL")</f>
        <v>VPL:VPL:VAL</v>
      </c>
    </row>
    <row r="438">
      <c r="Q438" s="18"/>
      <c r="V438" s="15" t="str">
        <f>IFERROR(__xludf.DUMMYFUNCTION("""COMPUTED_VALUE"""),"VPM")</f>
        <v>VPM</v>
      </c>
    </row>
    <row r="439">
      <c r="Q439" s="18"/>
      <c r="V439" s="15" t="str">
        <f>IFERROR(__xludf.DUMMYFUNCTION("""COMPUTED_VALUE"""),"VPM:LD:RT")</f>
        <v>VPM:LD:RT</v>
      </c>
    </row>
    <row r="440">
      <c r="Q440" s="18"/>
      <c r="V440" s="15" t="str">
        <f>IFERROR(__xludf.DUMMYFUNCTION("""COMPUTED_VALUE"""),"VPM:PO:RT")</f>
        <v>VPM:PO:RT</v>
      </c>
    </row>
    <row r="441">
      <c r="Q441" s="18"/>
      <c r="V441" s="15" t="str">
        <f>IFERROR(__xludf.DUMMYFUNCTION("""COMPUTED_VALUE"""),"VPM:VPL:RT")</f>
        <v>VPM:VPL:RT</v>
      </c>
    </row>
    <row r="442">
      <c r="Q442" s="18"/>
      <c r="V442" s="15" t="str">
        <f>IFERROR(__xludf.DUMMYFUNCTION("""COMPUTED_VALUE"""),"VPMpc:VPM:VPM:VM")</f>
        <v>VPMpc:VPM:VPM:VM</v>
      </c>
    </row>
    <row r="443">
      <c r="Q443" s="18"/>
      <c r="V443" s="15" t="str">
        <f>IFERROR(__xludf.DUMMYFUNCTION("""COMPUTED_VALUE"""),"VTA Ventral tegmental area")</f>
        <v>VTA Ventral tegmental area</v>
      </c>
    </row>
    <row r="444">
      <c r="Q444" s="18"/>
      <c r="V444" s="15" t="str">
        <f>IFERROR(__xludf.DUMMYFUNCTION("""COMPUTED_VALUE"""),"VTA:APN:MRN:RN")</f>
        <v>VTA:APN:MRN:RN</v>
      </c>
    </row>
    <row r="445">
      <c r="Q445" s="18"/>
      <c r="V445" s="15" t="str">
        <f>IFERROR(__xludf.DUMMYFUNCTION("""COMPUTED_VALUE"""),"Whole brain")</f>
        <v>Whole brain</v>
      </c>
    </row>
    <row r="446">
      <c r="Q446" s="18"/>
      <c r="V446" s="15" t="str">
        <f>IFERROR(__xludf.DUMMYFUNCTION("""COMPUTED_VALUE"""),"whole brain")</f>
        <v>whole brain</v>
      </c>
    </row>
    <row r="447">
      <c r="Q447" s="18"/>
      <c r="V447" s="15" t="str">
        <f>IFERROR(__xludf.DUMMYFUNCTION("""COMPUTED_VALUE"""),"Whole Brain")</f>
        <v>Whole Brain</v>
      </c>
    </row>
    <row r="448">
      <c r="Q448" s="18"/>
      <c r="V448" s="15" t="str">
        <f>IFERROR(__xludf.DUMMYFUNCTION("""COMPUTED_VALUE"""),"Whole brain (10x) (dendritome)")</f>
        <v>Whole brain (10x) (dendritome)</v>
      </c>
    </row>
    <row r="449">
      <c r="Q449" s="18"/>
      <c r="V449" s="15" t="str">
        <f>IFERROR(__xludf.DUMMYFUNCTION("""COMPUTED_VALUE"""),"Whole brain (10x); Cortex (30x)")</f>
        <v>Whole brain (10x); Cortex (30x)</v>
      </c>
    </row>
    <row r="450">
      <c r="Q450" s="18"/>
      <c r="V450" s="15" t="str">
        <f>IFERROR(__xludf.DUMMYFUNCTION("""COMPUTED_VALUE"""),"Whole brain (10x); Striatum (30x)")</f>
        <v>Whole brain (10x); Striatum (30x)</v>
      </c>
    </row>
    <row r="451">
      <c r="Q451" s="18"/>
      <c r="V451" s="15" t="str">
        <f>IFERROR(__xludf.DUMMYFUNCTION("""COMPUTED_VALUE"""),"Whole CNS")</f>
        <v>Whole CNS</v>
      </c>
    </row>
    <row r="452">
      <c r="Q452" s="18"/>
      <c r="V452" s="15" t="str">
        <f>IFERROR(__xludf.DUMMYFUNCTION("""COMPUTED_VALUE"""),"Whole spinal cord")</f>
        <v>Whole spinal cord</v>
      </c>
    </row>
    <row r="453">
      <c r="Q453" s="18"/>
      <c r="V453" s="15" t="str">
        <f>IFERROR(__xludf.DUMMYFUNCTION("""COMPUTED_VALUE"""),"XII: ECU/SPVI.d:fail")</f>
        <v>XII: ECU/SPVI.d:fail</v>
      </c>
    </row>
    <row r="454">
      <c r="Q454" s="18"/>
      <c r="V454" s="15" t="str">
        <f>IFERROR(__xludf.DUMMYFUNCTION("""COMPUTED_VALUE"""),"XII:SPVI.v:SPVId")</f>
        <v>XII:SPVI.v:SPVId</v>
      </c>
    </row>
    <row r="455">
      <c r="Q455" s="18"/>
      <c r="V455" s="15" t="str">
        <f>IFERROR(__xludf.DUMMYFUNCTION("""COMPUTED_VALUE"""),"ZI:DHM:ZI")</f>
        <v>ZI:DHM:ZI</v>
      </c>
    </row>
    <row r="456">
      <c r="Q456" s="18"/>
      <c r="V456" s="15" t="str">
        <f>IFERROR(__xludf.DUMMYFUNCTION("""COMPUTED_VALUE"""),"ZI:VTA:CPD")</f>
        <v>ZI:VTA:CPD</v>
      </c>
    </row>
    <row r="457">
      <c r="Q457" s="18"/>
      <c r="V457" s="15"/>
    </row>
    <row r="458">
      <c r="Q458" s="18"/>
    </row>
    <row r="459">
      <c r="Q459" s="18"/>
    </row>
    <row r="460">
      <c r="Q460" s="18"/>
    </row>
    <row r="461">
      <c r="Q461" s="18"/>
    </row>
    <row r="462">
      <c r="Q462" s="18"/>
    </row>
    <row r="463">
      <c r="Q463" s="18"/>
    </row>
    <row r="464">
      <c r="Q464" s="18"/>
    </row>
    <row r="465">
      <c r="Q465" s="18"/>
    </row>
    <row r="466">
      <c r="Q466" s="18"/>
    </row>
    <row r="467">
      <c r="Q467" s="18"/>
    </row>
    <row r="468">
      <c r="Q468" s="18"/>
    </row>
    <row r="469">
      <c r="Q469" s="18"/>
    </row>
    <row r="470">
      <c r="Q470" s="18"/>
    </row>
    <row r="471">
      <c r="Q471" s="18"/>
    </row>
    <row r="472">
      <c r="Q472" s="18"/>
    </row>
    <row r="473">
      <c r="Q473" s="18"/>
    </row>
    <row r="474">
      <c r="Q474" s="18"/>
    </row>
    <row r="475">
      <c r="Q475" s="18"/>
    </row>
    <row r="476">
      <c r="Q476" s="18"/>
    </row>
    <row r="477">
      <c r="Q477" s="18"/>
    </row>
    <row r="478">
      <c r="Q478" s="18"/>
    </row>
    <row r="479">
      <c r="Q479" s="18"/>
    </row>
    <row r="480">
      <c r="Q480" s="18"/>
    </row>
    <row r="481">
      <c r="Q481" s="18"/>
    </row>
    <row r="482">
      <c r="Q482" s="18"/>
    </row>
    <row r="483">
      <c r="Q483" s="18"/>
    </row>
    <row r="484">
      <c r="Q484" s="18"/>
    </row>
    <row r="485">
      <c r="Q485" s="18"/>
    </row>
    <row r="486">
      <c r="Q486" s="18"/>
    </row>
    <row r="487">
      <c r="Q487" s="18"/>
    </row>
    <row r="488">
      <c r="Q488" s="18"/>
    </row>
    <row r="489">
      <c r="Q489" s="18"/>
    </row>
    <row r="490">
      <c r="Q490" s="18"/>
    </row>
    <row r="491">
      <c r="Q491" s="18"/>
    </row>
    <row r="492">
      <c r="Q492" s="18"/>
    </row>
    <row r="493">
      <c r="Q493" s="18"/>
    </row>
    <row r="494">
      <c r="Q494" s="18"/>
    </row>
    <row r="495">
      <c r="Q495" s="18"/>
    </row>
    <row r="496">
      <c r="Q496" s="18"/>
    </row>
    <row r="497">
      <c r="Q497" s="18"/>
    </row>
    <row r="498">
      <c r="Q498" s="18"/>
    </row>
    <row r="499">
      <c r="Q499" s="18"/>
    </row>
    <row r="500">
      <c r="Q500" s="18"/>
    </row>
    <row r="501">
      <c r="Q501" s="18"/>
    </row>
    <row r="502">
      <c r="Q502" s="18"/>
    </row>
    <row r="503">
      <c r="Q503" s="18"/>
    </row>
    <row r="504">
      <c r="Q504" s="18"/>
    </row>
    <row r="505">
      <c r="Q505" s="18"/>
    </row>
    <row r="506">
      <c r="Q506" s="18"/>
    </row>
    <row r="507">
      <c r="Q507" s="18"/>
    </row>
    <row r="508">
      <c r="Q508" s="18"/>
    </row>
    <row r="509">
      <c r="Q509" s="18"/>
    </row>
    <row r="510">
      <c r="Q510" s="18"/>
    </row>
    <row r="511">
      <c r="Q511" s="18"/>
    </row>
    <row r="512">
      <c r="Q512" s="18"/>
    </row>
    <row r="513">
      <c r="Q513" s="18"/>
    </row>
    <row r="514">
      <c r="Q514" s="18"/>
    </row>
    <row r="515">
      <c r="Q515" s="18"/>
    </row>
    <row r="516">
      <c r="Q516" s="18"/>
    </row>
    <row r="517">
      <c r="Q517" s="18"/>
    </row>
    <row r="518">
      <c r="Q518" s="18"/>
    </row>
    <row r="519">
      <c r="Q519" s="18"/>
    </row>
    <row r="520">
      <c r="Q520" s="18"/>
    </row>
    <row r="521">
      <c r="Q521" s="18"/>
    </row>
    <row r="522">
      <c r="Q522" s="18"/>
    </row>
    <row r="523">
      <c r="Q523" s="18"/>
    </row>
    <row r="524">
      <c r="Q524" s="18"/>
    </row>
    <row r="525">
      <c r="Q525" s="18"/>
    </row>
    <row r="526">
      <c r="Q526" s="18"/>
    </row>
    <row r="527">
      <c r="Q527" s="18"/>
    </row>
    <row r="528">
      <c r="Q528" s="18"/>
    </row>
    <row r="529">
      <c r="Q529" s="18"/>
    </row>
    <row r="530">
      <c r="Q530" s="18"/>
    </row>
    <row r="531">
      <c r="Q531" s="18"/>
    </row>
    <row r="532">
      <c r="Q532" s="18"/>
    </row>
    <row r="533">
      <c r="Q533" s="18"/>
    </row>
    <row r="534">
      <c r="Q534" s="18"/>
    </row>
    <row r="535">
      <c r="Q535" s="18"/>
    </row>
    <row r="536">
      <c r="Q536" s="18"/>
    </row>
    <row r="537">
      <c r="Q537" s="18"/>
    </row>
    <row r="538">
      <c r="Q538" s="18"/>
    </row>
    <row r="539">
      <c r="Q539" s="18"/>
    </row>
    <row r="540">
      <c r="Q540" s="18"/>
    </row>
    <row r="541">
      <c r="Q541" s="18"/>
    </row>
    <row r="542">
      <c r="Q542" s="18"/>
    </row>
    <row r="543">
      <c r="Q543" s="18"/>
    </row>
    <row r="544">
      <c r="Q544" s="18"/>
    </row>
    <row r="545">
      <c r="Q545" s="18"/>
    </row>
    <row r="546">
      <c r="Q546" s="18"/>
    </row>
    <row r="547">
      <c r="Q547" s="18"/>
    </row>
    <row r="548">
      <c r="Q548" s="18"/>
    </row>
    <row r="549">
      <c r="Q549" s="18"/>
    </row>
    <row r="550">
      <c r="Q550" s="18"/>
    </row>
    <row r="551">
      <c r="Q551" s="18"/>
    </row>
    <row r="552">
      <c r="Q552" s="18"/>
    </row>
    <row r="553">
      <c r="Q553" s="18"/>
    </row>
    <row r="554">
      <c r="Q554" s="18"/>
    </row>
    <row r="555">
      <c r="Q555" s="18"/>
    </row>
    <row r="556">
      <c r="Q556" s="18"/>
    </row>
    <row r="557">
      <c r="Q557" s="18"/>
    </row>
    <row r="558">
      <c r="Q558" s="18"/>
    </row>
    <row r="559">
      <c r="Q559" s="18"/>
    </row>
    <row r="560">
      <c r="Q560" s="18"/>
    </row>
    <row r="561">
      <c r="Q561" s="18"/>
    </row>
    <row r="562">
      <c r="Q562" s="18"/>
    </row>
    <row r="563">
      <c r="Q563" s="18"/>
    </row>
    <row r="564">
      <c r="Q564" s="18"/>
    </row>
    <row r="565">
      <c r="Q565" s="18"/>
    </row>
    <row r="566">
      <c r="Q566" s="18"/>
    </row>
    <row r="567">
      <c r="Q567" s="18"/>
    </row>
    <row r="568">
      <c r="Q568" s="18"/>
    </row>
    <row r="569">
      <c r="Q569" s="18"/>
    </row>
    <row r="570">
      <c r="Q570" s="18"/>
    </row>
    <row r="571">
      <c r="Q571" s="18"/>
    </row>
    <row r="572">
      <c r="Q572" s="18"/>
    </row>
    <row r="573">
      <c r="Q573" s="18"/>
    </row>
    <row r="574">
      <c r="Q574" s="18"/>
    </row>
    <row r="575">
      <c r="Q575" s="18"/>
    </row>
    <row r="576">
      <c r="Q576" s="18"/>
    </row>
    <row r="577">
      <c r="Q577" s="18"/>
    </row>
    <row r="578">
      <c r="Q578" s="18"/>
    </row>
    <row r="579">
      <c r="Q579" s="18"/>
    </row>
    <row r="580">
      <c r="Q580" s="18"/>
    </row>
    <row r="581">
      <c r="Q581" s="18"/>
    </row>
    <row r="582">
      <c r="Q582" s="18"/>
    </row>
    <row r="583">
      <c r="Q583" s="18"/>
    </row>
    <row r="584">
      <c r="Q584" s="18"/>
    </row>
    <row r="585">
      <c r="Q585" s="18"/>
    </row>
    <row r="586">
      <c r="Q586" s="18"/>
    </row>
    <row r="587">
      <c r="Q587" s="18"/>
    </row>
    <row r="588">
      <c r="Q588" s="18"/>
    </row>
    <row r="589">
      <c r="Q589" s="18"/>
    </row>
    <row r="590">
      <c r="Q590" s="18"/>
    </row>
    <row r="591">
      <c r="Q591" s="18"/>
    </row>
    <row r="592">
      <c r="Q592" s="18"/>
    </row>
    <row r="593">
      <c r="Q593" s="18"/>
    </row>
    <row r="594">
      <c r="Q594" s="18"/>
    </row>
    <row r="595">
      <c r="Q595" s="18"/>
    </row>
    <row r="596">
      <c r="Q596" s="18"/>
    </row>
    <row r="597">
      <c r="Q597" s="18"/>
    </row>
    <row r="598">
      <c r="Q598" s="18"/>
    </row>
    <row r="599">
      <c r="Q599" s="18"/>
    </row>
    <row r="600">
      <c r="Q600" s="18"/>
    </row>
    <row r="601">
      <c r="Q601" s="18"/>
    </row>
    <row r="602">
      <c r="Q602" s="18"/>
    </row>
    <row r="603">
      <c r="Q603" s="18"/>
    </row>
    <row r="604">
      <c r="Q604" s="18"/>
    </row>
    <row r="605">
      <c r="Q605" s="18"/>
    </row>
    <row r="606">
      <c r="Q606" s="18"/>
    </row>
    <row r="607">
      <c r="Q607" s="18"/>
    </row>
    <row r="608">
      <c r="Q608" s="18"/>
    </row>
    <row r="609">
      <c r="Q609" s="18"/>
    </row>
    <row r="610">
      <c r="Q610" s="18"/>
    </row>
    <row r="611">
      <c r="Q611" s="18"/>
    </row>
    <row r="612">
      <c r="Q612" s="18"/>
    </row>
    <row r="613">
      <c r="Q613" s="18"/>
    </row>
    <row r="614">
      <c r="Q614" s="18"/>
    </row>
    <row r="615">
      <c r="Q615" s="18"/>
    </row>
    <row r="616">
      <c r="Q616" s="18"/>
    </row>
    <row r="617">
      <c r="Q617" s="18"/>
    </row>
    <row r="618">
      <c r="Q618" s="18"/>
    </row>
    <row r="619">
      <c r="Q619" s="18"/>
    </row>
    <row r="620">
      <c r="Q620" s="18"/>
    </row>
    <row r="621">
      <c r="Q621" s="18"/>
    </row>
    <row r="622">
      <c r="Q622" s="18"/>
    </row>
    <row r="623">
      <c r="Q623" s="18"/>
    </row>
    <row r="624">
      <c r="Q624" s="18"/>
    </row>
    <row r="625">
      <c r="Q625" s="18"/>
    </row>
    <row r="626">
      <c r="Q626" s="18"/>
    </row>
    <row r="627">
      <c r="Q627" s="18"/>
    </row>
    <row r="628">
      <c r="Q628" s="18"/>
    </row>
    <row r="629">
      <c r="Q629" s="18"/>
    </row>
    <row r="630">
      <c r="Q630" s="18"/>
    </row>
    <row r="631">
      <c r="Q631" s="18"/>
    </row>
    <row r="632">
      <c r="Q632" s="18"/>
    </row>
    <row r="633">
      <c r="Q633" s="18"/>
    </row>
    <row r="634">
      <c r="Q634" s="18"/>
    </row>
    <row r="635">
      <c r="Q635" s="18"/>
    </row>
    <row r="636">
      <c r="Q636" s="18"/>
    </row>
    <row r="637">
      <c r="Q637" s="18"/>
    </row>
    <row r="638">
      <c r="Q638" s="18"/>
    </row>
    <row r="639">
      <c r="Q639" s="18"/>
    </row>
    <row r="640">
      <c r="Q640" s="18"/>
    </row>
    <row r="641">
      <c r="Q641" s="18"/>
    </row>
    <row r="642">
      <c r="Q642" s="18"/>
    </row>
    <row r="643">
      <c r="Q643" s="18"/>
    </row>
    <row r="644">
      <c r="Q644" s="18"/>
    </row>
    <row r="645">
      <c r="Q645" s="18"/>
    </row>
    <row r="646">
      <c r="Q646" s="18"/>
    </row>
    <row r="647">
      <c r="Q647" s="18"/>
    </row>
    <row r="648">
      <c r="Q648" s="18"/>
    </row>
    <row r="649">
      <c r="Q649" s="18"/>
    </row>
    <row r="650">
      <c r="Q650" s="18"/>
    </row>
    <row r="651">
      <c r="Q651" s="18"/>
    </row>
    <row r="652">
      <c r="Q652" s="18"/>
    </row>
    <row r="653">
      <c r="Q653" s="18"/>
    </row>
    <row r="654">
      <c r="Q654" s="18"/>
    </row>
    <row r="655">
      <c r="Q655" s="18"/>
    </row>
    <row r="656">
      <c r="Q656" s="18"/>
    </row>
    <row r="657">
      <c r="Q657" s="18"/>
    </row>
    <row r="658">
      <c r="Q658" s="18"/>
    </row>
    <row r="659">
      <c r="Q659" s="18"/>
    </row>
    <row r="660">
      <c r="Q660" s="18"/>
    </row>
    <row r="661">
      <c r="Q661" s="18"/>
    </row>
    <row r="662">
      <c r="Q662" s="18"/>
    </row>
    <row r="663">
      <c r="Q663" s="18"/>
    </row>
    <row r="664">
      <c r="Q664" s="18"/>
    </row>
    <row r="665">
      <c r="Q665" s="18"/>
    </row>
    <row r="666">
      <c r="Q666" s="18"/>
    </row>
    <row r="667">
      <c r="Q667" s="18"/>
    </row>
    <row r="668">
      <c r="Q668" s="18"/>
    </row>
    <row r="669">
      <c r="Q669" s="18"/>
    </row>
    <row r="670">
      <c r="Q670" s="18"/>
    </row>
    <row r="671">
      <c r="Q671" s="18"/>
    </row>
    <row r="672">
      <c r="Q672" s="18"/>
    </row>
    <row r="673">
      <c r="Q673" s="18"/>
    </row>
    <row r="674">
      <c r="Q674" s="18"/>
    </row>
    <row r="675">
      <c r="Q675" s="18"/>
    </row>
    <row r="676">
      <c r="Q676" s="18"/>
    </row>
    <row r="677">
      <c r="Q677" s="18"/>
    </row>
    <row r="678">
      <c r="Q678" s="18"/>
    </row>
    <row r="679">
      <c r="Q679" s="18"/>
    </row>
    <row r="680">
      <c r="Q680" s="18"/>
    </row>
    <row r="681">
      <c r="Q681" s="18"/>
    </row>
    <row r="682">
      <c r="Q682" s="18"/>
    </row>
    <row r="683">
      <c r="Q683" s="18"/>
    </row>
    <row r="684">
      <c r="Q684" s="18"/>
    </row>
    <row r="685">
      <c r="Q685" s="18"/>
    </row>
    <row r="686">
      <c r="Q686" s="18"/>
    </row>
    <row r="687">
      <c r="Q687" s="18"/>
    </row>
    <row r="688">
      <c r="Q688" s="18"/>
    </row>
    <row r="689">
      <c r="Q689" s="18"/>
    </row>
    <row r="690">
      <c r="Q690" s="18"/>
    </row>
    <row r="691">
      <c r="Q691" s="18"/>
    </row>
    <row r="692">
      <c r="Q692" s="18"/>
    </row>
    <row r="693">
      <c r="Q693" s="18"/>
    </row>
    <row r="694">
      <c r="Q694" s="18"/>
    </row>
    <row r="695">
      <c r="Q695" s="18"/>
    </row>
    <row r="696">
      <c r="Q696" s="18"/>
    </row>
    <row r="697">
      <c r="Q697" s="18"/>
    </row>
    <row r="698">
      <c r="Q698" s="18"/>
    </row>
    <row r="699">
      <c r="Q699" s="18"/>
    </row>
    <row r="700">
      <c r="Q700" s="18"/>
    </row>
    <row r="701">
      <c r="Q701" s="18"/>
    </row>
    <row r="702">
      <c r="Q702" s="18"/>
    </row>
    <row r="703">
      <c r="Q703" s="18"/>
    </row>
    <row r="704">
      <c r="Q704" s="18"/>
    </row>
    <row r="705">
      <c r="Q705" s="18"/>
    </row>
    <row r="706">
      <c r="Q706" s="18"/>
    </row>
    <row r="707">
      <c r="Q707" s="18"/>
    </row>
    <row r="708">
      <c r="Q708" s="18"/>
    </row>
    <row r="709">
      <c r="Q709" s="18"/>
    </row>
    <row r="710">
      <c r="Q710" s="18"/>
    </row>
    <row r="711">
      <c r="Q711" s="18"/>
    </row>
    <row r="712">
      <c r="Q712" s="18"/>
    </row>
    <row r="713">
      <c r="Q713" s="18"/>
    </row>
    <row r="714">
      <c r="Q714" s="18"/>
    </row>
    <row r="715">
      <c r="Q715" s="18"/>
    </row>
    <row r="716">
      <c r="Q716" s="18"/>
    </row>
    <row r="717">
      <c r="Q717" s="18"/>
    </row>
    <row r="718">
      <c r="Q718" s="18"/>
    </row>
    <row r="719">
      <c r="Q719" s="18"/>
    </row>
    <row r="720">
      <c r="Q720" s="18"/>
    </row>
    <row r="721">
      <c r="Q721" s="18"/>
    </row>
    <row r="722">
      <c r="Q722" s="18"/>
    </row>
    <row r="723">
      <c r="Q723" s="18"/>
    </row>
    <row r="724">
      <c r="Q724" s="18"/>
    </row>
    <row r="725">
      <c r="Q725" s="18"/>
    </row>
    <row r="726">
      <c r="Q726" s="18"/>
    </row>
    <row r="727">
      <c r="Q727" s="18"/>
    </row>
    <row r="728">
      <c r="Q728" s="18"/>
    </row>
    <row r="729">
      <c r="Q729" s="18"/>
    </row>
    <row r="730">
      <c r="Q730" s="18"/>
    </row>
    <row r="731">
      <c r="Q731" s="18"/>
    </row>
    <row r="732">
      <c r="Q732" s="18"/>
    </row>
    <row r="733">
      <c r="Q733" s="18"/>
    </row>
    <row r="734">
      <c r="Q734" s="18"/>
    </row>
    <row r="735">
      <c r="Q735" s="18"/>
    </row>
    <row r="736">
      <c r="Q736" s="18"/>
    </row>
    <row r="737">
      <c r="Q737" s="18"/>
    </row>
    <row r="738">
      <c r="Q738" s="18"/>
    </row>
    <row r="739">
      <c r="Q739" s="18"/>
    </row>
    <row r="740">
      <c r="Q740" s="18"/>
    </row>
    <row r="741">
      <c r="Q741" s="18"/>
    </row>
    <row r="742">
      <c r="Q742" s="18"/>
    </row>
    <row r="743">
      <c r="Q743" s="18"/>
    </row>
    <row r="744">
      <c r="Q744" s="18"/>
    </row>
    <row r="745">
      <c r="Q745" s="18"/>
    </row>
    <row r="746">
      <c r="Q746" s="18"/>
    </row>
    <row r="747">
      <c r="Q747" s="18"/>
    </row>
    <row r="748">
      <c r="Q748" s="18"/>
    </row>
    <row r="749">
      <c r="Q749" s="18"/>
    </row>
    <row r="750">
      <c r="Q750" s="18"/>
    </row>
    <row r="751">
      <c r="Q751" s="18"/>
    </row>
    <row r="752">
      <c r="Q752" s="18"/>
    </row>
    <row r="753">
      <c r="Q753" s="18"/>
    </row>
    <row r="754">
      <c r="Q754" s="18"/>
    </row>
    <row r="755">
      <c r="Q755" s="18"/>
    </row>
    <row r="756">
      <c r="Q756" s="18"/>
    </row>
    <row r="757">
      <c r="Q757" s="18"/>
    </row>
    <row r="758">
      <c r="Q758" s="18"/>
    </row>
    <row r="759">
      <c r="Q759" s="18"/>
    </row>
    <row r="760">
      <c r="Q760" s="18"/>
    </row>
    <row r="761">
      <c r="Q761" s="18"/>
    </row>
    <row r="762">
      <c r="Q762" s="18"/>
    </row>
    <row r="763">
      <c r="Q763" s="18"/>
    </row>
    <row r="764">
      <c r="Q764" s="18"/>
    </row>
    <row r="765">
      <c r="Q765" s="18"/>
    </row>
    <row r="766">
      <c r="Q766" s="18"/>
    </row>
    <row r="767">
      <c r="Q767" s="18"/>
    </row>
    <row r="768">
      <c r="Q768" s="18"/>
    </row>
    <row r="769">
      <c r="Q769" s="18"/>
    </row>
    <row r="770">
      <c r="Q770" s="18"/>
    </row>
    <row r="771">
      <c r="Q771" s="18"/>
    </row>
    <row r="772">
      <c r="Q772" s="18"/>
    </row>
    <row r="773">
      <c r="Q773" s="18"/>
    </row>
    <row r="774">
      <c r="Q774" s="18"/>
    </row>
    <row r="775">
      <c r="Q775" s="18"/>
    </row>
    <row r="776">
      <c r="Q776" s="18"/>
    </row>
    <row r="777">
      <c r="Q777" s="18"/>
    </row>
    <row r="778">
      <c r="Q778" s="18"/>
    </row>
    <row r="779">
      <c r="Q779" s="18"/>
    </row>
    <row r="780">
      <c r="Q780" s="18"/>
    </row>
    <row r="781">
      <c r="Q781" s="18"/>
    </row>
    <row r="782">
      <c r="Q782" s="18"/>
    </row>
    <row r="783">
      <c r="Q783" s="18"/>
    </row>
    <row r="784">
      <c r="Q784" s="18"/>
    </row>
    <row r="785">
      <c r="Q785" s="18"/>
    </row>
    <row r="786">
      <c r="Q786" s="18"/>
    </row>
    <row r="787">
      <c r="Q787" s="18"/>
    </row>
    <row r="788">
      <c r="Q788" s="18"/>
    </row>
    <row r="789">
      <c r="Q789" s="18"/>
    </row>
    <row r="790">
      <c r="Q790" s="18"/>
    </row>
    <row r="791">
      <c r="Q791" s="18"/>
    </row>
    <row r="792">
      <c r="Q792" s="18"/>
    </row>
    <row r="793">
      <c r="Q793" s="18"/>
    </row>
    <row r="794">
      <c r="Q794" s="18"/>
    </row>
    <row r="795">
      <c r="Q795" s="18"/>
    </row>
    <row r="796">
      <c r="Q796" s="18"/>
    </row>
    <row r="797">
      <c r="Q797" s="18"/>
    </row>
    <row r="798">
      <c r="Q798" s="18"/>
    </row>
    <row r="799">
      <c r="Q799" s="18"/>
    </row>
    <row r="800">
      <c r="Q800" s="18"/>
    </row>
    <row r="801">
      <c r="Q801" s="18"/>
    </row>
    <row r="802">
      <c r="Q802" s="18"/>
    </row>
    <row r="803">
      <c r="Q803" s="18"/>
    </row>
    <row r="804">
      <c r="Q804" s="18"/>
    </row>
    <row r="805">
      <c r="Q805" s="18"/>
    </row>
    <row r="806">
      <c r="Q806" s="18"/>
    </row>
    <row r="807">
      <c r="Q807" s="18"/>
    </row>
    <row r="808">
      <c r="Q808" s="18"/>
    </row>
    <row r="809">
      <c r="Q809" s="18"/>
    </row>
    <row r="810">
      <c r="Q810" s="18"/>
    </row>
    <row r="811">
      <c r="Q811" s="18"/>
    </row>
    <row r="812">
      <c r="Q812" s="18"/>
    </row>
    <row r="813">
      <c r="Q813" s="18"/>
    </row>
    <row r="814">
      <c r="Q814" s="18"/>
    </row>
    <row r="815">
      <c r="Q815" s="18"/>
    </row>
    <row r="816">
      <c r="Q816" s="18"/>
    </row>
    <row r="817">
      <c r="Q817" s="18"/>
    </row>
    <row r="818">
      <c r="Q818" s="18"/>
    </row>
    <row r="819">
      <c r="Q819" s="18"/>
    </row>
    <row r="820">
      <c r="Q820" s="18"/>
    </row>
    <row r="821">
      <c r="Q821" s="18"/>
    </row>
    <row r="822">
      <c r="Q822" s="18"/>
    </row>
    <row r="823">
      <c r="Q823" s="18"/>
    </row>
    <row r="824">
      <c r="Q824" s="18"/>
    </row>
    <row r="825">
      <c r="Q825" s="18"/>
    </row>
    <row r="826">
      <c r="Q826" s="18"/>
    </row>
    <row r="827">
      <c r="Q827" s="18"/>
    </row>
    <row r="828">
      <c r="Q828" s="18"/>
    </row>
    <row r="829">
      <c r="Q829" s="18"/>
    </row>
    <row r="830">
      <c r="Q830" s="18"/>
    </row>
    <row r="831">
      <c r="Q831" s="18"/>
    </row>
    <row r="832">
      <c r="Q832" s="18"/>
    </row>
    <row r="833">
      <c r="Q833" s="18"/>
    </row>
    <row r="834">
      <c r="Q834" s="18"/>
    </row>
    <row r="835">
      <c r="Q835" s="18"/>
    </row>
    <row r="836">
      <c r="Q836" s="18"/>
    </row>
    <row r="837">
      <c r="Q837" s="18"/>
    </row>
    <row r="838">
      <c r="Q838" s="18"/>
    </row>
    <row r="839">
      <c r="Q839" s="18"/>
    </row>
    <row r="840">
      <c r="Q840" s="18"/>
    </row>
    <row r="841">
      <c r="Q841" s="18"/>
    </row>
    <row r="842">
      <c r="Q842" s="18"/>
    </row>
    <row r="843">
      <c r="Q843" s="18"/>
    </row>
    <row r="844">
      <c r="Q844" s="18"/>
    </row>
    <row r="845">
      <c r="Q845" s="18"/>
    </row>
    <row r="846">
      <c r="Q846" s="18"/>
    </row>
    <row r="847">
      <c r="Q847" s="18"/>
    </row>
    <row r="848">
      <c r="Q848" s="18"/>
    </row>
    <row r="849">
      <c r="Q849" s="18"/>
    </row>
    <row r="850">
      <c r="Q850" s="18"/>
    </row>
    <row r="851">
      <c r="Q851" s="18"/>
    </row>
    <row r="852">
      <c r="Q852" s="18"/>
    </row>
    <row r="853">
      <c r="Q853" s="18"/>
    </row>
    <row r="854">
      <c r="Q854" s="18"/>
    </row>
    <row r="855">
      <c r="Q855" s="18"/>
    </row>
    <row r="856">
      <c r="Q856" s="18"/>
    </row>
    <row r="857">
      <c r="Q857" s="18"/>
    </row>
    <row r="858">
      <c r="Q858" s="18"/>
    </row>
    <row r="859">
      <c r="Q859" s="18"/>
    </row>
    <row r="860">
      <c r="Q860" s="18"/>
    </row>
    <row r="861">
      <c r="Q861" s="18"/>
    </row>
    <row r="862">
      <c r="Q862" s="18"/>
    </row>
    <row r="863">
      <c r="Q863" s="18"/>
    </row>
    <row r="864">
      <c r="Q864" s="18"/>
    </row>
    <row r="865">
      <c r="Q865" s="18"/>
    </row>
    <row r="866">
      <c r="Q866" s="18"/>
    </row>
    <row r="867">
      <c r="Q867" s="18"/>
    </row>
    <row r="868">
      <c r="Q868" s="18"/>
    </row>
    <row r="869">
      <c r="Q869" s="18"/>
    </row>
    <row r="870">
      <c r="Q870" s="18"/>
    </row>
    <row r="871">
      <c r="Q871" s="18"/>
    </row>
    <row r="872">
      <c r="Q872" s="18"/>
    </row>
    <row r="873">
      <c r="Q873" s="18"/>
    </row>
    <row r="874">
      <c r="Q874" s="18"/>
    </row>
    <row r="875">
      <c r="Q875" s="18"/>
    </row>
    <row r="876">
      <c r="Q876" s="18"/>
    </row>
    <row r="877">
      <c r="Q877" s="18"/>
    </row>
    <row r="878">
      <c r="Q878" s="18"/>
    </row>
    <row r="879">
      <c r="Q879" s="18"/>
    </row>
    <row r="880">
      <c r="Q880" s="18"/>
    </row>
    <row r="881">
      <c r="Q881" s="18"/>
    </row>
    <row r="882">
      <c r="Q882" s="18"/>
    </row>
    <row r="883">
      <c r="Q883" s="18"/>
    </row>
    <row r="884">
      <c r="Q884" s="18"/>
    </row>
    <row r="885">
      <c r="Q885" s="18"/>
    </row>
    <row r="886">
      <c r="Q886" s="18"/>
    </row>
    <row r="887">
      <c r="Q887" s="18"/>
    </row>
    <row r="888">
      <c r="Q888" s="18"/>
    </row>
    <row r="889">
      <c r="Q889" s="18"/>
    </row>
    <row r="890">
      <c r="Q890" s="18"/>
    </row>
    <row r="891">
      <c r="Q891" s="18"/>
    </row>
    <row r="892">
      <c r="Q892" s="18"/>
    </row>
    <row r="893">
      <c r="Q893" s="18"/>
    </row>
    <row r="894">
      <c r="Q894" s="18"/>
    </row>
    <row r="895">
      <c r="Q895" s="18"/>
    </row>
    <row r="896">
      <c r="Q896" s="18"/>
    </row>
    <row r="897">
      <c r="Q897" s="18"/>
    </row>
    <row r="898">
      <c r="Q898" s="18"/>
    </row>
    <row r="899">
      <c r="Q899" s="18"/>
    </row>
    <row r="900">
      <c r="Q900" s="18"/>
    </row>
    <row r="901">
      <c r="Q901" s="18"/>
    </row>
    <row r="902">
      <c r="Q902" s="18"/>
    </row>
    <row r="903">
      <c r="Q903" s="18"/>
    </row>
    <row r="904">
      <c r="Q904" s="18"/>
    </row>
    <row r="905">
      <c r="Q905" s="18"/>
    </row>
    <row r="906">
      <c r="Q906" s="18"/>
    </row>
    <row r="907">
      <c r="Q907" s="18"/>
    </row>
    <row r="908">
      <c r="Q908" s="18"/>
    </row>
    <row r="909">
      <c r="Q909" s="18"/>
    </row>
    <row r="910">
      <c r="Q910" s="18"/>
    </row>
    <row r="911">
      <c r="Q911" s="18"/>
    </row>
    <row r="912">
      <c r="Q912" s="18"/>
    </row>
    <row r="913">
      <c r="Q913" s="18"/>
    </row>
    <row r="914">
      <c r="Q914" s="18"/>
    </row>
    <row r="915">
      <c r="Q915" s="18"/>
    </row>
    <row r="916">
      <c r="Q916" s="18"/>
    </row>
    <row r="917">
      <c r="Q917" s="18"/>
    </row>
    <row r="918">
      <c r="Q918" s="18"/>
    </row>
    <row r="919">
      <c r="Q919" s="18"/>
    </row>
    <row r="920">
      <c r="Q920" s="18"/>
    </row>
    <row r="921">
      <c r="Q921" s="18"/>
    </row>
    <row r="922">
      <c r="Q922" s="18"/>
    </row>
    <row r="923">
      <c r="Q923" s="18"/>
    </row>
    <row r="924">
      <c r="Q924" s="18"/>
    </row>
    <row r="925">
      <c r="Q925" s="18"/>
    </row>
    <row r="926">
      <c r="Q926" s="18"/>
    </row>
    <row r="927">
      <c r="Q927" s="18"/>
    </row>
    <row r="928">
      <c r="Q928" s="18"/>
    </row>
    <row r="929">
      <c r="Q929" s="18"/>
    </row>
    <row r="930">
      <c r="Q930" s="18"/>
    </row>
    <row r="931">
      <c r="Q931" s="18"/>
    </row>
    <row r="932">
      <c r="Q932" s="18"/>
    </row>
    <row r="933">
      <c r="Q933" s="18"/>
    </row>
    <row r="934">
      <c r="Q934" s="18"/>
    </row>
    <row r="935">
      <c r="Q935" s="18"/>
    </row>
    <row r="936">
      <c r="Q936" s="18"/>
    </row>
    <row r="937">
      <c r="Q937" s="18"/>
    </row>
    <row r="938">
      <c r="Q938" s="18"/>
    </row>
    <row r="939">
      <c r="Q939" s="18"/>
    </row>
    <row r="940">
      <c r="Q940" s="18"/>
    </row>
    <row r="941">
      <c r="Q941" s="18"/>
    </row>
    <row r="942">
      <c r="Q942" s="18"/>
    </row>
    <row r="943">
      <c r="Q943" s="18"/>
    </row>
    <row r="944">
      <c r="Q944" s="18"/>
    </row>
    <row r="945">
      <c r="Q945" s="18"/>
    </row>
    <row r="946">
      <c r="Q946" s="18"/>
    </row>
    <row r="947">
      <c r="Q947" s="18"/>
    </row>
    <row r="948">
      <c r="Q948" s="18"/>
    </row>
    <row r="949">
      <c r="Q949" s="18"/>
    </row>
    <row r="950">
      <c r="Q950" s="18"/>
    </row>
    <row r="951">
      <c r="Q951" s="18"/>
    </row>
    <row r="952">
      <c r="Q952" s="18"/>
    </row>
    <row r="953">
      <c r="Q953" s="18"/>
    </row>
    <row r="954">
      <c r="Q954" s="18"/>
    </row>
    <row r="955">
      <c r="Q955" s="18"/>
    </row>
    <row r="956">
      <c r="Q956" s="18"/>
    </row>
    <row r="957">
      <c r="Q957" s="18"/>
    </row>
    <row r="958">
      <c r="Q958" s="18"/>
    </row>
    <row r="959">
      <c r="Q959" s="18"/>
    </row>
    <row r="960">
      <c r="Q960" s="18"/>
    </row>
    <row r="961">
      <c r="Q961" s="18"/>
    </row>
    <row r="962">
      <c r="Q962" s="18"/>
    </row>
    <row r="963">
      <c r="Q963" s="18"/>
    </row>
    <row r="964">
      <c r="Q964" s="18"/>
    </row>
    <row r="965">
      <c r="Q965" s="18"/>
    </row>
    <row r="966">
      <c r="Q966" s="18"/>
    </row>
    <row r="967">
      <c r="Q967" s="18"/>
    </row>
    <row r="968">
      <c r="Q968" s="18"/>
    </row>
    <row r="969">
      <c r="Q969" s="18"/>
    </row>
    <row r="970">
      <c r="Q970" s="18"/>
    </row>
    <row r="971">
      <c r="Q971" s="18"/>
    </row>
    <row r="972">
      <c r="Q972" s="18"/>
    </row>
    <row r="973">
      <c r="Q973" s="18"/>
    </row>
    <row r="974">
      <c r="Q974" s="18"/>
    </row>
    <row r="975">
      <c r="Q975" s="18"/>
    </row>
    <row r="976">
      <c r="Q976" s="18"/>
    </row>
    <row r="977">
      <c r="Q977" s="18"/>
    </row>
    <row r="978">
      <c r="Q978" s="18"/>
    </row>
    <row r="979">
      <c r="Q979" s="18"/>
    </row>
    <row r="980">
      <c r="Q980" s="18"/>
    </row>
    <row r="981">
      <c r="Q981" s="18"/>
    </row>
    <row r="982">
      <c r="Q982" s="18"/>
    </row>
    <row r="983">
      <c r="Q983" s="18"/>
    </row>
    <row r="984">
      <c r="Q984" s="18"/>
    </row>
    <row r="985">
      <c r="Q985" s="18"/>
    </row>
    <row r="986">
      <c r="Q986" s="18"/>
    </row>
    <row r="987">
      <c r="Q987" s="18"/>
    </row>
    <row r="988">
      <c r="Q988" s="18"/>
    </row>
    <row r="989">
      <c r="Q989" s="18"/>
    </row>
    <row r="990">
      <c r="Q990" s="18"/>
    </row>
    <row r="991">
      <c r="Q991" s="18"/>
    </row>
    <row r="992">
      <c r="Q992" s="18"/>
    </row>
    <row r="993">
      <c r="Q993" s="18"/>
    </row>
    <row r="994">
      <c r="Q994" s="18"/>
    </row>
    <row r="995">
      <c r="Q995" s="18"/>
    </row>
    <row r="996">
      <c r="Q996" s="18"/>
    </row>
    <row r="997">
      <c r="Q997" s="18"/>
    </row>
    <row r="998">
      <c r="Q998" s="18"/>
    </row>
    <row r="999">
      <c r="Q999" s="18"/>
    </row>
    <row r="1000">
      <c r="Q1000" s="18"/>
    </row>
    <row r="1001">
      <c r="Q1001" s="18"/>
    </row>
  </sheetData>
  <mergeCells count="1">
    <mergeCell ref="A1:N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0.75"/>
    <col customWidth="1" min="7" max="7" width="22.13"/>
    <col customWidth="1" min="8" max="8" width="19.0"/>
    <col customWidth="1" min="9" max="9" width="33.25"/>
    <col customWidth="1" min="10" max="11" width="21.63"/>
    <col customWidth="1" min="13" max="13" width="23.0"/>
    <col customWidth="1" min="15" max="15" width="21.0"/>
  </cols>
  <sheetData>
    <row r="1">
      <c r="B1" s="28" t="s">
        <v>19527</v>
      </c>
      <c r="J1" s="28" t="s">
        <v>19528</v>
      </c>
      <c r="L1" s="28" t="s">
        <v>19528</v>
      </c>
    </row>
    <row r="2">
      <c r="B2" s="1" t="s">
        <v>19529</v>
      </c>
      <c r="C2" s="1" t="s">
        <v>19530</v>
      </c>
      <c r="D2" s="1" t="s">
        <v>19531</v>
      </c>
      <c r="E2" s="1" t="s">
        <v>19532</v>
      </c>
      <c r="G2" s="1" t="s">
        <v>19533</v>
      </c>
      <c r="H2" s="1"/>
      <c r="I2" s="1" t="s">
        <v>19534</v>
      </c>
      <c r="J2" s="1" t="s">
        <v>19535</v>
      </c>
      <c r="K2" s="1" t="s">
        <v>19536</v>
      </c>
      <c r="L2" s="1" t="s">
        <v>19537</v>
      </c>
      <c r="M2" s="1" t="s">
        <v>19538</v>
      </c>
      <c r="N2" s="1" t="s">
        <v>19539</v>
      </c>
      <c r="O2" s="1" t="s">
        <v>19540</v>
      </c>
      <c r="P2" s="1" t="s">
        <v>19541</v>
      </c>
    </row>
    <row r="4">
      <c r="B4" s="15" t="s">
        <v>104</v>
      </c>
      <c r="C4" s="15" t="s">
        <v>104</v>
      </c>
      <c r="D4" s="1" t="s">
        <v>19542</v>
      </c>
      <c r="E4" s="1" t="s">
        <v>19542</v>
      </c>
      <c r="G4" s="1" t="s">
        <v>19543</v>
      </c>
      <c r="H4" s="1"/>
      <c r="I4" s="1" t="s">
        <v>16098</v>
      </c>
      <c r="J4" s="1" t="s">
        <v>2253</v>
      </c>
      <c r="K4" s="1" t="s">
        <v>19544</v>
      </c>
      <c r="L4" s="1" t="s">
        <v>19545</v>
      </c>
      <c r="M4" s="1" t="s">
        <v>19546</v>
      </c>
      <c r="N4" s="1" t="s">
        <v>19547</v>
      </c>
      <c r="O4" s="15" t="s">
        <v>141</v>
      </c>
      <c r="P4" s="15" t="str">
        <f>IFERROR(__xludf.DUMMYFUNCTION("SORT(UNIQUE('2023-09-05-summarymetadata'!E5:E6037))"),"Confocal")</f>
        <v>Confocal</v>
      </c>
    </row>
    <row r="5">
      <c r="B5" s="1" t="s">
        <v>243</v>
      </c>
      <c r="C5" s="1" t="s">
        <v>243</v>
      </c>
      <c r="D5" s="1" t="s">
        <v>19548</v>
      </c>
      <c r="E5" s="1" t="s">
        <v>19548</v>
      </c>
      <c r="G5" s="1" t="s">
        <v>19549</v>
      </c>
      <c r="H5" s="1"/>
      <c r="I5" s="1" t="s">
        <v>19550</v>
      </c>
      <c r="J5" s="1" t="s">
        <v>19551</v>
      </c>
      <c r="K5" s="1" t="s">
        <v>19552</v>
      </c>
      <c r="L5" s="1" t="s">
        <v>19553</v>
      </c>
      <c r="M5" s="1" t="s">
        <v>19554</v>
      </c>
      <c r="N5" s="1" t="s">
        <v>19555</v>
      </c>
      <c r="O5" s="15" t="s">
        <v>26</v>
      </c>
      <c r="P5" s="15" t="str">
        <f>IFERROR(__xludf.DUMMYFUNCTION("""COMPUTED_VALUE"""),"EM")</f>
        <v>EM</v>
      </c>
    </row>
    <row r="6">
      <c r="B6" s="1" t="s">
        <v>25</v>
      </c>
      <c r="C6" s="1" t="s">
        <v>25</v>
      </c>
      <c r="G6" s="1"/>
      <c r="H6" s="1"/>
      <c r="I6" s="1" t="s">
        <v>19556</v>
      </c>
      <c r="K6" s="1" t="s">
        <v>19550</v>
      </c>
      <c r="M6" s="1" t="s">
        <v>19557</v>
      </c>
      <c r="O6" s="15" t="s">
        <v>19558</v>
      </c>
      <c r="P6" s="15" t="str">
        <f>IFERROR(__xludf.DUMMYFUNCTION("""COMPUTED_VALUE"""),"fMOST")</f>
        <v>fMOST</v>
      </c>
    </row>
    <row r="7">
      <c r="K7" s="1" t="s">
        <v>8578</v>
      </c>
      <c r="P7" s="15" t="str">
        <f>IFERROR(__xludf.DUMMYFUNCTION("""COMPUTED_VALUE"""),"Histology")</f>
        <v>Histology</v>
      </c>
    </row>
    <row r="8">
      <c r="G8" s="1"/>
      <c r="H8" s="1"/>
      <c r="I8" s="1" t="s">
        <v>19559</v>
      </c>
      <c r="K8" s="1" t="s">
        <v>2218</v>
      </c>
      <c r="P8" s="15" t="str">
        <f>IFERROR(__xludf.DUMMYFUNCTION("""COMPUTED_VALUE"""),"Light Sheet")</f>
        <v>Light Sheet</v>
      </c>
    </row>
    <row r="9">
      <c r="K9" s="1" t="s">
        <v>19560</v>
      </c>
      <c r="P9" s="15" t="str">
        <f>IFERROR(__xludf.DUMMYFUNCTION("""COMPUTED_VALUE"""),"MRI")</f>
        <v>MRI</v>
      </c>
    </row>
    <row r="10">
      <c r="P10" s="15" t="str">
        <f>IFERROR(__xludf.DUMMYFUNCTION("""COMPUTED_VALUE"""),"Patch-seq")</f>
        <v>Patch-seq</v>
      </c>
    </row>
    <row r="11">
      <c r="P11" s="15" t="str">
        <f>IFERROR(__xludf.DUMMYFUNCTION("""COMPUTED_VALUE"""),"Spatial Transcriptomics")</f>
        <v>Spatial Transcriptomics</v>
      </c>
    </row>
    <row r="12">
      <c r="P12" s="15" t="str">
        <f>IFERROR(__xludf.DUMMYFUNCTION("""COMPUTED_VALUE"""),"STPT")</f>
        <v>STPT</v>
      </c>
    </row>
    <row r="13">
      <c r="P13" s="15"/>
    </row>
    <row r="17">
      <c r="E17" s="1" t="s">
        <v>19561</v>
      </c>
    </row>
    <row r="19">
      <c r="B19" s="1" t="s">
        <v>19562</v>
      </c>
      <c r="E19" s="1" t="s">
        <v>19548</v>
      </c>
    </row>
    <row r="20">
      <c r="B20" s="1" t="s">
        <v>19563</v>
      </c>
      <c r="C20" s="1" t="s">
        <v>19564</v>
      </c>
      <c r="E20" s="1" t="s">
        <v>19565</v>
      </c>
      <c r="F20" s="1" t="s">
        <v>19566</v>
      </c>
    </row>
  </sheetData>
  <mergeCells count="3">
    <mergeCell ref="B1:E1"/>
    <mergeCell ref="J1:K1"/>
    <mergeCell ref="L1:O1"/>
  </mergeCells>
  <drawing r:id="rId1"/>
</worksheet>
</file>